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0" windowWidth="16095" windowHeight="12105" tabRatio="314"/>
  </bookViews>
  <sheets>
    <sheet name="ГПР 2018 ПЭС" sheetId="5" r:id="rId1"/>
  </sheets>
  <externalReferences>
    <externalReference r:id="rId2"/>
  </externalReferences>
  <definedNames>
    <definedName name="_xlnm._FilterDatabase" localSheetId="0" hidden="1">'ГПР 2018 ПЭС'!$A$1:$WZF$7968</definedName>
    <definedName name="wrn.Сравнение._.с._.отраслями." hidden="1">{#N/A,#N/A,TRUE,"Лист1";#N/A,#N/A,TRUE,"Лист2";#N/A,#N/A,TRUE,"Лист3"}</definedName>
    <definedName name="ввв"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ддддд" hidden="1">{#N/A,#N/A,TRUE,"Лист1";#N/A,#N/A,TRUE,"Лист2";#N/A,#N/A,TRUE,"Лист3"}</definedName>
    <definedName name="_xlnm.Print_Titles" localSheetId="0">'ГПР 2018 ПЭС'!$10:$13</definedName>
    <definedName name="индцкавг98" hidden="1">{#N/A,#N/A,TRUE,"Лист1";#N/A,#N/A,TRUE,"Лист2";#N/A,#N/A,TRUE,"Лист3"}</definedName>
    <definedName name="кеппппппппппп" hidden="1">{#N/A,#N/A,TRUE,"Лист1";#N/A,#N/A,TRUE,"Лист2";#N/A,#N/A,TRUE,"Лист3"}</definedName>
    <definedName name="_xlnm.Print_Area" localSheetId="0">'ГПР 2018 ПЭС'!$A$1:$N$4762</definedName>
    <definedName name="отвали" hidden="1">{#N/A,#N/A,TRUE,"Лист1";#N/A,#N/A,TRUE,"Лист2";#N/A,#N/A,TRUE,"Лист3"}</definedName>
    <definedName name="отстань" hidden="1">{#N/A,#N/A,TRUE,"Лист1";#N/A,#N/A,TRUE,"Лист2";#N/A,#N/A,TRUE,"Лист3"}</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ыуаы" hidden="1">{#N/A,#N/A,TRUE,"Лист1";#N/A,#N/A,TRUE,"Лист2";#N/A,#N/A,TRUE,"Лист3"}</definedName>
  </definedNames>
  <calcPr calcId="145621"/>
</workbook>
</file>

<file path=xl/calcChain.xml><?xml version="1.0" encoding="utf-8"?>
<calcChain xmlns="http://schemas.openxmlformats.org/spreadsheetml/2006/main">
  <c r="L3140" i="5" l="1"/>
  <c r="L3112" i="5"/>
  <c r="L2144" i="5" l="1"/>
  <c r="N14" i="5" l="1"/>
  <c r="N3770" i="5"/>
  <c r="N2926" i="5"/>
  <c r="N1384" i="5"/>
  <c r="L4734" i="5" l="1"/>
  <c r="L4732" i="5"/>
  <c r="L4727" i="5"/>
  <c r="L3766" i="5" l="1"/>
  <c r="L3763" i="5"/>
  <c r="L3760" i="5"/>
  <c r="L3756" i="5"/>
  <c r="L3753" i="5"/>
  <c r="L3751" i="5"/>
  <c r="L3748" i="5"/>
  <c r="L3746" i="5"/>
  <c r="L3744" i="5"/>
  <c r="L3742" i="5"/>
  <c r="L3740" i="5"/>
  <c r="L3738" i="5"/>
  <c r="L3736" i="5"/>
  <c r="L3734" i="5"/>
  <c r="L3732" i="5"/>
  <c r="L3730" i="5"/>
  <c r="L3728" i="5"/>
  <c r="L3726" i="5"/>
  <c r="L3724" i="5"/>
  <c r="L3722" i="5"/>
  <c r="L3720" i="5"/>
  <c r="L3718" i="5"/>
  <c r="L3716" i="5"/>
  <c r="L3714" i="5"/>
  <c r="L3712" i="5"/>
  <c r="L3710" i="5"/>
  <c r="L3708" i="5"/>
  <c r="L3706" i="5"/>
  <c r="L3704" i="5"/>
  <c r="L3702" i="5"/>
  <c r="L3699" i="5"/>
  <c r="L3697" i="5"/>
  <c r="L3694" i="5"/>
  <c r="L3691" i="5"/>
  <c r="L3689" i="5"/>
  <c r="L3686" i="5"/>
  <c r="L3684" i="5"/>
  <c r="L3676" i="5"/>
  <c r="L3672" i="5"/>
  <c r="L3663" i="5"/>
  <c r="L3651" i="5"/>
  <c r="L3649" i="5"/>
  <c r="L3641" i="5"/>
  <c r="L3636" i="5"/>
  <c r="L3628" i="5"/>
  <c r="L3625" i="5"/>
  <c r="L3618" i="5"/>
  <c r="L3615" i="5"/>
  <c r="L3613" i="5"/>
  <c r="L3611" i="5"/>
  <c r="L3609" i="5"/>
  <c r="L3607" i="5"/>
  <c r="L3605" i="5"/>
  <c r="L3603" i="5"/>
  <c r="L3601" i="5"/>
  <c r="L3599" i="5"/>
  <c r="L3597" i="5"/>
  <c r="L3595" i="5"/>
  <c r="L3593" i="5"/>
  <c r="L3591" i="5"/>
  <c r="L3589" i="5"/>
  <c r="L3587" i="5"/>
  <c r="L3585" i="5"/>
  <c r="L3583" i="5"/>
  <c r="L3581" i="5"/>
  <c r="L3579" i="5"/>
  <c r="L3576" i="5"/>
  <c r="L3573" i="5"/>
  <c r="L3570" i="5"/>
  <c r="L3567" i="5"/>
  <c r="L3564" i="5"/>
  <c r="L3561" i="5"/>
  <c r="L3558" i="5"/>
  <c r="L3555" i="5"/>
  <c r="L3552" i="5"/>
  <c r="L3549" i="5"/>
  <c r="L3546" i="5"/>
  <c r="L3543" i="5"/>
  <c r="L3540" i="5"/>
  <c r="L3537" i="5"/>
  <c r="L3534" i="5"/>
  <c r="L3531" i="5"/>
  <c r="L3529" i="5"/>
  <c r="L3526" i="5"/>
  <c r="L3523" i="5"/>
  <c r="L3520" i="5"/>
  <c r="L3517" i="5"/>
  <c r="L3514" i="5"/>
  <c r="L3511" i="5"/>
  <c r="L3508" i="5"/>
  <c r="L3505" i="5"/>
  <c r="L3502" i="5"/>
  <c r="L3499" i="5"/>
  <c r="L3496" i="5"/>
  <c r="L3493" i="5"/>
  <c r="L3490" i="5"/>
  <c r="L3487" i="5"/>
  <c r="L3485" i="5"/>
  <c r="L3483" i="5"/>
  <c r="L3480" i="5"/>
  <c r="L3468" i="5"/>
  <c r="L3466" i="5"/>
  <c r="L3464" i="5"/>
  <c r="L3462" i="5"/>
  <c r="L3458" i="5"/>
  <c r="L3451" i="5"/>
  <c r="L3439" i="5"/>
  <c r="L3436" i="5"/>
  <c r="L3434" i="5"/>
  <c r="L3431" i="5"/>
  <c r="L3427" i="5"/>
  <c r="L3422" i="5"/>
  <c r="L3418" i="5"/>
  <c r="L3412" i="5"/>
  <c r="L3406" i="5"/>
  <c r="L3397" i="5"/>
  <c r="L3388" i="5"/>
  <c r="L3377" i="5"/>
  <c r="L3372" i="5"/>
  <c r="L3368" i="5"/>
  <c r="L3360" i="5"/>
  <c r="L3353" i="5"/>
  <c r="L3348" i="5"/>
  <c r="L3346" i="5"/>
  <c r="L3334" i="5"/>
  <c r="L3328" i="5"/>
  <c r="L3322" i="5"/>
  <c r="L3314" i="5"/>
  <c r="L3304" i="5"/>
  <c r="L3299" i="5"/>
  <c r="L3296" i="5"/>
  <c r="L3292" i="5"/>
  <c r="L3284" i="5"/>
  <c r="L3275" i="5"/>
  <c r="L3271" i="5"/>
  <c r="N3270" i="5"/>
  <c r="L3259" i="5"/>
  <c r="L3244" i="5"/>
  <c r="L3240" i="5"/>
  <c r="L3236" i="5"/>
  <c r="L3233" i="5"/>
  <c r="L3231" i="5"/>
  <c r="N3222" i="5"/>
  <c r="N3221" i="5"/>
  <c r="L3213" i="5"/>
  <c r="L3206" i="5"/>
  <c r="N3205" i="5"/>
  <c r="N3204" i="5"/>
  <c r="N3201" i="5"/>
  <c r="N3199" i="5"/>
  <c r="N3198" i="5"/>
  <c r="N3197" i="5"/>
  <c r="N3192" i="5"/>
  <c r="N3191" i="5"/>
  <c r="L3183" i="5"/>
  <c r="L3178" i="5"/>
  <c r="L3170" i="5"/>
  <c r="L3167" i="5"/>
  <c r="L3163" i="5"/>
  <c r="L3159" i="5"/>
  <c r="L3155" i="5"/>
  <c r="L3149" i="5"/>
  <c r="L3144" i="5"/>
  <c r="N3138" i="5"/>
  <c r="N3137" i="5"/>
  <c r="N3134" i="5"/>
  <c r="N3132" i="5"/>
  <c r="L3131" i="5" s="1"/>
  <c r="L3127" i="5"/>
  <c r="N3124" i="5"/>
  <c r="L3119" i="5"/>
  <c r="N3118" i="5"/>
  <c r="N3117" i="5"/>
  <c r="L3114" i="5"/>
  <c r="L3109" i="5"/>
  <c r="L3106" i="5"/>
  <c r="L3104" i="5"/>
  <c r="L3101" i="5"/>
  <c r="L3098" i="5"/>
  <c r="L3095" i="5"/>
  <c r="L3089" i="5"/>
  <c r="L3086" i="5"/>
  <c r="L3083" i="5"/>
  <c r="N3082" i="5"/>
  <c r="N3081" i="5"/>
  <c r="L3078" i="5"/>
  <c r="N3076" i="5"/>
  <c r="L3075" i="5" s="1"/>
  <c r="L3069" i="5"/>
  <c r="L3065" i="5"/>
  <c r="N3064" i="5"/>
  <c r="N3063" i="5"/>
  <c r="L3055" i="5"/>
  <c r="L3051" i="5"/>
  <c r="L3048" i="5"/>
  <c r="L3045" i="5"/>
  <c r="L3043" i="5"/>
  <c r="N3042" i="5"/>
  <c r="L3040" i="5" s="1"/>
  <c r="L3037" i="5"/>
  <c r="L3034" i="5"/>
  <c r="N3031" i="5"/>
  <c r="N3030" i="5"/>
  <c r="N3028" i="5"/>
  <c r="L3026" i="5" s="1"/>
  <c r="N3025" i="5"/>
  <c r="N3022" i="5"/>
  <c r="L3018" i="5"/>
  <c r="N3017" i="5"/>
  <c r="L3011" i="5"/>
  <c r="N3007" i="5"/>
  <c r="L3006" i="5" s="1"/>
  <c r="L3002" i="5"/>
  <c r="L2996" i="5"/>
  <c r="L2993" i="5"/>
  <c r="L2990" i="5"/>
  <c r="L2987" i="5"/>
  <c r="L2983" i="5"/>
  <c r="N2982" i="5"/>
  <c r="L2981" i="5" s="1"/>
  <c r="N2980" i="5"/>
  <c r="N2978" i="5"/>
  <c r="L2975" i="5"/>
  <c r="L2973" i="5"/>
  <c r="L2971" i="5"/>
  <c r="L2966" i="5"/>
  <c r="L2963" i="5"/>
  <c r="N2962" i="5"/>
  <c r="N2961" i="5"/>
  <c r="L2958" i="5"/>
  <c r="L2955" i="5"/>
  <c r="L2953" i="5"/>
  <c r="L2950" i="5"/>
  <c r="L2948" i="5"/>
  <c r="N2946" i="5"/>
  <c r="N2941" i="5"/>
  <c r="N2940" i="5"/>
  <c r="N2938" i="5"/>
  <c r="N2935" i="5"/>
  <c r="L2930" i="5"/>
  <c r="L2928" i="5"/>
  <c r="L3190" i="5" l="1"/>
  <c r="L3080" i="5"/>
  <c r="L3116" i="5"/>
  <c r="L3020" i="5"/>
  <c r="L2934" i="5"/>
  <c r="L2937" i="5"/>
  <c r="L2939" i="5"/>
  <c r="L2945" i="5"/>
  <c r="L2977" i="5"/>
  <c r="L2979" i="5"/>
  <c r="L3029" i="5"/>
  <c r="L3062" i="5"/>
  <c r="L3133" i="5"/>
  <c r="L3200" i="5"/>
  <c r="L2960" i="5"/>
  <c r="L3015" i="5"/>
  <c r="L3024" i="5"/>
  <c r="L3220" i="5"/>
  <c r="L3268" i="5"/>
  <c r="L3123" i="5"/>
  <c r="L3136" i="5"/>
  <c r="L4720" i="5" l="1"/>
  <c r="L4718" i="5"/>
  <c r="L4716" i="5"/>
  <c r="L4714" i="5"/>
  <c r="L4712" i="5"/>
  <c r="L4710" i="5"/>
  <c r="L4708" i="5"/>
  <c r="L4706" i="5"/>
  <c r="L4704" i="5"/>
  <c r="L4702" i="5"/>
  <c r="L4700" i="5"/>
  <c r="L4698" i="5"/>
  <c r="L4696" i="5"/>
  <c r="L4694" i="5"/>
  <c r="L4692" i="5"/>
  <c r="L4690" i="5"/>
  <c r="L4688" i="5"/>
  <c r="L4686" i="5"/>
  <c r="L4684" i="5"/>
  <c r="L4682" i="5"/>
  <c r="L4680" i="5"/>
  <c r="L4678" i="5"/>
  <c r="L4676" i="5"/>
  <c r="L4674" i="5"/>
  <c r="L4672" i="5"/>
  <c r="L4670" i="5"/>
  <c r="L4668" i="5"/>
  <c r="L4666" i="5"/>
  <c r="L4664" i="5"/>
  <c r="L4662" i="5"/>
  <c r="L4660" i="5"/>
  <c r="L4658" i="5"/>
  <c r="L4656" i="5"/>
  <c r="L4654" i="5"/>
  <c r="L4652" i="5"/>
  <c r="L4650" i="5"/>
  <c r="L4648" i="5"/>
  <c r="L4646" i="5"/>
  <c r="L4643" i="5"/>
  <c r="L4639" i="5"/>
  <c r="L4636" i="5"/>
  <c r="L4633" i="5"/>
  <c r="L4631" i="5"/>
  <c r="L4628" i="5"/>
  <c r="L4623" i="5"/>
  <c r="L4620" i="5"/>
  <c r="L4617" i="5"/>
  <c r="L4613" i="5"/>
  <c r="L4610" i="5"/>
  <c r="L4607" i="5"/>
  <c r="L4604" i="5"/>
  <c r="L4601" i="5"/>
  <c r="L4596" i="5"/>
  <c r="L4594" i="5"/>
  <c r="L4592" i="5"/>
  <c r="L4590" i="5"/>
  <c r="L4588" i="5"/>
  <c r="L4586" i="5"/>
  <c r="L4584" i="5"/>
  <c r="L4581" i="5"/>
  <c r="L4579" i="5"/>
  <c r="L4577" i="5"/>
  <c r="L4575" i="5"/>
  <c r="L4573" i="5"/>
  <c r="L4571" i="5"/>
  <c r="L4569" i="5"/>
  <c r="L4567" i="5"/>
  <c r="L4565" i="5"/>
  <c r="L4563" i="5"/>
  <c r="L4561" i="5"/>
  <c r="N4538" i="5"/>
  <c r="L4538" i="5"/>
  <c r="L4535" i="5"/>
  <c r="L4532" i="5"/>
  <c r="L4529" i="5"/>
  <c r="L4526" i="5"/>
  <c r="L4523" i="5"/>
  <c r="L4520" i="5"/>
  <c r="L4517" i="5"/>
  <c r="L4514" i="5"/>
  <c r="L4511" i="5"/>
  <c r="L4508" i="5"/>
  <c r="L4505" i="5"/>
  <c r="L4502" i="5"/>
  <c r="L4499" i="5"/>
  <c r="L4496" i="5"/>
  <c r="L4493" i="5"/>
  <c r="L4490" i="5"/>
  <c r="L4487" i="5"/>
  <c r="L4484" i="5"/>
  <c r="L4481" i="5"/>
  <c r="L4478" i="5"/>
  <c r="L4475" i="5"/>
  <c r="L4472" i="5"/>
  <c r="N4469" i="5"/>
  <c r="L4469" i="5"/>
  <c r="N4466" i="5"/>
  <c r="L4466" i="5"/>
  <c r="N4463" i="5"/>
  <c r="L4463" i="5"/>
  <c r="N4460" i="5"/>
  <c r="L4460" i="5"/>
  <c r="N4457" i="5"/>
  <c r="L4457" i="5"/>
  <c r="L4454" i="5"/>
  <c r="L4449" i="5"/>
  <c r="L4444" i="5"/>
  <c r="L4442" i="5"/>
  <c r="L4433" i="5"/>
  <c r="L4431" i="5"/>
  <c r="L4424" i="5"/>
  <c r="L4419" i="5"/>
  <c r="L4413" i="5"/>
  <c r="L4392" i="5"/>
  <c r="L4390" i="5"/>
  <c r="L4381" i="5"/>
  <c r="L4373" i="5"/>
  <c r="L4364" i="5"/>
  <c r="L4359" i="5"/>
  <c r="L4357" i="5"/>
  <c r="L4345" i="5"/>
  <c r="L4332" i="5"/>
  <c r="L4329" i="5"/>
  <c r="L4320" i="5"/>
  <c r="L4313" i="5"/>
  <c r="L4310" i="5"/>
  <c r="L4294" i="5"/>
  <c r="L4279" i="5"/>
  <c r="L4276" i="5"/>
  <c r="L4271" i="5"/>
  <c r="L4266" i="5"/>
  <c r="L4259" i="5"/>
  <c r="L4253" i="5"/>
  <c r="L4245" i="5"/>
  <c r="L4238" i="5"/>
  <c r="L4227" i="5"/>
  <c r="L4219" i="5"/>
  <c r="L4213" i="5"/>
  <c r="L4209" i="5"/>
  <c r="L4207" i="5"/>
  <c r="L4205" i="5"/>
  <c r="L4202" i="5"/>
  <c r="L4194" i="5"/>
  <c r="L4189" i="5"/>
  <c r="L4183" i="5"/>
  <c r="L4177" i="5"/>
  <c r="L4171" i="5"/>
  <c r="L4165" i="5"/>
  <c r="L4159" i="5"/>
  <c r="L4154" i="5"/>
  <c r="L4149" i="5"/>
  <c r="L4146" i="5"/>
  <c r="L4141" i="5"/>
  <c r="L4138" i="5"/>
  <c r="L4136" i="5"/>
  <c r="L4132" i="5"/>
  <c r="L4127" i="5"/>
  <c r="L4122" i="5"/>
  <c r="L4116" i="5"/>
  <c r="EN4115" i="5"/>
  <c r="L4111" i="5"/>
  <c r="L4108" i="5"/>
  <c r="L4106" i="5"/>
  <c r="L4103" i="5"/>
  <c r="L4096" i="5"/>
  <c r="L4090" i="5"/>
  <c r="L4088" i="5"/>
  <c r="L4086" i="5"/>
  <c r="L4083" i="5"/>
  <c r="L4080" i="5"/>
  <c r="L4077" i="5"/>
  <c r="L4072" i="5"/>
  <c r="L4070" i="5"/>
  <c r="L4068" i="5"/>
  <c r="L4066" i="5"/>
  <c r="L4061" i="5"/>
  <c r="L4056" i="5"/>
  <c r="L4051" i="5"/>
  <c r="L4046" i="5"/>
  <c r="L4042" i="5"/>
  <c r="L4039" i="5"/>
  <c r="L4036" i="5"/>
  <c r="L4032" i="5"/>
  <c r="L4029" i="5"/>
  <c r="L4025" i="5"/>
  <c r="L4021" i="5"/>
  <c r="L4017" i="5"/>
  <c r="L4015" i="5"/>
  <c r="L4013" i="5"/>
  <c r="L4011" i="5"/>
  <c r="L4008" i="5"/>
  <c r="L4003" i="5"/>
  <c r="L4000" i="5"/>
  <c r="L3995" i="5"/>
  <c r="L3988" i="5"/>
  <c r="L3982" i="5"/>
  <c r="L3980" i="5"/>
  <c r="L3975" i="5"/>
  <c r="L3967" i="5"/>
  <c r="L3962" i="5"/>
  <c r="L3957" i="5"/>
  <c r="L3951" i="5"/>
  <c r="L3947" i="5"/>
  <c r="L3940" i="5"/>
  <c r="L3936" i="5"/>
  <c r="L3932" i="5"/>
  <c r="EN3931" i="5"/>
  <c r="L3929" i="5"/>
  <c r="L3925" i="5"/>
  <c r="L3921" i="5"/>
  <c r="L3918" i="5"/>
  <c r="L3916" i="5"/>
  <c r="L3914" i="5"/>
  <c r="L3910" i="5"/>
  <c r="L3907" i="5"/>
  <c r="L3904" i="5"/>
  <c r="L3902" i="5"/>
  <c r="L3899" i="5"/>
  <c r="L3895" i="5"/>
  <c r="L3891" i="5"/>
  <c r="L3885" i="5"/>
  <c r="L3880" i="5"/>
  <c r="L3876" i="5"/>
  <c r="L3874" i="5"/>
  <c r="L3872" i="5"/>
  <c r="L3868" i="5"/>
  <c r="L3865" i="5"/>
  <c r="L3863" i="5"/>
  <c r="L3860" i="5"/>
  <c r="L3856" i="5"/>
  <c r="L3854" i="5"/>
  <c r="L3851" i="5"/>
  <c r="L3848" i="5"/>
  <c r="L3843" i="5"/>
  <c r="L3840" i="5"/>
  <c r="L3836" i="5"/>
  <c r="EN3835" i="5"/>
  <c r="L3832" i="5"/>
  <c r="L3829" i="5"/>
  <c r="L3823" i="5"/>
  <c r="L3816" i="5"/>
  <c r="L3811" i="5"/>
  <c r="L3808" i="5"/>
  <c r="L3805" i="5"/>
  <c r="L3799" i="5"/>
  <c r="L3797" i="5"/>
  <c r="L3789" i="5"/>
  <c r="L3784" i="5"/>
  <c r="L3778" i="5"/>
  <c r="L3772" i="5"/>
  <c r="EN3769" i="5"/>
  <c r="EN3770" i="5" s="1"/>
  <c r="EN3771" i="5" s="1"/>
  <c r="EN3772" i="5" s="1"/>
  <c r="EN3773" i="5" s="1"/>
  <c r="Q2869" i="5" l="1"/>
  <c r="P2869" i="5"/>
  <c r="O2869" i="5"/>
  <c r="L2865" i="5"/>
  <c r="L2861" i="5"/>
  <c r="L2858" i="5"/>
  <c r="L2856" i="5"/>
  <c r="L2852" i="5"/>
  <c r="L2848" i="5"/>
  <c r="L2844" i="5"/>
  <c r="L2840" i="5"/>
  <c r="L2836" i="5"/>
  <c r="L2789" i="5"/>
  <c r="L2787" i="5"/>
  <c r="L2785" i="5"/>
  <c r="L2783" i="5"/>
  <c r="L2781" i="5"/>
  <c r="L2779" i="5"/>
  <c r="L2777" i="5"/>
  <c r="L2775" i="5"/>
  <c r="L2773" i="5"/>
  <c r="L2771" i="5"/>
  <c r="L2769" i="5"/>
  <c r="L2767" i="5"/>
  <c r="L2765" i="5"/>
  <c r="L2763" i="5"/>
  <c r="L2761" i="5"/>
  <c r="L2759" i="5"/>
  <c r="L2757" i="5"/>
  <c r="L2755" i="5"/>
  <c r="L2753" i="5"/>
  <c r="L2751" i="5"/>
  <c r="L2749" i="5"/>
  <c r="L2747" i="5"/>
  <c r="L2745" i="5"/>
  <c r="L2743" i="5"/>
  <c r="L2741" i="5"/>
  <c r="L2739" i="5"/>
  <c r="L2737" i="5"/>
  <c r="L2735" i="5"/>
  <c r="L2733" i="5"/>
  <c r="L2731" i="5"/>
  <c r="L2729" i="5"/>
  <c r="L2727" i="5"/>
  <c r="L2725" i="5"/>
  <c r="L2723" i="5"/>
  <c r="L2721" i="5"/>
  <c r="L2719" i="5"/>
  <c r="L2717" i="5"/>
  <c r="L2715" i="5"/>
  <c r="L2713" i="5"/>
  <c r="L2711" i="5"/>
  <c r="L2709" i="5"/>
  <c r="L2707" i="5"/>
  <c r="L2705" i="5"/>
  <c r="L2703" i="5"/>
  <c r="L2701" i="5"/>
  <c r="L2699" i="5"/>
  <c r="L2697" i="5"/>
  <c r="L2695" i="5"/>
  <c r="L2693" i="5"/>
  <c r="L2691" i="5"/>
  <c r="L2689" i="5"/>
  <c r="L2685" i="5"/>
  <c r="L2683" i="5"/>
  <c r="L2681" i="5"/>
  <c r="L2668" i="5"/>
  <c r="L2648" i="5" s="1"/>
  <c r="L2635" i="5"/>
  <c r="L2622" i="5" s="1"/>
  <c r="L2609" i="5"/>
  <c r="L2593" i="5"/>
  <c r="L2588" i="5"/>
  <c r="L2582" i="5"/>
  <c r="L2578" i="5"/>
  <c r="L2573" i="5"/>
  <c r="L2568" i="5"/>
  <c r="L2560" i="5"/>
  <c r="L2551" i="5"/>
  <c r="L2546" i="5"/>
  <c r="L2543" i="5"/>
  <c r="L2537" i="5"/>
  <c r="L2532" i="5"/>
  <c r="L2528" i="5"/>
  <c r="L2524" i="5"/>
  <c r="L2520" i="5"/>
  <c r="L2513" i="5"/>
  <c r="L2507" i="5"/>
  <c r="L2501" i="5"/>
  <c r="L2495" i="5"/>
  <c r="L2490" i="5"/>
  <c r="L2485" i="5"/>
  <c r="L2480" i="5"/>
  <c r="L2474" i="5"/>
  <c r="L2467" i="5"/>
  <c r="L2456" i="5" s="1"/>
  <c r="L2444" i="5"/>
  <c r="L2429" i="5"/>
  <c r="L2423" i="5"/>
  <c r="L2419" i="5"/>
  <c r="L2411" i="5"/>
  <c r="L2403" i="5"/>
  <c r="L2396" i="5"/>
  <c r="L2389" i="5"/>
  <c r="L2383" i="5"/>
  <c r="L2378" i="5"/>
  <c r="L2369" i="5"/>
  <c r="L2363" i="5"/>
  <c r="L2358" i="5"/>
  <c r="L2347" i="5"/>
  <c r="L2341" i="5"/>
  <c r="L2334" i="5"/>
  <c r="L2328" i="5"/>
  <c r="L2321" i="5"/>
  <c r="L2317" i="5"/>
  <c r="L2309" i="5"/>
  <c r="L2303" i="5"/>
  <c r="L2293" i="5"/>
  <c r="L2284" i="5"/>
  <c r="L2279" i="5"/>
  <c r="L2273" i="5"/>
  <c r="L2266" i="5"/>
  <c r="L2259" i="5"/>
  <c r="L2253" i="5"/>
  <c r="L2246" i="5"/>
  <c r="L2241" i="5"/>
  <c r="L2234" i="5"/>
  <c r="L2229" i="5"/>
  <c r="L2222" i="5"/>
  <c r="L2215" i="5"/>
  <c r="L2208" i="5"/>
  <c r="L2201" i="5"/>
  <c r="L2194" i="5"/>
  <c r="L2186" i="5"/>
  <c r="L2177" i="5"/>
  <c r="L2170" i="5"/>
  <c r="L2162" i="5"/>
  <c r="L2150" i="5"/>
  <c r="L2141" i="5"/>
  <c r="L2137" i="5"/>
  <c r="L2133" i="5"/>
  <c r="L2129" i="5"/>
  <c r="L2126" i="5"/>
  <c r="L2119" i="5"/>
  <c r="L2114" i="5"/>
  <c r="L2107" i="5"/>
  <c r="L2103" i="5"/>
  <c r="L2101" i="5"/>
  <c r="L2099" i="5"/>
  <c r="L2097" i="5"/>
  <c r="L2095" i="5"/>
  <c r="L2093" i="5"/>
  <c r="L2091" i="5"/>
  <c r="L2087" i="5"/>
  <c r="L2083" i="5"/>
  <c r="L2079" i="5"/>
  <c r="L2075" i="5"/>
  <c r="L2071" i="5"/>
  <c r="L2067" i="5"/>
  <c r="L2062" i="5"/>
  <c r="L2055" i="5"/>
  <c r="L2050" i="5"/>
  <c r="L2040" i="5"/>
  <c r="L2037" i="5"/>
  <c r="L2031" i="5"/>
  <c r="L2025" i="5"/>
  <c r="L2020" i="5"/>
  <c r="L2015" i="5"/>
  <c r="L2006" i="5"/>
  <c r="L1995" i="5"/>
  <c r="L1992" i="5"/>
  <c r="L1990" i="5"/>
  <c r="L1986" i="5"/>
  <c r="L1984" i="5"/>
  <c r="L1977" i="5"/>
  <c r="L1973" i="5"/>
  <c r="L1970" i="5"/>
  <c r="L1968" i="5"/>
  <c r="L1966" i="5"/>
  <c r="L1962" i="5"/>
  <c r="L1960" i="5"/>
  <c r="L1957" i="5"/>
  <c r="L1950" i="5"/>
  <c r="L1944" i="5"/>
  <c r="L1940" i="5"/>
  <c r="L1937" i="5"/>
  <c r="L1932" i="5"/>
  <c r="L1924" i="5"/>
  <c r="L1916" i="5"/>
  <c r="L1908" i="5"/>
  <c r="L1903" i="5"/>
  <c r="L1897" i="5"/>
  <c r="L1893" i="5"/>
  <c r="L1889" i="5"/>
  <c r="L1884" i="5"/>
  <c r="L1878" i="5"/>
  <c r="L1875" i="5"/>
  <c r="L1871" i="5"/>
  <c r="L1866" i="5"/>
  <c r="L1859" i="5"/>
  <c r="L1854" i="5"/>
  <c r="L1849" i="5"/>
  <c r="L1840" i="5"/>
  <c r="L1835" i="5"/>
  <c r="L1830" i="5"/>
  <c r="L1826" i="5"/>
  <c r="L1823" i="5"/>
  <c r="L1820" i="5"/>
  <c r="L1815" i="5"/>
  <c r="L1810" i="5"/>
  <c r="L1802" i="5"/>
  <c r="L1800" i="5"/>
  <c r="L1796" i="5"/>
  <c r="L1788" i="5"/>
  <c r="L1785" i="5"/>
  <c r="L1779" i="5"/>
  <c r="L1773" i="5"/>
  <c r="L1767" i="5"/>
  <c r="L1760" i="5"/>
  <c r="L1753" i="5"/>
  <c r="L1748" i="5"/>
  <c r="L1744" i="5"/>
  <c r="L1738" i="5"/>
  <c r="L1730" i="5"/>
  <c r="L1726" i="5"/>
  <c r="L1723" i="5"/>
  <c r="L1719" i="5"/>
  <c r="L1715" i="5"/>
  <c r="L1712" i="5"/>
  <c r="L1710" i="5"/>
  <c r="L1708" i="5"/>
  <c r="L1705" i="5"/>
  <c r="L1701" i="5"/>
  <c r="L1695" i="5"/>
  <c r="L1693" i="5"/>
  <c r="L1689" i="5"/>
  <c r="L1680" i="5"/>
  <c r="L1676" i="5"/>
  <c r="L1673" i="5"/>
  <c r="L1670" i="5"/>
  <c r="L1667" i="5"/>
  <c r="L1661" i="5"/>
  <c r="L1656" i="5"/>
  <c r="L1653" i="5"/>
  <c r="L1650" i="5"/>
  <c r="L1648" i="5"/>
  <c r="L1642" i="5"/>
  <c r="L1638" i="5"/>
  <c r="L1631" i="5"/>
  <c r="L1625" i="5"/>
  <c r="L1621" i="5"/>
  <c r="L1617" i="5"/>
  <c r="L1614" i="5"/>
  <c r="L1610" i="5"/>
  <c r="L1607" i="5"/>
  <c r="L1604" i="5"/>
  <c r="L1599" i="5"/>
  <c r="L1594" i="5"/>
  <c r="L1590" i="5"/>
  <c r="L1587" i="5"/>
  <c r="L1582" i="5"/>
  <c r="L1576" i="5"/>
  <c r="L1570" i="5"/>
  <c r="L1563" i="5"/>
  <c r="L1555" i="5"/>
  <c r="L1548" i="5"/>
  <c r="L1543" i="5"/>
  <c r="L1540" i="5"/>
  <c r="L1534" i="5"/>
  <c r="L1527" i="5"/>
  <c r="L1521" i="5"/>
  <c r="L1517" i="5"/>
  <c r="L1511" i="5"/>
  <c r="L1509" i="5"/>
  <c r="L1506" i="5"/>
  <c r="L1500" i="5"/>
  <c r="L1494" i="5"/>
  <c r="L1490" i="5"/>
  <c r="L1488" i="5"/>
  <c r="L1485" i="5"/>
  <c r="L1482" i="5"/>
  <c r="L1480" i="5"/>
  <c r="L1477" i="5"/>
  <c r="L1474" i="5"/>
  <c r="L1471" i="5"/>
  <c r="L1468" i="5"/>
  <c r="L1464" i="5"/>
  <c r="L1460" i="5"/>
  <c r="L1457" i="5"/>
  <c r="L1452" i="5"/>
  <c r="L1449" i="5"/>
  <c r="L1444" i="5"/>
  <c r="L1442" i="5"/>
  <c r="L1440" i="5"/>
  <c r="L1434" i="5"/>
  <c r="L1430" i="5"/>
  <c r="L1428" i="5"/>
  <c r="L1426" i="5"/>
  <c r="L1422" i="5"/>
  <c r="L1417" i="5"/>
  <c r="L1415" i="5"/>
  <c r="L1411" i="5"/>
  <c r="L1405" i="5"/>
  <c r="L1401" i="5"/>
  <c r="L1395" i="5"/>
  <c r="L1392" i="5"/>
  <c r="L1386" i="5"/>
  <c r="L1379" i="5" l="1"/>
</calcChain>
</file>

<file path=xl/comments1.xml><?xml version="1.0" encoding="utf-8"?>
<comments xmlns="http://schemas.openxmlformats.org/spreadsheetml/2006/main">
  <authors>
    <author>Автор</author>
  </authors>
  <commentList>
    <comment ref="A2681" authorId="0">
      <text>
        <r>
          <rPr>
            <b/>
            <sz val="9"/>
            <color indexed="81"/>
            <rFont val="Tahoma"/>
            <family val="2"/>
            <charset val="204"/>
          </rPr>
          <t>командировочные не считались в общую сумму</t>
        </r>
        <r>
          <rPr>
            <sz val="9"/>
            <color indexed="81"/>
            <rFont val="Tahoma"/>
            <family val="2"/>
            <charset val="204"/>
          </rPr>
          <t xml:space="preserve">
</t>
        </r>
      </text>
    </comment>
    <comment ref="A2787" authorId="0">
      <text>
        <r>
          <rPr>
            <b/>
            <sz val="9"/>
            <color indexed="81"/>
            <rFont val="Tahoma"/>
            <family val="2"/>
            <charset val="204"/>
          </rPr>
          <t>здесь и далее - нумерация поменялась</t>
        </r>
      </text>
    </comment>
    <comment ref="J2936" authorId="0">
      <text>
        <r>
          <rPr>
            <b/>
            <sz val="9"/>
            <color indexed="81"/>
            <rFont val="Tahoma"/>
            <family val="2"/>
            <charset val="204"/>
          </rPr>
          <t>Автор:</t>
        </r>
        <r>
          <rPr>
            <sz val="9"/>
            <color indexed="81"/>
            <rFont val="Tahoma"/>
            <family val="2"/>
            <charset val="204"/>
          </rPr>
          <t xml:space="preserve">
16</t>
        </r>
      </text>
    </comment>
    <comment ref="K2936" authorId="0">
      <text>
        <r>
          <rPr>
            <b/>
            <sz val="9"/>
            <color indexed="81"/>
            <rFont val="Tahoma"/>
            <family val="2"/>
            <charset val="204"/>
          </rPr>
          <t>Автор:</t>
        </r>
        <r>
          <rPr>
            <sz val="9"/>
            <color indexed="81"/>
            <rFont val="Tahoma"/>
            <family val="2"/>
            <charset val="204"/>
          </rPr>
          <t xml:space="preserve">
2-20
3-20</t>
        </r>
      </text>
    </comment>
    <comment ref="J2938" authorId="0">
      <text>
        <r>
          <rPr>
            <b/>
            <sz val="9"/>
            <color indexed="81"/>
            <rFont val="Tahoma"/>
            <family val="2"/>
            <charset val="204"/>
          </rPr>
          <t>Автор:</t>
        </r>
        <r>
          <rPr>
            <sz val="9"/>
            <color indexed="81"/>
            <rFont val="Tahoma"/>
            <family val="2"/>
            <charset val="204"/>
          </rPr>
          <t xml:space="preserve">
6,35</t>
        </r>
      </text>
    </comment>
    <comment ref="K2938" authorId="0">
      <text>
        <r>
          <rPr>
            <b/>
            <sz val="9"/>
            <color indexed="81"/>
            <rFont val="Tahoma"/>
            <family val="2"/>
            <charset val="204"/>
          </rPr>
          <t>Автор:</t>
        </r>
        <r>
          <rPr>
            <sz val="9"/>
            <color indexed="81"/>
            <rFont val="Tahoma"/>
            <family val="2"/>
            <charset val="204"/>
          </rPr>
          <t xml:space="preserve">
4,73</t>
        </r>
      </text>
    </comment>
    <comment ref="J2940" authorId="0">
      <text>
        <r>
          <rPr>
            <b/>
            <sz val="9"/>
            <color indexed="81"/>
            <rFont val="Tahoma"/>
            <family val="2"/>
            <charset val="204"/>
          </rPr>
          <t>Автор:</t>
        </r>
        <r>
          <rPr>
            <sz val="9"/>
            <color indexed="81"/>
            <rFont val="Tahoma"/>
            <family val="2"/>
            <charset val="204"/>
          </rPr>
          <t xml:space="preserve">
3,52</t>
        </r>
      </text>
    </comment>
    <comment ref="K2940" authorId="0">
      <text>
        <r>
          <rPr>
            <b/>
            <sz val="9"/>
            <color indexed="81"/>
            <rFont val="Tahoma"/>
            <family val="2"/>
            <charset val="204"/>
          </rPr>
          <t>Автор:</t>
        </r>
        <r>
          <rPr>
            <sz val="9"/>
            <color indexed="81"/>
            <rFont val="Tahoma"/>
            <family val="2"/>
            <charset val="204"/>
          </rPr>
          <t xml:space="preserve">
9-5,4
12-4,15</t>
        </r>
      </text>
    </comment>
    <comment ref="J2941" authorId="0">
      <text>
        <r>
          <rPr>
            <b/>
            <sz val="9"/>
            <color indexed="81"/>
            <rFont val="Tahoma"/>
            <family val="2"/>
            <charset val="204"/>
          </rPr>
          <t>Автор:</t>
        </r>
        <r>
          <rPr>
            <sz val="9"/>
            <color indexed="81"/>
            <rFont val="Tahoma"/>
            <family val="2"/>
            <charset val="204"/>
          </rPr>
          <t xml:space="preserve">
0,8</t>
        </r>
      </text>
    </comment>
    <comment ref="K2941" authorId="0">
      <text>
        <r>
          <rPr>
            <b/>
            <sz val="9"/>
            <color indexed="81"/>
            <rFont val="Tahoma"/>
            <family val="2"/>
            <charset val="204"/>
          </rPr>
          <t>Автор:</t>
        </r>
        <r>
          <rPr>
            <sz val="9"/>
            <color indexed="81"/>
            <rFont val="Tahoma"/>
            <family val="2"/>
            <charset val="204"/>
          </rPr>
          <t xml:space="preserve">
2-0,77
3-1,31
4-0,188
5-0,1
6-1,7
7-1,7
8-1
9-1,35
10-2,4
11-1,9
12-1,17</t>
        </r>
      </text>
    </comment>
    <comment ref="J2942" authorId="0">
      <text>
        <r>
          <rPr>
            <b/>
            <sz val="9"/>
            <color indexed="81"/>
            <rFont val="Tahoma"/>
            <family val="2"/>
            <charset val="204"/>
          </rPr>
          <t>Автор:</t>
        </r>
        <r>
          <rPr>
            <sz val="9"/>
            <color indexed="81"/>
            <rFont val="Tahoma"/>
            <family val="2"/>
            <charset val="204"/>
          </rPr>
          <t xml:space="preserve">
18</t>
        </r>
      </text>
    </comment>
    <comment ref="K2942" authorId="0">
      <text>
        <r>
          <rPr>
            <b/>
            <sz val="9"/>
            <color indexed="81"/>
            <rFont val="Tahoma"/>
            <family val="2"/>
            <charset val="204"/>
          </rPr>
          <t>Автор:</t>
        </r>
        <r>
          <rPr>
            <sz val="9"/>
            <color indexed="81"/>
            <rFont val="Tahoma"/>
            <family val="2"/>
            <charset val="204"/>
          </rPr>
          <t xml:space="preserve">
18
</t>
        </r>
      </text>
    </comment>
    <comment ref="K2946" authorId="0">
      <text>
        <r>
          <rPr>
            <b/>
            <sz val="9"/>
            <color indexed="81"/>
            <rFont val="Tahoma"/>
            <family val="2"/>
            <charset val="204"/>
          </rPr>
          <t>Автор:</t>
        </r>
        <r>
          <rPr>
            <sz val="9"/>
            <color indexed="81"/>
            <rFont val="Tahoma"/>
            <family val="2"/>
            <charset val="204"/>
          </rPr>
          <t xml:space="preserve">
</t>
        </r>
        <r>
          <rPr>
            <sz val="12"/>
            <color indexed="81"/>
            <rFont val="Tahoma"/>
            <family val="2"/>
            <charset val="204"/>
          </rPr>
          <t>1-1,88
2-2,25
4-0,3
11-2
12-2,01</t>
        </r>
      </text>
    </comment>
    <comment ref="J2956" authorId="0">
      <text>
        <r>
          <rPr>
            <b/>
            <sz val="9"/>
            <color indexed="81"/>
            <rFont val="Tahoma"/>
            <family val="2"/>
            <charset val="204"/>
          </rPr>
          <t>Автор:</t>
        </r>
        <r>
          <rPr>
            <sz val="9"/>
            <color indexed="81"/>
            <rFont val="Tahoma"/>
            <family val="2"/>
            <charset val="204"/>
          </rPr>
          <t xml:space="preserve">
</t>
        </r>
        <r>
          <rPr>
            <b/>
            <sz val="11"/>
            <color indexed="81"/>
            <rFont val="Tahoma"/>
            <family val="2"/>
            <charset val="204"/>
          </rPr>
          <t>1-1,323
2-2,2
3-2,5
4-2,9</t>
        </r>
      </text>
    </comment>
    <comment ref="J2957" authorId="0">
      <text>
        <r>
          <rPr>
            <b/>
            <sz val="9"/>
            <color indexed="81"/>
            <rFont val="Tahoma"/>
            <family val="2"/>
            <charset val="204"/>
          </rPr>
          <t>Автор:</t>
        </r>
        <r>
          <rPr>
            <sz val="9"/>
            <color indexed="81"/>
            <rFont val="Tahoma"/>
            <family val="2"/>
            <charset val="204"/>
          </rPr>
          <t xml:space="preserve">
</t>
        </r>
        <r>
          <rPr>
            <b/>
            <sz val="11"/>
            <color indexed="81"/>
            <rFont val="Tahoma"/>
            <family val="2"/>
            <charset val="204"/>
          </rPr>
          <t>1-30
2-22
3-29
4-20</t>
        </r>
      </text>
    </comment>
    <comment ref="J2978" authorId="0">
      <text>
        <r>
          <rPr>
            <b/>
            <sz val="9"/>
            <color indexed="81"/>
            <rFont val="Tahoma"/>
            <family val="2"/>
            <charset val="204"/>
          </rPr>
          <t>Автор:</t>
        </r>
        <r>
          <rPr>
            <sz val="9"/>
            <color indexed="81"/>
            <rFont val="Tahoma"/>
            <family val="2"/>
            <charset val="204"/>
          </rPr>
          <t xml:space="preserve">
2,09</t>
        </r>
      </text>
    </comment>
    <comment ref="K2978" authorId="0">
      <text>
        <r>
          <rPr>
            <b/>
            <sz val="10"/>
            <color indexed="81"/>
            <rFont val="Tahoma"/>
            <family val="2"/>
            <charset val="204"/>
          </rPr>
          <t>Автор:
8-2,01
11-1,76
12-4,54</t>
        </r>
      </text>
    </comment>
    <comment ref="K2979" authorId="0">
      <text>
        <r>
          <rPr>
            <b/>
            <sz val="9"/>
            <color indexed="81"/>
            <rFont val="Tahoma"/>
            <family val="2"/>
            <charset val="204"/>
          </rPr>
          <t>Автор:</t>
        </r>
        <r>
          <rPr>
            <sz val="9"/>
            <color indexed="81"/>
            <rFont val="Tahoma"/>
            <family val="2"/>
            <charset val="204"/>
          </rPr>
          <t xml:space="preserve">
поменяли с 3 на 6</t>
        </r>
      </text>
    </comment>
    <comment ref="J2980" authorId="0">
      <text>
        <r>
          <rPr>
            <b/>
            <sz val="9"/>
            <color indexed="81"/>
            <rFont val="Tahoma"/>
            <family val="2"/>
            <charset val="204"/>
          </rPr>
          <t>Автор:</t>
        </r>
        <r>
          <rPr>
            <sz val="9"/>
            <color indexed="81"/>
            <rFont val="Tahoma"/>
            <family val="2"/>
            <charset val="204"/>
          </rPr>
          <t xml:space="preserve">
</t>
        </r>
        <r>
          <rPr>
            <b/>
            <sz val="10"/>
            <color indexed="81"/>
            <rFont val="Tahoma"/>
            <family val="2"/>
            <charset val="204"/>
          </rPr>
          <t>2,91</t>
        </r>
      </text>
    </comment>
    <comment ref="K2980" authorId="0">
      <text>
        <r>
          <rPr>
            <b/>
            <sz val="9"/>
            <color indexed="81"/>
            <rFont val="Tahoma"/>
            <family val="2"/>
            <charset val="204"/>
          </rPr>
          <t>Автор:</t>
        </r>
        <r>
          <rPr>
            <sz val="9"/>
            <color indexed="81"/>
            <rFont val="Tahoma"/>
            <family val="2"/>
            <charset val="204"/>
          </rPr>
          <t xml:space="preserve">
</t>
        </r>
        <r>
          <rPr>
            <b/>
            <sz val="11"/>
            <color indexed="81"/>
            <rFont val="Tahoma"/>
            <family val="2"/>
            <charset val="204"/>
          </rPr>
          <t>2-3,57
3-2,5
4-2,5
5-2,5
6-2,5</t>
        </r>
      </text>
    </comment>
    <comment ref="J2982" authorId="0">
      <text>
        <r>
          <rPr>
            <b/>
            <sz val="9"/>
            <color indexed="81"/>
            <rFont val="Tahoma"/>
            <family val="2"/>
            <charset val="204"/>
          </rPr>
          <t>Автор:</t>
        </r>
        <r>
          <rPr>
            <sz val="9"/>
            <color indexed="81"/>
            <rFont val="Tahoma"/>
            <family val="2"/>
            <charset val="204"/>
          </rPr>
          <t xml:space="preserve">
1,2
</t>
        </r>
      </text>
    </comment>
    <comment ref="K2982" authorId="0">
      <text>
        <r>
          <rPr>
            <b/>
            <sz val="10"/>
            <color indexed="81"/>
            <rFont val="Tahoma"/>
            <family val="2"/>
            <charset val="204"/>
          </rPr>
          <t>Автор:
3-1,2
4-2
11-2,5</t>
        </r>
      </text>
    </comment>
    <comment ref="J2997" authorId="0">
      <text>
        <r>
          <rPr>
            <b/>
            <sz val="9"/>
            <color indexed="81"/>
            <rFont val="Tahoma"/>
            <family val="2"/>
            <charset val="204"/>
          </rPr>
          <t>9-0,83</t>
        </r>
      </text>
    </comment>
    <comment ref="K2997" authorId="0">
      <text>
        <r>
          <rPr>
            <b/>
            <sz val="9"/>
            <color indexed="81"/>
            <rFont val="Tahoma"/>
            <family val="2"/>
            <charset val="204"/>
          </rPr>
          <t>Автор:</t>
        </r>
        <r>
          <rPr>
            <sz val="9"/>
            <color indexed="81"/>
            <rFont val="Tahoma"/>
            <family val="2"/>
            <charset val="204"/>
          </rPr>
          <t xml:space="preserve">
12-0,67
</t>
        </r>
      </text>
    </comment>
    <comment ref="J2999" authorId="0">
      <text>
        <r>
          <rPr>
            <b/>
            <sz val="9"/>
            <color indexed="81"/>
            <rFont val="Tahoma"/>
            <family val="2"/>
            <charset val="204"/>
          </rPr>
          <t>Автор:</t>
        </r>
        <r>
          <rPr>
            <sz val="9"/>
            <color indexed="81"/>
            <rFont val="Tahoma"/>
            <family val="2"/>
            <charset val="204"/>
          </rPr>
          <t xml:space="preserve">
95</t>
        </r>
      </text>
    </comment>
    <comment ref="K2999" authorId="0">
      <text>
        <r>
          <rPr>
            <b/>
            <sz val="9"/>
            <color indexed="81"/>
            <rFont val="Tahoma"/>
            <family val="2"/>
            <charset val="204"/>
          </rPr>
          <t>Автор:</t>
        </r>
        <r>
          <rPr>
            <sz val="9"/>
            <color indexed="81"/>
            <rFont val="Tahoma"/>
            <family val="2"/>
            <charset val="204"/>
          </rPr>
          <t xml:space="preserve">
26</t>
        </r>
      </text>
    </comment>
    <comment ref="J3012" authorId="0">
      <text>
        <r>
          <rPr>
            <b/>
            <sz val="9"/>
            <color indexed="81"/>
            <rFont val="Tahoma"/>
            <family val="2"/>
            <charset val="204"/>
          </rPr>
          <t>Автор:
1,12</t>
        </r>
      </text>
    </comment>
    <comment ref="K3012" authorId="0">
      <text>
        <r>
          <rPr>
            <b/>
            <sz val="9"/>
            <color indexed="81"/>
            <rFont val="Tahoma"/>
            <family val="2"/>
            <charset val="204"/>
          </rPr>
          <t>Автор:</t>
        </r>
        <r>
          <rPr>
            <sz val="9"/>
            <color indexed="81"/>
            <rFont val="Tahoma"/>
            <family val="2"/>
            <charset val="204"/>
          </rPr>
          <t xml:space="preserve">
0,43</t>
        </r>
      </text>
    </comment>
    <comment ref="J3022" authorId="0">
      <text>
        <r>
          <rPr>
            <b/>
            <sz val="9"/>
            <color indexed="81"/>
            <rFont val="Tahoma"/>
            <family val="2"/>
            <charset val="204"/>
          </rPr>
          <t>Автор:</t>
        </r>
        <r>
          <rPr>
            <sz val="9"/>
            <color indexed="81"/>
            <rFont val="Tahoma"/>
            <family val="2"/>
            <charset val="204"/>
          </rPr>
          <t xml:space="preserve">
1-2
2-2,15
3-1,7
4-1,35
5-0,4
</t>
        </r>
      </text>
    </comment>
    <comment ref="J3028" authorId="0">
      <text>
        <r>
          <rPr>
            <b/>
            <sz val="9"/>
            <color indexed="81"/>
            <rFont val="Tahoma"/>
            <family val="2"/>
            <charset val="204"/>
          </rPr>
          <t>Автор:</t>
        </r>
        <r>
          <rPr>
            <sz val="9"/>
            <color indexed="81"/>
            <rFont val="Tahoma"/>
            <family val="2"/>
            <charset val="204"/>
          </rPr>
          <t xml:space="preserve">
0,8</t>
        </r>
      </text>
    </comment>
    <comment ref="K3028" authorId="0">
      <text>
        <r>
          <rPr>
            <b/>
            <sz val="9"/>
            <color indexed="81"/>
            <rFont val="Tahoma"/>
            <family val="2"/>
            <charset val="204"/>
          </rPr>
          <t>Автор:</t>
        </r>
        <r>
          <rPr>
            <sz val="9"/>
            <color indexed="81"/>
            <rFont val="Tahoma"/>
            <family val="2"/>
            <charset val="204"/>
          </rPr>
          <t xml:space="preserve">
0,65
</t>
        </r>
      </text>
    </comment>
    <comment ref="J3030" authorId="0">
      <text>
        <r>
          <rPr>
            <b/>
            <sz val="9"/>
            <color indexed="81"/>
            <rFont val="Tahoma"/>
            <family val="2"/>
            <charset val="204"/>
          </rPr>
          <t>Автор:</t>
        </r>
        <r>
          <rPr>
            <sz val="9"/>
            <color indexed="81"/>
            <rFont val="Tahoma"/>
            <family val="2"/>
            <charset val="204"/>
          </rPr>
          <t xml:space="preserve">
2,2</t>
        </r>
      </text>
    </comment>
    <comment ref="K3030" authorId="0">
      <text>
        <r>
          <rPr>
            <b/>
            <sz val="9"/>
            <color indexed="81"/>
            <rFont val="Tahoma"/>
            <family val="2"/>
            <charset val="204"/>
          </rPr>
          <t>Автор:</t>
        </r>
        <r>
          <rPr>
            <sz val="9"/>
            <color indexed="81"/>
            <rFont val="Tahoma"/>
            <family val="2"/>
            <charset val="204"/>
          </rPr>
          <t xml:space="preserve">
0,8</t>
        </r>
      </text>
    </comment>
    <comment ref="K3031" authorId="0">
      <text>
        <r>
          <rPr>
            <b/>
            <sz val="9"/>
            <color indexed="81"/>
            <rFont val="Tahoma"/>
            <family val="2"/>
            <charset val="204"/>
          </rPr>
          <t>Автор:</t>
        </r>
        <r>
          <rPr>
            <sz val="9"/>
            <color indexed="81"/>
            <rFont val="Tahoma"/>
            <family val="2"/>
            <charset val="204"/>
          </rPr>
          <t xml:space="preserve">
3-120
9-70
12-60</t>
        </r>
      </text>
    </comment>
    <comment ref="K3042" authorId="0">
      <text>
        <r>
          <rPr>
            <b/>
            <sz val="9"/>
            <color indexed="81"/>
            <rFont val="Tahoma"/>
            <family val="2"/>
            <charset val="204"/>
          </rPr>
          <t>Автор:</t>
        </r>
        <r>
          <rPr>
            <sz val="9"/>
            <color indexed="81"/>
            <rFont val="Tahoma"/>
            <family val="2"/>
            <charset val="204"/>
          </rPr>
          <t xml:space="preserve">
1-100
8-200
11-50</t>
        </r>
      </text>
    </comment>
    <comment ref="J3050" authorId="0">
      <text>
        <r>
          <rPr>
            <b/>
            <sz val="9"/>
            <color indexed="81"/>
            <rFont val="Tahoma"/>
            <family val="2"/>
            <charset val="204"/>
          </rPr>
          <t>Автор:</t>
        </r>
        <r>
          <rPr>
            <sz val="9"/>
            <color indexed="81"/>
            <rFont val="Tahoma"/>
            <family val="2"/>
            <charset val="204"/>
          </rPr>
          <t xml:space="preserve">
125</t>
        </r>
      </text>
    </comment>
    <comment ref="K3050" authorId="0">
      <text>
        <r>
          <rPr>
            <b/>
            <sz val="9"/>
            <color indexed="81"/>
            <rFont val="Tahoma"/>
            <family val="2"/>
            <charset val="204"/>
          </rPr>
          <t>Автор:</t>
        </r>
        <r>
          <rPr>
            <sz val="9"/>
            <color indexed="81"/>
            <rFont val="Tahoma"/>
            <family val="2"/>
            <charset val="204"/>
          </rPr>
          <t xml:space="preserve">
4-180
6-20</t>
        </r>
      </text>
    </comment>
    <comment ref="J3063" authorId="0">
      <text>
        <r>
          <rPr>
            <b/>
            <sz val="10"/>
            <color indexed="81"/>
            <rFont val="Tahoma"/>
            <family val="2"/>
            <charset val="204"/>
          </rPr>
          <t>Автор:
2-1
6-0,54
11-1,7</t>
        </r>
      </text>
    </comment>
    <comment ref="J3064" authorId="0">
      <text>
        <r>
          <rPr>
            <b/>
            <sz val="9"/>
            <color indexed="81"/>
            <rFont val="Tahoma"/>
            <family val="2"/>
            <charset val="204"/>
          </rPr>
          <t>Автор:</t>
        </r>
        <r>
          <rPr>
            <sz val="9"/>
            <color indexed="81"/>
            <rFont val="Tahoma"/>
            <family val="2"/>
            <charset val="204"/>
          </rPr>
          <t xml:space="preserve">
70</t>
        </r>
      </text>
    </comment>
    <comment ref="K3064" authorId="0">
      <text>
        <r>
          <rPr>
            <b/>
            <sz val="9"/>
            <color indexed="81"/>
            <rFont val="Tahoma"/>
            <family val="2"/>
            <charset val="204"/>
          </rPr>
          <t>Автор:</t>
        </r>
        <r>
          <rPr>
            <sz val="9"/>
            <color indexed="81"/>
            <rFont val="Tahoma"/>
            <family val="2"/>
            <charset val="204"/>
          </rPr>
          <t xml:space="preserve">
65</t>
        </r>
      </text>
    </comment>
    <comment ref="J3076" authorId="0">
      <text>
        <r>
          <rPr>
            <b/>
            <sz val="9"/>
            <color indexed="81"/>
            <rFont val="Tahoma"/>
            <family val="2"/>
            <charset val="204"/>
          </rPr>
          <t>Автор:</t>
        </r>
        <r>
          <rPr>
            <sz val="9"/>
            <color indexed="81"/>
            <rFont val="Tahoma"/>
            <family val="2"/>
            <charset val="204"/>
          </rPr>
          <t xml:space="preserve">
1га</t>
        </r>
      </text>
    </comment>
    <comment ref="K3076" authorId="0">
      <text>
        <r>
          <rPr>
            <b/>
            <sz val="9"/>
            <color indexed="81"/>
            <rFont val="Tahoma"/>
            <family val="2"/>
            <charset val="204"/>
          </rPr>
          <t>Автор:</t>
        </r>
        <r>
          <rPr>
            <sz val="9"/>
            <color indexed="81"/>
            <rFont val="Tahoma"/>
            <family val="2"/>
            <charset val="204"/>
          </rPr>
          <t xml:space="preserve">
8-2,36
9-3,9</t>
        </r>
      </text>
    </comment>
    <comment ref="J3082" authorId="0">
      <text>
        <r>
          <rPr>
            <b/>
            <sz val="9"/>
            <color indexed="81"/>
            <rFont val="Tahoma"/>
            <family val="2"/>
            <charset val="204"/>
          </rPr>
          <t>Автор:</t>
        </r>
        <r>
          <rPr>
            <sz val="9"/>
            <color indexed="81"/>
            <rFont val="Tahoma"/>
            <family val="2"/>
            <charset val="204"/>
          </rPr>
          <t xml:space="preserve">
120</t>
        </r>
      </text>
    </comment>
    <comment ref="K3082" authorId="0">
      <text>
        <r>
          <rPr>
            <b/>
            <sz val="9"/>
            <color indexed="81"/>
            <rFont val="Tahoma"/>
            <family val="2"/>
            <charset val="204"/>
          </rPr>
          <t>2-144
3-40
10-74
11-60
12-90</t>
        </r>
      </text>
    </comment>
    <comment ref="J3115" authorId="0">
      <text>
        <r>
          <rPr>
            <b/>
            <sz val="9"/>
            <color indexed="81"/>
            <rFont val="Tahoma"/>
            <family val="2"/>
            <charset val="204"/>
          </rPr>
          <t>Автор:</t>
        </r>
        <r>
          <rPr>
            <sz val="9"/>
            <color indexed="81"/>
            <rFont val="Tahoma"/>
            <family val="2"/>
            <charset val="204"/>
          </rPr>
          <t xml:space="preserve">
0,6</t>
        </r>
      </text>
    </comment>
    <comment ref="K3115" authorId="0">
      <text>
        <r>
          <rPr>
            <b/>
            <sz val="9"/>
            <color indexed="81"/>
            <rFont val="Tahoma"/>
            <family val="2"/>
            <charset val="204"/>
          </rPr>
          <t>Автор:</t>
        </r>
        <r>
          <rPr>
            <sz val="9"/>
            <color indexed="81"/>
            <rFont val="Tahoma"/>
            <family val="2"/>
            <charset val="204"/>
          </rPr>
          <t xml:space="preserve">
7-0,31
10-0,73</t>
        </r>
      </text>
    </comment>
    <comment ref="J3124" authorId="0">
      <text>
        <r>
          <rPr>
            <b/>
            <sz val="9"/>
            <color indexed="81"/>
            <rFont val="Tahoma"/>
            <family val="2"/>
            <charset val="204"/>
          </rPr>
          <t>Автор:</t>
        </r>
        <r>
          <rPr>
            <sz val="9"/>
            <color indexed="81"/>
            <rFont val="Tahoma"/>
            <family val="2"/>
            <charset val="204"/>
          </rPr>
          <t xml:space="preserve">
1,5
</t>
        </r>
      </text>
    </comment>
    <comment ref="K3124" authorId="0">
      <text>
        <r>
          <rPr>
            <b/>
            <sz val="9"/>
            <color indexed="81"/>
            <rFont val="Tahoma"/>
            <family val="2"/>
            <charset val="204"/>
          </rPr>
          <t>Автор:</t>
        </r>
        <r>
          <rPr>
            <sz val="9"/>
            <color indexed="81"/>
            <rFont val="Tahoma"/>
            <family val="2"/>
            <charset val="204"/>
          </rPr>
          <t xml:space="preserve">
0,9</t>
        </r>
      </text>
    </comment>
    <comment ref="K3132" authorId="0">
      <text>
        <r>
          <rPr>
            <b/>
            <sz val="9"/>
            <color indexed="81"/>
            <rFont val="Tahoma"/>
            <family val="2"/>
            <charset val="204"/>
          </rPr>
          <t>Автор:</t>
        </r>
        <r>
          <rPr>
            <sz val="9"/>
            <color indexed="81"/>
            <rFont val="Tahoma"/>
            <family val="2"/>
            <charset val="204"/>
          </rPr>
          <t xml:space="preserve">
8-0,58
9-1
12-1,05</t>
        </r>
      </text>
    </comment>
    <comment ref="J3145" authorId="0">
      <text>
        <r>
          <rPr>
            <b/>
            <sz val="9"/>
            <color indexed="81"/>
            <rFont val="Tahoma"/>
            <family val="2"/>
            <charset val="204"/>
          </rPr>
          <t xml:space="preserve">Автор:
5
</t>
        </r>
      </text>
    </comment>
    <comment ref="K3145" authorId="0">
      <text>
        <r>
          <rPr>
            <b/>
            <sz val="9"/>
            <color indexed="81"/>
            <rFont val="Tahoma"/>
            <family val="2"/>
            <charset val="204"/>
          </rPr>
          <t>Автор:8</t>
        </r>
      </text>
    </comment>
    <comment ref="J3147" authorId="0">
      <text>
        <r>
          <rPr>
            <b/>
            <sz val="9"/>
            <color indexed="81"/>
            <rFont val="Tahoma"/>
            <family val="2"/>
            <charset val="204"/>
          </rPr>
          <t>Автор:</t>
        </r>
        <r>
          <rPr>
            <sz val="9"/>
            <color indexed="81"/>
            <rFont val="Tahoma"/>
            <family val="2"/>
            <charset val="204"/>
          </rPr>
          <t xml:space="preserve">
2</t>
        </r>
      </text>
    </comment>
    <comment ref="K3147" authorId="0">
      <text>
        <r>
          <rPr>
            <b/>
            <sz val="9"/>
            <color indexed="81"/>
            <rFont val="Tahoma"/>
            <family val="2"/>
            <charset val="204"/>
          </rPr>
          <t>Автор:</t>
        </r>
        <r>
          <rPr>
            <sz val="9"/>
            <color indexed="81"/>
            <rFont val="Tahoma"/>
            <family val="2"/>
            <charset val="204"/>
          </rPr>
          <t xml:space="preserve">
4</t>
        </r>
      </text>
    </comment>
    <comment ref="J3191" authorId="0">
      <text>
        <r>
          <rPr>
            <b/>
            <sz val="9"/>
            <color indexed="81"/>
            <rFont val="Tahoma"/>
            <family val="2"/>
            <charset val="204"/>
          </rPr>
          <t>Автор:</t>
        </r>
        <r>
          <rPr>
            <sz val="9"/>
            <color indexed="81"/>
            <rFont val="Tahoma"/>
            <family val="2"/>
            <charset val="204"/>
          </rPr>
          <t xml:space="preserve">
66</t>
        </r>
      </text>
    </comment>
    <comment ref="K3191" authorId="0">
      <text>
        <r>
          <rPr>
            <b/>
            <sz val="9"/>
            <color indexed="81"/>
            <rFont val="Tahoma"/>
            <family val="2"/>
            <charset val="204"/>
          </rPr>
          <t>Автор:</t>
        </r>
        <r>
          <rPr>
            <sz val="9"/>
            <color indexed="81"/>
            <rFont val="Tahoma"/>
            <family val="2"/>
            <charset val="204"/>
          </rPr>
          <t xml:space="preserve">
6-73
7-20
8-35</t>
        </r>
      </text>
    </comment>
    <comment ref="K3192" authorId="0">
      <text>
        <r>
          <rPr>
            <b/>
            <sz val="9"/>
            <color indexed="81"/>
            <rFont val="Tahoma"/>
            <family val="2"/>
            <charset val="204"/>
          </rPr>
          <t>Автор:</t>
        </r>
        <r>
          <rPr>
            <sz val="9"/>
            <color indexed="81"/>
            <rFont val="Tahoma"/>
            <family val="2"/>
            <charset val="204"/>
          </rPr>
          <t xml:space="preserve">
7-12
8-6
9-6</t>
        </r>
      </text>
    </comment>
    <comment ref="J3197" authorId="0">
      <text>
        <r>
          <rPr>
            <b/>
            <sz val="9"/>
            <color indexed="81"/>
            <rFont val="Tahoma"/>
            <family val="2"/>
            <charset val="204"/>
          </rPr>
          <t>Автор:</t>
        </r>
        <r>
          <rPr>
            <sz val="9"/>
            <color indexed="81"/>
            <rFont val="Tahoma"/>
            <family val="2"/>
            <charset val="204"/>
          </rPr>
          <t xml:space="preserve">
6</t>
        </r>
      </text>
    </comment>
    <comment ref="K3197" authorId="0">
      <text>
        <r>
          <rPr>
            <b/>
            <sz val="9"/>
            <color indexed="81"/>
            <rFont val="Tahoma"/>
            <family val="2"/>
            <charset val="204"/>
          </rPr>
          <t>Автор:</t>
        </r>
        <r>
          <rPr>
            <sz val="9"/>
            <color indexed="81"/>
            <rFont val="Tahoma"/>
            <family val="2"/>
            <charset val="204"/>
          </rPr>
          <t xml:space="preserve">
7-7
9-15</t>
        </r>
      </text>
    </comment>
    <comment ref="J3198" authorId="0">
      <text>
        <r>
          <rPr>
            <b/>
            <sz val="9"/>
            <color indexed="81"/>
            <rFont val="Tahoma"/>
            <family val="2"/>
            <charset val="204"/>
          </rPr>
          <t>Автор:</t>
        </r>
        <r>
          <rPr>
            <sz val="9"/>
            <color indexed="81"/>
            <rFont val="Tahoma"/>
            <family val="2"/>
            <charset val="204"/>
          </rPr>
          <t xml:space="preserve">
4</t>
        </r>
      </text>
    </comment>
    <comment ref="K3198" authorId="0">
      <text>
        <r>
          <rPr>
            <b/>
            <sz val="9"/>
            <color indexed="81"/>
            <rFont val="Tahoma"/>
            <family val="2"/>
            <charset val="204"/>
          </rPr>
          <t>Автор:</t>
        </r>
        <r>
          <rPr>
            <sz val="9"/>
            <color indexed="81"/>
            <rFont val="Tahoma"/>
            <family val="2"/>
            <charset val="204"/>
          </rPr>
          <t xml:space="preserve">
7-5,12
8-5,12
9-8,32</t>
        </r>
      </text>
    </comment>
    <comment ref="J3199" authorId="0">
      <text>
        <r>
          <rPr>
            <b/>
            <sz val="9"/>
            <color indexed="81"/>
            <rFont val="Tahoma"/>
            <family val="2"/>
            <charset val="204"/>
          </rPr>
          <t>Автор:</t>
        </r>
        <r>
          <rPr>
            <sz val="9"/>
            <color indexed="81"/>
            <rFont val="Tahoma"/>
            <family val="2"/>
            <charset val="204"/>
          </rPr>
          <t xml:space="preserve">
5</t>
        </r>
      </text>
    </comment>
    <comment ref="K3199" authorId="0">
      <text>
        <r>
          <rPr>
            <b/>
            <sz val="9"/>
            <color indexed="81"/>
            <rFont val="Tahoma"/>
            <family val="2"/>
            <charset val="204"/>
          </rPr>
          <t>Автор:</t>
        </r>
        <r>
          <rPr>
            <sz val="9"/>
            <color indexed="81"/>
            <rFont val="Tahoma"/>
            <family val="2"/>
            <charset val="204"/>
          </rPr>
          <t xml:space="preserve">
7-20
8-19
9-32</t>
        </r>
      </text>
    </comment>
    <comment ref="J3201" authorId="0">
      <text>
        <r>
          <rPr>
            <b/>
            <sz val="9"/>
            <color indexed="81"/>
            <rFont val="Tahoma"/>
            <family val="2"/>
            <charset val="204"/>
          </rPr>
          <t>Автор:</t>
        </r>
        <r>
          <rPr>
            <sz val="9"/>
            <color indexed="81"/>
            <rFont val="Tahoma"/>
            <family val="2"/>
            <charset val="204"/>
          </rPr>
          <t xml:space="preserve">
135</t>
        </r>
      </text>
    </comment>
    <comment ref="K3201" authorId="0">
      <text>
        <r>
          <rPr>
            <b/>
            <sz val="9"/>
            <color indexed="81"/>
            <rFont val="Tahoma"/>
            <family val="2"/>
            <charset val="204"/>
          </rPr>
          <t>Автор:</t>
        </r>
        <r>
          <rPr>
            <sz val="9"/>
            <color indexed="81"/>
            <rFont val="Tahoma"/>
            <family val="2"/>
            <charset val="204"/>
          </rPr>
          <t xml:space="preserve">
8-35
9-35</t>
        </r>
      </text>
    </comment>
    <comment ref="J3284" authorId="0">
      <text>
        <r>
          <rPr>
            <b/>
            <sz val="9"/>
            <color indexed="81"/>
            <rFont val="Tahoma"/>
            <family val="2"/>
            <charset val="204"/>
          </rPr>
          <t>заменен 5 мес. на 7</t>
        </r>
        <r>
          <rPr>
            <sz val="9"/>
            <color indexed="81"/>
            <rFont val="Tahoma"/>
            <family val="2"/>
            <charset val="204"/>
          </rPr>
          <t xml:space="preserve">
</t>
        </r>
      </text>
    </comment>
    <comment ref="K3371" authorId="0">
      <text>
        <r>
          <rPr>
            <b/>
            <sz val="9"/>
            <color indexed="81"/>
            <rFont val="Tahoma"/>
            <family val="2"/>
            <charset val="204"/>
          </rPr>
          <t>Заменен 9 месяц на 5</t>
        </r>
        <r>
          <rPr>
            <sz val="9"/>
            <color indexed="81"/>
            <rFont val="Tahoma"/>
            <family val="2"/>
            <charset val="204"/>
          </rPr>
          <t xml:space="preserve">
</t>
        </r>
      </text>
    </comment>
    <comment ref="J3409" authorId="0">
      <text>
        <r>
          <rPr>
            <b/>
            <sz val="9"/>
            <color indexed="81"/>
            <rFont val="Tahoma"/>
            <family val="2"/>
            <charset val="204"/>
          </rPr>
          <t xml:space="preserve">Был 8 месяц, нужно 6месяц </t>
        </r>
        <r>
          <rPr>
            <sz val="9"/>
            <color indexed="81"/>
            <rFont val="Tahoma"/>
            <family val="2"/>
            <charset val="204"/>
          </rPr>
          <t xml:space="preserve">
</t>
        </r>
      </text>
    </comment>
    <comment ref="K3409" authorId="0">
      <text>
        <r>
          <rPr>
            <b/>
            <sz val="9"/>
            <color indexed="81"/>
            <rFont val="Tahoma"/>
            <family val="2"/>
            <charset val="204"/>
          </rPr>
          <t>Был 9 месяц, а нужно 6</t>
        </r>
      </text>
    </comment>
    <comment ref="L4139" authorId="0">
      <text>
        <r>
          <rPr>
            <b/>
            <sz val="9"/>
            <color indexed="81"/>
            <rFont val="Tahoma"/>
            <family val="2"/>
            <charset val="204"/>
          </rPr>
          <t>Автор:</t>
        </r>
        <r>
          <rPr>
            <sz val="9"/>
            <color indexed="81"/>
            <rFont val="Tahoma"/>
            <family val="2"/>
            <charset val="204"/>
          </rPr>
          <t xml:space="preserve">
СЛОЖНЫЕ-1 ШТ.,  ПРОСТЫЕ - 2 ШТ.</t>
        </r>
      </text>
    </comment>
  </commentList>
</comments>
</file>

<file path=xl/sharedStrings.xml><?xml version="1.0" encoding="utf-8"?>
<sst xmlns="http://schemas.openxmlformats.org/spreadsheetml/2006/main" count="35018" uniqueCount="6856">
  <si>
    <t>4.</t>
  </si>
  <si>
    <t>6.</t>
  </si>
  <si>
    <t>7.</t>
  </si>
  <si>
    <t>8.</t>
  </si>
  <si>
    <t>Резерв средств на АВР</t>
  </si>
  <si>
    <t>2.</t>
  </si>
  <si>
    <t>3.</t>
  </si>
  <si>
    <t>№ п/п</t>
  </si>
  <si>
    <t>Инв. номер</t>
  </si>
  <si>
    <t>Наименование объекта</t>
  </si>
  <si>
    <t>Вид ремонта (К;С;Т.)</t>
  </si>
  <si>
    <t xml:space="preserve">Срок ремонта </t>
  </si>
  <si>
    <t>Перечень работ</t>
  </si>
  <si>
    <t>Ед. изм.</t>
  </si>
  <si>
    <t>Кол-во</t>
  </si>
  <si>
    <t>Нач.</t>
  </si>
  <si>
    <t>Окон-е</t>
  </si>
  <si>
    <t>Передаточные устройства</t>
  </si>
  <si>
    <t>Трансформаторные подстанции</t>
  </si>
  <si>
    <t>Здания и сооружения</t>
  </si>
  <si>
    <t>Транспортные средства</t>
  </si>
  <si>
    <t>Прочее оборудование</t>
  </si>
  <si>
    <t>РЭС</t>
  </si>
  <si>
    <t>СП</t>
  </si>
  <si>
    <t>Класс напр-я (кВ)</t>
  </si>
  <si>
    <t>Причины включения объекта в ГПР</t>
  </si>
  <si>
    <t>Обосн-е</t>
  </si>
  <si>
    <t>Поясн-я</t>
  </si>
  <si>
    <t>месяц</t>
  </si>
  <si>
    <t>км</t>
  </si>
  <si>
    <t>1.3.</t>
  </si>
  <si>
    <t>6-10кВ</t>
  </si>
  <si>
    <t>АИИСКУЭ</t>
  </si>
  <si>
    <t>Оборудование подстанций 35-110 кВ</t>
  </si>
  <si>
    <t>1.</t>
  </si>
  <si>
    <t>1.1.</t>
  </si>
  <si>
    <t>110кВ</t>
  </si>
  <si>
    <t>1.2.</t>
  </si>
  <si>
    <t>35кВ</t>
  </si>
  <si>
    <t>5.</t>
  </si>
  <si>
    <t>1.4.</t>
  </si>
  <si>
    <t>0,4кВ</t>
  </si>
  <si>
    <t>Всего ремонт ПЭС</t>
  </si>
  <si>
    <t>К</t>
  </si>
  <si>
    <t>шт.</t>
  </si>
  <si>
    <t>По состоянию</t>
  </si>
  <si>
    <t>ЗиС</t>
  </si>
  <si>
    <t>МПЗ</t>
  </si>
  <si>
    <t>4.1.</t>
  </si>
  <si>
    <t>4.2.</t>
  </si>
  <si>
    <t>4.3.</t>
  </si>
  <si>
    <t>PR0011170</t>
  </si>
  <si>
    <t>Ремонт теплового узла</t>
  </si>
  <si>
    <t>Ремонт внутренних помещений</t>
  </si>
  <si>
    <t>ПЦЭС</t>
  </si>
  <si>
    <t>1.1.1</t>
  </si>
  <si>
    <t>ЮРЭС</t>
  </si>
  <si>
    <t>PR0005834</t>
  </si>
  <si>
    <t>ВЛ 110 кВ Уссурийск-2 - Михайловка - ЖБИ-130</t>
  </si>
  <si>
    <t>ПОН</t>
  </si>
  <si>
    <t>№ 52-53,64-66,68-69,71-74,76-78,81-82,94-95,109-110</t>
  </si>
  <si>
    <t>к</t>
  </si>
  <si>
    <t>Ручная расчистка просек</t>
  </si>
  <si>
    <t>га</t>
  </si>
  <si>
    <t>№ 11-25, 65-102</t>
  </si>
  <si>
    <t>Механизированная расчистка просек</t>
  </si>
  <si>
    <t>№ 52-53,64-66,68-69,71-74,76-78,81-82,94-95,109-1109</t>
  </si>
  <si>
    <t>Вырубка угрожающих деревьев</t>
  </si>
  <si>
    <t>№ 11,12,77,78,80,85,88,107,121</t>
  </si>
  <si>
    <t>Замена фарфоровых/стеклянных изоляторов на полимерные</t>
  </si>
  <si>
    <t>гирл</t>
  </si>
  <si>
    <t>№15,19,29,31,32,33</t>
  </si>
  <si>
    <t>ремонт опор</t>
  </si>
  <si>
    <t>1.1.2</t>
  </si>
  <si>
    <t>PR0005997</t>
  </si>
  <si>
    <t>ВЛ-110 кВ Междуречье - УКФ</t>
  </si>
  <si>
    <t>№ 1,2,5,7,12,13,15,17,25,28</t>
  </si>
  <si>
    <t>Замена изоляторов</t>
  </si>
  <si>
    <t>№ 1-28</t>
  </si>
  <si>
    <t>1.1.3</t>
  </si>
  <si>
    <t>PR0005836</t>
  </si>
  <si>
    <t>ВЛ 110 кВ Уссурийск-Тяговая-Надеждинск-Тяговая</t>
  </si>
  <si>
    <t>№ 112-113,121-122,129-130</t>
  </si>
  <si>
    <t>Га</t>
  </si>
  <si>
    <t>№110</t>
  </si>
  <si>
    <t>ремонт заземлителя опоры</t>
  </si>
  <si>
    <t>№82,83,85,86,87,88,97,103</t>
  </si>
  <si>
    <t>№163-164</t>
  </si>
  <si>
    <t>Ремонт провода</t>
  </si>
  <si>
    <t>1.1.4</t>
  </si>
  <si>
    <t>PR0005690</t>
  </si>
  <si>
    <t>ВЛ 110 кВ Уссурийск-2 - Кожзавод - Уссурийск Тяговая</t>
  </si>
  <si>
    <t>№ 11-13</t>
  </si>
  <si>
    <t>Замена провода</t>
  </si>
  <si>
    <t>№ 53,54,90,105,106</t>
  </si>
  <si>
    <t>№ 1-107</t>
  </si>
  <si>
    <t>1.1.5.</t>
  </si>
  <si>
    <t>PR0005911</t>
  </si>
  <si>
    <t>ВЛ-110 кВ Уссурийск-2 - Полевая</t>
  </si>
  <si>
    <t>№39,40,43</t>
  </si>
  <si>
    <t>№71,84,98,102,110,113,122,135</t>
  </si>
  <si>
    <t>№57,61-62,68,71,111,113,115,120 ,132</t>
  </si>
  <si>
    <t>№122,141,143</t>
  </si>
  <si>
    <t>№ 64,109,140</t>
  </si>
  <si>
    <t>1.1.6.</t>
  </si>
  <si>
    <t>ХорРЭС</t>
  </si>
  <si>
    <t>PR0005694</t>
  </si>
  <si>
    <t xml:space="preserve"> ВЛ 110 ЯРОСЛАВКА-ХОРОЛЬ</t>
  </si>
  <si>
    <t>по состоянию</t>
  </si>
  <si>
    <t>33-36,40-45,182-203</t>
  </si>
  <si>
    <t>89,90,91,92</t>
  </si>
  <si>
    <t>Обваловка опор</t>
  </si>
  <si>
    <t>91-96,140</t>
  </si>
  <si>
    <t>Выправка опор</t>
  </si>
  <si>
    <t>1.1.7.</t>
  </si>
  <si>
    <t>PR0005707</t>
  </si>
  <si>
    <t xml:space="preserve"> ВЛ 110 ЯРОСЛАВКА-ЧЕРНИГОВКА-ДМИТР.-СПАССК</t>
  </si>
  <si>
    <t>61-73</t>
  </si>
  <si>
    <t>1.1.8.</t>
  </si>
  <si>
    <t>PR0005803</t>
  </si>
  <si>
    <t>ВЛ 110 ЛИПОВЦЫ-ПРИОЗЁРНОЕ</t>
  </si>
  <si>
    <t>МКР</t>
  </si>
  <si>
    <t xml:space="preserve">отключений за 2016 г. 3 </t>
  </si>
  <si>
    <t>11-14</t>
  </si>
  <si>
    <t>30,31,32</t>
  </si>
  <si>
    <t>ручная расчистка просек</t>
  </si>
  <si>
    <t>16,17,19,22</t>
  </si>
  <si>
    <t>Замена повреждённых изоляторов на полимер</t>
  </si>
  <si>
    <t>1.1.9.</t>
  </si>
  <si>
    <t>PR0006152</t>
  </si>
  <si>
    <t>ВЛ 110 ЯРОСЛАВКА-СИБИРЦЕВО-ТЯГОВАЯ</t>
  </si>
  <si>
    <t>отключений за 2016 г. 4</t>
  </si>
  <si>
    <t xml:space="preserve">Ремонт фундаментов </t>
  </si>
  <si>
    <t>46-52</t>
  </si>
  <si>
    <t>5,12,19,33</t>
  </si>
  <si>
    <t>1.1.10.</t>
  </si>
  <si>
    <t>PR0005726</t>
  </si>
  <si>
    <t>ВЛ 110 ПРИОЗЁРНОЕ-ХОРОЛЬ</t>
  </si>
  <si>
    <t>1-10</t>
  </si>
  <si>
    <t>1.1.11.</t>
  </si>
  <si>
    <t>PR0005640</t>
  </si>
  <si>
    <t>ВЛ 110 ПАВЛОВКА 1- ЯРОСЛАВКА</t>
  </si>
  <si>
    <t>1.1.12.</t>
  </si>
  <si>
    <t>PR0005820</t>
  </si>
  <si>
    <t>ВЛ 110 ПАВЛОВКА 2- ЯРОСЛАВКА</t>
  </si>
  <si>
    <t>74,75,76,77,78,79,80,81</t>
  </si>
  <si>
    <t>1.1.13.</t>
  </si>
  <si>
    <t>МРЭС</t>
  </si>
  <si>
    <t>PR0006010</t>
  </si>
  <si>
    <t>ВЛ 110 кВ Ярославка-Павловка-1</t>
  </si>
  <si>
    <t>Ремонт фундамента опор - 4 шт</t>
  </si>
  <si>
    <t>№ 4, 16, 24, 29</t>
  </si>
  <si>
    <t>Ремонт фундаментов опор</t>
  </si>
  <si>
    <t>1.1.14.</t>
  </si>
  <si>
    <t>ЧРЭС</t>
  </si>
  <si>
    <t>PR0005916</t>
  </si>
  <si>
    <t>ВЛ 110 кВ Ярославка-Черниговка-Дмитриевка-Спасск</t>
  </si>
  <si>
    <t>113-118,121-150</t>
  </si>
  <si>
    <t>Замена фарфоровых /стеклянных/ изоляторов  на полимер</t>
  </si>
  <si>
    <t>84-94,103-109,112-120,121-126 выборочно</t>
  </si>
  <si>
    <t>1.1.15.</t>
  </si>
  <si>
    <t>PR0005648</t>
  </si>
  <si>
    <t>ВЛ 110КВ ВАДИМОВКА-ПЕТРОВИЧИ</t>
  </si>
  <si>
    <t>22,23,24,25,26,28,37,38,39,41,43,44,46</t>
  </si>
  <si>
    <t>1.1.16.</t>
  </si>
  <si>
    <t>PR0005687</t>
  </si>
  <si>
    <t>ВЛ 110КВ ВАДИМОВКА-МУЧНАЯ</t>
  </si>
  <si>
    <t>1.1.17.</t>
  </si>
  <si>
    <t xml:space="preserve"> PR0005913</t>
  </si>
  <si>
    <t>ВЛ-110КВ М-РЕТТИХОВКА</t>
  </si>
  <si>
    <t>3,4,8,9,10,19,38-41 выборочно</t>
  </si>
  <si>
    <t>77,111,108,112,113</t>
  </si>
  <si>
    <t>24-70,72-92 выборочно</t>
  </si>
  <si>
    <t>5-7,27,16-20,21-24,28-29</t>
  </si>
  <si>
    <t>1.1.18.</t>
  </si>
  <si>
    <t>PR0005810</t>
  </si>
  <si>
    <t>ВЛ 110кВ Хороль-Петровичи</t>
  </si>
  <si>
    <t>22,26,43,55,56,81</t>
  </si>
  <si>
    <t>1.2.1</t>
  </si>
  <si>
    <t>PR0005727</t>
  </si>
  <si>
    <t>ВЛ 35 кВ Уссурийск-2-Раковка</t>
  </si>
  <si>
    <t>№1-118</t>
  </si>
  <si>
    <t>№ 15-118</t>
  </si>
  <si>
    <t>№31,34,39,54,81,110,115</t>
  </si>
  <si>
    <t xml:space="preserve">Замена гирлянды фарфоровых/стеклянных изоляторов на полимер </t>
  </si>
  <si>
    <t>1.2.2</t>
  </si>
  <si>
    <t>PR0005679</t>
  </si>
  <si>
    <t>ВЛ 35 кВ Раковка - Баневур</t>
  </si>
  <si>
    <t>№1-83</t>
  </si>
  <si>
    <t>1.2.3.</t>
  </si>
  <si>
    <t>PR0005999</t>
  </si>
  <si>
    <t>ВЛ 35 кВ Уссурийск-1 - Барановский Полигон</t>
  </si>
  <si>
    <t xml:space="preserve">Выправка опор </t>
  </si>
  <si>
    <t>1.2.4</t>
  </si>
  <si>
    <t>PR0005738</t>
  </si>
  <si>
    <t>ВЛ 35 кВ УМЗ - Молокозавод</t>
  </si>
  <si>
    <t>№6</t>
  </si>
  <si>
    <t>№1-17</t>
  </si>
  <si>
    <t>Обрезка крон деревьев</t>
  </si>
  <si>
    <t>Уборка порубочных остатков</t>
  </si>
  <si>
    <t>м3</t>
  </si>
  <si>
    <t>1.2.5.</t>
  </si>
  <si>
    <t>УРЭС</t>
  </si>
  <si>
    <t>PR0005942</t>
  </si>
  <si>
    <t>ВЛ 35 кВ отп. Тимирязевка</t>
  </si>
  <si>
    <t>18/14,18/16,18/18</t>
  </si>
  <si>
    <t>3</t>
  </si>
  <si>
    <t>18/1-18/28</t>
  </si>
  <si>
    <t>1.2.6.</t>
  </si>
  <si>
    <t>PR0005816</t>
  </si>
  <si>
    <t>ВЛ 35 кВ Корсаковка - Покровка</t>
  </si>
  <si>
    <t>1.2.7.</t>
  </si>
  <si>
    <t>ХанРЭС</t>
  </si>
  <si>
    <t>PR0005833</t>
  </si>
  <si>
    <t>ВЛ-35 кВ Хороль-РП-2-РП-1-РП-4-Камень-Рыболов</t>
  </si>
  <si>
    <t>4</t>
  </si>
  <si>
    <t>№128-135,184-185,200-205</t>
  </si>
  <si>
    <t>Расширение просек</t>
  </si>
  <si>
    <t>№95,97,134,139,194,205,206,207,215,</t>
  </si>
  <si>
    <t>1.2.8.</t>
  </si>
  <si>
    <t>PR0005830</t>
  </si>
  <si>
    <t>ВЛ-35 кВ Ильинка-Новокачаловка</t>
  </si>
  <si>
    <t>№117-123</t>
  </si>
  <si>
    <t>№66, 68, 129, 131, 147, 148, 150, 151, 165, 166.</t>
  </si>
  <si>
    <t>1.2.9.</t>
  </si>
  <si>
    <t>PR0006077</t>
  </si>
  <si>
    <t>ВЛ-35 кВ РП-3-Мельгуновка</t>
  </si>
  <si>
    <t>№6,7,8,9,12,13,14,15,16,17</t>
  </si>
  <si>
    <t>1.2.10.</t>
  </si>
  <si>
    <t>PR0006048</t>
  </si>
  <si>
    <t>ВЛ-35 кВ РП-1-Морозовка-Мельгуновка</t>
  </si>
  <si>
    <t>№39-40,40-41,41-42,45-46,57-58,66-67,71-72,72-73</t>
  </si>
  <si>
    <t>Установка ремонтных зажимов</t>
  </si>
  <si>
    <t>Перетяжка провода</t>
  </si>
  <si>
    <t>1.2.11.</t>
  </si>
  <si>
    <t>PR0005624</t>
  </si>
  <si>
    <t>ВЛ 35 ЯРОСЛАВКА-ЛУЗАНОВКА</t>
  </si>
  <si>
    <t>14-60</t>
  </si>
  <si>
    <t>4,20,21,22,23,24,30</t>
  </si>
  <si>
    <t>Замена поврежденных изоляторов</t>
  </si>
  <si>
    <t>1.2.12.</t>
  </si>
  <si>
    <t>PR0005591</t>
  </si>
  <si>
    <t>ВЛ 35 М-РЕЧНАЯ</t>
  </si>
  <si>
    <t>56,58,60,68,71</t>
  </si>
  <si>
    <t>1.2.13.</t>
  </si>
  <si>
    <t>ОРЭС</t>
  </si>
  <si>
    <t>PR0005912</t>
  </si>
  <si>
    <t>ВЛ 35КВ Пограничный-Богуславка</t>
  </si>
  <si>
    <t xml:space="preserve">Замена опор </t>
  </si>
  <si>
    <t>№70-72, 79-82, 86-94</t>
  </si>
  <si>
    <t>№ 70-72, 86-94, 120-123, 132-140</t>
  </si>
  <si>
    <t>№ 165-167</t>
  </si>
  <si>
    <t>1.2.14.</t>
  </si>
  <si>
    <t>PR0005655</t>
  </si>
  <si>
    <t>ВЛ 35КВ"ЛИПОВЦЫ-ИЛЬИЧЕВКА"</t>
  </si>
  <si>
    <t>18-19,41-51</t>
  </si>
  <si>
    <t>18-19,41-51,</t>
  </si>
  <si>
    <t>56-58</t>
  </si>
  <si>
    <t xml:space="preserve">Замена изоляторов </t>
  </si>
  <si>
    <t>1.2.15.</t>
  </si>
  <si>
    <t>PR0005822</t>
  </si>
  <si>
    <t>ВЛ 35КВ"ИЛЬИЧЕВКА-Н-ГЕОРГИЕВКА"</t>
  </si>
  <si>
    <t>81-85, 233-244</t>
  </si>
  <si>
    <t>125-133,111-113,</t>
  </si>
  <si>
    <t>186-189</t>
  </si>
  <si>
    <t>1.2.16.</t>
  </si>
  <si>
    <t>PR0005683</t>
  </si>
  <si>
    <t>ВЛ 35 кВ Ивановка-Речная</t>
  </si>
  <si>
    <t>39-41,47-67,86-89</t>
  </si>
  <si>
    <t>55-56,47-48</t>
  </si>
  <si>
    <t>1.2.17.</t>
  </si>
  <si>
    <t>PR0005701</t>
  </si>
  <si>
    <t>ВЛ 35 кВ Павловка 1-Карьерная 1-Осиновка</t>
  </si>
  <si>
    <t>97,98,99,101,104,108.</t>
  </si>
  <si>
    <t>1.2.18.</t>
  </si>
  <si>
    <t>PR0005841</t>
  </si>
  <si>
    <t>ВЛ 35 КВ М-ЧЕРНИГОВКА</t>
  </si>
  <si>
    <t>отключений за 2016 г. 11</t>
  </si>
  <si>
    <t xml:space="preserve"> №119-120,129-130</t>
  </si>
  <si>
    <t>76-89</t>
  </si>
  <si>
    <t>113-114,140-146,158-172</t>
  </si>
  <si>
    <t xml:space="preserve"> №110,111,112,153</t>
  </si>
  <si>
    <t>Замена опор</t>
  </si>
  <si>
    <t>1.3</t>
  </si>
  <si>
    <t>6-10</t>
  </si>
  <si>
    <t>1.3.1.</t>
  </si>
  <si>
    <t>Вл 6 кВ Ф-8 от ПС Мелькомбинат</t>
  </si>
  <si>
    <t>№ 9,10,15,16</t>
  </si>
  <si>
    <t>№ 7,28,33,42</t>
  </si>
  <si>
    <t>Замена траверс</t>
  </si>
  <si>
    <t>№ 25,28,36</t>
  </si>
  <si>
    <t>1.3.2.</t>
  </si>
  <si>
    <t>Вл 10 кВ Ф-6 от ПС Тимирязевка</t>
  </si>
  <si>
    <t>отключений за 2016 г. 7</t>
  </si>
  <si>
    <t>№ 1-67</t>
  </si>
  <si>
    <t>№ 36,38,47,48,56/1/2,62/4,64,65</t>
  </si>
  <si>
    <t>№ 8,16,28,35,38,59,60/2,64</t>
  </si>
  <si>
    <t>№ 66</t>
  </si>
  <si>
    <t>№ 66-67</t>
  </si>
  <si>
    <t>1.3.3.</t>
  </si>
  <si>
    <t>PR0006146</t>
  </si>
  <si>
    <t>Вл 10 кВ Ф-8 от ПС Тимирязевка</t>
  </si>
  <si>
    <t>отключений за 2016 г. 3</t>
  </si>
  <si>
    <t>№ 6,8,9,9/2,11,37,45,55,64,66,68, 71,72</t>
  </si>
  <si>
    <t>№8,16,28,35,38,59,60/2,64</t>
  </si>
  <si>
    <t>№51-53</t>
  </si>
  <si>
    <t>Установка опор</t>
  </si>
  <si>
    <t>№50/6,53</t>
  </si>
  <si>
    <t>1.3.4.</t>
  </si>
  <si>
    <t>PR0005947</t>
  </si>
  <si>
    <t>ВЛ  6 кВ  Ф-1 от ПС Кож.Завод</t>
  </si>
  <si>
    <t xml:space="preserve"> № 13,20,32,42,60,62,65,117,119</t>
  </si>
  <si>
    <t xml:space="preserve"> № 35,67,69,95</t>
  </si>
  <si>
    <t xml:space="preserve"> № 33,42,91,94</t>
  </si>
  <si>
    <t>№ 1-128</t>
  </si>
  <si>
    <t>1.3.5.</t>
  </si>
  <si>
    <t>PR0005752</t>
  </si>
  <si>
    <t>ВЛ 6 кВ Ф-16 от ПС Кож.Завод</t>
  </si>
  <si>
    <t xml:space="preserve"> № 5-6,10-11,14-17,21-23,29-30.</t>
  </si>
  <si>
    <t>№ 10,15,21,22</t>
  </si>
  <si>
    <t>1.3.6.</t>
  </si>
  <si>
    <t>PR0005888</t>
  </si>
  <si>
    <t>ВЛ 6 кВ Ф-7 от ПС Раковка</t>
  </si>
  <si>
    <t xml:space="preserve"> № 7-8,19-20,34-35,37-38.</t>
  </si>
  <si>
    <t>№ 4,19,23,34</t>
  </si>
  <si>
    <t>№ 3,34,37</t>
  </si>
  <si>
    <t>1.3.7.</t>
  </si>
  <si>
    <t>PR0005945</t>
  </si>
  <si>
    <t>ВЛ-6 кв Ф-4 Центр от ПС-Коммунар.</t>
  </si>
  <si>
    <t>1--66/2</t>
  </si>
  <si>
    <t>19-48,16,71,74,97.</t>
  </si>
  <si>
    <t>5</t>
  </si>
  <si>
    <t>6</t>
  </si>
  <si>
    <t>замена изоляторов</t>
  </si>
  <si>
    <t>5-12,17-18,27-28,51-66/2.</t>
  </si>
  <si>
    <t>64</t>
  </si>
  <si>
    <t>замена опор</t>
  </si>
  <si>
    <t>19-48,16,52-60,71,74,97</t>
  </si>
  <si>
    <t>Замена колпачков</t>
  </si>
  <si>
    <t>6/1,7,14/6,19/1,31/1,43/9,43/8/5,51/10,60,74.</t>
  </si>
  <si>
    <t>Ремонт РЛ</t>
  </si>
  <si>
    <t>1.3.8.</t>
  </si>
  <si>
    <t>PR0005150</t>
  </si>
  <si>
    <t>ВЛ6кВ Ф-10 ,,АБЗ” от пс Коммунар</t>
  </si>
  <si>
    <t>9</t>
  </si>
  <si>
    <t>3,7,15, 15/1,16,17-19,21,41,46</t>
  </si>
  <si>
    <t>7</t>
  </si>
  <si>
    <t>3,9-12,24,26-28,30,39,40,40/1,40/2,40/3,40/4,40/5,40/6,40/7,40/8,</t>
  </si>
  <si>
    <t>8</t>
  </si>
  <si>
    <t>3-7,9-10,21-22,25-26,</t>
  </si>
  <si>
    <t>42/3,22</t>
  </si>
  <si>
    <t>3/2,12/2,15/1,23/3,30/1,32,51,52.</t>
  </si>
  <si>
    <t>Ремонт РЛНД</t>
  </si>
  <si>
    <t>1.3.9.</t>
  </si>
  <si>
    <t>PR0005925</t>
  </si>
  <si>
    <t>ВЛ-6кВ Ф-6 Коммунар от  пс Новоникольск</t>
  </si>
  <si>
    <t>14,15,18,19,20,27,35,36,46,48,49,50,51,64,66,70,79,83,84,85,86,114,115,117,118,119,120,127,132,133,134.</t>
  </si>
  <si>
    <t xml:space="preserve">15,17,19,29,36,37,38,43,44,45,46,
69,70,79,90,104,107,111,117,120,
</t>
  </si>
  <si>
    <t xml:space="preserve">38,39,46,54,59,61,62,65,66,69,70,
71,74,77,78,79,80,81,82,84-94,98-
107,110-115,117-120,122,126,128.
</t>
  </si>
  <si>
    <t>13-29,46-110-113,118-119.</t>
  </si>
  <si>
    <t>46,60.</t>
  </si>
  <si>
    <t>11/3,33/3,44/2,45/2,56/1,76/1,110/2,113,123.</t>
  </si>
  <si>
    <t>1.3.10.</t>
  </si>
  <si>
    <t>PR0005957</t>
  </si>
  <si>
    <t>ВЛ-6 кв Ф-3 Поселок от ПС-Коммунар.</t>
  </si>
  <si>
    <t>15-29</t>
  </si>
  <si>
    <t>1-32</t>
  </si>
  <si>
    <t>30</t>
  </si>
  <si>
    <t>80</t>
  </si>
  <si>
    <t>13/3,18/1,21.</t>
  </si>
  <si>
    <t>2</t>
  </si>
  <si>
    <t>1.3.11.</t>
  </si>
  <si>
    <t>PR0005938</t>
  </si>
  <si>
    <t>ВЛ-10 кв Ф-3Абрамовка от ПС-Россия.</t>
  </si>
  <si>
    <t>МКР, ОТ</t>
  </si>
  <si>
    <t>16/1</t>
  </si>
  <si>
    <t>1-18</t>
  </si>
  <si>
    <t>16 /1</t>
  </si>
  <si>
    <t>ОТ</t>
  </si>
  <si>
    <t>Установка РЛНД</t>
  </si>
  <si>
    <t>1.3.12.</t>
  </si>
  <si>
    <t>PR0006144</t>
  </si>
  <si>
    <t>ВЛ-10 кВ Ф-6 Григорьевка от  пс Россия</t>
  </si>
  <si>
    <t>отключений за 2016 г. 26</t>
  </si>
  <si>
    <t xml:space="preserve">114
 </t>
  </si>
  <si>
    <t>114</t>
  </si>
  <si>
    <t>Замена РЛНД</t>
  </si>
  <si>
    <t>1.3.13.</t>
  </si>
  <si>
    <t>PR0005864</t>
  </si>
  <si>
    <t>ВЛ-10 кв Ф-4 Первомайское от ПС-Родина.</t>
  </si>
  <si>
    <t>5-6 , 27-29</t>
  </si>
  <si>
    <t>1.3.14.</t>
  </si>
  <si>
    <t>PR0005681</t>
  </si>
  <si>
    <t>ВЛ-10 кВ Ф-8 Привольное от  пс Россия</t>
  </si>
  <si>
    <t>отключений за 2016 г. 8</t>
  </si>
  <si>
    <t>1.3.15.</t>
  </si>
  <si>
    <t>PR0005835</t>
  </si>
  <si>
    <t>ВЛ-10 кВ Ф-1 Монакино от ПС Корсаковка</t>
  </si>
  <si>
    <t>отключений за 2016 г. 12</t>
  </si>
  <si>
    <t>оп. № 27,28</t>
  </si>
  <si>
    <t>оп.№ 186-300 выборочно</t>
  </si>
  <si>
    <t>оп. № 260/52</t>
  </si>
  <si>
    <t>1.3.16.</t>
  </si>
  <si>
    <t>PR0005814</t>
  </si>
  <si>
    <t>ВЛ-10 кВ Ф-3 Николо-Львовск от ПС Алексее-Никольск</t>
  </si>
  <si>
    <t>Замена РС 10кВ на оп. № 295/221</t>
  </si>
  <si>
    <t xml:space="preserve"> оп.№ 30-214 выборочно</t>
  </si>
  <si>
    <t>оп. № 120-127, 129-133, 136, 137, 230-238, 244-249, 263-267, 299, 302-304</t>
  </si>
  <si>
    <t>1.3.17.</t>
  </si>
  <si>
    <t>PR0005634</t>
  </si>
  <si>
    <t>ВЛ-10 кВ "Астраханка" ф-5 пс "Камень-Рыболов"</t>
  </si>
  <si>
    <t>№ 66,67,68,69,70,71,72,73,74,75</t>
  </si>
  <si>
    <t>№51-52,57-59,67-68,81/13/2-81/13/4,106-108</t>
  </si>
  <si>
    <t>1.3.18.</t>
  </si>
  <si>
    <t>PR0005140</t>
  </si>
  <si>
    <t>ВЛ-10 кВ "Микрорайон" ф-9 пс "Камень-Рыболов"</t>
  </si>
  <si>
    <t>№3,4,4/2,5,7,8,10,11,12,25/4-25/9</t>
  </si>
  <si>
    <t>№25-26,31-34,4/22-4/25</t>
  </si>
  <si>
    <t>1.3.19.</t>
  </si>
  <si>
    <t>PR0005767</t>
  </si>
  <si>
    <t>ВЛ-10 кВ "Очистные" ф-10 пс "Камень-Рыболов"</t>
  </si>
  <si>
    <t>№19-24,26,28-33,47/2,66/4</t>
  </si>
  <si>
    <t>№10-18,52-53</t>
  </si>
  <si>
    <t>№5,45,66/2/1,62</t>
  </si>
  <si>
    <t>1.3.20.</t>
  </si>
  <si>
    <t>PR0006035</t>
  </si>
  <si>
    <t>ВЛ-10 кВ "Ильинка" ф-8 пс "Ильинка"</t>
  </si>
  <si>
    <t>№40,42,43,44,45,46,47,48,67,68</t>
  </si>
  <si>
    <t>№27/1-27/3,36-38,39-40,62-64,67-69,72-75,77-78,</t>
  </si>
  <si>
    <t>1.3.21.</t>
  </si>
  <si>
    <t>PR0005807</t>
  </si>
  <si>
    <t>ВЛ-10 кВ "Комиссарово" ф-9 пс "Ильинка"</t>
  </si>
  <si>
    <t>№58-80</t>
  </si>
  <si>
    <t>№39-60,62-69</t>
  </si>
  <si>
    <t>1.3.22.</t>
  </si>
  <si>
    <t>PR0005815</t>
  </si>
  <si>
    <t>№799-805,809-814,974-977,979-982,998-1000</t>
  </si>
  <si>
    <t>№650-657</t>
  </si>
  <si>
    <t>1.3.23.</t>
  </si>
  <si>
    <t>PR0005875</t>
  </si>
  <si>
    <t>№1300-1342</t>
  </si>
  <si>
    <t>№ 1240-1300</t>
  </si>
  <si>
    <t>№1139,1140,1141,1142,1143,1166-1179,1224,1252-1261</t>
  </si>
  <si>
    <t>№1234,1236-1248,1250</t>
  </si>
  <si>
    <t>1.3.24.</t>
  </si>
  <si>
    <t>PR0005658</t>
  </si>
  <si>
    <t>ВЛ-10 кВ "Турий Рог" ф-4 пс "Новокачаловка"</t>
  </si>
  <si>
    <t>№155-160, 212-219</t>
  </si>
  <si>
    <t>№ 110-155</t>
  </si>
  <si>
    <t>№6, 8, 10, 12, 15, 18, 20, 37, 38, 39, 73, 94, 95, 101, 113,156,164, 180, 183,183.</t>
  </si>
  <si>
    <t>№60, 82, 85, 88, 89, 152, 181, 184, 185, 198, 199, 202.</t>
  </si>
  <si>
    <t>№49, 61, 77, 159, 215, 190,</t>
  </si>
  <si>
    <t>1.3.25.</t>
  </si>
  <si>
    <t>PR0006088</t>
  </si>
  <si>
    <t>ВЛ-10 кВ "Платоновка-2" ф-9 пс "Новокачаловка"</t>
  </si>
  <si>
    <t>№5-10, 20-23</t>
  </si>
  <si>
    <t xml:space="preserve">№2, 47, 48, 49, 51, 52, 53, 56, 57, 59, 61, 63, 111, 112, 113, 114, 115, 119, 120, 122. </t>
  </si>
  <si>
    <t>1.3.26.</t>
  </si>
  <si>
    <t>PR0005616</t>
  </si>
  <si>
    <t>ВЛ-10 кВ "Первомайское" ф-6 пс "Новокачаловка"</t>
  </si>
  <si>
    <t>№384-424</t>
  </si>
  <si>
    <t>№17, 18, 19, 22, 35, 42, 50, 54, 143, 152, 161, 162, 164, 178/26, 178/27, 178/28, 178/31, 178/33, 178/34, 178/35, 178/36, 178/38, 178/39, 178/140, 178/53,  178//147</t>
  </si>
  <si>
    <t xml:space="preserve">№6, 79, 91, 93, </t>
  </si>
  <si>
    <t>№165, 167, 178/6, 178/7, 178/23</t>
  </si>
  <si>
    <t>1.3.27.</t>
  </si>
  <si>
    <t>PR0005800</t>
  </si>
  <si>
    <t>ВЛ-10 кВ "Кировка" ф-7 пс "Новокачаловка"</t>
  </si>
  <si>
    <t>№33, 52, 55, 62, 63, 67, 76, 77, 78, 79, 80, 81, 82, 98, 182, 183,204, 210, 268, 269</t>
  </si>
  <si>
    <t>1.3.28.</t>
  </si>
  <si>
    <t>PR0006139</t>
  </si>
  <si>
    <t>ВЛ-10 кВ "Мельгуновка-2" ф-5 пс "Мельгуновка"</t>
  </si>
  <si>
    <t>№132-146</t>
  </si>
  <si>
    <t>№121-123</t>
  </si>
  <si>
    <t>1.3.29.</t>
  </si>
  <si>
    <t>PR0005896</t>
  </si>
  <si>
    <t>ВЛ-10 кВ "ДРСП" ф-5 пс "Жариково"</t>
  </si>
  <si>
    <t>№25,26,26/1,26/5,26/6</t>
  </si>
  <si>
    <t>№1-2,8-9,26/3-26/4</t>
  </si>
  <si>
    <t>1.3.30.</t>
  </si>
  <si>
    <t>PR0005966</t>
  </si>
  <si>
    <t>ВЛ-10 кВ "Рубиновка" ф-10 пс "Жариково"</t>
  </si>
  <si>
    <t>отключений за 2016 г. 6</t>
  </si>
  <si>
    <t>№297-347</t>
  </si>
  <si>
    <t>№ 267-297</t>
  </si>
  <si>
    <t>№44,86,90,105,140,147/9,147/14,147/17,147/26,147/41,147/61,147/64,149,154,200,211,361,390,393,409</t>
  </si>
  <si>
    <t>1.3.31.</t>
  </si>
  <si>
    <t xml:space="preserve"> </t>
  </si>
  <si>
    <t>PR0006039</t>
  </si>
  <si>
    <t>ВЛ-10 кВ "Первомайка" ф-3 пс "Дружба"</t>
  </si>
  <si>
    <t>№24-30,23/32-23/33</t>
  </si>
  <si>
    <t>№45,46,47,48,49</t>
  </si>
  <si>
    <t>№22,35/5,38/3</t>
  </si>
  <si>
    <t>№23/11</t>
  </si>
  <si>
    <t>1.3.32.</t>
  </si>
  <si>
    <t>PR0005881</t>
  </si>
  <si>
    <t>ВЛ-10 кВ "СТФ" ф-1 пс "Новоселище"</t>
  </si>
  <si>
    <t>№20,23/2,23/5,25,26,27,29,31,40,41</t>
  </si>
  <si>
    <t>№2-18</t>
  </si>
  <si>
    <t>1.3.33.</t>
  </si>
  <si>
    <t>PR0006018</t>
  </si>
  <si>
    <t>ВЛ-10 кВ "Алексеевка" ф-6 пс "Новоселище"</t>
  </si>
  <si>
    <t>№ 61-70</t>
  </si>
  <si>
    <t>№12-13,16-17,21/5-21/6,25-26,28-30,32-33,</t>
  </si>
  <si>
    <t>1.3.34.</t>
  </si>
  <si>
    <t>PR0005714</t>
  </si>
  <si>
    <t>ВЛ 6 Ф7 ОТКОРМОЧНЫЙ ПС ЯРОСЛАВКА</t>
  </si>
  <si>
    <t>112-143</t>
  </si>
  <si>
    <t>1.3.35.</t>
  </si>
  <si>
    <t>PR0005685</t>
  </si>
  <si>
    <t xml:space="preserve"> ВЛ 6 Ф-13 ДАЛЬЗАВОД ПС ЯРОСЛАВКА</t>
  </si>
  <si>
    <t>шт</t>
  </si>
  <si>
    <t>10-17,40-47,110-144,72/34-72/50,110-110/7</t>
  </si>
  <si>
    <t>15,18,135,136,137</t>
  </si>
  <si>
    <t>1.3.36.</t>
  </si>
  <si>
    <t>PR0005381</t>
  </si>
  <si>
    <t xml:space="preserve"> ВЛ 6 Ф14 ПС"ЯРОСЛАВКА"от РП до больницы</t>
  </si>
  <si>
    <t>РП-400-оп. №1</t>
  </si>
  <si>
    <t>Монтаж кабеля</t>
  </si>
  <si>
    <t>ЗТП № 6724-оп. № 15</t>
  </si>
  <si>
    <t>Монтаж муфт</t>
  </si>
  <si>
    <t>Подвеска провода АС</t>
  </si>
  <si>
    <t>Установка Рс</t>
  </si>
  <si>
    <t>1.3.37.</t>
  </si>
  <si>
    <t>PR0005799</t>
  </si>
  <si>
    <t xml:space="preserve"> ВЛ 6 Ф6 ЛУЧКИ ПС ЯРОСЛАВКА</t>
  </si>
  <si>
    <t>19,81-121</t>
  </si>
  <si>
    <t>1.3.38.</t>
  </si>
  <si>
    <t>PR0006108</t>
  </si>
  <si>
    <t xml:space="preserve"> ВЛ 6 Ф11 КАМЫШОВКА ПС ЯРОСЛАВКА</t>
  </si>
  <si>
    <t>6/1</t>
  </si>
  <si>
    <t>1.3.39.</t>
  </si>
  <si>
    <t>PR0005620</t>
  </si>
  <si>
    <t>ВЛ 10кВ Ф-16 Благодатное ПС Хороль</t>
  </si>
  <si>
    <t>отключений за 2016 г. 14</t>
  </si>
  <si>
    <t>204/21/14-201/21/108 (выборочно)</t>
  </si>
  <si>
    <t>92-204</t>
  </si>
  <si>
    <t>367,368,369,370,396,397</t>
  </si>
  <si>
    <t>204/21/97-204/21/108</t>
  </si>
  <si>
    <t>1.3.40.</t>
  </si>
  <si>
    <t>PR0005873</t>
  </si>
  <si>
    <t>ВЛ 10кВ Ф-2 Новодевица ПС Новодевица</t>
  </si>
  <si>
    <t>35-36</t>
  </si>
  <si>
    <t>1.3.41.</t>
  </si>
  <si>
    <t>PR0005638</t>
  </si>
  <si>
    <t>ВЛ 10кВ Ф-1 Стародевица ПС Новодевица</t>
  </si>
  <si>
    <t>15-100</t>
  </si>
  <si>
    <t>15-90</t>
  </si>
  <si>
    <t>1.3.42.</t>
  </si>
  <si>
    <t>PR0005593</t>
  </si>
  <si>
    <t>ВЛ 10кВ Ф-2 Вадимовка ПС Петровичи</t>
  </si>
  <si>
    <t>101,105,107,109</t>
  </si>
  <si>
    <t>1.3.43.</t>
  </si>
  <si>
    <t>PR0006132</t>
  </si>
  <si>
    <t>ВЛ 10кВ Ф-23 Поповка ПС Хороль</t>
  </si>
  <si>
    <t>92-98,178-185</t>
  </si>
  <si>
    <t>1.3.44.</t>
  </si>
  <si>
    <t>PR0005637</t>
  </si>
  <si>
    <t>ВЛ 10кВ Ф-6 Прилуки ПС Приозёрная</t>
  </si>
  <si>
    <t>1.3.45.</t>
  </si>
  <si>
    <t>PR0005692</t>
  </si>
  <si>
    <t xml:space="preserve"> ВЛ-10 ф-6  Богуславка пс Барановка</t>
  </si>
  <si>
    <t>отключений за 2016 г. 13</t>
  </si>
  <si>
    <t>225-250,280-285</t>
  </si>
  <si>
    <t>128,134,211,212,213,284,285,315,358,366</t>
  </si>
  <si>
    <t>1.3.46.</t>
  </si>
  <si>
    <t>PR0006149</t>
  </si>
  <si>
    <t>ВЛ-6 кВ ф-3  "Сергеевка" ПС Дружба</t>
  </si>
  <si>
    <t>PR0005596</t>
  </si>
  <si>
    <t>34,111-114,131,135,211,216,74,-76</t>
  </si>
  <si>
    <t>PR0005597</t>
  </si>
  <si>
    <t>111-114,</t>
  </si>
  <si>
    <t>PR0005598</t>
  </si>
  <si>
    <t>1.3.47.</t>
  </si>
  <si>
    <t>PR0005595</t>
  </si>
  <si>
    <t>ВЛ-6 кВ ф-4  "Садовое" ПС Дружба</t>
  </si>
  <si>
    <t>отключений за 2016 г. 5</t>
  </si>
  <si>
    <t>1.3.48.</t>
  </si>
  <si>
    <t>PR0005656</t>
  </si>
  <si>
    <t>ВЛ-10 кВ Ф-20 ПС ПОЛЕВАЯ НАСОСНАЯ</t>
  </si>
  <si>
    <t>61-65</t>
  </si>
  <si>
    <t>61,62,6,7,10</t>
  </si>
  <si>
    <t>65-67,</t>
  </si>
  <si>
    <t>1.3.49.</t>
  </si>
  <si>
    <t>PR0005698</t>
  </si>
  <si>
    <t xml:space="preserve"> ВЛ-10 кВ Ф-13 "СТЕПНОЕ"  ПС ПОЛЕВАЯ</t>
  </si>
  <si>
    <t>оп 91</t>
  </si>
  <si>
    <t>72,73,76,74,75,71</t>
  </si>
  <si>
    <t>73-78</t>
  </si>
  <si>
    <t>158-161</t>
  </si>
  <si>
    <t>169/2</t>
  </si>
  <si>
    <t>169/1,</t>
  </si>
  <si>
    <t>1.3.50.</t>
  </si>
  <si>
    <t>PR0005613</t>
  </si>
  <si>
    <t xml:space="preserve"> ВЛ-6 кВ Ф-10 "ПОСПЕЛОВКА"  ПС ЛИПОВЦЫ</t>
  </si>
  <si>
    <t>оп 63</t>
  </si>
  <si>
    <t>75,81,80</t>
  </si>
  <si>
    <t>75,30,31,32,34</t>
  </si>
  <si>
    <t>28-30</t>
  </si>
  <si>
    <t>30-34,</t>
  </si>
  <si>
    <t>1.3.51.</t>
  </si>
  <si>
    <t>PR0005635</t>
  </si>
  <si>
    <t xml:space="preserve"> ВЛ-10 кВ Ф-5" ОТП.ДВМИСС "  ПС Липовцы</t>
  </si>
  <si>
    <t>1/60/39, 1/60/71-1/60/73, 1/60/75 ,1/60/77 ,1/60/87,   1/60/88, 1/60/94</t>
  </si>
  <si>
    <t>1/60/5-1/60/7, 1/60/15-1/60/16</t>
  </si>
  <si>
    <t>1.3.52.</t>
  </si>
  <si>
    <t>PR0006082</t>
  </si>
  <si>
    <t xml:space="preserve">ВЛ-10 Ф-2 Фадеевка пс Н-Георгиевка </t>
  </si>
  <si>
    <t>отключений за 2016 г. 15</t>
  </si>
  <si>
    <t>№26/5,</t>
  </si>
  <si>
    <t>6/4-6/11,87-92</t>
  </si>
  <si>
    <t>102,14,15</t>
  </si>
  <si>
    <t>101-102,14-15</t>
  </si>
  <si>
    <t>1.3.53.</t>
  </si>
  <si>
    <t>PR0005587</t>
  </si>
  <si>
    <t xml:space="preserve">ВЛ-10 кВ Ф-21   "Насосная" ПС Полевая </t>
  </si>
  <si>
    <t>91/2-91/5</t>
  </si>
  <si>
    <t>50,57,58,91/2</t>
  </si>
  <si>
    <t>28,31,55,57</t>
  </si>
  <si>
    <t>1.3.54.</t>
  </si>
  <si>
    <t>PR0006089</t>
  </si>
  <si>
    <t xml:space="preserve"> ВЛ-10 кВ Ф-6 "Струговка"  ПС Покровка</t>
  </si>
  <si>
    <t>по состоянию, ОТ</t>
  </si>
  <si>
    <t>№76</t>
  </si>
  <si>
    <t>№69,70</t>
  </si>
  <si>
    <t>№1</t>
  </si>
  <si>
    <t>№118-119,121-122</t>
  </si>
  <si>
    <t>№69-70</t>
  </si>
  <si>
    <t>1.3.55.</t>
  </si>
  <si>
    <t>PR0005825</t>
  </si>
  <si>
    <t xml:space="preserve"> ВЛ-10 кВ Ф-12" Ильичевка "  ПС Покровка</t>
  </si>
  <si>
    <t>291-292,97-100,271/69-271/71</t>
  </si>
  <si>
    <t>271/58,271/57,204,271/65-271/67</t>
  </si>
  <si>
    <t>15,16,17,226</t>
  </si>
  <si>
    <t>1.3.56.</t>
  </si>
  <si>
    <t>PR0005668</t>
  </si>
  <si>
    <t xml:space="preserve">ВЛ-10 Ф-13 Чернятино пс Покровка </t>
  </si>
  <si>
    <t xml:space="preserve">№ 21,65 </t>
  </si>
  <si>
    <t>№21-22,65-66</t>
  </si>
  <si>
    <t xml:space="preserve">№ 21,65,17 </t>
  </si>
  <si>
    <t>1.3.57.</t>
  </si>
  <si>
    <t>PR0005732</t>
  </si>
  <si>
    <t xml:space="preserve">ВЛ-10 Ф-19 Струговка пс Полевая </t>
  </si>
  <si>
    <t>21,22/6,22/7,22/8,22/11,22/13,22/14,22/16,22/17,22/19,22/20</t>
  </si>
  <si>
    <t>34-38</t>
  </si>
  <si>
    <t>1.3.58.</t>
  </si>
  <si>
    <t>PR0005933</t>
  </si>
  <si>
    <t>ВЛ-10 кВ Ф-10"Лесоцех" от ПС "Ивановка"</t>
  </si>
  <si>
    <t>Рс681/38</t>
  </si>
  <si>
    <t>1.3.59.</t>
  </si>
  <si>
    <t>PR0005622</t>
  </si>
  <si>
    <t>ВЛ-10 кВ Ф-4 "КРС-Песчаное" от ПС "Осиновка"</t>
  </si>
  <si>
    <t>отключений за 2016 г. 27</t>
  </si>
  <si>
    <t>№ 28/3</t>
  </si>
  <si>
    <t>28/1,28/2</t>
  </si>
  <si>
    <t>151-180</t>
  </si>
  <si>
    <t>151-83</t>
  </si>
  <si>
    <t>обваловка опор</t>
  </si>
  <si>
    <t>28\3</t>
  </si>
  <si>
    <t>1.3.60.</t>
  </si>
  <si>
    <t>PR0005600</t>
  </si>
  <si>
    <t>ВЛ-10 кВ Ф-3 "Даниловка" ПС "Осиновка"</t>
  </si>
  <si>
    <t>124/6-124/12</t>
  </si>
  <si>
    <t>124/1-124/14</t>
  </si>
  <si>
    <t>Рс 688/98</t>
  </si>
  <si>
    <t>1.3.61.</t>
  </si>
  <si>
    <t>PR0005652</t>
  </si>
  <si>
    <t>ВЛ-10 кВ Ф-8 "Кремово" ПС "Осиновка"</t>
  </si>
  <si>
    <t>95-96,110-113,141-143,193/9-193/11,193/2а-193/3а.</t>
  </si>
  <si>
    <t>1.3.62.</t>
  </si>
  <si>
    <t>PR0005951</t>
  </si>
  <si>
    <t>ВЛ-10 кВ Ф-5 "Тарасовка" от Пс "Ивановка" отп."Тигровый"</t>
  </si>
  <si>
    <t>328/2-328/162 выборочно</t>
  </si>
  <si>
    <t>341-364</t>
  </si>
  <si>
    <t xml:space="preserve">Перетяжка провода </t>
  </si>
  <si>
    <t>1.3.63.</t>
  </si>
  <si>
    <t>PR0005665</t>
  </si>
  <si>
    <t>ВЛ-10 кВ Ф-3 "Ширяевка" от ПС "Ивановка"</t>
  </si>
  <si>
    <t>136/31</t>
  </si>
  <si>
    <t>Ртп №136/31</t>
  </si>
  <si>
    <t>1,3,5,6,10,15,26,28,33,34,35,39,41,42,43,44,45,50,51,59</t>
  </si>
  <si>
    <t>1.3.64.</t>
  </si>
  <si>
    <t>PR0005512</t>
  </si>
  <si>
    <t>ВЛ-10 кВ Ф-6 "с/х Ивановский" от ПС "Ивановка"</t>
  </si>
  <si>
    <t>4,6,7,12,14,15,17</t>
  </si>
  <si>
    <t>№ 4,6,7,12,14,15,17.</t>
  </si>
  <si>
    <t>4-5,6-7,9-9/1,14-15</t>
  </si>
  <si>
    <t>1.3.65.</t>
  </si>
  <si>
    <t>PR0005463</t>
  </si>
  <si>
    <t xml:space="preserve">ВЛ-10 кВ Ф-2 "Ивановка-1" ПС "Ивановка" </t>
  </si>
  <si>
    <t>Ртп 7/5</t>
  </si>
  <si>
    <t>1.3.66.</t>
  </si>
  <si>
    <t>PR0005716</t>
  </si>
  <si>
    <t>ВЛ-10 кВ Ф-8 "Снегуровка" от ПС "Ивановка"</t>
  </si>
  <si>
    <t>2,3,13,14</t>
  </si>
  <si>
    <t>1.3.67.</t>
  </si>
  <si>
    <t>PR0005611</t>
  </si>
  <si>
    <t>ВЛ-10 кВ Ф-1 "Николаевка" от ПС "Ивановка"</t>
  </si>
  <si>
    <t>отключений за 2016 г. 9</t>
  </si>
  <si>
    <t>337-368</t>
  </si>
  <si>
    <t>147,148,149,150,151,152,153,278.</t>
  </si>
  <si>
    <t>1.3.68.</t>
  </si>
  <si>
    <t>PR0005805</t>
  </si>
  <si>
    <t>ВЛ-10 кВ Ф-9 "Абражеевка" ПС "Ивановка"</t>
  </si>
  <si>
    <t>284,285,287,289,291,292,330,318,311,308,367,364,363,360,337</t>
  </si>
  <si>
    <t>Замена укосов</t>
  </si>
  <si>
    <r>
      <t>320,390,366,497,</t>
    </r>
    <r>
      <rPr>
        <sz val="11"/>
        <color rgb="FFFF0000"/>
        <rFont val="Arial"/>
        <family val="2"/>
        <charset val="204"/>
      </rPr>
      <t>391</t>
    </r>
    <r>
      <rPr>
        <sz val="11"/>
        <rFont val="Arial"/>
        <family val="2"/>
        <charset val="204"/>
      </rPr>
      <t>,457,470,471,447,530,534</t>
    </r>
  </si>
  <si>
    <t>1.3.69.</t>
  </si>
  <si>
    <t>PR0005735</t>
  </si>
  <si>
    <t>ВЛ 10КВ "АЛТЫНОВКА" Ф-4 ПС Черниговка</t>
  </si>
  <si>
    <t xml:space="preserve"> № 15-102,205-205/6,212-220</t>
  </si>
  <si>
    <t>уборка порубочных остатков</t>
  </si>
  <si>
    <t xml:space="preserve">№РК 732/103, Рк – 725/217 </t>
  </si>
  <si>
    <t>ремонт РЛНД</t>
  </si>
  <si>
    <t xml:space="preserve">№№19,24,121,124,125 </t>
  </si>
  <si>
    <t>№ № 15-102,205-205/6,212-220</t>
  </si>
  <si>
    <t>1.3.70.</t>
  </si>
  <si>
    <t>PR0006050</t>
  </si>
  <si>
    <t xml:space="preserve">ВЛ 10КВ С.СВЕТЛОЕ  Ф-3 ПС "М"» </t>
  </si>
  <si>
    <t>отключений за 2016 г. 16</t>
  </si>
  <si>
    <t>№73/1-73/2,253-254,193-194,218-219,239-248,254-255</t>
  </si>
  <si>
    <t>Вырубка угрожающих деревьев, обрезка крон деревьев</t>
  </si>
  <si>
    <t xml:space="preserve">№41,43,44,45,46,50,51,87,142,143,146,147 </t>
  </si>
  <si>
    <t xml:space="preserve">№ 156,157,159 </t>
  </si>
  <si>
    <t>№160</t>
  </si>
  <si>
    <t>№150,151,167,160,190,174,175,176</t>
  </si>
  <si>
    <t>РС-771/131</t>
  </si>
  <si>
    <t>РС– 739/149</t>
  </si>
  <si>
    <t>1.3.71.</t>
  </si>
  <si>
    <t>PR0006043</t>
  </si>
  <si>
    <t xml:space="preserve">ВЛ 10КВ МОНАСТЫРИЩЕ Ф-6 ПС "М"    </t>
  </si>
  <si>
    <t>отключений за 2016 г. 38</t>
  </si>
  <si>
    <t xml:space="preserve">№ 50-55,87-88,115-118,135-138, 118/9-118/11,126-127,49-50,61/1-61/3,67/4-67/5 </t>
  </si>
  <si>
    <t>Обрезка крон деревьев, вырубка угрожающих деревьев</t>
  </si>
  <si>
    <t xml:space="preserve">№3,4,5,6,7,8,9,69,54,62,124,43,80/4,80/5,127,128,129,118/5118/11,118/12 </t>
  </si>
  <si>
    <t>№4,38,53</t>
  </si>
  <si>
    <t>1.3.72.</t>
  </si>
  <si>
    <t>PR0005676</t>
  </si>
  <si>
    <t xml:space="preserve">ВЛ 10КВ ИСКРА Ф-2 ПС ДМИТРИЕВКА  </t>
  </si>
  <si>
    <t xml:space="preserve"> №17-18,106/6-106/9,115-115/2,128-131</t>
  </si>
  <si>
    <t xml:space="preserve">№ 150,189,190,191,192 </t>
  </si>
  <si>
    <t xml:space="preserve">№52,59 </t>
  </si>
  <si>
    <t>1.3.73.</t>
  </si>
  <si>
    <t>PR0005720</t>
  </si>
  <si>
    <t>«ВЛ 10 ГОРН. ХУТОР Ф-6  ПС ЧЕРНИГОВКА</t>
  </si>
  <si>
    <t xml:space="preserve">№60/126-60/128, №136-160 </t>
  </si>
  <si>
    <t xml:space="preserve">№60/51,60/66,60/82,60/87,60/88, 60/90,60/91,60/92,60/94,60/96, 60/118,85,90,100,104,105 </t>
  </si>
  <si>
    <t xml:space="preserve">№-60/99-60/121 </t>
  </si>
  <si>
    <t>60/64-60/66,60/63-60/56,60/89-60/98</t>
  </si>
  <si>
    <t xml:space="preserve">№60/31,60/104,60/102,60/78,60/103,60/62,60/32,60/33 </t>
  </si>
  <si>
    <t>1.3.74.</t>
  </si>
  <si>
    <t>PR0005602</t>
  </si>
  <si>
    <t xml:space="preserve">ВЛ 10КВ ЧЕРНИГОВКА-ДМИТРИЕВКА  Ф-5 ПС "ЧЕРНИГОВКА". </t>
  </si>
  <si>
    <t xml:space="preserve">№44-46 </t>
  </si>
  <si>
    <t>№20-25,56-57,97-98,111-112,</t>
  </si>
  <si>
    <t xml:space="preserve">№ 46 </t>
  </si>
  <si>
    <t xml:space="preserve">№ 96,97,94,100,102,105  </t>
  </si>
  <si>
    <t>1.3.75.</t>
  </si>
  <si>
    <t xml:space="preserve"> PR0006133</t>
  </si>
  <si>
    <t xml:space="preserve">«ВЛ 10КВ АЛТЫНОВКА Ф-5 ПС МУЧНАЯ» </t>
  </si>
  <si>
    <t xml:space="preserve">№146-148  </t>
  </si>
  <si>
    <t>вырубка угрожающих деревьев</t>
  </si>
  <si>
    <t xml:space="preserve"> №37-86 выборочно</t>
  </si>
  <si>
    <t>демонтаж опор, монтаж опор</t>
  </si>
  <si>
    <t xml:space="preserve">№ 69,83,131 </t>
  </si>
  <si>
    <t>12</t>
  </si>
  <si>
    <t>1.3.76.</t>
  </si>
  <si>
    <t>PR0005780</t>
  </si>
  <si>
    <t xml:space="preserve">«ВЛ 10КВ РСУ  Ф-1 ПС  ЧЕРНИГОВКА» </t>
  </si>
  <si>
    <t xml:space="preserve"> РТП 7205 опора. №33</t>
  </si>
  <si>
    <t>1</t>
  </si>
  <si>
    <t>№3</t>
  </si>
  <si>
    <t>1.3.77.</t>
  </si>
  <si>
    <t>PR0005470</t>
  </si>
  <si>
    <t xml:space="preserve">ВЛ 10КВ КИРЗАВОД  Ф-15 ПС  М» </t>
  </si>
  <si>
    <t>№72-75,97-99,104-105</t>
  </si>
  <si>
    <t>№72-75,97-99,104-106</t>
  </si>
  <si>
    <t xml:space="preserve">№ 10,76 </t>
  </si>
  <si>
    <t xml:space="preserve">№3,5,6,7,9,11,12,13,27,30,33,35,36,39,46,47,50,51,54,55 </t>
  </si>
  <si>
    <t xml:space="preserve">№60-60/1-60/2 </t>
  </si>
  <si>
    <t>Монтаж провода</t>
  </si>
  <si>
    <t>1.3.78.</t>
  </si>
  <si>
    <t>PR0006134</t>
  </si>
  <si>
    <t xml:space="preserve">«ВЛ 10КВ ОРЕХОВО  Ф-17 ПС "М"» </t>
  </si>
  <si>
    <t xml:space="preserve"> №120-122,104/4-104/6 </t>
  </si>
  <si>
    <t>№108,109,15,58,105/1  - выборочно</t>
  </si>
  <si>
    <t xml:space="preserve">№,110 </t>
  </si>
  <si>
    <t>№120-122,104/4-104/6</t>
  </si>
  <si>
    <t>1.3.79.</t>
  </si>
  <si>
    <t>PR0006102</t>
  </si>
  <si>
    <t xml:space="preserve">ВЛ- 6 кВ  Ф-12 "ДАЧНАЯ" от ПС "РЕТИХОВКА"  </t>
  </si>
  <si>
    <t xml:space="preserve">№27,28,29,30 </t>
  </si>
  <si>
    <t>№27-28,28-29,29-30,30-31</t>
  </si>
  <si>
    <t>№18-82,</t>
  </si>
  <si>
    <t>1.3.80.</t>
  </si>
  <si>
    <t>PR0006020</t>
  </si>
  <si>
    <t xml:space="preserve">ВЛ 10КВ ДМИТРИЕВКА Ф-9 ПС ДМИТРИЕВКА   </t>
  </si>
  <si>
    <t xml:space="preserve">№3-30,10/1-10/5 </t>
  </si>
  <si>
    <t>№34-71 выборочно</t>
  </si>
  <si>
    <t>1.3.81.</t>
  </si>
  <si>
    <t>PR0005934</t>
  </si>
  <si>
    <t xml:space="preserve">ВЛ 10КВ ГОРОДОК Ф-8 ПС ДМИТРИЕВКА   </t>
  </si>
  <si>
    <t>№35-37,18-19,39-41</t>
  </si>
  <si>
    <t>№7/3</t>
  </si>
  <si>
    <t>№12,13,26</t>
  </si>
  <si>
    <t>Рс-716/38</t>
  </si>
  <si>
    <t>1.3.82.</t>
  </si>
  <si>
    <t xml:space="preserve"> PR0005684</t>
  </si>
  <si>
    <t xml:space="preserve">ВЛ 10КВ МЕРКУШЕВКА Ф-1 ПС ДМИТРИЕВКА  </t>
  </si>
  <si>
    <t>№Рк-710/24</t>
  </si>
  <si>
    <t>№ 174,175,165</t>
  </si>
  <si>
    <t>Замена изоляции ПФ на ПС</t>
  </si>
  <si>
    <t>№125</t>
  </si>
  <si>
    <t>1.3.83.</t>
  </si>
  <si>
    <t>PR0005609</t>
  </si>
  <si>
    <t>153-159</t>
  </si>
  <si>
    <t>114-117</t>
  </si>
  <si>
    <t>114,115,116,117.</t>
  </si>
  <si>
    <t>55 - 61</t>
  </si>
  <si>
    <t>1.4</t>
  </si>
  <si>
    <t>1.4.1.</t>
  </si>
  <si>
    <t>PR0005904</t>
  </si>
  <si>
    <t>ВЛ 0,4 кВ с.Воздвиженка</t>
  </si>
  <si>
    <t>Ф-1-5 КТП № 1077, Ф-1-3 КТП№1080, Ф-1,3 КТП№1084,            Ф-1,2 КТП №1085</t>
  </si>
  <si>
    <t>Ф-1-5 КТП № 1077, Ф-1-3 КТП№1080, Ф-1,3 КТП№1084, Ф-1,2 КТП №1085</t>
  </si>
  <si>
    <t>КТП №1085 Ф-1 оп.№2/4-2/7                КТП №1084 Ф-1 оп.№23,Ф-3 оп.№4                       КТП №1077 Ф-3 оп.№7.</t>
  </si>
  <si>
    <t xml:space="preserve">КТП №1084 Ф-3 оп.№3-6               </t>
  </si>
  <si>
    <t>м</t>
  </si>
  <si>
    <t>КТП №1080 Ф-3 оп.№1,16</t>
  </si>
  <si>
    <t>КТП №1080 Ф-2 оп.№3</t>
  </si>
  <si>
    <t>Установка укоса</t>
  </si>
  <si>
    <t>оп.№3/3 Ф-3, КТП № 1084                 оп.№2/1 Ф-1, КТП № 1085               оп.№2/2 Ф-1, КТП № 1085                     оп.№18 Ф-1, КТП № 1077                    оп.№15/3 Ф-2, КТП № 1077</t>
  </si>
  <si>
    <t>1.4.2.</t>
  </si>
  <si>
    <t>PR0005740</t>
  </si>
  <si>
    <t>ВЛ 0,4 кВ с.Каменушка</t>
  </si>
  <si>
    <t>КТП №1115 Ф-1,3,4,7,8,        КТП№1111 Ф-1,2,3</t>
  </si>
  <si>
    <t>оп.№6/1/7 Ф-4, КТП № 1115                 оп.№19 Ф-4, КТП № 1115               оп.№6/11 Ф-1, КТП № 1115                     оп.№6/12 Ф-4, КТП № 1115                   оп.№9/1 Ф-7, КТП № 1115                оп.№9/3 Ф-3, КТП № 1111                      оп.№11/2а Ф-2, КТП № 1111               оп.№17 Ф-2, КТП № 1111</t>
  </si>
  <si>
    <t>оп.№1/1 Ф-2, КТП № 1111          оп.№1/2 Ф-2, КТП № 1111          оп.№9/1 Ф-3, КТП № 1111                 оп.№9/2 Ф-3, КТП № 1111</t>
  </si>
  <si>
    <t>Пролет опор 1-1/2 Ф-2 , КТП №1111</t>
  </si>
  <si>
    <t>оп.№16/1 Ф-4, КТП № 1115          оп.№9/8 Ф-7, КТП № 1115</t>
  </si>
  <si>
    <t>оп.№13 Ф-7, КТП № 1115</t>
  </si>
  <si>
    <t>1.4.3.</t>
  </si>
  <si>
    <t>PR0005713</t>
  </si>
  <si>
    <t>ВЛ 0,4 кВ с.Дубовый ключ</t>
  </si>
  <si>
    <t xml:space="preserve">КТП №1123 ф-1,2,3,4 </t>
  </si>
  <si>
    <t>оп.№9/2 Ф-1, КТП№1123                оп.№5 Ф-2, КТП№1123</t>
  </si>
  <si>
    <t>оп.№1,2,3,4,5 Ф-3, КТП№1123</t>
  </si>
  <si>
    <t>1.4.4.</t>
  </si>
  <si>
    <t>PR0005962</t>
  </si>
  <si>
    <t>КТПН-400 кВа № 20006А ПМК-Быт ВЛ 0,4кВ с. Борисовка  Ф-5: 10-19. Ф-4: 18,20-23.</t>
  </si>
  <si>
    <t>КТПН-400 кВа № 20006А ПМК-Быт ВЛ 0,4 кВ с. Борисовка  Ф-5:10-19. Ф-4: 18,20-23.</t>
  </si>
  <si>
    <t>Замена ответвлений к зданиям</t>
  </si>
  <si>
    <t>1.4.5.</t>
  </si>
  <si>
    <t>PR0006076</t>
  </si>
  <si>
    <t>ВЛ-0,4 КВ с.Новожатково L-7,58.</t>
  </si>
  <si>
    <t>11</t>
  </si>
  <si>
    <t>КТП-400кВа №20049 "Быт" Ф-1 № опор 1/3,1/4,1/7,1/8,1/10,1/11,1/12,1/13,1/14,1/15,1/16</t>
  </si>
  <si>
    <t>качество</t>
  </si>
  <si>
    <t>КТП-400кВа №20049 "Быт" Ф-1 № опор 1/2 - 1/17.</t>
  </si>
  <si>
    <t>1.4.6.</t>
  </si>
  <si>
    <t>PR0006100</t>
  </si>
  <si>
    <t>ВЛ-0,4 КВ с. Степное L-8,1</t>
  </si>
  <si>
    <t>КТПН-400кВа №20106  "МТФ" ВЛ 0,4кВ с. Степное  Ф-1 выборочно</t>
  </si>
  <si>
    <t>КТПН-400кВа №20106  "МТФ" ВЛ 0,4кВ с. Степное  Ф-1 опора №8/1,8/6,8/16</t>
  </si>
  <si>
    <t xml:space="preserve">КТПН-400кВа №20106  "МТФ" ВЛ 0,4кВ с. Степное  Ф-1 </t>
  </si>
  <si>
    <t>КТПН-630кВа №20103  "Пилорама" ВЛ 0,4кВ с. Степное  Ф-1 оп.№10,20.</t>
  </si>
  <si>
    <t>КТПН-630кВа №20103  "Пилорама" ВЛ 0,4кВ с. Степное  Ф-1 оп.№</t>
  </si>
  <si>
    <t>1.4.7.</t>
  </si>
  <si>
    <t>PR0006054</t>
  </si>
  <si>
    <t>ВЛ-0,4 кВ с. Корфовка</t>
  </si>
  <si>
    <t>Ф-1 от КТП-250кВА №20017 Село замена дер. промежут.опор №6,7,10,11,12.</t>
  </si>
  <si>
    <t>Ф-1 от КТП-250кВА №20017 Село замена дер. Анкерных опор.№ 1,3.</t>
  </si>
  <si>
    <t>Ф-2 от КТП-250кВА №20017 Село замена дер. промежут.опор 6/2,6/4,6/7,6/9,15.</t>
  </si>
  <si>
    <t>Ф-2 от КТП-250кВА №20017 Село замена дер. Анкерных опор.№ 4,8,16.</t>
  </si>
  <si>
    <t>Ф-3 от КТП-250кВА №20017 Село замена дер. промежут.опор №29,30,39,51,</t>
  </si>
  <si>
    <t>Ф-3 от КТП-250кВА №20017 Село замена дер. Анкерных опор.№14,18,33,49,55.</t>
  </si>
  <si>
    <t>1.4.8.</t>
  </si>
  <si>
    <t>PR0005944</t>
  </si>
  <si>
    <t>ВЛ 0,4 кВ с.Дворянка</t>
  </si>
  <si>
    <t>КТП №3227 "Быт" ф-1 "Быт" №1-3,9-14; ф-2 "Быт №19-21,23-25; ф-3 "Быт" №2/6-2/8,3-4,7-10,13-18</t>
  </si>
  <si>
    <t>КТП №3227 "Быт" ф-1 "Быт" №1,14; ф-2 "Быт №1,22,28; ф-3 "Быт" №1</t>
  </si>
  <si>
    <t>1.4.9.</t>
  </si>
  <si>
    <t>PR0006135</t>
  </si>
  <si>
    <t>ВЛ 0,4 кВ с. Духовское</t>
  </si>
  <si>
    <t>КТП №3487 "Поселок" ф-1 "Быт" №10/2-10/14</t>
  </si>
  <si>
    <t>1.4.10.</t>
  </si>
  <si>
    <t>PR0006033</t>
  </si>
  <si>
    <t>ВЛ 0,4 кВ с. Нестеровка</t>
  </si>
  <si>
    <t>КТП №3537 "Баня" ф-1 "Луговая" №14-17,24-28,26/1-26/4,32-35; ф-2 "Федореева" № 4/6-4/7; ф-3 "Мурзина" №4/6-4/8,7-8</t>
  </si>
  <si>
    <t>КТП №3537 "Баня" ф-1 "Луговая" №6,14,24/2-24/4</t>
  </si>
  <si>
    <t>КТП №3537 "Баня" ф-1 "Луговая" №24/1,24/5,24/11,</t>
  </si>
  <si>
    <t>1.4.11.</t>
  </si>
  <si>
    <t>PR0005721</t>
  </si>
  <si>
    <t>ВЛ 0,4кВ с. Троицкое</t>
  </si>
  <si>
    <t>КТП №3095 "Школа" ф-1 "Школьная" №3-4,6-8,13-17,23-25; ф-2 "Быт №22/3-22/5</t>
  </si>
  <si>
    <t>1.4.12.</t>
  </si>
  <si>
    <t>PR0005844</t>
  </si>
  <si>
    <t>ВЛ 0,4кВ с. Новокачалинск</t>
  </si>
  <si>
    <t xml:space="preserve">КТП №3354 Ф-1 оп. 1-3, 4-9, 11-14, Ф-2 оп. 2-2/2, 2-4, 8/3-8/6, 9/2-9/6, 6-7, 12-17, Ф-3 оп.2-5, 6-6/2, 12/1/1-12/1/6, 13-16, 13/1-13/3, КТП №3352 Ф-1 оп.1/4-1/8, 6-8, Ф-2 ол. 3-6, 9/3-9/6, 10-11, Ф-3 оп.5-8, 11-14 </t>
  </si>
  <si>
    <t>1.4.13.</t>
  </si>
  <si>
    <t>PR0005644</t>
  </si>
  <si>
    <t>ВЛ 0,4кВ с. Турий Рог</t>
  </si>
  <si>
    <t>КТП №3437 Ф-1 оп.6/1-6/3, Ф-2 оп.4-7-7/11, 7-11, 16-16/1-16/6, КТПН №3432 Ф-1 оп.1-3/ КТП №3436Ф-1 оп.4-7, 3/6-3/9, Ф-2 оп 5/5-5/8, 6/4-6/6, КТП №3430 Ф-3 оп.5-6.</t>
  </si>
  <si>
    <t>КТП №3436 Ф-2 оп. 5/1/А, 5/2/А, 5/3/А, 5/5/А, 5/6/А, 5/7/А, 5/8/А, 5/9/А, 5/10/А, 5/11/А,</t>
  </si>
  <si>
    <t>1.4.14.</t>
  </si>
  <si>
    <t>PR0005827</t>
  </si>
  <si>
    <t>ВЛ 0.4 С. Поповка</t>
  </si>
  <si>
    <t>КТПН № 2570 "Первомайская" Ф-2 оп. № 3/1,3/2,2/2/6,2/2/8,2/2/15</t>
  </si>
  <si>
    <t>КТП № 2568 "Ленинская" Ф-3 оп. № 14,18/10,18/13</t>
  </si>
  <si>
    <t>КТП № 2568 "Ленинская" Ф-2 оп. № 20-28</t>
  </si>
  <si>
    <t>1.4.15.</t>
  </si>
  <si>
    <t>PR0005673</t>
  </si>
  <si>
    <t>ВЛ 0,4кВ п.ЯРОСЛАВСКИЙ</t>
  </si>
  <si>
    <t>ЗТП № 6733 "Нахаловка" Ф-3 оп. № 1-14</t>
  </si>
  <si>
    <t>ЗТП № 6733 "Нахаловка" Ф-4 оп. № 1-20</t>
  </si>
  <si>
    <t>ЗТП № 6729 "Матросова" Ф-8</t>
  </si>
  <si>
    <t>Монтаж СИП</t>
  </si>
  <si>
    <t>ЗТП № 6734 "2-й подъём" Ф-1 оп. № 21/1/1</t>
  </si>
  <si>
    <t>1.4.16.</t>
  </si>
  <si>
    <t>PR0006128</t>
  </si>
  <si>
    <t>ВЛ 0,4кВ с. ДАЛЬЗАВОД</t>
  </si>
  <si>
    <t>КТПН № 2723 "Мастерские" Ф-4 оп. № 45-57</t>
  </si>
  <si>
    <t>1.4.17.</t>
  </si>
  <si>
    <t>PR0006115</t>
  </si>
  <si>
    <t>ВЛ 0,4 с. ЛЕНИНСКОЕ</t>
  </si>
  <si>
    <t>КТПН № 2632 "Зерноток" Ф-1 оп. № 2-17,9/1-9/8</t>
  </si>
  <si>
    <t>КТПН № 2632 "Зерноток" Ф-4 оп. № 3-3/11</t>
  </si>
  <si>
    <t>КТПН № 5987 "Банивура" Ф-2 оп. № 18-24</t>
  </si>
  <si>
    <t>1.4.18.</t>
  </si>
  <si>
    <t>PR0005654</t>
  </si>
  <si>
    <t>ВЛ 0,4 с.НОВОБЕЛЬМАНОВКА</t>
  </si>
  <si>
    <t>КТП № 2654 "Окраина" Ф-2 оп. № 2/2-2/8,14-18</t>
  </si>
  <si>
    <t>1.4.19.</t>
  </si>
  <si>
    <t>PR0005943</t>
  </si>
  <si>
    <t>ВЛ 0,4 с.СТАРОДЕВИЦА</t>
  </si>
  <si>
    <t>КТП № 2618 "Слободка" Ф-1 оп. № 2-22</t>
  </si>
  <si>
    <t>КТПН № 2612 "Центральная" Ф-1 оп. № 17-30,38-44,9-14</t>
  </si>
  <si>
    <t>1.4.20.</t>
  </si>
  <si>
    <t>PR0005804</t>
  </si>
  <si>
    <t>ВЛ 0,4 с.НОВОДЕВИЦА</t>
  </si>
  <si>
    <t>ЗТП № 2801 "Садовая" Ф-1 оп. № 10-18</t>
  </si>
  <si>
    <t>КТПН № 2558 "Чапаева" Ф-1 оп. № 1-20</t>
  </si>
  <si>
    <t>КТП № 2586 "Детсад" Ф-2 оп. № 16-19</t>
  </si>
  <si>
    <t>ЗТП № 2574 "ДК" Ф-1 оп. № 30-40</t>
  </si>
  <si>
    <t>КТП № 5894 "Школа" Ф-2 оп. № 24-34</t>
  </si>
  <si>
    <t>КТП № 5980 "Магазин" Ф-1 оп. № 19-22,23-30,37-44</t>
  </si>
  <si>
    <t>КТП № 5894 "Школа" Ф-1 оп. № 2,3,20,32</t>
  </si>
  <si>
    <t>КТП № 5894 "Школа" Ф-2 оп. № 22,23</t>
  </si>
  <si>
    <t>КТП № 5980 "Магазин" Ф-1 оп. № 1/10А</t>
  </si>
  <si>
    <t>КТП № 5980 "Магазин" Ф-1 оп. № 1/9А-1/10А</t>
  </si>
  <si>
    <t>1.4.21.</t>
  </si>
  <si>
    <t>PR0005646</t>
  </si>
  <si>
    <t>ВЛ 0,4 с.ПЕТРОВИЧИ</t>
  </si>
  <si>
    <t>ЗТП 2х400 № 2793 "МТФ" Ф-1 оп. № 3/1-3/8,3/2-3/2/5,7-19</t>
  </si>
  <si>
    <t>КТПН № 2727 "Ленинская" Ф-1 оп. № 11-20,15/1-15/8</t>
  </si>
  <si>
    <t>ЗТП № 2805 "Общежитие" Ф-1 оп. № 8</t>
  </si>
  <si>
    <t>ЗТП № 2805 "Общежитие" Ф-1 оп. № 7-8</t>
  </si>
  <si>
    <t>ЗТП 2х400 № 2793 "МТФ" Ф-1 оп. № 3</t>
  </si>
  <si>
    <t>ЗТП 2х400 № 2793 "МТФ" Ф-1 оп. № 6</t>
  </si>
  <si>
    <t>КТПН № 2799 "Ленинская" Ф-3 оп. № 1</t>
  </si>
  <si>
    <t>КТПН № 2799 "Ленинская" Ф-3 оп. № 4,5/1</t>
  </si>
  <si>
    <t>1.4.22.</t>
  </si>
  <si>
    <t>PR0005669</t>
  </si>
  <si>
    <t>ВЛ-0,4 с.Богуславка</t>
  </si>
  <si>
    <t xml:space="preserve"> по состоянию</t>
  </si>
  <si>
    <t>КТП 5322 Ф-3 оп 2, Ф-1 оп3,.КТП 5329 Ф-1 оп 7,КТП 5325 Ф-2 оп 10,14,Ф-1 оп 3/3,КТП 5333 Ф-2 оп 14</t>
  </si>
  <si>
    <t>КТП 5322 Ф 2 оп 2,3,4,10,19,КТП 5325 Ф-1 оп 2,4,5,6,7,8,3/2,3/3,3/5,3,/6</t>
  </si>
  <si>
    <t xml:space="preserve">КТП 5325 Ф-1 оп 2-8 </t>
  </si>
  <si>
    <t>1.4.23.</t>
  </si>
  <si>
    <t>PR0005711</t>
  </si>
  <si>
    <t>ВЛ 0.4 КВ С. Сергеевка</t>
  </si>
  <si>
    <t>КТП 5427 Ф1 оп 5,КТП 5420 Ф-1 оп 2,3,4,6,7,КТП 5423 Ф-4 оп 4,5,8/1,8/2,19/5</t>
  </si>
  <si>
    <t>КТП 5420Ф-1 оп 1,5,8.КТП 5424 Ф-4 оп 8/3,19/4,19/6,8/4</t>
  </si>
  <si>
    <t>КТП 5420 Ф-1 оп 1- 8</t>
  </si>
  <si>
    <t>1.4.24.</t>
  </si>
  <si>
    <t>PR0005793</t>
  </si>
  <si>
    <t>ВЛ 0.4 КВ С. Дружба</t>
  </si>
  <si>
    <t>КТП 5415 Ф-1 оп 8,9,10,12,13,14,</t>
  </si>
  <si>
    <t>КТП 5415 Ф-1 оп 11,15,16</t>
  </si>
  <si>
    <t>КТП 5415 Ф-1 оп 6-16</t>
  </si>
  <si>
    <t>КТП 5415 Ф-2 оп 3-13</t>
  </si>
  <si>
    <t>1.4.25.</t>
  </si>
  <si>
    <t>PR0006024</t>
  </si>
  <si>
    <t>ВЛ 0.4 КВ С. Софья-Алексеевка</t>
  </si>
  <si>
    <t>КТП5387 Ф-1 оп 18,17/1,КТП 5388 Ф-3 оп 5/1,-5/8</t>
  </si>
  <si>
    <t>КТП5387 Ф-1 оп 17,19,17/2,КТП 5388 Ф-3 оп 5/4,5/9,5</t>
  </si>
  <si>
    <t>КТП 5388 Ф-3 оп 5/-13</t>
  </si>
  <si>
    <t>Замена ж/б приставок</t>
  </si>
  <si>
    <t>КТП 5388 Ф-3 оп 1-13/5/9</t>
  </si>
  <si>
    <t>1.4.26.</t>
  </si>
  <si>
    <t>PR0005842</t>
  </si>
  <si>
    <t>ВЛ 0.4 КВ С. БАРАНО-Оренбургская</t>
  </si>
  <si>
    <t>1.4.27.</t>
  </si>
  <si>
    <t>PR0005667</t>
  </si>
  <si>
    <t>ВЛ 0.4КВ С. ГАЛЕНКИ</t>
  </si>
  <si>
    <t>КТП 5609 Ф-2 оп 3/3 -3/11</t>
  </si>
  <si>
    <t>КТП 5609 Ф-2 оп 5-11, 3/6/1- 3/6/5</t>
  </si>
  <si>
    <t>КТП 5609 Ф-2 оп 3/6/1 - 3/6/4, 3/6/1-3/6/3а</t>
  </si>
  <si>
    <t>КТП 5609 Ф-2 оп 5,10, 3/6/1, 3/6/2</t>
  </si>
  <si>
    <t>КТП 5609 Ф-2 оп 6,7,8,9,11, 3/6/3 ,3/6/4,  3/6,/5</t>
  </si>
  <si>
    <t>КТП 5595 Ф-3 оп 15-15/1,16-17, КТП 5696 Ф-4 оп 6/1-6/7,КТП 5593 Ф-2 оп 4-6,11-13,КТП 5591 Ф 1 оп 6/1-6/6,6/7-6/9,6/10-6/11,10-13</t>
  </si>
  <si>
    <t>КТП 5591 Ф 1 оп 6/1-6/6,6/7-6/9,6/10-6/11,10-13</t>
  </si>
  <si>
    <t>КТП 5591 Ф 1 оп 6/2,6/3,6/9,6/10,6/11</t>
  </si>
  <si>
    <t>1.4.28.</t>
  </si>
  <si>
    <t>PR0006130</t>
  </si>
  <si>
    <t>ВЛ 0.4КВ С.  ВЛАДИМИРОВКА</t>
  </si>
  <si>
    <t>ЗТП  5630 Ф-1 оп 4-8,Ф-4  оп 4-5,6-8,10-12,16-18,11/1-11/2 ,КТП 5628 Ф-2 оп 1-3,3-3/3,10/1/1-10/1/3,КТП 5631 Ф-1 оп 6-9,5/2-5/4,</t>
  </si>
  <si>
    <t>,КТП 5628 Ф-2 оп 1-3,3-3/3,10/1/1-10/1/3</t>
  </si>
  <si>
    <t>ЗТП 5630 Ф-4 оп 5,10,1,2,3</t>
  </si>
  <si>
    <t>1.4.29.</t>
  </si>
  <si>
    <t>PR0006140</t>
  </si>
  <si>
    <t>ВЛ 0.4КВ П. ЛИПОВЦЫ</t>
  </si>
  <si>
    <t>КТП 5650 Ф-1 оп 10--15</t>
  </si>
  <si>
    <t>КТП 5650 Ф-1 оп 6-10</t>
  </si>
  <si>
    <t>КТП 5650 Ф-1 оп 5-13</t>
  </si>
  <si>
    <t>КТП 5650 Ф-1 оп 11,12,7</t>
  </si>
  <si>
    <t>КТП 5650 Ф-1  оп 5,6,8,9,10,13</t>
  </si>
  <si>
    <t>1.4.30.</t>
  </si>
  <si>
    <t>PR0006059</t>
  </si>
  <si>
    <t>ВЛ 0.4КВ С УСАЧЕВО</t>
  </si>
  <si>
    <t>КТП 5715 Ф-1 оп 9-14,Ф-2 оп 3-5,10-12,13-15, Ф-3 оп 4/1-4/4,16-22</t>
  </si>
  <si>
    <t>КТП 5715 Ф-1 оп 9-14,Ф-2 оп 3-5,10-12,13-15, Ф-3 оп 4/1-4/4016-22</t>
  </si>
  <si>
    <t>КТП 5715 Ф-3 оп 4/1-4/4,16-22</t>
  </si>
  <si>
    <t>КТП 5715 Ф-3 оп 5,12,,12/1,13,19</t>
  </si>
  <si>
    <t>1.4.31.</t>
  </si>
  <si>
    <t>PR0005534</t>
  </si>
  <si>
    <t>ВЛ 0.4КВ С ПОСПЕЛОВКА</t>
  </si>
  <si>
    <t>КТП 5640 Ф-1 оп 3-7</t>
  </si>
  <si>
    <t>1.4.32.</t>
  </si>
  <si>
    <t>PR0005657</t>
  </si>
  <si>
    <t xml:space="preserve">ВЛ 0.4КВ  с. ИЛЬИЧЕВКА </t>
  </si>
  <si>
    <t>1.4.33.</t>
  </si>
  <si>
    <t>PR0005615</t>
  </si>
  <si>
    <t>ВЛ 0.4КВ  с. ПОРЕЧЬЕ</t>
  </si>
  <si>
    <t>1.4.34.</t>
  </si>
  <si>
    <t>PR0005601</t>
  </si>
  <si>
    <t>ВЛ 0.4КВ  с. ЧЕРНЯТИНО</t>
  </si>
  <si>
    <t>1.4.35.</t>
  </si>
  <si>
    <t>PR0005837</t>
  </si>
  <si>
    <t>ВЛ 0.4КВ  с. Н-ГЕОРГИЕВКА</t>
  </si>
  <si>
    <t>1.4.36.</t>
  </si>
  <si>
    <t>PR0005893</t>
  </si>
  <si>
    <t>ВЛ 0.4КВ  с.Синиловка</t>
  </si>
  <si>
    <t>КТП-5113 Ф-1 оп 18-18/2а,1/5-1/8  .КТПН 5110 Ф 2 оп 4/1-4/7</t>
  </si>
  <si>
    <t>КТП-5113 Ф-1 оп 18-18/2а,1/5-1/8. КТПН 5110 Ф 2 оп 4/1-4/7</t>
  </si>
  <si>
    <t>КТПН-5611 Ф-1 быт оп. №1-23</t>
  </si>
  <si>
    <t>Замена провода на СИП</t>
  </si>
  <si>
    <t>1.4.37.</t>
  </si>
  <si>
    <t>PR0005718</t>
  </si>
  <si>
    <t>ВЛ 0,4 кВ с.Горбатка</t>
  </si>
  <si>
    <t>Выборочно.</t>
  </si>
  <si>
    <t>1.4.38.</t>
  </si>
  <si>
    <t>PR0005728</t>
  </si>
  <si>
    <t>ВЛ 0,4 кВ с.Даниловка</t>
  </si>
  <si>
    <t>Выборочно на всем протяжении ремонтируемого участка.</t>
  </si>
  <si>
    <t>1.4.39.</t>
  </si>
  <si>
    <t>PR0005715</t>
  </si>
  <si>
    <t>ВЛ 0,4 кВ с.Кремово</t>
  </si>
  <si>
    <t>1.4.40.</t>
  </si>
  <si>
    <t>PR0006150</t>
  </si>
  <si>
    <t xml:space="preserve"> ВЛ-0,4 кВ с. Ляличи</t>
  </si>
  <si>
    <t>1.4.41.</t>
  </si>
  <si>
    <t>PR0005730</t>
  </si>
  <si>
    <t>ВЛ 0,4 с.Снегуровка</t>
  </si>
  <si>
    <t>На всем протяжении ремонтируемого участка.</t>
  </si>
  <si>
    <t>1.4.42.</t>
  </si>
  <si>
    <t>PR0005706</t>
  </si>
  <si>
    <t>ВЛ 0,4 с.Вассиановка</t>
  </si>
  <si>
    <t>1.4.43.</t>
  </si>
  <si>
    <t>PR0006070</t>
  </si>
  <si>
    <t>«ВЛ 0.4КВ С.ЧЕРНИГОВКА</t>
  </si>
  <si>
    <t>КТП-400 №7194Быт» Ф-1 «Быт» пр.оп№1-2,6-7,2/6-2/8,9-10,2/8-2/10,Ф-2 «Красноармейская» пр.опор№1/1-1/3,3-4,6-7,11/1-11//1/2,11/3-11/4,1-1/1,1-3,17-18,13-15,11-11/1, КТП-160 №7205 МСМУ Ф-1, Ф-2   выборочно</t>
  </si>
  <si>
    <t xml:space="preserve">КТП-400 №7194Быт»  Ф-2 «Красноармейская» оп№8,9,11/4 </t>
  </si>
  <si>
    <t>1.4.44.</t>
  </si>
  <si>
    <t>PR0005907</t>
  </si>
  <si>
    <t xml:space="preserve">ВЛ 0.4 КВ С.ДМИТРИЕВКА  </t>
  </si>
  <si>
    <t>КТПН-160 №7112 « Быт»  
Ф-1, Ф-2, Ф-3, КТПН-160 №7174 «Д.сад» Ф-1,2,3 выборочно</t>
  </si>
  <si>
    <t xml:space="preserve">КТПН-160 №7112 « Быт»  Ф-1 «Ленинская» пр.опор №1-4. </t>
  </si>
  <si>
    <t xml:space="preserve">КТПН-160 №7112 « Быт»  
Ф-1 «Ленинская» оп.№11,15,13/3 </t>
  </si>
  <si>
    <t xml:space="preserve">КТПН-160 №7112 « Быт»  
Ф-3 «Красноармейская» оп.№8, 23 </t>
  </si>
  <si>
    <t xml:space="preserve">КТП-160 №7172 «Нарзан» 
Ф-1 оп№14,15, Ф-3 оп№7/1/5,17,7/7,7/1/7,7/1/12
</t>
  </si>
  <si>
    <t>1.4.45.</t>
  </si>
  <si>
    <t>PR0005689</t>
  </si>
  <si>
    <t xml:space="preserve">«ВЛ 0.4КВ С.АЛТЫНОВКА» </t>
  </si>
  <si>
    <t xml:space="preserve">ЗТП-2х250 №7046 « Кафе» Ф-2, Ф-3, КТП-160 №7048 «Быт»  Ф-1,Ф-2 выборочно. </t>
  </si>
  <si>
    <t>ЗТП-2х250 №7046 « Кафе» Ф-3 «Быт» оп№10,8/2,9/3а ,  КТПН-250 №7040 З.ток Ф- 1 "Советская" оп№1/2,1/6,1/8</t>
  </si>
  <si>
    <t>ЗТП-2х250 №7046 « Кафе» Ф-3 «Быт» оп№16,16/7</t>
  </si>
  <si>
    <t>1.4.46.</t>
  </si>
  <si>
    <t xml:space="preserve"> PR0005908</t>
  </si>
  <si>
    <t xml:space="preserve">«ВЛ 0.4 КВ С.ХАЛКИДОН» </t>
  </si>
  <si>
    <t xml:space="preserve">КТП-250 №7265 «Гагарина» 
Ф-1,Ф-2,Ф-3, 
КТП-250 №7265 «Гагарина» 
</t>
  </si>
  <si>
    <t>250</t>
  </si>
  <si>
    <t xml:space="preserve">КТП-250 №7265 «Гагарина» 
Ф-1,Ф-2,Ф-3,
</t>
  </si>
  <si>
    <t xml:space="preserve">КТП-250 №7167 Новая Ф2 оп №12,  КТПН-400 №7264 Чапаева Ф-2 оп№3 </t>
  </si>
  <si>
    <t xml:space="preserve">КТП-250 №7167 Новая Ф2 оп №17,21, КТП-250 №7265 Гагарина оп №6 КТПН-400 №7264 Чапаева Ф-3 оп№9,Ф2 оп№34,35,37.выборочно </t>
  </si>
  <si>
    <t xml:space="preserve">КТПН-250 №7266 Школа Ф-1,Ф-2 (совместный подвес) оп№1-6. </t>
  </si>
  <si>
    <t>КТП-100 №7260 Набережная Ф-1 оп№8,9,14,26,21. КТП-250 №7167 Новая Ф-3 оп.№ 6,17. Ф-1 оп№12,11,4</t>
  </si>
  <si>
    <t>1.4.47.</t>
  </si>
  <si>
    <t>PR0005920</t>
  </si>
  <si>
    <t xml:space="preserve">ВЛ 0.4 С.ГРИБНОЕ» </t>
  </si>
  <si>
    <t>КТП-160 №7075 "Родник"  Ф-1,Ф-2 выборочно</t>
  </si>
  <si>
    <t>1.4.48.</t>
  </si>
  <si>
    <t>PR0005965</t>
  </si>
  <si>
    <t xml:space="preserve">ВЛ 0.4КВ С.МОНАСТЫРИЩЕ  </t>
  </si>
  <si>
    <t>КТП-100 №7140 "Овощехранилище" Ф-3,  КТП-100 №7135 Почтовая Ф-2,КТПН-250 №7129 "З/ток" Ф2, КТПН -400№7131"Больница" Ф-3,КТПН-250 №7139 "Школа -Интернат" Ф-1,Ф-4 выборочно</t>
  </si>
  <si>
    <t>КТПН -400№7131"Больница" Ф-3 "Резниченко" оп№11,19, КТПН-250 №7129 "З/ток" Ф2 оп№3-8,12/17, Ф-1 оп№1-5 выборочно</t>
  </si>
  <si>
    <t>1.4.49.</t>
  </si>
  <si>
    <t>PR0005629</t>
  </si>
  <si>
    <t xml:space="preserve">ВЛ 0.4КВ С.МЕРКУШЕВКА  </t>
  </si>
  <si>
    <t>КТПН-160 №7228 "Д/сад", Ф-3 "Быт" оп№2/5/3</t>
  </si>
  <si>
    <t>КТПН-160 №7228 "Д/сад", Ф-3 "Быт" пр.оп№2-13, КТП-100 №7232 "партизанская" Ф-1 "Быт" выборочно</t>
  </si>
  <si>
    <t>1.4.50.</t>
  </si>
  <si>
    <t>ВЛ 0,4 с.Галенки</t>
  </si>
  <si>
    <t>замена провода на СИП</t>
  </si>
  <si>
    <t>замена ответвлений к зданиям</t>
  </si>
  <si>
    <t>1.4.51.</t>
  </si>
  <si>
    <t>ВЛ 0,4 кВ с.Барано-Оренбургское</t>
  </si>
  <si>
    <t>ПС</t>
  </si>
  <si>
    <t>2.1.</t>
  </si>
  <si>
    <t>*</t>
  </si>
  <si>
    <t>ПС 110  "УССУРИЙСК-1"</t>
  </si>
  <si>
    <t>МГ</t>
  </si>
  <si>
    <t>2.1.1</t>
  </si>
  <si>
    <t>РR0007760</t>
  </si>
  <si>
    <t>МВ-110кВ Т-1, (МКП-110)</t>
  </si>
  <si>
    <t>Т</t>
  </si>
  <si>
    <t>Ремонт выключателей 110 кВ</t>
  </si>
  <si>
    <t>2.1.2</t>
  </si>
  <si>
    <t>РШ 110 2СШ ТН,ОПН,РШ 110 1СШ ТН,ОПН, ВЛ АТЭЦ, Промышленная,УКФ. РЛ 110 ВЛ АТЭЦ, Тереховка.(РЛНД-110)</t>
  </si>
  <si>
    <t xml:space="preserve">Ремонт разъединителей 110 кВ </t>
  </si>
  <si>
    <t>2.1.3</t>
  </si>
  <si>
    <t>РR0007661</t>
  </si>
  <si>
    <t>МВ-35 кВ МЖК, Студгородок, Мелькомбинат, Т-1, Т-2, ШСМВ-35.</t>
  </si>
  <si>
    <t>Ремонт выключателей 35 кВ</t>
  </si>
  <si>
    <t>2.1.4</t>
  </si>
  <si>
    <t xml:space="preserve">РШ 2СШ 35кВ ВЛ МЖК,Студгородок,Мелькомбинат,Т2,ТН,ОПН.РЛ 35кВ ВЛ МЖК,Мелькомбинат.РТ 35 Т1,Т2.РШ 1СШ ВЛ МЖК, Студгородок, Т1, Т2, ТН, ОПН.(РНДЗ-35) </t>
  </si>
  <si>
    <t xml:space="preserve">Ремонт разъединителей 35 кВ </t>
  </si>
  <si>
    <t>2.1.5</t>
  </si>
  <si>
    <t>ТН 35кВ 1,2СШ (ЗНОМ-35)</t>
  </si>
  <si>
    <t>Ремонт трансформаторов напряжения 35 кВ</t>
  </si>
  <si>
    <t>2.1.6</t>
  </si>
  <si>
    <t>РR0006622</t>
  </si>
  <si>
    <t>В 6кВ Ф-1,3,4,5,6,7,8,9,11,12,13,14.(ВВТЭ)</t>
  </si>
  <si>
    <t>Ремонт выключателей 6 кВ</t>
  </si>
  <si>
    <t>2.1.7</t>
  </si>
  <si>
    <t>РR0009371</t>
  </si>
  <si>
    <t xml:space="preserve">ТСН-320  (ТМ-320) </t>
  </si>
  <si>
    <t>Ремонт трансформаторов 6 кВ</t>
  </si>
  <si>
    <t>2.1.8</t>
  </si>
  <si>
    <t>РR0009848</t>
  </si>
  <si>
    <t>ТСН1-100 (ТМ-100)</t>
  </si>
  <si>
    <t>2.1.9</t>
  </si>
  <si>
    <t>РR0007968</t>
  </si>
  <si>
    <t>Т-1 (ТДТН 31500/110/35/6)</t>
  </si>
  <si>
    <t>Ремонт трансформаторов 110 кВ</t>
  </si>
  <si>
    <t>2.1.10</t>
  </si>
  <si>
    <t>РR0024999</t>
  </si>
  <si>
    <t>Т-2 (ТДТН 40000/110/35/6)</t>
  </si>
  <si>
    <t>2.1.11</t>
  </si>
  <si>
    <t>ремонт блокировочных устройств</t>
  </si>
  <si>
    <t>2.2.</t>
  </si>
  <si>
    <t>ПС 110  "ПРОМЫШЛЕННАЯ"</t>
  </si>
  <si>
    <t>2.2.1</t>
  </si>
  <si>
    <t>РR0007750</t>
  </si>
  <si>
    <t>МВ-110кВ СОВ</t>
  </si>
  <si>
    <t>2.2.2</t>
  </si>
  <si>
    <t>РШ 110кВ ВЛ"Уссурийск 2",Т2, ВЛ"уссурийск 1",ОСВ,Рем.пер.(РЛНД-110)</t>
  </si>
  <si>
    <t>2.2.3</t>
  </si>
  <si>
    <t>РR0006619</t>
  </si>
  <si>
    <t>В 10кВ Ф-4,13,16,21,23,Т1,Т2.(ВМПЭ 10)</t>
  </si>
  <si>
    <t>Ремонт выключателей 10 кВ</t>
  </si>
  <si>
    <t>2.2.4</t>
  </si>
  <si>
    <t>РR0009341</t>
  </si>
  <si>
    <t xml:space="preserve">ТСН-1 (ТМ-160) </t>
  </si>
  <si>
    <t>Ремонт трансформаторов 10 кВ</t>
  </si>
  <si>
    <t>2.2.5</t>
  </si>
  <si>
    <t>РR0009386</t>
  </si>
  <si>
    <t>ТСН-2 (ТМ-160)</t>
  </si>
  <si>
    <t>2.2.6</t>
  </si>
  <si>
    <t>РR0007926</t>
  </si>
  <si>
    <t>Т-1 (ТДН16000/110 )</t>
  </si>
  <si>
    <t>2.2.7</t>
  </si>
  <si>
    <t>РR0007931</t>
  </si>
  <si>
    <t>Т-2 (ТДН 10000/10)</t>
  </si>
  <si>
    <t>2.3.</t>
  </si>
  <si>
    <t>ПС 110  "КОЖЗАВОД"</t>
  </si>
  <si>
    <t>2.3.1</t>
  </si>
  <si>
    <t>РR0007589</t>
  </si>
  <si>
    <t>РЛ 35 ВЛ Сахзавод1, Сахзавод2, Известковая, Баневур.</t>
  </si>
  <si>
    <t>2.3.2</t>
  </si>
  <si>
    <t>2.3.3</t>
  </si>
  <si>
    <t>РR0009356</t>
  </si>
  <si>
    <t>2.3.4</t>
  </si>
  <si>
    <t>РR0009284</t>
  </si>
  <si>
    <t>Т-1 (ТДТН 40000/110 )</t>
  </si>
  <si>
    <t>2.3.5</t>
  </si>
  <si>
    <t>РR0007964</t>
  </si>
  <si>
    <t>Т-2 (ТДНГ 31500/110)</t>
  </si>
  <si>
    <t>2.3.6</t>
  </si>
  <si>
    <t>2.4.</t>
  </si>
  <si>
    <t>ПС 110  "МЕЖДУРЕЧЬЕ"</t>
  </si>
  <si>
    <t>2.4.1</t>
  </si>
  <si>
    <t>РR0007712</t>
  </si>
  <si>
    <t>РС 110кВ 1С, 2С. (РЛНД-1-110/1000)</t>
  </si>
  <si>
    <t>2.4.2</t>
  </si>
  <si>
    <t>РR0007713</t>
  </si>
  <si>
    <t xml:space="preserve">В 6кВ Ф-2,8,9,14,Т1,2..(ВМПЭ 10) </t>
  </si>
  <si>
    <t>2.4.3</t>
  </si>
  <si>
    <t>РR0007714</t>
  </si>
  <si>
    <t xml:space="preserve">ТСН-1 (ТМ-63) </t>
  </si>
  <si>
    <t>2.4.4</t>
  </si>
  <si>
    <t>РR0009826</t>
  </si>
  <si>
    <t>ТСН-2 (ТМ-63)</t>
  </si>
  <si>
    <t>2.4.5</t>
  </si>
  <si>
    <t>РR0007960</t>
  </si>
  <si>
    <t>Т-1 (ТМН 10000/110 )</t>
  </si>
  <si>
    <t>2.4.6</t>
  </si>
  <si>
    <t>РR0009827</t>
  </si>
  <si>
    <t>Т-2 (ТМН 6300/110)</t>
  </si>
  <si>
    <t>2.4.7</t>
  </si>
  <si>
    <t>ТТ-110 1,2С,Рем.пер. (ТФЗМ-110)</t>
  </si>
  <si>
    <t>2.4.8</t>
  </si>
  <si>
    <t>ТН-110 1,2С (НКФ-110)</t>
  </si>
  <si>
    <t>2.5.</t>
  </si>
  <si>
    <t>ПС 110  "УКФ"</t>
  </si>
  <si>
    <t>2.5.1</t>
  </si>
  <si>
    <t>РR0007641</t>
  </si>
  <si>
    <t xml:space="preserve"> РШ 110 Т1,Т2.(РНД-110)</t>
  </si>
  <si>
    <t>2.5.2</t>
  </si>
  <si>
    <t>РR0007759</t>
  </si>
  <si>
    <t xml:space="preserve">В 6кВ Ф-1,2,4,7,9,11,12,(ВМПЭ 10) </t>
  </si>
  <si>
    <t>2.5.3</t>
  </si>
  <si>
    <t>РR0009860</t>
  </si>
  <si>
    <t>ТСН-1,2 (ТМ-40)</t>
  </si>
  <si>
    <t>2.5.4</t>
  </si>
  <si>
    <t>РR0009315</t>
  </si>
  <si>
    <t>Т-1 (ТРДН 25000/110 )</t>
  </si>
  <si>
    <t>2.5.5</t>
  </si>
  <si>
    <t>РR0009844</t>
  </si>
  <si>
    <t>Т-2 (ТРДН 25000/110 )</t>
  </si>
  <si>
    <t>2.5.6</t>
  </si>
  <si>
    <t>ТТ-110 1,2С, ТТ-110 Рем. Пер. (ТФЗМ-110)</t>
  </si>
  <si>
    <t>2.5.7</t>
  </si>
  <si>
    <t>ТН-110 1,2С, (НКФ-110)</t>
  </si>
  <si>
    <t>2.6.</t>
  </si>
  <si>
    <t>ПС 110  "З"</t>
  </si>
  <si>
    <t>2.6.1</t>
  </si>
  <si>
    <t>РR0007590</t>
  </si>
  <si>
    <t>ОД и КЗ Т-1, Т-2.</t>
  </si>
  <si>
    <t xml:space="preserve">Ремонт разъединителей (ОД/КЗ)110 кВ </t>
  </si>
  <si>
    <t>2.6.2</t>
  </si>
  <si>
    <t>РR0009298</t>
  </si>
  <si>
    <t>2.6.3</t>
  </si>
  <si>
    <t>РR0008951</t>
  </si>
  <si>
    <t>Т-1 (ТДН 10000/110 )</t>
  </si>
  <si>
    <t>2.6.4</t>
  </si>
  <si>
    <t>РR0009281</t>
  </si>
  <si>
    <t>Т-2 (ТДН105000/110 )</t>
  </si>
  <si>
    <t>2.6.5</t>
  </si>
  <si>
    <t>ТТ 110кВ 1С, 2С, Рем. Перм.</t>
  </si>
  <si>
    <t>2.6.6</t>
  </si>
  <si>
    <t>ТН-110 1,2С. (НКФ-110)</t>
  </si>
  <si>
    <t>2.7.</t>
  </si>
  <si>
    <t>ПС 110  "ЛРЗ"</t>
  </si>
  <si>
    <t>2.7.1</t>
  </si>
  <si>
    <t>РR0007667</t>
  </si>
  <si>
    <t>РС-110кВ 1С, 2С, РЛ 110кВ ВЛ "Уссурийск-2", ОД и КЗ 110 кВ Т-1, Т-2.</t>
  </si>
  <si>
    <t>2.7.2</t>
  </si>
  <si>
    <t>РR0007796</t>
  </si>
  <si>
    <t>Ф-1,2,5,6,7,Т-1,Т-2, СМВ 1С,2С.(ВМП-10)</t>
  </si>
  <si>
    <t>2.7.3</t>
  </si>
  <si>
    <t>РR0009849</t>
  </si>
  <si>
    <t>ТСН-1 (ТМ-63)</t>
  </si>
  <si>
    <t>2.7.4</t>
  </si>
  <si>
    <t>РR0009328</t>
  </si>
  <si>
    <t>2.7.5</t>
  </si>
  <si>
    <t>РR0007962</t>
  </si>
  <si>
    <t>Т-1 (ТДН 16000/110 )</t>
  </si>
  <si>
    <t>2.7.6</t>
  </si>
  <si>
    <t>Т-2 (ТДН 16000/110 )</t>
  </si>
  <si>
    <t>2.8.</t>
  </si>
  <si>
    <t>ПС 110  "ГРАНИТ"</t>
  </si>
  <si>
    <t>2.8.1</t>
  </si>
  <si>
    <t>МВ-110кВ Т2(ВМТ-110)</t>
  </si>
  <si>
    <t>2.8.2</t>
  </si>
  <si>
    <t xml:space="preserve">В 6кВ Ф-1,3.(ВМП 10),Т2 (ВК 10) </t>
  </si>
  <si>
    <t>2.8.3</t>
  </si>
  <si>
    <t>2.8.4</t>
  </si>
  <si>
    <t>2.8.5</t>
  </si>
  <si>
    <t>РR0007932</t>
  </si>
  <si>
    <t>2.8.6</t>
  </si>
  <si>
    <t>РR0007967</t>
  </si>
  <si>
    <t>2.9.</t>
  </si>
  <si>
    <t>ПС 110  "СТУДГОРОДОК"</t>
  </si>
  <si>
    <t>2.9.1</t>
  </si>
  <si>
    <t>РR0007635</t>
  </si>
  <si>
    <t xml:space="preserve"> РЛ 110кВ ВЛ "Промышленная,Уссурийск1"(РЛНД-110 600)</t>
  </si>
  <si>
    <t>2.9.2</t>
  </si>
  <si>
    <t>РR0006623</t>
  </si>
  <si>
    <t xml:space="preserve">В 6кВ Ф-7,8.(ВМПП 10) </t>
  </si>
  <si>
    <t>2.9.3</t>
  </si>
  <si>
    <t>РR0009346</t>
  </si>
  <si>
    <t>2.9.4</t>
  </si>
  <si>
    <t>РR0009361</t>
  </si>
  <si>
    <t>ТСН-2 (ТМ-100)</t>
  </si>
  <si>
    <t>2.9.5</t>
  </si>
  <si>
    <t>РR0007753</t>
  </si>
  <si>
    <t>Т-1 (ТДНС 10000/35 )</t>
  </si>
  <si>
    <t>Ремонт трансформаторов 35 кВ</t>
  </si>
  <si>
    <t>2.9.6</t>
  </si>
  <si>
    <t>РR0007930</t>
  </si>
  <si>
    <t>2.10.</t>
  </si>
  <si>
    <t>ПС 35  "МЕЛЬКОМБИНАТ"</t>
  </si>
  <si>
    <t>2.10.1</t>
  </si>
  <si>
    <t xml:space="preserve">PR0007605 </t>
  </si>
  <si>
    <t>РЛ 35 ВЛ "Усс-1-МК", "МК-Н.Н".</t>
  </si>
  <si>
    <t>2.10.2</t>
  </si>
  <si>
    <t xml:space="preserve">PR0006674 </t>
  </si>
  <si>
    <t>Ф-1,2,3,4,5.</t>
  </si>
  <si>
    <t>2.10.3</t>
  </si>
  <si>
    <t>РR0009327</t>
  </si>
  <si>
    <t>2.10.4</t>
  </si>
  <si>
    <t>РR0009353</t>
  </si>
  <si>
    <t>2.10.5</t>
  </si>
  <si>
    <t>РR0008924</t>
  </si>
  <si>
    <t>Т-1 (ТМН 6300/35 )</t>
  </si>
  <si>
    <t>2.10.6</t>
  </si>
  <si>
    <t>РR0009847</t>
  </si>
  <si>
    <t>Т-2 (ТМН 6300/35 )</t>
  </si>
  <si>
    <t>2.11.</t>
  </si>
  <si>
    <t>ПС 35  "САХКОМБИНАТ"</t>
  </si>
  <si>
    <t>2.11.1</t>
  </si>
  <si>
    <t>РR0009306</t>
  </si>
  <si>
    <t>2.11.2</t>
  </si>
  <si>
    <t>РR0009843</t>
  </si>
  <si>
    <t>2.11.3</t>
  </si>
  <si>
    <t>РR0007965</t>
  </si>
  <si>
    <t>Т-1 (ТДНС 16000/35 )</t>
  </si>
  <si>
    <t>2.11.4</t>
  </si>
  <si>
    <t>РR0009294</t>
  </si>
  <si>
    <t>Т-2 (ТМН 4000/35 )</t>
  </si>
  <si>
    <t>2.12.</t>
  </si>
  <si>
    <t>ПС 35  "МОЛОКОЗАВОД"</t>
  </si>
  <si>
    <t>2.12.1</t>
  </si>
  <si>
    <t xml:space="preserve">PR0007658 </t>
  </si>
  <si>
    <t>2.12.2</t>
  </si>
  <si>
    <t>РR0006621</t>
  </si>
  <si>
    <t>В 6кВТ1,Т2.(ВВТЭ-10/630)</t>
  </si>
  <si>
    <t>2.12.3</t>
  </si>
  <si>
    <t>РR0009339</t>
  </si>
  <si>
    <t>ТСН-1 (ТМ-25)</t>
  </si>
  <si>
    <t>2.12.4</t>
  </si>
  <si>
    <t>РR0009354</t>
  </si>
  <si>
    <t>2.12.5</t>
  </si>
  <si>
    <t>РR0007683</t>
  </si>
  <si>
    <t>Т-1 (ТДТН 16000/110/35)</t>
  </si>
  <si>
    <t>2.12.6</t>
  </si>
  <si>
    <t>РR0007933</t>
  </si>
  <si>
    <t>Т-2 (ТД 16000/35 )</t>
  </si>
  <si>
    <t>2.13.</t>
  </si>
  <si>
    <t>ПС 35  "ИЗВЕСТКОВАЯ"</t>
  </si>
  <si>
    <t>2.13.1</t>
  </si>
  <si>
    <t xml:space="preserve">PR0007632 </t>
  </si>
  <si>
    <t xml:space="preserve">МВ 35кВ ВЛ "Уссурийск-2" </t>
  </si>
  <si>
    <t xml:space="preserve">Ремонт выключателей 35 кВ </t>
  </si>
  <si>
    <t>2.13.2</t>
  </si>
  <si>
    <t>РR0009323</t>
  </si>
  <si>
    <t>РЛ-35кВ ВЛ "Усс-2", "Кожзавод"</t>
  </si>
  <si>
    <t>Ремонт разъединителей 35 кВ</t>
  </si>
  <si>
    <t>2.13.3</t>
  </si>
  <si>
    <t>РR0007004</t>
  </si>
  <si>
    <t>Т-1 (ТМН 4000/35)</t>
  </si>
  <si>
    <t>2.13.4</t>
  </si>
  <si>
    <t>РR0008040</t>
  </si>
  <si>
    <t>2.14.</t>
  </si>
  <si>
    <t>ПС 35  "БАРАНОВСКИЙ ПОЛИГОН"</t>
  </si>
  <si>
    <t>2.14.1</t>
  </si>
  <si>
    <t>РR0007692</t>
  </si>
  <si>
    <t>В-35кВ Т-1,2( С-35)</t>
  </si>
  <si>
    <t>2.14.2</t>
  </si>
  <si>
    <t>РR0009403</t>
  </si>
  <si>
    <t xml:space="preserve">В 6кВ Ф 8,9 (ВМП -10П/630),                                 </t>
  </si>
  <si>
    <t>2.14.3</t>
  </si>
  <si>
    <t>РR0008021</t>
  </si>
  <si>
    <t>2.14.4</t>
  </si>
  <si>
    <t>РR0008022</t>
  </si>
  <si>
    <t>2.14.5</t>
  </si>
  <si>
    <t>РR0008036</t>
  </si>
  <si>
    <t>Т-1 (ТМН 6300/35)</t>
  </si>
  <si>
    <t>2.14.6</t>
  </si>
  <si>
    <t>РR0008791</t>
  </si>
  <si>
    <t>2.15.</t>
  </si>
  <si>
    <t>ПС 35  "РАКОВКА"</t>
  </si>
  <si>
    <t>2.15.1</t>
  </si>
  <si>
    <t>РR0006670</t>
  </si>
  <si>
    <t xml:space="preserve">В 6кВ Т2, СМВ                             </t>
  </si>
  <si>
    <t>2.15.2</t>
  </si>
  <si>
    <t>РR0009343</t>
  </si>
  <si>
    <t>2.15.3</t>
  </si>
  <si>
    <t>РR0009358</t>
  </si>
  <si>
    <t>ТСН-2 (ТМ-25)</t>
  </si>
  <si>
    <t>2.15.4</t>
  </si>
  <si>
    <t>РR0007751</t>
  </si>
  <si>
    <t>2.15.5</t>
  </si>
  <si>
    <t>РR0008035</t>
  </si>
  <si>
    <t>2.16.</t>
  </si>
  <si>
    <t>ПС 35  "ТИМИРЯЗЕВКА"</t>
  </si>
  <si>
    <t>2.16.1</t>
  </si>
  <si>
    <t>РR0007754</t>
  </si>
  <si>
    <t>РШ-35кВ Т1,Т2, (РНД-35)</t>
  </si>
  <si>
    <t>2.16.2</t>
  </si>
  <si>
    <t>В 35кВ ВЛ "Уссурийск-2-Воздвиженка", "Михайловка", Т-2</t>
  </si>
  <si>
    <t>2.16.3</t>
  </si>
  <si>
    <t>РR0009342</t>
  </si>
  <si>
    <t>ТСН-1 (ТМ-25/10)</t>
  </si>
  <si>
    <t>2.16.4</t>
  </si>
  <si>
    <t>РR0009357</t>
  </si>
  <si>
    <t>ТСН-2 (ТМ-25/10)</t>
  </si>
  <si>
    <t>2.16.5</t>
  </si>
  <si>
    <t>РR0007929</t>
  </si>
  <si>
    <t>Т-1 (ТМН 4000/35 )</t>
  </si>
  <si>
    <t>2.16.6</t>
  </si>
  <si>
    <t>2.17.</t>
  </si>
  <si>
    <t>ПС 35  "БАНЕВУР"</t>
  </si>
  <si>
    <t>2.17.1</t>
  </si>
  <si>
    <t>РR0007679</t>
  </si>
  <si>
    <t>РС-35кВ 1С,РШ-35кВ  Т-1, РЛ-35кВ ВЛ "Раковка", "Кожзавод". (РНД-35)</t>
  </si>
  <si>
    <t>2.17.2</t>
  </si>
  <si>
    <t>PR0007795</t>
  </si>
  <si>
    <t>Ф-2,4</t>
  </si>
  <si>
    <t xml:space="preserve">Ремонт выключателей 10 кВ </t>
  </si>
  <si>
    <t>2.17.3</t>
  </si>
  <si>
    <t>РR0008032</t>
  </si>
  <si>
    <t>2.17.4</t>
  </si>
  <si>
    <t>РR0008033</t>
  </si>
  <si>
    <t>2.17.5</t>
  </si>
  <si>
    <t>РR0008037</t>
  </si>
  <si>
    <t>Т-1 (ТМ 2500/35 )</t>
  </si>
  <si>
    <t>2.17.6</t>
  </si>
  <si>
    <t>РR0008038</t>
  </si>
  <si>
    <t>Т-2 (ТМН 2500/35 )</t>
  </si>
  <si>
    <t>2.18.</t>
  </si>
  <si>
    <t>ПС 35  "УМЗ"</t>
  </si>
  <si>
    <t>2.18.1</t>
  </si>
  <si>
    <t>PR0007554</t>
  </si>
  <si>
    <t>МВ-35кВ Т-1,Т-2,  ( С-35М)</t>
  </si>
  <si>
    <t>2.18.2</t>
  </si>
  <si>
    <t>РR0007616</t>
  </si>
  <si>
    <t>РЛ-35 ВЛ-Уссурийск-2,Молокозавод,Рш-35 ВЛ-Уссурийск-2,Молокозавод,РТ-35 Т-1,Т-2,РС-35 1С,2С.</t>
  </si>
  <si>
    <t>2.18.3</t>
  </si>
  <si>
    <t>РR0008787</t>
  </si>
  <si>
    <t>ТСН-1 (ТМ-63/6)</t>
  </si>
  <si>
    <t>2.18.4</t>
  </si>
  <si>
    <t>РR0008706</t>
  </si>
  <si>
    <t>Т-1 (ТМ 7500/35 )</t>
  </si>
  <si>
    <t>2.18.5</t>
  </si>
  <si>
    <t>РR0007966</t>
  </si>
  <si>
    <t>Т-2 (ТМН 16000/35 )</t>
  </si>
  <si>
    <t>2.19.</t>
  </si>
  <si>
    <t>ПС 35  "ВОДОЗАБОР"</t>
  </si>
  <si>
    <t>2.19.1</t>
  </si>
  <si>
    <t xml:space="preserve">PR0007633 </t>
  </si>
  <si>
    <t>РЛ-35кВ ВЛ "Кожзавод-Баневур".</t>
  </si>
  <si>
    <t>2.19.2</t>
  </si>
  <si>
    <t>РR0006685</t>
  </si>
  <si>
    <t xml:space="preserve">В 6кВ Ф-2 (ВМГ-10) </t>
  </si>
  <si>
    <t>2.19.3</t>
  </si>
  <si>
    <t>РR0008034</t>
  </si>
  <si>
    <t>ТСН-1 (ТМ-40/6)</t>
  </si>
  <si>
    <t>2.19.4</t>
  </si>
  <si>
    <t>РR0004595</t>
  </si>
  <si>
    <t>Т-1 (ТМ 3200/35 )</t>
  </si>
  <si>
    <t>2.20.</t>
  </si>
  <si>
    <t>ПС 110кВ НОВОНИКОЛЬСК</t>
  </si>
  <si>
    <t>PR0006583</t>
  </si>
  <si>
    <t>МВ-110 Т-2  (ВМТ-110)</t>
  </si>
  <si>
    <t>т</t>
  </si>
  <si>
    <t xml:space="preserve">Ремонт выключателей 110 кВ </t>
  </si>
  <si>
    <t>PR0007732, PR0008760</t>
  </si>
  <si>
    <t>Т-1(ТДТН-10000/35),Т-2(ТДТН-16000/110)</t>
  </si>
  <si>
    <t>PR0007656</t>
  </si>
  <si>
    <t xml:space="preserve">РЛ-35кВ ВЛ-Мелькомбинат,РЛ-35кВ ВЛ-Борисовка,РЛ-35 ВЛ Коммунар (РНДЗ-2-35)    </t>
  </si>
  <si>
    <t>PR0007656, PR0008713</t>
  </si>
  <si>
    <t>ТН-35   1,2с</t>
  </si>
  <si>
    <t>ТН-6    1,2с</t>
  </si>
  <si>
    <t>Ремонт трансформаторов напряжения 6 кВ</t>
  </si>
  <si>
    <t>PR0006610</t>
  </si>
  <si>
    <t>МВ -6 Т-1 (ВМГ-133)</t>
  </si>
  <si>
    <t>Ремонт обогрева МВ -35</t>
  </si>
  <si>
    <t xml:space="preserve">Ремонт обогрева </t>
  </si>
  <si>
    <t>ВВ-6 кВ Т-2,СВ,Ф-1,2,3,4,5,6,7,8,9,10,11(ВВТЭ-10)</t>
  </si>
  <si>
    <t>2.21.</t>
  </si>
  <si>
    <t>ПС 110кВ Михайловка</t>
  </si>
  <si>
    <t>PR0007643</t>
  </si>
  <si>
    <t>МВ-110кВ  Т-1 (ВМТ-110)</t>
  </si>
  <si>
    <t>ОРУ-35</t>
  </si>
  <si>
    <t>PR0007724</t>
  </si>
  <si>
    <t>РЛ-35 кВ Россия,РЛ-35кВ Родина (РНДЗ-35)</t>
  </si>
  <si>
    <t>МВ-35кВ ВЛ-Россия(ВМ-35)</t>
  </si>
  <si>
    <t>МВ-35кВ Т-1,Т-2</t>
  </si>
  <si>
    <t>PR0008806, PR0008754</t>
  </si>
  <si>
    <t>Т-1(ТДНС-7500/110),Т-2(ТДТН-1000/35)</t>
  </si>
  <si>
    <t>ТН-35кВ(ЗНОМ-35)</t>
  </si>
  <si>
    <t>PR0007794</t>
  </si>
  <si>
    <t>МВ-6 кВ Ф-1,2,ТСН-1,ТСН-2 (ВК-10)</t>
  </si>
  <si>
    <t>МВ-6кВ  Т-1,Т-2</t>
  </si>
  <si>
    <t>ТН-6кВ 1,2С</t>
  </si>
  <si>
    <t>2.22.</t>
  </si>
  <si>
    <t>ПС 110кВ  ЖБИ-130</t>
  </si>
  <si>
    <t>PR0007597</t>
  </si>
  <si>
    <t>РС-110кв  2С (РНДЗ-110)</t>
  </si>
  <si>
    <t>РЛ-110 кВ Уссурийск-2,РЛ-110кВ Павловка-2 (РНДЗ-110)</t>
  </si>
  <si>
    <t>PR0008750, PR0008753</t>
  </si>
  <si>
    <t>Т-1(ТДН-10000/110),Т-2(ТДН-6300/110)</t>
  </si>
  <si>
    <t>PR0007553 PR0008753</t>
  </si>
  <si>
    <t>ТСН-1,ТСН-2</t>
  </si>
  <si>
    <t>Ремонт трансформаторов  6 кВ</t>
  </si>
  <si>
    <t>PR0006611</t>
  </si>
  <si>
    <t>МВ-6кВ  Ф-4,6,7 (ВМПЭ-10)</t>
  </si>
  <si>
    <t>2.23.</t>
  </si>
  <si>
    <t>ПС 35кВ  РОССИЯ</t>
  </si>
  <si>
    <t>PR0007628</t>
  </si>
  <si>
    <t xml:space="preserve">МВ-35 Т-1 ,Т-2  (ВТ-35)    </t>
  </si>
  <si>
    <t>PR0008803, PR0007685</t>
  </si>
  <si>
    <t>Т-1(ТМН-4000/35),Т-2(ТМН-4000/35)</t>
  </si>
  <si>
    <t>Ремонт трансформаторов  35 кВ</t>
  </si>
  <si>
    <t xml:space="preserve">РШ-35кВ Т-1,Т-2  (РНДЗ-2-35)    </t>
  </si>
  <si>
    <t>Сборные шины 35 кВ 1,2С</t>
  </si>
  <si>
    <t>Ремонт сборных шин 35 кВ</t>
  </si>
  <si>
    <t>РВС-35кВ Т-1 ,Т-2</t>
  </si>
  <si>
    <t>Ремонт разрядников 35кВ</t>
  </si>
  <si>
    <t>PR0007784</t>
  </si>
  <si>
    <t>Сборные шины 10 кВ 1,2С</t>
  </si>
  <si>
    <t>Ремонт сборных шин 10 кВ</t>
  </si>
  <si>
    <t>МВ-10кВ  Ф-1,3,8,9 (ВПМ-10)</t>
  </si>
  <si>
    <t>10</t>
  </si>
  <si>
    <t>2.24.</t>
  </si>
  <si>
    <t>ПС 35кВ  Алексее-Никольск</t>
  </si>
  <si>
    <t>PR0007627</t>
  </si>
  <si>
    <t xml:space="preserve">РШ-35кВ Т-2 (РНДЗ-2-35)    </t>
  </si>
  <si>
    <t>PR0007783</t>
  </si>
  <si>
    <t>МВ-10кВ Ф-2,3,СВ(ВМГ-10)</t>
  </si>
  <si>
    <t>PR0007761, PR0008797</t>
  </si>
  <si>
    <t>Т-1(ТМН-250/35),Т-2(ТМ-4000/35)</t>
  </si>
  <si>
    <t>2.25.</t>
  </si>
  <si>
    <t>ПС 35кВ  Родина</t>
  </si>
  <si>
    <t>PR0007626</t>
  </si>
  <si>
    <t xml:space="preserve">РШ-35кВ ВЛ-Михайловка,РС-35кВ  2С (РНДЗ-2-35)   </t>
  </si>
  <si>
    <t>МВ-35кВ Т-1,Т-2 (ВТ-35)</t>
  </si>
  <si>
    <t>PR0007684, PR0008802</t>
  </si>
  <si>
    <t>Т-1(ТМН-2500/35),Т-2(ТМ-4000/35)</t>
  </si>
  <si>
    <t>PR0009337, PR0009336</t>
  </si>
  <si>
    <t>Шины 35кВ 1,2С</t>
  </si>
  <si>
    <t>Ремонт шин 35 кВ</t>
  </si>
  <si>
    <t>PR0006617</t>
  </si>
  <si>
    <t>МВ-10кВ Ф-1,2,3,4 (ВМГ-10)</t>
  </si>
  <si>
    <t>2.26.</t>
  </si>
  <si>
    <t>ПС 35кВ Коммунар</t>
  </si>
  <si>
    <t>PR0007624</t>
  </si>
  <si>
    <t xml:space="preserve">РС-35кВ 2.С ,РШ-35 Т-2,РТ-35 Т-1,РТ-35 Т-2(РНДЗ-2-35)    </t>
  </si>
  <si>
    <t>PR0007710, PR0008801</t>
  </si>
  <si>
    <t>Т-1(ТМН-5600/35),Т-2(ТМН-4000/35)</t>
  </si>
  <si>
    <t>Ремонт разрядников 35 кВ</t>
  </si>
  <si>
    <t>PR0007786</t>
  </si>
  <si>
    <t>МВ-6кВ  Ф-5,6,8 (ВМГ-10)</t>
  </si>
  <si>
    <t>2.27.</t>
  </si>
  <si>
    <t>ПС 35кВ Корсаковка</t>
  </si>
  <si>
    <t>PR0007625</t>
  </si>
  <si>
    <t xml:space="preserve">РЛ-35кВ ВЛ-Покровка,РЛ-35 ВЛ-Борисовка (РНДЗ-2-35)    </t>
  </si>
  <si>
    <t>ВЧЗ-35кВ ВЛ-Покровка,ВЧЗ-35кВ ВЛ-Борисовка</t>
  </si>
  <si>
    <t>Ремонт ВЧЗ-35кВ</t>
  </si>
  <si>
    <t>PR0007782</t>
  </si>
  <si>
    <t>МВ-10кВ Ф-1,3,7,8,9(ВМГ-10)</t>
  </si>
  <si>
    <t>PR0008796, PR0007682</t>
  </si>
  <si>
    <t>Т-1(ТМ-4000/35),Т-2(ТМ-3200/35)</t>
  </si>
  <si>
    <t>СМВ-35кВ,МВ-35кВ ВЛ-Покровка</t>
  </si>
  <si>
    <t xml:space="preserve">Сборные шины 10кв 1,2С  </t>
  </si>
  <si>
    <t>Ремонт шин 10 кВ</t>
  </si>
  <si>
    <t>2.28.</t>
  </si>
  <si>
    <t>ПС 35кВ Борисовка</t>
  </si>
  <si>
    <t>PR0007629</t>
  </si>
  <si>
    <t>РЛ-35кВ ВЛ Корсаковка,РЛ-35кВ Новоникольск</t>
  </si>
  <si>
    <t>Ремонт маслоприемников</t>
  </si>
  <si>
    <t>PR0006678</t>
  </si>
  <si>
    <t>МВ-10кВ Ф-1,3,7,СВ(ВМ-10)</t>
  </si>
  <si>
    <t>PR0007680, PR0008740</t>
  </si>
  <si>
    <t>Т-1(ТМН-4000/35),Т-2(ТМ-2500/35)</t>
  </si>
  <si>
    <t>ВЧЗ-35кВ ВЛ-Корсаковка,ВЧЗ-35кВ ВЛ-Новоникольск</t>
  </si>
  <si>
    <t>2.29.</t>
  </si>
  <si>
    <t>ПС 110кВ  "КАМЕНЬ-РЫБОЛОВ"</t>
  </si>
  <si>
    <t>PR0007709</t>
  </si>
  <si>
    <t>РЛ-110  ВЛ "Хороль" (РНДЗ-110)</t>
  </si>
  <si>
    <t>PR0008027, PR0008031</t>
  </si>
  <si>
    <t>Т-1, Т-2 (ТДТН 16000/110)</t>
  </si>
  <si>
    <t>PR0007630</t>
  </si>
  <si>
    <t>МВ-35 Т-1,Т-2, ВЛ Хороль, СВ-35 (ВМД-35)</t>
  </si>
  <si>
    <t>МВ-35  ВЛ Жариково (ВМД-35)</t>
  </si>
  <si>
    <t>ТН-35кВ -(ЗНОМ)1С.ТН-35кВ-(НАМИ) 2С</t>
  </si>
  <si>
    <t>РТ-35 Т-1,Т-2, РШ-35 Т-1,Т-2, РШ-35 ТН 1С, ТН 2С, РС-35 1С, 2С (РЛНД-1-35-600)</t>
  </si>
  <si>
    <t>РШ-35 ВЛ Астраханка, Р (РЛНД-1-35-600)</t>
  </si>
  <si>
    <t>PR0006604</t>
  </si>
  <si>
    <t>ТН-10кВ 1С.ТН-10кВ  2С(НТМИ)</t>
  </si>
  <si>
    <t>Ремонт трансформаторов напряжения 10кВ</t>
  </si>
  <si>
    <t>ТСН-1,1А,2,2А.(ТМ-100\10)</t>
  </si>
  <si>
    <t>В-10 Ф-1,6,8,11.(ВВЭ-М-10\630\20) В-10 Ф-2.3,5,7,9.10,12. Т-1,Т-2,СВ.(ВМП-10К\630\20)</t>
  </si>
  <si>
    <t>2.30.</t>
  </si>
  <si>
    <t>ПС 35кВ  "АСТРАХАНКА"</t>
  </si>
  <si>
    <t>PR0007689 PR0007690</t>
  </si>
  <si>
    <t>Т-1(ТД-10000\35)Т-2(ТМ-630\35)</t>
  </si>
  <si>
    <t>Ремонт трансформаторов 35кВ</t>
  </si>
  <si>
    <t>PR0007688</t>
  </si>
  <si>
    <t>ОПН-35 Т-1</t>
  </si>
  <si>
    <t>Ремонт ограничителей перенапряжения 35 кВ</t>
  </si>
  <si>
    <t>РШ-35 Т-1 (РЛНД-2-35-600)</t>
  </si>
  <si>
    <t>РШ-35 Т-2 (РЛНД-1-35-600)</t>
  </si>
  <si>
    <t>2.31.</t>
  </si>
  <si>
    <t>ПС 35кВ "МОРОЗОВКА"</t>
  </si>
  <si>
    <t>PR0007724, PR0007725</t>
  </si>
  <si>
    <t>Т-1 (ТМ-4000\35\6) Т-2 (ТМ-35/0,4)</t>
  </si>
  <si>
    <t xml:space="preserve">PR0007723 </t>
  </si>
  <si>
    <t>МВ-35 Т-1(ВМ-35)</t>
  </si>
  <si>
    <t>РВ-35 Т-1,РВ-35 Т-2</t>
  </si>
  <si>
    <t>PR0007723</t>
  </si>
  <si>
    <t>ПСН-35  Т-2</t>
  </si>
  <si>
    <t>Ремонт ПСН 35 кВ</t>
  </si>
  <si>
    <t>РШ-35 Т-1,Т-2 (РЛНД-2-35-600)</t>
  </si>
  <si>
    <t>2.32.</t>
  </si>
  <si>
    <t>ПС 35кВ "ПЛАТОНОВКА"</t>
  </si>
  <si>
    <t>PR0007744, PR0007745</t>
  </si>
  <si>
    <t>PR0007743</t>
  </si>
  <si>
    <t>РЛ-35 ВЛ К-Рыболов (РЛНД-2-35\600)</t>
  </si>
  <si>
    <t>РШ-35 ВЛ К-Рыболов, ВЛ Новокачаловка, РЛ-35 ВЛ Новокачаловка (РЛНД-2-35\600), РШ-35 Т-1,РШ-35 Т-2 (РЛНД-1-35\600)</t>
  </si>
  <si>
    <t>РВ-35 Т-1.РВ-35 Т-2</t>
  </si>
  <si>
    <t>PR0007746</t>
  </si>
  <si>
    <t>ТН-35кВ (ЗНОМ-35)</t>
  </si>
  <si>
    <t>PR0007742</t>
  </si>
  <si>
    <t>ТСН-1(ТМ-40\6)</t>
  </si>
  <si>
    <t>МВ-6кВТ-1.Ф-1(ВМПП-10)</t>
  </si>
  <si>
    <t>ТН-6кВ (НТМИ-6)</t>
  </si>
  <si>
    <t>Ремонт трансформаторов напряжения 6кВ</t>
  </si>
  <si>
    <t>2.33.</t>
  </si>
  <si>
    <t>ПС 35кВ "МЕЛЬГУНОВКА"</t>
  </si>
  <si>
    <t>PR0007927, PR0008779</t>
  </si>
  <si>
    <t>Т-1 (ТМ-4000\35) Т-2 (ТМ-2500 35\10)</t>
  </si>
  <si>
    <t>PR0007719</t>
  </si>
  <si>
    <t>РЛ-35 ВЛ РП-3, РП-1-Морозовка,РШ-35 ВЛ РП-1-Морозовка (РЛНД-2-35-600)</t>
  </si>
  <si>
    <t>РШ-35  Т-1, Т-2 (РЛНД-2-35-600)</t>
  </si>
  <si>
    <t>2.34.</t>
  </si>
  <si>
    <t>ПС 35 "В-ПЕТРОВКА"</t>
  </si>
  <si>
    <t>PR0008792</t>
  </si>
  <si>
    <t>Т-1(ТМН 2500 35\10)</t>
  </si>
  <si>
    <t>PR0007696</t>
  </si>
  <si>
    <t>РЛ-35  ВЛ "РП-4"(РЛНД-2-35-600)</t>
  </si>
  <si>
    <t>PR0009362</t>
  </si>
  <si>
    <t>ТСН-1(ТМ-25\10)</t>
  </si>
  <si>
    <t>PR0007693</t>
  </si>
  <si>
    <t>ТН-10кВ( НТМИ-10)</t>
  </si>
  <si>
    <t>2.35.</t>
  </si>
  <si>
    <t>ПС 35кВ "ЖАРИКОВО"</t>
  </si>
  <si>
    <t>PR0007701, PR0007702</t>
  </si>
  <si>
    <t>Т-1 (ТМ-3200\35) Т-2 (ТМ-3200 \35)</t>
  </si>
  <si>
    <t>РЛ-35 ВЛ К-Рыболов, ВЛ Богуславка, РШ-35 ВЛ К-Рыболов, ВЛ Богуславка (РЛНД-1-35-600)</t>
  </si>
  <si>
    <t>PR0006675</t>
  </si>
  <si>
    <t xml:space="preserve">МВ-10кВ Т-1,Т-2,СВ(ВМГ-10-1000),                      </t>
  </si>
  <si>
    <t>ОПН-35 Т-1, ОПН-35 Т-2</t>
  </si>
  <si>
    <t>2.36.</t>
  </si>
  <si>
    <t>ПС 35"НОВОСЕЛИЩЕ"</t>
  </si>
  <si>
    <t>PR0007737</t>
  </si>
  <si>
    <t>Т-1(ТМ 4000 35\10)</t>
  </si>
  <si>
    <t>PR0007736</t>
  </si>
  <si>
    <t>РВ-35 Т-1.</t>
  </si>
  <si>
    <t>PR0007695</t>
  </si>
  <si>
    <t>МВ-35 Т-1(ВТ-35)</t>
  </si>
  <si>
    <t>PR0007741</t>
  </si>
  <si>
    <t>СВ-10 (ВМГ-10-630)</t>
  </si>
  <si>
    <t>PR0009340</t>
  </si>
  <si>
    <t>PR0008969</t>
  </si>
  <si>
    <t>ТН-10кВ (НТМИ-10)</t>
  </si>
  <si>
    <t>2.37.</t>
  </si>
  <si>
    <t>ПС 35 "ТУРИЙ РОГ"</t>
  </si>
  <si>
    <t>PR0008792, PR0008039</t>
  </si>
  <si>
    <t>Т-1 (ТМН-2500\35) Т-2 (ТМН-2500\35)</t>
  </si>
  <si>
    <t>PR0007758, PR0009324</t>
  </si>
  <si>
    <t>ТСН-1,ТСН-2 (ТМ-25\10)</t>
  </si>
  <si>
    <t>PR0007756, PR0007756</t>
  </si>
  <si>
    <t>PR0007755</t>
  </si>
  <si>
    <t>МВ-35 Т-1,Т-2.(ВТ-35)</t>
  </si>
  <si>
    <t>РШ-35  Т-1, Т-2(РЛНД-2-35-600)</t>
  </si>
  <si>
    <t>PR0007756</t>
  </si>
  <si>
    <t xml:space="preserve">МВ-10кВ Т-1,Т-2,СВ (ВМ-10)                     </t>
  </si>
  <si>
    <t xml:space="preserve">МВ-10кВ Ф-3 (ВМ-10)                     </t>
  </si>
  <si>
    <t>2.38.</t>
  </si>
  <si>
    <t>ПС 35 "НОВОКАЧАЛОВКА"</t>
  </si>
  <si>
    <t>PR0007729, PR0007730</t>
  </si>
  <si>
    <t>Т-1(ТМ 4000 35\10),Т-2(ТМ 4000 35\10)</t>
  </si>
  <si>
    <t xml:space="preserve">PR0007728 </t>
  </si>
  <si>
    <t>РШ 35 Т-1,РШ 35 Т-2, РС-35 1С, РС-35 2С (РЛНД-1-35\600), РЛ 35 ВЛ К-Рыболов-Ильинка, ВЛ Турий Рог, ВЛ Платоновка (РЛНД-2-35\600), РШ 35 ВЛ К-Рыболов-Ильинка, ВЛ Турий Рог, ВЛ Платоновка (РЛНД-2-35\600)</t>
  </si>
  <si>
    <t>МВ-35 ВЛ Ильинка (ВТ-35)</t>
  </si>
  <si>
    <t>PR0007728</t>
  </si>
  <si>
    <t>СВ-35  (ВТ-35)</t>
  </si>
  <si>
    <t>PR0009402, PR0009402</t>
  </si>
  <si>
    <t>PR0009260, PR0009268</t>
  </si>
  <si>
    <t>PR0009402</t>
  </si>
  <si>
    <t>МВ-10кВ Т-1,Т-2,СВ,Ф-6,7(ВМГ-10-630)</t>
  </si>
  <si>
    <t>2.39.</t>
  </si>
  <si>
    <t>ПС 35 "РЫБХОЗ"</t>
  </si>
  <si>
    <t>PR0007801</t>
  </si>
  <si>
    <t>Т-2(ТМ 560 35\0.4)</t>
  </si>
  <si>
    <t>PR0007752</t>
  </si>
  <si>
    <t>РЛ-35 ВЛ "РП-2"(РЛНД-1-35-600)</t>
  </si>
  <si>
    <t>РВ-35 Т-2.</t>
  </si>
  <si>
    <t>2.40.</t>
  </si>
  <si>
    <t>ПС 35 "ИЛЬИНКА"</t>
  </si>
  <si>
    <t>PR0007706</t>
  </si>
  <si>
    <t>PR0007653</t>
  </si>
  <si>
    <t>МВ-35 ВЛ К-Рыболов-Платоновка (ВТ-35)</t>
  </si>
  <si>
    <t xml:space="preserve">PR0007705 </t>
  </si>
  <si>
    <t>РШ-35 Т-1,РШ-35 Т-2 (РЛНД-1-35\600), РЛ-35 ВЛ К-Рыболов, ВЛ К-Рыболов-Платоновка, РШ-35 ВЛ К-Рыболов-Платоновка (РЛНД-2-35\600)</t>
  </si>
  <si>
    <t>PR0009405</t>
  </si>
  <si>
    <t>МВ-10кВ Т-1,Т-2,СВ,Ф-8,9,10      (ВМГ-10-630)</t>
  </si>
  <si>
    <t>2.41.</t>
  </si>
  <si>
    <t>ПС 110кВ  "ЯРОСЛАВКА"</t>
  </si>
  <si>
    <t>PR0007604</t>
  </si>
  <si>
    <t>ШСВ 110, В 110 ВЛ Сиб.тяговая  (МКП-110)</t>
  </si>
  <si>
    <t>Рш 110  1сш ВЛ Сиб. -Тяговая, ВЛ Павловка 2ВЛ Сп.-Дм.-Черн.-Яр., ШСВ, Рш 110 2 сш ШСВ, Рл 110 ВЛ Сп.-Дм.-Черн.-Яр., ВЛ Павловка 1, ВЛ Павловка 2, Рт 110 Т-2  (РНДЗ-110)</t>
  </si>
  <si>
    <t>Рш-110 1 сш ВЛ Дмитриевка-Спасск, ВЛ Павловка 1,Т-1, Т-2, Рл 110 ВЛ Хороль, ВЛ Дмитриевка-Спасск, Рш 110 1 сш ВЛ Хороль, Рш 110 2 сш ТН, Т-1, ВЛ Хороль, ВЛ Павловка 1, Рт 110 Т-1 (РНДЗ-110)</t>
  </si>
  <si>
    <t>ТН-110 кВ  1СШ, 2СШ (НКФ-110)</t>
  </si>
  <si>
    <t>Ремонт трансформаторов напряжения 110 кВ</t>
  </si>
  <si>
    <t>PR0007623</t>
  </si>
  <si>
    <t>ТН 35  1СШ, 2СШ (ЗНОМ 35)</t>
  </si>
  <si>
    <t>В-35 Т-2 (С-35)</t>
  </si>
  <si>
    <t>В-35 ВЛ Разрез 2</t>
  </si>
  <si>
    <t xml:space="preserve">Рш 35 1 сш ВЛ Разрез 2, ВЛ Разрез 1, Рл 35 ВЛ Разрез 1, Рт 35 Т-1 (РНДЗ-2-35)    </t>
  </si>
  <si>
    <t xml:space="preserve">РШ-35 1 сш Т-2, Рш 35 2 сш Т-2, Т-1, Рл 35 ВЛ Разрез 2, (РНДЗ-35)    </t>
  </si>
  <si>
    <t>ЗРУ 6</t>
  </si>
  <si>
    <t>PR0006609</t>
  </si>
  <si>
    <t xml:space="preserve">В 6  Ф 2,11,16,20,27,30, СВ 3-4 ПС, Т-1 №1, Т-2 №2 </t>
  </si>
  <si>
    <t>В 6  Ф 3,4,5,8,9,12,18,19.25, ШСВ, СВ 1-2</t>
  </si>
  <si>
    <t>ТН 6 1 пс, 2пс, 3пс, 4пс</t>
  </si>
  <si>
    <t>PR0008762, PR0008761</t>
  </si>
  <si>
    <t>PR0008785, PR0008790</t>
  </si>
  <si>
    <t>ТСН-1 (ТМ-6/250), ТСН-2 (ТМ-6/160)</t>
  </si>
  <si>
    <t>2.42.</t>
  </si>
  <si>
    <t>ПС 110кВ  "ХОРОЛЬ"</t>
  </si>
  <si>
    <t>PR0007603</t>
  </si>
  <si>
    <t>В-110  ВЛ Ярославка (МКП-110)</t>
  </si>
  <si>
    <t>В-110  ВЛ Петровичи, Т-2 (МКП-110)</t>
  </si>
  <si>
    <t>Рс-110 1с, 2с, Рш 110 ТН 1с (РНДЗ-110)</t>
  </si>
  <si>
    <t>Рш-110 ТН 2с, ВЛ К. Рыболов (РНДЗ-110)</t>
  </si>
  <si>
    <t>ТН-110   1СШ, 2СШ (НКФ-110)</t>
  </si>
  <si>
    <t>PR0007622</t>
  </si>
  <si>
    <t xml:space="preserve">РШ-35  Т-2 (РНДЗ-35)    </t>
  </si>
  <si>
    <t>ТН-35    (ЗНОМ-35)</t>
  </si>
  <si>
    <t>PR0006603</t>
  </si>
  <si>
    <t>В 10 Ф 2, 4,8,16,18,Т-1</t>
  </si>
  <si>
    <t>Ремонт твыключателей 6 кВ</t>
  </si>
  <si>
    <t>В 10 Ф 3,6,7,9,15, СВ</t>
  </si>
  <si>
    <t>PR0008737, PR0008742</t>
  </si>
  <si>
    <t>PR0008766, PR0008790</t>
  </si>
  <si>
    <t>ТСН-1 (ТМ-10/100), ТСН-2 (ТМ-10/160)</t>
  </si>
  <si>
    <t>2.43.</t>
  </si>
  <si>
    <t>ПС 110кВ  "ПЕТРОВИЧИ"</t>
  </si>
  <si>
    <t>PR0007601</t>
  </si>
  <si>
    <t>Рл 110 ВЛ Хороль,  (РНДЗ-110)</t>
  </si>
  <si>
    <t>Рс 110  1с  (РНДЗ-110)</t>
  </si>
  <si>
    <t>PR0007618</t>
  </si>
  <si>
    <t xml:space="preserve">В-35 Т-1( ВТ-35) </t>
  </si>
  <si>
    <t xml:space="preserve">Рл 35 ВЛ Петровичи-Н., Рш 35 ВЛ Петровичи-Н., ВЛ Сиваковка, Т-1, ТН 1с, ТН 2с,, Рт 35 Т-1, Рс 35 1с, 2с  (РНДЗ-35) </t>
  </si>
  <si>
    <t>ТН-35 кВ 1с (ЗНОМ-35), 2с  (НАМИ-35)</t>
  </si>
  <si>
    <t>PR0006681</t>
  </si>
  <si>
    <t>ТН 10 1с, 2с  (НТМИ 10)</t>
  </si>
  <si>
    <t>В 10 Т-1, Т-2, Ф 2,4,11, СВ, ТСН 1, ТСН 2</t>
  </si>
  <si>
    <t>PR0008736, PR0008741</t>
  </si>
  <si>
    <t>PR0008189, PR0008765</t>
  </si>
  <si>
    <t>ТСН-1 (ТМ-10/100), ТСН-2 (ТМ-10/100)</t>
  </si>
  <si>
    <t>2.44.</t>
  </si>
  <si>
    <t>ПС 110кВ  "ПРИОЗЕРНАЯ"</t>
  </si>
  <si>
    <t>PR0007600</t>
  </si>
  <si>
    <t>ТТ-110   1СШ, 2СШ, Т-1, Т-2 (ТФЗМ-110)</t>
  </si>
  <si>
    <t>PR0006680</t>
  </si>
  <si>
    <t>В 10 Т-1, Т-2, СВ,  Ф 1, 3, 6 (ВК)</t>
  </si>
  <si>
    <t>PR0008738, PR0008694</t>
  </si>
  <si>
    <t>Т-1, Т-2 (ТДТН 6300/110)</t>
  </si>
  <si>
    <t>PR0008810, PR0008676</t>
  </si>
  <si>
    <t>ТСН-1 (ТМ-10/100), ТСН-2 (ТМ-10/63)</t>
  </si>
  <si>
    <t>2.45.</t>
  </si>
  <si>
    <t>ПС 35 кВ  "НОВОДЕВИЦА"</t>
  </si>
  <si>
    <t>PR0007652</t>
  </si>
  <si>
    <t>Рш 35 Т-1, Т-2, Рс 35 1с, 2с ( РНДЗ-2-35)</t>
  </si>
  <si>
    <t>ТН 35 2С (НАМИ-35)</t>
  </si>
  <si>
    <t>PR0006672</t>
  </si>
  <si>
    <t>Ремонт трансформаторов напряжения 10 кВ</t>
  </si>
  <si>
    <t>PR0008800, PR0008744</t>
  </si>
  <si>
    <t>Т-1, Т-2 (ТМН-2500/35; ТМ-4000/35)</t>
  </si>
  <si>
    <t>2.46.</t>
  </si>
  <si>
    <t>ПС 35 кВ  "СИВАКОВКА"</t>
  </si>
  <si>
    <t>PR0006682</t>
  </si>
  <si>
    <t>ТН 10   (НТМИ 10)</t>
  </si>
  <si>
    <t>В 10   Ф 1, 4 (ВМГ 10)</t>
  </si>
  <si>
    <t>PR0007621</t>
  </si>
  <si>
    <t>Т-1,  (ТДТН 16000/35)</t>
  </si>
  <si>
    <t>ТСН-1 (ТМ-10/100)</t>
  </si>
  <si>
    <t>2.47.</t>
  </si>
  <si>
    <t>ПС 35 кВ  "СИВАКОВКА-Насосная"</t>
  </si>
  <si>
    <t>PR0007620</t>
  </si>
  <si>
    <t>ТН 6   (НТМИ 6)</t>
  </si>
  <si>
    <t>В 6 Т-1  Ф 1, (ВМПП 10)</t>
  </si>
  <si>
    <t>Т-1 (ТДНС-10000/35), Т-2  (ТМ 1000/35/0,4)</t>
  </si>
  <si>
    <t>PR0008755, PR0008769</t>
  </si>
  <si>
    <t>ТСН-1 (ТМ-25/6-65)</t>
  </si>
  <si>
    <t>2.48.</t>
  </si>
  <si>
    <t>ПС 35 кВ  "ПЕТРОВИЧИ-Насосная"</t>
  </si>
  <si>
    <t>PR0006669</t>
  </si>
  <si>
    <t>PR0008198, PR0008778</t>
  </si>
  <si>
    <t>Т-1 (ТДНС-10000/35), Т-2  (ТМ 250/35/0,4)</t>
  </si>
  <si>
    <t>PR0007619</t>
  </si>
  <si>
    <t>ТСН-1 (ТМ-25/6-0,73)</t>
  </si>
  <si>
    <t>2.49.</t>
  </si>
  <si>
    <t>ПС 35 кВ  "ЛУГОВАЯ -Насосная"</t>
  </si>
  <si>
    <t>PR0007610</t>
  </si>
  <si>
    <t>Рл 35 Т-1, Т-2 ( РНДЗ-2-35)</t>
  </si>
  <si>
    <t>PR0009406</t>
  </si>
  <si>
    <t>ТН 10   (НТМИ  10)</t>
  </si>
  <si>
    <t>В 10 Т-1  Ф 1, (ВМПП 10)</t>
  </si>
  <si>
    <t>PR0007928, PR0007936</t>
  </si>
  <si>
    <t>Т-1 (ТМ-4000/35), Т-2  (ТМ 2500/35/10)</t>
  </si>
  <si>
    <t>ТСН-1 (ТМ-10/30)</t>
  </si>
  <si>
    <t>2.50.</t>
  </si>
  <si>
    <t>PR0007593</t>
  </si>
  <si>
    <t>В 10 Т-1, Т-2 (ВМГ 133)</t>
  </si>
  <si>
    <t>В 6 Т-1, Ф 1 Насосная (ВМГ 133)</t>
  </si>
  <si>
    <t>ТН 6   (НТМИ  6)</t>
  </si>
  <si>
    <t>PR0008197, PR0008446</t>
  </si>
  <si>
    <t>Т-1 (ТМ-1000/10/6), Т-2  (ТМ 250/10/6)</t>
  </si>
  <si>
    <t>ТСН (ТМ-10/30)</t>
  </si>
  <si>
    <t>2.51.</t>
  </si>
  <si>
    <t>ПС 110/35/6 кВ Липовцы</t>
  </si>
  <si>
    <t>PR0007598</t>
  </si>
  <si>
    <t>В-110 кВ Т-2, В-110 кВ ВЛ-Полевая (МКП-110)</t>
  </si>
  <si>
    <t>PR0007644</t>
  </si>
  <si>
    <t>РЛ-35 кВ ВЛ Восток-1 (РЛНД-2-35/600)</t>
  </si>
  <si>
    <t>В-35 кВ ВЛ Восток-1. (ВМД-35)</t>
  </si>
  <si>
    <t>PR0006620</t>
  </si>
  <si>
    <t>В-6кВ Ф-11, В-10кВ Ф-16 (ВМПЭ-10)</t>
  </si>
  <si>
    <t>Ремонт выключателей 6-10 кВ</t>
  </si>
  <si>
    <t>PR0007963,PR0008751</t>
  </si>
  <si>
    <t>Т-1 (ТДТН-25000/110), Т-2 (ТДТН-16000/110), Т-3 (ТДТН-10000/110)</t>
  </si>
  <si>
    <t>2.52.</t>
  </si>
  <si>
    <t>ПС 110/35/10 кВ Полевая</t>
  </si>
  <si>
    <t>PR0007639</t>
  </si>
  <si>
    <t>В-110кВ Т-3, СВ-110кВ 1-2С (МКП-110)</t>
  </si>
  <si>
    <t>PR0007649</t>
  </si>
  <si>
    <t>РТ-35 кВ Т-3, РШ-35 кВ Т-3 (РЛНД-2-35/600)</t>
  </si>
  <si>
    <t>МВ-35 кВ Т-3 (ВМ-35)</t>
  </si>
  <si>
    <t>В-35 кВ ВЛ Орбита-1 (ВМ-35)</t>
  </si>
  <si>
    <t>PR0009395</t>
  </si>
  <si>
    <t>В-10 кВ Ф-18 (ВМП-10)</t>
  </si>
  <si>
    <t>PR0007749, PR0007934,PR0008736</t>
  </si>
  <si>
    <t>Т-1, Т-2, Т-3 (ТДТН-16000/110)</t>
  </si>
  <si>
    <t>2.53.</t>
  </si>
  <si>
    <t>ПС 35/10 кВ Орбита</t>
  </si>
  <si>
    <t>PR0007631</t>
  </si>
  <si>
    <t>СВ-35 кВ (С-35М)</t>
  </si>
  <si>
    <t>PR0006679</t>
  </si>
  <si>
    <t>В-10кВ Ф-6, В-10кВ Ф-10, В-10кВ Ф-11, В-10кВ Т-1,В-10кВ Т-2, СВ-10кВ  (ВМПП-10)</t>
  </si>
  <si>
    <t>PR0007686, PR0007937</t>
  </si>
  <si>
    <t>Т-1,Т-2 (ТМ-4000/35)</t>
  </si>
  <si>
    <t>2.54.</t>
  </si>
  <si>
    <t>ПС 35/10 кВ Новогеоргиевка</t>
  </si>
  <si>
    <t>PR0007651</t>
  </si>
  <si>
    <t>СВ-35 кВ  (ВТ-35)</t>
  </si>
  <si>
    <t>PR0009401</t>
  </si>
  <si>
    <t>В-10 кВ Ф-10 (ВМГ-10)</t>
  </si>
  <si>
    <t xml:space="preserve">PR0007726, ,PR0007935, </t>
  </si>
  <si>
    <t>2.55.</t>
  </si>
  <si>
    <t>ПС 35/10 кВ Пограничная</t>
  </si>
  <si>
    <t>PR0006613</t>
  </si>
  <si>
    <t>В-10 кВ Ф-10, В-10 кВ Ф-9, В-10 кВ Ф-8, В-10 кВ Ф-6 (ВВТЭ-10)</t>
  </si>
  <si>
    <t xml:space="preserve">PR0009348, PR0009331, </t>
  </si>
  <si>
    <t>ТСН-1 (ТМ-20/10), ТСН-2 (ТМ-25/10)</t>
  </si>
  <si>
    <t>Ремонт ТСН-1,2</t>
  </si>
  <si>
    <t xml:space="preserve">PR0007747, PR0008786, </t>
  </si>
  <si>
    <t>Т-1 (ТМН-6300/35), Т-2 (ТДН-10000/35)</t>
  </si>
  <si>
    <t>2.56.</t>
  </si>
  <si>
    <t>ПС 35/10 кВ Покровка</t>
  </si>
  <si>
    <t>PR0007650</t>
  </si>
  <si>
    <t>В-35 кВ Т-2 (ВМД-35), В-35 кВ ВЛ Корсаковка (ВМ-35)</t>
  </si>
  <si>
    <t>РШ-35 кВ Т-2, РШ-35 кВ Т-1, РШ-35 кВ ВЛ Корсаковка ,РЛ-35 кВ ВЛ Корсаковка, РЛ-35 кВ ВЛ Н-Георгиевка, РШ-35 кВ ВЛ Н-Георгиевка, РШ-35 кВ ВЛ Полевая, РЛ-35 кВ ВЛ Полевая (РЛНД-2-35/600)</t>
  </si>
  <si>
    <t>PR0007789</t>
  </si>
  <si>
    <t>В-10 кВ Т-1 2С, В-10 кВ Т-2 3С, В-10 кВ Ф-9(ВМГ-10), В-10 кВ Ф-13 (ВМП-10)</t>
  </si>
  <si>
    <t>PR0009282, PR0007748</t>
  </si>
  <si>
    <t>2.57.</t>
  </si>
  <si>
    <t>ПС 35/6 кВ Дружба</t>
  </si>
  <si>
    <t>PR0007645</t>
  </si>
  <si>
    <t>В-35 кВ ВЛ Липовцы. (С-35)</t>
  </si>
  <si>
    <t>РШ-35 кВ ВЛ Липовцы, РЛ-35 кВ ВЛ Липовцы, РЛ-35 кВ ВЛ Б-Оренбургская, РШ-35 кВ ВЛ Б-Оренбургская, РШ-35 кВ ТН-35кВ 1С , РШ-35 кВ ТН-35кВ 2С, РШ-35 кВ Т-1, РШ-35 кВ Т-2, РС-35 кВ 1С, РС-35 кВ 2С (РЛНД-1-35/600)</t>
  </si>
  <si>
    <t>PR0007785</t>
  </si>
  <si>
    <t>В-6 кВ ф-3, СВ-6 кВ, В-6 кВ ф-4, В-6 кВ ф-6, (ВВТЭ-10)</t>
  </si>
  <si>
    <t>PR0009340, PR0009365</t>
  </si>
  <si>
    <t>ТН-35 кВ 1С (ЗНОМ-35), ТН-35 кВ 2С (ЗНОМ-35)</t>
  </si>
  <si>
    <t>PR0007762, PR0007700</t>
  </si>
  <si>
    <t>Т-1 (ТМН-4000/35), Т-2 ТМ-(4000/35)</t>
  </si>
  <si>
    <t>2.58.</t>
  </si>
  <si>
    <t>ПС 35/10 кВ Барано-Оренбургская</t>
  </si>
  <si>
    <t>В-10 кВ Т-2   ВМПП-10</t>
  </si>
  <si>
    <t>PR0009296, PR0007691</t>
  </si>
  <si>
    <t>Т-1  (ТМН-4000/35), Т-2 (ТД-10000/35)</t>
  </si>
  <si>
    <t>2.59.</t>
  </si>
  <si>
    <t>ПС 35/10 кВ Богуславка</t>
  </si>
  <si>
    <t>В-35 кВ Т-1, В-35 кВ Т-2, СВ-35 кВ (С-35М-630-10)</t>
  </si>
  <si>
    <t xml:space="preserve"> РС-35 кВ 2С,  РС-35 кВ 1С,  РШ-35 кВ Т-1,  РШ-35 кВ Т-2,  РЛ-35 кВ ВЛ Пограничная,  РЛ-35 кВ ВЛ Жариково,  РТ-35 кВ ТСН-1 (РНДЗ-2-35/1000)</t>
  </si>
  <si>
    <t>Ремонт разъеденителей 35 кВ</t>
  </si>
  <si>
    <t>В-10 кВ Ф-5  (ВМПП-10)</t>
  </si>
  <si>
    <t>Т-1,Т-2 (ТМН-1000/35)</t>
  </si>
  <si>
    <t>2.60.</t>
  </si>
  <si>
    <t>ПС 110/35/6 кВ "  Павловка-1"</t>
  </si>
  <si>
    <t>PR0007596</t>
  </si>
  <si>
    <t>МКП 110</t>
  </si>
  <si>
    <t>ТР выключателей 110 кВ</t>
  </si>
  <si>
    <t>групп</t>
  </si>
  <si>
    <t>РТ 110 Т-1, РШ 110 ТН 1С, ТН 2С (РЛНД-110-600)</t>
  </si>
  <si>
    <t>Тек. ремонт разъединителей 110 кВ</t>
  </si>
  <si>
    <t>PR0007614</t>
  </si>
  <si>
    <t>В-35 ВЛ Озёрная падь(ВМД-35)</t>
  </si>
  <si>
    <t>Тек.ремонт выключателей 35 кВ</t>
  </si>
  <si>
    <t>РС 35 1С, 2С(РЛНД-35/600)</t>
  </si>
  <si>
    <t>Ремонт разъединителей  35 кВ</t>
  </si>
  <si>
    <t>РШ 35 Т-2(РЛНД-35/600)</t>
  </si>
  <si>
    <t>ТР разьединителей 35 кВ</t>
  </si>
  <si>
    <t>PR0006608</t>
  </si>
  <si>
    <t>В-6 кВ Т-1,Т-2 (МГГ-10), СВ, ф-1,3,4,9,11, (ВМГ-133)</t>
  </si>
  <si>
    <t>ТР выключателей 6-10 кВ</t>
  </si>
  <si>
    <t>PR0008733</t>
  </si>
  <si>
    <t xml:space="preserve">ТСН-2 (ТМ-160/6) </t>
  </si>
  <si>
    <t>ТР трансформаторов 6 кВ</t>
  </si>
  <si>
    <t>PR0008756</t>
  </si>
  <si>
    <t>Т-1 (ТДТНГ-10000/110), Т-2 (ТДТН-10000/110)</t>
  </si>
  <si>
    <t>ТР трансформаторов 110 кВ</t>
  </si>
  <si>
    <t>2.61.</t>
  </si>
  <si>
    <t>ПС 110/35/6 кВ "  Павловка-2"</t>
  </si>
  <si>
    <t>PR0007666</t>
  </si>
  <si>
    <t>В-110 1В (МКП-110)</t>
  </si>
  <si>
    <t>В-110 3В (МКП-110)</t>
  </si>
  <si>
    <t>РШ-110 Т-1, Т-2(РЛНД-110/600)</t>
  </si>
  <si>
    <t>Ремонт разьединителей 110 кВ</t>
  </si>
  <si>
    <t>РШ-110 ТН 1пс, ТН 2пс. (РЛНД-110/600)</t>
  </si>
  <si>
    <t>ТР разьединителей 110 кВ</t>
  </si>
  <si>
    <t>В-35 СВ, Карьер-2-Отвал-3, Отвал-2, Разрез-4 (ВМД-35-600)</t>
  </si>
  <si>
    <t>РТ-35 Т-1,Т-2, РШ 35 ТН 1С, 2С, РС 1С, 2С, РШ Россия, Разрез-4, РЛ Россия, Разрез-4.(РЛНД-35-600)</t>
  </si>
  <si>
    <t>Ремонт разьединителей 35 кВ</t>
  </si>
  <si>
    <t>PR0008758</t>
  </si>
  <si>
    <t>Т-1 (ТДТНГ-16000/110), Т-2 (ТДТН-16000/110)</t>
  </si>
  <si>
    <t>2.62.</t>
  </si>
  <si>
    <t>ПС 35/10 кВ "  Ивановка"</t>
  </si>
  <si>
    <t>PR0007608</t>
  </si>
  <si>
    <t>РШ-35 Т-1, Т-2 РС 35(РЛНД-35-600)</t>
  </si>
  <si>
    <t>ТР разъединителей  35 кВ</t>
  </si>
  <si>
    <t>PR0009404</t>
  </si>
  <si>
    <t>В-10 Т-2, ф-6, 3,2,5(ВМГ-10-20-630)</t>
  </si>
  <si>
    <t>В 10 ф-13 (ВМГ-10-20-630)</t>
  </si>
  <si>
    <t>PR0008743, PR0008738</t>
  </si>
  <si>
    <t>ТN-2 (ТМ-4000/35),Т-1(ТМ-6300/110)</t>
  </si>
  <si>
    <t>ТР трансформаторов 35 кВ</t>
  </si>
  <si>
    <t>2.63.</t>
  </si>
  <si>
    <t>ПС 35/10/6 кВ " Осиновка"</t>
  </si>
  <si>
    <t>PR0007613</t>
  </si>
  <si>
    <t>В 35 Т-2 (ВТ-35-630)</t>
  </si>
  <si>
    <r>
      <t>РШ-35 Т-1,Т-2,</t>
    </r>
    <r>
      <rPr>
        <sz val="11"/>
        <color indexed="9"/>
        <rFont val="Arial"/>
        <family val="2"/>
        <charset val="204"/>
      </rPr>
      <t>(РЛНД-1-35/600)</t>
    </r>
  </si>
  <si>
    <t>В-10 ф-3,4,8.(ВМГ-10-20-630)</t>
  </si>
  <si>
    <t>PR0009290, PR0009280</t>
  </si>
  <si>
    <t xml:space="preserve">Т-1, Т-2 (ТМ-2500/35),Т-3(ТМ1600/10) </t>
  </si>
  <si>
    <t>ТР трансформаторов 35-10 кВ</t>
  </si>
  <si>
    <t>2.64.</t>
  </si>
  <si>
    <t>ПС 35/6 кВ " Речная"</t>
  </si>
  <si>
    <t>PR0007609</t>
  </si>
  <si>
    <t>ПСН-35 Т-1, Т-2 (ПСН-35)</t>
  </si>
  <si>
    <t>ТР предохранителей 35 кВ</t>
  </si>
  <si>
    <t>PR0007665</t>
  </si>
  <si>
    <t>В-6 Т-1 (ВМГ-133)</t>
  </si>
  <si>
    <t>PR0008782</t>
  </si>
  <si>
    <t>Т-1 (ТМ-3200/35)</t>
  </si>
  <si>
    <t>2.65.</t>
  </si>
  <si>
    <t>ПС 35/6 кВ " Озерная Падь"</t>
  </si>
  <si>
    <t>PR0007617</t>
  </si>
  <si>
    <t>В-35 ВЛ Павловка-1 В 35 Т-2(ВМД-35)</t>
  </si>
  <si>
    <t>РШ-35 ВЛ-Павловка-1, Лузановка, Т-1, Т-2 (РЛНД-1-35/600)</t>
  </si>
  <si>
    <t>РЛ 35 ВЛ Павловка-1, Лузановка, РС (РЛНД-1-35/600)</t>
  </si>
  <si>
    <t>PR0006606</t>
  </si>
  <si>
    <t>В-6 ф-7 (ВМГ-133)</t>
  </si>
  <si>
    <t>PR0007787</t>
  </si>
  <si>
    <t xml:space="preserve">ТСН (ТМ-20/6) </t>
  </si>
  <si>
    <t>2.66.</t>
  </si>
  <si>
    <t>ПС 35/6 кВ "Каръерная-1"</t>
  </si>
  <si>
    <t>PR0007611</t>
  </si>
  <si>
    <t>В-35 Т-2 (ВМ-35)</t>
  </si>
  <si>
    <t>ТР выключателей 35 кВ</t>
  </si>
  <si>
    <t>ОД=35 Т-1, КЗ-35 Т-1 (ОД-3-600,КЗ-35)</t>
  </si>
  <si>
    <t>ТР разъединителей (ОД и КЗ) 35 кВ</t>
  </si>
  <si>
    <t>PR0007636</t>
  </si>
  <si>
    <t>В-6 СВ (ВМГ-133)</t>
  </si>
  <si>
    <t>ТТР выключателей 6-10 кВ</t>
  </si>
  <si>
    <t>PR0008798</t>
  </si>
  <si>
    <t>Т-1, Т-2 (ТМ6300/35)</t>
  </si>
  <si>
    <t>2.67.</t>
  </si>
  <si>
    <t>ПС 110/35/10 кВ "  Черниговка"</t>
  </si>
  <si>
    <t xml:space="preserve">PR0007640 </t>
  </si>
  <si>
    <t>В 110 Т-1, В 110 Т-2 (ВМТ 110)</t>
  </si>
  <si>
    <t>ремонт выключателей 110 кВ</t>
  </si>
  <si>
    <t>РС 110 1С, РС 110 2С, РЛ 110 "С-Д-Ч-Я" (РЛНД-110-1000)</t>
  </si>
  <si>
    <t>ремонт разъединителей 110 кВ</t>
  </si>
  <si>
    <t>ЗОН 110Т-1, ЗОН 110 Т-2</t>
  </si>
  <si>
    <t xml:space="preserve">PR0006552 </t>
  </si>
  <si>
    <t>В 10 Ф№9,5,4,3,11</t>
  </si>
  <si>
    <t xml:space="preserve">PR0009277 </t>
  </si>
  <si>
    <t>ТСН-1 (ТМ-160/10)</t>
  </si>
  <si>
    <t>ремонт трансформатора 10 кВ</t>
  </si>
  <si>
    <t xml:space="preserve">PR0007592 </t>
  </si>
  <si>
    <t>РТ 10 ТСН-1</t>
  </si>
  <si>
    <t>ремонт разъеденителя 6-10 кВ</t>
  </si>
  <si>
    <t>ремонт трансформаторов 6 кВ</t>
  </si>
  <si>
    <t>РТ 10 ТСН-2</t>
  </si>
  <si>
    <t>ремонт разъеденителя 10 кВ</t>
  </si>
  <si>
    <t xml:space="preserve">PR0008757 </t>
  </si>
  <si>
    <t>Т-1,Т-2 (ТДН-10000/110)</t>
  </si>
  <si>
    <t>ремонт трансформатора 110 кВ</t>
  </si>
  <si>
    <t>ТТ 110 Т-1, ТТ 110 Т-2</t>
  </si>
  <si>
    <t>ремонт трансформатора тока 110 кВ</t>
  </si>
  <si>
    <t xml:space="preserve">PR0007654 </t>
  </si>
  <si>
    <t>ТН 35 ВЛ "М"</t>
  </si>
  <si>
    <t>ремонт трансформатора напряжения 35 кВ</t>
  </si>
  <si>
    <t>ТН 10 1С, ТН 10 2С</t>
  </si>
  <si>
    <t>ремонт трансформатора напряжения 10 кВ</t>
  </si>
  <si>
    <t>13</t>
  </si>
  <si>
    <t>ТН 110 2С</t>
  </si>
  <si>
    <t>ремонт трансформатора напряжения 110 кВ</t>
  </si>
  <si>
    <t>14</t>
  </si>
  <si>
    <t>РВ 110 Т-1, РВ 110 Т-2</t>
  </si>
  <si>
    <t>ремонт разрядников 110 кВ</t>
  </si>
  <si>
    <t>15</t>
  </si>
  <si>
    <t>РВ 35 Т-1</t>
  </si>
  <si>
    <t>ремонт разрядников 35 кВ</t>
  </si>
  <si>
    <t>16</t>
  </si>
  <si>
    <t>ремонт маслоприёмника</t>
  </si>
  <si>
    <t>2.68.</t>
  </si>
  <si>
    <t>ПС 110/10 кВ "  Мучная"</t>
  </si>
  <si>
    <t xml:space="preserve">PR0007594 </t>
  </si>
  <si>
    <t>СВ 110 (ВМТ 110)</t>
  </si>
  <si>
    <t>КР выключателя 110 кВ</t>
  </si>
  <si>
    <t>В 110 Т-2 (ВМТ-110)</t>
  </si>
  <si>
    <t>ремонт выключателя 110 кВ</t>
  </si>
  <si>
    <t>ЗОН 110 Т-1, ЗОН 110 Т-2</t>
  </si>
  <si>
    <t>ремонт ЗОН 110</t>
  </si>
  <si>
    <t>РШ 110 Т-2,РЛ 110 ВЛ "Вадимовка"</t>
  </si>
  <si>
    <t xml:space="preserve">PR0007591 </t>
  </si>
  <si>
    <t>В 10 Т-1, В 10 Т-2,СВ 10,резерв№1,2,3,5 Ф№5,7,4,3,2,1,рс 10</t>
  </si>
  <si>
    <t>В 10 Резерв№4</t>
  </si>
  <si>
    <t xml:space="preserve">PR0008747 PR0007961 </t>
  </si>
  <si>
    <t>Т-1,Т-2 ТДН-10000/110</t>
  </si>
  <si>
    <t>ТН 110 1С, ТН 110 2С</t>
  </si>
  <si>
    <t>ТТ 10 1С,ТТ 1102С,ТТ 110 Т-1, ТТ 110 Т-2</t>
  </si>
  <si>
    <t>ТН 10 1С,ТН10 2С</t>
  </si>
  <si>
    <t>ремонт ограждения ПС</t>
  </si>
  <si>
    <t>Ремонт обогрева В 110</t>
  </si>
  <si>
    <t>ремонт обогрева</t>
  </si>
  <si>
    <t>2.69.</t>
  </si>
  <si>
    <t>ПС 110/35/6 кВ "  Реттиховка"</t>
  </si>
  <si>
    <t xml:space="preserve">PR0007602 </t>
  </si>
  <si>
    <t>В 110 Т-1 (МКП-110)</t>
  </si>
  <si>
    <t>В 110 ВЛ "М", В 110 ВЛ "Арсеньев-2" (МКП 110)</t>
  </si>
  <si>
    <t>РШ 110 ТН 1С,РШ 110 ТН2С,РС 110 1С</t>
  </si>
  <si>
    <t>РШ 110 Т-2, РС 110 2С</t>
  </si>
  <si>
    <t>РТ 35 Т-1,РТ 35 Т-2</t>
  </si>
  <si>
    <t>ремонт разъединителей 35 кВ</t>
  </si>
  <si>
    <t>ЗОН 110 Т-1</t>
  </si>
  <si>
    <t>ремонт ЗОН 110 кВ</t>
  </si>
  <si>
    <t xml:space="preserve">PR0006607 </t>
  </si>
  <si>
    <t>В 6 Ф№12,4,11</t>
  </si>
  <si>
    <t>ремонт выключателя 6 кВ</t>
  </si>
  <si>
    <t xml:space="preserve">PR0008804(5) </t>
  </si>
  <si>
    <t>Т-1,Т-2</t>
  </si>
  <si>
    <t xml:space="preserve">PR0009320 </t>
  </si>
  <si>
    <t>ТСН-1</t>
  </si>
  <si>
    <t>ТТ 110 "Арсеньев-2"</t>
  </si>
  <si>
    <t>ОПН 110 1С, ОПН 110 2С</t>
  </si>
  <si>
    <t>ремонт фундамента</t>
  </si>
  <si>
    <t>ремонт ограждение ПС</t>
  </si>
  <si>
    <t>2.70.</t>
  </si>
  <si>
    <t>ПС 110/10 кВ " Вадимовка"</t>
  </si>
  <si>
    <t xml:space="preserve">PR0007664 </t>
  </si>
  <si>
    <t>СВ 110 (МКП-110)</t>
  </si>
  <si>
    <t>РШ 110 Т-1,РШ 110 ТН 1С, РШ 110 ТН 2С,РС 110 1С, РС 110 2С</t>
  </si>
  <si>
    <t>РШ 110 Т-2</t>
  </si>
  <si>
    <t>ТР ЗОН 110</t>
  </si>
  <si>
    <t>ОД/КЗ 110 Т-1, ОД/КЗ 110 Т-2</t>
  </si>
  <si>
    <t>ремонт разъединителя ОД/КЗ 110</t>
  </si>
  <si>
    <t xml:space="preserve">PR0006616 </t>
  </si>
  <si>
    <t>В 10 Т-1,Т-2Ф№3,10,7,СВ,РС</t>
  </si>
  <si>
    <t>ремонт выключателей 10 кВ</t>
  </si>
  <si>
    <t xml:space="preserve">PR0008749 </t>
  </si>
  <si>
    <t>Т-1</t>
  </si>
  <si>
    <t>PR0008746</t>
  </si>
  <si>
    <t>Т-2</t>
  </si>
  <si>
    <t>ТТ 110 ВЛ Мучная</t>
  </si>
  <si>
    <t xml:space="preserve">PR0006661 </t>
  </si>
  <si>
    <t>РВ 110 1С, РВ 110 2С</t>
  </si>
  <si>
    <t>2.71.</t>
  </si>
  <si>
    <t>ПС 110/35/10 кВ " М"</t>
  </si>
  <si>
    <t xml:space="preserve">PR0007595 </t>
  </si>
  <si>
    <t>В 110 ВЛ "Сиб-тяговая", В 110 ВЛ "Реттиховка"(МКП-110)</t>
  </si>
  <si>
    <t>ремонт  выключателей 110 кВ</t>
  </si>
  <si>
    <t>В 110 Т-2</t>
  </si>
  <si>
    <t>РШ 110 Т-2,РШ 110 Т-1/3,РШ 110 ТН 1С, РШ 110 2С</t>
  </si>
  <si>
    <t>РЛ 110 ВЛ Реттиховка</t>
  </si>
  <si>
    <t>В 35 Т-1,В 35 Т-2</t>
  </si>
  <si>
    <t>ремонт выключателей 35 кВ</t>
  </si>
  <si>
    <t>В 35 ВЛ "Черниговка", В 35 ВЛ "Речная"</t>
  </si>
  <si>
    <t>РШ 35 ТН 1С</t>
  </si>
  <si>
    <t>PR0006615</t>
  </si>
  <si>
    <t>В 10 Ф№6,3,10,15,17</t>
  </si>
  <si>
    <t xml:space="preserve">PR0007581 </t>
  </si>
  <si>
    <t>ремонт разъединителей 10 кВ</t>
  </si>
  <si>
    <t>PR0009317</t>
  </si>
  <si>
    <t>PR0009321</t>
  </si>
  <si>
    <t>ТСН-2</t>
  </si>
  <si>
    <t>PR0008748</t>
  </si>
  <si>
    <t>Т-1, Т-3,Т-2</t>
  </si>
  <si>
    <t>ТН 35 1С, ТН 35 2С</t>
  </si>
  <si>
    <t>17</t>
  </si>
  <si>
    <t>18</t>
  </si>
  <si>
    <t>ОПН 110 1С,ОПН 110 2С</t>
  </si>
  <si>
    <t>19</t>
  </si>
  <si>
    <t>РВ 35 Т-1, ОПН 35 1С</t>
  </si>
  <si>
    <t>20</t>
  </si>
  <si>
    <t>ОПН 35 2С</t>
  </si>
  <si>
    <t>22</t>
  </si>
  <si>
    <t>23</t>
  </si>
  <si>
    <t>Маслоприёмник Т-2</t>
  </si>
  <si>
    <t>2.72.</t>
  </si>
  <si>
    <t>ПС 110/10 кВ " Дмитриевка"</t>
  </si>
  <si>
    <t>PR0007599</t>
  </si>
  <si>
    <t>В 110 Т-1, В 110 Т-2</t>
  </si>
  <si>
    <t>РШ 110 Т-1, РС 110 1С</t>
  </si>
  <si>
    <t>РС 110 2С</t>
  </si>
  <si>
    <t>ремонт  ЗОН 110 кВ</t>
  </si>
  <si>
    <t>ЗОН 110 Т-2</t>
  </si>
  <si>
    <t>PR0007790</t>
  </si>
  <si>
    <t>В 10 Ф№1,2,8,9,Т-1,Т-2,СВ 10,РС 10, Резерв№1,2</t>
  </si>
  <si>
    <t>ремонт выключателя 10 кВ</t>
  </si>
  <si>
    <t>PR0008752</t>
  </si>
  <si>
    <t>PR0008799</t>
  </si>
  <si>
    <t>ТТ 110 2С</t>
  </si>
  <si>
    <t>PR0007590</t>
  </si>
  <si>
    <t>ТН 10 1С,ТН 10 2С</t>
  </si>
  <si>
    <t xml:space="preserve">Ремонт обогрева В 110 </t>
  </si>
  <si>
    <t>2.73.</t>
  </si>
  <si>
    <t>ЦРО</t>
  </si>
  <si>
    <t>Силовые трансформаторы 4000/35/10</t>
  </si>
  <si>
    <t>4;6;9</t>
  </si>
  <si>
    <t>Капитальный ремонт ТМ 400/35/10</t>
  </si>
  <si>
    <t>2.74.</t>
  </si>
  <si>
    <t>Трансформаторы напряжения 110 кВ (в ЦРО)</t>
  </si>
  <si>
    <t>5;7</t>
  </si>
  <si>
    <t>Капитальный ремонт трансформаторов 110 кВ</t>
  </si>
  <si>
    <t>2.75.</t>
  </si>
  <si>
    <t>Высоковольтные вводы 110кВ (в ЦРО)</t>
  </si>
  <si>
    <t>5;10;11;12</t>
  </si>
  <si>
    <t>Капитальный ремонт вводов 110 кВ</t>
  </si>
  <si>
    <t>2.76.</t>
  </si>
  <si>
    <t xml:space="preserve">Трансформаторы тока 110 кВ (в ЦРО) </t>
  </si>
  <si>
    <t>3;10</t>
  </si>
  <si>
    <t>Капитальный ремонт трансформаторов тока 110кВ</t>
  </si>
  <si>
    <t>ТП</t>
  </si>
  <si>
    <t>3.1.</t>
  </si>
  <si>
    <t>РR0007511</t>
  </si>
  <si>
    <t>КТПН-400 № 1114 с.Каймановка</t>
  </si>
  <si>
    <t>Капитальный ремонт ТП</t>
  </si>
  <si>
    <t>шт/кВА</t>
  </si>
  <si>
    <t>1/400</t>
  </si>
  <si>
    <t>3.2.</t>
  </si>
  <si>
    <t>РR0006639</t>
  </si>
  <si>
    <t>ЗТП-2х250 кВА  №1033 «Центр» с.Раковка</t>
  </si>
  <si>
    <t>1/500</t>
  </si>
  <si>
    <t>3.3.</t>
  </si>
  <si>
    <t>РR0006945</t>
  </si>
  <si>
    <t xml:space="preserve">КТП-160 кВА № 1073 «Быт-1» с.Воздвиженка </t>
  </si>
  <si>
    <t>1/160</t>
  </si>
  <si>
    <t>3.4.</t>
  </si>
  <si>
    <t>РR0006941</t>
  </si>
  <si>
    <t xml:space="preserve">КТП-160 кВА  № 1098 «Очистные-1» п.Тимирязевский </t>
  </si>
  <si>
    <t>3.5.</t>
  </si>
  <si>
    <t>РR0006942</t>
  </si>
  <si>
    <t xml:space="preserve">КТП-160 кВА  № 1099 «Очистные-2» п.Тимирязевский    </t>
  </si>
  <si>
    <t>3.6.</t>
  </si>
  <si>
    <t>РR0009864</t>
  </si>
  <si>
    <t xml:space="preserve">КТПБ-2х400 кВА № 1104 «ОПХ» п.Тимирязевский    </t>
  </si>
  <si>
    <t>1/800</t>
  </si>
  <si>
    <t>3.7.</t>
  </si>
  <si>
    <t>PR0007500</t>
  </si>
  <si>
    <t>КТПН-400 кВа № 20139 СМУ с.Новоникольск</t>
  </si>
  <si>
    <t>3.8.</t>
  </si>
  <si>
    <t>PR0006836</t>
  </si>
  <si>
    <t>КТПН-400 кВа №20957 Гарнизон с.Новоникольск</t>
  </si>
  <si>
    <t>3.9.</t>
  </si>
  <si>
    <t>PR0007064</t>
  </si>
  <si>
    <t>КТПН-320кВа № 20009 Овощехранилище С.Борисовка</t>
  </si>
  <si>
    <t>1/320</t>
  </si>
  <si>
    <t>3.10.</t>
  </si>
  <si>
    <t>PR0007480</t>
  </si>
  <si>
    <t>КТПН-160 кВа № 20854 "Школа" с. Абрамовка</t>
  </si>
  <si>
    <t>3.11.</t>
  </si>
  <si>
    <t>PR0007227</t>
  </si>
  <si>
    <t>КТП -250 кВа №20090 Быт с.Павловка</t>
  </si>
  <si>
    <t>1/250</t>
  </si>
  <si>
    <t>3.12.</t>
  </si>
  <si>
    <t>PR0007513</t>
  </si>
  <si>
    <t>КТПН-400 кВа № 20049 "Быт" с.Новожатково</t>
  </si>
  <si>
    <t>3.13.</t>
  </si>
  <si>
    <t>PR0007461</t>
  </si>
  <si>
    <t>КТП-160кВа № 20072 "Столовая" с.Григорьевка</t>
  </si>
  <si>
    <t>3.14.</t>
  </si>
  <si>
    <t>PR0006696</t>
  </si>
  <si>
    <t>КТП-160кВа № 20084 "Клуб" с. Некруглово</t>
  </si>
  <si>
    <t>3.15.</t>
  </si>
  <si>
    <t>PR0007187</t>
  </si>
  <si>
    <t>КТП-180 кВА №20196 Руснак с. Кроуновка</t>
  </si>
  <si>
    <t>1/180</t>
  </si>
  <si>
    <t>3.16.</t>
  </si>
  <si>
    <t>PR0007923</t>
  </si>
  <si>
    <t>КТП-180 кВА №20209 Зерноток с. Богатырка</t>
  </si>
  <si>
    <t>3.17.</t>
  </si>
  <si>
    <t>PR0007193</t>
  </si>
  <si>
    <t>КТП-100 кВА №20020 Село с. Корсаковка</t>
  </si>
  <si>
    <t>3.18.</t>
  </si>
  <si>
    <t>PR0007316</t>
  </si>
  <si>
    <t xml:space="preserve">с.Люблино КТПН-250 №3157 "Быт" </t>
  </si>
  <si>
    <t>3.19.</t>
  </si>
  <si>
    <t>PR0007040</t>
  </si>
  <si>
    <t xml:space="preserve">с.Ильинка КТП-250 №3126 "Пекарня" </t>
  </si>
  <si>
    <t>3.20.</t>
  </si>
  <si>
    <t>PR0007529</t>
  </si>
  <si>
    <t xml:space="preserve">с.Майское КТПН-400 №3191 "Столовая" </t>
  </si>
  <si>
    <t>3.21.</t>
  </si>
  <si>
    <t>PR0006814</t>
  </si>
  <si>
    <t xml:space="preserve">с.Майское КТП-160 №3192 "Быт" </t>
  </si>
  <si>
    <t>3.22.</t>
  </si>
  <si>
    <t>PR0006993</t>
  </si>
  <si>
    <t xml:space="preserve">с.Духовское КТП-100 №3485 "Быт" </t>
  </si>
  <si>
    <t>1/100</t>
  </si>
  <si>
    <t>3.23.</t>
  </si>
  <si>
    <t>PR0006823</t>
  </si>
  <si>
    <t xml:space="preserve">с.Духовское КТПН-250 №3487 "Поселок" </t>
  </si>
  <si>
    <t>3.24.</t>
  </si>
  <si>
    <t>PR0006925</t>
  </si>
  <si>
    <t xml:space="preserve">с.Первомайское КТП-100 №3377 "Полтавка" </t>
  </si>
  <si>
    <t>3.25.</t>
  </si>
  <si>
    <t>PR0006976</t>
  </si>
  <si>
    <t xml:space="preserve">с.Первомайское КТП-100 №3384 "Зерноток" </t>
  </si>
  <si>
    <t>3.26.</t>
  </si>
  <si>
    <t>PR0007397</t>
  </si>
  <si>
    <t>КТП 400 №7063 ЛАЗО п.Ярославский</t>
  </si>
  <si>
    <t>шт/МВА</t>
  </si>
  <si>
    <t>3.27.</t>
  </si>
  <si>
    <t>PR0006660</t>
  </si>
  <si>
    <t>ЗТП 630 №6726 ШКОЛА п.Ярославский</t>
  </si>
  <si>
    <t>1/630</t>
  </si>
  <si>
    <t>3.28.</t>
  </si>
  <si>
    <t>PR0006919</t>
  </si>
  <si>
    <t>КТП 100 №2690 СОВЕТСКАЯ с.Лучки</t>
  </si>
  <si>
    <t>3.29.</t>
  </si>
  <si>
    <t>PR0008042</t>
  </si>
  <si>
    <t>ЗТП 180 №2805 ОБЩЕЖИТИТЕ с.Петровичи</t>
  </si>
  <si>
    <t>3.30.</t>
  </si>
  <si>
    <t>PR0007311</t>
  </si>
  <si>
    <t>КТПН 160 №2602 ЗЕРНОТОК с.Луговое</t>
  </si>
  <si>
    <t>3.31.</t>
  </si>
  <si>
    <t>PR0006982</t>
  </si>
  <si>
    <t>КТПН 250 №2604 КРС с.Луговое</t>
  </si>
  <si>
    <t>3.32.</t>
  </si>
  <si>
    <t>PR0007780</t>
  </si>
  <si>
    <t>РП-400 п. Ярославский</t>
  </si>
  <si>
    <t>Ремонт РУ-6 кВ</t>
  </si>
  <si>
    <t>3.33.</t>
  </si>
  <si>
    <t>PR0007866</t>
  </si>
  <si>
    <t>СТП-180 № 5241 БЫТ. инв №PR0007866 с Заимок</t>
  </si>
  <si>
    <t>3.34.</t>
  </si>
  <si>
    <t>PR0006949</t>
  </si>
  <si>
    <t>КТП-180 № 5290 З/Ток. инв №PR0006949 с Запроточное</t>
  </si>
  <si>
    <t>3.35.</t>
  </si>
  <si>
    <t>PR0006990</t>
  </si>
  <si>
    <t>КТП-250 № 5110 Маст. инв №PR0006990 с Синиловка</t>
  </si>
  <si>
    <t>3.36.</t>
  </si>
  <si>
    <t>PR0007050</t>
  </si>
  <si>
    <t>КТП 250 Д/Сад № 5407 инв №PR0007050 с Бойкое</t>
  </si>
  <si>
    <t>3.37.</t>
  </si>
  <si>
    <t>PR0007879</t>
  </si>
  <si>
    <t>СТП 250 Маст № 5365 инв №PR0007879  с Барановка</t>
  </si>
  <si>
    <t>3.38.</t>
  </si>
  <si>
    <t>PR0007872</t>
  </si>
  <si>
    <t>СТП-180 № 5680 Село инв №PR0007872 с Дальнее</t>
  </si>
  <si>
    <t>3.39.</t>
  </si>
  <si>
    <t>PR0006707</t>
  </si>
  <si>
    <t>КТП-100 № 5717 БЫТ инв №PR0006707 с Усачево</t>
  </si>
  <si>
    <t>3.40.</t>
  </si>
  <si>
    <t>PR0006926</t>
  </si>
  <si>
    <t>КТП-100 № 5431БЫТ инв №PR0006926 с Сергеевка</t>
  </si>
  <si>
    <t>3.41.</t>
  </si>
  <si>
    <t>PR0007030</t>
  </si>
  <si>
    <t>КТПН-400 кВа № 7030 "Мастерские "с. Песчаное</t>
  </si>
  <si>
    <t>3.42.</t>
  </si>
  <si>
    <t>PR0007109</t>
  </si>
  <si>
    <t xml:space="preserve">КТП-160 кВа № 7109 "Партизанская" с. Осиновка </t>
  </si>
  <si>
    <t>3.43.</t>
  </si>
  <si>
    <t>PR0006914</t>
  </si>
  <si>
    <t xml:space="preserve">КТП-160 кВа № 6914 "ПТФ" с. Песчаное </t>
  </si>
  <si>
    <t>3.44.</t>
  </si>
  <si>
    <t>PR0007029</t>
  </si>
  <si>
    <t xml:space="preserve"> КТП-250 кВа № 7029 "Мастерские" с. Осиновка</t>
  </si>
  <si>
    <t>3.45.</t>
  </si>
  <si>
    <t>PR0006792</t>
  </si>
  <si>
    <t>КТП-100 кВа №6792 "Октябрьская" с.Ивановка</t>
  </si>
  <si>
    <t>3.46.</t>
  </si>
  <si>
    <t>PR0006787</t>
  </si>
  <si>
    <t xml:space="preserve">КТП-100 кВа №6787 "Мастерские" с.Ширяевка </t>
  </si>
  <si>
    <t>3.47.</t>
  </si>
  <si>
    <t>PR0006956</t>
  </si>
  <si>
    <t>КТП-180 кВа №6956 "Зерноток" с.Снегуровка</t>
  </si>
  <si>
    <t>3.48.</t>
  </si>
  <si>
    <t>PR0007289</t>
  </si>
  <si>
    <t>КТП-100 кВа №7289 "Горкомбинат" с.Ивановка</t>
  </si>
  <si>
    <t>3.49.</t>
  </si>
  <si>
    <t>PR0008047</t>
  </si>
  <si>
    <t>КТП-100 №7024 "Молодежная" с.Вадимовка</t>
  </si>
  <si>
    <t>3.50.</t>
  </si>
  <si>
    <t>PR0006824</t>
  </si>
  <si>
    <t>КТП-160 №7205 "МСМУ" с.Черниговка</t>
  </si>
  <si>
    <t>3.51.</t>
  </si>
  <si>
    <t>PR0007045</t>
  </si>
  <si>
    <t>КТПН-400 №7138 Сельпо  с.Монастырище</t>
  </si>
  <si>
    <t>3.52.</t>
  </si>
  <si>
    <t xml:space="preserve">Ремонт трансформаторов 100/10/0,4 в ЦРО </t>
  </si>
  <si>
    <t>Капитальный ремонт ТМ-100/10/0,4</t>
  </si>
  <si>
    <t>3.53.</t>
  </si>
  <si>
    <t xml:space="preserve">Ремонт трансформаторов 160/10/0,4 в ЦРО </t>
  </si>
  <si>
    <t>Капитальный ремонт ТМ-160/10/0,4</t>
  </si>
  <si>
    <t xml:space="preserve">Ремонт трансформаторов 250/10/0,4 в ЦРО </t>
  </si>
  <si>
    <t>Капитальный ремонт ТМ-250/10/0,4</t>
  </si>
  <si>
    <t xml:space="preserve">Ремонт трансформаторов 400/10/0,4 в ЦРО </t>
  </si>
  <si>
    <t>Капитальный ремонт ТМ-400/10/0,4</t>
  </si>
  <si>
    <t xml:space="preserve">Ремонт трансформаторов 630/10/0,4 в ЦРО </t>
  </si>
  <si>
    <t>Капитальный ремонт ТМ-630/10/0,4</t>
  </si>
  <si>
    <t>РЭУ</t>
  </si>
  <si>
    <t>PR0004810</t>
  </si>
  <si>
    <t>Здание ПС Озёрная падь</t>
  </si>
  <si>
    <t>Устройство кровли из профнастила</t>
  </si>
  <si>
    <t>м2</t>
  </si>
  <si>
    <t>Установка стропильной системы</t>
  </si>
  <si>
    <t>Устройство мелких покрытий из оцинкованной стали</t>
  </si>
  <si>
    <t>PR0004818</t>
  </si>
  <si>
    <t>Здание  ПС ЖБИ-130</t>
  </si>
  <si>
    <t>PR0004821</t>
  </si>
  <si>
    <t>Здание ПС Новоникольск</t>
  </si>
  <si>
    <t>PR0006659</t>
  </si>
  <si>
    <t>ЗТП 630 кВА "Советская" п.Ярославский № 6731</t>
  </si>
  <si>
    <t>PR0004740</t>
  </si>
  <si>
    <t>Здание гараж на 5 а/машин</t>
  </si>
  <si>
    <t>4.6.</t>
  </si>
  <si>
    <t>4.7.</t>
  </si>
  <si>
    <t>5.1.</t>
  </si>
  <si>
    <t>СМТ</t>
  </si>
  <si>
    <t>PR0024824</t>
  </si>
  <si>
    <t>Автомобиль грузовой фургон УАЗ-390995  В518ВХ, PR0024824, СМТ.</t>
  </si>
  <si>
    <t>Ремонт двигателя 1шт. Ремонт КПП 1шт. Ремонт переднего моста 1шт. Ремонт рулевого управления 1шт. Ремонт ходовой части 1шт. Ремонт системы питания 1шт.</t>
  </si>
  <si>
    <t>5.2.</t>
  </si>
  <si>
    <t>PR0009636</t>
  </si>
  <si>
    <t>Автомобиль грузовой бортовой КАМАЗ-5320  У575КН PR0009636, Черниговский  РЭС</t>
  </si>
  <si>
    <t>5.3.</t>
  </si>
  <si>
    <t>PR0009617</t>
  </si>
  <si>
    <t>Автомобиль грузовой фургон ГАЗ-6611  У577КН, PR0009617, Михайловский  РЭС</t>
  </si>
  <si>
    <t>Ремонт двигателя 1шт. Ремонт тормозной системы 1шт. Ремонт рулевого управления 1 шт. Ремонт заднего моста 1шт. Ремонт  ходовой части 1шт.</t>
  </si>
  <si>
    <t>5.4.</t>
  </si>
  <si>
    <t>PR0009621</t>
  </si>
  <si>
    <t>Автомобиль грузовой фургон ГАЗ-6611 У308КН, PR0009621, Южный РЭС</t>
  </si>
  <si>
    <t xml:space="preserve"> Ремонт  переднего моста 1шт. Рулевого управления 1шт. Ремонт двигателя 1шт. Ремонт тормозной системы 1шт.Ремонт ходовой части 1шт.</t>
  </si>
  <si>
    <t>Ремонт рулевого управления</t>
  </si>
  <si>
    <t>Ремонт КПП</t>
  </si>
  <si>
    <t>Ремонт  двигателя</t>
  </si>
  <si>
    <t>5.5.</t>
  </si>
  <si>
    <t>PR0023860</t>
  </si>
  <si>
    <t>Автомобиль грузовой фургон УАЗ-390994 С838ВН, PR0023860, Хорольский РЭС,</t>
  </si>
  <si>
    <t>Ремонт двигателя 1шт.  Ремонт раздатки 1шт. Ремонт КПП 1 шт. Ремонт заднего моста 1шт. Ремонт ходовой части 1шт. Ремонт системы питания 1шт.</t>
  </si>
  <si>
    <t>Ремонт двигателя</t>
  </si>
  <si>
    <t>Ремонт раздатки</t>
  </si>
  <si>
    <t>Ремонт заднего моста</t>
  </si>
  <si>
    <t>5.6.</t>
  </si>
  <si>
    <t>PR0009573</t>
  </si>
  <si>
    <t>Автомобиль грузовой фургон ГАЗ-6611 У367КН, PR0009573, Октябрьский  РЭС</t>
  </si>
  <si>
    <t>Ремонт заднего моста 1шт. Ремонт двигателя 1шт. Ремонт рулевого управления 1шт. Ремонт тормозной системы 1шт. Ремонт системы охлаждения 1шт.</t>
  </si>
  <si>
    <t>Ремонт рулевого управленгия</t>
  </si>
  <si>
    <t>5.7.</t>
  </si>
  <si>
    <t>PR0026761</t>
  </si>
  <si>
    <t>Автомобиль грузовой фургон ГАЗ-27527 У280КС, PR0026761, Черниговский  РЭС</t>
  </si>
  <si>
    <t>Ремонт ходовой части 1шт.</t>
  </si>
  <si>
    <t>Ремонт тормозной системы</t>
  </si>
  <si>
    <t>5.8.</t>
  </si>
  <si>
    <t>PR0009586</t>
  </si>
  <si>
    <t>Автомобиль грузовой фургон ГАЗ-6611  У177КН, PR00095686, Хорольский РЭС</t>
  </si>
  <si>
    <t xml:space="preserve"> Ремонт  системы охлаждения 1шт. Заднего моста 1шт. Ремонт двигателя 1шт. Ремонт раздатки 1шт. Ремонт рулевого управленгия 1шт.</t>
  </si>
  <si>
    <t>Ремонт системы охлаждения</t>
  </si>
  <si>
    <t>5.9.</t>
  </si>
  <si>
    <t>PR0009563</t>
  </si>
  <si>
    <t>Автомобиль грузовой фургон УАЗ-39099  У601КН, PR0009563, Южный РЭС</t>
  </si>
  <si>
    <t>Ремонт двигателя 1шт. Ремонт тормозной системы 1шт. Ремонт трансмиссии 1шт. Ремонт рулевого управления 1шт. Ремонт ходовой части 1шт.</t>
  </si>
  <si>
    <t>Ремонт ДВС</t>
  </si>
  <si>
    <t>5.10.</t>
  </si>
  <si>
    <t>PR0024093</t>
  </si>
  <si>
    <t xml:space="preserve">Автомобиль грузовой фургон ГАЗ-3705Р7 А281ВС, PR0024093, Уссурийский РЭС. </t>
  </si>
  <si>
    <t>Ремонт тормозной системы 1шт. Ремонт раздатки 1шт. Ремонт ситемы охлаждения 1шт.</t>
  </si>
  <si>
    <t>5.11.</t>
  </si>
  <si>
    <t>PR0009616</t>
  </si>
  <si>
    <t xml:space="preserve">Автомобиль грузовой фургон ГАЗ-6611 У652КН, PR0009616, Ханкайский РЭС. </t>
  </si>
  <si>
    <t>Ремонт двигателя 1шт. Ремонт  системы охлаждения 1шт. Ремонт системы питания 1шт. Ремонт КПП 1шт. Ремонт заднего моста 1шт.Ремонт  рулевого управление 1шт.</t>
  </si>
  <si>
    <t>Ремонт переднего моста</t>
  </si>
  <si>
    <t>5.12.</t>
  </si>
  <si>
    <t>PR0006450</t>
  </si>
  <si>
    <t>Автомобиль  грузовой буровой ГАЗ-6612 У009КН, PR0006450, Октябрьский РЭС.</t>
  </si>
  <si>
    <t>Ремонт двигателя 1шт.Ремонт системы охлаждения 1шт. Ремонт рулевого управления 1шт. Ремонт заднего моста 1шт. Ремонт КПП 1шт. Ремонт системы питания 1шт.</t>
  </si>
  <si>
    <t>Ремонт системы питания</t>
  </si>
  <si>
    <t>5.13.</t>
  </si>
  <si>
    <t>PR0027221</t>
  </si>
  <si>
    <t>Бульдозер SHANTUI SD16 1894ВН, PR0027221, Михайловский РЭС</t>
  </si>
  <si>
    <t>Ремонт ходовой части 1шт. Ремонт отвала 1шт.</t>
  </si>
  <si>
    <t>Прочее</t>
  </si>
  <si>
    <t>6.1.</t>
  </si>
  <si>
    <t>PR0006598</t>
  </si>
  <si>
    <t>ДЕГАЗАЦИОННАЯ установка в ЦРО</t>
  </si>
  <si>
    <t>1;6</t>
  </si>
  <si>
    <t>Ремонт дегазационной установки в ЦРО</t>
  </si>
  <si>
    <t>6.2.</t>
  </si>
  <si>
    <t>PR0006528</t>
  </si>
  <si>
    <t>ЦЕОЛИТНАЯ УСТАНОВКА в ЦРО</t>
  </si>
  <si>
    <t>Ремонт цеолитнойу становки в ЦРО</t>
  </si>
  <si>
    <t>6.3.</t>
  </si>
  <si>
    <t>PR0006461</t>
  </si>
  <si>
    <t xml:space="preserve">Грузоподьемный кран козловой ККС-10 </t>
  </si>
  <si>
    <t xml:space="preserve">Ремонт грузоподьемного крана ККС-10 </t>
  </si>
  <si>
    <t>6.4.</t>
  </si>
  <si>
    <t>PR0006667</t>
  </si>
  <si>
    <t xml:space="preserve">Грузоподьемный кран мостовой МК-10 </t>
  </si>
  <si>
    <t xml:space="preserve">Ремонт грузоподьемного крана МК-10 </t>
  </si>
  <si>
    <t>6.5.</t>
  </si>
  <si>
    <t>PR0009393</t>
  </si>
  <si>
    <t>Электробойлерная отопления РПБ</t>
  </si>
  <si>
    <t>7;9</t>
  </si>
  <si>
    <t>Ремонтные работы в эл. бойлерной отопления РПБ</t>
  </si>
  <si>
    <t>6.6.</t>
  </si>
  <si>
    <t>PR0006160</t>
  </si>
  <si>
    <t xml:space="preserve"> Системы водопровода и канализации на РПБ</t>
  </si>
  <si>
    <t>Ремонт системы водопровода и канализации</t>
  </si>
  <si>
    <t>7.1.</t>
  </si>
  <si>
    <t>PR0024172                 PR0006603</t>
  </si>
  <si>
    <t>АИИСКУЭ розничного рынка Хорольского РЭС, ПС "Хороль"</t>
  </si>
  <si>
    <t>Ремонт с заменой счетчиков Меркурий 234 ARTM-00 PB.R (два RS-485 кл. точности 0,5S) (GB000044952)(1шт.),  РиМ 189.12.ВК2 (GB000045032) (2шт.),РиМ 489.13 (GB000044990) (1 шт.), СЭТ-4ТМ.03М.01 (GB000025528) (1шт.), МКС 099.02+ РиМ 000.01 (GB000045015) (1 шт.), ОПС1-D 1P In 5 Ka Un=230D I =10Ka TDM (GB000043110) (8 шт.)</t>
  </si>
  <si>
    <t>7.2.</t>
  </si>
  <si>
    <t>ПС "Михайловка"</t>
  </si>
  <si>
    <t>Ремонт с заменой счетчиков Меркурий 234 ARTM-00 PB.R (два RS-485 кл. точности 0,5S) (GB000044952) (2шт.), СЭТ-4ТМ.03М.01 (GB000025528) (1шт.)</t>
  </si>
  <si>
    <t>7.3.</t>
  </si>
  <si>
    <t>ПС "Покровка"</t>
  </si>
  <si>
    <t>Ремонт с заменой счетчиков Меркурий 234 ARTM-00 PB.R (два RS-485 кл. точности 0,5S) (GB000044952) (2 шт), СЭТ-4ТМ.03М.01 (GB000025528) (1 шт)</t>
  </si>
  <si>
    <t>7.4.</t>
  </si>
  <si>
    <t>PR0026169</t>
  </si>
  <si>
    <t>АИИСКУЭ розничного рынка Михайловского РЭС</t>
  </si>
  <si>
    <t>Ремонт с заменой счетчиков  РиМ 189.12.ВК2 (GB000045032)(2шт.), РиМ 489.18.ВК2 (GB000045023)(1шт.), МКС 099.02+ РиМ 000.01 (GB000045015) (1 шт.), ОПС1-D 1P In 5 Ka Un=230D I =10Ka TDM (GB000043110) (8шт.)</t>
  </si>
  <si>
    <t>7.5.</t>
  </si>
  <si>
    <t>PR0024171            PR0007591</t>
  </si>
  <si>
    <t>ВЛ 0,4 кВ с.Алтыновка, с.Вадимовка, с.Меркушевка, с.Синий гай, с.Халкидон Черниговского РЭС, ПС "Мучная"</t>
  </si>
  <si>
    <t>Ремонт с заменой счетчиков Меркурий 234 ARTM-00 PB.R (два RS-485 кл. точности 0,5S) (GB000044952)(1шт.),  РиМ 189.12.ВК2 (GB000045032) (2шт.), МКС 099.02+ РиМ 000.01 (GB000045015)(1 шт.), ОПС1-D 1P In 5 Ka Un=230D I =10Ka TDM (GB000043110)(8шт.)</t>
  </si>
  <si>
    <t>7.6.</t>
  </si>
  <si>
    <t>PR0024170             PR0006619                          PR0004964</t>
  </si>
  <si>
    <t>с. Воздвиженка, с. Раковка, Тимирязевка, Уссурийск, ПС "Промышленная", ПС "УКФ"</t>
  </si>
  <si>
    <t>GSM-модем Teleofis RX108-R RS-485 в комлекте с блоком питания и антеной (GB000048794) (3шт.), Меркурий 234 ARTM-00 PB.R (два RS-485 кл. точности 0,5S) (GB000044952) (4 шт.), СЭТ-4ТМ.03М.01 (GB000025528) (2 шт.)</t>
  </si>
  <si>
    <t>7.7.</t>
  </si>
  <si>
    <t>PR0024173</t>
  </si>
  <si>
    <t>ВЛ 0,4 кВ п. Камень-Рыболов</t>
  </si>
  <si>
    <t>Ремонт с заменой GSM-модем Teleofis RX108-R RS-485 в комлекте с блоком питания и антеной (GB000048794) (1шт.)</t>
  </si>
  <si>
    <t>АВР</t>
  </si>
  <si>
    <t>8.1.</t>
  </si>
  <si>
    <t xml:space="preserve">Выполнение аварийных работ </t>
  </si>
  <si>
    <t>8.2.</t>
  </si>
  <si>
    <t>Выполнение работ по жалобам</t>
  </si>
  <si>
    <t>Всего ремонт СП ПЗЭС</t>
  </si>
  <si>
    <t>ПЗЭС</t>
  </si>
  <si>
    <t>110 кВ</t>
  </si>
  <si>
    <t>1.1.1.</t>
  </si>
  <si>
    <t>СРЭС</t>
  </si>
  <si>
    <t>PR0012777</t>
  </si>
  <si>
    <t>ВЛ 110 Спасск-Дмитриевка-Черниговка-Ярославка</t>
  </si>
  <si>
    <t>№236,237,253,274,275.</t>
  </si>
  <si>
    <t>Ремонт /усиление/ фундаментов</t>
  </si>
  <si>
    <t>1.1.2.</t>
  </si>
  <si>
    <t>PR0012778</t>
  </si>
  <si>
    <t>ВЛ 110 Спасск-Мучная</t>
  </si>
  <si>
    <t>Аварии,
ПОН</t>
  </si>
  <si>
    <t>№ 1154</t>
  </si>
  <si>
    <t xml:space="preserve">№161,162,179,180,181. </t>
  </si>
  <si>
    <t>№112,113,114,119,127,128,145.</t>
  </si>
  <si>
    <t>Замена  поврежденных изоляторов</t>
  </si>
  <si>
    <t>№112-121.</t>
  </si>
  <si>
    <t>1.1.3.</t>
  </si>
  <si>
    <t>КрРЭС</t>
  </si>
  <si>
    <t xml:space="preserve">PR0012770 </t>
  </si>
  <si>
    <t>ВЛ 110 Новопокровка-Рощино</t>
  </si>
  <si>
    <t>ПОН,
МГ</t>
  </si>
  <si>
    <t>№ 80-81 № 142-147</t>
  </si>
  <si>
    <t xml:space="preserve">№ 58-80;88-90;97-118. </t>
  </si>
  <si>
    <t>1.1.4.</t>
  </si>
  <si>
    <t>ВЛ 110 Рощино-Глубинная</t>
  </si>
  <si>
    <t>№ 152-157; 245-252.</t>
  </si>
  <si>
    <t>ВЛ 110 Глубинная- Восток-2</t>
  </si>
  <si>
    <t xml:space="preserve">№ 18-26;30-34;85-87;142-147;152-153. </t>
  </si>
  <si>
    <t>№  193-195, 226-232, 233-234, 368-371</t>
  </si>
  <si>
    <t>№ 62-103</t>
  </si>
  <si>
    <t>174-188, 301-310, 334-341, 350-353.</t>
  </si>
  <si>
    <t>171-173, 197-199, 268-273.</t>
  </si>
  <si>
    <t>ДРЭС</t>
  </si>
  <si>
    <t xml:space="preserve">PR0012773 </t>
  </si>
  <si>
    <t>ВЛ 110 И-Новопокровка</t>
  </si>
  <si>
    <t xml:space="preserve">№ 152-156,219-223,231-232 </t>
  </si>
  <si>
    <t>35 кВ</t>
  </si>
  <si>
    <t>1.2.1.</t>
  </si>
  <si>
    <t>ЛРЭС</t>
  </si>
  <si>
    <t>PR0012796</t>
  </si>
  <si>
    <t>ВЛ 35 Лесозаводск - Тихменев</t>
  </si>
  <si>
    <t>№15.</t>
  </si>
  <si>
    <t>Замена фарфоровых изоляторов на стеклянные</t>
  </si>
  <si>
    <t>гир.</t>
  </si>
  <si>
    <t>1.2.2.</t>
  </si>
  <si>
    <t xml:space="preserve">PR0012795 </t>
  </si>
  <si>
    <t>ВЛ 35 Лесозаводск - Карьер - Пантелеймоновка</t>
  </si>
  <si>
    <t>№39-40,49-50,52-54,                                  59-60,63-64,56-57,75-76,81-82,                                    83-85,114-115.117-118,150-151,                                               149-150,153-154; 115-116,152-153,           162-164.</t>
  </si>
  <si>
    <t xml:space="preserve">№14-15,39-40,34-35,  39-42    </t>
  </si>
  <si>
    <t xml:space="preserve"> PR0012821</t>
  </si>
  <si>
    <t>ВЛ 35 Уссури - Лесозаводск</t>
  </si>
  <si>
    <t xml:space="preserve">№12,18,35,36,51,60  </t>
  </si>
  <si>
    <t>1.2.4.</t>
  </si>
  <si>
    <t xml:space="preserve">PR0012808 </t>
  </si>
  <si>
    <t>ВЛ 35 Рождественка - Пантелеймоновка</t>
  </si>
  <si>
    <t>№35-38; 46-48,53-54,55-57; 60-64,66-68,70-72,75-76,82-83;  83-86,88-89,93-96,97-98.</t>
  </si>
  <si>
    <t xml:space="preserve">35-38, 46-48,  66-68,82-83,  83-86 </t>
  </si>
  <si>
    <t>ПРЭС</t>
  </si>
  <si>
    <t>PR0012798</t>
  </si>
  <si>
    <t>ВЛ 35 Лучегорск-Игнатьевка-Пожарское</t>
  </si>
  <si>
    <t>№116-121,123,131</t>
  </si>
  <si>
    <t xml:space="preserve"> PR0012806</t>
  </si>
  <si>
    <t>ВЛ 35 Пожарское-Губерово</t>
  </si>
  <si>
    <t>№ 48-49     № 42-48</t>
  </si>
  <si>
    <t>№23-24,63-64; №24-25; №15-16,19-21,27-29,31-32.</t>
  </si>
  <si>
    <t>PR0012797</t>
  </si>
  <si>
    <t>ВЛ 35 Луговая-Новосельское</t>
  </si>
  <si>
    <t>№20-23.</t>
  </si>
  <si>
    <t>№23-25.</t>
  </si>
  <si>
    <t>PR0012811</t>
  </si>
  <si>
    <t>ВЛ 35 Межзаводская-Хвалынка</t>
  </si>
  <si>
    <t xml:space="preserve">МГ,
ПОН
</t>
  </si>
  <si>
    <t>№ 10, 11.</t>
  </si>
  <si>
    <t>№22,24,61.</t>
  </si>
  <si>
    <t>№58.</t>
  </si>
  <si>
    <t>Восстановление обрешетки опор</t>
  </si>
  <si>
    <t xml:space="preserve">№41-57 </t>
  </si>
  <si>
    <t>PR0012781</t>
  </si>
  <si>
    <t>ВЛ 35 РП 2-Луговая</t>
  </si>
  <si>
    <t>№27,28,29,30,31,32,33,34.</t>
  </si>
  <si>
    <t>PR0012816</t>
  </si>
  <si>
    <t>ВЛ 35 Спасск-Красный Кут-Вишнёвка</t>
  </si>
  <si>
    <t xml:space="preserve">№7-8,9-12,16-17,22-21,32-33,39-40,54-57,63-65,66-69,70-73,75-83. </t>
  </si>
  <si>
    <t>PR0012779</t>
  </si>
  <si>
    <t>ВЛ 35 Новопокровка-Ракитное</t>
  </si>
  <si>
    <t>№ 18-24</t>
  </si>
  <si>
    <t xml:space="preserve"> PR0015228</t>
  </si>
  <si>
    <t xml:space="preserve">№163-167,154-157  </t>
  </si>
  <si>
    <t xml:space="preserve"> PR0012804</t>
  </si>
  <si>
    <t>ВЛ 35 Новотроицкое-Ракитное</t>
  </si>
  <si>
    <t>№5-7,70-82,149-150,151-152,216-267, 297-298</t>
  </si>
  <si>
    <t>КРЭС</t>
  </si>
  <si>
    <t>PR0012788</t>
  </si>
  <si>
    <t>ВЛ 35 Кировка-Крыловка</t>
  </si>
  <si>
    <t>№ 136-139, 88-90; 90-93; 107-109, 112-118; 118-127.</t>
  </si>
  <si>
    <t>PR0012790</t>
  </si>
  <si>
    <t>ВЛ 35 Кировка-Шмаковка</t>
  </si>
  <si>
    <t>МГ,
ПОН</t>
  </si>
  <si>
    <t>№ 36</t>
  </si>
  <si>
    <t>№ 72</t>
  </si>
  <si>
    <t xml:space="preserve">№ 32-33, 33-34, 34-35, 39-40, 44-45. </t>
  </si>
  <si>
    <t>PR0012787</t>
  </si>
  <si>
    <t>ВЛ 35 Кировка-П-Фёдоровка</t>
  </si>
  <si>
    <t xml:space="preserve">№ 79, 81, 82 </t>
  </si>
  <si>
    <t>PR0012791</t>
  </si>
  <si>
    <t>ВЛ 35 Крыловка-Марьяновка</t>
  </si>
  <si>
    <t>№ 105-106, 106-107, 107-108, 108-109, 112-113, 114-115, 116-117, 139-140, 140-141, 141-142, 142-143, 143-144, 144-145, 145-146, 146-147, 147-148, 148-149.</t>
  </si>
  <si>
    <t xml:space="preserve">PR0012642 </t>
  </si>
  <si>
    <t>ВЛ 10 Ф-7 Лесозаводск - Лесное - Тургенево</t>
  </si>
  <si>
    <t>Аварии,
МКР,
ПОН</t>
  </si>
  <si>
    <t>№ 1763,
1872</t>
  </si>
  <si>
    <t xml:space="preserve">№ 22-25,31-35,39-40,42-43,44-45,74-76,80-82,85-86,87-88,                                 95-96,98-99,110-111,123-126,152-154,158-160,162-163,166-167, 171-172,176-179;                                                                                           198-201,203-206,207-208,211-212,214-215,225-226,228-230,233-238,240-241,243-245,261-262,138-138/1     </t>
  </si>
  <si>
    <t>Расчистка просек</t>
  </si>
  <si>
    <t>№250/1-250/35</t>
  </si>
  <si>
    <t>PR0012627</t>
  </si>
  <si>
    <t>ВЛ 10 Ф-13 Лесозаводск - Глазовка - Иннокентьевка</t>
  </si>
  <si>
    <t>№ 1680</t>
  </si>
  <si>
    <t xml:space="preserve">№ 8-9,10-17,23-29, 34-35,37-38,102-108,116-118,119-121;  № 0,67га 321-322,336-338, 126/3-126/4,126/39-126/40, 126/41-126/44,126/52-126/53, 126/54-126/55,126/71-126/73, 126/80-126/81  </t>
  </si>
  <si>
    <t>№ 415/16/6-415/16/39; № 304-316,328-340,375-408</t>
  </si>
  <si>
    <t>№ 126/142-126/143, 126/147-126/148,126/149-126/150, 126/150-126/151,126/163-126/164, 126/166-126/167,126/35-126/36, 126/80-126/81; № 126/168, 126/183-126/184, 126/220-126/221</t>
  </si>
  <si>
    <t>№409, №128, №138</t>
  </si>
  <si>
    <t>Ремонт контура заземления</t>
  </si>
  <si>
    <t>PR0012732</t>
  </si>
  <si>
    <t>ВЛ 10 Ф-2 Тихменево - Тихменево</t>
  </si>
  <si>
    <t>№ 1, 5-7,10-34/3,22/1-22/17,</t>
  </si>
  <si>
    <t>№ 1</t>
  </si>
  <si>
    <t>PR0012692</t>
  </si>
  <si>
    <t>ВЛ 10 Ф-6 Пантелеймоновка - Ружино</t>
  </si>
  <si>
    <t>Аварии,
ПОН,
МКР</t>
  </si>
  <si>
    <t>№ 966,
1886</t>
  </si>
  <si>
    <t>№ 192/34/2-192/34/3,192/39-192/41,192/42-192/42/2;  4-5,10-18,21-22, 26-27,53-54,57-58,61-62,65-66,68-69;  87-96,111-112,                                  117-119,120-123,128-130,132-134.</t>
  </si>
  <si>
    <t>53-54,61-62,88-89,        111-112,126/53-126/54</t>
  </si>
  <si>
    <t>№ 193</t>
  </si>
  <si>
    <t xml:space="preserve">PR0012683 </t>
  </si>
  <si>
    <t>ВЛ 10 Ф-8 Пантелеймоновка - Ильмовка</t>
  </si>
  <si>
    <t>ПОН,
МКР</t>
  </si>
  <si>
    <t xml:space="preserve">№ 125-126,134-135,58-59,81-82,83-89,138-139,140-141,145-146,153-154,158-159;  164-165,178-179,184-185,186-189      </t>
  </si>
  <si>
    <t>№ 32-80</t>
  </si>
  <si>
    <t xml:space="preserve">№ 3,4,5,10,11,40,56,58,98, 101,173,176,178 </t>
  </si>
  <si>
    <t xml:space="preserve"> PR0012711</t>
  </si>
  <si>
    <t>ВЛ 10 Ф-1 РП Нагорное-с.Нагорное</t>
  </si>
  <si>
    <t>№ 43,
1157</t>
  </si>
  <si>
    <t>№20-21,23-24,36-37,39-40,43-44,45-46,46-47</t>
  </si>
  <si>
    <t xml:space="preserve">№17-18,10/1-10/2, 65-66, №5-8, 40-46,49-51,52-55,   </t>
  </si>
  <si>
    <t>PR0012566</t>
  </si>
  <si>
    <t xml:space="preserve"> ВЛ 10 Ф-1 ПС В.Перевал-с.В.Перевал</t>
  </si>
  <si>
    <t>Аварии,
МКР</t>
  </si>
  <si>
    <t>№ 1773,
1227,
976</t>
  </si>
  <si>
    <t xml:space="preserve">№10/1-10/9,27-29,30/3-30/8 </t>
  </si>
  <si>
    <t>PR0012589</t>
  </si>
  <si>
    <t>ВЛ 10 Ф-6 Игнатьевка-Емельяновка-п\з</t>
  </si>
  <si>
    <t>№ 1219,</t>
  </si>
  <si>
    <t xml:space="preserve">№214-228 </t>
  </si>
  <si>
    <t xml:space="preserve">№170-178  №164-170,178-181,№162-164, №184-188,  № 188-200 </t>
  </si>
  <si>
    <t>№ 157-202,206-212,214-219,247-271</t>
  </si>
  <si>
    <t>PR0012565</t>
  </si>
  <si>
    <t>ВЛ 10 Ф-3 Разрез-Федосьевка-Бурлит</t>
  </si>
  <si>
    <t>№ 42,
1417</t>
  </si>
  <si>
    <t xml:space="preserve">пр.№6-12, 18-24, №24-32  </t>
  </si>
  <si>
    <t>PR0012578</t>
  </si>
  <si>
    <t>ВЛ 10 Ф-8 ПС Губерово-Знаменка</t>
  </si>
  <si>
    <t xml:space="preserve">№214-228   </t>
  </si>
  <si>
    <t xml:space="preserve">№113-122                                                                                                        №122-130 </t>
  </si>
  <si>
    <t xml:space="preserve"> PR0012573 </t>
  </si>
  <si>
    <t>КВЛ-10 кВ Ф-5 Лучегорск-Водозабор-ЗТП-2116 д4а</t>
  </si>
  <si>
    <t>№ 45,
41</t>
  </si>
  <si>
    <t xml:space="preserve">24-50,96/25-96/30,61-70,117-124, </t>
  </si>
  <si>
    <t>26-31,38-50,64-65,68-69,88-89,95-96,101-104,125-127,133-134,11/26-11/28,96/16-96/19,96/27-96/30</t>
  </si>
  <si>
    <t xml:space="preserve">№  51,130 </t>
  </si>
  <si>
    <t>Замена опор пром.жб/жб</t>
  </si>
  <si>
    <t>ЗТП-2116 д4а</t>
  </si>
  <si>
    <t xml:space="preserve">PR0012653 </t>
  </si>
  <si>
    <t>КВЛ 10 Ф-13 Лучегорск-ЦРБ</t>
  </si>
  <si>
    <t>Аварии</t>
  </si>
  <si>
    <t>№ 40</t>
  </si>
  <si>
    <t xml:space="preserve">№ 1,11   </t>
  </si>
  <si>
    <t xml:space="preserve">PR0012654 </t>
  </si>
  <si>
    <t>КВЛ-10 кВ Ф-14 Лучегорск-4 м/он</t>
  </si>
  <si>
    <t>Аварии, 
МКР</t>
  </si>
  <si>
    <t xml:space="preserve">Ф14-ЗТП 2088дом17 </t>
  </si>
  <si>
    <t xml:space="preserve">№ 1,23 </t>
  </si>
  <si>
    <t xml:space="preserve">PR0012651 </t>
  </si>
  <si>
    <t>ВЛ 10 Ф-6 Лучегорск-Нагорное 2ое питание</t>
  </si>
  <si>
    <t>№ 968</t>
  </si>
  <si>
    <t xml:space="preserve">№ 16-20,25-36,40-58,67-69,72-73,81-104 </t>
  </si>
  <si>
    <t>№ 40-55,112-118,125-129,131-133,141-150,183-186</t>
  </si>
  <si>
    <t xml:space="preserve">PR0012650 </t>
  </si>
  <si>
    <t>КВЛ 10 Ф-8 Лучегорск-ДК</t>
  </si>
  <si>
    <t>ВЛ 10 Ф-11 Лучегорск-Нагорное</t>
  </si>
  <si>
    <t>№ 989</t>
  </si>
  <si>
    <t xml:space="preserve">№ 67-71,98-99,105-106,121-124,126-128,149-152 </t>
  </si>
  <si>
    <t xml:space="preserve">№ 49-50,141-152  </t>
  </si>
  <si>
    <t>PR0012571</t>
  </si>
  <si>
    <t>ВЛ 10 Ф-2 Вишневка -Прохоры</t>
  </si>
  <si>
    <t>№ 1402,
1766,
1888,
1976</t>
  </si>
  <si>
    <t>№ 38-60</t>
  </si>
  <si>
    <t>№ 23-32,38-55,56-61.</t>
  </si>
  <si>
    <t>PR0012552</t>
  </si>
  <si>
    <t>ВЛ 10 Ф-5 Вишневка-Водохранилище</t>
  </si>
  <si>
    <t>№ 1975</t>
  </si>
  <si>
    <t>№ 18-20,20-22,22-24,24-25,51-53,53-55,55-57,57-59,59-63.</t>
  </si>
  <si>
    <t>№51</t>
  </si>
  <si>
    <t>PR0012588</t>
  </si>
  <si>
    <t>ВЛ 10 Ф-1  Заря-Нововладимировка</t>
  </si>
  <si>
    <t>№ 1992,
30</t>
  </si>
  <si>
    <t>№ 259-264,292-295</t>
  </si>
  <si>
    <t>№184,186,187,188,190,205</t>
  </si>
  <si>
    <t>Замена опор пром. д.жб.прист/жб</t>
  </si>
  <si>
    <t>№ 205</t>
  </si>
  <si>
    <t>№ 15</t>
  </si>
  <si>
    <t>№ 288.</t>
  </si>
  <si>
    <t>№ 259-277</t>
  </si>
  <si>
    <t>PR0012554</t>
  </si>
  <si>
    <t>ВЛ 10 Ф-6 Вишневка-МТФ-Водохранилище</t>
  </si>
  <si>
    <t>№ 1869</t>
  </si>
  <si>
    <t>24-26,26-28,28-30,30-32;  58-60,61-63; 45-47,47-49,49-51,51-53,53-55,55-57,57-59.</t>
  </si>
  <si>
    <t>24-26,26-28,28-30,30-32; 45-47,47-49,49-51,51-53,53-55,55-57,57-59,59-61,61-63.</t>
  </si>
  <si>
    <t>PR0012613</t>
  </si>
  <si>
    <t>ВЛ 10 Ф-4 Красный Кут-Полигон-Дубовское</t>
  </si>
  <si>
    <t>№ 1146,
1517,</t>
  </si>
  <si>
    <t>№ 1/29/4-1/29/10,1/29/15-1/29/39,1/29/41-1/29/42</t>
  </si>
  <si>
    <t>№1/29/2-1/29/8,1/29/37-1/29/41,1/29/52-1/29/59</t>
  </si>
  <si>
    <t>№ 51</t>
  </si>
  <si>
    <t>PR0012557</t>
  </si>
  <si>
    <t>ВЛ 10 Ф-4 Евгеньевка-Воскресенка-Прохоры</t>
  </si>
  <si>
    <t>МКР,
ПОН</t>
  </si>
  <si>
    <t>№138,141,144,145,146,147,148</t>
  </si>
  <si>
    <t>№186-193</t>
  </si>
  <si>
    <t>№ 131</t>
  </si>
  <si>
    <t>PR0012549</t>
  </si>
  <si>
    <t>ВЛ 10 Ф-3 Заря-Зеленовка</t>
  </si>
  <si>
    <t>№ 271-276,276-281,281-285,124-127,80-100. 153-177.</t>
  </si>
  <si>
    <t>№ 271-276,276-281,281-285,124-127,80-100.</t>
  </si>
  <si>
    <t>PR0012570</t>
  </si>
  <si>
    <t>ВЛ 10 Ф-7 Вишневка-Калиновка</t>
  </si>
  <si>
    <t>№ 1521</t>
  </si>
  <si>
    <t>№ 98-111</t>
  </si>
  <si>
    <t>PR0012756</t>
  </si>
  <si>
    <t>ВЛ 10 Ф-5 Чкаловка-Васильковка</t>
  </si>
  <si>
    <t>№ 15-25,55-95,171-218,290-297,298-308,322-331,</t>
  </si>
  <si>
    <t xml:space="preserve"> №15-25,55-95,171-218,290-297,298-308,322-331,</t>
  </si>
  <si>
    <t>PR0012750</t>
  </si>
  <si>
    <t>ВЛ 10 Ф-1 Новорусановка-Новорусановка</t>
  </si>
  <si>
    <t xml:space="preserve"> № 9-17</t>
  </si>
  <si>
    <t>PR0012663</t>
  </si>
  <si>
    <t>ВЛ 10 Ф-4 Новопокровка-Гончаровка</t>
  </si>
  <si>
    <t xml:space="preserve">№ 44,
</t>
  </si>
  <si>
    <t xml:space="preserve">№ 80-101 </t>
  </si>
  <si>
    <t xml:space="preserve">№ 155-168   </t>
  </si>
  <si>
    <t>PR0012701</t>
  </si>
  <si>
    <t>ВЛ 10 Ф-2 Рощино-Рощино</t>
  </si>
  <si>
    <t>№ 1623</t>
  </si>
  <si>
    <t>№ 17/2-17/4</t>
  </si>
  <si>
    <t>№ 17/1</t>
  </si>
  <si>
    <t xml:space="preserve">Замена опор сложн. д.жб.прист./жб </t>
  </si>
  <si>
    <t xml:space="preserve">№ 17/6 </t>
  </si>
  <si>
    <t>Демонтаж опор</t>
  </si>
  <si>
    <t xml:space="preserve"> №17/7</t>
  </si>
  <si>
    <t>Перестановка опор</t>
  </si>
  <si>
    <t xml:space="preserve">10-17;17/1-17/6;20-40;40-40/9;40-70/1. </t>
  </si>
  <si>
    <t>PR0012708</t>
  </si>
  <si>
    <t>ВЛ 10 Ф-3 Рощино-Вострецово</t>
  </si>
  <si>
    <t>№ 1388,</t>
  </si>
  <si>
    <t>№ 31;34;37-46.</t>
  </si>
  <si>
    <t xml:space="preserve">№ 32,33;35-36;47 </t>
  </si>
  <si>
    <t>PR0012707</t>
  </si>
  <si>
    <t>ВЛ 10 Ф-6 Рощино-Таборово</t>
  </si>
  <si>
    <t>№ 1403</t>
  </si>
  <si>
    <t xml:space="preserve">140-185    </t>
  </si>
  <si>
    <t>№ 10-20</t>
  </si>
  <si>
    <t xml:space="preserve">PR0012648  </t>
  </si>
  <si>
    <t>ВЛ 10 Ф-3 Лукьяновка-Гоголевка</t>
  </si>
  <si>
    <t>№ 176-195;206-247</t>
  </si>
  <si>
    <t>№ 35-49</t>
  </si>
  <si>
    <t>PR0012666</t>
  </si>
  <si>
    <t>ВЛ-10 Ф-3  Новопокровка-Ромны</t>
  </si>
  <si>
    <t>Предписание</t>
  </si>
  <si>
    <t>№ ОЗП-1-6-53</t>
  </si>
  <si>
    <t>№ 39,42,43,44,45</t>
  </si>
  <si>
    <t xml:space="preserve">PR0012823  </t>
  </si>
  <si>
    <t>ВЛ 6 Ф-2 Жилпоселок-2</t>
  </si>
  <si>
    <t>№ 25,26,33</t>
  </si>
  <si>
    <t>№ 76</t>
  </si>
  <si>
    <t>PR0012823</t>
  </si>
  <si>
    <t>ВЛ 6 Ф-9 Жилпоселок-3</t>
  </si>
  <si>
    <t>№ 32,31</t>
  </si>
  <si>
    <t>№ 89</t>
  </si>
  <si>
    <t xml:space="preserve">PR0012556 </t>
  </si>
  <si>
    <t>ВЛ 10 Ф-3 И-Сальское</t>
  </si>
  <si>
    <t>№ 1667</t>
  </si>
  <si>
    <t>№313,315,395</t>
  </si>
  <si>
    <t>Замена опор пром. жб/жб</t>
  </si>
  <si>
    <t xml:space="preserve"> PR0012564</t>
  </si>
  <si>
    <t>ВЛ 10 Ф-1 Ракитное-Боголюбовка</t>
  </si>
  <si>
    <t xml:space="preserve">№29-36,216-220 </t>
  </si>
  <si>
    <t>PR0012702</t>
  </si>
  <si>
    <t>ВЛ 10 Ф-2 Ракитное-Орехово</t>
  </si>
  <si>
    <t>№ 1679</t>
  </si>
  <si>
    <t xml:space="preserve">№244/30-244/32,145,146 </t>
  </si>
  <si>
    <t xml:space="preserve"> №175-193,193-207,101-109</t>
  </si>
  <si>
    <t>PR0012714</t>
  </si>
  <si>
    <t>ВЛ-10 Ф-1 Руновка-Антоновка</t>
  </si>
  <si>
    <t xml:space="preserve"> № 1-2, 18-19, 19-20, 22-23, 23-24, 24-25, 51-52, 56-57, 66-67, 72-73, 74-75, 78-79, 79-80, 81-82, 82-83, 83-84, 84-85, 85-86, 86-87</t>
  </si>
  <si>
    <t>№ 19-20, 20-21, 22-23, 40-41, 41-42, 42-43, 43-44, 44-45.</t>
  </si>
  <si>
    <t>№ 99, 100, 105, 106, 107, 108, 109, 110, 111, 113</t>
  </si>
  <si>
    <t>Перезаглубление опор</t>
  </si>
  <si>
    <t>PR0012603</t>
  </si>
  <si>
    <t>ВЛ 10 Ф-1 Кировка-Комаровка</t>
  </si>
  <si>
    <t>№ 969</t>
  </si>
  <si>
    <t xml:space="preserve">№  5-45, 14/1-14/8, 189,190 </t>
  </si>
  <si>
    <t>PR0012678</t>
  </si>
  <si>
    <t>ВЛ 10 Ф-4 П-Фёдоровка-Кабарга</t>
  </si>
  <si>
    <t xml:space="preserve">№158, 161,172, 174, 229, 233, 234, 248, 268-284 </t>
  </si>
  <si>
    <t xml:space="preserve">№ 268-284  </t>
  </si>
  <si>
    <t>№ 172-173, 171-172, 182-185, 250-251, 253-255, 303-304, 311-312, 334-335, 338-339, 342-343, 344-347, 354-356, 357-358.</t>
  </si>
  <si>
    <t>PR0012616</t>
  </si>
  <si>
    <t>ВЛ 10 Ф-6 Крыловка-Хвищанка</t>
  </si>
  <si>
    <t>№ 1507,
984</t>
  </si>
  <si>
    <t>№ 474-476, 483-484, 484-487; № 487-488, 38-41, 54-55, 84-85, 129-130, 181-183; № 183-184, 184-185, 185-186, 7-8, 10-11, 12-13, 13-14, 14-15.</t>
  </si>
  <si>
    <t>PR0012572</t>
  </si>
  <si>
    <t>ВЛ 10 Ф-3 Марьяновка-Владимировка</t>
  </si>
  <si>
    <t>№ 42-44, № 44-46, 46-50, 80-81, №42-43, 98-99,105-106.</t>
  </si>
  <si>
    <t>43-44, 64-65</t>
  </si>
  <si>
    <t>PR0012609</t>
  </si>
  <si>
    <t>ВЛ 10 Ф-3 Кировка-Преображенка</t>
  </si>
  <si>
    <t>№ 1887</t>
  </si>
  <si>
    <t>№ 1-2, 34-35, 171-172, 174-175, 172-173, 192-173, 192-193, 199-200, 235-236, 236-237, 237-238; 302-303, 305-306, 308-309, 309-310, 318-319, 319-320, 342-343, 341-342.</t>
  </si>
  <si>
    <t>№ 17-18, 18-19, 19-20, 20-21, 22-23, 28-29, 111-112, 175-176, 188-189, 189-190, 193-194, 194-195; 215-216, 236-237, 295-296, 298-299.</t>
  </si>
  <si>
    <t xml:space="preserve"> № 184/7/4, 184/7/5, 244, 283.</t>
  </si>
  <si>
    <t>0,4 кВ</t>
  </si>
  <si>
    <t xml:space="preserve">PR0012427    </t>
  </si>
  <si>
    <t>ВЛ 0,4  с.Курское</t>
  </si>
  <si>
    <t xml:space="preserve">от КТП 1005 Школа Ф4 Школа №5,7; Ф2 Клуб №3; Ф3 Быт №5,10 
от КТП 1004 Быт Ярославская Ф2 Быт № 2/2,2/4/4,2/4/16,2/11,2/12, 2/15, 2/4/19,9   </t>
  </si>
  <si>
    <t>Замена опор пром. д/жб</t>
  </si>
  <si>
    <t xml:space="preserve">от КТП 1004 Быт Ярославская Ф1 Быт № 7/6/1/1,7/6/8;  КТП 1008 Зерноток                                Ф2 Быт № 27,28,29  </t>
  </si>
  <si>
    <t xml:space="preserve">от  КТП 1005 Школа Ф4 Школа № 6; Ф2 Клуб № 4                                                                                                                                                  от КТП 1004 Быт Ярославская Ф2 Быт  № 2/4/5,2/4/11;   КТП 1004 Быт Ярославская Ф3 Быт № 11,16   </t>
  </si>
  <si>
    <t xml:space="preserve">Замена опор сложн. д./жб </t>
  </si>
  <si>
    <t>от  КТП 1005 Школа Ф4 Школа № 4-8; от КТП 1004 Быт Ярославская Ф2 Быт пролет № 2-2/3,2/4/3-2/4/5,2/4/15-2/4/20,2/10-2/16;  КТП 1008 Быт Зерноток Ф2 Быт пролет №26-30.</t>
  </si>
  <si>
    <t xml:space="preserve">PR0012537  </t>
  </si>
  <si>
    <t xml:space="preserve">ВЛ 0,4  с.Урожайное </t>
  </si>
  <si>
    <t xml:space="preserve">от  КТП 1049 Быт СХХ Ф1 Быт № 7,15,16,17,18 </t>
  </si>
  <si>
    <t xml:space="preserve">от КТП 1049 Быт СХХ Ф1 Быт № 1,2/1,12,14,19/1,24    </t>
  </si>
  <si>
    <t>от   КТП 1049 Быт СХХ Ф1 Быт № 1-2/1,6-8,                                11-19/1</t>
  </si>
  <si>
    <t>от   КТП 1049 Быт СХХ Ф1 Быт пр. № 1-2,                                 2-2/1,3-5,7-9/1,9/2-9/3,9/4-9/5,13-14,                                      15-16,17-18,21-22</t>
  </si>
  <si>
    <t xml:space="preserve">от  КТП 1049 Быт СХХ Ф1 Быт оп. № 3,5,6,9/3,9/4,9/5,22 </t>
  </si>
  <si>
    <t xml:space="preserve">PR0012372    </t>
  </si>
  <si>
    <t>ВЛ 0,4  с.Глазовка</t>
  </si>
  <si>
    <t>от КТП 1023 Насосная Ф2 Быт № 18; КТП 1022 Магазин Ф2 Быт №12,15</t>
  </si>
  <si>
    <t>от  КТП 1023 Насосная Ф2 Быт № 1/2,17; КТП 1022 Магазин Ф2 Быт № 16</t>
  </si>
  <si>
    <t>от КТП 1022 Магазин Ф2 Быт пролет № 11-16</t>
  </si>
  <si>
    <t xml:space="preserve"> PR0012398    </t>
  </si>
  <si>
    <t>ВЛ 0,4  с.Иннокентьевка</t>
  </si>
  <si>
    <t xml:space="preserve">от КТП 1027 Стройцех Ф1 Быт № 7/3,7/4,7/5,7/6,7/7,20,18,17, </t>
  </si>
  <si>
    <t>от   КТП 1027 Стройцех Ф1 Быт № 8,21</t>
  </si>
  <si>
    <t>от  КТП 1027 Стройцех Ф1 Быт пролет №7/2-7/7</t>
  </si>
  <si>
    <t>PR0012395</t>
  </si>
  <si>
    <t>ВЛ 0,4 с.Емельяновка</t>
  </si>
  <si>
    <t>ТП 2001 "Котельная" ВЛ 0,4 кВ Ф-3 "Быт-3" Замена опор одностоечных №12/5-12/12,12/6/2-12/6-5</t>
  </si>
  <si>
    <t>ТП-2064 "Быт" Ф-3 "Быт-2"    №12/4, 12/13, 12/4/1, 12/4/2, 12/6/6</t>
  </si>
  <si>
    <t>ТП 2001 "Котельная" ВЛ 0,4 кВ Ф-3 "Быт-3</t>
  </si>
  <si>
    <t>Монтаж провода (по трассе) СИП</t>
  </si>
  <si>
    <t>PR0012451</t>
  </si>
  <si>
    <t>ВЛ 0,4 с.Нововладимировка</t>
  </si>
  <si>
    <t xml:space="preserve"> КТП-3098 "Мастерские" Ф-1  "Быт" №2,3,7,8 </t>
  </si>
  <si>
    <t>КТП-3098 "Мастерские" Ф-1  "Быт" №1,4,5,6,9,10</t>
  </si>
  <si>
    <t>PR0012336</t>
  </si>
  <si>
    <t>ВЛ 0,4 с.Прохоры</t>
  </si>
  <si>
    <t>Кач э/э</t>
  </si>
  <si>
    <t>Ф-2 "Быт" от КТП-3014"Быт"; Ф-1, Ф-2 "Быт" от КТП-3245 "Быт"</t>
  </si>
  <si>
    <t>Замена вводов</t>
  </si>
  <si>
    <t xml:space="preserve">Ф-2 "Быт" от КТП-3019 "ДКУ" оп №15/ 1,15,16,17,18,20, </t>
  </si>
  <si>
    <t xml:space="preserve">Ф-1, Ф-2,Ф-3 "Быт" от КТП-3018 "Быт";  Ф-1, Ф-2 "Быт" от КТП-3016 "Быт";  Ф-3 от КТП-3284 "Быт". </t>
  </si>
  <si>
    <t>Ф-2 "Быт" прол№ 1-15 от КТП-3014"Быт"; Ф-1 прол №1-23,1-43, Ф-2 Быт прол.№2-31,2-52 от КТП-3245 "Быт"</t>
  </si>
  <si>
    <t>Ф-1 прол.№ 1-12,13-25, Ф-2 прол№2-25,Ф-3 прол№2-23,2-26 от КТП-3018 "Быт"; Ф-1 прол№6-38,7-55,7-22, Ф-2 "Быт" прол.№5-45,5-23,44-61. от КТП-3016 "Быт"</t>
  </si>
  <si>
    <t>Ф-1 №1-12,13-25, Ф-2 №2-25,Ф-3 №2-23,2-26 "Быт" от КТП-3018 "Быт";  Ф-1 №1-6,23-26,28-30,32-34,7-55,8-22, Ф-2 "Быт" №5-43,6-23,44-61 от КТП-3016 "Быт", Ф-3 №4-26 от КТП-3284 "Быт".</t>
  </si>
  <si>
    <t>Ф-1 № 1-12,13-25, Ф-2 №2-25, Ф-3 №2-23,2-26 от КТП-3018 "Быт";  Ф-1,№6-38,7-55,7-22, Ф-2 "Быт" №5-45,5-23,44-61. от КТП-3016 "Быт";  Ф-3 №5-26 от КТП-3284 "Быт".</t>
  </si>
  <si>
    <t>PR0012379</t>
  </si>
  <si>
    <t xml:space="preserve">ВЛ 0,4 с.Дубовское </t>
  </si>
  <si>
    <t>Ф-2 Быт от КТП-3112" Быт;  КТП-3013"Быт" Ф-1,Ф-2.</t>
  </si>
  <si>
    <t xml:space="preserve"> Ф-2 Быт прол.№3-26 от КТП-3112" Быт"; Ф-1 прол. №2-18,2-31, Ф-2 "Быт" 1-23,2-12. от КТП-3113"Быт" </t>
  </si>
  <si>
    <t>Ф-2 Быт опоры№3-26 от КТП-3112" Быт";   Ф-2 опоры №2-18,2-31,Ф-1 опоры№1-12,1-23,от КТП-3113 "Быт.</t>
  </si>
  <si>
    <t xml:space="preserve">Ф-2 Бытпрол.№3-26 от КТП-3112" Быт";  №2-18,2-31, Ф-2 "Быт" 1-23,2-12.от КТП-3113 "Быт".  </t>
  </si>
  <si>
    <t>PR0012541</t>
  </si>
  <si>
    <t>ВЛ 0,4 с.Хвалынка</t>
  </si>
  <si>
    <t>Ф-1, и Ф2 от КТП-3071 Клуб</t>
  </si>
  <si>
    <t xml:space="preserve">Ф-1 прол №1-10,1-14, и Ф-2 1-34,24-29,4-15,15-23,64-67,10-53,54-61,9-42,43-47 от КТП-3071 Клуб; </t>
  </si>
  <si>
    <t>КТП-3070 "Быт" Ф-1 прол.№2-21,2-28,3-35,3-42а,3-14,8-48,8-54,2 "Быт",  Ф-2 прол.№ 1-6,6-28,15-22,7-33,40-52,41-45</t>
  </si>
  <si>
    <t>Ф-1опоры № 1-10,1-14, и Ф-2 1-34,24-29,4-15,15-23,64-67,10-53,54-61,9-42,43-47, и Ф2 от КТП-3071 Клуб.</t>
  </si>
  <si>
    <t>Ф-1,№1-10,1-14, и Ф-2 1-34,24-29,4-15,15-23,64-67,10-53,54-61,9-42,43-47 от КТП-3071 Клуб.</t>
  </si>
  <si>
    <t>КТП-3070 "Быт" Ф-1 "Быт" прол.№2-21,2-28,3-35,3-42а,2-9,9-14,8-48,9-54.</t>
  </si>
  <si>
    <t>PR0012341</t>
  </si>
  <si>
    <t>ВЛ 0,4 с.Александровка</t>
  </si>
  <si>
    <t>прол 2-25,15-15/9, Ф-2 "Быт" от КТП-3400 "Больница",прол.1-24,9-9/3,21-21/2 Ф-1 "Быт" от КТП-3303 "Д/сад, прол.2-2/8,2-30,8-8/10,18-18/3 Ф-2 "Быт" от КТП-3303 "Д/сад", прол.1-16,9-9/1,7-7/2,8-8/5,4-4/5,4/3-4/3/2, Ф-3 "Быт" от КТП-3341 "Торговый центр", прол.1-15,8-8/3,3-3/8,2-2/6, Ф-3 "Быт от КТП-3400</t>
  </si>
  <si>
    <t xml:space="preserve">№1/1,1/3,1/6,2,3,4,9,12,13,14, Ф-1 "Быт" от КТП-3304 "Быт", №2/3,2/5,3/6,3/5,3/3,3/2 Ф-3 "Быт от КТП-3400 "Больница", № 5,16,19,3/3,8/8,8/11 Ф-2 "Быт" от КТП-3345 "Клуб". </t>
  </si>
  <si>
    <t>Замена опор пром. д.жб.прист./жб.</t>
  </si>
  <si>
    <t>№8,4/3, №16,4/3/2 Ф-3 "Быт" от КТП-3341 "Торговый центр"</t>
  </si>
  <si>
    <t>Замена опор сложн. д.жб.прист./жб.</t>
  </si>
  <si>
    <t>№ 8 Ф-3 "Быт" от КТП-3400 "Больница"</t>
  </si>
  <si>
    <t>№1,6 Ф-2 "Быт" от КТП-3304 "Быт", № 3/7, Ф-3 "Быт" от КТП-3400 "Больница", № 13,17,23 Ф-2 "Быт" от КТП-3345 "Клуб"</t>
  </si>
  <si>
    <t>№15 Ф-2 "Быт" от КТП-3304 "Быт", № 2/6,3/8, Ф-3 "Быт" от КТП-3400 "Больница", № 1,5/1,25,8/14 Ф-2 "Быт" от КТП-3345 "Клуб"</t>
  </si>
  <si>
    <t>№1/4,1/8,5,6/2,8,10,11, Ф-1 "Быт" от КТП-3304 "Быт", № 11,7/2,6,5,4,4/4,4/5, Ф-3 "Быт" от КТП-3341 "Торговый центр", № 2,4,6,7,10,12,18,20,22,8/3,8/4,8/6,8/13,17/1,17/2, Ф-2 "Быт" ОТ КТП-3345 "КЛуб"</t>
  </si>
  <si>
    <t xml:space="preserve">прол. 1-15,6-6/2,1-1/8Ф-1 "Быт" от КТП-3304 "Быт", прол. 1-16,9-9/1,7-7/2,8-8/5,4-4/5,4/3-4/3/2 Ф-3 "Быт" от КТП-3341 "Торговый центр", прол. 1-15,8-8/3,3-3/8,2-2/6, Ф-3 "Быт" от КТП-3400 "Больница", прол 3-3/4,1-25,8-24,8/7-8/7/3,17-17/8, Ф-2 "Быт" от КТП-3345 "Клуб"    </t>
  </si>
  <si>
    <t>№ 1/1,1/7,1/8,3,5,6,6/1,7,8,7/1,9/1,11,13,14,15, Ф-1 "Быт" от КТП-3304 "Быт", оп. 5,7/2,8/7,8/1,8/2,8/3,8/4,4/5,4/1,4/2,4/3/1,4/3/2,9/1,10,11,12,13,14,15,16, Ф-3 "Быт" от КТП-3341 "Торговый центр", оп. 2,2/2,2/3,2/4,2/6,3/1,3/3,3/4,3/6,3/8,9,10,12,13,15,8/1,8/2,8/3 Ф-3 "Быт" от КТП-3400 "Больница", оп 3/1,3/2,3/4,4,5/1,9,10,11,12,13,14,15,16,17/1,17/4,17/5,17/6,23,24,25,8/1,8/2,8/3,5/5,8/6,8/10,8/12,8/13,8/14,8/7/3, Ф-2 "Быт" от КТП-3345 "Клуб"</t>
  </si>
  <si>
    <t>Перетяжка вводов</t>
  </si>
  <si>
    <t>PR0012543</t>
  </si>
  <si>
    <t>ВЛ 0,4 с.Чкаловка</t>
  </si>
  <si>
    <t>1-24,6-6/8,1-1/17,1/5-1/5/3 Ф-1 "Быт" от КТП-3344 "Быт", прол. 1-14,10-10/4,9-9/4,3-3/2 Ф-1 "Быт" от КТП-3368 "Быт", прол. 1-12,4-4/1,8-8/1,9-9/2,11-11/1 Ф-2 "Быт" от КТП-3368 "Быт", прол. 3-12,2-2/10,1/4-1/27,1/4-1/4/9,1/5-1/5/10, Ф-3 "Быт" от КТП-3318 "З/ток". прол 1-19,22-2/9,2/1-2/1/7, Ф-2 "Быт" от КТП-3322 "Столовая"</t>
  </si>
  <si>
    <t>№1/1,1/2,3/2,4,5,6,7,8,9,9/1,9/2,9/4,10,12,14,10/1,10/2,10/3 Ф-1 "Быт" от КТП-3368 "Быт", № 4,4/1,7,8,8/1,11,11/1,12 Ф-2 "Быт" от КТП-3368 "Быт"</t>
  </si>
  <si>
    <t>1/23,1/22,1/20,1/19,1/18,1/17,1/15,1/14,1/13,1/10,1/7,1/6,1/5/6,1/5/8,1/5/9,1/4/8,1/4/7,1/4/6,1/4/1,1/4,2/4,9,8,7,5, Ф-3 "Быт2 от КТП-3318 "З/ток"</t>
  </si>
  <si>
    <t xml:space="preserve">прол. 1-24,6-6/8,1/1/17,1/5-1/5/3 Ф-1 "Быт" от КТП-3344 "Быт", прол 1-14,10-10/4,9-9/4,3-3/2, Ф-1 "Быт" от КТП-3368 "Быт", прол. 1-12 Ф-2 "Быт" от КТП-3368 "Быт", прол. 1-12,2-2/10,1-1/27,1/4-1/4/9,1/5-1/5/10 Ф-3 "Быт" от КТП-3318 "З/ток". прол. 1-19,2-2/9,2/1-2/1/7, Ф-2 "Быт" от КТП-3322 "Столовая" </t>
  </si>
  <si>
    <t xml:space="preserve">№ 6/2,6/6,6/7,8/1,12,1,14,16,18,18/1,20,21,24,1/2,1/5,1/5/1,1/5/3,1/9,1/11,1/13/1 Ф-1 "Быт" от КТП-3344 "Быт", оп 1/1,1/2,3/2,4,5,6,7,8,9,9/1,9/2,9/4,10,12,14,10/1,10/2,10/3 Ф-1 "Быт" от КТП-3368 "Быт", оп 4,4/1,7,8,8/1,11,11/1,12, Ф-2 Быт" от КТП-3368 "Быт", оп 3,4,6,7,11,12,2,2/2,2/4,2/6,2/7,2/8,2/10,1/4/1,1/4/3,1/4/4,1/4/8,1/4/9,1/5/2,1/5/4,1/5/5,1/5/6,11111/5/7,1/5/8,1/5/9,1/7,1/9,1/11,1/12,1/13,1/18,1/19,1/20,1/21,1/22,1/23,1/25 Ф-3 "Быт" от КТП-3318 "З/ток", </t>
  </si>
  <si>
    <t>PR0012435</t>
  </si>
  <si>
    <t>ВЛ 0,4 с.Лукьяновка</t>
  </si>
  <si>
    <t>№3;5/1-5/13. П-29    Ф-1Связь от КТП-4032БЫТ</t>
  </si>
  <si>
    <t>№ 8;9.№  1;1/4. Ф-1Связь от КТП-4032БЫТ</t>
  </si>
  <si>
    <t xml:space="preserve">1-9;5-5/15;8-8/14 Ф-1Связь от КТП-4032БЫТ </t>
  </si>
  <si>
    <t>1-9;5-5/15;8-8/14   Ф-1Связь от КТП-4032БЫТ</t>
  </si>
  <si>
    <t xml:space="preserve">Ф-1Связь от КТП-4032БЫТ </t>
  </si>
  <si>
    <t>Замена ввода до КТП</t>
  </si>
  <si>
    <t xml:space="preserve">№1-23;8-8/14;5-5/30;8-8/14;5/1/2-5/1/9;5/15-5/15/9 Ф-1Связь от КТП-4032БЫТ </t>
  </si>
  <si>
    <t>PR002532</t>
  </si>
  <si>
    <t>ВЛ 0,4 с.Глубинное</t>
  </si>
  <si>
    <t xml:space="preserve">№20,22 Ф-1 Школьная  от  КТП-4091 ГСМ  </t>
  </si>
  <si>
    <t>№21, 18, Ф-1 Школьная  от  КТП-4091 ГСМ</t>
  </si>
  <si>
    <t xml:space="preserve">№1-15;8-8/4; </t>
  </si>
  <si>
    <t xml:space="preserve">№1-15;8-8/4;  </t>
  </si>
  <si>
    <t xml:space="preserve">1-10;8-8/4;10-10/5; </t>
  </si>
  <si>
    <t>PR0012400</t>
  </si>
  <si>
    <t>ВЛ 0,4 с. Веденка</t>
  </si>
  <si>
    <t>№6,8-10,12,14/1  ф-4 от КТП-5001 "Школа"</t>
  </si>
  <si>
    <t>№1,7,11,14   ф-4 от КТП-5001 "Школа"</t>
  </si>
  <si>
    <t xml:space="preserve"> №1 ф-1 от КТП-5002 "Зерноток"</t>
  </si>
  <si>
    <t>№3  ф-1 от КТП-5004 "Молодежное"</t>
  </si>
  <si>
    <t xml:space="preserve">№9   ф-1, №4  ф-2  от КТП-5004 "Молодежное" </t>
  </si>
  <si>
    <t>№6,7,11,17  ф-2 от КТП-5073 "Озерное"   ф-2</t>
  </si>
  <si>
    <t xml:space="preserve">№1,3,16,16/1,16/3   ф-2  от КТП-5073 "Озерное"   </t>
  </si>
  <si>
    <t>№23,27,29,30  ф-1 от КТП-5009 "РММ"</t>
  </si>
  <si>
    <t>№2/5  ф-1  от КТП-5009 "РММ"</t>
  </si>
  <si>
    <t>№22-32  от КТП 5009 РММ Ф1</t>
  </si>
  <si>
    <t>PR0012440</t>
  </si>
  <si>
    <t>ВЛ 0,4 с.Ариадное</t>
  </si>
  <si>
    <t>тер. школ</t>
  </si>
  <si>
    <t xml:space="preserve">Ф-2 "Школа" от КТП№5130 "Зерноток" №11-11/4,11/3-11/3/1, </t>
  </si>
  <si>
    <t>PR0012351</t>
  </si>
  <si>
    <t>ВЛ 0,4 с.Боголюбовка</t>
  </si>
  <si>
    <t>По состоянию,МГ</t>
  </si>
  <si>
    <t xml:space="preserve"> КТП№5143 "Школа" Ф-1 "Школа" 1-9,  </t>
  </si>
  <si>
    <t>КТП№5143 "Школа" Ф-2 "Котельная" 1-17</t>
  </si>
  <si>
    <t>PR0012436</t>
  </si>
  <si>
    <t>ВЛ 0,4 с.Любитовка</t>
  </si>
  <si>
    <t>Ф-1 "Школа" от КТП№5119 "РММ" в пролетах № 20-23</t>
  </si>
  <si>
    <t xml:space="preserve">Ф-1 "Школа" от КТП№5119 "РММ"  №21, 21/А, </t>
  </si>
  <si>
    <t xml:space="preserve">Ф-1 "Школа" от КТП№5119 "РММ"  №22, </t>
  </si>
  <si>
    <t>PR0012468</t>
  </si>
  <si>
    <t>ВЛ 0,4 с.Орехово</t>
  </si>
  <si>
    <t>PR0012538</t>
  </si>
  <si>
    <t>ВЛ 0,4 с. Уссурка</t>
  </si>
  <si>
    <t>№ 4, 4/2, 4/6, 5, 6, 6/2, 12 Ф-1Быт от КТП-6088 Быт</t>
  </si>
  <si>
    <t xml:space="preserve">№ 3 7, 8, 9, 10, 6/1, 4/1, 4/3, 4/4, 4/5 Ф-1Быт от КТП-6088 Быт </t>
  </si>
  <si>
    <t>№ 7, 8, 9, 10, 11, 12, 13, 14, 15, 16, 17, 18, 20, 21 Ф-1Быт от КТП-6088 Быт</t>
  </si>
  <si>
    <t xml:space="preserve">№  4/2-4/6, 6-6/2, 6-8 Ф-1Быт от КТП-6088 Быт </t>
  </si>
  <si>
    <t>№ 5-5/5 Ф-1Быт от КТП-6088 Быт</t>
  </si>
  <si>
    <t xml:space="preserve">№ 2 Ф-1 Молодёжная от  КТП-6093 Д-сад </t>
  </si>
  <si>
    <t>Замена жб. приставки</t>
  </si>
  <si>
    <t>№  4/2-4/3, 4/2-4/1, 2-3, 1-2 Ф-1 Молодёжная от  КТП-6093 Д-сад</t>
  </si>
  <si>
    <t>№ 8, 4/4, 6, 2.Ф-1 Молодёжная от  КТП-6093 Д-сад</t>
  </si>
  <si>
    <t>№ 12 Ф-2 Кооперативная от  КТП-6093 Д-сад</t>
  </si>
  <si>
    <t>№ 5-4, 5-6, 6-7, 10-11 Ф-2 Кооперативная от  КТП-6093 Д-сад</t>
  </si>
  <si>
    <t>№ 4, 7, 10.Ф-2 Кооперативная от  КТП-6093 Д-сад</t>
  </si>
  <si>
    <t>№ 2 Ф-3 Быт от  КТП-6093 Д-сад</t>
  </si>
  <si>
    <t xml:space="preserve"> № 8-3, 4-6, 3/1-3/2Ф-3 Быт от  КТП-6093 Д-сад </t>
  </si>
  <si>
    <t>№ 5, 5/4, 5/5, 5/6 Ф-3 Быт от  КТП-6093 Д-сад</t>
  </si>
  <si>
    <t>PR0012504</t>
  </si>
  <si>
    <t>ВЛ 0,4 с. Руновка</t>
  </si>
  <si>
    <t>№ 17/4, 17/7, 17/7/2, 17/7/7  Ф-1Быт от КТП-6044 Хоз. Маг</t>
  </si>
  <si>
    <t xml:space="preserve"> № 17/1, 17/2, 17/3, 17/5, 17/6, 17/7/1, 17/7/3, 17/7/4, 17/7/5, 17/7/6 Ф-1Быт от КТП-6044 Хоз. Маг </t>
  </si>
  <si>
    <t>№ 17-17/17, 17/7-17/7/7 Ф-1Быт от КТП-6044 Хоз.маг</t>
  </si>
  <si>
    <t>№  17/7/1-17/7/7, 17/11-17/18 Ф-1Быт от КТП-6044 Хоз.маг</t>
  </si>
  <si>
    <t>№ 9, 12 Ф-2 Поссовет от КТП-6044 Хоз. Маг</t>
  </si>
  <si>
    <t xml:space="preserve">№ 4, 5, 6 Ф-2 Поссовет от КТП-6044 Хоз. Маг </t>
  </si>
  <si>
    <t>Замена опор пром. д./жб</t>
  </si>
  <si>
    <t>№  2-13 Ф-2 Поссовет от КТП-6044 Хоз.Маг</t>
  </si>
  <si>
    <t>№ 1-13   Ф-2 Поссовет от КТП-6044 Хоз.маг</t>
  </si>
  <si>
    <t>PR0012542</t>
  </si>
  <si>
    <t>ВЛ 0,4 с. Хвищанка</t>
  </si>
  <si>
    <t>№ 3/6, 10/6, 10/3, 17, 19 Ф-2 Быт от КТП-6199 МТМ</t>
  </si>
  <si>
    <t xml:space="preserve">Ф-2 Быт от КТП-6199 МТМ № 5, 6, 7, 8, 9, 10, 11, 12, 13, 14, 15, 16, 16/2, 18, 10/1А, 10/2А, 10/1, 10/2, 10/4, 10/5, 3/5, 2/1, 2/11, 2/12, 2/13, 2/14. </t>
  </si>
  <si>
    <t xml:space="preserve"> PR0014171</t>
  </si>
  <si>
    <t>ПС 110 кВ Лучегорск</t>
  </si>
  <si>
    <t>Т-1, Т-2  (ТДТН-10000/110)</t>
  </si>
  <si>
    <t>РЛ 110 ВЛ ЛуТЭК-Лучегорск-Насосная №1, РЛ 110 ВЛ ЛуТЭК-Лучегорск-Насосная №2 (РЛНДЗ-2-110), РС 110 1С, РС 110 2С, РТ 110 Т-1, РТ 110 Т-2  (РНДЗ-2-110), РШ 110 Т-1, РШ 110 Т-2 (РНДЗ-1-110)</t>
  </si>
  <si>
    <t>Ремонт разъединителей 110 кВ</t>
  </si>
  <si>
    <t>В 110 Т-1, В 110 Т-2 (ВМТ-110Б)</t>
  </si>
  <si>
    <t>ТТ 110 1С, ТТ 110 2С (ТФЗМ-110Б)</t>
  </si>
  <si>
    <t xml:space="preserve">Ремонт трансформаторов тока 110 кВ </t>
  </si>
  <si>
    <t xml:space="preserve">В 35 Т-1, В 35 Т-2, СВ 35, В 35 ВЛ Пожарское, В 35 ВЛ Верхний Перевал (ВМ-35) </t>
  </si>
  <si>
    <t>Текущий ремонт выключателей 35 кВ</t>
  </si>
  <si>
    <t>ТТ 35 ВЛ Пожарское, ТТ 35 ВЛ Верхний Перевал (ТФНД-35)</t>
  </si>
  <si>
    <t>Текущий ремонт трансформаторов тока 35 кВ</t>
  </si>
  <si>
    <t>РТ 35 Т-1, РТ 35 Т-2, РС 35 1С, РС 35 2С (РНДЗ-1-35), РШ 35 Т-1, РШ 35 Т-2, РШ 35 ТН-35 1С, РШ 35 ТН-35 2С,РШ 35 ВЛ Лучегорск-Пожарское, РЛ 35 ВЛ Лучегорск-Пожарское, РШ 35 ВЛ Лучегорск-Верхний Перевал, РЛ 35 ВЛ Лучегорск-Верхний Перевал   (РНДЗ-2-35)</t>
  </si>
  <si>
    <t>Текущий ремонт разъединителей 35 кВ</t>
  </si>
  <si>
    <t>ТН 35 1С, ТН 35 2С (ЗНОМ-35)</t>
  </si>
  <si>
    <t>Текущий ремонт трансформаторов напряжения 35 кВ</t>
  </si>
  <si>
    <t>PR0014195</t>
  </si>
  <si>
    <t>ПС 110 кВ Разрез</t>
  </si>
  <si>
    <t>ЦП 11 замена фарфоровой ОСИ п.1</t>
  </si>
  <si>
    <t>Т-1 (ТДН-16000/110/6), Т-2 (ТДН-16000/110/10)</t>
  </si>
  <si>
    <t>Т-3 (ТДНС-16000/10/6)</t>
  </si>
  <si>
    <t>РЛ 110 ВЛ ЛуТЭК-Разрез-Надаровская-Ласточка тяговая, РЛ 110 ВЛ ЛуТЭК-Надаровская-Игнатьевка (РЛНДЗ-2-110), РС 110 2С (РНДЗ-2-110)</t>
  </si>
  <si>
    <t>Текущий ремонт разъединителей 110 кВ</t>
  </si>
  <si>
    <t xml:space="preserve">ОД 110 Т-1, ОД 110 Т-2, ОД 110 секционный (ОД-110) </t>
  </si>
  <si>
    <t xml:space="preserve">Текущий ремонт отделителей 110 кВ </t>
  </si>
  <si>
    <t>КЗ-110 Т-1, КЗ 110 Т-2 (КЗ-110)</t>
  </si>
  <si>
    <t>Текущий ремонт короткозамыкателей 110 кВ</t>
  </si>
  <si>
    <t>ЗОН 110 Т-1, Т-2 (ЗОН-110)</t>
  </si>
  <si>
    <t>Ремонт освещения</t>
  </si>
  <si>
    <t>100</t>
  </si>
  <si>
    <t xml:space="preserve"> PR0014172</t>
  </si>
  <si>
    <t>ПС 110 кВ Надаровская</t>
  </si>
  <si>
    <t>Т-1, Т-2 (ТДТН-16000/110)</t>
  </si>
  <si>
    <t>РЛ 110 ВЛ ЛуТЭК-Разрез-Надаровская-Ласточка тяговая, РЛ 110 ВЛ ЛуТЭК-Надаровская-Разрез-Игнатьевка (РЛНДЗ-2-110), РС 110 1С, РС 110 2С, РШ ТН 110 1С, РШ ТН 110 2С  (РНДЗ-1-110), РШ 110 ВЛ ЛуТЭК-Разрез-Надаровская-Игнатьевка, РШ 110 ВЛ ЛуТЭК-Разрез-Надаровская-Ласточка тяговая (РЛНДЗ-1-110), РШ 110 Т-1, РШ 110 Т-2 (РНДЗ-2-110)</t>
  </si>
  <si>
    <t>ТН 110 1С, ТН 110 2С (НКФ-110)</t>
  </si>
  <si>
    <t>Текущий ремонт трансформаторов напряжения 110 кВ</t>
  </si>
  <si>
    <t>PR0014170</t>
  </si>
  <si>
    <t>ПС 110 кВ Игнатьевка</t>
  </si>
  <si>
    <t>Т-1, Т-2 (ТМТН-6300/110)</t>
  </si>
  <si>
    <t>КРУН 10 (К-104)</t>
  </si>
  <si>
    <t>40</t>
  </si>
  <si>
    <t>PR0014173</t>
  </si>
  <si>
    <t>ПС 110 кВ Насосная</t>
  </si>
  <si>
    <t>Т-1, Т-2 (ТМН-6300/110)</t>
  </si>
  <si>
    <t xml:space="preserve">ОД 110 Т-1, ОД 110 Т-2 (ОД-110) </t>
  </si>
  <si>
    <t>КРУН 6 (К-104)</t>
  </si>
  <si>
    <t>PR0014174</t>
  </si>
  <si>
    <t>ПС 110 кВ Рощино</t>
  </si>
  <si>
    <t xml:space="preserve">ОД 110 Т-1, ОД 110 Т-2 (ОД-110М) </t>
  </si>
  <si>
    <t>КЗ-110 Т-1, КЗ 110 Т-2 (КЗ-110У)</t>
  </si>
  <si>
    <t>РС 110 2С (РНДЗ-2-110), РТ 110 Т-2 (РНДЗ-1-110)</t>
  </si>
  <si>
    <t>РШ 110 ТН 1С, Робх110 ВЛ Новопокровка (РНДЗ-1-110), РС 110 1С (РНДЗ-2-110)</t>
  </si>
  <si>
    <t xml:space="preserve">Текущий ремонт разъединителей 110 кВ </t>
  </si>
  <si>
    <t>СВ 110 (МКП-110Б)</t>
  </si>
  <si>
    <t>Текущий ремонт выключателей 110 кВ</t>
  </si>
  <si>
    <t>В 10 Ф-3 Вострецово (ВВЭ-М-10)</t>
  </si>
  <si>
    <t>В 10 Ф-1 Хознужды, Ф-2 Рощино, Ф-5 Крутой Яр, Ф-6 Таборово, Ф-7 Лесхоз, СВ 10 (ВВЭ-М-10)</t>
  </si>
  <si>
    <t>Текущий ремонт выключателей 10 кВ</t>
  </si>
  <si>
    <t>ТСН-1 (ТМ-250/10)</t>
  </si>
  <si>
    <t>Ремонт трансформаторов СН 10 кВ</t>
  </si>
  <si>
    <t xml:space="preserve"> PR0014169</t>
  </si>
  <si>
    <t>ПС 110 кВ Новопокровка</t>
  </si>
  <si>
    <t xml:space="preserve">ОД 110 Т-1, ОД 110 Т-2 (ОДЗ-110) </t>
  </si>
  <si>
    <t>КЗ-110 Т-1, КЗ 110 Т-2 (КЗ-110М)</t>
  </si>
  <si>
    <t>В 10 Ф-1 Таборово, В 10 Ф-2 Новопокровка, В 10 Т-1 (ВК-10)</t>
  </si>
  <si>
    <t>В 10 Ф-3 Ромны (ВК-10)</t>
  </si>
  <si>
    <t>ТСН-1, ТСН-2 (ТМ-100/10)</t>
  </si>
  <si>
    <t>РС 10 (РВ-10/1000)</t>
  </si>
  <si>
    <t>Текущий ремонт разъединителей 10 кВ</t>
  </si>
  <si>
    <t>PR0014175</t>
  </si>
  <si>
    <t>ПС 110 кВ Восток</t>
  </si>
  <si>
    <t>МГ,                 По состоянию</t>
  </si>
  <si>
    <t xml:space="preserve">Т-1, Т-2 (ТДН-16000/110/6)                                                               </t>
  </si>
  <si>
    <t>ОД-110 Т-1, ОД-110 Т-2 (ОДЗ-110)</t>
  </si>
  <si>
    <t>КЗ-110 Т-1, КЗ-110 Т-2 (КЗ-110)</t>
  </si>
  <si>
    <t>ОПН 110 Т-2 ф. В, С  (ОПН-А-110)</t>
  </si>
  <si>
    <t>Замена ОПН, разрядников 110 кВ</t>
  </si>
  <si>
    <t>В 10 Ф-2 Жилпоселок 2, Ф-3 РП 7-1 Вентиляторная,  Ф-5 Фабрика, Ф-6 Дизельная, Ф-9 Жилпоселок 3, Ф-10 Жилпоселок 1 (ВК-10)</t>
  </si>
  <si>
    <t>PR0024244</t>
  </si>
  <si>
    <t>ПС 110 кВ Глубинная</t>
  </si>
  <si>
    <t>Т-2 (ТМН-2500/110/10)</t>
  </si>
  <si>
    <t>ТН 110 1С (НКФ-110)</t>
  </si>
  <si>
    <t xml:space="preserve">ТТ 110 1С (ТБМО-110) </t>
  </si>
  <si>
    <t>Текущий ремонт трансформаторов тока 110 кВ</t>
  </si>
  <si>
    <t>РЛ 110  ВЛ  Рощино (РГНП-2-110), РС 110 1С (РНДЗ-2-110)</t>
  </si>
  <si>
    <t>ТСН-1 (ТМГ-100/10)</t>
  </si>
  <si>
    <t>PR0014194</t>
  </si>
  <si>
    <t>ПС 35 кВ Уссури</t>
  </si>
  <si>
    <t>В 35  Т-1, В 35 Т-2, СВ 35,  В 35 ВЛ Кировка, В 35 Лесозаводск (С-35М)</t>
  </si>
  <si>
    <t xml:space="preserve">РТ 35 Т-1, РТ 35 Т-2, РШ 35 Т-1, РШ 35 Т-2, РЛ 35 ВЛ Кировка, РШ 35 ВЛ Кировка, РЛ 35 ВЛ Лесозаводск, РШ 35 ВЛ Лесозаводск, РШ 35 ТН 1С, РШ 35 ТН 2С, РС 35 1С, РС 35 2С (РНДЗ-2-35)    </t>
  </si>
  <si>
    <t>ВЧ 35 ВЛ Кировка ф С, КС 35 ВЧ 35 ВЛ Лесозаводск ф С (ВЗ-630)</t>
  </si>
  <si>
    <t>Ремонт высокочастотных заградителей 35 кВ</t>
  </si>
  <si>
    <t>КС 35 ВЛ Кировка ф-С, ВЛ Лесозаводск ф-С (СМР-66)</t>
  </si>
  <si>
    <t>Ремонт конденсаторов связи 35 кВ</t>
  </si>
  <si>
    <t>В 10 Т-1, В 10 Т-2, СВ 10, В 10 ф-1, 2, 3, 4, 5, 6, 7, 8, 9 (ВК-10)</t>
  </si>
  <si>
    <t>РТ 10 ТСН-1, РТ 10 ТСН-2  (РВЗ-10)</t>
  </si>
  <si>
    <t>Ремонт разъединителей 10 кВ</t>
  </si>
  <si>
    <t>1С, 2С 10 кВ</t>
  </si>
  <si>
    <t>Ремонт ошиновки и контактных соединений</t>
  </si>
  <si>
    <t>ТН 10 1С, ТН 10 2С (НАМИ-10)</t>
  </si>
  <si>
    <t>ТТ 10 ф-2 Комбинат хлебопродуктов (ТЛО-10)</t>
  </si>
  <si>
    <t xml:space="preserve">Замена трансформатора тока </t>
  </si>
  <si>
    <t>PR0014193</t>
  </si>
  <si>
    <t>ПС 35 кВ  Пантелеймоновка</t>
  </si>
  <si>
    <t>Т-1, Т-2 (ТМН-4000/35)</t>
  </si>
  <si>
    <t>PR0014188</t>
  </si>
  <si>
    <t>ПС 35 кВ Тихменево</t>
  </si>
  <si>
    <t xml:space="preserve">МГ, предписание                </t>
  </si>
  <si>
    <t>указание по проведенному тех.осв. от 24.08.2016 №174 п.1.1.2.</t>
  </si>
  <si>
    <t>ОД 35 Т-1  (ОД-35)</t>
  </si>
  <si>
    <t>Ремонт отделителей 35 кВ</t>
  </si>
  <si>
    <t>КЗ 35 Т-1 (КЗ-35)</t>
  </si>
  <si>
    <t>Ремонт короткозамыкателей 35 кВ</t>
  </si>
  <si>
    <t>Покраска Т-1 (ТМ-1600/35), КРУН-10 (КРН-III-10)</t>
  </si>
  <si>
    <t>предписание</t>
  </si>
  <si>
    <t>Покраска металлоконструкций</t>
  </si>
  <si>
    <t>122</t>
  </si>
  <si>
    <t>PR0014192</t>
  </si>
  <si>
    <t>ПС 35 кВ Водозабор</t>
  </si>
  <si>
    <t>Т-1  (ТМ-1600/35)</t>
  </si>
  <si>
    <t>В 35 Т-1 (ВТ-35)</t>
  </si>
  <si>
    <t>РЛ 35 ВЛ Лучегорск-Верхний Перевал (РЛНДЗ-2-35)</t>
  </si>
  <si>
    <t>В 10 Т-1, СВ 10, В 10 ф-5 (ВМПП-10)</t>
  </si>
  <si>
    <t>ТСН-1, ТСН-2 (ТМ-25/10)</t>
  </si>
  <si>
    <t>ТН 10 1С, ТН 10 2С (НТМИ-10)</t>
  </si>
  <si>
    <t>Текущий ремонт трансформаторов напряжения  10 кВ</t>
  </si>
  <si>
    <t>PR0014191</t>
  </si>
  <si>
    <t>ПС 35 кВ Верхний Перевал</t>
  </si>
  <si>
    <t>МГ, ОТ</t>
  </si>
  <si>
    <t>Т-1  (ТМ-1000/35)</t>
  </si>
  <si>
    <t>В 35 Т-1 (С-35М)</t>
  </si>
  <si>
    <t>РЛ 35 ВЛ Лучегорск-Водозабор (РЛНДЗ-2-35)</t>
  </si>
  <si>
    <t>В 10 Т-1, В 10 ф-1, В 10 ф-2 (ВМПП-10)</t>
  </si>
  <si>
    <t>ТСН-1  (ТМ-25/10)</t>
  </si>
  <si>
    <t>ТН 10 1С  (НТМИ-10)</t>
  </si>
  <si>
    <t>Ячейки 10 КРУН 10  №1, 2, 3, 6  (КРН-II-10)</t>
  </si>
  <si>
    <t>Замена проходных изоляторов 10 кВ</t>
  </si>
  <si>
    <t xml:space="preserve"> PR0014176</t>
  </si>
  <si>
    <t>ПС 35 кВ Пожарское</t>
  </si>
  <si>
    <t>Т-1  (ТМН-1600/35)</t>
  </si>
  <si>
    <t>ОД 35 Т-1, ОД 35 Т-2 (ОД-35)</t>
  </si>
  <si>
    <t>КЗ 35 Т-1, КЗ 35 Т-2  (КЗ-35)</t>
  </si>
  <si>
    <t xml:space="preserve"> PR0014177</t>
  </si>
  <si>
    <t>ПС 35 кВ Губерово</t>
  </si>
  <si>
    <t>Т-1  (ТМН-4000/35), Т-2 (ТМ-4000/35)</t>
  </si>
  <si>
    <t>ОД 35 Т-1 (ОД-35)</t>
  </si>
  <si>
    <t>ЗРУ 10</t>
  </si>
  <si>
    <t xml:space="preserve"> PR0014182</t>
  </si>
  <si>
    <t>ПС 35 кВ Красный Кут</t>
  </si>
  <si>
    <t>Т-2  (ТМН-4000/35)</t>
  </si>
  <si>
    <t>В 35 Т-1, В 35 Т-2, В 35 ВЛ Спасск (С-35М), В 35 ВЛ Вишневка (ВТД-35)</t>
  </si>
  <si>
    <t>РЛ 35 ВЛ Спасск, РЛ 35 ВЛ Вишневка (РЛНДЗ-2-35), РШ 35 ВЛ Спасск, РШ 35 ВЛ Вишневка, РШ 35 Т-1, РШ 35 Т-2, РТ 35 ТСН-1, РТ 35 ТСН-2 (РНДЗ-1-35), РС 35 1С, РС 35 2С (РНД-35), РШ 35 ТН 1С, РШ 35 ТН 2С (РНДЗ-2-35)</t>
  </si>
  <si>
    <t>РС 35 ВЛ Красный Кут-Вишневка (РНДЗ-1-35)</t>
  </si>
  <si>
    <t xml:space="preserve">Текущий ремонт разъединителей 35 кВ </t>
  </si>
  <si>
    <t>ТСН-1, ТСН-2 (ТМ-100/35)</t>
  </si>
  <si>
    <t>ПСН 35 ТСН-1, ПСН 35 ТСН-2 (ПСН-35)</t>
  </si>
  <si>
    <t>Текущий ремонт предохранителей 35 кВ</t>
  </si>
  <si>
    <t>Ремонт трансформаторов напряжения  35 кВ</t>
  </si>
  <si>
    <t>РВ 35 Т-2 (РВС-35)</t>
  </si>
  <si>
    <t>Ремонт разрядников  35 кВ</t>
  </si>
  <si>
    <t>ВЧ 35 ВЛ Вишневка ф-В, ВЧ 35 ВЛ Спасск ф-В                    (ВЗ-600)</t>
  </si>
  <si>
    <t>КС 35 ВЛ Вишневка ф-В, КС 35 ВЛ Спасск ф-В          (СМР-66)</t>
  </si>
  <si>
    <t>PR0014187</t>
  </si>
  <si>
    <t>ПС 35 кВ Сташевка</t>
  </si>
  <si>
    <t>МГ по нанесению антикоррозионной защиты м/к п.22</t>
  </si>
  <si>
    <t>Т-1, Т-2 (ТМ-1600/35)</t>
  </si>
  <si>
    <t>В 35 Т-2, В 35 ВЛ Новорусановка (ВТ-35)</t>
  </si>
  <si>
    <t>РШ 35 Т-1, РШ 35 Т-2, РЛ 35 ВЛ Чкаловка (РНДЗ-1-35), РШ 35 ОПН 1С, РШ 35 ОПН 2С (РНДЗ-2-35)</t>
  </si>
  <si>
    <t>В 10 Т-1, В 10 Т-2, СВ 10 (ВМГ-10) с ремонтом ячеек</t>
  </si>
  <si>
    <t>Ячейки КРУН 10 ТН 10 1С, ТН 10 2С (КРН-10)</t>
  </si>
  <si>
    <t>Ремонт ячеек 10 кВ</t>
  </si>
  <si>
    <t xml:space="preserve">Покраска металлоконструкций </t>
  </si>
  <si>
    <t>161</t>
  </si>
  <si>
    <t>PR0014183</t>
  </si>
  <si>
    <t>ПС 35 кВ Луговая</t>
  </si>
  <si>
    <t xml:space="preserve">РТ 35 Т-1, РТ 35 Т-2, РС 35 1С, РС 35 2С, РЛ 35 ВЛ Новосельская (РЛНДЗ-1-35), РЛ 35 ВЛ Чкаловка, РЛ 35 ВЛ Спасск, (РЛНДЗ-2-35)    </t>
  </si>
  <si>
    <t>ВЧ 35 ВЛ Чкаловка ф-А (ВЗ-600)</t>
  </si>
  <si>
    <t>КС 35 ВЛ Чкаловка ф-А (СМР-66)</t>
  </si>
  <si>
    <t>ПСН 35 Т-1, ПСН 35 Т-2 (ПСН-35)</t>
  </si>
  <si>
    <t>яч.</t>
  </si>
  <si>
    <t>В 10 Т-1, Т-2, СВ 10, ф-2, ф-3, ф-5 (ВВТЭ-10М)</t>
  </si>
  <si>
    <t>Ячейки КРУН 10 ТСН-1 (КРН-10), ТСН-2 (КРН-III-10)</t>
  </si>
  <si>
    <t>168</t>
  </si>
  <si>
    <t xml:space="preserve"> PR0014179</t>
  </si>
  <si>
    <t>ПС 35 кВ Вишневка</t>
  </si>
  <si>
    <t>ТН 35 1С (ЗНОМ-35)</t>
  </si>
  <si>
    <t>В 10 ф-1 (ВВТЭ-М-10)</t>
  </si>
  <si>
    <t>Ячейки КРУН-10 №8, 10 (К-201)</t>
  </si>
  <si>
    <t>PR0014181</t>
  </si>
  <si>
    <t>ПС 35 кВ Заря</t>
  </si>
  <si>
    <t xml:space="preserve">МГ, предписание, по состоянию                </t>
  </si>
  <si>
    <t>указание по проведенному тех.осв. от 24.08.2016 №174 п.2.1.2., п.2.1.4.</t>
  </si>
  <si>
    <t>Т-1 (ТМН-2500/35), Т-2 (ТМ-2500/35)</t>
  </si>
  <si>
    <t>СВ 35 (С-35М)</t>
  </si>
  <si>
    <t>указание по проведенному тех.осв. от 24.08.2016 №174 п.2.1.2.</t>
  </si>
  <si>
    <t>Ремонт, выправка ж/б стоек</t>
  </si>
  <si>
    <t>указание по проведенному тех.осв. от 24.08.2016 №174 п.2.1.4.</t>
  </si>
  <si>
    <t>Демонтаж ж/б стоек</t>
  </si>
  <si>
    <t>КРУН-10 (КРН-10)</t>
  </si>
  <si>
    <t xml:space="preserve"> PR0014190</t>
  </si>
  <si>
    <t>ПС 35 кВ Чкаловка</t>
  </si>
  <si>
    <t>Ячейки КРУН-10 №12 (К-49), №15 (КРН-III-10)</t>
  </si>
  <si>
    <t>PR0014180</t>
  </si>
  <si>
    <t>ПС 35 кВ Евгеньевка</t>
  </si>
  <si>
    <t>Т-1 (ТМН-4000/35)</t>
  </si>
  <si>
    <t>ТН 10 1С (НАМИ-10)</t>
  </si>
  <si>
    <t>Текущий ремонт трансформаторов напряжения 10 кВ</t>
  </si>
  <si>
    <t>ТСН-1 (ТМ-25/10)  с ремонтом ячейки</t>
  </si>
  <si>
    <t>КРУН 10 1С (КРН-III-10)</t>
  </si>
  <si>
    <t xml:space="preserve"> PR0014189</t>
  </si>
  <si>
    <t>ПС 35 кВ Хвалынка</t>
  </si>
  <si>
    <t>МГ, предписание</t>
  </si>
  <si>
    <t>указание по проведенному тех.осв. от 24.08.2016 №174 п.2.2.5.</t>
  </si>
  <si>
    <t>ТСН-1 (ТМ-63) с выправкой ж/б стоек</t>
  </si>
  <si>
    <t>ТСН-2 (ТМ-40/10) с выправкой ж/б стоек</t>
  </si>
  <si>
    <t>PR0014178</t>
  </si>
  <si>
    <t>ПС 35 кВ  Александровка</t>
  </si>
  <si>
    <t>Т-1 (ТМ-1600/35)</t>
  </si>
  <si>
    <t>1С 10 кВ</t>
  </si>
  <si>
    <t>PR0014186</t>
  </si>
  <si>
    <t>ПС 35 кВ Новосельская</t>
  </si>
  <si>
    <t>МГ по нанесению антикоррозионной защиты м/к п.17</t>
  </si>
  <si>
    <t>325</t>
  </si>
  <si>
    <t>PR0025669</t>
  </si>
  <si>
    <t>ПС 35 кВ  Измайлиха</t>
  </si>
  <si>
    <t>Т-1,Т-2 (ТМН-2500/35/10)</t>
  </si>
  <si>
    <t>ТСН-1,ТСН-2 (ТМГ-100/10)</t>
  </si>
  <si>
    <t>PR0014145</t>
  </si>
  <si>
    <t>ПС 35 кВ Малиново</t>
  </si>
  <si>
    <t>МГ по нанесению антикоррозионной защиты м/к п.32</t>
  </si>
  <si>
    <t>В 35 ВЛ Ракитное (ВМ-35)</t>
  </si>
  <si>
    <t>РЛ 35 ВЛ Ракитное (РЛНДЗ-2-35)</t>
  </si>
  <si>
    <t>ВЧ 35 ВЛ Ракитное (ВЗ-600)</t>
  </si>
  <si>
    <t>КС 35 ВЛ Ракитное (СМР-55)</t>
  </si>
  <si>
    <t>В 10 Т-1, ф-1, 2, 3, 4  (ВМГ-10)</t>
  </si>
  <si>
    <t>РШ, РЛ 10 ф-1, РШ, РЛ 10 ф-2, РШ, РЛ 10 ф-3, РШ, РЛ 10 ф-4,  РШ 10 ТН 1С  (РВЗ-10)</t>
  </si>
  <si>
    <t>КРУН 10 (КРН-III-10)</t>
  </si>
  <si>
    <t>47</t>
  </si>
  <si>
    <t>PR0014144</t>
  </si>
  <si>
    <t>ПС 35 кВ Лазо</t>
  </si>
  <si>
    <t>В 35 Т-1, В 35 Т-2, В 35 ВЛ Рождественка (ВТ-35)</t>
  </si>
  <si>
    <t>РЛ 35 ВЛ Рождественка,РЛ 35 ВЛ И (РНДЗ-2-35), РШ 35 Т-1, РШ 35 Т-2, РШ 35 ТН-1, РШ 35 Тн-2, РШ 35 ВЛ Рождественка, РТ 35 ТСН-1, РС 35 1С, РС 35 2С (РНДЗ-1-35)</t>
  </si>
  <si>
    <t>Т-1, Т-2 (ТМН-6300/35)</t>
  </si>
  <si>
    <t>ТСН-1 (ТМ-100/35)</t>
  </si>
  <si>
    <t>ТСН-2 (ТМ-100/10)</t>
  </si>
  <si>
    <t>PR0014149</t>
  </si>
  <si>
    <t>ПС 35 кВ ЛДК</t>
  </si>
  <si>
    <t>Т-1 (ТДУ-10000/35); Т-2 (ТМ-6300/35)</t>
  </si>
  <si>
    <t xml:space="preserve">ОД 35 Т-1, ОД-35 Т-2  (ОД-35)    </t>
  </si>
  <si>
    <t>PR0014148</t>
  </si>
  <si>
    <t>ПС 35 кВ  Рождественка</t>
  </si>
  <si>
    <t>В 35 ВЛ Пантелеймоновка (ВТ-35)</t>
  </si>
  <si>
    <t xml:space="preserve"> PR0014143</t>
  </si>
  <si>
    <t>ПС 35 кВ  Веденка</t>
  </si>
  <si>
    <t>Т-1 (ТМН-2500/35)</t>
  </si>
  <si>
    <t xml:space="preserve"> PR0014147</t>
  </si>
  <si>
    <t>ПС 35 кВ  Ракитное</t>
  </si>
  <si>
    <t>PR0014164</t>
  </si>
  <si>
    <t>ПС 35 кВ Крыловка</t>
  </si>
  <si>
    <t>В 35 Т-1, В 35 Т-2, СВ 35 (ВТ-35)</t>
  </si>
  <si>
    <t>РЛ 35 ВЛ Кировка,РЛ 35 ВЛ Марьяновка (РЛНДЗ-1-35), РС 35 1С, РС 35 2С, РШ 35 Т-1, РШ 35 Т-2 (РЛНДЗ-2-35)</t>
  </si>
  <si>
    <t>РВ 35 Т-1, РВ 35  Т-2 (РВС-35)</t>
  </si>
  <si>
    <t>В 10 Т-2, ф-6, ф-7, СВ 10 (ВК-10)</t>
  </si>
  <si>
    <t>КРУН 10 (КРН-IV-10, КРН-III-10)</t>
  </si>
  <si>
    <t>Ячейки КРУН 10 № 11, 12, 13 (КРН-III-10)</t>
  </si>
  <si>
    <t>Ячейки 10  № 2, 3, 4, 5 (КРН-IV-10), 11, 12, 13, 14 (КРН-III-10)</t>
  </si>
  <si>
    <t>24</t>
  </si>
  <si>
    <t>PR0014168</t>
  </si>
  <si>
    <t>ПС 35 кВ  Шмаковка</t>
  </si>
  <si>
    <t>График монтажа и восстановления блокир. устр. п.6</t>
  </si>
  <si>
    <t>Т-1 (ТМН-6300/35)</t>
  </si>
  <si>
    <t>РШ 35 ВЛ Тихменево, РШ 35 ВЛ Кировка, РС 35 1С, РС 35 2С  (РЛНДЗ-1-35)</t>
  </si>
  <si>
    <t>Ремонт блокировочных устройств 35 кВ</t>
  </si>
  <si>
    <t>PR0014165</t>
  </si>
  <si>
    <t>ПС 35 кВ  Марьяновка</t>
  </si>
  <si>
    <t>Т-1, Т-2 (ТМН-2500/35)</t>
  </si>
  <si>
    <t>PR0014167</t>
  </si>
  <si>
    <t>ПС 35 кВ Руновка</t>
  </si>
  <si>
    <t>PR0014166</t>
  </si>
  <si>
    <t>ПС 35 кВ Павло-Федоровка</t>
  </si>
  <si>
    <t>PR0013601</t>
  </si>
  <si>
    <t>КТП 1125 "Быт" 
с. Ружино</t>
  </si>
  <si>
    <t>Ремонт РУ 10 кВ</t>
  </si>
  <si>
    <t>Ремонт РУ 0,4 кВ</t>
  </si>
  <si>
    <t>PR0013603</t>
  </si>
  <si>
    <t>КТП 1128 "З.ток" 
с. Тамга</t>
  </si>
  <si>
    <t>PR0014019</t>
  </si>
  <si>
    <t>КТП 1081 "База ЛРЭС" 
г. Лесозаводск</t>
  </si>
  <si>
    <t>PR0014052</t>
  </si>
  <si>
    <t>КТП 1120 "Быт" 
с. Тургенево</t>
  </si>
  <si>
    <t xml:space="preserve"> PR0013916</t>
  </si>
  <si>
    <t>КТП 1102 "Зерноток" 
с. Пантелеймоновка</t>
  </si>
  <si>
    <t>PR0013779</t>
  </si>
  <si>
    <t>КТП 1117 "Быт" 
с. Ильмовка</t>
  </si>
  <si>
    <t xml:space="preserve"> PR0014369</t>
  </si>
  <si>
    <t>КТП 2001 "Котельная" 400 кВА в с.Игнатьевка</t>
  </si>
  <si>
    <t xml:space="preserve"> PR0014394</t>
  </si>
  <si>
    <t xml:space="preserve">КТП 2014 "Ферма"
с. Федосьевка </t>
  </si>
  <si>
    <t xml:space="preserve"> PR0013382 </t>
  </si>
  <si>
    <t>КТП 2072 "Индивидуальный поселок" 
п.Лучегорск</t>
  </si>
  <si>
    <t xml:space="preserve">PR0013396 </t>
  </si>
  <si>
    <t>ЗТП 2099 "дом16" п.Лучегорск</t>
  </si>
  <si>
    <t xml:space="preserve">PR0013379 </t>
  </si>
  <si>
    <t>ЗТП 2088 "дом17" п.Лучегорск</t>
  </si>
  <si>
    <t xml:space="preserve">PR0013399 </t>
  </si>
  <si>
    <t>ЗТП 2110 "Атлант" п.Лучегорск</t>
  </si>
  <si>
    <t>PR0013400</t>
  </si>
  <si>
    <t>ЗТП 2116 "4а м-он" п.Лучегорск</t>
  </si>
  <si>
    <t>PR0014199</t>
  </si>
  <si>
    <t>РП-2091 Нагорное</t>
  </si>
  <si>
    <t>PR0013413</t>
  </si>
  <si>
    <t>ЗТП 3140 "Школа" 
с. Прохоры</t>
  </si>
  <si>
    <t>PR0013699</t>
  </si>
  <si>
    <t>КТП 3247 "Быт" 
с. Новинка</t>
  </si>
  <si>
    <t>PR0014070</t>
  </si>
  <si>
    <t>КТП 3112 "МТФ" 
с.Дубовское</t>
  </si>
  <si>
    <t>PR0013817</t>
  </si>
  <si>
    <t>КТП 3303 "Д/сад" 
с.Александровка</t>
  </si>
  <si>
    <t>PR0013729</t>
  </si>
  <si>
    <t xml:space="preserve">КТП 3312 "Быт"
с.Свиягино </t>
  </si>
  <si>
    <t xml:space="preserve">PR0013679 </t>
  </si>
  <si>
    <t>КТП 4032 "Быт" 
с.Лукьяновка</t>
  </si>
  <si>
    <t>PR0013529</t>
  </si>
  <si>
    <t>КТП 4037 "Быт" 
с.Гоголевка</t>
  </si>
  <si>
    <t xml:space="preserve">PR0013696  </t>
  </si>
  <si>
    <t>КТП 4017 "С.Администрация"
с.Новокрещенка</t>
  </si>
  <si>
    <t xml:space="preserve"> PR0013928</t>
  </si>
  <si>
    <t>КТП 5067 "Яблочки" с.Новотроицкое</t>
  </si>
  <si>
    <t>PR0013576</t>
  </si>
  <si>
    <t>КТП 5015 "Хутор" с.Соловьевка</t>
  </si>
  <si>
    <t>PR0013575</t>
  </si>
  <si>
    <t>КТП 5021 "Есенина" с.Соловьевка</t>
  </si>
  <si>
    <t>КТП 6088 "Быт" 
с. Уссурка</t>
  </si>
  <si>
    <t>PR0012845</t>
  </si>
  <si>
    <t>КТП 6030 "Гаражная" 
с. Комаровка</t>
  </si>
  <si>
    <t>КТП 6066 "Быт" 
с. Авдеевка</t>
  </si>
  <si>
    <t>PR0013703</t>
  </si>
  <si>
    <t>КТП 6152 "З.ТОК" 
с. Преображенка</t>
  </si>
  <si>
    <t>PR0013512</t>
  </si>
  <si>
    <t>КТП 6174 "Быт" 
с. Б.Ключи</t>
  </si>
  <si>
    <t>3.31.1.</t>
  </si>
  <si>
    <t xml:space="preserve">PR0014346; PR0013839;
PR0013491  
</t>
  </si>
  <si>
    <t>ТМ-160кВА, ТМ-250кВА, ТМ-100кВА;</t>
  </si>
  <si>
    <t>Капитальный ремонт ТМ-6-10/0,4</t>
  </si>
  <si>
    <t>3.31.2.</t>
  </si>
  <si>
    <t>PR0013964; PR0014369; 
PR0013410</t>
  </si>
  <si>
    <t>ТМ-160кВА; ТМ-400кВА-2шт;</t>
  </si>
  <si>
    <t>3.31.3.</t>
  </si>
  <si>
    <t xml:space="preserve">PR0013413; PR0013531;
PR0013943 </t>
  </si>
  <si>
    <t xml:space="preserve">ТМ-400кВА; ТМ-250кВА; ТМ-100кВА; </t>
  </si>
  <si>
    <t>3.31.4.</t>
  </si>
  <si>
    <t>PR0013679; PR0014277; 
PR0013801</t>
  </si>
  <si>
    <t>ТМ-250кВА-3шт;</t>
  </si>
  <si>
    <t>3.31.5.</t>
  </si>
  <si>
    <t>PR0013672; PR0013861;
 PR0013369</t>
  </si>
  <si>
    <t>ТМ-160кВА; ТМ-250кВА; ТМ-400кВА;</t>
  </si>
  <si>
    <t>3.31.6.</t>
  </si>
  <si>
    <t>PR0013601; PR0014355; 
PR0013481</t>
  </si>
  <si>
    <t xml:space="preserve">ТМ-100кВА; ТМ-63кВА; ТМ-250кВА; </t>
  </si>
  <si>
    <t>3.31.7.</t>
  </si>
  <si>
    <t xml:space="preserve">PR0014364; PR0013414;
 PR0014019 </t>
  </si>
  <si>
    <t xml:space="preserve">ТМ-250кВА; ТМ-160кВА; ТМ-630кВА; </t>
  </si>
  <si>
    <t>3.31.8.</t>
  </si>
  <si>
    <t xml:space="preserve"> PR0014211; PR0013701; 
PR0013693 </t>
  </si>
  <si>
    <t xml:space="preserve"> ТМ-250кВА-2шт; ТМ-160кВА;</t>
  </si>
  <si>
    <t>3.31.9.</t>
  </si>
  <si>
    <t xml:space="preserve"> PR0013779; PR0013844;
PR0013414 </t>
  </si>
  <si>
    <t xml:space="preserve">ТМ-160кВА-2шт; ТМ-63кВА; </t>
  </si>
  <si>
    <t>3.31.10.</t>
  </si>
  <si>
    <t xml:space="preserve"> PR0014052; PR0013603; 
PR0013916</t>
  </si>
  <si>
    <t xml:space="preserve">ТМ-100кВА-2шт; ТМ-160кВА; </t>
  </si>
  <si>
    <t>3.32.1.</t>
  </si>
  <si>
    <t xml:space="preserve"> PR0013382
PR0013381
PR0013383
PR0013387
 PR0013389
PR0013392
PR0013393</t>
  </si>
  <si>
    <t>ТМ-400кВА-5шт;
ТМ-630кВА-7шт.</t>
  </si>
  <si>
    <t>3.32.2.</t>
  </si>
  <si>
    <t xml:space="preserve"> PR0013394
PR0013399
PR0013399
 PR0013403
PR0013404
PR0013400</t>
  </si>
  <si>
    <t>ТМ-400кВА-4шт;
ТМ-630кВА-7шт.</t>
  </si>
  <si>
    <t>ТМ-250кВА-7шт;
ТМ-400кВА-1шт;</t>
  </si>
  <si>
    <t>3.34.1.</t>
  </si>
  <si>
    <t>PR0014037
PR0013687</t>
  </si>
  <si>
    <t xml:space="preserve">ТМ-160 кВА,  ТМ-160 кВА,  </t>
  </si>
  <si>
    <t>3.34.2.</t>
  </si>
  <si>
    <t>PR0013560
PR0014067
PR0013559</t>
  </si>
  <si>
    <t xml:space="preserve">ТМ-100 кВА,  ТМ-250 кВА, ТМ-250 кВА, </t>
  </si>
  <si>
    <t>3.34.3.</t>
  </si>
  <si>
    <t>PR0013687
PR0013470</t>
  </si>
  <si>
    <t xml:space="preserve">ТМ-160 кВА, ТМ-250 кВА, </t>
  </si>
  <si>
    <t>3.34.4.</t>
  </si>
  <si>
    <t xml:space="preserve">PR0014033 </t>
  </si>
  <si>
    <t>ТМ-160 кВА,</t>
  </si>
  <si>
    <t>3.34.5.</t>
  </si>
  <si>
    <t>PR0013680
PR0014005
PR0013870</t>
  </si>
  <si>
    <t xml:space="preserve">ТМ-160 кВА,   ТМ-160 кВА, ТМ-250 кВА, </t>
  </si>
  <si>
    <t>3.34.6.</t>
  </si>
  <si>
    <t xml:space="preserve">PR0013887
PR0013877 </t>
  </si>
  <si>
    <t xml:space="preserve">ТМ-250 кВА, ТМ-250 кВА, </t>
  </si>
  <si>
    <t>PR0013589</t>
  </si>
  <si>
    <t>ЗТП-1085 "Дойка" с. Курское</t>
  </si>
  <si>
    <t>Ремонт кровли</t>
  </si>
  <si>
    <t>Смена отливов</t>
  </si>
  <si>
    <t>Побелка стен и потолков</t>
  </si>
  <si>
    <t>50</t>
  </si>
  <si>
    <t>Ремонт бетонной отмостки</t>
  </si>
  <si>
    <t>PR0013425</t>
  </si>
  <si>
    <t>ЗТП-4090 «ул.Молодежная» п.Восток</t>
  </si>
  <si>
    <t>72</t>
  </si>
  <si>
    <t>PR0013412</t>
  </si>
  <si>
    <t>ЗТП-5052 "Зерноток" с.Рождественка</t>
  </si>
  <si>
    <t>Ремонт металлической лестницы</t>
  </si>
  <si>
    <t xml:space="preserve">Ремонт бетонных полов </t>
  </si>
  <si>
    <t>Восстановление канав для отвода атмосферных вод</t>
  </si>
  <si>
    <t>4.4.</t>
  </si>
  <si>
    <t>PR0013804</t>
  </si>
  <si>
    <t>ЗТП-3341 "Торговый центр" с.Александровка</t>
  </si>
  <si>
    <t>Акт технического освидетельствования ЗиС Спасского РЭС СП ПЗЭС от 07.07.2015г. П.3.3.</t>
  </si>
  <si>
    <t>Замена деревянных дверей</t>
  </si>
  <si>
    <t>4.5.</t>
  </si>
  <si>
    <t>PR0012195</t>
  </si>
  <si>
    <t>Здание РПБ-5 г.Лесозаводск</t>
  </si>
  <si>
    <t>Помещение ведущего инженера СМ</t>
  </si>
  <si>
    <t>1,8</t>
  </si>
  <si>
    <t>Замена окон</t>
  </si>
  <si>
    <t>Ремонт штукатурки стен</t>
  </si>
  <si>
    <t>106</t>
  </si>
  <si>
    <t>Водоэмульсионная окраска стен</t>
  </si>
  <si>
    <t>Ремонт штукатурки потолков</t>
  </si>
  <si>
    <t>41</t>
  </si>
  <si>
    <t>Водоэмульсионная окраска потолков</t>
  </si>
  <si>
    <t xml:space="preserve">Покраска дверей,окон, радиаторов и труб отопления </t>
  </si>
  <si>
    <t>ПС 35/10 кВ "Заря"</t>
  </si>
  <si>
    <t>Маслоприемник Т-1, Т-2</t>
  </si>
  <si>
    <t>Ремонт бордюрного ограждения маслоприёмника Т-1, Т-2</t>
  </si>
  <si>
    <t>Здание гаража на 12 а/м, г.Лесозаводск</t>
  </si>
  <si>
    <t>Помещение диспетчера СМТ</t>
  </si>
  <si>
    <t>Затирка стен</t>
  </si>
  <si>
    <t>43</t>
  </si>
  <si>
    <t>Ремонт покрытий полов</t>
  </si>
  <si>
    <t>Покраска туб и радиаторов отопления</t>
  </si>
  <si>
    <t>Замена выключателя</t>
  </si>
  <si>
    <t>Замена розеток</t>
  </si>
  <si>
    <t>Ремонт потолков Армстронг</t>
  </si>
  <si>
    <t>Ремонт дверей</t>
  </si>
  <si>
    <t>Покраска дверей</t>
  </si>
  <si>
    <t>4.8.</t>
  </si>
  <si>
    <t>PR0012165</t>
  </si>
  <si>
    <t>Здание производственное Крыловка</t>
  </si>
  <si>
    <t>Акт технического освидетельствования ЗиС Кировского РЭС СП ПЗЭС от 14.09.2015г. П.3.3.</t>
  </si>
  <si>
    <t>Замена дверей</t>
  </si>
  <si>
    <t>Замена ворот</t>
  </si>
  <si>
    <t>Ремонт кирпичной кладки</t>
  </si>
  <si>
    <t>31</t>
  </si>
  <si>
    <t>Кладка стен</t>
  </si>
  <si>
    <t>2,17</t>
  </si>
  <si>
    <t>Демонтаж ворот</t>
  </si>
  <si>
    <t>4.9.</t>
  </si>
  <si>
    <t>PR0012152</t>
  </si>
  <si>
    <t>Здание материального склада Иман г. Дальнереченск</t>
  </si>
  <si>
    <t>Акт технического освидетельствования ЗиС Дальнереченского РЭС СП ПЗЭС от 07.08.2015г. П.3.3.</t>
  </si>
  <si>
    <t>119</t>
  </si>
  <si>
    <t>95</t>
  </si>
  <si>
    <t>1,4</t>
  </si>
  <si>
    <t>4.10.</t>
  </si>
  <si>
    <t>PR0012173</t>
  </si>
  <si>
    <t>Здание ЗРУ-6 кВ ПС «Разрез»</t>
  </si>
  <si>
    <t>Акт технического освидетельствования ЗиС Пожарского РЭС СП ПЗЭС от 28.05.2015г. П.3.3.</t>
  </si>
  <si>
    <t>Ремонт окон</t>
  </si>
  <si>
    <t xml:space="preserve">Побелка стен </t>
  </si>
  <si>
    <t>264</t>
  </si>
  <si>
    <t xml:space="preserve">Побелка потолков </t>
  </si>
  <si>
    <t>276,7</t>
  </si>
  <si>
    <t>Покраска стен</t>
  </si>
  <si>
    <t>150</t>
  </si>
  <si>
    <t xml:space="preserve">Ремонт полов из ДСП </t>
  </si>
  <si>
    <t>12,9</t>
  </si>
  <si>
    <t>4.11.</t>
  </si>
  <si>
    <t>PR0012147</t>
  </si>
  <si>
    <t>Здание гаража ПС «Спасск» на 10 а/м</t>
  </si>
  <si>
    <t>Акт технического освидетельствования ЗиС Спасского РЭС СП ПЗЭС от 18.06.2015г. П.3.3.</t>
  </si>
  <si>
    <t>4.12.</t>
  </si>
  <si>
    <t>PR0014182</t>
  </si>
  <si>
    <t>ПС 35/10 кВ "Красный Кут"</t>
  </si>
  <si>
    <t>Ремонт ж/б плит ограждения</t>
  </si>
  <si>
    <t>4.13.</t>
  </si>
  <si>
    <t>PR0014189</t>
  </si>
  <si>
    <t>ПС 35/10 кВ "Хвалынка"</t>
  </si>
  <si>
    <t>Указание от 24.08.2016 №174 "О результатах проведения технического освидетельствования в 2016 году", п.2.2.6.</t>
  </si>
  <si>
    <t>Ремонт бордюрного ограждения маслоприёмников Т-1, Т-2 с разборкой подстилающих слоёв</t>
  </si>
  <si>
    <t>48</t>
  </si>
  <si>
    <t>4.14.</t>
  </si>
  <si>
    <t>Здание ЗРУ-10 ПС 35/10 кВ "Хвалынка"</t>
  </si>
  <si>
    <t>Указание от 24.08.2016 №174 "О результатах проведения технического освидетельствования в 2016 году", п.2.2.9., п.2.2.10.</t>
  </si>
  <si>
    <t>Покраска бетонных полов</t>
  </si>
  <si>
    <t>247</t>
  </si>
  <si>
    <t>Покраска ворот, дверей</t>
  </si>
  <si>
    <t>4.15.</t>
  </si>
  <si>
    <t>Указание от 24.08.2016 №174 "О результатах проведения технического освидетельствования в 2016 году", п.2.1.6.</t>
  </si>
  <si>
    <t>КРУН-10</t>
  </si>
  <si>
    <t xml:space="preserve">Ремонт ж/б плит площадки обслуживания                           </t>
  </si>
  <si>
    <t>Разработка грунта экскаватором в отвал и с погрузкой в а/м</t>
  </si>
  <si>
    <t>4.16.</t>
  </si>
  <si>
    <t>PR0012153</t>
  </si>
  <si>
    <t>Здания ОПУ г.Спасск-Дальний</t>
  </si>
  <si>
    <t>4.17.</t>
  </si>
  <si>
    <t>ПС 35/10 кВ "Верхний Перевал"</t>
  </si>
  <si>
    <t>Ремонт ограждения с покраской</t>
  </si>
  <si>
    <t>240</t>
  </si>
  <si>
    <t>PR0014596</t>
  </si>
  <si>
    <t>УАЗ-3303 У295КН</t>
  </si>
  <si>
    <t>Ремонт двигателя, рулевого управления, тормозной системы, трансмиссии</t>
  </si>
  <si>
    <t>PR0026864</t>
  </si>
  <si>
    <t>ГАЗ-34039-32 ВН 1570</t>
  </si>
  <si>
    <t>Замена гусениц</t>
  </si>
  <si>
    <t>PR0014564</t>
  </si>
  <si>
    <t>КАМАЗ-55111 У411КН</t>
  </si>
  <si>
    <t>PR0025083</t>
  </si>
  <si>
    <t>TOYOTA LEND CRUISER PRADO   С209ЕС</t>
  </si>
  <si>
    <t>Ремонт рулевого управления, тормозной системы, трансмиссии</t>
  </si>
  <si>
    <t>PR0023853</t>
  </si>
  <si>
    <t>УАЗ 390994 С 851 ВН</t>
  </si>
  <si>
    <t>Ремонт двигателя, рулевого управления,  трансмиссии</t>
  </si>
  <si>
    <t>PR0014505</t>
  </si>
  <si>
    <t>ГАЗ-3307 У656КН</t>
  </si>
  <si>
    <t>PR0024629</t>
  </si>
  <si>
    <t xml:space="preserve">ГАЗ-33081(Егерь) К 611 ВТ </t>
  </si>
  <si>
    <t>PR0014496</t>
  </si>
  <si>
    <t xml:space="preserve">ГАЗ-3110 Н280ВА </t>
  </si>
  <si>
    <t>Ремонт трансмиссии, тормозной системы, ходовой части</t>
  </si>
  <si>
    <t>PR0014537</t>
  </si>
  <si>
    <t xml:space="preserve">ГАЗ-66 Грузовой (фургон)  У581КН </t>
  </si>
  <si>
    <t>Ремонт двигателя, рулевого управления, системы охлаждения, трансмиссии</t>
  </si>
  <si>
    <t>PR0014517</t>
  </si>
  <si>
    <t xml:space="preserve">ГАЗ-66 Грузовой (фургон)  У667КН </t>
  </si>
  <si>
    <t>Ремонт двигателя, трансмиссии</t>
  </si>
  <si>
    <t>PR0026754</t>
  </si>
  <si>
    <t xml:space="preserve">ГАЗ-27527  Е995КС </t>
  </si>
  <si>
    <t>PR0023851</t>
  </si>
  <si>
    <t xml:space="preserve">УАЗ-390994 с833вн </t>
  </si>
  <si>
    <t>Ремонт двигателя, рулевого управления, трансмиссии, системы охлаждения, ходовой части</t>
  </si>
  <si>
    <t>PR0024006</t>
  </si>
  <si>
    <t>НИССАН НР-300 А186ВС</t>
  </si>
  <si>
    <t>Замена стекла ветрового</t>
  </si>
  <si>
    <t>5.14.</t>
  </si>
  <si>
    <t>PR0014500</t>
  </si>
  <si>
    <t>УАЗ-390992  У 407 КН</t>
  </si>
  <si>
    <t>Ремонт трансмиссии, замена генератора</t>
  </si>
  <si>
    <t>5.15.</t>
  </si>
  <si>
    <t>PR0024091</t>
  </si>
  <si>
    <t>ГАЗ-3705Р7  А 201 ВС</t>
  </si>
  <si>
    <t>5.16.</t>
  </si>
  <si>
    <t>PR0014550</t>
  </si>
  <si>
    <t>ЗИЛ-131  У 042 КН</t>
  </si>
  <si>
    <t>Замена генератора</t>
  </si>
  <si>
    <t>5.17.</t>
  </si>
  <si>
    <t>PR0014590</t>
  </si>
  <si>
    <t>УАЗ-39099  У 564 КН</t>
  </si>
  <si>
    <t>Ремонт трансмиссии, ремонт ходовой части, ремонт топливной системы</t>
  </si>
  <si>
    <t>5.18.</t>
  </si>
  <si>
    <t>PR0026753</t>
  </si>
  <si>
    <t>ГАЗ-27527  Е 994 КС</t>
  </si>
  <si>
    <t>Ремонт трансмиссии</t>
  </si>
  <si>
    <t>5.19.</t>
  </si>
  <si>
    <t>PR0024781</t>
  </si>
  <si>
    <t>ГАЗ-3705Р7  В 623 ВХ</t>
  </si>
  <si>
    <t>Ремонт тормозной системы, замена троса лебедки</t>
  </si>
  <si>
    <t>5.20.</t>
  </si>
  <si>
    <t>PR0014599</t>
  </si>
  <si>
    <t>УАЗ-3909   У 665 КН</t>
  </si>
  <si>
    <t>Ремонт трансмиссии, замена реле поворотов</t>
  </si>
  <si>
    <t>5.21.</t>
  </si>
  <si>
    <t>PR0014540</t>
  </si>
  <si>
    <t>ГАЗ-66   У 691 КН</t>
  </si>
  <si>
    <t>Ремонт тормозной системы, замена карбюратора</t>
  </si>
  <si>
    <t>5.22.</t>
  </si>
  <si>
    <t>PR0014506</t>
  </si>
  <si>
    <t>ГАЗ - 3307  У 470 КН</t>
  </si>
  <si>
    <t>Ремонт двигателя, замена кузова</t>
  </si>
  <si>
    <t>5.23.</t>
  </si>
  <si>
    <t>PR0024092</t>
  </si>
  <si>
    <t xml:space="preserve">ГАЗ-33081 А 314 ВС </t>
  </si>
  <si>
    <t>Ремонт трансмиссии, системы питания двигателя, замена рамы</t>
  </si>
  <si>
    <t>5.24.</t>
  </si>
  <si>
    <t>PR0014604</t>
  </si>
  <si>
    <t xml:space="preserve">УРАЛ-375  У 821 КН </t>
  </si>
  <si>
    <t>Ремонт рулевого управления, тормозной системы, ремонт ходовой части, системы отопления</t>
  </si>
  <si>
    <t>PR0012146</t>
  </si>
  <si>
    <t>РУ-0,4 кВ котельной здания гаража на 5 а/м, п.Кировский</t>
  </si>
  <si>
    <t>АИИС КУЭ Лесозаводского РЭС</t>
  </si>
  <si>
    <t>PR0022703</t>
  </si>
  <si>
    <t>с.Курское</t>
  </si>
  <si>
    <t>Замена Счетчик однофазный матрица</t>
  </si>
  <si>
    <t>Замена Счетчик трехфазный матрица с программированием</t>
  </si>
  <si>
    <t>АИИС КУЭ Дальнереченского РЭС</t>
  </si>
  <si>
    <t>PR0022702</t>
  </si>
  <si>
    <t>с.Веденка</t>
  </si>
  <si>
    <t>Замена маршрутизатора</t>
  </si>
  <si>
    <t>АИИС КУЭ РР Кировского РЭС</t>
  </si>
  <si>
    <t>PR0024181</t>
  </si>
  <si>
    <t>с.Увальное</t>
  </si>
  <si>
    <t>Замена неисправного счетчика РиМ</t>
  </si>
  <si>
    <t>Замена неисправного счетчика Меркурий с программированием</t>
  </si>
  <si>
    <t>PR0022701</t>
  </si>
  <si>
    <t>АИИС КУЭ Красноармейского РЭС</t>
  </si>
  <si>
    <t>п.Восток</t>
  </si>
  <si>
    <t>с.Измайлиха</t>
  </si>
  <si>
    <t xml:space="preserve">Замена концентратора </t>
  </si>
  <si>
    <t>АИИС КУЭ РР Пожарского РЭС</t>
  </si>
  <si>
    <t>ПС "Насосная"</t>
  </si>
  <si>
    <t>Замена Счетчик трехфазный меркурий с программированием</t>
  </si>
  <si>
    <t>Советско-Гаванский</t>
  </si>
  <si>
    <t>Замена разрядников</t>
  </si>
  <si>
    <t>Солнечный</t>
  </si>
  <si>
    <t>Монтаж грозотроса</t>
  </si>
  <si>
    <t xml:space="preserve">Чегдомынский </t>
  </si>
  <si>
    <t>Демонтаж грозотроса</t>
  </si>
  <si>
    <t>ПСЭС</t>
  </si>
  <si>
    <t>PR0010366</t>
  </si>
  <si>
    <t>ВЛ110 кВ "Горбуша-Горелое"</t>
  </si>
  <si>
    <t>Эльбанский</t>
  </si>
  <si>
    <t>Монтаж провода (по трассе)</t>
  </si>
  <si>
    <t>Замена выключателей 110 кВ</t>
  </si>
  <si>
    <t>га.</t>
  </si>
  <si>
    <t>База ЦЭС</t>
  </si>
  <si>
    <t>Демонтаж провода (по трассе)</t>
  </si>
  <si>
    <t>Замена выключателей 35 кВ</t>
  </si>
  <si>
    <t>Бикинский</t>
  </si>
  <si>
    <t>Замена выключателей 6-10 кВ</t>
  </si>
  <si>
    <t>2-10,18-24,59-67</t>
  </si>
  <si>
    <t>Вяземский</t>
  </si>
  <si>
    <t>Демонтаж кабеля</t>
  </si>
  <si>
    <t>Замена повреждённых изоляторов</t>
  </si>
  <si>
    <t xml:space="preserve">Лазовский </t>
  </si>
  <si>
    <t>Демонтаж муфт</t>
  </si>
  <si>
    <t>Замена опорно-стержневых изоляторов разъединителей 110 кВ</t>
  </si>
  <si>
    <t>PR0010375</t>
  </si>
  <si>
    <t>ВЛ-110 кВ Горелое-Николаевка</t>
  </si>
  <si>
    <t>Капитальный ремонт разрядников 35 кВ</t>
  </si>
  <si>
    <t>Капитальный ремонт разрядников 6-10 кВ</t>
  </si>
  <si>
    <t>9-17,21-27,31-35</t>
  </si>
  <si>
    <t>Замена ОПН, разрядников 35 кВ</t>
  </si>
  <si>
    <t>Замена ОПН, разрядников 6-10 кВ</t>
  </si>
  <si>
    <t>PR0010364</t>
  </si>
  <si>
    <t>ВЛ-110 кВ "Горбуша-Плавзавод"</t>
  </si>
  <si>
    <t>4-8,16-19, 20-24,30-37,53-56,58-60</t>
  </si>
  <si>
    <t>PR0010374</t>
  </si>
  <si>
    <t>ВЛ-110 кВ "Горбуша-Черемшаны-Пластун"</t>
  </si>
  <si>
    <t>270-283</t>
  </si>
  <si>
    <t>PR0010373</t>
  </si>
  <si>
    <t>ВЛ-110 кВ "Горбуша-Николаевка"</t>
  </si>
  <si>
    <t>PR0010365</t>
  </si>
  <si>
    <t>ВЛ-110 кВ "К-Богополь-Ракушка"</t>
  </si>
  <si>
    <t>п.238 ТИ ЕЭС</t>
  </si>
  <si>
    <t>254-284</t>
  </si>
  <si>
    <t>PR0010368</t>
  </si>
  <si>
    <t>ВЛ-110 кВ "Тимофеевка-Ольга"</t>
  </si>
  <si>
    <t>52-63</t>
  </si>
  <si>
    <t>ВЛ-110 кВ "Ракушка-Тимофеевка"</t>
  </si>
  <si>
    <t>7-10</t>
  </si>
  <si>
    <t>PR0010367, PR0010378</t>
  </si>
  <si>
    <t>ВЛ-110 кВ "К-Богополь-Плавзавод"</t>
  </si>
  <si>
    <t>6-7,8-10,18-19,25-26,28-29,32-33</t>
  </si>
  <si>
    <t>п.202 ТИ ЕЭС</t>
  </si>
  <si>
    <t>14-20</t>
  </si>
  <si>
    <t>PR0010441</t>
  </si>
  <si>
    <t>ВЛ 110 кВ "Чугуевка-Молодежная"</t>
  </si>
  <si>
    <t>78-116</t>
  </si>
  <si>
    <t>Ремонт подъездных дорог</t>
  </si>
  <si>
    <t>км.</t>
  </si>
  <si>
    <t>43, 44, 48, 49, 50, 51</t>
  </si>
  <si>
    <t>1.1.11</t>
  </si>
  <si>
    <t>Арс.РЭС</t>
  </si>
  <si>
    <t>PR0010377</t>
  </si>
  <si>
    <t>158-165</t>
  </si>
  <si>
    <t>146, 147, 148, 149</t>
  </si>
  <si>
    <t>Замена фарфоровых /стеклянных/ изоляторов на полимерные</t>
  </si>
  <si>
    <t>гирл.</t>
  </si>
  <si>
    <t>1.1.12</t>
  </si>
  <si>
    <t>PR0010369</t>
  </si>
  <si>
    <t>ВЛ 110 кВ "Арсеньев-2 - Арсеньев-1"</t>
  </si>
  <si>
    <t>1.1.13</t>
  </si>
  <si>
    <t>PR0010376</t>
  </si>
  <si>
    <t>ВЛ 110 кВ "Реттиховка - Арсеньев-2"</t>
  </si>
  <si>
    <t>Акт №560 от 07.05.17</t>
  </si>
  <si>
    <t>210, 211, 219, 220, 221, 223,</t>
  </si>
  <si>
    <t>PR0010380</t>
  </si>
  <si>
    <t>ВЛ-35 кВ "Горелое-Тайга-Краснореченск"</t>
  </si>
  <si>
    <t>123-124,129-132</t>
  </si>
  <si>
    <t>PR0010404</t>
  </si>
  <si>
    <t>ВЛ-35 кВ "Краснореченск-Перспективная"</t>
  </si>
  <si>
    <t>PR0010381</t>
  </si>
  <si>
    <t xml:space="preserve">ВЛ-35 кВ "Д-Фабричная-1" </t>
  </si>
  <si>
    <t>24-ПС Фабричная-1</t>
  </si>
  <si>
    <t>24-ПС Фабричная-2</t>
  </si>
  <si>
    <t xml:space="preserve"> 5-6,7-8,15-18</t>
  </si>
  <si>
    <t>PR0010385</t>
  </si>
  <si>
    <t>ВЛ-35 кВ "Фабричная-1 - Промбаза"</t>
  </si>
  <si>
    <t>12-14,17-19,</t>
  </si>
  <si>
    <t>PR0010382</t>
  </si>
  <si>
    <t>ВЛ-35 кВ "Промбаза-Горбуша"</t>
  </si>
  <si>
    <t>PR0010379</t>
  </si>
  <si>
    <t>ВЛ-35 кВ "Горбуша-Садовая"</t>
  </si>
  <si>
    <t>PR0010388</t>
  </si>
  <si>
    <t>ВЛ-35 кВ "Кавалерово-Центральная"</t>
  </si>
  <si>
    <t>7-9</t>
  </si>
  <si>
    <t>18-38</t>
  </si>
  <si>
    <t>PR0010391</t>
  </si>
  <si>
    <t>ВЛ-35 кВ "Фабричная-2-Хрустальная"</t>
  </si>
  <si>
    <t>4-6</t>
  </si>
  <si>
    <t>PR0010386</t>
  </si>
  <si>
    <t>ВЛ-35 кВ "К-Фабричная-2" №1</t>
  </si>
  <si>
    <t>PR0010403</t>
  </si>
  <si>
    <t>ВЛ-35 кВ "К-Фабричная-2" №2</t>
  </si>
  <si>
    <t>39-58</t>
  </si>
  <si>
    <t>PR0010390</t>
  </si>
  <si>
    <t xml:space="preserve">ВЛ-35 кВ "Фабричная-2-Л-Крутая" </t>
  </si>
  <si>
    <t>16-19</t>
  </si>
  <si>
    <t>Замена промежуточных опор</t>
  </si>
  <si>
    <t>PR0010389</t>
  </si>
  <si>
    <t xml:space="preserve">ВЛ-35 кВ "Крутая-Центральная" </t>
  </si>
  <si>
    <t xml:space="preserve">ВЛ-35 кВ "Сокольчи-Милоградово" </t>
  </si>
  <si>
    <t>156-158</t>
  </si>
  <si>
    <t>PR0010446</t>
  </si>
  <si>
    <t>ВЛ 35 кВ "Чугуевка-Октябрьская-Соколовка"</t>
  </si>
  <si>
    <t>64-67</t>
  </si>
  <si>
    <t>PR0010443</t>
  </si>
  <si>
    <t>ВЛ 35 кВ "Фадеево-Извилинка-Бреевка"</t>
  </si>
  <si>
    <t>PR0011442</t>
  </si>
  <si>
    <t>ВЛ 35 кВ "Чугуевка-Уборка"</t>
  </si>
  <si>
    <t>209-220</t>
  </si>
  <si>
    <t>245, 246, 247, 248, 249, 250, 252, 254</t>
  </si>
  <si>
    <t>Замена изоляторов фарфоровых /стеклянных/ на полимерные</t>
  </si>
  <si>
    <t>Замена изоляторов фарфоровых на стеклянные</t>
  </si>
  <si>
    <t>PR0010445</t>
  </si>
  <si>
    <t>ВЛ 35 кВ "Уборка-Самарка"</t>
  </si>
  <si>
    <t>1.2.18</t>
  </si>
  <si>
    <t>PR0010394</t>
  </si>
  <si>
    <t>ВЛ 35 кВ "Арсеньев-1 - Анучино"</t>
  </si>
  <si>
    <t>65-81</t>
  </si>
  <si>
    <t>90-94</t>
  </si>
  <si>
    <t>1.2.19</t>
  </si>
  <si>
    <t>PR0010396</t>
  </si>
  <si>
    <t>ВЛ 35 кВ "Арсеньев-1 - Гражданка"</t>
  </si>
  <si>
    <t>1.2.20</t>
  </si>
  <si>
    <t>PR0010397</t>
  </si>
  <si>
    <t>ВЛ 35 кВ "Арсеньев-1 - Город"</t>
  </si>
  <si>
    <t>1.2.21</t>
  </si>
  <si>
    <t>PR0010395</t>
  </si>
  <si>
    <t>ВЛ 35 кВ "Арсеньев-1 - Молодёжная"</t>
  </si>
  <si>
    <t>45-50</t>
  </si>
  <si>
    <t>1.2.22</t>
  </si>
  <si>
    <t>PR0010401</t>
  </si>
  <si>
    <t>ВЛ 35 кВ "Гражданка - Чернышевка"</t>
  </si>
  <si>
    <t>23-25</t>
  </si>
  <si>
    <t>19-21, 23-27</t>
  </si>
  <si>
    <t>1.2.23</t>
  </si>
  <si>
    <t>ВЛ 35 кВ "Анучино - Чернышевка"</t>
  </si>
  <si>
    <t>1.2.24</t>
  </si>
  <si>
    <t>PR0010405</t>
  </si>
  <si>
    <t>ВЛ 35 кВ "Молодёжная - Лесная - Новосысоевка"</t>
  </si>
  <si>
    <t>12-19</t>
  </si>
  <si>
    <t>1.2.25</t>
  </si>
  <si>
    <t>ВЛ 35 кВ "Новосысоевка - В-2"</t>
  </si>
  <si>
    <t>7-8, 10-11, 18-19, 31-32</t>
  </si>
  <si>
    <t>1.2.26</t>
  </si>
  <si>
    <t>PR0010393</t>
  </si>
  <si>
    <t>ВЛ 35 кВ "Андреевка - Яблоновка"</t>
  </si>
  <si>
    <t>1.2.27</t>
  </si>
  <si>
    <t>PR0010398</t>
  </si>
  <si>
    <t>ВЛ 35 кВ "В-2 - Варфоломеевка - Яковлевка"</t>
  </si>
  <si>
    <t>38-39, 41-43, 48-49, 106-107, 111-112, 114-115</t>
  </si>
  <si>
    <t>1.2.28</t>
  </si>
  <si>
    <t>ВЛ 35 кВ "Яковлевка - Андреевка"</t>
  </si>
  <si>
    <t>7-8, 9-10</t>
  </si>
  <si>
    <t>1.2.29</t>
  </si>
  <si>
    <t>PR0010406</t>
  </si>
  <si>
    <t>ВЛ 35 кВ "Яблоновка - Марьяновка"</t>
  </si>
  <si>
    <t>ЭЖД</t>
  </si>
  <si>
    <t>6-10 кВ</t>
  </si>
  <si>
    <t>PR0018430</t>
  </si>
  <si>
    <t xml:space="preserve">ВЛ-10 кВ Ф-3  Каменка  </t>
  </si>
  <si>
    <t xml:space="preserve"> 29-31,406-440,</t>
  </si>
  <si>
    <t>ПОН, МКР</t>
  </si>
  <si>
    <t>440-464</t>
  </si>
  <si>
    <t>РЛ-23 оп.474, РЛ-15 оп.488</t>
  </si>
  <si>
    <t>Замена на РЛ с заземляющими ножами</t>
  </si>
  <si>
    <t>PR0010407</t>
  </si>
  <si>
    <t xml:space="preserve">ВЛ-6 кВ Ф-20 Лидовка   </t>
  </si>
  <si>
    <t>32-34,76-93,103-116</t>
  </si>
  <si>
    <t>114/28-114/57</t>
  </si>
  <si>
    <t>РЛ-22 оп.115</t>
  </si>
  <si>
    <t>PR0023891</t>
  </si>
  <si>
    <t>ВЛ-10кВ Ф-6 "Водозабор"</t>
  </si>
  <si>
    <t>№ 29-31,406-440,</t>
  </si>
  <si>
    <t>№ 440-464</t>
  </si>
  <si>
    <t>№ 200-220</t>
  </si>
  <si>
    <t>Замена сложных опор</t>
  </si>
  <si>
    <t>PR0010303</t>
  </si>
  <si>
    <t>ВЛ-10кВ Ф-12 "РРС"</t>
  </si>
  <si>
    <t>114-134</t>
  </si>
  <si>
    <t>32-37,103-114</t>
  </si>
  <si>
    <t>1.3.5</t>
  </si>
  <si>
    <t>PR0010416</t>
  </si>
  <si>
    <t>ВЛ-6КВ Ф-1 "К-Устиновка"</t>
  </si>
  <si>
    <t xml:space="preserve">№ 85-87,153-158,180-182                              </t>
  </si>
  <si>
    <t>80-81,148-152</t>
  </si>
  <si>
    <t>№ 160-180,</t>
  </si>
  <si>
    <t>57-93</t>
  </si>
  <si>
    <t>№ 74,89,80,90,180,176,182,204</t>
  </si>
  <si>
    <t>1.3.6</t>
  </si>
  <si>
    <t>PR0010360</t>
  </si>
  <si>
    <t>ВЛ-10 кВ Ф-8 "Суворово"</t>
  </si>
  <si>
    <t>№ 230,227,188,189,190</t>
  </si>
  <si>
    <t xml:space="preserve">№114-118, </t>
  </si>
  <si>
    <t xml:space="preserve">№ 230-260                                                         </t>
  </si>
  <si>
    <t xml:space="preserve"> № 39-60</t>
  </si>
  <si>
    <t>1.3.7</t>
  </si>
  <si>
    <t>PR0010358</t>
  </si>
  <si>
    <t>ВЛ-10 кВ Ф-7 "Кормоцех"</t>
  </si>
  <si>
    <t xml:space="preserve"> № 163-169,179-183</t>
  </si>
  <si>
    <t xml:space="preserve">№ 210-214 </t>
  </si>
  <si>
    <t>74-84</t>
  </si>
  <si>
    <t>№ 21,49,60,153,183\1</t>
  </si>
  <si>
    <t>1.3.8</t>
  </si>
  <si>
    <t>PR0010304</t>
  </si>
  <si>
    <t>ВЛ-10 кВ Ф-2 "Зеркальное"</t>
  </si>
  <si>
    <t xml:space="preserve">№77-80,83-98,413-423                                </t>
  </si>
  <si>
    <t>№56-63</t>
  </si>
  <si>
    <t>458 (анк)</t>
  </si>
  <si>
    <t>1-115</t>
  </si>
  <si>
    <t xml:space="preserve"> № 278-300,339</t>
  </si>
  <si>
    <t>236-250</t>
  </si>
  <si>
    <t>1.3.9</t>
  </si>
  <si>
    <t>PR0010417</t>
  </si>
  <si>
    <t>ВЛ-6КВ Ф-10 "К-Синегорье-Устиновка"</t>
  </si>
  <si>
    <t xml:space="preserve">№ 72-74,127-129,183-188                                 </t>
  </si>
  <si>
    <t>41-68</t>
  </si>
  <si>
    <t>№ ,69,92,99,101,197,</t>
  </si>
  <si>
    <t>1.3.10</t>
  </si>
  <si>
    <t>00006082</t>
  </si>
  <si>
    <t>ВЛ-6КВ КХ Путинцев</t>
  </si>
  <si>
    <t>№ 113\14-113\18</t>
  </si>
  <si>
    <t>1.3.11</t>
  </si>
  <si>
    <t>00006050</t>
  </si>
  <si>
    <t>ВЛ-6 кВ Ф-7 "Лесокомбинат"</t>
  </si>
  <si>
    <t>№ 3-8,36-37</t>
  </si>
  <si>
    <t>№ 6,14,25,37</t>
  </si>
  <si>
    <t>оп.29/1-ТП 2025 "АЗС"</t>
  </si>
  <si>
    <t>Авария</t>
  </si>
  <si>
    <t>Акт №745 от 16.06.16г.</t>
  </si>
  <si>
    <t>оп. 57 - ЗТП 2023 "РММ"</t>
  </si>
  <si>
    <t>Акт №1272 от 13.08.16г.</t>
  </si>
  <si>
    <t>№ 13,47-51</t>
  </si>
  <si>
    <t>1.3.12</t>
  </si>
  <si>
    <t>PR0010291</t>
  </si>
  <si>
    <t>ВЛ-10 кВ Ф-5 "Горноводное"</t>
  </si>
  <si>
    <t>155-170</t>
  </si>
  <si>
    <t>300-370</t>
  </si>
  <si>
    <t>386-398</t>
  </si>
  <si>
    <t>297-301, 352-356, 375-369</t>
  </si>
  <si>
    <t>1.3.13</t>
  </si>
  <si>
    <t>PR0010363</t>
  </si>
  <si>
    <t>ВЛ-10 кВ Ф-5 "Прибрежный"</t>
  </si>
  <si>
    <t>15-30</t>
  </si>
  <si>
    <t>70-100</t>
  </si>
  <si>
    <t>58, 55,54,52-46</t>
  </si>
  <si>
    <t>109-118</t>
  </si>
  <si>
    <t>1.3.14</t>
  </si>
  <si>
    <t>PR0010352</t>
  </si>
  <si>
    <t>ВЛ-10 кВ Ф-15 "Николаевка"</t>
  </si>
  <si>
    <t>26-44</t>
  </si>
  <si>
    <t>74-80</t>
  </si>
  <si>
    <t>1.3.15</t>
  </si>
  <si>
    <t>PR0010315</t>
  </si>
  <si>
    <t>ВЛ-10 кВ Ф-9 "Фурманово"</t>
  </si>
  <si>
    <t>173-185</t>
  </si>
  <si>
    <t>40-398</t>
  </si>
  <si>
    <t>639-650</t>
  </si>
  <si>
    <t>1.3.16</t>
  </si>
  <si>
    <t>PR0024866</t>
  </si>
  <si>
    <t>ВЛ-10 кВ Ф-7 "Маргаритово"</t>
  </si>
  <si>
    <t>406-412,414-422,427-437, 439-441</t>
  </si>
  <si>
    <t>830</t>
  </si>
  <si>
    <t>1.3.17</t>
  </si>
  <si>
    <t>PR0024681</t>
  </si>
  <si>
    <t>240-270</t>
  </si>
  <si>
    <t>1.3.18</t>
  </si>
  <si>
    <t>PR0010419</t>
  </si>
  <si>
    <t>ВЛ-6 кВ Ф-12 "Туманово"</t>
  </si>
  <si>
    <t xml:space="preserve"> № 50-60</t>
  </si>
  <si>
    <t>1.3.19</t>
  </si>
  <si>
    <t>PR0010290</t>
  </si>
  <si>
    <t>ВЛ-10 кВ Ф-2 "ДЭС"</t>
  </si>
  <si>
    <t>4/5, 10, 12,13, 25,29.</t>
  </si>
  <si>
    <t>1.3.20</t>
  </si>
  <si>
    <t>PR0010328</t>
  </si>
  <si>
    <t>ВЛ 10 Ф-5 "СХТ"</t>
  </si>
  <si>
    <t xml:space="preserve"> оп.58</t>
  </si>
  <si>
    <t>оп.5/37,5/38 (анк.)</t>
  </si>
  <si>
    <t xml:space="preserve"> оп.5/24 (промеж.)</t>
  </si>
  <si>
    <t>1.3.21</t>
  </si>
  <si>
    <t>PR0010331</t>
  </si>
  <si>
    <t xml:space="preserve">ВЛ 10 Ф-10 "ПМК-2" </t>
  </si>
  <si>
    <t>оп. 40</t>
  </si>
  <si>
    <t xml:space="preserve"> пр.110-125</t>
  </si>
  <si>
    <t xml:space="preserve"> оп.№118,127 (анк.)</t>
  </si>
  <si>
    <t>1.3.22</t>
  </si>
  <si>
    <t>PR 0010332</t>
  </si>
  <si>
    <t xml:space="preserve">ВЛ 10 Ф-16 "Каменка" </t>
  </si>
  <si>
    <t>1.3.3</t>
  </si>
  <si>
    <t>оп.76/60</t>
  </si>
  <si>
    <t>пр. 118-140</t>
  </si>
  <si>
    <t>пр.118-140</t>
  </si>
  <si>
    <t>1.3.23</t>
  </si>
  <si>
    <t>PR0010334</t>
  </si>
  <si>
    <t>ВЛ-10 Ф-4 "Павловка"</t>
  </si>
  <si>
    <t>оп.511</t>
  </si>
  <si>
    <t>пр.. 337/2-337/16</t>
  </si>
  <si>
    <t>1.3.24</t>
  </si>
  <si>
    <t>PR0010339</t>
  </si>
  <si>
    <t>ВЛ 10 Ф-14 "Кокшаровка"</t>
  </si>
  <si>
    <t xml:space="preserve"> оп.255</t>
  </si>
  <si>
    <t xml:space="preserve"> пр.410- 464</t>
  </si>
  <si>
    <t>1.3.25</t>
  </si>
  <si>
    <t>PR0010335</t>
  </si>
  <si>
    <t>ВЛ 10 Ф-1 "Лесогорье"</t>
  </si>
  <si>
    <t xml:space="preserve"> оп.199</t>
  </si>
  <si>
    <t>104-138</t>
  </si>
  <si>
    <t>1.3.26</t>
  </si>
  <si>
    <t>PR0010337</t>
  </si>
  <si>
    <t xml:space="preserve">ВЛ 10 Ф-2 "Медвежий Кут" </t>
  </si>
  <si>
    <t xml:space="preserve"> пр.103-146</t>
  </si>
  <si>
    <t>пр.103-146</t>
  </si>
  <si>
    <t>1.3.27</t>
  </si>
  <si>
    <t>PR0010336</t>
  </si>
  <si>
    <t xml:space="preserve">ВЛ 10 Ф-1 "Архиповка" </t>
  </si>
  <si>
    <t xml:space="preserve"> пр.260-299</t>
  </si>
  <si>
    <t xml:space="preserve"> пр.143-164</t>
  </si>
  <si>
    <t>пр.143-164</t>
  </si>
  <si>
    <t>1.3.28</t>
  </si>
  <si>
    <t>Ан.РЭС</t>
  </si>
  <si>
    <t>PR0010294</t>
  </si>
  <si>
    <t>ВЛ-10 кВ Ф-4 "Лесобиржа"</t>
  </si>
  <si>
    <t>№449-533</t>
  </si>
  <si>
    <t>№№469-533</t>
  </si>
  <si>
    <t>№№272-278,353-356</t>
  </si>
  <si>
    <t>№№348-359,439-453</t>
  </si>
  <si>
    <t xml:space="preserve">Выправка опор  </t>
  </si>
  <si>
    <t>1.3.29</t>
  </si>
  <si>
    <t>PR0010313</t>
  </si>
  <si>
    <t>ВЛ-10 кВ Ф-17 "Варваровка"</t>
  </si>
  <si>
    <t>№№647-697,738-755,805-864.</t>
  </si>
  <si>
    <t xml:space="preserve">Механизированная расчистка просек </t>
  </si>
  <si>
    <t>№№708-753</t>
  </si>
  <si>
    <t xml:space="preserve">Вырубка угрожающих деревьев </t>
  </si>
  <si>
    <t>№№ 708-732</t>
  </si>
  <si>
    <t>№№338-378</t>
  </si>
  <si>
    <t>1.3.30</t>
  </si>
  <si>
    <t>PR0010298</t>
  </si>
  <si>
    <t>ВЛ-10 кВ Ф-7 "Чернышевка"</t>
  </si>
  <si>
    <t>оп. №№119-132</t>
  </si>
  <si>
    <t>оп. №№122-137</t>
  </si>
  <si>
    <t>оп. №№40,137</t>
  </si>
  <si>
    <t xml:space="preserve">Замена РЛНД </t>
  </si>
  <si>
    <t>1.3.31</t>
  </si>
  <si>
    <t>PR0010312</t>
  </si>
  <si>
    <t>ВЛ-10 кВ Ф-9 "Новотроицкое"</t>
  </si>
  <si>
    <t>№№63-77.</t>
  </si>
  <si>
    <t>№№67,68,71,72,237,239.</t>
  </si>
  <si>
    <t>№322,42</t>
  </si>
  <si>
    <t>Замена РЛНД .</t>
  </si>
  <si>
    <t>№№26-42</t>
  </si>
  <si>
    <t>1.3.32</t>
  </si>
  <si>
    <t>PR0010297</t>
  </si>
  <si>
    <t>ВЛ-10 кВ Ф-20 "Пухово"</t>
  </si>
  <si>
    <t xml:space="preserve"> оп. №252/9</t>
  </si>
  <si>
    <t>1.3.33</t>
  </si>
  <si>
    <t>PR0010289</t>
  </si>
  <si>
    <t>ВЛ-10 кВ Ф-1 "Гордеевка"</t>
  </si>
  <si>
    <t>оп. №207/26</t>
  </si>
  <si>
    <t>1.3.34</t>
  </si>
  <si>
    <t>PR0010350</t>
  </si>
  <si>
    <t>ВЛ-10 кВ Ф-15 "Таежка"</t>
  </si>
  <si>
    <t xml:space="preserve"> оп. №293</t>
  </si>
  <si>
    <t>1.3.35</t>
  </si>
  <si>
    <t>PR0025939</t>
  </si>
  <si>
    <t>ВЛ-10 кВ Ф-1 "Арктика"</t>
  </si>
  <si>
    <t>оп. №161/1</t>
  </si>
  <si>
    <t>оп. №№77,89-промеж.</t>
  </si>
  <si>
    <t>оп. №№63,76,79,93.</t>
  </si>
  <si>
    <t>оп. №№76,77,78,79,80,81,82.</t>
  </si>
  <si>
    <t>1.3.36</t>
  </si>
  <si>
    <t>PR0010299</t>
  </si>
  <si>
    <t>ВЛ-10 кВ Ф-19 "Краснополянский ЛПХ"</t>
  </si>
  <si>
    <t>оп. №№34-40.</t>
  </si>
  <si>
    <t>Перестановкаа опор</t>
  </si>
  <si>
    <t>оп. №№43-50</t>
  </si>
  <si>
    <t>1.3.37</t>
  </si>
  <si>
    <t>Б/Н</t>
  </si>
  <si>
    <t>ВЛ-10 кВ Ф-2 "Гражданка"</t>
  </si>
  <si>
    <t>№№44-53</t>
  </si>
  <si>
    <t>№№44-51</t>
  </si>
  <si>
    <t>1.3.38</t>
  </si>
  <si>
    <t>PR0026257</t>
  </si>
  <si>
    <t>ВЛ-10 кВ Ф-12 "Анучино"</t>
  </si>
  <si>
    <t>оп. №№44-51</t>
  </si>
  <si>
    <t>оп. №№12-15</t>
  </si>
  <si>
    <t>1.3.39</t>
  </si>
  <si>
    <t>ЯРЭС</t>
  </si>
  <si>
    <t>PR0010357</t>
  </si>
  <si>
    <t>ВЛ-10 Ф-6 "Заря"</t>
  </si>
  <si>
    <t>оп. №32/1 (РЛ-16)</t>
  </si>
  <si>
    <t>1.3.40</t>
  </si>
  <si>
    <t>PR0010359</t>
  </si>
  <si>
    <t>ВЛ-10 Ф-7 "ХГОК"</t>
  </si>
  <si>
    <t>оп. №66 (РЛ-37)</t>
  </si>
  <si>
    <t>1.3.41</t>
  </si>
  <si>
    <t>PR0010345</t>
  </si>
  <si>
    <t>ВЛ-10 Ф-10 "Озерное"</t>
  </si>
  <si>
    <t>оп. №174/8 (РЛ-30)</t>
  </si>
  <si>
    <t>оп. №121-122,131-132,188-189,210-211,174/33-174/34,24-39,161-168,85-86,314-317,226-228,174/8-174/10,174/13-174/17,195-197,72-74</t>
  </si>
  <si>
    <t>оп. №34,35,198,199,254,280,281,293,294</t>
  </si>
  <si>
    <t>оп. №256 (РЛ-49), 65 (РЛ-11)</t>
  </si>
  <si>
    <t>пр. оп. №60-61</t>
  </si>
  <si>
    <t>1.3.42</t>
  </si>
  <si>
    <t>PR0010348</t>
  </si>
  <si>
    <t>ВЛ-10 Ф-14 "Николомихайловка"</t>
  </si>
  <si>
    <t>оп. 105/77 (РК-4)</t>
  </si>
  <si>
    <t>оп. №375 (РТП-6045)</t>
  </si>
  <si>
    <t>оп. №14-15,81-83,105/61-105/77,105/21-105/27</t>
  </si>
  <si>
    <t>оп. №126-129,26-27,111-115,105/1-105/8,167-168,187-188,326/5-326/8</t>
  </si>
  <si>
    <t>пр. оп. №250-251, 271-272, 105/45-105/46</t>
  </si>
  <si>
    <t>оп. №63,222,243,246,341</t>
  </si>
  <si>
    <t>1.3.43</t>
  </si>
  <si>
    <t>PR0010346</t>
  </si>
  <si>
    <t>ВЛ-10 Ф-11 "Яблоновка"</t>
  </si>
  <si>
    <t>оп. №3/3/3 (РТП-6051)</t>
  </si>
  <si>
    <t>оп. №3/9-3/10,25-26</t>
  </si>
  <si>
    <t>1.3.44</t>
  </si>
  <si>
    <t>PR0010420</t>
  </si>
  <si>
    <t>ВЛ-6 Ф-14 "Старосысоевка"</t>
  </si>
  <si>
    <t>оп. №113/4-113/21</t>
  </si>
  <si>
    <t>1.3.45</t>
  </si>
  <si>
    <t>PR0010424</t>
  </si>
  <si>
    <t>ВЛ-6 Ф-9 "Красный партизан"</t>
  </si>
  <si>
    <t>оп. №7/1а-7/2а,9-10,11-12,14-15,19-20,22/1-22/2,23-24,24-25,25-25/1,25/1-25/2,33-34</t>
  </si>
  <si>
    <t>оп. №7,7/1,7/2,7/3,28/1,28/2,7/6,7/7</t>
  </si>
  <si>
    <t>1.3.46</t>
  </si>
  <si>
    <t>PR0010343</t>
  </si>
  <si>
    <t>ВЛ-10 Ф-1 "Достоевка"</t>
  </si>
  <si>
    <t>оп. №42-44,75-76,110-112,104-106</t>
  </si>
  <si>
    <t>оп. №10/27,10/71,10/72,10/73</t>
  </si>
  <si>
    <t>оп. №10/53-10/59,10/52/1-10/52/15</t>
  </si>
  <si>
    <t>PR0024669</t>
  </si>
  <si>
    <t>ВЛ 0,4 кВ с.Каменка</t>
  </si>
  <si>
    <t xml:space="preserve">Ф-4 Верхнетаежная от ТП1059 АТС, Ф-8 Таежная от ТП1059 АТС, Ф-7 Пионерская от ТП1057 Школа, Ф-11 Пер.Кривой от ТП1057 Школа,) </t>
  </si>
  <si>
    <t>Жалобы потребителей</t>
  </si>
  <si>
    <t>1 отв.2пр.</t>
  </si>
  <si>
    <t>пр/км.</t>
  </si>
  <si>
    <t>PR0023887</t>
  </si>
  <si>
    <t xml:space="preserve">ВЛ 0,4 кВ пгт.Пластун </t>
  </si>
  <si>
    <t xml:space="preserve">пгт.Пластун  (Ф-1 Поселок от ТП1014 Гарнизон) </t>
  </si>
  <si>
    <t>PR0023890</t>
  </si>
  <si>
    <t xml:space="preserve">Ф-2 Садовый от ТП1050 1-ый квартал </t>
  </si>
  <si>
    <t>опоры подъём запрещён</t>
  </si>
  <si>
    <t>1.4.4</t>
  </si>
  <si>
    <t>PR0010251</t>
  </si>
  <si>
    <t>ВЛ-0,4 кВ с.Синегорье</t>
  </si>
  <si>
    <t>Ф-2 от ТП-2003 оп №1,2,6,7,10,11,15,16,20 - анк.</t>
  </si>
  <si>
    <t>Ф-1 от ТП-2003 оп №16,21,24,28,33,36,37,42 - анк.</t>
  </si>
  <si>
    <t>Ф-3 от ТП-2003 оп №3 - пром.</t>
  </si>
  <si>
    <t>1.4.5</t>
  </si>
  <si>
    <t>PR0010284</t>
  </si>
  <si>
    <t>ВЛ-0,4 кВ п.Горнореченск</t>
  </si>
  <si>
    <t>Ф-1 от ТП-2063 оп №1/1а, 3,5/1/3,5/1/5,7,7/1,9,11,12,17 - анк.</t>
  </si>
  <si>
    <t>1.4.6</t>
  </si>
  <si>
    <t>PR00010222</t>
  </si>
  <si>
    <t>ВЛ-0,4 кВ с.Богополь</t>
  </si>
  <si>
    <t>Ф-2 от ТП-2013 оп № 5,6,7-пром.</t>
  </si>
  <si>
    <t>Ф-2 от ТП-2013 оп № 4-14</t>
  </si>
  <si>
    <t>1.4.7</t>
  </si>
  <si>
    <t>PR0024925</t>
  </si>
  <si>
    <t>ВЛ-0,4 кВ с.Бровки</t>
  </si>
  <si>
    <t>Ф-1  от ТП-2110 оп №3, 6, 7, 15/1, 16/1, 18, 20, 23/1 ,25.</t>
  </si>
  <si>
    <t xml:space="preserve">Ф-1  от ТП-2110 оп №1-25 </t>
  </si>
  <si>
    <t>Ф-1  от ТП-2110 оп №1, 2, 5, 7, 10, 19, 20, 23, 23/1, 25, 2/4А, 2/3А, 2/1А - анк.,  оп № 3, 4, 6, 8, 9, 11, 12, 13, 14, 15, 16,17,18,21,22 пром.</t>
  </si>
  <si>
    <t>1.4.8</t>
  </si>
  <si>
    <t>PR0024924</t>
  </si>
  <si>
    <t>ВЛ-0,4 кВ с.Щербаковка</t>
  </si>
  <si>
    <t>Ф-2  от ТП-2109 оп №68,61,57 - анк.,  оп № 6,7,71- пром.</t>
  </si>
  <si>
    <t>Установка ж/б приставок</t>
  </si>
  <si>
    <t>Ф-2  от ТП-2109 оп №5,25,28,35,39,43,44,57,61,68 - анк.,  оп №6,7,55,60, 62,63,64,65,66,67, 69, 70, 71,79,81- пром.</t>
  </si>
  <si>
    <t>ВЛ-0,4 кВ п.Моряк-Рыболов</t>
  </si>
  <si>
    <t>1.4.9</t>
  </si>
  <si>
    <t>ф-1 "Ленинская от КТПА 2117 "Поселок"</t>
  </si>
  <si>
    <t>ВЛ-0,4 кВ с.Маргаритово</t>
  </si>
  <si>
    <t>Ф-1 "Школа" (оп.1-4), Ф-2 "Быт" (оп.1-23) от КТП 2112 Школа</t>
  </si>
  <si>
    <t>1.4.11</t>
  </si>
  <si>
    <t xml:space="preserve">PR0011970 </t>
  </si>
  <si>
    <t>ВЛ-0,4 кВ с. Ленино</t>
  </si>
  <si>
    <t>оп.1,5,6,18,19 Ф-1 "Быт" от ТП-3231 "Быт" (анк)</t>
  </si>
  <si>
    <t>оп.3,4,7,8,10,11,12,13,14,15 Ф-1 "Быт" от ТП-3231 "Быт" (промеж)</t>
  </si>
  <si>
    <t xml:space="preserve">оп.1-22 Ф-1 "Быт" от ТП-3231 "Быт" </t>
  </si>
  <si>
    <t xml:space="preserve">оп. 2,3,4,7,8,9,14,17,15/1,15/9 Ф-2 "Лесхоз" от ТП-3230 "Лесхоз" </t>
  </si>
  <si>
    <t>1.4.12</t>
  </si>
  <si>
    <t xml:space="preserve">PR0010223   </t>
  </si>
  <si>
    <t>ВЛ-0,4 кВ с. Верхняя Бреевка</t>
  </si>
  <si>
    <t>оп.6,9,15,18,24 Ф-1 "Центральная" от ТП-3068 "Мастерские" (анк.)</t>
  </si>
  <si>
    <t>оп.2,3,7,10,11/1,11/2,20,21,28,29 Ф-1 "Центральная" от ТП-3068 "Мастерские" (промеж.)</t>
  </si>
  <si>
    <t xml:space="preserve">оп.1-24 Ф-1 "Центральная" от ТП-3068 "Мастерские" </t>
  </si>
  <si>
    <t xml:space="preserve">оп.2,3,7,10,11/1,11/2,20,21,28,29 Ф-1 "Центральная" от ТП-3068 "Мастерские" </t>
  </si>
  <si>
    <t>1.4.13</t>
  </si>
  <si>
    <t>PR0010230</t>
  </si>
  <si>
    <t>ВЛ-0,4 кВ с. Извилинка</t>
  </si>
  <si>
    <t xml:space="preserve"> Ф-1 "Быт" от ПС 35/0,4 "Извилинка" оп.10,10/3,43,29,36 (анк.)</t>
  </si>
  <si>
    <t xml:space="preserve"> Ф-1 "Быт" от ПС 35/0,4 "Извилинка" </t>
  </si>
  <si>
    <t>1.4.14</t>
  </si>
  <si>
    <t xml:space="preserve">PR0010249   </t>
  </si>
  <si>
    <t>ВЛ-0,4 кВ с. Саратовка</t>
  </si>
  <si>
    <t xml:space="preserve"> Ф-1 "Быт" от ТП-3022 "Быт" оп.1,2,5,8,17 (анк.)</t>
  </si>
  <si>
    <t xml:space="preserve"> Ф-1 "Быт" от ТП-3022 "Быт" оп.3,4,6,7,9,10,12,13,15,16 (промеж.)</t>
  </si>
  <si>
    <t xml:space="preserve"> Ф-1 "Быт" от ТП-3022 "Быт" 1-16</t>
  </si>
  <si>
    <t xml:space="preserve"> Ф-1 "Быт" от ТП-3022 "Быт" 1-17</t>
  </si>
  <si>
    <t xml:space="preserve"> Ф-1 "Быт" от ТП-3022 "Быт" </t>
  </si>
  <si>
    <t>1.4.15</t>
  </si>
  <si>
    <t>PR0010177</t>
  </si>
  <si>
    <t>ВЛ-0,4 кВ Виноградовка</t>
  </si>
  <si>
    <t>Ф-5"Школа" от КТП 5026 "ДК" оп.№ 1-сложная,№2-промежут.</t>
  </si>
  <si>
    <t xml:space="preserve"> Ф-5 "Школа" от КТП 5026 "ДК" оп.№1-25</t>
  </si>
  <si>
    <t xml:space="preserve"> Ф-5 "Школа" от КТП 5026 "ДК" оп.№1-26</t>
  </si>
  <si>
    <t xml:space="preserve"> Ф-3 "Быт" от КТПА 5037 "Школа".оп №№1-22</t>
  </si>
  <si>
    <t xml:space="preserve"> Ф-3 "Быт" от КТПА 5037 "Школа".оп №№1-23</t>
  </si>
  <si>
    <t>1.4.16</t>
  </si>
  <si>
    <t>PR0025938</t>
  </si>
  <si>
    <t>ВЛ 0,4 кВ Чернышевка</t>
  </si>
  <si>
    <t>Ф-3 "Контора" КТПА-5164 "Биржа" оп №31,33,49,50,59,73-сложные,№51,53,57,60,65,69-промежут.</t>
  </si>
  <si>
    <t>Ф-3 "Контора" КТПА-5164 "Биржа" оп. №38-43, 50-59,50-67</t>
  </si>
  <si>
    <t>Ф-3 "Контора" КТПА-5164 "Биржа" оп. №38-43, 50-59,50-68</t>
  </si>
  <si>
    <t>Ф-3 "Контора" КТПА-5164 "Биржа" оп. №37-74, 50-59</t>
  </si>
  <si>
    <t>1.4.17</t>
  </si>
  <si>
    <t>PR0010261</t>
  </si>
  <si>
    <t>ВЛ-0.4 с.Яковлевка</t>
  </si>
  <si>
    <t>Ф-2 от КТП №6024 "Мастерские", опоры №№24,25,26(одностоечные)</t>
  </si>
  <si>
    <t>Ф-2 от КТП №6024 "Мастерские", опора №23(двухстоечная)</t>
  </si>
  <si>
    <t>Ф-3 от КТП №6028 "Больница", опоры №№13,17(одностоечные)</t>
  </si>
  <si>
    <t>Ф-3 от КТП №6028 "Больница", опора №9/1/2(двухстоечная)</t>
  </si>
  <si>
    <t>Ф-3 от КТП №6101 "Типография", опора №7(двухстоечная)</t>
  </si>
  <si>
    <t>Ф-1 от КТП №6002 "ЛТУ" пр.№1-45</t>
  </si>
  <si>
    <t>Ф-2 от КТП №6002 "ЛТУ"  пр.№1-45</t>
  </si>
  <si>
    <t>1.4.18</t>
  </si>
  <si>
    <t>PR0010167</t>
  </si>
  <si>
    <t>ВЛ-0,4 с.Краснояровка</t>
  </si>
  <si>
    <t>Ф-1 от КТП №6045 "Краснояровка", опора №3(одностоечная)</t>
  </si>
  <si>
    <t>Ф-1 от КТП №6045 "Краснояровка", опора №5(двухстоечная)</t>
  </si>
  <si>
    <t>1.4.19</t>
  </si>
  <si>
    <t>PR0010227</t>
  </si>
  <si>
    <t>ВЛ-0,4 с.Достоевка</t>
  </si>
  <si>
    <t>Ф-1 от КТП №6080 "Картофелехранилище" пр.№1-47</t>
  </si>
  <si>
    <t>1.4.20</t>
  </si>
  <si>
    <t>PR0010165</t>
  </si>
  <si>
    <t>ВЛ-0,4 с.Новосысоевка</t>
  </si>
  <si>
    <t>Ф-2 от КТП №6115 "Украинская" пр.№56-79</t>
  </si>
  <si>
    <t>1.4.21</t>
  </si>
  <si>
    <t>PR0010221</t>
  </si>
  <si>
    <t>ВЛ-0,4 с.Бельцово</t>
  </si>
  <si>
    <t>Ф-1, опоры №8,12,13,18,27, (одностоечные), Ф-2 опоры №№24,25 (одностоечные) от КТП №6039 "Хутор"</t>
  </si>
  <si>
    <t>Ф-1 опоры №№2,3 (одностоечные) от КТП №6038 "Пилорама"</t>
  </si>
  <si>
    <t>ПС 110/10 Пластун</t>
  </si>
  <si>
    <t>2.1.1.</t>
  </si>
  <si>
    <t>PR0011735</t>
  </si>
  <si>
    <t>Т-1 (ТДН-10000/110)</t>
  </si>
  <si>
    <t>ТР</t>
  </si>
  <si>
    <t>2.1.2.</t>
  </si>
  <si>
    <t xml:space="preserve"> PR0011742</t>
  </si>
  <si>
    <t xml:space="preserve"> Т-2 (ТДТН 16000/110)</t>
  </si>
  <si>
    <t>2.1.3.</t>
  </si>
  <si>
    <t>PR0011168</t>
  </si>
  <si>
    <t>Ячейки КРУН 10 (К-37)</t>
  </si>
  <si>
    <t>С</t>
  </si>
  <si>
    <t>Ремонт ячеек КРУ, КРУН</t>
  </si>
  <si>
    <t>ТТ 10 Ф-1, ТТ 10 Т-1, ТТ 10 Ф4-, ТТ 10 Ф-5, ТТ 10 Ф-6, ТТ 10 СВ, ТТ 10 Ф-10, ТТ 10 Ф-11, ТТ 10 Ф-12, ТТ 10 Ф-13, ТТ 10 Т-2, ТТ 10 Ф-17(ТЛМ-10)</t>
  </si>
  <si>
    <t>Ремонт трансформаторов тока 10 кВ</t>
  </si>
  <si>
    <t>1С 10, 2С 10</t>
  </si>
  <si>
    <t>Ремонт сборных шин 6-10 кВ</t>
  </si>
  <si>
    <t>ПС 110/35/10/6 Плавзавод</t>
  </si>
  <si>
    <t>2.2.1.</t>
  </si>
  <si>
    <t>PR0011741</t>
  </si>
  <si>
    <t>Т-1 (ТДТН 10000/110)</t>
  </si>
  <si>
    <t>2.2.2.</t>
  </si>
  <si>
    <t>PR0011734</t>
  </si>
  <si>
    <t>Т-2 (ТДТН 10000/110)</t>
  </si>
  <si>
    <t>2.2.3.</t>
  </si>
  <si>
    <t xml:space="preserve">PR0011327 </t>
  </si>
  <si>
    <t>РЛ 110 ВЛ Горбуша, РТ 110 Т-1, РШ 110 Т-1, РТ 110 Т-2,  РС 110 1С, РШ 110 ТН 1С, РЛ 110 ВЛ Богополь-К, РШ 110 ВЛ Богополь-К (РЛНД-110)</t>
  </si>
  <si>
    <t>2.2.4.</t>
  </si>
  <si>
    <t>PR0011331</t>
  </si>
  <si>
    <t xml:space="preserve">РШ 35 ТН 1С, РШ 35 ТН 2С, РС 35 1С, РС 35 2С, РТ 35 Т-1, РТ 35 Т-2, РШ 35 Т-1, РШ 35 Т-2, РЛ 35 ВЛ Сержантово, РШ 35 ВЛ Сержантово, РШ 35 Т-3, РТ 35 Т-3 (РЛНД-35) </t>
  </si>
  <si>
    <t>2.2.5.</t>
  </si>
  <si>
    <t>PR0011098</t>
  </si>
  <si>
    <t>Ячейки КРУ 6 (КРД-6)</t>
  </si>
  <si>
    <t>ТТ 6 Ф-2,ТТ 6 Ф-4, ТТ 6 Ф-6, ТТ 6 Ф-8, ТТ 6 Ф-14, ТТ 6 Ф-18, ТТ 6 Ф-20, ТТ 6 Т-1, ТТ 6 СВ, ТТ 6 Т-2 (ТПЛ-10)</t>
  </si>
  <si>
    <t>Ремонт трансформаторов тока 6 кВ</t>
  </si>
  <si>
    <t>1С 6, 2С 6</t>
  </si>
  <si>
    <t>ПС 110/6 Николаевка</t>
  </si>
  <si>
    <t>2.3.1.</t>
  </si>
  <si>
    <t xml:space="preserve">PR0011737 </t>
  </si>
  <si>
    <t xml:space="preserve"> Т-1 (ТДТН-25000/110)</t>
  </si>
  <si>
    <t>2.3.2.</t>
  </si>
  <si>
    <t>PR0011740</t>
  </si>
  <si>
    <t>Т-2 (ТДТН-25000/110)</t>
  </si>
  <si>
    <t>2.3.3.</t>
  </si>
  <si>
    <t>PR0011328</t>
  </si>
  <si>
    <t>В 110 ВЛ Горбуша, СВ 110 (МКП-110М)</t>
  </si>
  <si>
    <t>ЗОН 110 Т-1, ЗОН 110 Т-2 (ЗОН-110М-IIУ1)</t>
  </si>
  <si>
    <t>2.3.4.</t>
  </si>
  <si>
    <t>PR0011100</t>
  </si>
  <si>
    <t>В 6 Т-1, В 6 Т-2, СВ 6, В 6 Ф-11, В 6 Ф-9, В 6 Ф-23, В 6 Ф-34, В 6 Ф-56 (ВМПЭ-10, ВКЭ-10)</t>
  </si>
  <si>
    <t>Ячейки КРУ 6 (КВЭ-6)</t>
  </si>
  <si>
    <t>ТТ 6 Ф-9, ТТ 6 Ф11-, ТТ 6 Ф-21, ТТ 6 Ф-23, ТТ 6 Ф-34, ТТ 6 Ф-56, ТТ 6 Т-1, ТТ 6 Т-2, ТТ 6 СВ (ТПОЛ-10, ТПЛ-10)</t>
  </si>
  <si>
    <t>РВ 35 Т-1 (РВС-35)</t>
  </si>
  <si>
    <t>КР</t>
  </si>
  <si>
    <t>Замена разрядников на ОПН 35 кВ</t>
  </si>
  <si>
    <t>ПС 110/6 Черемшаны</t>
  </si>
  <si>
    <t>2.4.1.</t>
  </si>
  <si>
    <t>PR0026058</t>
  </si>
  <si>
    <t>Т-1 (ТМТГ-7500/110)</t>
  </si>
  <si>
    <t>2.4.2.</t>
  </si>
  <si>
    <t>Ячейки КРУН 6 (К-III-У)</t>
  </si>
  <si>
    <t>В 6 Ф-3, В 6 Ф-6 (ВМПП-10)</t>
  </si>
  <si>
    <t>ТТ 6 Ф-3, ТТ 6 Ф-4, ТТ 6 Ф-6, ТТ 6 Т-1 (ТПЛ-10)</t>
  </si>
  <si>
    <t>1С 6</t>
  </si>
  <si>
    <t>2.4.3.</t>
  </si>
  <si>
    <t>ВЧ 110 ВЛ Горбуша-Пластун (ВЗ-600)</t>
  </si>
  <si>
    <t>Ремонт  заградителей</t>
  </si>
  <si>
    <t>ПС 35/6 Д</t>
  </si>
  <si>
    <t>2.5.1.</t>
  </si>
  <si>
    <t>PR0011733</t>
  </si>
  <si>
    <t>Т-1 (ТДНС-16000/35)</t>
  </si>
  <si>
    <t>2.5.2.</t>
  </si>
  <si>
    <t>PR0011739</t>
  </si>
  <si>
    <t>Т-2 (ТДНС-16000/35)</t>
  </si>
  <si>
    <t>2.5.3.</t>
  </si>
  <si>
    <t>PR0011333</t>
  </si>
  <si>
    <t>РШ 35 Т-2, РС 35 2С, РШ 35 ТН 2С, РЛ 35 ВЛ Фабричная-1, РШ 35 ВЛ Фабричная-1 (РЛНД-1-35-/600, РЛНД-2-35-/600)</t>
  </si>
  <si>
    <t>В 35 Т-1, В 35 Т-2, СВ 35 В 35, ВЛ Горелое, В 35 ВЛ Фабричная-1 (ВМ-35)</t>
  </si>
  <si>
    <t>2.5.4.</t>
  </si>
  <si>
    <t xml:space="preserve">PR0011096 </t>
  </si>
  <si>
    <t>Ячейки КРУ 6 (КВП-6)</t>
  </si>
  <si>
    <t>ТТ 6 Т-1, ТТ 6 Ф-1, ТТ 6 Ф-3, ТТ 6 Ф-5, ТТ 6 Ф-7, ТТ 6 Ф-9, ТТ 6 Ф-11, ТТ 6 Ф-13, ТТ 6 Ф-15, ТТ 6 Ф-17, ТТ 6 Ф-19, ТТ 6 Ф-21, ТТ 6 Т-2, ТТ 6 СВ, ТТ 6 Ф-16 (ТЛО-10)</t>
  </si>
  <si>
    <t>ПС 35/6 Промбаза</t>
  </si>
  <si>
    <t>2.6.1.</t>
  </si>
  <si>
    <t>PR0011499</t>
  </si>
  <si>
    <t>Т-1 (ТМ-4000/35)</t>
  </si>
  <si>
    <t>2.6.2.</t>
  </si>
  <si>
    <t>PR0011720</t>
  </si>
  <si>
    <t>Т-2 (ТМ-2500/35)</t>
  </si>
  <si>
    <t>2.6.3.</t>
  </si>
  <si>
    <t>PR0011097</t>
  </si>
  <si>
    <t>Ячейки КРУ 6 (КВП-6, КМ-1)</t>
  </si>
  <si>
    <t>ТТ 6 Т-1 1С, ТТ 6 Ф-6, ТТ 6 Ф-11, ТТ 6 СВ 1С-2С, ТТ 6 Т-2 2С, ТТ 6 Ф-14, ТТ 6 Т-1 3С, ТТ 6 Ф-23, ТТ 6 СВ 3С-4С, ТТ 6 Ф-20, ТТ 6 Ф-22, ТТ 6 Т-2 4С (ТПЛ-10)</t>
  </si>
  <si>
    <t>ПС 35/6  Сержантово</t>
  </si>
  <si>
    <t>2.7.1.</t>
  </si>
  <si>
    <t>PR0011336</t>
  </si>
  <si>
    <t>В-35 ВЛ "Плавзавод",В-35 ВЛ "Садовая", СВ 35 (С-35М)</t>
  </si>
  <si>
    <t>РЛ-35 ВЛ "Плавзавод",РШ-35 ВЛ "Плавзавод",РЛ-35 ВЛ "Садовая",РШ-35 ВЛ "Садовая",РТ-35 Т-1,РТ-35 Т-2, РС 35 1С, РС 35 2С</t>
  </si>
  <si>
    <t>2.7.2.</t>
  </si>
  <si>
    <t xml:space="preserve">РШ 6  Ф-16, РШ 6 Ф-17, РШ 6 Ф-18,РЛ 6  Ф-16, РЛ 6 Ф-17, РЛ 6 Ф-18,  </t>
  </si>
  <si>
    <t>Ремонт разъединителей 6-10 кВ</t>
  </si>
  <si>
    <t>Ячейки КРУН 6 (К-VI-У)</t>
  </si>
  <si>
    <t>ТТ 6 Ф-1,  ТТ 6 Ф-2, ТТ 6 Т-1, ТТ 6 Ф-5, ТТ 6 СВ, ТТ 6 Ф-10, ТТ 6 Т-2, ТТ 6 Ф-16, ТТ 6 Ф-17, ТТ 6 Ф-18</t>
  </si>
  <si>
    <t>ПС 35/6  Фабричная-1</t>
  </si>
  <si>
    <t>2.8.1.</t>
  </si>
  <si>
    <t>PR0011736</t>
  </si>
  <si>
    <t xml:space="preserve">Т-1 (ТМ-5600/35) </t>
  </si>
  <si>
    <t>2.8.2.</t>
  </si>
  <si>
    <t>PR0011743</t>
  </si>
  <si>
    <t xml:space="preserve">Т-2 (ТМ-5600/35) </t>
  </si>
  <si>
    <t>2.8.3.</t>
  </si>
  <si>
    <t>PR0011334</t>
  </si>
  <si>
    <t>В 35 Т-1, В 35 Т-2, В 35 ВЛ Д, В 35 ВЛ Промбаза (ВМ-35)</t>
  </si>
  <si>
    <t>РШ 35 ТН 1С, РШ 35 ТН 2С, РШ 35 Т-1, РШ 35 Т-2, РШ 35 ВЛ Д, РШ 35 ВЛ Промбаза, РС 35 1С, РС 35 2С, РЛ 35 ВЛ Д, РЛ 35 ВЛ Промбаза</t>
  </si>
  <si>
    <t>ПС 35/6  Краснореченск</t>
  </si>
  <si>
    <t>2.9.1.</t>
  </si>
  <si>
    <t>PR0011738</t>
  </si>
  <si>
    <t>2.9.2.</t>
  </si>
  <si>
    <t>Т-2 (ТМ-6300/35)</t>
  </si>
  <si>
    <t>2.9..3.</t>
  </si>
  <si>
    <t>PR0011752</t>
  </si>
  <si>
    <t>ТСН-1 (ТМ-25/6)</t>
  </si>
  <si>
    <t>Ремонт трансформаторов 6-10 кВ</t>
  </si>
  <si>
    <t>2.9.4.</t>
  </si>
  <si>
    <t>PR0011330</t>
  </si>
  <si>
    <t>В 35 Т-1, В 35 Т-2 (ВМД-35-600), В 35 ВЛ Перспективная (ВМ-35-600)</t>
  </si>
  <si>
    <t>Ремонт обогрева баков и  приводов выключателей 35 кВ</t>
  </si>
  <si>
    <t>ПС 35/6  Тайга</t>
  </si>
  <si>
    <t>2.10.1.</t>
  </si>
  <si>
    <t>PR0011765</t>
  </si>
  <si>
    <t>Т-1 (ТМ-6300/35)</t>
  </si>
  <si>
    <t>2.10.2.</t>
  </si>
  <si>
    <t>PR0011763</t>
  </si>
  <si>
    <t>ПС 110/10  Богополь</t>
  </si>
  <si>
    <t>2.11.1.</t>
  </si>
  <si>
    <t>PR0011359</t>
  </si>
  <si>
    <t>РЛ 110 ВЛ Р, Плавзавод (РЛНД-2б-110/1000)</t>
  </si>
  <si>
    <t>ОД 110 Т-1,2 (ОД-110/630 ШПО)</t>
  </si>
  <si>
    <t>Ремонт отделителей 110 кВ</t>
  </si>
  <si>
    <t>КЗ 110 Т-1,2 (КЗ-110/630 ШПК)</t>
  </si>
  <si>
    <t>Ремонт короткозамыкателей 110 кВ</t>
  </si>
  <si>
    <t xml:space="preserve">ЗОН 110 Т-1,2 (ЗОН-110) </t>
  </si>
  <si>
    <t xml:space="preserve">ВЧЗ 110/1000 ВЛ Р, Плавзавод (ВЗ-100) </t>
  </si>
  <si>
    <t>Ремонт высокочастотных заградителей 110 кВ</t>
  </si>
  <si>
    <t xml:space="preserve">КС 110 ВЛ Р, Плавзавод (СМР-55,СМП-110) </t>
  </si>
  <si>
    <t>Ремонт конденсаторов связи 110 кВ</t>
  </si>
  <si>
    <t>2.11.2.</t>
  </si>
  <si>
    <t>PR0011361</t>
  </si>
  <si>
    <t>Т-1 (ТМ-6300/110/10)</t>
  </si>
  <si>
    <t>2.11.3.</t>
  </si>
  <si>
    <t>PR0011360</t>
  </si>
  <si>
    <t>2.11.4.</t>
  </si>
  <si>
    <t>PR0011401</t>
  </si>
  <si>
    <t>ТСН-1-10 кВ (ТМ-63/10)</t>
  </si>
  <si>
    <t>ТСН-2-10 кВ (ТМ-25/10)</t>
  </si>
  <si>
    <t>В 10 Т-1,2,СВ, ф-1,2,7,8 (ВВТЭ-М-10-20/630 УХЛ-2)</t>
  </si>
  <si>
    <t>ТТ 10 (ТВК-10-УХЛ-3 100/5)</t>
  </si>
  <si>
    <t>РЛ, РШ, РТ, РС 10 (РВ-10/400)</t>
  </si>
  <si>
    <t>ТН 10 1,2С (НАМИ-10-95)</t>
  </si>
  <si>
    <t>Ремонт трансформатора напряжения 10 кВ</t>
  </si>
  <si>
    <t>2.12.1.</t>
  </si>
  <si>
    <t>PR0011375</t>
  </si>
  <si>
    <t>Т-1 (ТМН-6300/110/6,3)</t>
  </si>
  <si>
    <t>2.12.2.</t>
  </si>
  <si>
    <t>PR0011376</t>
  </si>
  <si>
    <t>Т-2 (ТМН-6300/110/6,3)</t>
  </si>
  <si>
    <t>2.12.3.</t>
  </si>
  <si>
    <t>PR0011397</t>
  </si>
  <si>
    <t>РЛ,РШ,РС,РТ 110 (РЛНД-2б-110/1000)</t>
  </si>
  <si>
    <t>В 110 Т-1,2,ОВ 110 (МКП-110/630,1000 ШПЭ-33)</t>
  </si>
  <si>
    <t xml:space="preserve">ТН 110 2С (НКФ-110) </t>
  </si>
  <si>
    <t>Ремонт трансформатора напряжения 110 кВ</t>
  </si>
  <si>
    <t xml:space="preserve">ВЧЗ 110/1000 ВЛ К-Бог, Тимофеевка (ВЗ-100) </t>
  </si>
  <si>
    <t xml:space="preserve">КС 110 ВЛ К-Бог, Тимофеевка  (СМР-55,СМП-110) </t>
  </si>
  <si>
    <t>Портал  ОРУ 110</t>
  </si>
  <si>
    <t>п.272 ТИ ЕЭС</t>
  </si>
  <si>
    <t>Нанесение антикоррозионной защиты металлоконструкций (порталов)</t>
  </si>
  <si>
    <t>2.12.5.</t>
  </si>
  <si>
    <t>PR0011377</t>
  </si>
  <si>
    <t>ТСН-1-6 кВ (ТМ-100/6/0,4)</t>
  </si>
  <si>
    <t>2.12.6.</t>
  </si>
  <si>
    <t>PR0011378</t>
  </si>
  <si>
    <t>2.12.4.</t>
  </si>
  <si>
    <t>PR0011374</t>
  </si>
  <si>
    <t>В 6 Т-1,2,СВ, ф-12,14,21 (ВМП-10К-630 ПЭ-11)</t>
  </si>
  <si>
    <t>В 6  ф-5,7,9,10,18,19,23 (ВМП-10К-630 ПЭ-11)</t>
  </si>
  <si>
    <t>ТН 6 1,2С (НАМИ-10-95)</t>
  </si>
  <si>
    <t>РТ 6 Т-1, Т-2, РС СВ (РВ-10/630)</t>
  </si>
  <si>
    <t>ПС 110/10 Ольга</t>
  </si>
  <si>
    <t>2.13.1.</t>
  </si>
  <si>
    <t>PR0011988</t>
  </si>
  <si>
    <t>Т-1 (ТДНС-10000/35/6,3)</t>
  </si>
  <si>
    <t>2.13.2.</t>
  </si>
  <si>
    <t>PR0011362</t>
  </si>
  <si>
    <t>Ремонт поврежденных связей и элементов заземляющих устройств ОРУ 110 кВ</t>
  </si>
  <si>
    <t xml:space="preserve"> ЭЖД Не удовлетворяет сопротивление контура </t>
  </si>
  <si>
    <t>ПС 35/6 Кавалерово</t>
  </si>
  <si>
    <t>2.14.1.</t>
  </si>
  <si>
    <t>PR0011058</t>
  </si>
  <si>
    <t>Т-2 (ТДНС-10000/35/6)</t>
  </si>
  <si>
    <t>2.14.2.</t>
  </si>
  <si>
    <t>PR0011369</t>
  </si>
  <si>
    <t>В 35 Т-1,2,СВ (С-35/630 ПП-67)</t>
  </si>
  <si>
    <t>РЛ,РШ 35 Т-1,2,РС 35 (РЛНД-2б-35/630)</t>
  </si>
  <si>
    <t>ТТ 35 СВ (ТФНД-35)</t>
  </si>
  <si>
    <t>Ремонт трансформаторов тока 35 кВ</t>
  </si>
  <si>
    <t xml:space="preserve">ВЧЗ 35 ВЛ К,Центральная (ВЗ-100) </t>
  </si>
  <si>
    <t xml:space="preserve">КС 35 ВЛ К,Центральная (СМР-55,СМП-35) </t>
  </si>
  <si>
    <t>ПС 35/6  Фабричная-2</t>
  </si>
  <si>
    <t>PR0011398</t>
  </si>
  <si>
    <t>В 35 Т-1, Т-2 , ВЛ К-Фабричная 2 № 1, ВЛ К-Фабричная 2 № 2, ВЛ Фабричная2 -Хрустальная № 1, ВЛ Фабричная2 -Хрустальная № 2,  (ВМ-35/630 ПЭ-11)</t>
  </si>
  <si>
    <t xml:space="preserve">В 35 ВЛ Фабричная 2 - Л - Крутая (С-35/630 ПЭ-11) </t>
  </si>
  <si>
    <t xml:space="preserve">СВ 35 ( С-35/630 ПЭ-11) </t>
  </si>
  <si>
    <t>РЛ 35 ВЛ Фабричная 2 - Л - Крутая, РЛ 35 ВЛ К-Фабричная 2 № 1, РЛ 35 ВЛ К-Фабричная 2 № 2, РЛ 35 ВЛ Фабричная2 -Хрустальная № 1, РЛ 35 ВЛ Фабричная2 -Хрустальная № 2, РШ Т-1, РШ Т-2, РС 35 1С, РС 35 2С, СР 1С, СР 2С, РШ 35 ВЛ Фабричная 2 - Л - Крутая, РШ 35 ВЛ К-Фабричная 2 № 1, РШ 35 ВЛ К-Фабричная 2 № 2, РШ 35 ВЛ Фабричная2 -Хрустальная № 1, РШ 35 ВЛ Фабричная2 -Хрустальная № 2 (РЛНД-2б-35/1000)</t>
  </si>
  <si>
    <t xml:space="preserve">ВЧЗ 35 ВЛ Фабричная2 -Хрустальная № 2, ВЛ К-Фабричная 2 № 1, ВЛ К-Фабричная 2 № 2 (ВЗ-100) </t>
  </si>
  <si>
    <t xml:space="preserve">КС 35 ВЛ Фабричная2 -Хрустальная № 2, ВЛ К-Фабричная 2 № 1, ВЛ К-Фабричная 2 № 2 (СМР-55,СМП-35) </t>
  </si>
  <si>
    <t xml:space="preserve">ТН 35 1С, 2С (ЗНОМ-35) </t>
  </si>
  <si>
    <t>Ремонт трансформатора напряжения 35 кВ</t>
  </si>
  <si>
    <t>Портал ОРУ 35</t>
  </si>
  <si>
    <t>ПС 35/6 Хрустальная</t>
  </si>
  <si>
    <t>PR0011388</t>
  </si>
  <si>
    <t>ОД 35 Т-1,2 (ОД-35/630 ШПО)</t>
  </si>
  <si>
    <t>КЗ 35 Т-1,2 (КЗ-35/630 ШПК)</t>
  </si>
  <si>
    <t>Ремонт короткозамыкателей  35 кВ</t>
  </si>
  <si>
    <t>ПС 35/10  Милоградово</t>
  </si>
  <si>
    <t>PR0024668</t>
  </si>
  <si>
    <t xml:space="preserve">В 35 Т-1 (ВМ-35/630, С-35/630 ПЭ-11) </t>
  </si>
  <si>
    <t>РЛ 35 ВЛ Сокольчи, РШ 35 Т-1 (РДЗ-2б-35/1000)</t>
  </si>
  <si>
    <t xml:space="preserve">ТН 35 ВЛ "Сокольчи" (ЗНОМ-35) </t>
  </si>
  <si>
    <t xml:space="preserve">ТТ 35 БСК (ТФНД-35) </t>
  </si>
  <si>
    <t>Ремонт трансформатора тока 35 кВ</t>
  </si>
  <si>
    <t xml:space="preserve">ВЧЗ 35 БСК(ВЗ-100) </t>
  </si>
  <si>
    <t>В 10 Т-1, ф2,3,7,8 (ВВВ-10/400 УХЛ-2)</t>
  </si>
  <si>
    <t xml:space="preserve">РЛ 10 БСК, РТ 10 ТСН-1 (РВ-2б-10/400) </t>
  </si>
  <si>
    <t>ТСН-1-10 кВ (ТМ-25/10)</t>
  </si>
  <si>
    <t>Ремонт трансформатора тока 10 кВ</t>
  </si>
  <si>
    <t>БСК 10 (КЭКФ-6,6-200-2У-1)</t>
  </si>
  <si>
    <t>Ремонт конденсаторной батареи 10 кВ</t>
  </si>
  <si>
    <t>ПС 220/110/35/10 Чугуевка</t>
  </si>
  <si>
    <t>2.18.1.</t>
  </si>
  <si>
    <t>PR0011065</t>
  </si>
  <si>
    <t>АТ-1 (АТДТНТУ-60)</t>
  </si>
  <si>
    <t>Ремонт трансформаторов 220 кВ</t>
  </si>
  <si>
    <t>2.18.2.</t>
  </si>
  <si>
    <t>PR0011759</t>
  </si>
  <si>
    <t>2.18.3.</t>
  </si>
  <si>
    <t>PR0011760</t>
  </si>
  <si>
    <t>2.18.4.</t>
  </si>
  <si>
    <t>PR0011340</t>
  </si>
  <si>
    <t>В 110 АТ-1 (МКП-110/600)</t>
  </si>
  <si>
    <t>2.18.5.</t>
  </si>
  <si>
    <t>РШ 220 АТ-1 (РДЗ-2-220)</t>
  </si>
  <si>
    <t>Ремонт разъединителей 220 кВ</t>
  </si>
  <si>
    <t>РШ 110 АТ-1 (РЛНДЗ-1-110-1Б)</t>
  </si>
  <si>
    <t>РЛ 110 ВЛ Молодежная  (РЛНДЗ-1-110-1Б)</t>
  </si>
  <si>
    <t>В 110 Т-1, Т-2, СВ (ВЭБ-110/630)</t>
  </si>
  <si>
    <t>Замена предохранителей на  автоматические автоматы</t>
  </si>
  <si>
    <t>Замена реле РП-16, РП-23</t>
  </si>
  <si>
    <t>ПС 35/10 Самарка</t>
  </si>
  <si>
    <t>PR0011338</t>
  </si>
  <si>
    <t>Т-1 (ТМ 1600/35)</t>
  </si>
  <si>
    <t>Течь масла</t>
  </si>
  <si>
    <t>ПС 35/10 Уборка</t>
  </si>
  <si>
    <t>2.20.1.</t>
  </si>
  <si>
    <t>PR0011166</t>
  </si>
  <si>
    <t>2.20.2.</t>
  </si>
  <si>
    <t>PR0011337</t>
  </si>
  <si>
    <t>В 35 Т-2 (С-35/630)</t>
  </si>
  <si>
    <t>В-35 ВЛ Самарка (С-35/630)</t>
  </si>
  <si>
    <t>ПС 35/10 Соколовка</t>
  </si>
  <si>
    <t>PR0011344</t>
  </si>
  <si>
    <t>РШ 35 ВЛ Фадеево (РЛНД-2-35/630)</t>
  </si>
  <si>
    <t>РЛ 35 ВЛ Фадеево (РЛНД-2-35/630)</t>
  </si>
  <si>
    <t>РШ 35 ВЛ Чугуевка (РЛНД-2-35/630)</t>
  </si>
  <si>
    <t>РЛ 35 ВЛ Чугуевка (РЛНД-2-35/630)</t>
  </si>
  <si>
    <t>В 35 ВЛ Фадеево (С-35/630)</t>
  </si>
  <si>
    <t>В 35 ВЛ Чугуевка (С-35/630)</t>
  </si>
  <si>
    <t>В 35 Т-1 (С-35/630)</t>
  </si>
  <si>
    <t>ПС 35/10 Фадеево</t>
  </si>
  <si>
    <t>PR0011341</t>
  </si>
  <si>
    <t>РС 35 1С (РЛНД-2-35/630)</t>
  </si>
  <si>
    <t>РЛ 35 ВЛ Извиленка-Бреевка (РЛНД-2-35/630)</t>
  </si>
  <si>
    <t>РЛ 35 ВЛ Соколовка (РЛНД-2-35/630)</t>
  </si>
  <si>
    <t>РШ 35 Т-1 (РЛНД-2-35/630)</t>
  </si>
  <si>
    <t>СВ 35 (ВТД-35/630)</t>
  </si>
  <si>
    <t>В 35 Т-1 (ВТД-35/630)</t>
  </si>
  <si>
    <t>В 35 Т-2 (ВТД-35/630)</t>
  </si>
  <si>
    <t>ПС 35/10 Бреевка</t>
  </si>
  <si>
    <t>2.23.1.</t>
  </si>
  <si>
    <t>PR0011339</t>
  </si>
  <si>
    <t>РШ 35 Т-2 (РЛНД-2-35/630)</t>
  </si>
  <si>
    <t>2.23.2.</t>
  </si>
  <si>
    <t>PR0011114</t>
  </si>
  <si>
    <t>ТН 1С (НТМИ-10-66У3)</t>
  </si>
  <si>
    <t>ТН 2С (НТМИ-10-66У3)</t>
  </si>
  <si>
    <t>ПС 35/04 Извиленка</t>
  </si>
  <si>
    <t>PR0011634</t>
  </si>
  <si>
    <t>Т-1 (ТМ-35/250/0,4)</t>
  </si>
  <si>
    <t>ПС 110/35/6  Арсеньев 1</t>
  </si>
  <si>
    <t>2.25.1.</t>
  </si>
  <si>
    <t>PR0011412</t>
  </si>
  <si>
    <t>МКП-110М (В 110 ВЛ Арсеньев-2)</t>
  </si>
  <si>
    <t>МКП-110М (В 110 ВЛ Прогресс)</t>
  </si>
  <si>
    <t>РЛ 110 ВЛ Прогресс, РЛ 110 ВЛ Арсеньев-2, РШ 110 ВЛ Прогресс, РШ 110 ВЛ Арсеньев-2, РШ 110 Т-1, РШ 110 Т-2, РС 110 1С, РС 110 2С, РШ 110 ТН 1С, РШ 110 ТН 2С (РНДЗ-1-110-1Б )</t>
  </si>
  <si>
    <t>2.25.2.</t>
  </si>
  <si>
    <t>PR0011400</t>
  </si>
  <si>
    <t>В 35 ВЛ 35 Арсеньев-1 - Аскольд, СВ 35 (ВМД-35-600)</t>
  </si>
  <si>
    <t>В 35 ВЛ Арсеньев1 - Молодежная (С-35-630)</t>
  </si>
  <si>
    <t>В 35 Т-1, Т-2, ВЛ 35 Анучино, ВЛ 35 Город, ВЛ 35 Гражданка, ВЛ 35 Молодежная (ВГБЭ-35/630)</t>
  </si>
  <si>
    <t>РЛ 35 ВЛ 35 Молодежная, ВЛ 35 Анучино, ВЛ 35 Город, ВЛ 35 Гражданка, РШ 35 ВЛ 35 Молодежная, ВЛ 35 Анучино, ВЛ 35 Город, ВЛ 35 Гражданка, РС 35 1С, 2С (РЛНД-1-35-600)</t>
  </si>
  <si>
    <t>3,5</t>
  </si>
  <si>
    <t>ЗН-35 Т-1, Т-2 (ЗОН-35)</t>
  </si>
  <si>
    <t>4,9</t>
  </si>
  <si>
    <t>2.25.3.</t>
  </si>
  <si>
    <t>PR0011426</t>
  </si>
  <si>
    <t>В 6 Т-1, Т-2, СВ 6 (МГГ-10-3000)</t>
  </si>
  <si>
    <t>В 6 Ф-1 Мясокомбинат, Ф-3 Насосная, Ф-11 АМПЭС, Ф-15 СК-2-1, Ф-13 резерв, Ф-17 СК-2-2, Ф-27 Квартал (ВВЭМ-10-630)</t>
  </si>
  <si>
    <t>2.25.4.</t>
  </si>
  <si>
    <t>PR0011485</t>
  </si>
  <si>
    <t>Т-1 (ТДТНГ-31500-110/35/6)</t>
  </si>
  <si>
    <t>2.25.5.</t>
  </si>
  <si>
    <t>PR0011484</t>
  </si>
  <si>
    <t>Т-2 (ТДТН-40000-110/35/6)</t>
  </si>
  <si>
    <t xml:space="preserve"> PR0011426</t>
  </si>
  <si>
    <t>ТСН-1, ТСН-2 (ТМ-160/6)</t>
  </si>
  <si>
    <t>ТН 35 1С, 2С (ЗНОМ-35)</t>
  </si>
  <si>
    <t>РБА 6 Т-1, Т-2 (РБА-2000-10)</t>
  </si>
  <si>
    <t>Ремонт реактора 6 кВ</t>
  </si>
  <si>
    <t>ДГК 35 (GEUF-800/35)</t>
  </si>
  <si>
    <t>Ремонт дугогасящей катушки 35 кВ</t>
  </si>
  <si>
    <t>Портал ОРУ 110</t>
  </si>
  <si>
    <t>5,7</t>
  </si>
  <si>
    <t>2.25.6.</t>
  </si>
  <si>
    <t>PR0010107</t>
  </si>
  <si>
    <t>ОР-16</t>
  </si>
  <si>
    <t>с</t>
  </si>
  <si>
    <t>Ремонт АКБ с  заменой аккумуляторного элемента №107</t>
  </si>
  <si>
    <t>ПС 110/35/6  Молодежная</t>
  </si>
  <si>
    <t>2.26.1.</t>
  </si>
  <si>
    <t>PR0011411</t>
  </si>
  <si>
    <t>СВ 110 (МКП-110М)</t>
  </si>
  <si>
    <t>2.26.2.</t>
  </si>
  <si>
    <t>PR0011486</t>
  </si>
  <si>
    <t>Т-1 (ТДТН-16000)</t>
  </si>
  <si>
    <t>2.26.3.</t>
  </si>
  <si>
    <t>PR0011496</t>
  </si>
  <si>
    <t>Т-2 (ТДТН-16000)</t>
  </si>
  <si>
    <t>ОД 110 Т-1, ОД 110 Т-2</t>
  </si>
  <si>
    <t>КЗ 110 Т-1, КЗ 110 Т-2</t>
  </si>
  <si>
    <t>ПС 35/10  Гражданка</t>
  </si>
  <si>
    <t>PR0011416</t>
  </si>
  <si>
    <t>В 35 Чернышевка (ВТ-35/630)</t>
  </si>
  <si>
    <t>В 35 Т-1, Т-2, ВЛ Арсеньев-1 (ВТ-35/630)</t>
  </si>
  <si>
    <t>В 35 ВЛ Чернышевка, ВЛ Арсеньев-1</t>
  </si>
  <si>
    <t>Замена реле РВМ-13 на РСВ-13</t>
  </si>
  <si>
    <t>В 35 ВЛ Чернышевка</t>
  </si>
  <si>
    <t>Замена реле  РЭУ  на РУ21/0,16</t>
  </si>
  <si>
    <t>ПС 35/10  Чернышевка</t>
  </si>
  <si>
    <t>2.28.1.</t>
  </si>
  <si>
    <t>PR0011405</t>
  </si>
  <si>
    <t>В 10 Ф-3 Дауб. КЭЧ, Т-2, Ф-19 Авангард (ВМГ-133-600, ВМП-10П-600)</t>
  </si>
  <si>
    <t>В 10 Ф-1 Арктика, Ф-2 Гражданка, Ф-4 Лесобиржа, Ф-7 Чернышевка, Ф-9 Н.Троицкое, Ф-13 Резерв, Ф-14 Корниловка (ВВТЭ-10-630)</t>
  </si>
  <si>
    <t>2.28.2.</t>
  </si>
  <si>
    <t>PR0011418</t>
  </si>
  <si>
    <t>В 35 ВЛ Анучино</t>
  </si>
  <si>
    <t>В 10 Т-1, Т-2</t>
  </si>
  <si>
    <t>В 10 Т-1</t>
  </si>
  <si>
    <t>ПС 35/6  Н-Сысоевка</t>
  </si>
  <si>
    <t>PR0011394</t>
  </si>
  <si>
    <t>В 6 Ф-9 Красный партизан  (ВК-6-630)</t>
  </si>
  <si>
    <t>по токам КЗ</t>
  </si>
  <si>
    <t>ПС 35/6 В 2</t>
  </si>
  <si>
    <t>2.30.1.</t>
  </si>
  <si>
    <t>PR0011415</t>
  </si>
  <si>
    <t>В 35 ВЛ 35 Арсеньев-1 (ВМД-35-600)</t>
  </si>
  <si>
    <t>ОД 35 Т-1, ОД 35 Т-2</t>
  </si>
  <si>
    <t>КЗ 35 Т-1, КЗ 35 Т-2</t>
  </si>
  <si>
    <t>РЛ 35 ВЛ Варфоломеевка-Яковлевка, РШ 35 Т-1, РШ 35 ВЛ Варфоломеевка-Яковлевка, РШ 35 Т-2, РС 35, РЛ 35 ВЛ Н.Сысоевка (РЛНД-1-35-600)</t>
  </si>
  <si>
    <t>2.30.2.</t>
  </si>
  <si>
    <t>PR0011403</t>
  </si>
  <si>
    <t>В 10 Т-1, Т-2, СВ, Ф-8 Рем. база, Ф-13 Котельная, Ф-2 ТП-2, Ф-17 ТП-4, Ф-16 Рем база (ВМГ-10-630)</t>
  </si>
  <si>
    <t>РЛ 10 (РВФ-10)</t>
  </si>
  <si>
    <t>РВ-35 Т-1, Т-2 (РВС-35)</t>
  </si>
  <si>
    <t>ПС 35/10  Варфоломеевка</t>
  </si>
  <si>
    <t>PR0011404</t>
  </si>
  <si>
    <t>В 10 Ф-1 Достоевка,Ф-14 Покровка (ВМГ-133-600)</t>
  </si>
  <si>
    <t>ПС 35/10 Яковлевка</t>
  </si>
  <si>
    <t>2.32.1.</t>
  </si>
  <si>
    <t>PR0011420</t>
  </si>
  <si>
    <t>РЛ 35 ВЛ В-2, РШ 35 В-2, РЛ 35 ВЛ Андреевка (РЛНД-2-35-600)</t>
  </si>
  <si>
    <t>РШ 35 Т-1, РШ 35 Т-2, (РЛНД-2-35-600)</t>
  </si>
  <si>
    <t>2.32.2.</t>
  </si>
  <si>
    <t>PR0011408</t>
  </si>
  <si>
    <t>В-10 Т-1, Т-2, Ф-1 Яковлевка, Ф-2 Звезда (ВМГ-133-600)</t>
  </si>
  <si>
    <t>В-10 Ф-4 Покровка, Ф-6 Заря (ВВТЭ-10-630, ВВ-TEL-10-12,5-1000)</t>
  </si>
  <si>
    <t>ПС 35/10 Анучино</t>
  </si>
  <si>
    <t>PR0011399</t>
  </si>
  <si>
    <t>ОРУ 35, Замена кабеля телеуправления от БРП ТМ до ячеек управления приводами В-35</t>
  </si>
  <si>
    <t>Многочисленные порывы кабеля</t>
  </si>
  <si>
    <t>Замена кабеля телеуправления от БРП ТМ до ячеек управления приводами В-35</t>
  </si>
  <si>
    <t>В 35 ВЛ Арсеньев-1, ВЛ Чернышевка, СВ</t>
  </si>
  <si>
    <t>В 35 ВЛ Арсеньев-1</t>
  </si>
  <si>
    <t xml:space="preserve">с. Каменка КТПН -1054 "ДЭС" </t>
  </si>
  <si>
    <t>Ремонт РУ10-0,4 кВ</t>
  </si>
  <si>
    <t>PR0011111</t>
  </si>
  <si>
    <t>пгт.Пластун  ЗТП 1004 "Лермонтова"</t>
  </si>
  <si>
    <t>PR0011113</t>
  </si>
  <si>
    <t>пгт.Пластун  ЗТП 1009 "Универсам"</t>
  </si>
  <si>
    <t>PR0011212</t>
  </si>
  <si>
    <t>пгт.Пластун  ЗТП 1005 "Быт"</t>
  </si>
  <si>
    <t>б/н</t>
  </si>
  <si>
    <t>пгт.Пластун  ЗТП 1050 "1-ый квартал"</t>
  </si>
  <si>
    <t>PR0011450</t>
  </si>
  <si>
    <t>пгт.Пластун  ЗТП 1022 "Жилмассив"</t>
  </si>
  <si>
    <t>3.7</t>
  </si>
  <si>
    <t>PR0011302</t>
  </si>
  <si>
    <t xml:space="preserve">с. М. Кут КТП №3153 "Быт" </t>
  </si>
  <si>
    <t>3.8</t>
  </si>
  <si>
    <t>PR0011970</t>
  </si>
  <si>
    <t xml:space="preserve">с. М. Кут КТП №3158 "Клуб" </t>
  </si>
  <si>
    <t>3.9</t>
  </si>
  <si>
    <t>PR0011219</t>
  </si>
  <si>
    <t xml:space="preserve">с. Бреевка КТП №3149 "Быт" </t>
  </si>
  <si>
    <t>3.10</t>
  </si>
  <si>
    <t>PR0011220</t>
  </si>
  <si>
    <t xml:space="preserve">с. Бреевка КТП №3148 "Быт ЛПХ" </t>
  </si>
  <si>
    <t>3.11</t>
  </si>
  <si>
    <t xml:space="preserve">с. Бреевка КТП №3053 "МТФ"  </t>
  </si>
  <si>
    <t>3.12</t>
  </si>
  <si>
    <t>PR0011597</t>
  </si>
  <si>
    <t xml:space="preserve">с. Бреевка КТП №3146 "Зерноток"  </t>
  </si>
  <si>
    <t>3.13</t>
  </si>
  <si>
    <t xml:space="preserve"> с. Ясное КТП №3129 "Заготпункт"</t>
  </si>
  <si>
    <t>3.14</t>
  </si>
  <si>
    <t>PR0011603</t>
  </si>
  <si>
    <t xml:space="preserve">с. Варпаховка КТП №3025 "МТФ" </t>
  </si>
  <si>
    <t>3.15</t>
  </si>
  <si>
    <t>PR0011673</t>
  </si>
  <si>
    <t xml:space="preserve"> с. Варпаховка КТП №3026 "Быт"</t>
  </si>
  <si>
    <t>3.16</t>
  </si>
  <si>
    <t xml:space="preserve"> с. Варпаховка КТП №3027 "Мастерские"  </t>
  </si>
  <si>
    <t>дог. Аренды</t>
  </si>
  <si>
    <t>3.17</t>
  </si>
  <si>
    <t xml:space="preserve"> с. Чернышевка КТП№5164 "Биржа"</t>
  </si>
  <si>
    <t>3.18</t>
  </si>
  <si>
    <t>с. Новопокровка КТП№5087 "АВМ"</t>
  </si>
  <si>
    <t>3.19</t>
  </si>
  <si>
    <t>PR0011435</t>
  </si>
  <si>
    <t xml:space="preserve"> с. Рисовое КТП № 5185 "Поселок"</t>
  </si>
  <si>
    <t>3.20</t>
  </si>
  <si>
    <t xml:space="preserve"> с. Ясная Поляна КТП № 5146 "Быт"</t>
  </si>
  <si>
    <t>3.21</t>
  </si>
  <si>
    <t>PR0011246</t>
  </si>
  <si>
    <t xml:space="preserve">с. Н-Михайловка КТПН №6031 "Мастерские" </t>
  </si>
  <si>
    <t>3.22</t>
  </si>
  <si>
    <t>PR0011194</t>
  </si>
  <si>
    <t xml:space="preserve"> с. Бельцово КТПН №6102 "Столовая"</t>
  </si>
  <si>
    <t>3.23</t>
  </si>
  <si>
    <t>PR0011198</t>
  </si>
  <si>
    <t xml:space="preserve"> с. Достоевка КТПН №6055 "Мастерские"</t>
  </si>
  <si>
    <t>3.24</t>
  </si>
  <si>
    <t>PR0011283</t>
  </si>
  <si>
    <t xml:space="preserve"> с. Достоевка КТПА №6057 "Кубанская"</t>
  </si>
  <si>
    <t>3.25</t>
  </si>
  <si>
    <t>PR0011158</t>
  </si>
  <si>
    <t xml:space="preserve"> с. ВарфоломеевкаКТПН №6061 "Продснаб"</t>
  </si>
  <si>
    <t>3.26</t>
  </si>
  <si>
    <t>PR0011152</t>
  </si>
  <si>
    <t xml:space="preserve"> с. ВарфоломеевкаЗТП №6056 "Быт"  </t>
  </si>
  <si>
    <t>3.27</t>
  </si>
  <si>
    <t>PR0011280</t>
  </si>
  <si>
    <t xml:space="preserve"> с. Яковлевка КТПН №6063 "Технология"</t>
  </si>
  <si>
    <t>3.28</t>
  </si>
  <si>
    <t>PR0011192</t>
  </si>
  <si>
    <t xml:space="preserve">с. Яковлевка КТПА №6025 "Маслозавод" </t>
  </si>
  <si>
    <t>3.29</t>
  </si>
  <si>
    <t>Цех ремонта оборудования</t>
  </si>
  <si>
    <t>КТПН N 1019 "СМУ-1 ОЧЕРЕДЬ" П.ПЛАСТУН   400КВА</t>
  </si>
  <si>
    <t>3.29.1</t>
  </si>
  <si>
    <t>PR0011264</t>
  </si>
  <si>
    <t xml:space="preserve">По состоянию </t>
  </si>
  <si>
    <t>Капитальный ремонт трансформатора</t>
  </si>
  <si>
    <t>КТПА 2037 "ПИЛОРАМА С.СЕРАФИМОВКА    250КВА</t>
  </si>
  <si>
    <t>3.29.2</t>
  </si>
  <si>
    <t>PR0011044</t>
  </si>
  <si>
    <t>КТПН 2014 "КОТЕЛЬНАЯ"С.ЗЕРКАЛЬНОЕ   400КВА</t>
  </si>
  <si>
    <t>3.29.3</t>
  </si>
  <si>
    <t>PR0011050</t>
  </si>
  <si>
    <t>КТПН 2039 "ДЕТСАД" С.ВЕСЕЛЫЙ ЯР  250КВА</t>
  </si>
  <si>
    <t>3.29.4</t>
  </si>
  <si>
    <t>PR0011053</t>
  </si>
  <si>
    <t>Капитальный ремонт трансформатора со сменой обмоток</t>
  </si>
  <si>
    <t>КТПН 2013 "ПОСЕЛОК" С.БОГОПОЛЬ 160КВА</t>
  </si>
  <si>
    <t>3.29.5</t>
  </si>
  <si>
    <t>PR0011250</t>
  </si>
  <si>
    <t>КТПН 2024 "ВЕРХНИЙ ПОСЕЛОК" С.ЗЕРКАЛЬНОЕ 250КВА</t>
  </si>
  <si>
    <t>3.29.6</t>
  </si>
  <si>
    <t>PR0011253</t>
  </si>
  <si>
    <t>ЗТП-№3095 «Городок» -630 кВА</t>
  </si>
  <si>
    <t>3.29.7</t>
  </si>
  <si>
    <t>PR0011103</t>
  </si>
  <si>
    <t>ЗТП-3117 «ТУСМ» - 100 кВА</t>
  </si>
  <si>
    <t>3.29.8</t>
  </si>
  <si>
    <t>PR0001014</t>
  </si>
  <si>
    <t>ЗТП-3177 «Поселок» - 630 кВА</t>
  </si>
  <si>
    <t>3.29.9</t>
  </si>
  <si>
    <t>PR0011106</t>
  </si>
  <si>
    <t>ЗТП-3178 «Школа» - 630 кВА</t>
  </si>
  <si>
    <t>3.29.10</t>
  </si>
  <si>
    <t>PR0011422</t>
  </si>
  <si>
    <t>ЗТП-3040 «Больница»-630 кВА</t>
  </si>
  <si>
    <t>3.29.11</t>
  </si>
  <si>
    <t>PR0011610</t>
  </si>
  <si>
    <t>ТРАН-РНАЯ П/C "МАСТЕРСКИЕ" С.Н.ГОРДЕЕВКА</t>
  </si>
  <si>
    <t>3.29.12</t>
  </si>
  <si>
    <t>PR0011693</t>
  </si>
  <si>
    <t>ТРАН-РНАЯ П/С З/С "ТАЕЖНЫЙ" С.АНУЧЕНО" 250КВА</t>
  </si>
  <si>
    <t>3.29.13</t>
  </si>
  <si>
    <t>PR0011703</t>
  </si>
  <si>
    <t xml:space="preserve">ТРАН-РНАЯ ПОДСТАНЦИЯ "ШКОЛА" С.ЛУГОХУТОР 100КВА  </t>
  </si>
  <si>
    <t>3.29.14</t>
  </si>
  <si>
    <t>PR0011706</t>
  </si>
  <si>
    <t>ТРАН-РНАЯ П/C "ДОК"С.МУРАВЕЙКА 400КВА</t>
  </si>
  <si>
    <t>3.29.15</t>
  </si>
  <si>
    <t>PR0011691</t>
  </si>
  <si>
    <t>ТРАН-НАЯ П/С"ИНКУБАТОР" С.ПУХОВО</t>
  </si>
  <si>
    <t>3.29.16</t>
  </si>
  <si>
    <t>PR0011559</t>
  </si>
  <si>
    <t>КТПН-6101 «Типография»10/0,4, 250 кВА</t>
  </si>
  <si>
    <t>3.29.17</t>
  </si>
  <si>
    <t>PR0011145</t>
  </si>
  <si>
    <t>КТПА-6027 «Учкомбинат» 10/0,4, 160 кВА</t>
  </si>
  <si>
    <t>3.29.18</t>
  </si>
  <si>
    <t>PR0011143</t>
  </si>
  <si>
    <t>КТПА-6122 «Лесобиржа» 10/0,4, 160 кВА</t>
  </si>
  <si>
    <t>3.29.19</t>
  </si>
  <si>
    <t>PR0011295</t>
  </si>
  <si>
    <t>КТПА-6090 «Нефтебаза» 6/0,4, 160 кВА</t>
  </si>
  <si>
    <t>3.29.20</t>
  </si>
  <si>
    <t>PR0011127</t>
  </si>
  <si>
    <t>КТПН-6006 «РДК»10/0,4, 630 кВА</t>
  </si>
  <si>
    <t>3.29.21</t>
  </si>
  <si>
    <t>PR0011105</t>
  </si>
  <si>
    <t xml:space="preserve">Внутреннее сетчатое ограждение </t>
  </si>
  <si>
    <t xml:space="preserve">Ремонт, замена внутреннего сетчатого ограждения </t>
  </si>
  <si>
    <t>КРУН-6 кВ</t>
  </si>
  <si>
    <t xml:space="preserve">Ремонт кровли </t>
  </si>
  <si>
    <t xml:space="preserve"> ЗРУ 6</t>
  </si>
  <si>
    <t>PR0011708,  PR0011728</t>
  </si>
  <si>
    <t xml:space="preserve"> ПС 35/10 Самарка</t>
  </si>
  <si>
    <t xml:space="preserve"> Т-1, Т-2</t>
  </si>
  <si>
    <t>PR0011477,  PR0011729</t>
  </si>
  <si>
    <t xml:space="preserve"> ПС 35/10 Соколовка</t>
  </si>
  <si>
    <t>PR0011402</t>
  </si>
  <si>
    <t xml:space="preserve"> ПС 110/6  Тимофеевка</t>
  </si>
  <si>
    <t xml:space="preserve"> КРУН-6 кВ</t>
  </si>
  <si>
    <t>PR0011390,  PR0010865</t>
  </si>
  <si>
    <t xml:space="preserve"> ПС 35 кВ "Центральная"</t>
  </si>
  <si>
    <t>п.523 РТН №ОЗП-1-6-53 от 11.09.12г.</t>
  </si>
  <si>
    <t>PR0011830</t>
  </si>
  <si>
    <t>База Кавалеровского РЭС</t>
  </si>
  <si>
    <t>Ремонт ограждения</t>
  </si>
  <si>
    <t xml:space="preserve">с.Чугуевка ЗТП-3209 "Школа" </t>
  </si>
  <si>
    <t>Замена деревянных дверей на металлические</t>
  </si>
  <si>
    <t>PR0010013</t>
  </si>
  <si>
    <t xml:space="preserve"> ПС 220 кВ"Чугуевка"</t>
  </si>
  <si>
    <t>п.256 ТИ ЕЭС</t>
  </si>
  <si>
    <t>Ремонт отмостки вокруг здания</t>
  </si>
  <si>
    <t>ПС 110 кВ "Молодежная"</t>
  </si>
  <si>
    <t>PR0010020</t>
  </si>
  <si>
    <t>PR0011852</t>
  </si>
  <si>
    <t>ППСЛ</t>
  </si>
  <si>
    <t>Мероприятия от проникновения</t>
  </si>
  <si>
    <t>PR0011153</t>
  </si>
  <si>
    <t xml:space="preserve">с.Варфоломеевка ЗТП-6003 "Котельная" </t>
  </si>
  <si>
    <t>PR0010050</t>
  </si>
  <si>
    <t>Здание АБК Яковлевского РЭС</t>
  </si>
  <si>
    <t>Ремонт оконных проемов с заменой оконных рам.</t>
  </si>
  <si>
    <t>PR0010027</t>
  </si>
  <si>
    <t>Здание СДТУ</t>
  </si>
  <si>
    <t xml:space="preserve">Ремонт деревянных полов </t>
  </si>
  <si>
    <t xml:space="preserve">4.15. </t>
  </si>
  <si>
    <t>PR0010030</t>
  </si>
  <si>
    <t>Здание управления СП ПСЭС</t>
  </si>
  <si>
    <t>Ремонт санузла</t>
  </si>
  <si>
    <t>ПС 35 кВ "Гражданка"</t>
  </si>
  <si>
    <t>Отсыпка щебнем ОРУ-35кВ</t>
  </si>
  <si>
    <t>PR0011407</t>
  </si>
  <si>
    <t>ПС 35 кВ "Анучино"</t>
  </si>
  <si>
    <t>Ремонт фундаментов под КРУН 10</t>
  </si>
  <si>
    <t>4.18.</t>
  </si>
  <si>
    <t>PR0011857</t>
  </si>
  <si>
    <t>ПС 35 кВ "Уборка"</t>
  </si>
  <si>
    <t>Замена сетчатого ограждения</t>
  </si>
  <si>
    <t>м²</t>
  </si>
  <si>
    <t>Ремонт ворот с привариванием уголка в низу ворот.</t>
  </si>
  <si>
    <t xml:space="preserve">Установка колючей проволоки по периметру ограждения  (3 нити)         </t>
  </si>
  <si>
    <t>Авто</t>
  </si>
  <si>
    <t>PR0023857</t>
  </si>
  <si>
    <t>УАЗ-390994 гос. № С 839 ВН</t>
  </si>
  <si>
    <t>Ремонт ходовой части</t>
  </si>
  <si>
    <t>PR0023855</t>
  </si>
  <si>
    <t xml:space="preserve">УАЗ-390994 гос. № С 841 ВН </t>
  </si>
  <si>
    <t>PR0011922</t>
  </si>
  <si>
    <t xml:space="preserve">КамАЗ-5410 гос. №У 583 КН </t>
  </si>
  <si>
    <t>Ремонт электрооборудования</t>
  </si>
  <si>
    <t>PR0011913</t>
  </si>
  <si>
    <t>ЗИЛ-131 гос. № Х 786 КЕ</t>
  </si>
  <si>
    <t>PR0024610</t>
  </si>
  <si>
    <t>БКМ-317(ГАЗ-33081) гос. № К 490 ВТ 125</t>
  </si>
  <si>
    <t>Ремонт буровой установки</t>
  </si>
  <si>
    <t>PR0026944</t>
  </si>
  <si>
    <t>Бульдозер Shantui SD-16 гос.№ 18 96 ВН</t>
  </si>
  <si>
    <t>Ремонт отвала</t>
  </si>
  <si>
    <t>Ремонт гидросистемы</t>
  </si>
  <si>
    <t>PR0023072</t>
  </si>
  <si>
    <t xml:space="preserve">УАЗ-220694-04 гос.№ Е 898 ВК </t>
  </si>
  <si>
    <t>Т-170 Бульдозер  ВК1347</t>
  </si>
  <si>
    <t>PR0010755</t>
  </si>
  <si>
    <t>PR0011932</t>
  </si>
  <si>
    <t>УАЗ-31514 гос. № У 384 КН</t>
  </si>
  <si>
    <t>PR0023705</t>
  </si>
  <si>
    <t xml:space="preserve">БКМ-317(ГАЗ-33081) гос. № С 218 ВН </t>
  </si>
  <si>
    <t>PR0023833</t>
  </si>
  <si>
    <t>KIA GRANDBIRD SUPER PREMIUM гос. № С 533 ВН</t>
  </si>
  <si>
    <t>PR0011917</t>
  </si>
  <si>
    <t>УАЗ-390994 гос. № С 832 ВН</t>
  </si>
  <si>
    <t>PR0003993</t>
  </si>
  <si>
    <t>Nissan CEDRIC гос. № У 266 КН</t>
  </si>
  <si>
    <t>PR0027256</t>
  </si>
  <si>
    <t xml:space="preserve">ВЛ 0,4 кВ с. Таежка </t>
  </si>
  <si>
    <t>Ремонт с заменой трехфазного счетчика РиМ 489.18 ВК3</t>
  </si>
  <si>
    <t>Ремонт с заменой трехфазного счетчика РиМ 189.12.ВК3</t>
  </si>
  <si>
    <t>PR0009969</t>
  </si>
  <si>
    <t>ПС 35/6 "Крутая"</t>
  </si>
  <si>
    <t>Ремонт с заменой трехфазного счетчика Меркурий 234 ART-00 P</t>
  </si>
  <si>
    <t>ПС 35/10 "Варфоломеевка"</t>
  </si>
  <si>
    <t xml:space="preserve">Ремонт с заменой трехфазного счетчика Меркурий 234 ART-00 P </t>
  </si>
  <si>
    <t>PR0011363</t>
  </si>
  <si>
    <t>ПС 110/10 "Ольга"</t>
  </si>
  <si>
    <t>PR0011409</t>
  </si>
  <si>
    <t>ПС 110/35/6 "Молодёжная"</t>
  </si>
  <si>
    <t xml:space="preserve">Ремонт с заменой трехфазного счетчика СЭТ-4ТМ.03М.01 </t>
  </si>
  <si>
    <t>PR0011319</t>
  </si>
  <si>
    <t>п. Горнореченский, ЗТП-2067 "Бойлерная"</t>
  </si>
  <si>
    <t xml:space="preserve">Ремонт с заменой трехфазного счетчика Меркурий 234 ART-03 P </t>
  </si>
  <si>
    <t>PR0011244</t>
  </si>
  <si>
    <t>п. Ольга, КТПН-2085 "База"</t>
  </si>
  <si>
    <t>7.8.</t>
  </si>
  <si>
    <t>PR0011040</t>
  </si>
  <si>
    <t>п. Пластун, ТП-1023 "Очистные"</t>
  </si>
  <si>
    <t>7.9.</t>
  </si>
  <si>
    <t>PR0011654</t>
  </si>
  <si>
    <t>с. Уборка, КТПН-3003 "Мастерские"</t>
  </si>
  <si>
    <t>Ремонт с заменой трехфазного счетчика Меркурий 234 ART-03 P</t>
  </si>
  <si>
    <t>7.10.</t>
  </si>
  <si>
    <t>PR0011282</t>
  </si>
  <si>
    <t>с. Варфоломеевка, ТП-6062 "АБЗ-1"</t>
  </si>
  <si>
    <t>7.11.</t>
  </si>
  <si>
    <t>PR0011217</t>
  </si>
  <si>
    <t>с. Н.Сысоевка, ТП-6099 "Ключевая"</t>
  </si>
  <si>
    <t>7.12.</t>
  </si>
  <si>
    <t>PR0011156</t>
  </si>
  <si>
    <t>с. Яковлевка, КТПН-6016 "База РЭС"</t>
  </si>
  <si>
    <t>7.13.</t>
  </si>
  <si>
    <t>с. Ст.Варваровка, КТПН-5031 "МТФ"</t>
  </si>
  <si>
    <t>7.14.</t>
  </si>
  <si>
    <t>с. Гражданка, КТПН-5058 "Школа"</t>
  </si>
  <si>
    <t>7.15.</t>
  </si>
  <si>
    <t>с. Гражданка, КТПН-5062 "Мастерские"</t>
  </si>
  <si>
    <t>7.16.</t>
  </si>
  <si>
    <t>с. Лугохутор, КТПН-5068 "Школа"</t>
  </si>
  <si>
    <t>7.17.</t>
  </si>
  <si>
    <t>с.Чернышевка, КТПН-5077 "Почта"</t>
  </si>
  <si>
    <t>7.18.</t>
  </si>
  <si>
    <t>с. Чернышевка, КТПН-5079 "Детсад"</t>
  </si>
  <si>
    <t>7.19.</t>
  </si>
  <si>
    <t>с. Анучино, КТПА-5155 "Поселок"</t>
  </si>
  <si>
    <t>7.20.</t>
  </si>
  <si>
    <t>с. Н.Гордеевка, КТПА-5050 "Мастерские"</t>
  </si>
  <si>
    <t>7.21.</t>
  </si>
  <si>
    <t>с. Медвежий Кут, КТПА-3153 "Быт"</t>
  </si>
  <si>
    <t>7.22.</t>
  </si>
  <si>
    <t>с. Медвежий Кут, КТПА-3158 "Клуб"</t>
  </si>
  <si>
    <t>7.23.</t>
  </si>
  <si>
    <t>с. Чугуевка, КТПА-3120 "Набережная"</t>
  </si>
  <si>
    <t>7.24.</t>
  </si>
  <si>
    <t>с. Чугуевка, КТПН-3077 "Долинный"</t>
  </si>
  <si>
    <t>7.25.</t>
  </si>
  <si>
    <t>с. Чугуевка, ТП-3174 "Котельная"</t>
  </si>
  <si>
    <t>7.26.</t>
  </si>
  <si>
    <t>с. Чугуевка, КТПН-3042 "СХТ"</t>
  </si>
  <si>
    <t>7.27.</t>
  </si>
  <si>
    <t>с. Чугуевка, КТПА-3079 "ДЭУ"</t>
  </si>
  <si>
    <t>7.28.</t>
  </si>
  <si>
    <t>с. Чугуевка, КТПА-3075 "Сельэнерго"</t>
  </si>
  <si>
    <t>7.29.</t>
  </si>
  <si>
    <t>с. Чугуевка, КТПА-3169 "Гараж райпо""</t>
  </si>
  <si>
    <t>7.30.</t>
  </si>
  <si>
    <t>с. Чугуевка, ЗТП-3044 "РУС"</t>
  </si>
  <si>
    <t>7.31.</t>
  </si>
  <si>
    <t>с. Чугуевка, КТПН-3028 "База РЭС"</t>
  </si>
  <si>
    <t>7.32.</t>
  </si>
  <si>
    <t>с. Чугуевка, КТПА-3094 "Автохозяйство"</t>
  </si>
  <si>
    <t>7.33.</t>
  </si>
  <si>
    <t>с. Цветковка, КТПА-3103 "Теплица"</t>
  </si>
  <si>
    <t>7.34.</t>
  </si>
  <si>
    <t>с. Чугуевка, ЗТП-3071 "Таежная"</t>
  </si>
  <si>
    <t>7.35.</t>
  </si>
  <si>
    <t>с. Яковлевка, ТП-6005 "Ленинская"</t>
  </si>
  <si>
    <t>7.36.</t>
  </si>
  <si>
    <t>с. Новосысоевка, ТП-6089 "ЛПХ"</t>
  </si>
  <si>
    <t>7.37.</t>
  </si>
  <si>
    <t>с. Устиновка, КТПН-2004 "Ферма"</t>
  </si>
  <si>
    <t>7.38.</t>
  </si>
  <si>
    <t>с. Устиновка, КТПН-2006 "Парники"</t>
  </si>
  <si>
    <t>7.39.</t>
  </si>
  <si>
    <t>п. Горнореченский, КТПН-2086 "База РЭС"</t>
  </si>
  <si>
    <t>Работы по жалобам потребителей</t>
  </si>
  <si>
    <t xml:space="preserve">Ремонт трансформаторов в ЦРО </t>
  </si>
  <si>
    <t>3.52.1.</t>
  </si>
  <si>
    <t>3.52.2.</t>
  </si>
  <si>
    <t>3.52.3.</t>
  </si>
  <si>
    <t>3.52.4.</t>
  </si>
  <si>
    <t>3.52.5.</t>
  </si>
  <si>
    <t>3.52.6.</t>
  </si>
  <si>
    <t>ПЮЭС</t>
  </si>
  <si>
    <t>Всего ремонт СП ПЮЭС</t>
  </si>
  <si>
    <t>ВРЭС</t>
  </si>
  <si>
    <t>PR0002773</t>
  </si>
  <si>
    <t>№ 62-72</t>
  </si>
  <si>
    <t>RP0002777</t>
  </si>
  <si>
    <t>PR0026053   PR0003182</t>
  </si>
  <si>
    <t>№ 10-16</t>
  </si>
  <si>
    <t>№ 2-10</t>
  </si>
  <si>
    <t>PR0002778    PR0027375</t>
  </si>
  <si>
    <t>№ 75-76, 79-82, 84-85, 86-87, 91-93, 96-98</t>
  </si>
  <si>
    <t>№ 75-76, 77-82, 83-87, 91-99</t>
  </si>
  <si>
    <t>№ 81</t>
  </si>
  <si>
    <t>PR0003395</t>
  </si>
  <si>
    <t>№ 4-6, 7-9, 12-16-ПС Бурун</t>
  </si>
  <si>
    <t>PR0003038</t>
  </si>
  <si>
    <t>№ 2-3, 9-10, 11-12, 12-20, 23-24, 26-27, 29-30, 31-32, 35-36, 37-38, 29/3-29/5</t>
  </si>
  <si>
    <t>№ 2-3, 4-6, 8-9, 13-14, 16-17</t>
  </si>
  <si>
    <t>№ 11-20</t>
  </si>
  <si>
    <t>PR0003183    PR0003184</t>
  </si>
  <si>
    <t>№ 9-10, 21-22, 23-24, 25-26, 27-28, 33-34, 43-44, 46-47, 49-51, 59-60, 61-67</t>
  </si>
  <si>
    <t>№ 9-10, 21-22, 24-26, 27-28, 35-36, 43-44, 46-47, 50-51</t>
  </si>
  <si>
    <t>PR0003184</t>
  </si>
  <si>
    <t>№ 4-8, 9-12, 14-15</t>
  </si>
  <si>
    <t>PR0003186</t>
  </si>
  <si>
    <t>№ 7-8, 12-13, 19-21, 26-28</t>
  </si>
  <si>
    <t>№ 11, 16, 20, 21, 25, 27 - по 3 гирлянды</t>
  </si>
  <si>
    <t>PR0003037</t>
  </si>
  <si>
    <t>№ 2-4, 5-8, 11-16, 18-22, 26-30-ПС Бурун</t>
  </si>
  <si>
    <t>PR0002779 PR0027375</t>
  </si>
  <si>
    <t>№ 16-25, 33-35</t>
  </si>
  <si>
    <t>№ 10, 30, 35 - по 6 гирлянд, № 16 - 3 гирлянды</t>
  </si>
  <si>
    <t>PR0002775 PR0002774</t>
  </si>
  <si>
    <t>№ 2-9, 11-16, 19-23, 25-30, 36-44, 47-48, 49-52, 53-54, 55-56, 58-63, 65-66</t>
  </si>
  <si>
    <t>PR0003182</t>
  </si>
  <si>
    <t>№ 1-3, 4-6, 7-10, 14-15</t>
  </si>
  <si>
    <t>PR0002787</t>
  </si>
  <si>
    <t>№ 2-7, 8-12, 14-15, 16-17</t>
  </si>
  <si>
    <t>цепь 2 № 17</t>
  </si>
  <si>
    <t>ТОсв</t>
  </si>
  <si>
    <t>PR0003180</t>
  </si>
  <si>
    <t>пр. оп. 113-113а,113а-113б,113б-113в,113в-113г,113г-113д,138-147,167-174</t>
  </si>
  <si>
    <t>оп. № 7,8,10-14, 19, 20, 23, 28, 29, 35-37, 43, 45-54</t>
  </si>
  <si>
    <t>1.1.19.</t>
  </si>
  <si>
    <t>PR0002921</t>
  </si>
  <si>
    <t>опор № 205, 216, 222, 228, 229</t>
  </si>
  <si>
    <t>1.1.20.</t>
  </si>
  <si>
    <t>PR0003035</t>
  </si>
  <si>
    <t>пр оп 2-3,4-7,24-25,30-39</t>
  </si>
  <si>
    <t>1.1.21.</t>
  </si>
  <si>
    <t>PR0003181</t>
  </si>
  <si>
    <t>пр оп 8-14</t>
  </si>
  <si>
    <t>1.1.22.</t>
  </si>
  <si>
    <t>пр оп 7-12, 28-32, 34-35, 37-38, 39-41, 46-47, 62-64</t>
  </si>
  <si>
    <t>1.1.23.</t>
  </si>
  <si>
    <t>АРЭС</t>
  </si>
  <si>
    <t>PR0003383</t>
  </si>
  <si>
    <t>№ 3-4,6-7,8-10,11-15</t>
  </si>
  <si>
    <t>пр. 30-50, 55-88</t>
  </si>
  <si>
    <t>15-88</t>
  </si>
  <si>
    <t>Восстановление дорог</t>
  </si>
  <si>
    <t>1.1.24.</t>
  </si>
  <si>
    <t>38-43</t>
  </si>
  <si>
    <t>пр. 5-25,26-39.44-53,58-60</t>
  </si>
  <si>
    <t>.6-60</t>
  </si>
  <si>
    <t>1.1.25.</t>
  </si>
  <si>
    <t>PR0003385</t>
  </si>
  <si>
    <t>61,62,63,64,66,70</t>
  </si>
  <si>
    <t>оп.1,15</t>
  </si>
  <si>
    <t>Устройство оттяжек</t>
  </si>
  <si>
    <t>65-66,70-71</t>
  </si>
  <si>
    <t>Замена дефектного участка провода</t>
  </si>
  <si>
    <t>уч</t>
  </si>
  <si>
    <t>Замена плашечного, петлевого зажима в шлейфе на анкерной опоре ВЛ</t>
  </si>
  <si>
    <t>61-62</t>
  </si>
  <si>
    <t>пр. 6-7,19-21,27-28,43-44,9-10,11-12,35-40,46-47,48-49,51-52,69-70,71-74,77-78,81-83</t>
  </si>
  <si>
    <t>1.1.26.</t>
  </si>
  <si>
    <t>ХРЭС</t>
  </si>
  <si>
    <t>PR0003387</t>
  </si>
  <si>
    <t>160-170</t>
  </si>
  <si>
    <t>1.1.27.</t>
  </si>
  <si>
    <t>НРЭС</t>
  </si>
  <si>
    <t>PR0002995</t>
  </si>
  <si>
    <t>3,9,11,13,17,19,21,26,28.</t>
  </si>
  <si>
    <t>оп № 16,22,25</t>
  </si>
  <si>
    <t>Восстановление конструкции опоры</t>
  </si>
  <si>
    <t>оп №13-28</t>
  </si>
  <si>
    <t>оп № 1,2,27,28</t>
  </si>
  <si>
    <t xml:space="preserve">Окраска металлической опоры </t>
  </si>
  <si>
    <t>Окраска траверсы металлической опоры</t>
  </si>
  <si>
    <t>1.1.28.</t>
  </si>
  <si>
    <t>PR0003391</t>
  </si>
  <si>
    <t>оп № оп №37-38,39-48,55-57,63-74,78-89,93-100,107-111,179-181.</t>
  </si>
  <si>
    <t>опоры № 63,74,111.</t>
  </si>
  <si>
    <t>оп № 129,130,145,146,155.</t>
  </si>
  <si>
    <t>1.1.29.</t>
  </si>
  <si>
    <t>ШРЭС</t>
  </si>
  <si>
    <t>PR0002919</t>
  </si>
  <si>
    <t>пролеты №№ 1-9, 18-19, 23-24, 30-31, 32-33,   40-42, 43-44, 45-47.</t>
  </si>
  <si>
    <t>пролеты №№ 3-7, 13-17, 19-42, 43-58, 59-78</t>
  </si>
  <si>
    <t>пролеты №№ 3-5, 7-14, 17-42</t>
  </si>
  <si>
    <t>оп №№ 1, 14</t>
  </si>
  <si>
    <t>1.1.30.</t>
  </si>
  <si>
    <t>PR0003375</t>
  </si>
  <si>
    <t>в пр. 15-50, 57-64, 67-68, 71-77</t>
  </si>
  <si>
    <t>в пр. 55-57, 13-15</t>
  </si>
  <si>
    <t>PR0002794</t>
  </si>
  <si>
    <t>№ 28-35</t>
  </si>
  <si>
    <t>PR0002795</t>
  </si>
  <si>
    <t>№ 61, 62, 63, 72, 75, 80, 82</t>
  </si>
  <si>
    <t xml:space="preserve">Ремонт ЗУ </t>
  </si>
  <si>
    <t>цепь 1 № 1-2, 6-7, 12-13, 16-19, 22-23, 24/1-24/2, 24-25, 28-30, 38-40;                                                                            цепь 2 № 20-22, 26-27, 28-30, 39-40, 47-48</t>
  </si>
  <si>
    <t>цепь 1 № 1-6, 7-10, 12-13, 16-19, 21-22, 23-24, 48-49;        цепь 2 № 1-6, 7-9, 13-14, 15-17, 18-22, 23-24, 29-30</t>
  </si>
  <si>
    <t>Рытье шурфа для определения места повреждения кабельной линии</t>
  </si>
  <si>
    <t>Разработка не мерзлого грунта в траншее вручную</t>
  </si>
  <si>
    <t>м³</t>
  </si>
  <si>
    <t>Засыпка дна траншеи, разработанного вручную, с трамбованием</t>
  </si>
  <si>
    <t>PR0002791</t>
  </si>
  <si>
    <t>№ 1-2, 3-4, 5-9, 11-15, 17-31, 32-36, 37-47, 48-51, 52-55, 58-61, 62-63, 64-65, 67-73, 74-80, 87-88, 89-93</t>
  </si>
  <si>
    <t>№ 59 - 6 гирлянд,  № 97 - 5 гирлянд, № 17, 18, 20, 40, 41, 42, 43, 44, 45, 46, 70, 99 - по 3 гирлянды, № 66, 98 - по 1 гирлянде</t>
  </si>
  <si>
    <t>PR0002789</t>
  </si>
  <si>
    <t>№ ПС Академическая-1, 1-5, 6-8, 9-11, 12-16, 18-19, 21-23, 25-27, 28-34</t>
  </si>
  <si>
    <t>№ 28, 32</t>
  </si>
  <si>
    <t>PR0002784    PR0002789   PR0003253</t>
  </si>
  <si>
    <t xml:space="preserve">№ 1-5, 6-8, 10-20, 21-22 </t>
  </si>
  <si>
    <t>№ 3, 8</t>
  </si>
  <si>
    <t>PR0002792</t>
  </si>
  <si>
    <t>№ 1-5, 6-10, 11-15</t>
  </si>
  <si>
    <t>№ 1, 2, 7 - по 6 гирлянд, 8 - 4 гирлянды, 12 - 2 гирлянды</t>
  </si>
  <si>
    <t>PR0002793</t>
  </si>
  <si>
    <t>№ 40-57</t>
  </si>
  <si>
    <t>PR0003198</t>
  </si>
  <si>
    <t xml:space="preserve">№ 1-6, 7-10, 12-12/2 </t>
  </si>
  <si>
    <t>№ 12, 12/2 - по 6 гирлянд</t>
  </si>
  <si>
    <t>PR0002780</t>
  </si>
  <si>
    <t>№ 1-7, 8-9, 11-13, 15-16, 10-10/1, 10/2-10/4</t>
  </si>
  <si>
    <t>№ 10/4 - 6 гирлянд</t>
  </si>
  <si>
    <t>PR0002790</t>
  </si>
  <si>
    <t>№ ПС Бурун - 1-3, 14-17</t>
  </si>
  <si>
    <t>№ 16-17, 20-21</t>
  </si>
  <si>
    <t>№ 3, 12, 13, 16, 20, 21 - по 6 гирлянд, 15, 19 - по 3 гирлянды</t>
  </si>
  <si>
    <t>PR0002797</t>
  </si>
  <si>
    <t>№ 3-9, 11-12, 13-31, 13-13/1, 13/1-13/5</t>
  </si>
  <si>
    <t>PR0003436</t>
  </si>
  <si>
    <t xml:space="preserve">Рытье шурфа для определения места повреждения кабельной линии </t>
  </si>
  <si>
    <t>PR0003316</t>
  </si>
  <si>
    <t>PR0028029</t>
  </si>
  <si>
    <t>Монтаж концевой  муфты</t>
  </si>
  <si>
    <t>PR0003192</t>
  </si>
  <si>
    <t>пр оп 43-48</t>
  </si>
  <si>
    <t>пр. оп. 2-50</t>
  </si>
  <si>
    <t>PR0002786</t>
  </si>
  <si>
    <t>150-180</t>
  </si>
  <si>
    <t>пр оп 95-106</t>
  </si>
  <si>
    <t>PR0002928</t>
  </si>
  <si>
    <t>№ 17,18,24</t>
  </si>
  <si>
    <t>пр.1-2,4-5,6-7,9-1015-18,20-22,24-26,</t>
  </si>
  <si>
    <t>1.2.19.</t>
  </si>
  <si>
    <t>PR0003419</t>
  </si>
  <si>
    <t xml:space="preserve"> пр.1-2,2-3,3-4,6-7,7-8,13-14,66-68 </t>
  </si>
  <si>
    <t>1.2.20.</t>
  </si>
  <si>
    <t>PR0003416</t>
  </si>
  <si>
    <t xml:space="preserve"> 24,48,52,60,61</t>
  </si>
  <si>
    <t>27-28,29-30,31-32,35-36,43-44,45-46,47-57</t>
  </si>
  <si>
    <t>1-10,11-17,18-23,24-28,36-42</t>
  </si>
  <si>
    <t>1-52</t>
  </si>
  <si>
    <t>1.2.21.</t>
  </si>
  <si>
    <t>35,36,64,72,85</t>
  </si>
  <si>
    <t>18-20,21-23,31-32,41-42,45-46,47-48,50-52,62-63,72-77,83-84,85-86</t>
  </si>
  <si>
    <t>64-86</t>
  </si>
  <si>
    <t>1.2.22.</t>
  </si>
  <si>
    <t>PR0002796</t>
  </si>
  <si>
    <t>оп. 1,2,</t>
  </si>
  <si>
    <t>Сварка шлейфов</t>
  </si>
  <si>
    <t>пр. 1-4,40-41,41-42</t>
  </si>
  <si>
    <t>1.2.23.</t>
  </si>
  <si>
    <t>PR0003409</t>
  </si>
  <si>
    <t>35,39,41,48,147,148,150,182,188,189, 190,191\3.</t>
  </si>
  <si>
    <t xml:space="preserve"> пр.1-9,80-81,84-85,88-89,89-90,90-91,101-102,104-105</t>
  </si>
  <si>
    <t>пр.11-64</t>
  </si>
  <si>
    <t>1.2.24.</t>
  </si>
  <si>
    <t>PR0003408</t>
  </si>
  <si>
    <t>пр.158-172</t>
  </si>
  <si>
    <t>159-171</t>
  </si>
  <si>
    <t xml:space="preserve">Замена фарфоровых /стеклянных/ изоляторов  на полимерные </t>
  </si>
  <si>
    <t>Замена сцепной арматуры</t>
  </si>
  <si>
    <t>1.2.25.</t>
  </si>
  <si>
    <t>PR0003401</t>
  </si>
  <si>
    <t xml:space="preserve">№ 86-89, 91-110, 112-117, 145-147, </t>
  </si>
  <si>
    <t>оп № 87-88, 95-97, 108-109,112-114, 114-115, 146-147</t>
  </si>
  <si>
    <t>1.2.26.</t>
  </si>
  <si>
    <t>PR0003402</t>
  </si>
  <si>
    <t>№55-60, 62-64, 66-78, 96-97, 139-142</t>
  </si>
  <si>
    <t>1.2.27.</t>
  </si>
  <si>
    <t>PR0003187</t>
  </si>
  <si>
    <t>ВЛ 35 кВ Славянка – Брусья – Безверхово</t>
  </si>
  <si>
    <t>№ 165-167, 192-193, 195-196, 220-221, 224-225, 229-230, 253-254
отп. Троица: 1-2, 4-5, 17-21, 26-28</t>
  </si>
  <si>
    <t>№ 67-68, 88-89, 100-101</t>
  </si>
  <si>
    <t>1.2.28.</t>
  </si>
  <si>
    <t>PR0003411</t>
  </si>
  <si>
    <t>пр. оп. № 3-22,23-31,35-36,46-48,70-80,102-103.</t>
  </si>
  <si>
    <t>оп № 3-22,39-46,49-60,65-80</t>
  </si>
  <si>
    <t>оп № 74,93</t>
  </si>
  <si>
    <t>оп № 3,28,84</t>
  </si>
  <si>
    <t>1.2.29.</t>
  </si>
  <si>
    <t>пр. оп. № 1-2,4-13,20-21,24-26,27-30,34-39,49-50,64-69,74-83,106-107</t>
  </si>
  <si>
    <t>оп №21-26,39-49,50-55,56-61,69-70,76-80,84-91</t>
  </si>
  <si>
    <t>№ 61,62,68,70.</t>
  </si>
  <si>
    <t>оп № 63,91,103</t>
  </si>
  <si>
    <t>1.2.30.</t>
  </si>
  <si>
    <t xml:space="preserve">пр.оп. №28-35, 62-67 </t>
  </si>
  <si>
    <t>1.2.31.</t>
  </si>
  <si>
    <t>пр.оп. №28-35, 63-68</t>
  </si>
  <si>
    <t>1.2.32.</t>
  </si>
  <si>
    <t>PR0003194</t>
  </si>
  <si>
    <t>пролеты №№ 32-34,39-40,40-43,46-50,51-52,81-82,83-85,95-98,98-103,115-116,117-118,густая, пролеты: №34-39,43-46,50-51,52-59,63-81,82-83,104-105,114-115,118-126,127-130,135-140,155-162</t>
  </si>
  <si>
    <t>1.2.33.</t>
  </si>
  <si>
    <t>№180-181, 183-188, 257-258, 262-265, 269-275, 279-283, 289-292, 293-301, 305-306, 307-317, 319-322, 326-327, 328-333, 334-335.</t>
  </si>
  <si>
    <t>PR0028432</t>
  </si>
  <si>
    <t>Установка соединительной муфты</t>
  </si>
  <si>
    <t>PR0028438</t>
  </si>
  <si>
    <t>Установка концевой муфты</t>
  </si>
  <si>
    <t>PR0028437</t>
  </si>
  <si>
    <t>PR0028950</t>
  </si>
  <si>
    <t>PR0028949</t>
  </si>
  <si>
    <t>PR0003022</t>
  </si>
  <si>
    <t>пр опор №214-222, 237-267, 270-292, 307-325, 375-407</t>
  </si>
  <si>
    <t>PR0002992</t>
  </si>
  <si>
    <t>№24</t>
  </si>
  <si>
    <t xml:space="preserve"> пр опор № 63/3-63/4 </t>
  </si>
  <si>
    <t>PR0002835</t>
  </si>
  <si>
    <t>пр опор №19-74</t>
  </si>
  <si>
    <t>PR0002831</t>
  </si>
  <si>
    <t>№30-38,152-160,368-372,420-427</t>
  </si>
  <si>
    <t>оп. №350-390</t>
  </si>
  <si>
    <t>PR0002862</t>
  </si>
  <si>
    <t>21-27,74-80, 81-90, 61-65</t>
  </si>
  <si>
    <t>PR0002848</t>
  </si>
  <si>
    <t xml:space="preserve">№97-102,195-202,227-271 </t>
  </si>
  <si>
    <t>PR0002814</t>
  </si>
  <si>
    <t>37-42, 60-64</t>
  </si>
  <si>
    <t>PR0003039</t>
  </si>
  <si>
    <t>ВЛ 10 кВ Ф-25 ПС "Троица"</t>
  </si>
  <si>
    <t>181-201, 327/12-327/30</t>
  </si>
  <si>
    <t>PR0002829</t>
  </si>
  <si>
    <t xml:space="preserve">оп. № 15, 30, 47, 63, 75, 77, 81, 82, 83, 84, 85, 86, 92, 99, 113, 115, 173, 177, 178 </t>
  </si>
  <si>
    <t>Пролеты оп. № 5-6, 17-18, 19-21, 22-23, 24-27, 31-32, 38-39, 49-53, 56-62, 115-116, 120-121, 122-123, 125-128, 129-130, 149-150, 170-171</t>
  </si>
  <si>
    <t xml:space="preserve">Пролеты оп. №  32-33, 34-35, 44-45, 122-123, 130-131 </t>
  </si>
  <si>
    <t>PR0002821</t>
  </si>
  <si>
    <t>20-22, 23-24, 53-54, 58-59, 75-77, 80-96, 44/9-44/10, 44/24-44/25, 44/27-44/31, 44/33-44/35, 44/37-44/38, 44/39-44/46, 44/54-44/56, 44/57-44/62, 44/65-44/66, 44/89-44/98, 44/102-44/103, 44/105-44/106, 44/108-44/114, 44/122-44/127, 44/128-44/130, 44/131-44/132, 44/133-44/137, 44/138-44/143, 44/144-44/148</t>
  </si>
  <si>
    <t>АРРЭС</t>
  </si>
  <si>
    <t>PR0002963</t>
  </si>
  <si>
    <t>опоры №59/10 ВЛ-6 Ф9 ПС "Надеждинская"  до КТП-5092, №57/3 ВЛ-6 Ф9 ПС "Надеждинская"  до КТП-5108</t>
  </si>
  <si>
    <t>Замена кабеля в траншее</t>
  </si>
  <si>
    <t>5м</t>
  </si>
  <si>
    <t xml:space="preserve"> PR0003372</t>
  </si>
  <si>
    <t>пролётах опор №1-42</t>
  </si>
  <si>
    <t xml:space="preserve">оп.№ 1;16; 17; 18 </t>
  </si>
  <si>
    <t>PR0029190</t>
  </si>
  <si>
    <t>пролётах опор №1-17</t>
  </si>
  <si>
    <t>PR0002851</t>
  </si>
  <si>
    <t>№ 1-43; 73-121</t>
  </si>
  <si>
    <t>№ 10-15</t>
  </si>
  <si>
    <t>PR0026604</t>
  </si>
  <si>
    <t>№ 93/9-93/11,425/1-425/8,425/12-425/17,466-469</t>
  </si>
  <si>
    <t>PR0027274</t>
  </si>
  <si>
    <t>№ 59-63,119/1-119/17</t>
  </si>
  <si>
    <t xml:space="preserve">PR0002968 </t>
  </si>
  <si>
    <t>оп.38,126,145</t>
  </si>
  <si>
    <t>пролётах опор №96-119, №132-142</t>
  </si>
  <si>
    <t xml:space="preserve">PR0002973 </t>
  </si>
  <si>
    <t>оп.№319</t>
  </si>
  <si>
    <t>№2,6,7; оп.№1</t>
  </si>
  <si>
    <t>№8/3-8/7, №29-33</t>
  </si>
  <si>
    <t>PR0004237</t>
  </si>
  <si>
    <t>в пролётах опор №4-8, №15-21, №26-30, №63-79, №89-92, №96-100</t>
  </si>
  <si>
    <t xml:space="preserve"> пр. оп.№109-129</t>
  </si>
  <si>
    <t>PR0002962</t>
  </si>
  <si>
    <t xml:space="preserve"> №24/1-24/10, №31-45.</t>
  </si>
  <si>
    <t>PR0028516</t>
  </si>
  <si>
    <t>№16-48.</t>
  </si>
  <si>
    <t>PR0003013</t>
  </si>
  <si>
    <t>ПРРЭС</t>
  </si>
  <si>
    <t>PR0003231</t>
  </si>
  <si>
    <t xml:space="preserve">№№ 94/106-94/109 </t>
  </si>
  <si>
    <t>№ 94/107</t>
  </si>
  <si>
    <t>Переустановка укоса</t>
  </si>
  <si>
    <t>оп- оп- 23-24, 35-37, 94/54-94/64, 62-88</t>
  </si>
  <si>
    <t>PR0002980</t>
  </si>
  <si>
    <t>№№ 87-91</t>
  </si>
  <si>
    <t>Замена изолятора</t>
  </si>
  <si>
    <t xml:space="preserve">PR0003002 </t>
  </si>
  <si>
    <t>пролет опор №90-144, 174-180, 196-198, 277-293, 305-307</t>
  </si>
  <si>
    <t>PR0002987</t>
  </si>
  <si>
    <t xml:space="preserve">оп. №17,18,20,21,22,24,25,26,27,28,93,94,95,97,пр.оп.№108-113, №115-118, №124-127, №129-135, №149-150, №152-157, №218-226, №232-233, №239-241,оп№236; №235  </t>
  </si>
  <si>
    <t>оп.№17, 18, 20, 21, 22, 24, 25, 26, 27, 28, 93, 94, 95, 97, пр.оп.№108-113,  №115-118,  №124-127,  №129-135,  №149-150, №152-157,  №218-226,  №232-233, №239-241, оп 236.</t>
  </si>
  <si>
    <t>№ 58</t>
  </si>
  <si>
    <t>пролет опор №20-58, 175-191, 210-218</t>
  </si>
  <si>
    <t>PR0021300</t>
  </si>
  <si>
    <t>PR0026809</t>
  </si>
  <si>
    <t>PR0002785</t>
  </si>
  <si>
    <t xml:space="preserve">оп. №71/1, №71/2; оп. №72, №73 </t>
  </si>
  <si>
    <t>оп.№53, №54, №56, №59, №62, №63</t>
  </si>
  <si>
    <t>PR0026305</t>
  </si>
  <si>
    <t>PR0002940</t>
  </si>
  <si>
    <t>пр. опор  № 52-58,5-34</t>
  </si>
  <si>
    <t>PR0003337</t>
  </si>
  <si>
    <t>пр. опор  №305/65-305/67,58-92,200-256</t>
  </si>
  <si>
    <t>PR0003007</t>
  </si>
  <si>
    <t>пр. опор  № 40-49, 53-64, 99-109</t>
  </si>
  <si>
    <t>PR0026047</t>
  </si>
  <si>
    <t>пр. оп. № 109/8-109/32, 138-190</t>
  </si>
  <si>
    <t>PR0027998</t>
  </si>
  <si>
    <t xml:space="preserve"> № 71,72,73,74,75,77,78,94,95,96,97,101,102,107</t>
  </si>
  <si>
    <t>PR0028610</t>
  </si>
  <si>
    <t>№ 75/10-75/28, оп.№ 1-67</t>
  </si>
  <si>
    <t>PR0027990</t>
  </si>
  <si>
    <t>пр.оп.№31-40, 54-74</t>
  </si>
  <si>
    <t>PR0027987</t>
  </si>
  <si>
    <t xml:space="preserve">от ПС "Береговая-2" до ЦРП-102, от ЦРП-102 до ТП-81031, от ТП-81031 до ТП-81030, от ТП-81030 до ТП-81029, ТП-81040, ТП-81025 </t>
  </si>
  <si>
    <t>PR0003403</t>
  </si>
  <si>
    <t>№1-7, 7-9, 18-35,45-53,62-76, 122-133,134-149, 151-162, 188-201,202-227</t>
  </si>
  <si>
    <t>PR0002879</t>
  </si>
  <si>
    <t xml:space="preserve">№ 2, 3, 4, 5, 3/8/1, 3/11/1, 3/11/2; № 1/1, 1/2,1/3, 1, 6, 3/8, 3/8/2 </t>
  </si>
  <si>
    <t>Замена сложной опоры</t>
  </si>
  <si>
    <t>№ 3/1-3/7,3/9-3/13, 7-18</t>
  </si>
  <si>
    <t>№ 1-18, 1/1-1/3, 3-3/13</t>
  </si>
  <si>
    <t>PR0003355</t>
  </si>
  <si>
    <t>№ 4 Ф-2;  № 2, 3. Ф-1</t>
  </si>
  <si>
    <t>PR0002869</t>
  </si>
  <si>
    <t>№ 2/2-2/4, 3-8, 11-14, 18-20, 22-26, 29;  № 1, 2, 2/1, 2/5, 9, 10, 15, 16, 17, 28</t>
  </si>
  <si>
    <t>PR0025967</t>
  </si>
  <si>
    <t>жалоба на кач. э/э</t>
  </si>
  <si>
    <t>Ф-4 №4/2, 4/3, 4/5, 4/7, 4/8, 4/10, 4/11, 4/12, 4/13, 4/14, 4/15, 4/16, 4/19,4/20, 4/21, Ф-1 № 1/22, 1/23, 1/25, 1/26/1, 1/20/1, 1/20/2,1/20/4, 1/20/5; Ф-4 №4/1, 4/4, 4/6, 4/9, 4/17, 4/18, 4/22, Ф-1 №1/20/3, 1/20/6, 1/21, 1/24, 1/26</t>
  </si>
  <si>
    <t xml:space="preserve">Ф-4 оп.№4/1  до оп.№4/22 </t>
  </si>
  <si>
    <t xml:space="preserve"> PR0002900</t>
  </si>
  <si>
    <t xml:space="preserve">Ф-1, Ф-2, Ф-3, Ф-4 оп. №№ 1/7/1; 1/7/2/1;3/6/1/1;3/6/1/2;3/6/2;3/6/3;3/6/5; 3/6/7;1/7/3;2/14; 2/16; 2/17; 2/19/1;2/14/1;2/21;2/23;2/22/2; 2/22/3; 2/22/4; Ф-1, Ф-2, Ф-3, Ф-4 оп. №№ 2/15; 2/22; 1/7/2; 1/7/4; 3/6/6; 3/6/1; 2/22/1; 2/22/5; 1/7/2/2; 3/6/8; 3/6/4 </t>
  </si>
  <si>
    <t>Ф-1 оп.№1/7/1 до оп.№1/7/4; Ф-3 от по. №3/6/1 до оп. №3/6/8</t>
  </si>
  <si>
    <t>от оп. №3/6/1 до оп. №3/6/1/2</t>
  </si>
  <si>
    <t>Замена наружного ввода</t>
  </si>
  <si>
    <t>PR0002903</t>
  </si>
  <si>
    <t>от оп.№2/1  до оп.№2/1/5/3; от по. №2/6 до оп. №2/6/2; от оп. №2/3 до оп. №2/3/3, оп. №2/1/5/1 до оп. №2/1/5/3, оп.№2/1/5  до оп.№2/1/10</t>
  </si>
  <si>
    <t>оп. №2/1/1 до здания "больница"; от оп. №2/1/3 до зданий "контора",  "проходная"; от оп. № 2/1/4 до здания "котельная"; от оп. №2/1/5 до здания "баня"; от оп. №2/3/1 до здания "корпус 1"; от оп. №2/3/3 до здания "корпус 2"; от оп. №2/5/2 до здания "корпус 3"; от оп. № 2/4 до здания "столовая"</t>
  </si>
  <si>
    <t>PR0002890</t>
  </si>
  <si>
    <t>Ф-3 от КТП-7168 оп.7/1; Ф-2 от КТП-7169 оп. №4</t>
  </si>
  <si>
    <t>Ф-3 от КТП-7168 пр. оп.7-7/1</t>
  </si>
  <si>
    <t xml:space="preserve">Замена провода </t>
  </si>
  <si>
    <t>Ф-3 от КТП-7168 пр. оп.7-7/1; Ф-3 от КТП-7169 пр.оп.10-31; Ф-2 от КТП-7169пр.оп.12-31</t>
  </si>
  <si>
    <t>PR0003077</t>
  </si>
  <si>
    <t xml:space="preserve">№ 3/1, 3/2; № 3, 3/4, 3/5, 3/3  </t>
  </si>
  <si>
    <t>пр. оп. 3/1-3/2</t>
  </si>
  <si>
    <t>Установка дополнительной опоры</t>
  </si>
  <si>
    <t>пр. оп. 3-3/5</t>
  </si>
  <si>
    <t>опор 3, 3/4</t>
  </si>
  <si>
    <t>Устройство повторного заземления опоры</t>
  </si>
  <si>
    <t>PR0026523</t>
  </si>
  <si>
    <t>пр. оп. 13-16</t>
  </si>
  <si>
    <t>Демонтаж ВЛ</t>
  </si>
  <si>
    <t>оп. 13</t>
  </si>
  <si>
    <t>оп. 14, 15</t>
  </si>
  <si>
    <t>пр. оп. 13-14</t>
  </si>
  <si>
    <t>PR0003145</t>
  </si>
  <si>
    <t>опоры№ 7</t>
  </si>
  <si>
    <t>оп.7 до школы</t>
  </si>
  <si>
    <t>PR0003111</t>
  </si>
  <si>
    <t>PR0003027</t>
  </si>
  <si>
    <t>оп. №11/2;11/3</t>
  </si>
  <si>
    <t>пр. оп. 11-11/3</t>
  </si>
  <si>
    <t>PR0026871</t>
  </si>
  <si>
    <t>Ф-1 от КТП- 7120 пр. оп. 9-18;  Ф-2 от КТП- 7241 пр. оп. 7-18; Ф-3 от КТП 7158 пр. оп. 5-15</t>
  </si>
  <si>
    <t>КТП- 7241 ф-2 пролет опор №№ 1 -18;  КТП-7158 ф-3 пролет опор №№ 5 -15, 10 -10/4</t>
  </si>
  <si>
    <t>PR0026048</t>
  </si>
  <si>
    <t xml:space="preserve">Оп. 3, 4, 5, 6, 7 </t>
  </si>
  <si>
    <t>пр. оп. 2-8</t>
  </si>
  <si>
    <t>Оп. 3, 4, 5, 6, 7</t>
  </si>
  <si>
    <t xml:space="preserve"> пр. оп. 3-7</t>
  </si>
  <si>
    <t>PR0027646</t>
  </si>
  <si>
    <t>жалоба на ветхость</t>
  </si>
  <si>
    <t>№. 1-8</t>
  </si>
  <si>
    <t>пролета опор 3-5</t>
  </si>
  <si>
    <t>№ 4</t>
  </si>
  <si>
    <t>Установка подкоса</t>
  </si>
  <si>
    <t>PR0003117</t>
  </si>
  <si>
    <t xml:space="preserve">оп. 5, 6, 7,8, 15-21; № 4,14,22  </t>
  </si>
  <si>
    <t>. 4-22</t>
  </si>
  <si>
    <t>PR0002897</t>
  </si>
  <si>
    <t xml:space="preserve">опор №1-5, 3-3/2 </t>
  </si>
  <si>
    <t>. № 1-3</t>
  </si>
  <si>
    <t>№ 3</t>
  </si>
  <si>
    <t>PR0002994</t>
  </si>
  <si>
    <t>PR0003122</t>
  </si>
  <si>
    <t>PR0003053</t>
  </si>
  <si>
    <t xml:space="preserve">Опоры№ 1-13, 3/1; 3/2, 5/1-5/3, 5/1а, 5/2а,7/1 </t>
  </si>
  <si>
    <t>. 1-13, 5/1-5/3</t>
  </si>
  <si>
    <t>Опоры№ 1-13</t>
  </si>
  <si>
    <t>№ 3,5,8</t>
  </si>
  <si>
    <t>№ 8</t>
  </si>
  <si>
    <t>PR0026687</t>
  </si>
  <si>
    <t>оп. 13, 13/1, 13/2, 13/3, 13/3/1, 13/4, 13/4/1, 13/5, 13/2/1</t>
  </si>
  <si>
    <t>пр. опор 13-13/5</t>
  </si>
  <si>
    <t>ф-4 №1,2,3,4,5,6,7,8,9,10</t>
  </si>
  <si>
    <t>PR0028055</t>
  </si>
  <si>
    <t>№ 8-10, 13-15, 11/1, 17-19; № 1, 4, 11, 12, 16, 24</t>
  </si>
  <si>
    <t>№ 1-12</t>
  </si>
  <si>
    <t>№6, 7, 9-12</t>
  </si>
  <si>
    <t xml:space="preserve">Замена перекидок от КТП до первой опоры ВЛ </t>
  </si>
  <si>
    <t>№ 2, 3/1-3/5; № 1, 3</t>
  </si>
  <si>
    <t>№ 1-10, 3-3/5</t>
  </si>
  <si>
    <t>№2-10, 3/2-3/5</t>
  </si>
  <si>
    <t>PR0028001</t>
  </si>
  <si>
    <t>от ТП-81017, ТП-81018, ТП-81019, ТП-81021, ТП-81020</t>
  </si>
  <si>
    <t>PR0027997</t>
  </si>
  <si>
    <t>№ 6, 7, 9,10,11,13,14; № 5,8,12,15</t>
  </si>
  <si>
    <t>. 6-15</t>
  </si>
  <si>
    <t>6,8,9,11,13/1,14</t>
  </si>
  <si>
    <t>PR0027982</t>
  </si>
  <si>
    <t>№ 2, 3, 5-5/5; № 1, 4, 6</t>
  </si>
  <si>
    <t>№ 1-5</t>
  </si>
  <si>
    <t>№5</t>
  </si>
  <si>
    <t>PR0001531</t>
  </si>
  <si>
    <t>РШ 110 ТН 2С, РЛ 110 ВЛ Мг - 1Р, РШ 110 Т-2, РТ 110 Т-2, РС 110 2С, РС 110 1С, Рпер 110 Т-2, Рпер 110 Т-1, РЛ 110 ВЛ ЗУ - Мг, РШ 110 ТН 1С, РШ 110 Т-1, РТ 110 Т-1. (РГП СЭЩ-э2-II-110/1250)</t>
  </si>
  <si>
    <t xml:space="preserve">Ремонт разъединителей 110 </t>
  </si>
  <si>
    <t>ЗОН 110 Т-2, ЗОН 110 Т-1.(Заземл.ТЕС-123)</t>
  </si>
  <si>
    <t>Ремонт заземлителя ЗОН 110</t>
  </si>
  <si>
    <t xml:space="preserve">ОПН 110 Т-2, ОПН 110 Т-1 (ОПН-110/88-10/450(II)2) , ОПН 110 ЗОН Т-2,  ОПН 110 ЗОН Т-1 (PexlimQ072 XN123) </t>
  </si>
  <si>
    <t xml:space="preserve">Ремонт ОПН 110  </t>
  </si>
  <si>
    <t>Контур заземления</t>
  </si>
  <si>
    <t>PR0024872, PR0001938</t>
  </si>
  <si>
    <t>Т-1,Т-2 (ТРДН-25000/110-У1)</t>
  </si>
  <si>
    <t xml:space="preserve">Ремонт и покраска силовых трансформаторов </t>
  </si>
  <si>
    <t>В 110 ВЛ Мингор-1Р; СВ 110; В 110 ВЛ Зел уг-Мингор; (ВЭБ-110)</t>
  </si>
  <si>
    <t>PR0001106</t>
  </si>
  <si>
    <t>В 6 Т-2 ввод №2, В 6 Т-1 ввод №2 (ВК-10
1600А), В 6: Ф-1, Ф-15, Ф-23, Ф-10, Ф-27, Ф-21, Ф-5  (ВМГ-133)</t>
  </si>
  <si>
    <t xml:space="preserve">ТН  6 2С, ТН 6 1С (НАМИ-10), </t>
  </si>
  <si>
    <t>мг</t>
  </si>
  <si>
    <t>PR0002491, PR0002511</t>
  </si>
  <si>
    <t>Т1, Т2 (ТД-40000/35)</t>
  </si>
  <si>
    <t>Приказ №375</t>
  </si>
  <si>
    <t xml:space="preserve">Ремонт силовых трансформаторов </t>
  </si>
  <si>
    <t>PR0025676, PR0001637</t>
  </si>
  <si>
    <t>Т-1,Т-2 (ТДТН-25000/110)</t>
  </si>
  <si>
    <t>№58/4 от 15.04.11</t>
  </si>
  <si>
    <t>Т-1, Т-2 (ТДН-25000/110У1)</t>
  </si>
  <si>
    <t xml:space="preserve">PR0002471 PR0002480 </t>
  </si>
  <si>
    <t>Т-1, Т-2, (ТДТН-40000/110-У1)</t>
  </si>
  <si>
    <t>Т-1, Т-2 (ТДН-25000/110-УХЛ1)</t>
  </si>
  <si>
    <t>PR0025656 PR0025657</t>
  </si>
  <si>
    <t>Т-2 (ТДТН-16000/110-У1) , Т-1 (ТДН-16000/110-У1)</t>
  </si>
  <si>
    <t>PR0002469, PR0002478</t>
  </si>
  <si>
    <t>Т-1, Т-2, ТРДН-25000/110</t>
  </si>
  <si>
    <t>PR0001969  PR0001960</t>
  </si>
  <si>
    <t xml:space="preserve"> Т-1, Т-2 (ТДТН-40000/110)</t>
  </si>
  <si>
    <t>PR0027333</t>
  </si>
  <si>
    <t xml:space="preserve"> Т-1, Т-2, (ТДН-16000/110)</t>
  </si>
  <si>
    <t>ПС 110 кВ "ВТЭЦ-1"</t>
  </si>
  <si>
    <t>PR0002254</t>
  </si>
  <si>
    <t>Т-1, Т-2, ТДТНГ-40000/110</t>
  </si>
  <si>
    <t>PR0001958</t>
  </si>
  <si>
    <t>Т-1, ТДТН-10000/110</t>
  </si>
  <si>
    <t>PR0002473, PR0002476</t>
  </si>
  <si>
    <t>Т-1, Т-2, ТДН-16000/110</t>
  </si>
  <si>
    <t>PR0004541, PR0022738</t>
  </si>
  <si>
    <t>Т-1, Т-2, ТДТН-40000/110</t>
  </si>
  <si>
    <t>PR0001956, PR0001142</t>
  </si>
  <si>
    <t>Т-1, (ТРДН 25000  110/6),  Т-2,(ТДН-16000/110)</t>
  </si>
  <si>
    <t>PR0026272, PR0026271</t>
  </si>
  <si>
    <t>PR0027112, PR0027113</t>
  </si>
  <si>
    <t>ПС 110 кВ "Чайка"</t>
  </si>
  <si>
    <t>PR0002472, PR0002477</t>
  </si>
  <si>
    <t>Т-1, Т-2, ТДТН-16000/110</t>
  </si>
  <si>
    <t>ПС 110 кВ "Загородная"</t>
  </si>
  <si>
    <t>PR0025659</t>
  </si>
  <si>
    <t>Т-1, (ТРДН-40000/110), Т-2 (ТРДН-25000/110)</t>
  </si>
  <si>
    <t>ПС 110 кВ "2Р"</t>
  </si>
  <si>
    <t>PR0001801, PR0001802</t>
  </si>
  <si>
    <t>Т-1, Т-2, ТРДН-40000/110</t>
  </si>
  <si>
    <t>ПС 110 кВ "Бурун"</t>
  </si>
  <si>
    <t>PR0001936, PR0001963</t>
  </si>
  <si>
    <t>PR0026278, PR0026281</t>
  </si>
  <si>
    <t>Т-1, Т-2, ТДН-25000/110</t>
  </si>
  <si>
    <t>PR0026282</t>
  </si>
  <si>
    <t>РК 110 КЛ  Голдобин – Чуркин 1 цепь; РШ 110 КЛ Голдобин – Чуркин 1 цепь; РШ 110 Т-1; РС 110 1С; РС 110 2С; РШ 110 Т-2; РШ 110 КЛ Голдобин – Чуркин 2 цепь; РК 110 КЛ Голдобин – Чуркин 2 цепь. (РГП2-110/1250-УХЛ1 П)</t>
  </si>
  <si>
    <t>ТН 110 1С; ТН 110 2С (3*НАМИ-110)</t>
  </si>
  <si>
    <t xml:space="preserve">Ремонт трансформаторов напряжения 110 кВ </t>
  </si>
  <si>
    <t>PR0001935</t>
  </si>
  <si>
    <t>ТСН-1, ТСН-2 (ТМ-160/6/0,4)</t>
  </si>
  <si>
    <t>Ремонт трансформаторов СН</t>
  </si>
  <si>
    <t>PR0002101</t>
  </si>
  <si>
    <t>ТН 6 3С, ТН 6 4С; (НАМИ-6)</t>
  </si>
  <si>
    <t>Ремонт трансформаторов напряжения</t>
  </si>
  <si>
    <t>PR0002261</t>
  </si>
  <si>
    <t>PR0002258</t>
  </si>
  <si>
    <t>Покраска порталов</t>
  </si>
  <si>
    <t>Покраска порталов 110 кВ</t>
  </si>
  <si>
    <t>В 110 КВЛ Горн - Ок; СВ 110; В 110 КВЛ Ок - Мур; (МКП-110)</t>
  </si>
  <si>
    <t>ОД 110 Т-1; ОД 110 Т-2</t>
  </si>
  <si>
    <t>PR0002475, PR0002470</t>
  </si>
  <si>
    <t xml:space="preserve">Ремонт с покраской силовых трансформаторов </t>
  </si>
  <si>
    <t>ТН 110 1С; ТН 110 2С (3*НКФ-110)</t>
  </si>
  <si>
    <t>ЗОН 110 Т-1; ЗОН 110 Т-2</t>
  </si>
  <si>
    <t>Ремонт ЗОН 110 кВ</t>
  </si>
  <si>
    <t>PR0002115</t>
  </si>
  <si>
    <t>ТСН- (ТМ-100/6)1, ТСН-2 (ТМ-160/6)</t>
  </si>
  <si>
    <t xml:space="preserve">Ремонт с покраской трансформаторов собственных нужд </t>
  </si>
  <si>
    <t>В 6 Т-1; В 6 Т-2; СВ 6 (ВМПЭ-10 1000А ); В 6 Ф №: 7,8,11,12,16,17,18,21,27 (ВМПЭ-10 630А)</t>
  </si>
  <si>
    <t xml:space="preserve">ТН 6 1С; ТН 6 2С (НАМИ-6) </t>
  </si>
  <si>
    <t>PR0002504</t>
  </si>
  <si>
    <t>Т-5,  (ТДТНГ-10000/110)</t>
  </si>
  <si>
    <t>РЛ 110 ВЛ  Вол-Бур (РЛНД-110/2000)</t>
  </si>
  <si>
    <t>ОД 110 (ОД-110/600)</t>
  </si>
  <si>
    <t xml:space="preserve">Ремонт отделителей 110 кВ </t>
  </si>
  <si>
    <t>КЗ 110 (КЗ-110)</t>
  </si>
  <si>
    <t>Ремонт кроткозамыкателей 110 кВ</t>
  </si>
  <si>
    <t>PR0001942, PR0001943</t>
  </si>
  <si>
    <t>Т-1,Т-2 (ТД-10000/35)</t>
  </si>
  <si>
    <t>Ремонт силовых трансформаторов с покраской</t>
  </si>
  <si>
    <t>PR0002093</t>
  </si>
  <si>
    <t xml:space="preserve">РЛ 35 КВЛ Зал – Орл с отп ТЦ, РШ 35 КВЛ Зал – Орл с отп ТЦ, РШ 35 ОПН 1яс, РШ 35 Т-1, РС 35 1С, РС 35 2С, РЛ 35 КВЛ Зал-Глб- ТЦ, РШ 35 КВЛ Зал-Глб- ТЦ, РШ 35 Т-2, РШ 35 2С ОПН. (РЛВ(З)-III-35 400А ПРН-35) </t>
  </si>
  <si>
    <t>Ремонт разъединителей 35кВ</t>
  </si>
  <si>
    <t>В 35 КВЛ Зал-Орл с отп ПС ТЦ, В 35 КВЛ Зал-Глб-ТЦ, СВ 35. (ВМД-35 600А)</t>
  </si>
  <si>
    <t>ТН 35 КВЛ Зал – Орл с отп ТЦ, ТН 35 КВЛ Зал-Глб-ТЦ (НОМ-35)</t>
  </si>
  <si>
    <t>Ремонт трансформаторов напряжения 35</t>
  </si>
  <si>
    <t xml:space="preserve">ОПН 35 1С, ОПН 35 2С </t>
  </si>
  <si>
    <t>Ремонт ОПН 35</t>
  </si>
  <si>
    <t>PR0002100</t>
  </si>
  <si>
    <t>В 6 Т-1, В 6 Т-2 (ВМП-10 1500А), СВ 6 (ВМГ-133
1000А), В 6 Ф № : 4,6,8,10,12,14,16,18,20,22,24 (ВМГ-133 630А) В 6 Ф №: 21,26 (ВМП-10 600А)</t>
  </si>
  <si>
    <t>ТН 6 1С, ТН 6 2С (НТМИ-6)</t>
  </si>
  <si>
    <t>РТ 6 Т-1, РТ 6 Т-2 (РВ 6 1000А)</t>
  </si>
  <si>
    <t xml:space="preserve">Ремонт разъединителей 6 кВ </t>
  </si>
  <si>
    <t xml:space="preserve">PR0001750                       </t>
  </si>
  <si>
    <t>Т-1(ТМН-10000/35/6)</t>
  </si>
  <si>
    <t>Ремонт силовых трансформаторов 35 кВ с покраской</t>
  </si>
  <si>
    <t xml:space="preserve">           PR0001966             </t>
  </si>
  <si>
    <t>Т-2 (ТМН-10000/35/6)</t>
  </si>
  <si>
    <t>PR0003858</t>
  </si>
  <si>
    <t>РК 35 КЛ РП-4 - РП; РШ 35 Т-2; РС 35 2С; РС 35 1С; РК 35 КЛ Голд - РП; РШ 35 Т-1 (РЛНД-1-35
600А ПРН-220М)</t>
  </si>
  <si>
    <t>СВ 35 (ВМД-35 600А ПП-61)</t>
  </si>
  <si>
    <t>Сборные шины  35 (АТ 60*6)</t>
  </si>
  <si>
    <t>Ремонт сборных шин</t>
  </si>
  <si>
    <t>ОПН 35 Т-2; ОПН 35 Т-1 (ОПН-П1-35/40,5/10)</t>
  </si>
  <si>
    <t>Ремонт ОПН 35 кВ</t>
  </si>
  <si>
    <t>PR0001204</t>
  </si>
  <si>
    <t>В 6 Т-2, В 6 Т-1, В 6 СВ (ВМП-10К 1000А);                 В 6 Ф №: 1,3,7,11,13,15,19,25,27 (ВМП-10К 600А)</t>
  </si>
  <si>
    <t>ТН 6 2С; ТН 6 1С (НАМИ-10)</t>
  </si>
  <si>
    <t>PR0003841</t>
  </si>
  <si>
    <t>В 35 ВЛ Академическая - Ипподром (ВБД-35У) ;       В 35 Т-2; В 35 Т-1 (ВМ-35У)</t>
  </si>
  <si>
    <t xml:space="preserve">РЛ 35 ВЛ Академическая - Ипподром; РШ 35 ВЛ Академическая - Ипподром; РШ 35 Т-2; РС 2С 35; РС 1С 35; РЛ 35 ВЛ Бурун - Академическая; РШ 35 Т-1; </t>
  </si>
  <si>
    <t xml:space="preserve">PR0001941          PR0001941             </t>
  </si>
  <si>
    <t>Т-1, Т-2 (ТМ-6300/36/6)</t>
  </si>
  <si>
    <t>Ремонт трансформаторов 35 кВ с покраской</t>
  </si>
  <si>
    <t>PR0002759</t>
  </si>
  <si>
    <t>В 6 Т-2,  В 6 Т-1, СВ 6 1С (ВМП-10К 630А);           СВ 6 2С (ВК-10 1000А); В 6 Ф № 2,4,6,20,22 (ВМП-10К 630А);  В 6 Ф №  15, 17, 23, 25, 27 (ВК-10 630А)</t>
  </si>
  <si>
    <t>ТН 6 2С; ТН 6 1С (НАМИ-6); ТН 3С (НТМИ-6)</t>
  </si>
  <si>
    <t>PR0003871</t>
  </si>
  <si>
    <t>РК 35 КВЛ Сп- СК; РК 35 КЛ Окс- СК. (РГП2-35/1000 УХЛ1)</t>
  </si>
  <si>
    <t xml:space="preserve">ТН 35 Океан -Сах; ТН 35 Спут- Сах  </t>
  </si>
  <si>
    <t>PR0025678</t>
  </si>
  <si>
    <t>ТСН-2; ТСН-1 (ТМГ-11-160)</t>
  </si>
  <si>
    <t>ТН 6 2С; ТН 6 1С</t>
  </si>
  <si>
    <t xml:space="preserve">ПС 35 кВ "Лазурная" </t>
  </si>
  <si>
    <t xml:space="preserve">PR0001959                    </t>
  </si>
  <si>
    <t>Т-1(ТМН-4000/35/6)</t>
  </si>
  <si>
    <t>Ремонт трансформатора 35 кВ с покраской</t>
  </si>
  <si>
    <t xml:space="preserve">          PR0001964             </t>
  </si>
  <si>
    <t>Т-2 (ТМН-4000/35/6)</t>
  </si>
  <si>
    <t xml:space="preserve">PR0002510                      </t>
  </si>
  <si>
    <t>Т-2, (ТДТН-10000/110/35/6)</t>
  </si>
  <si>
    <t>Т-1, (ТДТН-10000/110/35/6)</t>
  </si>
  <si>
    <t>Ремонт силовых трансформаторов 110кВ с покраской</t>
  </si>
  <si>
    <t>PR0002049</t>
  </si>
  <si>
    <t>В-110кВ Т-1, В-110кВ Т-2,  ШСВ-110кВ,  ОВ-110кВ, В110 ВЛ «ПаГРЭС-ХФЗ №1»,  В110 ВЛ «ПаГРЭС-ХФЗ №2»,  В-110 ВЛ «Фридман-Анисимовка»,  В-110 ВЛ «Вокзальная», (МПК 110 Б)</t>
  </si>
  <si>
    <t>Кап. ремонт выключателя 110 кВ</t>
  </si>
  <si>
    <t>PR0002591</t>
  </si>
  <si>
    <t>обогрева ОПУ, ЗРУ</t>
  </si>
  <si>
    <t>Ремонт обогрева</t>
  </si>
  <si>
    <t>PR0002353</t>
  </si>
  <si>
    <t xml:space="preserve">Робх-110кВ Т-1, Робх-110кВ Т-2, Робх ВЛ-110кВ «ПаГРЭС №1», Робх ВЛ-110кВ «ПаГРЭС №1», Робх ВЛ-110кВ «ПаГРЭС №2», Робх ВЛ-110кВ «Фридман-Анисимовка», Робх ВЛ-110кВ «Вокзальная», РТ-110кВ Т-1, РТ-110кВ Т-2,  РЛ ВЛ-110кВ «ПаГРЭС-ХФЗ №1», РЛ ВЛ-110кВ «ПаГРЭС-ХФЗ №2»,  РЛ ВЛ-110кВ «Фридман-Анисимовка»,  РЛ ВЛ-110кВ «Вокзальная», РШ 1Ш-110кВ Т-1,  РШ 1Ш-110кВ Т-2,  РШ 2Ш-110кВ Т-1, РШ 2Ш-110кВ Т-2, РШ 1Ш ШСВ-110кВ, РШ 2Ш,  РШ 2Ш ВЛ-110кВ «ПаГРЭС-ХФЗ №2»РШ 1Ш ОВ-110кВ,  ШСВ-110КВ,  РШ 2Ш ОВ-110кВ, РШ ТН 1Ш-110кВ,  РШ ТН 2Ш-110кВ, РШ 1Ш ВЛ-110кВ «ПаГРЭС-ХФЗ , №1»,  РШ 2Ш ВЛ-110кВ «ПаГРЭС №1»,  РШ 1Ш ВЛ-110кВ «Фридман-Анисимовка»,  РШ 2Ш ВЛ-110кВ «Фридман-Анисимовка»,  РШ 1Ш ВЛ-110кВ «Вокзальная»,  РШ 2Ш ВЛ-110кВ «Вокзальная», </t>
  </si>
  <si>
    <t>PR0002349</t>
  </si>
  <si>
    <t>РВС-110, 35,ОПН-110</t>
  </si>
  <si>
    <t xml:space="preserve">Замена РВС, ОПН, покраска конструкций </t>
  </si>
  <si>
    <t>PR0002497</t>
  </si>
  <si>
    <t xml:space="preserve">  ТН 1Ш-110кВ, ТН 2Ш-110кВ, ТН ОСШ-110кВ  (средняя фаза)</t>
  </si>
  <si>
    <t>Тек. ремонт ТН-110кВ, 1Ш, 2Ш, обх</t>
  </si>
  <si>
    <t>PR0002525</t>
  </si>
  <si>
    <t>ТТ-110кВ Т1, ТТ-110кВ Т2</t>
  </si>
  <si>
    <t>Тек. ремонт ТТ-110кВ, Т-1, Т-2 обх</t>
  </si>
  <si>
    <t>Порталы 110</t>
  </si>
  <si>
    <t>PR0002139</t>
  </si>
  <si>
    <t>КС-110 ВЛ-ПаГРЭС-ХФЗ №1, КС-110 ВЛ-ПаГРЭС-ХФЗ №2</t>
  </si>
  <si>
    <t>Тек. ремонт КС-110, в/ч заградителя</t>
  </si>
  <si>
    <t xml:space="preserve"> В-6кВ Т-1,  В-6кВ Т-2, СВ-6кВ,  В-6кВ ТСН-1, В-6кВ ТСН-2, В-6кВ ф-3, В-6кВ ф-9, В-6кВ ф-10,  В-6кВ ф-11, В-6кВ ф-12, В-6кВ ф-12,  В-6кВ ф-13,  В-6кВ ф-18,  В-6кВ ф-19, В-6кВ ф-22,  В-6кВ ф-23, (ВМПЭ-10 630 А)</t>
  </si>
  <si>
    <t>РТ 6 Т-1, РТ 6 Т-2 (РВ-10), РС 6 2С-1С(РЗВ-6)</t>
  </si>
  <si>
    <t xml:space="preserve"> ТН-1 1С-6кВ, ТН-2 1С-6кВ, ТН-1 2С-6кВ, ТН-2 2С-6кВ (НТМИ-6)</t>
  </si>
  <si>
    <t xml:space="preserve">Тек. ремонт ТН-6кВ, </t>
  </si>
  <si>
    <t>СШ-1С-6кВ, СШ-2С-6кВ</t>
  </si>
  <si>
    <t>Покраска металлоконструкций, ремонт шин 6кВ 1 и 2 С</t>
  </si>
  <si>
    <t>PR0002514</t>
  </si>
  <si>
    <t>ТСН-1 (ТМ-250/6); ТСН-2 (ТМ-250/6)</t>
  </si>
  <si>
    <t xml:space="preserve">Ремонт трансформаторов собственных нужд </t>
  </si>
  <si>
    <t>РВ 1С-6кВ, РВ 2С-6кВ</t>
  </si>
  <si>
    <t>Текущий ремонт РВ 6</t>
  </si>
  <si>
    <t>Освещение ЗРУ 6</t>
  </si>
  <si>
    <t>ЩСН, ЩПТ, ЩО</t>
  </si>
  <si>
    <t>Тек ремонт панелей</t>
  </si>
  <si>
    <t>ПС 110 кВ "Новицкое"</t>
  </si>
  <si>
    <t>PR0001995, PR0002010</t>
  </si>
  <si>
    <t>Т-1, Т-2, ТДН-10000/110</t>
  </si>
  <si>
    <t>ПС 110 кВ "Тайфун"</t>
  </si>
  <si>
    <t>PR0001670, PR0001671</t>
  </si>
  <si>
    <t>Т-1, Т-2, ТДТН-10000/110</t>
  </si>
  <si>
    <t>PR0001749</t>
  </si>
  <si>
    <t>Т-1, (ТДН-10000/110)</t>
  </si>
  <si>
    <t>PR0001706</t>
  </si>
  <si>
    <t>Т-2 (ТДН-10000/110/6)</t>
  </si>
  <si>
    <t>По сотоянию</t>
  </si>
  <si>
    <t>Ремонт трансформаторов 110 кВ с покраской</t>
  </si>
  <si>
    <t>PR0001539</t>
  </si>
  <si>
    <t>В ВЛ-35кВ «Партизан-Горная-Северная-Авангард» №1В              ВЛ-35кВ «Партизан-Горная-Северная-Авангард» №2, СВ-35кВ (ВМ-35)</t>
  </si>
  <si>
    <t>ОПН-35  1С</t>
  </si>
  <si>
    <t>Ремонт ОПН-35</t>
  </si>
  <si>
    <t xml:space="preserve"> РТ-35кВ Т-1, РТ-35кВ Т-2, РЛ-35 ВЛ «Партизан-Горная-Северная-Авангард» №1, РЛ-35 ВЛ«Партизан-Горная-Северная-Авангард» №2, РШ-35 ТН ВЛ Парт-Горн-Север-Аванг №1, РШ-35 ТН ВЛ Парт-Горн-Север-Аванг №2, РШ-35 ВЛ «Партизан-Горная-Северная-Авангард» №1, РШ-35 ВЛ «Партизан-Горная-Северная-Авангард» №2, РС 1С, РС 2С, РШ -35 РВ  1С, РШ-35 РВ 2С</t>
  </si>
  <si>
    <t>ТН-35кВ</t>
  </si>
  <si>
    <t>КС 35 ТН ВЛ Партизан-Горная-Северная- Авангард № 1</t>
  </si>
  <si>
    <t>Ремонт КС</t>
  </si>
  <si>
    <t>PR0001669, PR0001672</t>
  </si>
  <si>
    <t>PR0001600</t>
  </si>
  <si>
    <t>В 6 Ф-2, В 6 Ф-4, В 6 Ф-7, В 6 Ф-8, В 6 Ф-13, В 6 Ф-14, В 6 Ф-15, В 6 Ф-16, В 6 Ф-17, В 6 Ф-18, В 6 Ф-19, В 6 Ф-20 (ВМГ-133)</t>
  </si>
  <si>
    <t xml:space="preserve">В 6 Т-1 Ф-1, В 6 Т-2 Ф-12, В 6 СВ Ф-9(ВМГ-133);                          </t>
  </si>
  <si>
    <t>РШ-6 РВ 2С, РШ-6кВ Т-1. РШ-6кВ Т-1, РШ-6кВ ТСН-1, РШ-6кВ ТН-1С, РШ-6кВ ТН-2С, РЛ-ВЛ-6кВ Ф-2, РЛ-ВЛ-6кВ Ф-4, РЛ-ВЛ-6кВ Ф-7, РЛ-ВЛ-6кВ Ф-8, РЛ-ВЛ-6кВ Ф-10, РЛ-ВЛ-6кВ Ф-13, РЛ-ВЛ-6кВ Ф-15, РЛ-ВЛ-6кВ Ф-16, РЛ-ВЛ-6кВ Ф-17, РЛ-ВЛ-6кВ Ф-19, РС-1С-6кВ, РС-2С-6кВ</t>
  </si>
  <si>
    <t>Ремонт разъединителей 6 кВ</t>
  </si>
  <si>
    <t xml:space="preserve"> РВ 1С-6кВ,  РВ 2С-6кВ</t>
  </si>
  <si>
    <t>Замена РВ 6 1 и 2С на ОПН</t>
  </si>
  <si>
    <t>ТН 6 2СШ, ТН 6 1СШ (НТМИ-6)</t>
  </si>
  <si>
    <t xml:space="preserve"> Ремонт ошиновки ТН-1,2с-6кв РС,ТСН </t>
  </si>
  <si>
    <t>PR0002562</t>
  </si>
  <si>
    <t xml:space="preserve"> ЩСН,ЩПТ,ЩО</t>
  </si>
  <si>
    <t>Ремонт ЩСН,ЩПТ,ЩО</t>
  </si>
  <si>
    <t>PR0001604</t>
  </si>
  <si>
    <t>ТСН-1  (ТМ-100/6)</t>
  </si>
  <si>
    <t>Ремонт с покраскойТСН-1</t>
  </si>
  <si>
    <t xml:space="preserve"> ТТ 6 Ф-2, ТТ 6 Ф-4, ТТ 6 Ф-7, ТТ 6 Ф-8, ТТ 6 Ф-13,ТТ 6 Ф-14,ТТ 6 Ф-15, ТТ 6 Ф-16, ТТ 6 Ф-17, ТТ 6 Ф-18, ТТ 6 Ф-19, ТТ 6 Ф-20, ТТ 6 Т-1, ТТ 6  Т-2</t>
  </si>
  <si>
    <t>Ремонт трансформаторов токах 6кв</t>
  </si>
  <si>
    <t>Ячейки В 6</t>
  </si>
  <si>
    <t xml:space="preserve">Покраска ячеек В 6 </t>
  </si>
  <si>
    <t>PR0001840</t>
  </si>
  <si>
    <t>Т-1,(ТМН-2500/35/10)</t>
  </si>
  <si>
    <t>ПС 35 кВ "Хасанская"</t>
  </si>
  <si>
    <t>PR0001946, PR0001947</t>
  </si>
  <si>
    <t>Т-1, (ТМ-2500/35)</t>
  </si>
  <si>
    <t>PR0001580</t>
  </si>
  <si>
    <t>РЛВЛ-35 кВ "Краскино-1", РЛВЛ-35 кВ "Краскино-2", РС 2С 35 кВ, РШ-35 кВ  Т-1 (РЛНД-1б-35)</t>
  </si>
  <si>
    <t>Ремонт Разъединителей 35 кВ</t>
  </si>
  <si>
    <t>Сборные шины 35 кВ</t>
  </si>
  <si>
    <t>Заземляющее устройство</t>
  </si>
  <si>
    <t>Ремонт заземляющего устройства</t>
  </si>
  <si>
    <t>PR0001586</t>
  </si>
  <si>
    <t>Ячейка ТН-10 кВ</t>
  </si>
  <si>
    <t>Ремонт ячейки  ТН-10 кВ</t>
  </si>
  <si>
    <t>Шины 1С -10 кВ</t>
  </si>
  <si>
    <t>Ремонт шины 1С -10 кВ</t>
  </si>
  <si>
    <t xml:space="preserve"> ТСН1; (ТМ-25)</t>
  </si>
  <si>
    <t>ремонт с покраской ТСН 10</t>
  </si>
  <si>
    <t>МВ-10 кВ  Т-1, МВ-10 кВ  Ф-3, МВ-10 кВ  Ф-4 (ВМГ-133)</t>
  </si>
  <si>
    <t>ПС 35 кВ "Безверхово"</t>
  </si>
  <si>
    <t>PR0001148</t>
  </si>
  <si>
    <t>Т-1, ТМН-4000/35</t>
  </si>
  <si>
    <t>РЛ-35  ВЛ Славянка-Без-Брус</t>
  </si>
  <si>
    <t>Ремонт разъединителя 35 кВ</t>
  </si>
  <si>
    <t>МВ-10  Т-1, МВ-10 кВ  Ф-1, МВ-10 кВ  Ф-2, МВ-10 кВ  Ф-5 (ВМГ-10),</t>
  </si>
  <si>
    <t>Шины 10 кВ; (А-60*6)</t>
  </si>
  <si>
    <t>Ремонт шины 10 кВ</t>
  </si>
  <si>
    <t>Шинный мост 10 кВ  Т-1 (А-60*6)</t>
  </si>
  <si>
    <t>Ремонт шинного моста 10 кВ Т-1</t>
  </si>
  <si>
    <t>PR0001657</t>
  </si>
  <si>
    <t xml:space="preserve"> ТСН1; (ТСМА-60)</t>
  </si>
  <si>
    <t xml:space="preserve"> ТН-10 кВ; (НАМИ-10)</t>
  </si>
  <si>
    <t>Ремонт с покраской ТН-10 кВ</t>
  </si>
  <si>
    <t>Ремонт заземляющее устройство</t>
  </si>
  <si>
    <t>ПС 110 кВ "Троица"</t>
  </si>
  <si>
    <t>PR0001647</t>
  </si>
  <si>
    <t>Т-1,  (ТМТН-6300/110-66), Т-2, (ТДТН-10000/110)</t>
  </si>
  <si>
    <t>PR0001508</t>
  </si>
  <si>
    <t>МВ-110 кВ  Т-1, МВ-110 кВ  Т-2 (МКП-110)</t>
  </si>
  <si>
    <t>Ремонт выключателеей 110 кВ</t>
  </si>
  <si>
    <t xml:space="preserve">РЛВЛ-110 кВ"Краскино-Славянка" № 1 (РЛНД-2-110), РЛВЛ-110 кВ"Краскино-Славянка" № 2 (РЛНД-2-110), РТ-110 кВ  Т-1 (РЛНД-1б-110), РТ-110 кВ  Т-2 (РЛНД-1б-110), </t>
  </si>
  <si>
    <t>Ремонт разъединителей 110 КВ</t>
  </si>
  <si>
    <t>РВС-110 кВ Т-1 и Т-2</t>
  </si>
  <si>
    <t>Ремонт РВС-110 кВ</t>
  </si>
  <si>
    <t>Разъединитель нейтрали  Т-1 и Т-2</t>
  </si>
  <si>
    <t>Ремонт ЗОН-110/400</t>
  </si>
  <si>
    <t>PR0001208</t>
  </si>
  <si>
    <t>Шины 1С и 2С 10 кВ; (2хАСО-240)</t>
  </si>
  <si>
    <t>Ремонт шины  10 кВ</t>
  </si>
  <si>
    <t>Щит постоянного тока, Щит СН</t>
  </si>
  <si>
    <t>Ремонт ЩПТ, СН</t>
  </si>
  <si>
    <t>МВ-10 кВ  Т-1, МВ-10 кВ  Т-2, СМВ-10 кВ, МВ-10 кВ  Ф-6 ,МВ-10 кВ  Ф-7, МВ-10 кВ  Ф-8,  МВ-10 кВ  Ф-9, МВ-10 кВ  Ф-10, МВ-10 кВ  Ф-18, МВ-10 кВ  Ф-19,МВ-10 кВ  Ф-20, МВ-10 кВ  Ф-21, МВ-10 кВ  Ф-23, МВ-10 кВ  Ф-24, МВ-10 кВ  Ф-25 (ВМПП-10)</t>
  </si>
  <si>
    <t>ПС 110 кВ "Славянка"</t>
  </si>
  <si>
    <t>PR0001646, PR0001937</t>
  </si>
  <si>
    <t>ПС 110 кВ "Краскино"</t>
  </si>
  <si>
    <t>PR0026284 PR0026285</t>
  </si>
  <si>
    <t>ПС 110 кВ "ЖБФ"</t>
  </si>
  <si>
    <t>PR0003953</t>
  </si>
  <si>
    <t>ПС 110 кВ "Волчанец"</t>
  </si>
  <si>
    <t>PR0002498</t>
  </si>
  <si>
    <t>ПС 110 кВ "НСРЗ"</t>
  </si>
  <si>
    <t>PR0002004</t>
  </si>
  <si>
    <t>ПС 110 кВ "Екатериновка"</t>
  </si>
  <si>
    <t>PR0001989 PR0001990</t>
  </si>
  <si>
    <t>ПС 110 кВ "Голубовка"</t>
  </si>
  <si>
    <t>ПС 110 кВ "Находка"</t>
  </si>
  <si>
    <t>PR0001997 PR0002001</t>
  </si>
  <si>
    <t>ПС 35 кВ "Астафьева"</t>
  </si>
  <si>
    <t>PR0001923</t>
  </si>
  <si>
    <t>ТСН-1(ТМ-50/6),ТСН-2(ТМ-50/6)</t>
  </si>
  <si>
    <t>ремонт с покраской трансформаторов СН</t>
  </si>
  <si>
    <t xml:space="preserve">PR0002003                   </t>
  </si>
  <si>
    <t>Т-1 (ТАМ-3200/35/6)</t>
  </si>
  <si>
    <t>Ремонт силового трансформатора 35 кВ с покраской</t>
  </si>
  <si>
    <t>Т-2(ТМ-3200/35)</t>
  </si>
  <si>
    <t xml:space="preserve">Ремонт с покраской силового трансформатора </t>
  </si>
  <si>
    <t>PR0001610</t>
  </si>
  <si>
    <t>РЛ ВЛ 35кВ Парус-Н.Б.-Широкая, РЛ ВЛ 35кВ УАМР, РШ ВЛ 35кВ Парус-Н.Б.-Широкая, РШ ВЛ 35кВ УАМР, РШ-35кВ Т-1, РШ-35кВ Т-2 ,РШ-35кВ 1С РВС, РС 35кВ   1С,  РС 35кВ  2С</t>
  </si>
  <si>
    <t xml:space="preserve">ремонт разъединителей 35 кВ </t>
  </si>
  <si>
    <t>МВ-35кВ Т-1, МВ-35кВ Т-2, МВ-35кВ ВЛ-35кВ УАМР, МВ-35кВ ВЛ-35кВ Парус-Н.Б.-Широкая</t>
  </si>
  <si>
    <t xml:space="preserve">ремонт выключателей 35 кВ </t>
  </si>
  <si>
    <t>ОПН 35 1С, ОПН 35 2С</t>
  </si>
  <si>
    <t>Ремонт ОПН 35 с покраской металлоконструкций</t>
  </si>
  <si>
    <t>Конден. Связи ВЛ 35кВ УАМР</t>
  </si>
  <si>
    <t xml:space="preserve">Ремонт КС </t>
  </si>
  <si>
    <t>PR0002097</t>
  </si>
  <si>
    <t>ТН6 1С, ТН6 2С (НТМИ-6)</t>
  </si>
  <si>
    <t xml:space="preserve">В 6 Т-1,В 6 Т-2,СВ 6 (ВМН-133), МВ-6кВ Ф-2, МВ-6кВ Ф-4, МВ-6кВ Ф-6, МВ-6кВ Ф-8, МВ-6кВ Ф-10, МВ-6кВ Ф-12, </t>
  </si>
  <si>
    <t>ремонт выключателей 6кВ</t>
  </si>
  <si>
    <t>РШ 6 Ф-2,4,6,8,10,12,14, РШ 6 Т1,2, РШ 6 ТН1,2, СР 6 1С,2С (РВ 6 1000А)</t>
  </si>
  <si>
    <t>РЛ 6 Ф-2,4,6,8,10,12,14; (РВ-6)</t>
  </si>
  <si>
    <t>Ремонт освещения ЗРУ-6</t>
  </si>
  <si>
    <t>точ</t>
  </si>
  <si>
    <t>Корпус ячейки КУ.</t>
  </si>
  <si>
    <t>Очистка от ржавчины и покраска</t>
  </si>
  <si>
    <t>ПС 35 кВ "Соленое озеро"</t>
  </si>
  <si>
    <t>PR0025675</t>
  </si>
  <si>
    <t>Т-1; (ТДНС-16000/35),Т-2; (ТДНС-16000/35)</t>
  </si>
  <si>
    <t>ремонт с покраской силовых трансформаторов 35кВ</t>
  </si>
  <si>
    <t>PR0001578</t>
  </si>
  <si>
    <t>ТСН-1(ТМ-63/6),ТСН-2(ТМ-63/6)</t>
  </si>
  <si>
    <t>ремонт с покраскойтрансформаторов СН</t>
  </si>
  <si>
    <t>МВ-35кВ ВЛ Нах-Бархатная, МВ-35кВ ВЛ Бархатная-Екатер, СМВ-35кВ, МВ-35кВ Т-1, МВ-35кВ Т-2</t>
  </si>
  <si>
    <t>Разрядники 1С, Разрядники 2С</t>
  </si>
  <si>
    <t>Ремонт разрядников РВС-35</t>
  </si>
  <si>
    <t xml:space="preserve">РШ ВЛ-35кВ Барх-Екатер, РШ ВЛ-35кВ Нах-Барх, РЛ ВЛ-35кВ Барх-Екатер, РЛ ВЛ-35кВ Нах- Барх, РС 1С 35кВ, РС 2С 35кВ, РШ РВС 1С 35кВ, РШ РВС 2С 35кВ, РШ 35кВ Т-1, РШ 35кВ Т-2,РТ 35кВ Т-1, РТ 35кВ Т-2 </t>
  </si>
  <si>
    <t>Конден. Связи ВЛ Нах-Барх</t>
  </si>
  <si>
    <t>СМВ-6кВ, МВ-6кВ Т-1, МВ-6кВ Т-2, МВ-6кВ ф-4, МВ-6кВ ф-9,МВ-6кВ ф-11, МВ-6кВ ф-13, МВ-6кВ ф-16,  МВ-6кВ ф-18, МВ-6кВ ф-19, МВ-6кВ ф-21, МВ-6кВ ф-22, МВ-6кВ ф-23, (ВМП-10П/600)</t>
  </si>
  <si>
    <t>ремонт выключателей 6 кВ</t>
  </si>
  <si>
    <t>ТН-1С 6кВ, ТН-2С 6кВ (НТМИ-6-66)</t>
  </si>
  <si>
    <t xml:space="preserve">Ремонт ТН-6 кВ </t>
  </si>
  <si>
    <t>Ремонт шин 6кВ 1 и 2 С</t>
  </si>
  <si>
    <t>Освещение ЗРУ  6</t>
  </si>
  <si>
    <t>Ремонт освещения ЗРУ</t>
  </si>
  <si>
    <t>Корпуса ячеек фидеров</t>
  </si>
  <si>
    <t>ПС 110 кВ "Учебная"</t>
  </si>
  <si>
    <t>PR0002281</t>
  </si>
  <si>
    <t>Т-1 (ТДН-16000/110), Т-2 (ТДН-16000/110)</t>
  </si>
  <si>
    <t>Ремонт и покраска силовых трансформаторов  110 кВ</t>
  </si>
  <si>
    <t>ТН-110кВ 1с, ТН-110кВ 2с (НКФ-110-83 У1)</t>
  </si>
  <si>
    <t>РемонтТН-110 кВ</t>
  </si>
  <si>
    <t>ТТ-110кВ 1с, ТТ-110кВ 2с  (ТФ3М-110-Б У1)</t>
  </si>
  <si>
    <t>Ремонт ТТ-110 кВ</t>
  </si>
  <si>
    <t>РЛ-110кВ ВЛ"Находка-1" (РНДЗ-2-110/1000 У1), РЛ-110кВ ВЛ"Находка-2" (РНДЗ-2-110/1000 У1), РШ-110кВ Т-1 (РНДЗ-1б-110/1000 У1), РШ-110кВ Т-2 (РНДЗ-1б-110/1000 У1), РС-110кВ 1с (РНДЗ-1б-110/1000 У1), РС-110кВ 2с(РНДЗ-1б-110/1000 У1)</t>
  </si>
  <si>
    <t>Ремонт разъединителей 110кВ</t>
  </si>
  <si>
    <t>РО-110кВ Т-1, РО-110кВ Т-2 (3ОН-110б)</t>
  </si>
  <si>
    <t>Ремонт ЗОН-110 кВ</t>
  </si>
  <si>
    <t>В-110 Т-1, В-110 Т-2 (ВМТ 110/1250)</t>
  </si>
  <si>
    <t>ТСН-1 (ТМ-100/6),ТСН-2 (ТМ-100/6)</t>
  </si>
  <si>
    <t>Ремонт с покраской трансформаторов СН</t>
  </si>
  <si>
    <t>Конденсаторы связи 110 кВ, (СМП-66)</t>
  </si>
  <si>
    <t>МВ-6кВ Т-1 (ВМПЭ-101-3150), МВ-6кВ Т-2  (ВМПЭ-101-3150), СМВ-6кВ (ВК-10-1800-У2). МВ-6кВ ф-6 (ВК-10-630-20 У2), МВ-6кВ ф-7 (ВК-10-630-20 У2), МВ-6кВ ф-8 (ВК-10-630-20 У2), МВ-6кВ ф-9 (ВК-10-630-20 У2), МВ-6кВ ф-11 (ВК-10-630-20 У2), МВ-6кВ ф-18 (ВК-10-630-20 У2), МВ-6кВ ф-19 (ВК-10-630-20 У2), МВ-6кВ ф-20 (ВК-10-630-20 У2), МВ-6кВ ф-32 (ВК-10-630-20 У2)</t>
  </si>
  <si>
    <t>ПС 110 кВ "Топаз"</t>
  </si>
  <si>
    <t>PR0002311</t>
  </si>
  <si>
    <t>РЛ110кВ Береговая-2 -Топаз-Песчаная, РЛ110кВ Береговая-2 -Топаз-Новый Мир, РС110кВ 1С, РС110кВ 2С, РШ110кВ Т1, РШ110кВ Т2 (РНДЗ-110/1000)</t>
  </si>
  <si>
    <t>PR0002310</t>
  </si>
  <si>
    <t>ТН110кВ 1С, ТН110кВ 2С (НКФ110)</t>
  </si>
  <si>
    <t>Ремонт трансформаторов напряжения 110кВ</t>
  </si>
  <si>
    <t>ТТ110кВ Береговая-2 -Топаз-Песчаная, ТТ110кВ Береговая-2 -Топаз-Новый Мир (ТФЗМ110)</t>
  </si>
  <si>
    <t>Ремонт трансформаторов тока 110кВ</t>
  </si>
  <si>
    <t>PR0002307</t>
  </si>
  <si>
    <t>СВ 110 кВ (ВМТ110)</t>
  </si>
  <si>
    <t>Ремонт выключателя 110кВ</t>
  </si>
  <si>
    <t>КС 110 Береговая-2 -Топаз-Новый Мир</t>
  </si>
  <si>
    <t xml:space="preserve">Ремонт конденсатора связи 110кВ </t>
  </si>
  <si>
    <t>PR0002315</t>
  </si>
  <si>
    <t>Т1, Т2 (ТДН-16000/110, ТДН 10000/110)</t>
  </si>
  <si>
    <t>Ремонт и покраска силовых трансформаторов 110кВ</t>
  </si>
  <si>
    <t xml:space="preserve">Покраска порталов 110кВ </t>
  </si>
  <si>
    <t xml:space="preserve">ОПН 110 кВ Т1, ОПН 110 кВ Т2 </t>
  </si>
  <si>
    <t>Ремонт ОПН 110кВ</t>
  </si>
  <si>
    <t>PR0002313</t>
  </si>
  <si>
    <t>Реакторы 6кВ Т1, Т2 (РБСДГ-10)</t>
  </si>
  <si>
    <t>Ремонт реакторов 6кВ</t>
  </si>
  <si>
    <t>Разрядники 6кВ 1С, 2С (РВО-6)</t>
  </si>
  <si>
    <t>Ремонт разрядников 6кВ</t>
  </si>
  <si>
    <t>ТН 6кВ 1С, 2С (НТМИ-6)</t>
  </si>
  <si>
    <t>В 6кВ Ф- 9, 13, 19, 29 (ВК-10/630)</t>
  </si>
  <si>
    <t>Ремонт выключателей 6кВ</t>
  </si>
  <si>
    <t xml:space="preserve">В6кВ Т1, Т2, СВ, Ф-12,31,30; (ВВЭ-М-10) </t>
  </si>
  <si>
    <t>Сборные шины 6кВ</t>
  </si>
  <si>
    <t xml:space="preserve">Ремонт сборных шин 6кВ </t>
  </si>
  <si>
    <t>Освещение КРУН 6кВ, ОПУ</t>
  </si>
  <si>
    <t>Ремонт освещения КРУН 6кВ, ОПУ</t>
  </si>
  <si>
    <t>PR0002316</t>
  </si>
  <si>
    <t>Панели ПТ и СН</t>
  </si>
  <si>
    <t xml:space="preserve">Ремонт панелей ПТ и СН </t>
  </si>
  <si>
    <t xml:space="preserve">КРУН 6кВ </t>
  </si>
  <si>
    <t xml:space="preserve">Покраска КРУН 6кВ </t>
  </si>
  <si>
    <t>ПС 110 кВ "Береговая 1"</t>
  </si>
  <si>
    <t>PR0001166 PR0001167</t>
  </si>
  <si>
    <t>Т-1, Т-2, ТДТН-20000/110</t>
  </si>
  <si>
    <t>ПС 110 кВ "Подъяпольск"</t>
  </si>
  <si>
    <t>PR0002305</t>
  </si>
  <si>
    <t>Т-1, Т-2, ТМН-6300/110</t>
  </si>
  <si>
    <t>ПС 110 кВ "Новый мир"</t>
  </si>
  <si>
    <t>PR0002501 PR0028468</t>
  </si>
  <si>
    <t>ПС 110 кВ "Песчаная"</t>
  </si>
  <si>
    <t>PR0001965 PR0002006</t>
  </si>
  <si>
    <t>ПС 110 кВ "Раздольное-2"</t>
  </si>
  <si>
    <t>PR0001505</t>
  </si>
  <si>
    <t>В 110 Т-1, В 110 ВЛ"Раздольное 1- Раздольное2", "Раздольное2-Тереховка" (МКП-110)</t>
  </si>
  <si>
    <t>РШ 110 ВЛ "Раздольное 1- Раздольное2",  "Раздольное2-Тереховка", Т-1, ТН 110 1С (РЛНЗ-110)</t>
  </si>
  <si>
    <t>РЛ 110 ВЛ "Раздольное 1- Раздольное2", "Раздольное2-Тереховка" (РЛНЗ-110)</t>
  </si>
  <si>
    <t xml:space="preserve">ОПН 110 1С </t>
  </si>
  <si>
    <t>Ремонт ОПН 110 кВ</t>
  </si>
  <si>
    <t>Разрядник 35+15 Т-1; (РВС-35)</t>
  </si>
  <si>
    <t>Ремонт разрядников 110 кВ</t>
  </si>
  <si>
    <t>Разрядник 35 Т-1 (РВС-35)</t>
  </si>
  <si>
    <t>Заградитель ВЧ-связи 110 ВЛ "Раздольное-1-Раздольное-2" Ф-"С", ВЛ 110 "Раздольное-2-Тереховка" Ф-"С"4 (ВЗ-600)</t>
  </si>
  <si>
    <t>Ремонт ВЧ заградителей 110 кВ</t>
  </si>
  <si>
    <t>Конденсатор ВЧ-связи 110 ВЛ "Раздольное-1-Раздольное-2" Ф-"С", ВЛ 110 "Раздольное-2-Тереховка" Ф-"С" (СМР-55)</t>
  </si>
  <si>
    <t>Освещение ОРУ 110</t>
  </si>
  <si>
    <t>точ.</t>
  </si>
  <si>
    <t xml:space="preserve">PR0001150                   </t>
  </si>
  <si>
    <t xml:space="preserve">Т-1 (ТДТН-16000/110/35/10) </t>
  </si>
  <si>
    <t>Ремонт силовых трансформаторов 110 кВ с покраской</t>
  </si>
  <si>
    <t>Заземляющее устройство ПС</t>
  </si>
  <si>
    <t>комп.</t>
  </si>
  <si>
    <t>PR0001195</t>
  </si>
  <si>
    <t>В 10 Т-1 (ВМПЭ-10-3200-31,5)</t>
  </si>
  <si>
    <t>В 10 Ф-2 (ВМПЭ-10), В 10 Ф-3,4,9,10 (ВМП-10К), В 10 Ф-7,8 (ВМГ-133)</t>
  </si>
  <si>
    <t>Сборные шины 10 1С (А 80*8)</t>
  </si>
  <si>
    <t>60</t>
  </si>
  <si>
    <t>Шинный мост 10 Т-1</t>
  </si>
  <si>
    <t>Ремонт шинного моста 10 кВ</t>
  </si>
  <si>
    <t>ТСН-1 10 (ТМ 50/10)</t>
  </si>
  <si>
    <t>Ремонт трансформатора собственных нужд 10кВ</t>
  </si>
  <si>
    <t>Ремонт трансформатора напряжения 10кВ</t>
  </si>
  <si>
    <t>Внутреннее освещение</t>
  </si>
  <si>
    <t>Ячейки КРУ 10 (К-XII)</t>
  </si>
  <si>
    <t>Ремонт ячеек КРУ 10 кВ</t>
  </si>
  <si>
    <t>ПС 110 кВ "Де-фриз"</t>
  </si>
  <si>
    <t>Т-1, Т-2, (ТДН-10000/110)</t>
  </si>
  <si>
    <t xml:space="preserve">Сборные шины 6 1,2С </t>
  </si>
  <si>
    <t>Ремонт сборных шин 6кВ</t>
  </si>
  <si>
    <t>ПС 110 кВ "Факел"</t>
  </si>
  <si>
    <t>PR0002262</t>
  </si>
  <si>
    <t>ПС 110 кВ "Раздольное 1"</t>
  </si>
  <si>
    <t>PR0001147</t>
  </si>
  <si>
    <t>Т-1, ТДТН-16000/110</t>
  </si>
  <si>
    <t>ПС 110 кВ "Казармы"</t>
  </si>
  <si>
    <t>PR0025750     PR0025751</t>
  </si>
  <si>
    <t>PR0002304</t>
  </si>
  <si>
    <t>Т-1, ТМН-6300/110</t>
  </si>
  <si>
    <t xml:space="preserve">PR0002485 PR0002487 </t>
  </si>
  <si>
    <t>Т-1, Т-2, ТМТН-6300/110</t>
  </si>
  <si>
    <t xml:space="preserve">PR0002007 PR0002502 </t>
  </si>
  <si>
    <t>PR0001151 PR0002375</t>
  </si>
  <si>
    <t>ПС 110 кВ "Давыдовка"</t>
  </si>
  <si>
    <t>PR0001136  PR0001137</t>
  </si>
  <si>
    <t>Т-1, Т-2, ТДТН-25000/110</t>
  </si>
  <si>
    <t>ПС 110 кВ "Пушкинская"</t>
  </si>
  <si>
    <t>PR0025906  PR0025907</t>
  </si>
  <si>
    <t>ПС 110 кВ "Западная"</t>
  </si>
  <si>
    <t xml:space="preserve">PR0025660 PR0026699  </t>
  </si>
  <si>
    <t>ПС 110 кВ "Муравейка"</t>
  </si>
  <si>
    <t>ПС 110 кВ "Кролевцы"</t>
  </si>
  <si>
    <t xml:space="preserve">PR0025677 PR0002023  </t>
  </si>
  <si>
    <t>ПС 35 кВ  "Шкотово"</t>
  </si>
  <si>
    <t>PR0001550</t>
  </si>
  <si>
    <t>В 35 ВЛ "АТЭЦ-Шкотово", "Факел-Шкотово", "Шкотово-Насосная 2-Новороссия", Т-1,(ВМД-35), В 35 Т-2 (С-35)</t>
  </si>
  <si>
    <t>РЛ 35 ВЛ "АТЭЦ-Шкотово", "Шкотово-Насосная 2-Новороссия", "Факел-Шкотово" (РЛНД-35)</t>
  </si>
  <si>
    <t>РШ 35 ВЛ "АТЭЦ-Шкотово",  "Шкотово-Насосная 2-Новороссия", "Факел-Шкотово", Т-1,2 (РЛНД-35)</t>
  </si>
  <si>
    <t>РС 35 1,2С (РЛНД-35)</t>
  </si>
  <si>
    <t>Разрядники 35 Т-1,2 (РВС-35)</t>
  </si>
  <si>
    <t>Сборные шины 35 1,2С (М-95)</t>
  </si>
  <si>
    <t>Ремонт сборных шин 35кВ</t>
  </si>
  <si>
    <t>200</t>
  </si>
  <si>
    <t>Конденсатор ВЧ-связи ВЛ 35 "АТЭЦ-Шкотово" Ф-"В", "Факел-Шкотово" Ф-"В", "Шкотово-Насосная 2-Новороссия" Ф-"В" (СМР-55)</t>
  </si>
  <si>
    <t>Ремонт ВЧ заградителей 35 кВ</t>
  </si>
  <si>
    <t>Заградитель ВЧ-связи ВЛ 35 "АТЭЦ-Шкотово" Ф-"В", "Факел-Шкотово" Ф-"В", "Шкотово-Насосная 2-Новороссия" Ф-"В" (ВЧЗ-600)</t>
  </si>
  <si>
    <t>Покраска порталов 35кВ</t>
  </si>
  <si>
    <t xml:space="preserve">PR0001174  PR0001174   </t>
  </si>
  <si>
    <t>Т-1,2 (ТМ-6300)</t>
  </si>
  <si>
    <t>Ремонт с покраской силовых трансформаторов 35кВ</t>
  </si>
  <si>
    <t>Освещение ОРУ 35</t>
  </si>
  <si>
    <t>PR0002067</t>
  </si>
  <si>
    <t>В 6 Т-1,Т-2,Ф-2,4 (ВМП-10К),СВ,6,7,8,9,13,14,15,16,17 (ВМП-10П)</t>
  </si>
  <si>
    <t>РС 6 1С</t>
  </si>
  <si>
    <t>Ремонт разъединителя 6кВ</t>
  </si>
  <si>
    <t>В 6 Ф-19 (ВВ/TEL-10-20-630)</t>
  </si>
  <si>
    <t>ТСН-1 6 (ТМ-63/6/0,23)</t>
  </si>
  <si>
    <t>Ремонт с покраскойтрансформатора собственных нужд 6кВ</t>
  </si>
  <si>
    <t>ТН 6 1,2С (НТМИ-6)</t>
  </si>
  <si>
    <t>Разрядники 6  1,2С (РВП-6)</t>
  </si>
  <si>
    <t>Сборные шины 6 1,2С (А-50*8)</t>
  </si>
  <si>
    <t>PR0002535</t>
  </si>
  <si>
    <t>Щит СН, ПТ (ПСН-0,23)</t>
  </si>
  <si>
    <t>Ремонт щитов ПТ,СН</t>
  </si>
  <si>
    <t>Ячейки КРУ 6 (КРУ 2 10П)</t>
  </si>
  <si>
    <t>Ремонт ячеек КРУ 6кВ</t>
  </si>
  <si>
    <t>КУ 6 2С (БСК-0,45)</t>
  </si>
  <si>
    <t>Ремонт конденсаторной установки 6кВ</t>
  </si>
  <si>
    <t xml:space="preserve">Внутреннее освещение </t>
  </si>
  <si>
    <t>PR0001556</t>
  </si>
  <si>
    <t>РЛ 35 ВЛ  "Кролевцы-Многоудобное" (РЛНД-35)</t>
  </si>
  <si>
    <t>РШ 35  Т-1,2 (РЛНД-35)</t>
  </si>
  <si>
    <t>Разрядники 35 Т-1,2</t>
  </si>
  <si>
    <t>Замена разрядников 35кВ</t>
  </si>
  <si>
    <t>Конденсатор ВЧ-связи ВЛ 35 "Кролевцы-Многоудобное" Ф-"В" (РЗ-600)</t>
  </si>
  <si>
    <t>Заградитель КС ВЛ 35 "Кролевцы-Многоудобное" Ф-"В" (РЗ-600)</t>
  </si>
  <si>
    <t xml:space="preserve">PR0001161   PR0002376   </t>
  </si>
  <si>
    <t>Т-1 (ТМ-2500/6), Т-2  (ТМН-2500/6)</t>
  </si>
  <si>
    <t>Ремонт с покраской силовых трансформаторов 35 кВ</t>
  </si>
  <si>
    <t>PR0001193</t>
  </si>
  <si>
    <t>В 6 Т-1,Т-2,СВ,Ф-1,3,7,11(ВМП-10)</t>
  </si>
  <si>
    <t>РС6 1С</t>
  </si>
  <si>
    <t>Ремонт разъеденителя 6 кВ</t>
  </si>
  <si>
    <t>ТСН-1,2 (ТМ 25/6/0,23)</t>
  </si>
  <si>
    <t>Ремонт с покраской трансформатора собственных нужд 6кВ</t>
  </si>
  <si>
    <t xml:space="preserve">Ячейки КРУ 6 (КРУН К VI У) </t>
  </si>
  <si>
    <t>Ремонт ячеек КРУН 6кВ</t>
  </si>
  <si>
    <t>В 35 Т-1,Т-2,СВ (С-35)</t>
  </si>
  <si>
    <t>РШ 35 Т-1,Т-2 (РНДЗ-35)</t>
  </si>
  <si>
    <t>РЛ 35 ВЛ "Тавричанка-Шмидтовка", "Надеждинская-Шмидтовка" (РНДЗ-35)</t>
  </si>
  <si>
    <t>РШ 35 ТСН-1,2</t>
  </si>
  <si>
    <t>ТН 35 1,2С (ЗНОМ-35)</t>
  </si>
  <si>
    <t>Ремонт трансформаторов напряжения 35кВ</t>
  </si>
  <si>
    <t>ТСН-1,2 35 (ТМ 100/35)</t>
  </si>
  <si>
    <t>Ремонт трансформатора собственных нужд 35кВ</t>
  </si>
  <si>
    <t>Конденсатор ВЧ-связи ВЛ 35  "Тавричанка-Шмидтовка" Ф-"С", "Надеждинская-Шмидтовка" Ф-"В","С" (СМП-55)</t>
  </si>
  <si>
    <t>Заградитель ВЧ-связи ВЛ 35 "Тавричанка-Шмидтовка" Ф-"С", "Надеждинская-Шмидтовка" Ф-"В","С"(РЗ-600)</t>
  </si>
  <si>
    <t>Сборные шины 35 1,2С (АС-70)</t>
  </si>
  <si>
    <t>Т-1,2 (ТМН-2500)</t>
  </si>
  <si>
    <t>Ремонт и покраска силовых трансформаторов</t>
  </si>
  <si>
    <t xml:space="preserve">В 6  Т-1,Т-2, В 6 Ф-8,14,16 (ВМПЭ-10), СВ 6 (ВМПП-10), В 6 Ф-7,13 (ВМП-10К) </t>
  </si>
  <si>
    <t>Ячейки КРУ 6 (КРУ 2 6П)</t>
  </si>
  <si>
    <t>PR0002050</t>
  </si>
  <si>
    <t>В 35 ВЛ "Оленевод-Пушкинская", СВ 35 (С-35)</t>
  </si>
  <si>
    <t>ОД 35 Т-1,Т-2 (ОД-35)</t>
  </si>
  <si>
    <t>КЗ 35 Т-1,Т-2</t>
  </si>
  <si>
    <t xml:space="preserve"> Ремонт короткозамыкателей 35 кВ</t>
  </si>
  <si>
    <t>РШ 35 ВЛ "Оленевод-Пушкинская" (РНДЗ-35)</t>
  </si>
  <si>
    <t>РЛ 35 ВЛ "Оленевод-Пушкинская", "Силикатная-Оленевод"(РНДЗ-35)</t>
  </si>
  <si>
    <t>РС 35 1,2С (РНДЗ-35)</t>
  </si>
  <si>
    <t>ОПН 35 Т-1,2 (ОПН-35)</t>
  </si>
  <si>
    <t>Конденсатор ВЧ-связи ВЛ 35 "Силикатная-Оленевод" Ф-"А", "Оленевод-Пушкинская" Ф-"А" (СМР-55)</t>
  </si>
  <si>
    <t>Заградитель ВЧ-связи ВЛ 35 "Силикатная-Оленевод" Ф-"А", "Оленевод-Пушкинская" Ф-"А"(ВЧЗ-600)</t>
  </si>
  <si>
    <t>Сборные шины 35 1,2С (АС-95)</t>
  </si>
  <si>
    <t xml:space="preserve">PR0002050            </t>
  </si>
  <si>
    <t>Т-1 (ТМ-2500/35/6),  Т-2 (ТМН-1600/35/6)</t>
  </si>
  <si>
    <t>В-10 кВ Т-1,Т-2,СВ, ф-7,9 (ВПМ-10)</t>
  </si>
  <si>
    <t>Ремонт выключателей 10кВ</t>
  </si>
  <si>
    <t>ТН 10 1,2С (НАМИ-10)</t>
  </si>
  <si>
    <t>ТСН-1,2 10 (ТМ 25/10)</t>
  </si>
  <si>
    <t>75</t>
  </si>
  <si>
    <t>Ячейки КРУН 10 (КРН III-10)</t>
  </si>
  <si>
    <t>Ремонт ячеек КРУН 10 кВ</t>
  </si>
  <si>
    <t>PR0002276</t>
  </si>
  <si>
    <t>В 35 ВЛ "Западная-Заводская №1", "Западная-Заводская №2",  "Заводская-Угловая", В 35 Т-1,Т-2, СВ. (С-35)</t>
  </si>
  <si>
    <t>РЛ 35 ВЛ  "Западная-Заводская №1", "Западная-Заводская №2", "Заводская-Угловая" (РНДЗ-35)</t>
  </si>
  <si>
    <t>РШ 35 ВЛ  "Западная-Заводская №1",  "Западная-Заводская №2", "Заводская-Угловая" (РНДЗ-35)</t>
  </si>
  <si>
    <t>РШ 35 Т-1,2 (РНДЗ-35)</t>
  </si>
  <si>
    <t>РШ 35 ТН 1,2С (РНДЗ-35)</t>
  </si>
  <si>
    <t>ТН 35 1,2С (НАМИ-35)</t>
  </si>
  <si>
    <t>Сборные шины-35 кВ 1С, 2С</t>
  </si>
  <si>
    <t>Конденсатор ВЧ-связи ВЛ 35 "Западная-Заводская №2" Ф-"А,В", "Заводская-Угловая" Ф-"А,В" (СМР-55)</t>
  </si>
  <si>
    <t>Заградитель ВЧ-связи ВЛ 35 "Западная-Заводская №2" Ф-"А,В", "Заводская-Угловая" Ф-"А,В" (ВЧЗ-600)</t>
  </si>
  <si>
    <t xml:space="preserve">PR0001650                   </t>
  </si>
  <si>
    <t>Т-1 (ТДНС-6300/35/6)</t>
  </si>
  <si>
    <t xml:space="preserve">PR0001650 </t>
  </si>
  <si>
    <t xml:space="preserve"> Ремонт силовых трансформаторов 35кВ</t>
  </si>
  <si>
    <t>PR0002118</t>
  </si>
  <si>
    <t xml:space="preserve">В-6 кВ Т-1, Т-2, СВ (ВМПЭ-10-3200), В 6 Ф-9,10,12,13,14,15,16,20,22,26,27,29,30,32,34,36 (ВМПЭ-10) </t>
  </si>
  <si>
    <t>В 6 Ф-17,38 (ВВTEL-10-20-630)</t>
  </si>
  <si>
    <t>ТН 6 1,2С (НАМИ-6)</t>
  </si>
  <si>
    <t>ТСН-1,2 (ТМ 63/6)</t>
  </si>
  <si>
    <t>Ремонт трансформатора собственных нужд 6кВ</t>
  </si>
  <si>
    <t>Сборные шины 6 1,2С (А-120*8)</t>
  </si>
  <si>
    <t>Шинный мост 6 Т-1, Т-2 (АС 300)</t>
  </si>
  <si>
    <t>Ремонт шинного моста  6кВ</t>
  </si>
  <si>
    <t>Ячейки КРУ 6 (КРУ 2-6-20)</t>
  </si>
  <si>
    <t>PR0002249</t>
  </si>
  <si>
    <t>PR0001338</t>
  </si>
  <si>
    <t>Замена проходных изоляторов</t>
  </si>
  <si>
    <t>Замена предохранителей</t>
  </si>
  <si>
    <t>Замена автоматического выключателя 0,4 кВ</t>
  </si>
  <si>
    <t>PR0001276</t>
  </si>
  <si>
    <t>Замена контакта к предохранителю 0,4 кВ</t>
  </si>
  <si>
    <t>Ремонт ТМ</t>
  </si>
  <si>
    <t>Замена опорных изоляторов 10 кВ</t>
  </si>
  <si>
    <t>PR0001254</t>
  </si>
  <si>
    <t>Замена ТМ</t>
  </si>
  <si>
    <t>PR0001352</t>
  </si>
  <si>
    <t>Замена РТП-10</t>
  </si>
  <si>
    <t>Замена разрядников на ОПН</t>
  </si>
  <si>
    <t>Ремонт РУ-10/0,4кВ</t>
  </si>
  <si>
    <t>Выправка фундамента</t>
  </si>
  <si>
    <t>Ремонт заземляющего устройства РТП и КТП</t>
  </si>
  <si>
    <t>Замена рубильника</t>
  </si>
  <si>
    <t>Замена автоматического выключателя</t>
  </si>
  <si>
    <t>Замена трансформаторов тока</t>
  </si>
  <si>
    <t>PR0001464</t>
  </si>
  <si>
    <t>PR0001434</t>
  </si>
  <si>
    <t>PR0001302</t>
  </si>
  <si>
    <t>PR0001245</t>
  </si>
  <si>
    <t xml:space="preserve"> PR0002206</t>
  </si>
  <si>
    <t xml:space="preserve">PR0001367 </t>
  </si>
  <si>
    <t xml:space="preserve">PR0002210   </t>
  </si>
  <si>
    <t>Замена выключателя нагрузки</t>
  </si>
  <si>
    <t xml:space="preserve">PR0001445  </t>
  </si>
  <si>
    <t>Замена кабельного ввода</t>
  </si>
  <si>
    <t>PR0001238</t>
  </si>
  <si>
    <t xml:space="preserve">PR0001317   </t>
  </si>
  <si>
    <t xml:space="preserve">PR0001243  </t>
  </si>
  <si>
    <t xml:space="preserve"> PR0001220       </t>
  </si>
  <si>
    <t>PR0002679</t>
  </si>
  <si>
    <t xml:space="preserve">Ремонт выключателя нагрузки </t>
  </si>
  <si>
    <t>Ремонт разъединителя</t>
  </si>
  <si>
    <t>Ремонт рубильника</t>
  </si>
  <si>
    <t>PR0002680</t>
  </si>
  <si>
    <t>PR0002684</t>
  </si>
  <si>
    <t xml:space="preserve">Замена выключателя нагрузки </t>
  </si>
  <si>
    <t>PR0002686</t>
  </si>
  <si>
    <t>Трансформаторы силовые</t>
  </si>
  <si>
    <t>ТМ -100/10, ТМ- 250/10, ТМ- 320/10</t>
  </si>
  <si>
    <t>Ремонт трансформаторов 1-2 габарита</t>
  </si>
  <si>
    <t>ТМ-400/10, ТМ-630/10, ТМ- 320/10</t>
  </si>
  <si>
    <t>ТМ- 250/10, ТМ-400/10</t>
  </si>
  <si>
    <t>ТМ -100/10, ТМ- 320/10</t>
  </si>
  <si>
    <t>ТМ- 250/10, ТМ-320/10</t>
  </si>
  <si>
    <t>4.1</t>
  </si>
  <si>
    <t xml:space="preserve">ЗРУ 6 </t>
  </si>
  <si>
    <t>Ремонт освещения  помещений ЗРУ</t>
  </si>
  <si>
    <t>4.2</t>
  </si>
  <si>
    <t xml:space="preserve"> PR0000773</t>
  </si>
  <si>
    <t>4.3</t>
  </si>
  <si>
    <t>кв.м</t>
  </si>
  <si>
    <t>4.4</t>
  </si>
  <si>
    <t xml:space="preserve">PR0027333 </t>
  </si>
  <si>
    <t>По состоянию
ОТ</t>
  </si>
  <si>
    <t>Ремонт санитарно-бытового помещения</t>
  </si>
  <si>
    <t>ПС "Рыбный порт"</t>
  </si>
  <si>
    <t>4.5</t>
  </si>
  <si>
    <t>4.6</t>
  </si>
  <si>
    <t>PR000</t>
  </si>
  <si>
    <t>ПС "Академическая"</t>
  </si>
  <si>
    <t>4.7</t>
  </si>
  <si>
    <t>PR0001542</t>
  </si>
  <si>
    <t>ПС "Горностай"</t>
  </si>
  <si>
    <t>4.8</t>
  </si>
  <si>
    <t>ПС "Коммунальная"</t>
  </si>
  <si>
    <t>4.9</t>
  </si>
  <si>
    <t>ПС "Луговая"</t>
  </si>
  <si>
    <t>4.10</t>
  </si>
  <si>
    <t xml:space="preserve"> PR0002373</t>
  </si>
  <si>
    <t>4.11</t>
  </si>
  <si>
    <t>4.12</t>
  </si>
  <si>
    <t>4.13</t>
  </si>
  <si>
    <t>4.14</t>
  </si>
  <si>
    <t>4.15</t>
  </si>
  <si>
    <t xml:space="preserve"> PR0000746</t>
  </si>
  <si>
    <t xml:space="preserve">Ремонт рубероидной кровли </t>
  </si>
  <si>
    <t>4.16</t>
  </si>
  <si>
    <t>Ремонт фундаментов под оборудованием</t>
  </si>
  <si>
    <t>4.17</t>
  </si>
  <si>
    <t xml:space="preserve"> PR0002050</t>
  </si>
  <si>
    <t xml:space="preserve">Окраска фасада </t>
  </si>
  <si>
    <t>4.18</t>
  </si>
  <si>
    <t>PR0000726</t>
  </si>
  <si>
    <t>Ремонт ограды</t>
  </si>
  <si>
    <t>4.19</t>
  </si>
  <si>
    <t xml:space="preserve">   PR0002067</t>
  </si>
  <si>
    <t>Ремонт фундамента под оборудование</t>
  </si>
  <si>
    <t xml:space="preserve">Ремонт шиферной кровли </t>
  </si>
  <si>
    <t>4.20</t>
  </si>
  <si>
    <t xml:space="preserve"> PR00</t>
  </si>
  <si>
    <t xml:space="preserve"> Ремонт рубероидной кровли </t>
  </si>
  <si>
    <t>4.21</t>
  </si>
  <si>
    <t>PR0002292</t>
  </si>
  <si>
    <t>Ограждение ХРЭС п.Славянка</t>
  </si>
  <si>
    <t>4.22</t>
  </si>
  <si>
    <t>PR0000716</t>
  </si>
  <si>
    <t>м.п</t>
  </si>
  <si>
    <t xml:space="preserve">  </t>
  </si>
  <si>
    <t>Ограждение мастерский участок Краскино ХРЭС</t>
  </si>
  <si>
    <t>4.23</t>
  </si>
  <si>
    <t>PR0000722</t>
  </si>
  <si>
    <t xml:space="preserve">ПС "Безверхово"  </t>
  </si>
  <si>
    <t>4.24</t>
  </si>
  <si>
    <t>PR0026299</t>
  </si>
  <si>
    <t xml:space="preserve">ПС "Приморская"  </t>
  </si>
  <si>
    <t>4.25</t>
  </si>
  <si>
    <t>PR0001544</t>
  </si>
  <si>
    <t xml:space="preserve">ПС "Троица"  </t>
  </si>
  <si>
    <t>4.26</t>
  </si>
  <si>
    <t xml:space="preserve">PR0000737 </t>
  </si>
  <si>
    <t xml:space="preserve">ПС "Гвоздево"  </t>
  </si>
  <si>
    <t>4.27</t>
  </si>
  <si>
    <t xml:space="preserve">ПС "Посьет"  </t>
  </si>
  <si>
    <t>4.28</t>
  </si>
  <si>
    <t>PR0001538</t>
  </si>
  <si>
    <t xml:space="preserve">ПС "Славянка"  </t>
  </si>
  <si>
    <t>4.29</t>
  </si>
  <si>
    <t xml:space="preserve">ПС "Хасанская"  </t>
  </si>
  <si>
    <t>4.30</t>
  </si>
  <si>
    <t>4.31</t>
  </si>
  <si>
    <t>PR0000664</t>
  </si>
  <si>
    <t>Сантехнические работы</t>
  </si>
  <si>
    <t>4.32</t>
  </si>
  <si>
    <t>PR0000712</t>
  </si>
  <si>
    <t xml:space="preserve">Утепление двери </t>
  </si>
  <si>
    <t>Ггрунтовка потолка</t>
  </si>
  <si>
    <t>4.33</t>
  </si>
  <si>
    <t xml:space="preserve"> PR0003962</t>
  </si>
  <si>
    <t>4.34</t>
  </si>
  <si>
    <t>PR0000695</t>
  </si>
  <si>
    <t>Ремонт, утепление ворот</t>
  </si>
  <si>
    <t>4.35</t>
  </si>
  <si>
    <t>PR0001607</t>
  </si>
  <si>
    <t>4.36</t>
  </si>
  <si>
    <t xml:space="preserve"> PR0002281</t>
  </si>
  <si>
    <t>4.37</t>
  </si>
  <si>
    <t xml:space="preserve">ПС 35/6 "Соленое озеро" </t>
  </si>
  <si>
    <t>4.38</t>
  </si>
  <si>
    <t xml:space="preserve">ПС 35/6 "Рыбники" </t>
  </si>
  <si>
    <t>4.39</t>
  </si>
  <si>
    <t>PR0001547</t>
  </si>
  <si>
    <t xml:space="preserve">ПС 35/6 "Связь" </t>
  </si>
  <si>
    <t>4.40</t>
  </si>
  <si>
    <t>PR0001577</t>
  </si>
  <si>
    <t>4.41</t>
  </si>
  <si>
    <t>PR0001545</t>
  </si>
  <si>
    <t xml:space="preserve">ПС 35/6 "УАМР" </t>
  </si>
  <si>
    <t>Ремонт санитарно-бытового помещения 1шт</t>
  </si>
  <si>
    <t>4.42</t>
  </si>
  <si>
    <t>PR0001790</t>
  </si>
  <si>
    <t>Замена деревянной площадки КТП</t>
  </si>
  <si>
    <t>куб. м</t>
  </si>
  <si>
    <t>4.43</t>
  </si>
  <si>
    <t>PR0001741</t>
  </si>
  <si>
    <t>Ремонт кровли(шифер)</t>
  </si>
  <si>
    <t>4.44</t>
  </si>
  <si>
    <t>PR0002693</t>
  </si>
  <si>
    <t>4.45</t>
  </si>
  <si>
    <t xml:space="preserve"> PR0002696</t>
  </si>
  <si>
    <t>Установка лестницы</t>
  </si>
  <si>
    <t>4.46</t>
  </si>
  <si>
    <t>PR0002728</t>
  </si>
  <si>
    <t>4.47</t>
  </si>
  <si>
    <t>Ремонт системы отопления</t>
  </si>
  <si>
    <t>4.48</t>
  </si>
  <si>
    <t>4.49</t>
  </si>
  <si>
    <t>PR0027941</t>
  </si>
  <si>
    <t>4.50</t>
  </si>
  <si>
    <t>4.51</t>
  </si>
  <si>
    <t>4.52</t>
  </si>
  <si>
    <t>Боксы на 6мест ул. Стрелковая19-23</t>
  </si>
  <si>
    <t>4.53</t>
  </si>
  <si>
    <t xml:space="preserve"> PR0000670</t>
  </si>
  <si>
    <t>PR0000757</t>
  </si>
  <si>
    <t>Здание помещения мастерской (РЭУ)</t>
  </si>
  <si>
    <t xml:space="preserve">Устройство перегородок из ГВЛ </t>
  </si>
  <si>
    <t>Установка окон ПВХ</t>
  </si>
  <si>
    <t xml:space="preserve"> Установка дверных блоков</t>
  </si>
  <si>
    <t>Ремонт полов</t>
  </si>
  <si>
    <t>Устройство подвесных потолков типа «Амстронг»</t>
  </si>
  <si>
    <t>Ремонт освещения внутр. помещений</t>
  </si>
  <si>
    <t>Отделка внутренних помещений</t>
  </si>
  <si>
    <t xml:space="preserve"> Сантехнические работы(смена оборудования)</t>
  </si>
  <si>
    <t xml:space="preserve"> PR0000662</t>
  </si>
  <si>
    <t>Здание производственной базы ПРРЭС</t>
  </si>
  <si>
    <t>Устройство  перегородок</t>
  </si>
  <si>
    <t>Ремонт настилов</t>
  </si>
  <si>
    <t xml:space="preserve">PR0000782 </t>
  </si>
  <si>
    <t xml:space="preserve">Здание АБК  управление СП «Пристройка к гаражу» </t>
  </si>
  <si>
    <t>Кладка стен кирпичныхнаружных</t>
  </si>
  <si>
    <t>PR0002078</t>
  </si>
  <si>
    <t xml:space="preserve">ПС «Ц» ЗРУ- 35кв </t>
  </si>
  <si>
    <t>Ремонт вентиляционных шахт</t>
  </si>
  <si>
    <t>Замена оконного блока</t>
  </si>
  <si>
    <t>Замена  дверного блока на металлический</t>
  </si>
  <si>
    <t>Ремонт фасада здания</t>
  </si>
  <si>
    <t>Помещение СДТУ</t>
  </si>
  <si>
    <t>PR0003883</t>
  </si>
  <si>
    <t>Ремонт септика</t>
  </si>
  <si>
    <t>Ремонт сети канализации</t>
  </si>
  <si>
    <t>PR0000711</t>
  </si>
  <si>
    <t>PR0025475</t>
  </si>
  <si>
    <t xml:space="preserve">Здание - цех ремонта оборудования </t>
  </si>
  <si>
    <t xml:space="preserve"> РП-80201 г.Фокино </t>
  </si>
  <si>
    <t>PR0027940</t>
  </si>
  <si>
    <t xml:space="preserve"> РП-80204 п.Дунай</t>
  </si>
  <si>
    <t>Автомобиль NISSAN NP 300 PICK-UP COMFORT,  А333ВС</t>
  </si>
  <si>
    <t>PR0024132</t>
  </si>
  <si>
    <t>Автомобиль NISSAN NP 300 PICK-UP COMFORT  А284ВС</t>
  </si>
  <si>
    <t>5.2</t>
  </si>
  <si>
    <t>PR0024133</t>
  </si>
  <si>
    <t>Автомобиль NISSAN NP 300 PICK-UP COMFORT, А729ВС</t>
  </si>
  <si>
    <t>5.3</t>
  </si>
  <si>
    <t>PR0024347</t>
  </si>
  <si>
    <t>Автомобиль NISSAN NP 300 PICK-UP COMFORT  А074ВС</t>
  </si>
  <si>
    <t>5.4</t>
  </si>
  <si>
    <t>PR0024004</t>
  </si>
  <si>
    <t>5.5</t>
  </si>
  <si>
    <t>PR0024013</t>
  </si>
  <si>
    <t>5.6</t>
  </si>
  <si>
    <t>PR0024272</t>
  </si>
  <si>
    <t>5.7</t>
  </si>
  <si>
    <t>Замена  лобового стекла</t>
  </si>
  <si>
    <t>ЗИЛ-131  Х753КЕ</t>
  </si>
  <si>
    <t>5.15</t>
  </si>
  <si>
    <t xml:space="preserve">ДТ-75 ВМ 66-01 </t>
  </si>
  <si>
    <t>Ремонт гидравлической системы</t>
  </si>
  <si>
    <t>Ремонт системы запуска ДВС</t>
  </si>
  <si>
    <t>Б-170  ВМ 23-95</t>
  </si>
  <si>
    <t>Ремонт  ДВС</t>
  </si>
  <si>
    <t>Камаз-5410  Х 735 КЕ</t>
  </si>
  <si>
    <t>PR0004033</t>
  </si>
  <si>
    <t>УАЗ-390994  С 852 ВН</t>
  </si>
  <si>
    <t xml:space="preserve">PR00023849  </t>
  </si>
  <si>
    <t>УАЗ-315195  Е 904 ВК</t>
  </si>
  <si>
    <t xml:space="preserve"> PR0023061  </t>
  </si>
  <si>
    <t xml:space="preserve">Ремонт системы охлаждения </t>
  </si>
  <si>
    <t>ГАЗ-33081  Е 577 ЕЕ</t>
  </si>
  <si>
    <t xml:space="preserve">PR0026993  </t>
  </si>
  <si>
    <t>УАЗ-315195 Е 900 ВК</t>
  </si>
  <si>
    <t>PR0023063</t>
  </si>
  <si>
    <t>PR0026995</t>
  </si>
  <si>
    <t>Ремонт топливной системы</t>
  </si>
  <si>
    <t>PR0026994</t>
  </si>
  <si>
    <t>PR0023645</t>
  </si>
  <si>
    <t>PR0003573</t>
  </si>
  <si>
    <t>PR0028504</t>
  </si>
  <si>
    <t>Ремонт радиатора (отопителя салона)</t>
  </si>
  <si>
    <t>Экскаватор  ЭО-2621 ВМ 2394</t>
  </si>
  <si>
    <t>PR0003801</t>
  </si>
  <si>
    <t>PR0024269</t>
  </si>
  <si>
    <t xml:space="preserve"> PR0023066</t>
  </si>
  <si>
    <t>УАЗ 390994  Е938ВК</t>
  </si>
  <si>
    <t xml:space="preserve"> PR0023254  </t>
  </si>
  <si>
    <t>ГАЗ 3307  Х926КЕ</t>
  </si>
  <si>
    <t xml:space="preserve"> PR0004021</t>
  </si>
  <si>
    <t xml:space="preserve">NP300  А288ВС </t>
  </si>
  <si>
    <t>PR0024134</t>
  </si>
  <si>
    <t>PR0004045</t>
  </si>
  <si>
    <t>УАЗ-31514  У248КН</t>
  </si>
  <si>
    <t>PR0004063</t>
  </si>
  <si>
    <t>ГАЗ 33081 Х396АА</t>
  </si>
  <si>
    <t>TARSUS ELAZ ВН 52 10</t>
  </si>
  <si>
    <t>ЭО-2621  ВН 51 90</t>
  </si>
  <si>
    <t>УАЗ 390995  Х331АА</t>
  </si>
  <si>
    <t>УАЗ 315195 Х304АА</t>
  </si>
  <si>
    <t>УАЗ 390995 Х332АА</t>
  </si>
  <si>
    <t>ГАЗ 33081  Н902ВА</t>
  </si>
  <si>
    <t>УРАЛ - МКМ-200  Х186АА</t>
  </si>
  <si>
    <t>МАЗ 5337 Х555КЕ</t>
  </si>
  <si>
    <t xml:space="preserve"> PR0024746</t>
  </si>
  <si>
    <t>Ремонт гидромолота</t>
  </si>
  <si>
    <t xml:space="preserve"> PR0024099</t>
  </si>
  <si>
    <t>Ремонт выхлопной трубы</t>
  </si>
  <si>
    <t>Ремонт турбины</t>
  </si>
  <si>
    <t xml:space="preserve"> PR0023788</t>
  </si>
  <si>
    <t>КАМАЗ 65117 С683ВН</t>
  </si>
  <si>
    <t xml:space="preserve"> PR0023834 </t>
  </si>
  <si>
    <t>ISSAN NP300 PICK-UP COMFORT А078ВС</t>
  </si>
  <si>
    <t>PR0024012</t>
  </si>
  <si>
    <t>PR0023253</t>
  </si>
  <si>
    <t>PR0003451 
PR0018460 
PR0003706 
PR0003711</t>
  </si>
  <si>
    <t>БЕНЗОПИЛА Б 04257*Р 15; Кусторез Хускварна 343 F; КУСТОРЕЗ 250 ГХ; КУСТОРЕЗ 250 РХ N 4440223</t>
  </si>
  <si>
    <t>Ремонт средств малой механизации</t>
  </si>
  <si>
    <t>Бензопила Хускварна</t>
  </si>
  <si>
    <t>6.7.</t>
  </si>
  <si>
    <t>6.8.</t>
  </si>
  <si>
    <t>PRNO00677, 
PRO026769, 
PRO026783</t>
  </si>
  <si>
    <t>PR0024160</t>
  </si>
  <si>
    <t>АИИСКУЭ ХРЭС</t>
  </si>
  <si>
    <t>Замена прибора учета РиМ 189.12.ВК3</t>
  </si>
  <si>
    <t>Замена (ремонт) прибора учета РиМ 189.12.ВК3</t>
  </si>
  <si>
    <t>Замена (ремонт) прибора учета РиМ 489.14</t>
  </si>
  <si>
    <t>PR0024161</t>
  </si>
  <si>
    <t>АИИСКУЭ АРРЭС</t>
  </si>
  <si>
    <t>Замена прибора учета NP73E.1-11-1 (FSK)</t>
  </si>
  <si>
    <t>Замена (ремонт) прибора учета NP73E.1-11-1 (FSK)</t>
  </si>
  <si>
    <t>Замена прибора учета NP73E.3-14-1 (FSK)</t>
  </si>
  <si>
    <t>Замена (ремонт) прибора учета NP73E.3-14-1 (FSK)</t>
  </si>
  <si>
    <t>Замена (ремонт) прибора учета NP71E.1-10-1 (FSK)</t>
  </si>
  <si>
    <t>Замена прибора учета NP 523 Split</t>
  </si>
  <si>
    <t>Замена (ремонт) прибора учета NP 523 Split</t>
  </si>
  <si>
    <t>Замена устройства сбора и передачи данных RTR8A.LG-2-1 (2-сек. FSK)</t>
  </si>
  <si>
    <t>PR0024163</t>
  </si>
  <si>
    <t>АИИСКУЭ ПРРЭС</t>
  </si>
  <si>
    <t>Замена прибора учета РиМ 489.18.ВК3</t>
  </si>
  <si>
    <t>Замена (ремонт) устройства сбора и передачи данных RTR8A.LG-2-1 (2-сек. FSK)</t>
  </si>
  <si>
    <t>PR0028587</t>
  </si>
  <si>
    <t>АИИСКУЭ ШРЭС</t>
  </si>
  <si>
    <t>Жалобы</t>
  </si>
  <si>
    <t>НКФ-110, НОМ-35, ЗНОМ-35,</t>
  </si>
  <si>
    <t>Ремонт трансформаторов напряжения
 110/35 кВ</t>
  </si>
  <si>
    <t>ТФЗМ-110, ТФЗМ-35</t>
  </si>
  <si>
    <t>Ремонт трансформаторов тока 110 /35 кВ</t>
  </si>
  <si>
    <t xml:space="preserve">ГМВБ-110кВ, БМВУ-110кВ, ВМ 35кВ, ГМТА-110кВ  </t>
  </si>
  <si>
    <t>Ремонт вводов 110, 35</t>
  </si>
  <si>
    <t>27</t>
  </si>
  <si>
    <t>Ремонт двигателя 1шт. Ремонт системы питания 1шт.  Ремонт среднего моста 1 шт.</t>
  </si>
  <si>
    <t>расчистка просек</t>
  </si>
  <si>
    <t>КВЛ 110 кВ "Океан - Муравейка"</t>
  </si>
  <si>
    <t>КВЛ 110 кВ "Горностай - Океан"</t>
  </si>
  <si>
    <t>ВЛ 110 кВ "Зелёный угол - Мингородок"</t>
  </si>
  <si>
    <t>ВЛ 110 кВ "АТЭЦ - Промузел"</t>
  </si>
  <si>
    <t>ВЛ 110 кВ "2Р - Бурун"</t>
  </si>
  <si>
    <t>ВЛ 110 кВ "ВТЭЦ-2 - Голдобин с отп. Загородная, Улисс"</t>
  </si>
  <si>
    <t>ВЛ 110 кВ "ВТЭЦ-2 - Патрокл с отп. Загородная"</t>
  </si>
  <si>
    <t>ВЛ 110 кВ "Патрокл - Голдобин с отп. Улисс"</t>
  </si>
  <si>
    <t>КВЛ 110 кВ "ВТЭЦ-2 - Залив с отп. Голубинка"</t>
  </si>
  <si>
    <t>КВЛ 110 кВ "ВТЭЦ-2 - Орлиная с отп. Голубинка"</t>
  </si>
  <si>
    <t>КВЛ 110 кВ "ВТЭЦ-1 - Орлиная"</t>
  </si>
  <si>
    <t>ВЛ 110 кВ "Чайка - Спутник"</t>
  </si>
  <si>
    <t>ВЛ 110 кВ "Волна - Бурун с отп.Кот.2Р"</t>
  </si>
  <si>
    <t>ВЛ 110 кВ "Спутник - Промузел"</t>
  </si>
  <si>
    <t>КВЛ 110 кВ "Волна - ВТЭЦ-1 с отп.1Р/т"</t>
  </si>
  <si>
    <t>ВЛ 110 кВ "1Р - Мингородок"</t>
  </si>
  <si>
    <t>ВЛ 110 кВ "ВТЭЦ-2 - А №1,2"</t>
  </si>
  <si>
    <t>ВЛ 110 кВ "Анисимовка/т – Фридман/т – ХФЗ"</t>
  </si>
  <si>
    <t>ВЛ 110 кВ "Новицкое – Тайфун"</t>
  </si>
  <si>
    <t>ВЛ 110 кВ "Партизанская ГРЭС – ХФЗ №1,2"</t>
  </si>
  <si>
    <t>ВЛ 110 кВ "Тайфун – Преображение"</t>
  </si>
  <si>
    <t>ВЛ 110 кВ "Южная – Новицкое"</t>
  </si>
  <si>
    <t>ВЛ 110 кВ "АТЭЦ - Муравейка"</t>
  </si>
  <si>
    <t>ВЛ 110 кВ "Муравейка-Океан"</t>
  </si>
  <si>
    <t>ВЛ 110 кВ "Артемовская ТЭЦ – Шахта-7"</t>
  </si>
  <si>
    <t>ВЛ 110 кВ "Давыдовка – Барабаш – Славянка№1.2"</t>
  </si>
  <si>
    <t>ВЛ 110 кВ "Широкая-ЖБФ 1"</t>
  </si>
  <si>
    <t>ВЛ 110 кВ "Находка – Волчанец – С-55"</t>
  </si>
  <si>
    <t>ВЛ 110 кВ "Промысловка – С-55"</t>
  </si>
  <si>
    <t>ВЛ 110 кВ "Надеждинская/т – Уссурийск/т"</t>
  </si>
  <si>
    <t>КВЛ 35 кВ "Русская - Эгершельд"</t>
  </si>
  <si>
    <t>КВЛ 35 кВ "Эгершельд-КЭТ с отп. Зеленая"</t>
  </si>
  <si>
    <t>КВЛ 35 кВ "Центральная - Коммунальная с отп. Океанариум"</t>
  </si>
  <si>
    <t>ВЛ 35 кВ "Спутник - Угловая"</t>
  </si>
  <si>
    <t>ВЛ 35 кВ "Академическая - Ипподром"</t>
  </si>
  <si>
    <t>КВЛ 35 кВ "Чайка - Ипподром с отп. Седанка"</t>
  </si>
  <si>
    <t>ВЛ 35 кВ "Голдобин - РП-4"</t>
  </si>
  <si>
    <t>ВЛ 35 кВ "РП-3 - Лазурная"</t>
  </si>
  <si>
    <t>КВЛ 35 кВ "Залив - Голубинка с отп. ТЦ"</t>
  </si>
  <si>
    <t>КВЛ 35 кВ "Залив - Орлиная с отп. ТЦ"</t>
  </si>
  <si>
    <t>ВЛ 35 кВ "Бурун - Академическая"</t>
  </si>
  <si>
    <t>КВЛ 35 кВ "А - З с отп. Луговая, Соллерс, Восточная №1,2"</t>
  </si>
  <si>
    <t>КЛ 35 кВ "Голдобин – Рыбный порт"</t>
  </si>
  <si>
    <t>КЛ 35 кВ "Спутник – РП-3"</t>
  </si>
  <si>
    <t>КЛ 35 кВ "Бурная – Эгершельд 1,2"</t>
  </si>
  <si>
    <t>ВЛ 35 кВ "Беневское – Лазо"</t>
  </si>
  <si>
    <t>ВЛ 35 кВ "Тайфун – Беневское"</t>
  </si>
  <si>
    <t>ВЛ 35 кВ "Артемовская ТЭЦ-Птицефабрика"</t>
  </si>
  <si>
    <t>ВЛ 35 кВ "Артемовская ТЭЦ – Шкотово"</t>
  </si>
  <si>
    <t>14,28.</t>
  </si>
  <si>
    <t>ВЛ 35 кВ "Новороссия – Насосная-2"</t>
  </si>
  <si>
    <t>ВЛ 35 кВ "Шкотово – Насосная-2"</t>
  </si>
  <si>
    <t>ВЛ 35 кВ "Силикатная – Оленевод"</t>
  </si>
  <si>
    <t>ВЛ 35 кВ "Смоляниново/т – Новороссия – Депо – Васильки"</t>
  </si>
  <si>
    <t>ВЛ 35 кВ "Тавричанка – Шмидтовка"</t>
  </si>
  <si>
    <t>158, 172.</t>
  </si>
  <si>
    <t>ВЛ 35 кВ "Барабаш – Занадворовка"</t>
  </si>
  <si>
    <t>ВЛ 35 кВ "Барабаш – Приморская"</t>
  </si>
  <si>
    <t>ВЛ 35 кВ "Волчанец – Гайдамак"</t>
  </si>
  <si>
    <t>ВЛ 35 кВ "Гайдамак – С-55"</t>
  </si>
  <si>
    <t>КВЛ 35 кВ "Эгершельд-КЭТ с отп. на ПС Зелёная"</t>
  </si>
  <si>
    <t>КВЛ 35 кВ "Русская-Эгершельд"</t>
  </si>
  <si>
    <t>ВЛ 35 кВ "Тайфун-Преображение"</t>
  </si>
  <si>
    <t>КЛ 10 кВ "ТЭЦ Северная РП-5 № 1"</t>
  </si>
  <si>
    <t>КВЛ 10 кВ "ТЭЦ Центральная - ТЭЦ Северная  № 1 (. оп.4 до оп.5)"</t>
  </si>
  <si>
    <t>КЛ 10 кВ "ТЭЦ Центральная - РП-4 № 2"</t>
  </si>
  <si>
    <t>КЛ 10 кВ "РП-2 - ТП-1206 Ф.109"</t>
  </si>
  <si>
    <t>КЛ 10 кВ "ТП-1702 - ТП-1703 Ф.24, ф.23"</t>
  </si>
  <si>
    <t>ВЛ 10 кВ Ф-2 ПС "Сокольчи"</t>
  </si>
  <si>
    <t>ВЛ 10 кВ Ф-4 ПС "Лазо"</t>
  </si>
  <si>
    <t>ВЛ 10 кВ Ф-12 ПС "Тайфун"</t>
  </si>
  <si>
    <t>ВЛ 10 Ф-3 ПС "Занадворовка"</t>
  </si>
  <si>
    <t>ВЛ 10 кВ Ф-8 ПС "Приморская"</t>
  </si>
  <si>
    <t>ВЛ 10 кВ Ф-5 ПС "Барабаш"</t>
  </si>
  <si>
    <t>ВЛ 10 кВ Ф-13 ПС "Барабаш"</t>
  </si>
  <si>
    <t>ВЛ 10 кВ Ф-7 ПС "Гвоздево"</t>
  </si>
  <si>
    <t>ВЛ 10 кВ Ф-3 ПС "Хасанская"</t>
  </si>
  <si>
    <t xml:space="preserve">КЛ 6 кВ Ф-9 ПС "Надеждинская"  </t>
  </si>
  <si>
    <t>Замена силового кабеля 0,06 км Установка концевой муфты 4шт</t>
  </si>
  <si>
    <t>BЛ 10 кB Ф-1 ПС "Тереховка"</t>
  </si>
  <si>
    <t>ВЛ 10 кВ Ф-2 ПС "Раздольное-2"</t>
  </si>
  <si>
    <t>ВЛ 10 кВ Ф-19 ПС "Раздольное-1"</t>
  </si>
  <si>
    <t>ВЛ 10 кВ Ф-11 ПС "Раздольное-1"</t>
  </si>
  <si>
    <t>ВЛ 10 кВ Ф-7 ПС "Раздольное-1"</t>
  </si>
  <si>
    <t>BЛ 10 кB Ф-28 ПС "Силикатная"</t>
  </si>
  <si>
    <t>ВЛ 6 кВ Ф-6 ПС "Соловей ключ"</t>
  </si>
  <si>
    <t xml:space="preserve">BЛ 6 кВ Ф-8 ПС "Надеждинская"   </t>
  </si>
  <si>
    <t>BЛ 6 кB Ф-11 ПС "Многоудобное"</t>
  </si>
  <si>
    <t>BЛ 6 кВ Ф-25 ПС "Кролевцы"</t>
  </si>
  <si>
    <t>BЛ 6 кВ Ф-8 ПС "Шмидтовка"</t>
  </si>
  <si>
    <t xml:space="preserve">КЛ 10 кВ Ф-8 ПС "Раздольное-1"  </t>
  </si>
  <si>
    <t xml:space="preserve">Замена силового кабеля 0,19 км Установка концевой муфты 2шт. Установка соединительной муфты 4шт. </t>
  </si>
  <si>
    <t>ВЛ 6 кВ Ф-5 ПС "Екатериновка"</t>
  </si>
  <si>
    <t>ВЛ 6 кВ Ф-6 ПС «Угольная»</t>
  </si>
  <si>
    <t>ВЛ 6 кВ Ф-3 ПС "Авангард"</t>
  </si>
  <si>
    <t>ВЛ 6 кВ Ф-9 ПС "Волчанец"</t>
  </si>
  <si>
    <t>КЛ 6 кВ Ф-9  ПС "Партизан"</t>
  </si>
  <si>
    <t xml:space="preserve">Замена КЛ в траншее до 120мм2  0,01 км Установка соединительной муфты 6кВ до120мм2 2шт </t>
  </si>
  <si>
    <t>КЛ 6 кВ Ф-11  ПС "Партизан"</t>
  </si>
  <si>
    <t>Замена КЛ в траншее до 120мм2  2  5м Установка концевой  муфты 6кВ до 120мм2 2шт Установка соединительной муфты 6кВ до120мм2 2шт</t>
  </si>
  <si>
    <t>ВЛ 6 кВ Ф-8 ПС "Волчанец"</t>
  </si>
  <si>
    <t>КЛ 6 кВ Ф-17 ПС "Партизан"</t>
  </si>
  <si>
    <t>Замена КЛ в траншее до 120мм2 0,01 км  Установка концевой  муфты 6кВ до 120мм2 2шт Установка соединительной муфты 6кВ до120мм2 2шт</t>
  </si>
  <si>
    <t>ВЛ 6 кВ Ф-2 ПС "Северная"</t>
  </si>
  <si>
    <t>ВЛ 6 кВ Ф-19 ПС "Авангард"</t>
  </si>
  <si>
    <t>ВЛ 6 кВ Ф-15 ПС "Волчанец"</t>
  </si>
  <si>
    <t>ВЛ 6 кВ Ф-Несвоевка ПС "ЦРП ПГРЭС"</t>
  </si>
  <si>
    <t>ВЛ 6 кВ Ф-3 ПС "Береговая-2"</t>
  </si>
  <si>
    <t>ВЛ 10 кВ Ф-2 ПС "Подъяпольск"</t>
  </si>
  <si>
    <t>ВЛ 10 кВ Ф-11 ПС "Промысловка"</t>
  </si>
  <si>
    <t>КЛ 6 кВ Ф-35 ПС "Береговая-2"</t>
  </si>
  <si>
    <t>ВЛ 10 кВ Ф-10 ПС "Занадворовка"</t>
  </si>
  <si>
    <t xml:space="preserve">BЛ 0,4 кB КТП-7145 ф-1 с.Сокольчи </t>
  </si>
  <si>
    <t>ВЛ 0,4 кВ КТП-4007 с.Камышовое</t>
  </si>
  <si>
    <t>№П-А74-830 от 11.11.2016г.</t>
  </si>
  <si>
    <t>ВЛ 0,4 кВ КТП-4072 с.Цуканово</t>
  </si>
  <si>
    <t xml:space="preserve">ВЛ 0,4 кВ КТП-5323 с.Многоудобное </t>
  </si>
  <si>
    <t xml:space="preserve">ВЛ 0,4 кВ КТП-5148 с.Городечное </t>
  </si>
  <si>
    <t xml:space="preserve">ВЛ 0,4 кВ ТП-5161 ф-2 c.Тихий </t>
  </si>
  <si>
    <t>ВЛ 0,4 кВ КТП-7168, КТП-7169 с.Казанка</t>
  </si>
  <si>
    <t xml:space="preserve">ВЛ 0,4 кВ ТП-7468 ф-2 г.Партизанск </t>
  </si>
  <si>
    <t>ВЛ 0,4 кВ КТП 7102 ф-1 п.Новолитовск</t>
  </si>
  <si>
    <t>ВЛ 0,4 кВ ТП-7375 ф-2 с.Углекаменск</t>
  </si>
  <si>
    <t xml:space="preserve">ВЛ 0,4 кВ ТП-7320 ф-2 г.Партизанск </t>
  </si>
  <si>
    <t>ВЛ 0,4 кВ ТП-7025 ф-3 с.Фроловка</t>
  </si>
  <si>
    <t>ВЛ 0,4 кВ КТП-7120, КТП-7241, КТП-7158 с.Владимиро-Александровское</t>
  </si>
  <si>
    <t xml:space="preserve">ВЛ 0,4 кВ КТП-7372 ф-1 г.Партизанск </t>
  </si>
  <si>
    <t>ВЛ 0,4 кВ ТП-7258 ф 1 с.Хмыловка</t>
  </si>
  <si>
    <t>ВЛ 0,4 кВ ТП-227 ф-1 «Скважина» с.Хмыловка</t>
  </si>
  <si>
    <t>ВЛ 0,4 кВ КТП 7430 ф-1,2 по ул. Дальневосточная г.Партизанск</t>
  </si>
  <si>
    <t xml:space="preserve">ВЛ 0,4 кВ КТП 7095 ф-1 с.Душкино </t>
  </si>
  <si>
    <t>КЛ 0,4 кВ КТП-7325 ф-8,16 г.Партизанск</t>
  </si>
  <si>
    <t>Замена КЛ в траншее до 120мм2  0,04 км  Установка соединительных муфт до 1000В до 120мм2 4шт</t>
  </si>
  <si>
    <t>КЛ 0,4 кВ КТП-7334 ф-12 г.Партизанск</t>
  </si>
  <si>
    <t>Замена КЛ в траншее до 120мм2  0,02 км  Установка соединительных муфт до 1000В до 120мм2 2шт</t>
  </si>
  <si>
    <t>ВЛ 0,4 кВ КТП-7436 ф-1 г.Партизанск</t>
  </si>
  <si>
    <t>ВЛ 0,4 кВ КТП-7007 ф-1 с.Екатериновка</t>
  </si>
  <si>
    <t>ВЛ 0,4 кВ ТП-7166 с.Казанка</t>
  </si>
  <si>
    <t>ВЛ 0,4 кВ КТП-83045 ф.Красноармейская п.Шкотово</t>
  </si>
  <si>
    <t>ВЛ 0,4 кВ КТП-83068 ф.Набережная п.Шкотово</t>
  </si>
  <si>
    <t>КЛ 0,4 кВ ТП-81017, ТП-81018, ТП-81019, ТП-81021, ТП-81020 г.Большой Камень</t>
  </si>
  <si>
    <t>ВЛ 0,4 кВ КТП-80083 ф-Первомайская с.Петровка</t>
  </si>
  <si>
    <t>ВЛ 0,4 кВ КТП-82047 ф.2-я Рабочая п.Шкотово</t>
  </si>
  <si>
    <t>ПС 110 кВ "Мингородок"</t>
  </si>
  <si>
    <t xml:space="preserve">ПС 110 кВ "А" </t>
  </si>
  <si>
    <t>ПС 110 кВ "Спутник"</t>
  </si>
  <si>
    <t>ПС 110 кВ "Горностай"</t>
  </si>
  <si>
    <t>ПС 110 кВ "Голубинка"</t>
  </si>
  <si>
    <t xml:space="preserve">ПС 110 кВ "Амурская" </t>
  </si>
  <si>
    <t>ПС 110 кВ "Седанка"</t>
  </si>
  <si>
    <t>СВ 110 кВ (ВЭБ 110)</t>
  </si>
  <si>
    <t xml:space="preserve">Ремонт выключателя 110кВ </t>
  </si>
  <si>
    <t>ПС 110 кВ "Улисс"</t>
  </si>
  <si>
    <t>ПС 110 кВ "Голдобин"</t>
  </si>
  <si>
    <t>ПС 110 кВ "Промузел"</t>
  </si>
  <si>
    <t>ПС 110 кВ "Ипподром"</t>
  </si>
  <si>
    <t>ПС 110 кВ "1Р"</t>
  </si>
  <si>
    <t>ПС 110 кВ "Залив"</t>
  </si>
  <si>
    <t>ПС 110 кВ "Стройиндустрия"</t>
  </si>
  <si>
    <t>ПС 110 кВ "Бурная"</t>
  </si>
  <si>
    <t>ПС 110 кВ "Орлиная"</t>
  </si>
  <si>
    <t>ПС 110 кВ "Чуркин"</t>
  </si>
  <si>
    <t>ПС 110 кВ "Океан"</t>
  </si>
  <si>
    <t>ПС 110 кВ "2Р-котельная"</t>
  </si>
  <si>
    <t>ПС 35 кВ "Телецентр"</t>
  </si>
  <si>
    <t>ПС 35 кВ "Рыбный порт"</t>
  </si>
  <si>
    <t>ПС 35 кВ "Академическая"</t>
  </si>
  <si>
    <t>ПС 35 кВ "Сахарный ключ"</t>
  </si>
  <si>
    <t xml:space="preserve">ПС 110 кВ "ХФЗ" </t>
  </si>
  <si>
    <t xml:space="preserve">ПС 110 кВ "Южная"  </t>
  </si>
  <si>
    <t xml:space="preserve">ПС 35 кВ "Горная" </t>
  </si>
  <si>
    <t xml:space="preserve">ПС 35 кВ "Сокольчи" </t>
  </si>
  <si>
    <t>ПС 110 кВ "Кипарисово"</t>
  </si>
  <si>
    <t>ПС 110 кВ "Тереховка"</t>
  </si>
  <si>
    <t>ПС 110 кВ "Штыково"</t>
  </si>
  <si>
    <t>ПС 110 кВ "Шахта 7"</t>
  </si>
  <si>
    <t>ПС 35 кВ "Многоудобное"</t>
  </si>
  <si>
    <t>ПС 35 кВ "Шмидтовка"</t>
  </si>
  <si>
    <t>ПС 35 кВ "Оленевод"</t>
  </si>
  <si>
    <t>ПС 35 кВ "Заводская"</t>
  </si>
  <si>
    <t>ПС 35 кВ "Суражевка"</t>
  </si>
  <si>
    <t>КТП-7092 с.Кишиневка</t>
  </si>
  <si>
    <t>КТП-7203 с.Киевка</t>
  </si>
  <si>
    <t>КТП-7145 с.Сокольчи</t>
  </si>
  <si>
    <t>КТП-4064 п.Витязь</t>
  </si>
  <si>
    <t>КТП-4037 с.Перевозное</t>
  </si>
  <si>
    <t>КТП-4005 п.Цуканово</t>
  </si>
  <si>
    <t>КТП-5081 с.Соловей ключ</t>
  </si>
  <si>
    <t>КТП-5090 с.Суражевка</t>
  </si>
  <si>
    <t>КТП-5092 с.Прохладное</t>
  </si>
  <si>
    <t>КТП-5108 с.Прохладное</t>
  </si>
  <si>
    <t>КТП-5114 с.Соловей Ключ</t>
  </si>
  <si>
    <t>КТП-5003 п.Кневичи</t>
  </si>
  <si>
    <t>КТП-5058 с.Раздольное</t>
  </si>
  <si>
    <t xml:space="preserve">КТП-5112 п.Шмидтовка </t>
  </si>
  <si>
    <t>КТП-5126 с.Тимофеевка</t>
  </si>
  <si>
    <t xml:space="preserve">КТП-5156 с.Вольно-Надеждинское </t>
  </si>
  <si>
    <t>КТП-7335 г.Партизанск</t>
  </si>
  <si>
    <t>КТП-7336 г.Партизанск</t>
  </si>
  <si>
    <t>КТП-7344 г.Партизанск</t>
  </si>
  <si>
    <t>КТП-7345 г.Партизанск</t>
  </si>
  <si>
    <t>КТП-7346 г.Партизанск</t>
  </si>
  <si>
    <t>КТП-7347 г.Партизанск</t>
  </si>
  <si>
    <t>Ремонт трансформаторов 1-2 габарита 12 шт</t>
  </si>
  <si>
    <t xml:space="preserve">ПС "Океан" </t>
  </si>
  <si>
    <t xml:space="preserve">ПС "Рыбный порт" </t>
  </si>
  <si>
    <t xml:space="preserve">ПС "ТЦ"       </t>
  </si>
  <si>
    <t>ПС "Промузел"</t>
  </si>
  <si>
    <t>ПС "2Р-котельная"</t>
  </si>
  <si>
    <t xml:space="preserve">ПС "Заводская"   </t>
  </si>
  <si>
    <t xml:space="preserve">ПС "Многоудобное"  </t>
  </si>
  <si>
    <t xml:space="preserve">  ПС "Оленевод"</t>
  </si>
  <si>
    <t>ПС "Раздольное-2"</t>
  </si>
  <si>
    <t xml:space="preserve"> ПС "Шкотово"</t>
  </si>
  <si>
    <t xml:space="preserve"> ПС "Шмидтовка"</t>
  </si>
  <si>
    <t>ПС "Надеждинская"</t>
  </si>
  <si>
    <t>Административно-бытовое здание г.Артем, ул.Б.Хмельницкого, 16-а</t>
  </si>
  <si>
    <t xml:space="preserve">Здание ПС "Астафьева" </t>
  </si>
  <si>
    <t>ПС "Владимиро-Александровская"</t>
  </si>
  <si>
    <t>Здание склада ПC "Hаходка"</t>
  </si>
  <si>
    <t>РУ ПС "Астафьева"</t>
  </si>
  <si>
    <t>ПС "Учебная"</t>
  </si>
  <si>
    <t>ОРУ 110 КВ ПС "ЖБФ"</t>
  </si>
  <si>
    <t>ТП-7129 с.Золотая Долина</t>
  </si>
  <si>
    <t>ТП-7131 с.Золотая Долина</t>
  </si>
  <si>
    <t>ТП-7363 г.Партизанск</t>
  </si>
  <si>
    <t>ТП-7370 с.Золотая Долина</t>
  </si>
  <si>
    <t>ТП-7418 г.Партизанск</t>
  </si>
  <si>
    <t>Боксы на 6мест ул.Стрелковая 19-23</t>
  </si>
  <si>
    <t>ПС "Артемовская", септик АРЭС</t>
  </si>
  <si>
    <t>ПС "Находка", септик НРЭС</t>
  </si>
  <si>
    <t>ЕГЕРЬ II 332511 А512ВС</t>
  </si>
  <si>
    <t xml:space="preserve">УАЗ-390995 Х395АА </t>
  </si>
  <si>
    <t>УАЗ-220694 Е907ВК</t>
  </si>
  <si>
    <t>ЕГЕРЬ А511ВС</t>
  </si>
  <si>
    <t>Т-170  ВМ 24-12</t>
  </si>
  <si>
    <t xml:space="preserve">5.13. </t>
  </si>
  <si>
    <t>DAEWOO NOVUS  У573УУ</t>
  </si>
  <si>
    <t>ГАЗ-33081 "Садко" Е579ЕЕ</t>
  </si>
  <si>
    <t>ГАЗ-278449 БКМ-317-01 С480ВР</t>
  </si>
  <si>
    <t xml:space="preserve">5.21. </t>
  </si>
  <si>
    <t>ЗИЛ-131 Х657КЕ</t>
  </si>
  <si>
    <t>УАЗ-390995 Х306АА</t>
  </si>
  <si>
    <t xml:space="preserve">ГАЗ-332511 "ЕГЕРЬ II" А651ВС </t>
  </si>
  <si>
    <t>5.25.</t>
  </si>
  <si>
    <t xml:space="preserve">УАЗ 220694  Е899ВК </t>
  </si>
  <si>
    <t>5.26.</t>
  </si>
  <si>
    <t>5.27.</t>
  </si>
  <si>
    <t>5.28.</t>
  </si>
  <si>
    <t>5.29.</t>
  </si>
  <si>
    <t xml:space="preserve">УАЗ-3303  Х554КЕ </t>
  </si>
  <si>
    <t>5.30.</t>
  </si>
  <si>
    <t>5.31.</t>
  </si>
  <si>
    <t>5.32.</t>
  </si>
  <si>
    <t>5.33.</t>
  </si>
  <si>
    <t>5.34.</t>
  </si>
  <si>
    <t>МТЗ-82 ВН 51 89</t>
  </si>
  <si>
    <t>5.35.</t>
  </si>
  <si>
    <t>5.36.</t>
  </si>
  <si>
    <t>5.37.</t>
  </si>
  <si>
    <t>УАЗ 390995 Х880АН</t>
  </si>
  <si>
    <t>5.38.</t>
  </si>
  <si>
    <t>5.39.</t>
  </si>
  <si>
    <t>5.40.</t>
  </si>
  <si>
    <t>5.41.</t>
  </si>
  <si>
    <t>5.42.</t>
  </si>
  <si>
    <t>ГАЗ 33086   Х233АА</t>
  </si>
  <si>
    <t>5.43.</t>
  </si>
  <si>
    <t>JCB Экскаватор  39 57 ВТ</t>
  </si>
  <si>
    <t>5.44.</t>
  </si>
  <si>
    <t>КАМАЗ-43114-АПТ  А312ВС</t>
  </si>
  <si>
    <t>5.45.</t>
  </si>
  <si>
    <t>МАЗ 642508-231 С327ВН</t>
  </si>
  <si>
    <t>5.46.</t>
  </si>
  <si>
    <t>5.47.</t>
  </si>
  <si>
    <t>5.48.</t>
  </si>
  <si>
    <t>УАЗ 315195  Е940ВК</t>
  </si>
  <si>
    <t>0,4</t>
  </si>
  <si>
    <t>Замена (ремонт) прибора учета РиМ 489.18.ВК3</t>
  </si>
  <si>
    <t>9.1.</t>
  </si>
  <si>
    <t>Трансформаторы тока, напряжения, вводы 110, 35</t>
  </si>
  <si>
    <t>№ 4, 30</t>
  </si>
  <si>
    <t>№ 3,12,13,24,25,27,33</t>
  </si>
  <si>
    <t>№ 1-36</t>
  </si>
  <si>
    <t>пр.оп. № 58-69,151-152,176-178,189-190</t>
  </si>
  <si>
    <t>PR0005890</t>
  </si>
  <si>
    <t>PR0006007</t>
  </si>
  <si>
    <t xml:space="preserve"> № 14,15,16,18</t>
  </si>
  <si>
    <t>127/1</t>
  </si>
  <si>
    <t>установка РЛНД</t>
  </si>
  <si>
    <t>№ 51-57, № 110-126</t>
  </si>
  <si>
    <t>121-122</t>
  </si>
  <si>
    <t>№ 150</t>
  </si>
  <si>
    <t>292,330,318,311,308,367</t>
  </si>
  <si>
    <t>ВЛ 10 кВ Ф-4 ,,Павловка” от пс Россия</t>
  </si>
  <si>
    <t>6,7</t>
  </si>
  <si>
    <t>ВЛ-0,4 КВ с. Борисовка</t>
  </si>
  <si>
    <t>КТП-400кВа №20049 "Быт" Ф-1 № опор 1/2</t>
  </si>
  <si>
    <t>КТП 5372  Ф 3  оп 2-7, Ф-2 оп 2-15</t>
  </si>
  <si>
    <t xml:space="preserve">КТП 5372  Ф 3  оп 2-7, Ф-2 оп 2-15,КТп -5365 Ф-1 оп 4- 4/3, Ф-2 оп 6-19 Ф-3 оп 11-25,КТП 5369 Ф-1 оп 5-12, Ф-3 оп 9-14                                                         </t>
  </si>
  <si>
    <t>КТП -5015 Ф -2 оп 12/1/1-12/1/3</t>
  </si>
  <si>
    <t>КТП 5015 Ф-2 оп 16-19</t>
  </si>
  <si>
    <t>КТП 5015 Ф-2 оп 16- 19</t>
  </si>
  <si>
    <t xml:space="preserve">КТП 5194 Ф 1 оп 4-12,3/1-3/10                                                           </t>
  </si>
  <si>
    <t xml:space="preserve">КТП 5194 Ф 1 оп 4-12,3/1-3/10      </t>
  </si>
  <si>
    <t>КТП -5207 Ф 3 оп 5,7,23,16/5</t>
  </si>
  <si>
    <t>ПС 10/6 кВ  "Старо-Девица-Насосная"</t>
  </si>
  <si>
    <t>ПС 110 кВ "Черниговка"</t>
  </si>
  <si>
    <t>ремонт маслоприемника</t>
  </si>
  <si>
    <t>ПС "Мучная"</t>
  </si>
  <si>
    <t>ПС 110 кВ "Реттиховка"</t>
  </si>
  <si>
    <t>В 110 Т-2, Арсеньев-2</t>
  </si>
  <si>
    <t>ПС 110 кВ "М"</t>
  </si>
  <si>
    <t>В 110, Т1-Т3</t>
  </si>
  <si>
    <t>Маслоприёмник Т1-Т3</t>
  </si>
  <si>
    <t>№ 6-7, 7-11, 24-25, 146-147, 152-153, 158-159, 161-162, 180-181, 55/3-55/4, 111-112; 135-136, 136-137, 138-139, 141-142, 142-143, 143-144, 144-145, 145-146, 146-147, 285-286, 284-285, 283-284.</t>
  </si>
  <si>
    <t xml:space="preserve"> № 172-173, 171-172, 182-185, 250-251, 253-255, 303-304, 311-312, 334-335, 338-339, 342-343, 344-347, 354-356, 357-358.</t>
  </si>
  <si>
    <t>144-145,201-202,224-227,235-236,254-255,313-314,318-319,332-333,334-335</t>
  </si>
  <si>
    <t>51-53</t>
  </si>
  <si>
    <t>ПС 110/6  Ракушка</t>
  </si>
  <si>
    <t>ТН 10 1С, БСК (НАМИ-10-95)</t>
  </si>
  <si>
    <t>Всего ремонт СП ПЦЭС</t>
  </si>
  <si>
    <t>Всего ремонт СП ПСЭС</t>
  </si>
  <si>
    <t>Аппарат управления</t>
  </si>
  <si>
    <t>ПЭС</t>
  </si>
  <si>
    <t>ИА</t>
  </si>
  <si>
    <t>Здания на ул. Командорская</t>
  </si>
  <si>
    <t>PR0000395</t>
  </si>
  <si>
    <t>Административное здание АБК (Командорская. 13А)</t>
  </si>
  <si>
    <t>PR0025471</t>
  </si>
  <si>
    <t>Здание - теплая стоянка на 19 машин общей площадью 1312.20 кв. м.</t>
  </si>
  <si>
    <t>PR0025469</t>
  </si>
  <si>
    <t>Здание-центральный тепловой пункт общей площадью 135.00 кв.м.</t>
  </si>
  <si>
    <t>PR0025472</t>
  </si>
  <si>
    <t>Здание - механические мастерские общей площадью 822.5 кв.м.</t>
  </si>
  <si>
    <t>Железнодорожные пути</t>
  </si>
  <si>
    <t>PR0009558</t>
  </si>
  <si>
    <t>Сооружение-железнодорожный тупик общей площадью 103 п.м.</t>
  </si>
  <si>
    <t>Ремонт железнодорожного пути (тупик)</t>
  </si>
  <si>
    <t>п.м.</t>
  </si>
  <si>
    <t>PR0006459</t>
  </si>
  <si>
    <t>Кран башенный КБ-408</t>
  </si>
  <si>
    <t>Ремонт ж/д пути башенного крана</t>
  </si>
  <si>
    <t>Рпер 110 КВЛ Горн - Ок ; РК 110 КВЛ Горн - Ок; РШ 110 КВЛ Горн - Ок; РШ 110 Т-1; РТ 110 ТН 1С; РС 110 1С; РС 110 2С; РТ 110 ТН 2С; Рпер 110 КВЛ Ок - Мур; РК 110 КВЛ Ок - Мур; РШ 110 КВЛ Ок - Мур; РШ 110 Т-2, (РГНП2-110/1000 УХЛ1 ПВ-14)</t>
  </si>
  <si>
    <t>№ 178,179</t>
  </si>
  <si>
    <t>Вырубка угрожающих деревьев 40шт. Ручная расчистка просек 0,6га</t>
  </si>
  <si>
    <t>Вырубка угрожающих деревьев 280шт. Ручная расчистка просек 7га</t>
  </si>
  <si>
    <t>Обрезка крон деревьев 12шт. Ручная расчистка просек 0,3га</t>
  </si>
  <si>
    <t>Ручная расчистка просек 0,3га Обрезка крон деревьев 60шт. Ремонт /усиление/ фундаментов 2шт.</t>
  </si>
  <si>
    <t>Обрезка крон деревьев 60шт.</t>
  </si>
  <si>
    <t>Обрезка крон деревьев 40шт.</t>
  </si>
  <si>
    <t>Обрезка крон деревьев 70шт.</t>
  </si>
  <si>
    <t>Обрезка крон деревьев 50шт.</t>
  </si>
  <si>
    <t>Обрезка крон деревьев 30шт. Замена фарфоровых изоляторов на стеклянные 144шт.</t>
  </si>
  <si>
    <t>Обрезка крон деревьев 30шт. Замена фарфоровых изоляторов на стеклянные 168шт.</t>
  </si>
  <si>
    <t>Обрезка крон деревьев 100шт.</t>
  </si>
  <si>
    <t>Обрезка крон деревьев 40шт. Замена фарфоровых изоляторов на стеклянные 64шт.</t>
  </si>
  <si>
    <t>Ручная расчистка просек 14,6га Замена фарфоровых изоляторов на стеклянные 562шт.</t>
  </si>
  <si>
    <t>Ремонт /усиление/ фундаментов 9шт.</t>
  </si>
  <si>
    <t>Ручная расчистка просек 11,26га</t>
  </si>
  <si>
    <t>Ручная расчистка просек 4,2га</t>
  </si>
  <si>
    <t>Ручная расчистка просек 5,2га</t>
  </si>
  <si>
    <t>Ручная расчистка просек 0,3га Механизированная расчистка просек 24,7га Восстановление дорог 30000м²</t>
  </si>
  <si>
    <t>Ручная расчистка просек 2,5га Механизированная расчистка просек 22га Восстановление дорог 27000м²</t>
  </si>
  <si>
    <t>Замена  поврежденных изоляторов 15шт. Устройство оттяжек 2шт. Замена дефектного участка провода 2уч Замена плашечного, петлевого зажима в шлейфе на анкерной опоре ВЛ 6шт. Перетяжка провода 2шт. Ручная расчистка просек 2,5га</t>
  </si>
  <si>
    <t>Замена фарфоровых изоляторов на стеклянные 256шт.</t>
  </si>
  <si>
    <t>Замена  поврежденных изоляторов 25шт. Восстановление конструкции опоры 10т Расширение просек 3,37га Окраска металлической опоры  40,09575т Окраска траверсы металлической опоры 13,36525т</t>
  </si>
  <si>
    <t>Расширение просек 12,5га Ремонт /усиление/ фундаментов 8шт. Замена  поврежденных изоляторов 10шт.</t>
  </si>
  <si>
    <t>Вырубка угрожающих деревьев 580шт. Ручная расчистка просек 15,3га Расширение просек 16,4га Замена плашечного, петлевого зажима в шлейфе на анкерной опоре ВЛ 6шт.</t>
  </si>
  <si>
    <t>Механизированная расчистка просек 55га Ручная расчистка просек 3га</t>
  </si>
  <si>
    <t>Ручная расчистка просек 1га</t>
  </si>
  <si>
    <t>Ручная расчистка просек 1га Ремонт ЗУ  7шт.</t>
  </si>
  <si>
    <t>Вырубка угрожающих деревьев 11шт. Ручная расчистка просек 0,3га</t>
  </si>
  <si>
    <t>Обрезка крон деревьев 100шт. Замена фарфоровых изоляторов на стеклянные 196шт.</t>
  </si>
  <si>
    <t>Обрезка крон деревьев 50шт. Замена плашечного, петлевого зажима в шлейфе на анкерной опоре ВЛ 4шт.</t>
  </si>
  <si>
    <t>Обрезка крон деревьев 50шт. Ремонт ЗУ  1шт. Замена плашечного, петлевого зажима в шлейфе на анкерной опоре ВЛ 6шт.</t>
  </si>
  <si>
    <t>Обрезка крон деревьев 80шт. Замена фарфоровых изоляторов на стеклянные 96шт.</t>
  </si>
  <si>
    <t>Ручная расчистка просек 2га</t>
  </si>
  <si>
    <t>Обрезка крон деревьев 40шт. Замена фарфоровых изоляторов на стеклянные 48шт.</t>
  </si>
  <si>
    <t>Обрезка крон деревьев 40шт. Замена фарфоровых изоляторов на стеклянные 24шт.</t>
  </si>
  <si>
    <t>Обрезка крон деревьев 30шт. Ручная расчистка просек 0,5га Замена фарфоровых изоляторов на стеклянные 168шт.</t>
  </si>
  <si>
    <t>Обрезка крон деревьев 90шт.</t>
  </si>
  <si>
    <t>Рытье шурфа для определения места повреждения кабельной линии  1шт. Разработка не мерзлого грунта в траншее вручную 4м³ Засыпка дна траншеи, разработанного вручную, с трамбованием 4м³</t>
  </si>
  <si>
    <t>Рытье шурфа для определения места повреждения кабельной линии 1шт. Разработка не мерзлого грунта в траншее вручную 6м³ Засыпка дна траншеи, разработанного вручную, с трамбованием 6м³</t>
  </si>
  <si>
    <t>Монтаж концевой  муфты 6шт.</t>
  </si>
  <si>
    <t>Вырубка угрожающих деревьев 86шт. Ручная расчистка просек 17га</t>
  </si>
  <si>
    <t>Ручная расчистка просек 7,5га Вырубка угрожающих деревьев 95шт.</t>
  </si>
  <si>
    <t>Замена  поврежденных изоляторов 6шт. Ручная расчистка просек 1,5га</t>
  </si>
  <si>
    <t>Выправка опор  2шт. Ручная расчистка просек 1га</t>
  </si>
  <si>
    <t>Выправка опор 5шт. Механизированная расчистка просек 10га Ручная расчистка просек 2га Восстановление дорог 15600м²</t>
  </si>
  <si>
    <t>Выправка опор 5шт. Восстановление дорог 6600м² Ручная расчистка просек 5га</t>
  </si>
  <si>
    <t>Сварка шлейфов 4шт. Ручная расчистка просек 0,5га</t>
  </si>
  <si>
    <t>Выправка опор 12шт. Механизированная расчистка просек 10га Ручная расчистка просек 3га Восстановление дорог 19200м²</t>
  </si>
  <si>
    <t>Замена провода 1км Замена фарфоровых /стеклянных/ изоляторов  на полимерные  39шт. Замена фарфоровых изоляторов на стеклянные 30шт. Замена провода 0,4км Замена сцепной арматуры 39шт.</t>
  </si>
  <si>
    <t>Ручная расчистка просек 12,82га Вырубка угрожающих деревьев 15шт.</t>
  </si>
  <si>
    <t>Ручная расчистка просек 8,21га</t>
  </si>
  <si>
    <t>Ручная расчистка просек 9,2га Вырубка угрожающих деревьев 16шт.</t>
  </si>
  <si>
    <t>Ручная расчистка просек 5га Расширение просек 10га Сварка шлейфов 6шт. Устройство оттяжек 2шт.</t>
  </si>
  <si>
    <t>Ручная расчистка просек 19,5га Расширение просек 6,7га Сварка шлейфов 7шт. Устройство оттяжек 4шт.</t>
  </si>
  <si>
    <t xml:space="preserve">Ручная расчистка просек 2га </t>
  </si>
  <si>
    <t xml:space="preserve">Ручная расчистка просек 28,5га </t>
  </si>
  <si>
    <t>Ручная расчистка просек 16,3га</t>
  </si>
  <si>
    <t xml:space="preserve">Установка соединительной муфты 1шт. </t>
  </si>
  <si>
    <t>Установка концевой муфты 1шт.</t>
  </si>
  <si>
    <t xml:space="preserve">Установка соединительной муфты 2шт. </t>
  </si>
  <si>
    <t>Расширение просек 10,8га</t>
  </si>
  <si>
    <t>Замена опор 1шт. Замена провода 0,24км</t>
  </si>
  <si>
    <t>Расширение просек 4га</t>
  </si>
  <si>
    <t xml:space="preserve">Ручная расчистка просек 3,24га Выправка опор 40шт. </t>
  </si>
  <si>
    <t>Ручная расчистка просек 3,24га</t>
  </si>
  <si>
    <t>Ручная расчистка просек 4,59га</t>
  </si>
  <si>
    <t>Ручная расчистка просек 1,08га</t>
  </si>
  <si>
    <t xml:space="preserve">Ручная расчистка просек 3,04га </t>
  </si>
  <si>
    <t xml:space="preserve">Выправка опор 19шт. Ручная расчистка просек 1,5га Вырубка угрожающих деревьев 15шт. </t>
  </si>
  <si>
    <t>Ручная расчистка просек 4,25га</t>
  </si>
  <si>
    <t>Ручная расчистка просек 9,34га Выправка опор 16шт.</t>
  </si>
  <si>
    <t>Ручная расчистка просек 1,44га</t>
  </si>
  <si>
    <t>Ручная расчистка просек 12,14га</t>
  </si>
  <si>
    <t>Ручная расчистка просек 0,5га</t>
  </si>
  <si>
    <t>Ручная расчистка просек 2,04га</t>
  </si>
  <si>
    <t>Ручная расчистка просек 2,4га</t>
  </si>
  <si>
    <t>Замена РЛНД 3шт. Ручная расчистка просек 3,2га</t>
  </si>
  <si>
    <t>Установка РЛНД 1шт. Замена опор 4шт. Ручная расчистка просек 0,8га</t>
  </si>
  <si>
    <t>Расширение просек 4,44га Вырубка угрожающих деревьев 68шт.</t>
  </si>
  <si>
    <t>Ручная расчистка просек 2,76га</t>
  </si>
  <si>
    <t xml:space="preserve">Ручная расчистка просек 3,84га </t>
  </si>
  <si>
    <t xml:space="preserve">Замена провода 0,2км Переустановка укоса 1шт. Ручная расчистка просек 3,9га </t>
  </si>
  <si>
    <t xml:space="preserve">Замена провода 0,35км Замена изолятора 15шт. </t>
  </si>
  <si>
    <t xml:space="preserve">Ручная расчистка просек 7,8га </t>
  </si>
  <si>
    <t xml:space="preserve">Замена опор 59шт. Перетяжка провода 2,8км Установка РЛНД 1шт. Ручная расчистка просек 7,44га </t>
  </si>
  <si>
    <t>Замена опор 4шт. Выправка опор 6шт.</t>
  </si>
  <si>
    <t xml:space="preserve">Ручная расчистка просек 3,5га </t>
  </si>
  <si>
    <t xml:space="preserve">Ручная расчистка просек 9,2га </t>
  </si>
  <si>
    <t xml:space="preserve">Ручная расчистка просек 3га </t>
  </si>
  <si>
    <t xml:space="preserve">Ручная расчистка просек 7,6га </t>
  </si>
  <si>
    <t>Замена опор 14шт.</t>
  </si>
  <si>
    <t>Ручная расчистка просек 8га</t>
  </si>
  <si>
    <t>Ручная расчистка просек 3,6га</t>
  </si>
  <si>
    <t xml:space="preserve">Установка соединительной муфты 22шт. Установка концевой муфты 14шт. </t>
  </si>
  <si>
    <t xml:space="preserve">Механизированная расчистка просек 15,24га Восстановление дорог 1610м²  км </t>
  </si>
  <si>
    <t xml:space="preserve">Замена сложной опоры 14шт. Замена изоляторов 152шт. Перетяжка провода 1,3км Замена траверс 69шт. </t>
  </si>
  <si>
    <t xml:space="preserve">Замена опор 3шт. </t>
  </si>
  <si>
    <t>Замена опор 33шт.</t>
  </si>
  <si>
    <t xml:space="preserve">Замена опор 35шт. Замена провода 0,906км </t>
  </si>
  <si>
    <t xml:space="preserve">Замена опор 30шт. Замена провода 0,49км Замена наружного ввода 3шт. </t>
  </si>
  <si>
    <t xml:space="preserve">Замена опор 13шт. Замена провода 0,48км Замена наружного ввода 8шт. </t>
  </si>
  <si>
    <t xml:space="preserve">Замена опор 2шт. Замена провода  0,08км Обрезка крон деревьев 40шт. </t>
  </si>
  <si>
    <t>Замена опор 6шт. Замена провода  0,25км Обрезка крон деревьев 4шт. Установка дополнительной опоры 1шт. Устройство повторного заземления опоры 2шт.</t>
  </si>
  <si>
    <t>Замена опор 1шт. Монтаж провода 0,13км Устройство повторного заземления опоры 4шт. Установка дополнительной опоры 5шт. Демонтаж ВЛ 5шт. Замена наружного ввода 2шт. Обрезка крон деревьев 2шт.</t>
  </si>
  <si>
    <t xml:space="preserve">Замена опор 1шт. Замена провода  0,03км </t>
  </si>
  <si>
    <t xml:space="preserve">Замена опор 7шт. Замена провода  0,25км Устройство повторного заземления опоры 3шт. </t>
  </si>
  <si>
    <t>Замена опор 2шт. Замена провода 0,12км</t>
  </si>
  <si>
    <t xml:space="preserve">Обрезка крон деревьев 60шт. Перетяжка провода 4,24км </t>
  </si>
  <si>
    <t xml:space="preserve">Замена опор 5шт. Замена наружного ввода 7шт. Обрезка крон деревьев 8шт. Замена провода 0,28км </t>
  </si>
  <si>
    <t xml:space="preserve">Замена опор 1шт. Замена провода 0,12км </t>
  </si>
  <si>
    <t xml:space="preserve">Замена опор 8шт. Замена провода 0,28км Установка дополнительной опоры 2шт. Установка подкоса 1шт. </t>
  </si>
  <si>
    <t xml:space="preserve">Замена опор 14шт. Замена провода 0,92км Обрезка крон деревьев 18шт. </t>
  </si>
  <si>
    <t xml:space="preserve">Замена наружного ввода 1шт. Замена провода 0,28км Обрезка крон деревьев 4шт. </t>
  </si>
  <si>
    <t>Замена опор 20шт. Замена провода 0,78км Установка дополнительной опоры 2шт. Устройство повторного заземления опоры 3шт. Обрезка крон деревьев 15шт. Замена наружного ввода 22шт. Установка подкоса 1шт.</t>
  </si>
  <si>
    <t xml:space="preserve">Замена опор 9шт. Замена провода 0,34км Установка дополнительной опоры 2шт. Обрезка крон деревьев 5шт. Замена наружного ввода 12шт. </t>
  </si>
  <si>
    <t>Замена опор 10шт. Замена провода 0,3км Обрезка крон деревьев 5шт.</t>
  </si>
  <si>
    <t xml:space="preserve">Замена опор 16шт. Замена провода 0,46км Замена наружного ввода 10шт. Замена перекидок от КТП до первой опоры ВЛ  1шт. </t>
  </si>
  <si>
    <t xml:space="preserve">Замена опор 8шт. Замена провода 0,57км Замена наружного ввода 17шт. Замена перекидок от КТП до первой опоры ВЛ  1шт. </t>
  </si>
  <si>
    <t>Установка соединительной муфты 20шт. Установка концевой муфты 8шт.</t>
  </si>
  <si>
    <t xml:space="preserve">Замена опор 11шт. Замена провода 0,45км Замена наружного ввода 7шт. </t>
  </si>
  <si>
    <t xml:space="preserve">Замена опор 11шт. Замена провода 0,15км Замена перекидок от КТП до первой опоры ВЛ  1шт. Установка подкоса 1шт. </t>
  </si>
  <si>
    <t>Оборудование подстанций</t>
  </si>
  <si>
    <t>Ремонт разъединителей 110  12шт Ремонт заземлителя ЗОН 110 2шт Ремонт ОПН 110   8шт Ремонт контура заземления 1шт Ремонт и покраска силовых трансформаторов  2шт Ремонт выключателей 110 кВ 3шт Ремонт выключателей 6 кВ 9шт Ремонт трансформаторов напряжения 6 кВ 4шт</t>
  </si>
  <si>
    <t>Ремонт силовых трансформаторов  2шт</t>
  </si>
  <si>
    <t>Ремонт силовых трансформаторов  2шт Ремонт выключателя 110кВ  1шт</t>
  </si>
  <si>
    <t>Ремонт силовых трансформаторов  1шт</t>
  </si>
  <si>
    <t>Ремонт силовых трансформаторов  2шт Ремонт разъединителей 110 кВ  8шт Ремонт трансформаторов напряжения 110 кВ  6шт Ремонт трансформаторов СН 2шт Ремонт трансформаторов напряжения 2шт</t>
  </si>
  <si>
    <t>Ремонт разъединителей 110 кВ  12шт Покраска порталов 110 кВ 10шт Ремонт выключателей 110 кВ 3шт Ремонт отделителей 110 кВ 2шт Ремонт с покраской силовых трансформаторов  2шт Ремонт трансформаторов напряжения 110 кВ 6шт Ремонт ЗОН 110 кВ 2шт Ремонт с покраской трансформаторов собственных нужд  2шт Ремонт выключателей 6 кВ 12шт Ремонт трансформаторов напряжения 6 кВ 2шт Ремонт контура заземления 1шт</t>
  </si>
  <si>
    <t>Ремонт силовых трансформаторов  1шт Ремонт разъединителей 110 кВ  1шт Покраска порталов 110 кВ 1шт Ремонт отделителей 110 кВ  1шт Ремонт кроткозамыкателей 110 кВ 1шт</t>
  </si>
  <si>
    <t>Ремонт силовых трансформаторов с покраской 2шт Ремонт разъединителей 35кВ 10шт Ремонт выключателей 35 кВ 3шт Ремонт трансформаторов напряжения 35 6шт Ремонт ОПН 35 6шт Ремонт выключателей 6 кВ 16шт Ремонт трансформаторов напряжения 6 кВ 16шт Ремонт разъединителей 6 кВ  2шт</t>
  </si>
  <si>
    <t>Ремонт силовых трансформаторов 35 кВ с покраской 1шт Ремонт силовых трансформаторов 35 кВ с покраской 1шт Ремонт разъединителей 35 кВ 6шт Ремонт выключателей 35 кВ 1шт Ремонт сборных шин 2шт Ремонт ОПН 35 кВ 6шт Ремонт выключателей 6 кВ 12шт Ремонт трансформаторов напряжения 6 кВ 2шт Ремонт контура заземления 1шт</t>
  </si>
  <si>
    <t>Ремонт выключателей 35 кВ 3шт Ремонт разъединителей 35 кВ  7шт Ремонт трансформаторов 35 кВ с покраской 2шт Ремонт выключателей 6 кВ 14шт Ремонт трансформаторов напряжения 6 кВ 3шт</t>
  </si>
  <si>
    <t>Ремонт разъединителей 35 кВ  2шт Ремонт трансформаторов напряжения 35 кВ 4шт Ремонт с покраской трансформаторов собственных нужд  2шт Ремонт трансформаторов напряжения 6кВ 6шт</t>
  </si>
  <si>
    <t>Ремонт трансформатора 35 кВ с покраской 1шт Ремонт трансформатора 35 кВ с покраской 1шт</t>
  </si>
  <si>
    <t>Ремонт силовых трансформаторов  1шт Ремонт силовых трансформаторов 110кВ с покраской 1шт Кап. ремонт выключателя 110 кВ 8шт Ремонт обогрева 23шт Ремонт разъединителей 110 кВ 31шт Замена РВС, ОПН, покраска конструкций  6шт Тек. ремонт ТН-110кВ, 1Ш, 2Ш, обх 7шт Тек. ремонт ТТ-110кВ, Т-1, Т-2 обх 6шт Покраска порталов 12шт Тек. ремонт КС-110, в/ч заградителя 2шт Ремонт выключателей 6 кВ 20шт Ремонт разъединителей 6 кВ  3шт Тек. ремонт ТН-6кВ,  4шт Покраска металлоконструкций, ремонт шин 6кВ 1 и 2 С 2шт Ремонт трансформаторов собственных нужд  2шт Текущий ремонт РВ 6 6шт Ремонт освещения 8шт Тек ремонт панелей 24шт</t>
  </si>
  <si>
    <t>Ремонт силовых трансформаторов  1шт Ремонт трансформаторов 110 кВ с покраской 1шт</t>
  </si>
  <si>
    <t>Ремонт выключателей 35 кВ 3шт Ремонт ОПН-35 6шт Ремонт разъединителей 35 кВ  12шт Ремонт трансформаторов напряжения 35 кВ 2шт Ремонт КС 1шт Ремонт силовых трансформаторов с покраской 2шт Ремонт выключателей 6 кВ 13шт Ремонт выключателей 6 кВ 3шт Ремонт разъединителей 6 кВ 28шт Замена РВ 6 1 и 2С на ОПН 6шт  Ремонт ошиновки ТН-1,2с-6кв РС,ТСН  2шт Ремонт ЩСН,ЩПТ,ЩО 4шт Ремонт с покраскойТСН-1 1шт Ремонт трансформаторов токах 6кв 30шт Покраска ячеек В 6  17шт</t>
  </si>
  <si>
    <t>Ремонт трансформаторов 35 кВ с покраской 1шт</t>
  </si>
  <si>
    <t>Ремонт силовых трансформаторов  1шт Ремонт Разъединителей 35 кВ 5шт Ремонт сборных шин 35 кВ 1шт Ремонт заземляющего устройства 1шт Ремонт ячейки  ТН-10 кВ 1шт Ремонт шины 1С -10 кВ 1шт ремонт с покраской ТСН 10 1шт Ремонт выключателей 10 кВ 3шт</t>
  </si>
  <si>
    <t>Ремонт силовых трансформаторов  1шт Ремонт разъединителя 35 кВ 1шт Ремонт выключателей 10 кВ 4шт Ремонт шины 10 кВ 1шт Ремонт шинного моста 10 кВ Т-1 1шт ремонт с покраской ТСН 10 1шт Ремонт с покраской ТН-10 кВ 1шт Ремонт заземляющее устройство 1шт</t>
  </si>
  <si>
    <t>Ремонт силовых трансформаторов  2шт Ремонт выключателеей 110 кВ 2шт Ремонт разъединителей 110 КВ 4шт Ремонт РВС-110 кВ 2шт Ремонт ЗОН-110/400 2шт Ремонт шины  10 кВ 2шт Ремонт ЩПТ, СН 2шт Ремонт выключателей 6 кВ 15шт</t>
  </si>
  <si>
    <t>ремонт с покраской трансформаторов СН 2шт Ремонт силового трансформатора 35 кВ с покраской 1шт Ремонт с покраской силового трансформатора  1шт ремонт разъединителей 35 кВ  9шт ремонт выключателей 35 кВ  4шт Ремонт ОПН 35 с покраской металлоконструкций 6шт Ремонт КС  1шт Ремонт трансформаторов напряжения 6 кВ 2шт ремонт выключателей 6кВ 9шт Ремонт разъединителей 6 кВ  2шт Ремонт разъединителей 6 кВ  13шт Ремонт разъединителей 6 кВ  7шт Ремонт освещения ЗРУ-6 20точ Очистка от ржавчины и покраска 1шт</t>
  </si>
  <si>
    <t>ремонт с покраской силовых трансформаторов 35кВ 2шт ремонт с покраскойтрансформаторов СН 2шт ремонт выключателей 35 кВ  5шт Ремонт разрядников РВС-35 6шт Ремонт разъединителей 35кВ 12шт Ремонт КС  1шт ремонт выключателей 6 кВ 17шт Ремонт ТН-6 кВ  2шт Ремонт шин 6кВ 1 и 2 С 2шт Ремонт освещения ЗРУ 20шт Очистка от ржавчины и покраска 22шт</t>
  </si>
  <si>
    <t>Ремонт и покраска силовых трансформаторов  110 кВ 2шт РемонтТН-110 кВ 6шт Ремонт ТТ-110 кВ 6шт Ремонт разъединителей 110кВ 6шт Ремонт ЗОН-110 кВ 2шт Ремонт выключателей 110 кВ 2шт Ремонт с покраской трансформаторов СН 2шт Ремонт конденсаторов связи 110 кВ 2шт ремонт выключателей 6 кВ 20шт Ремонт шин 6кВ 1 и 2 С 2шт Ремонт освещения ЗРУ 40шт</t>
  </si>
  <si>
    <t>Ремонт разъединителей 110кВ 6шт Ремонт трансформаторов напряжения 110кВ 6шт Ремонт трансформаторов тока 110кВ 10шт Ремонт выключателя 110кВ 1шт Ремонт конденсатора связи 110кВ  1шт Ремонт и покраска силовых трансформаторов 110кВ 2шт Покраска порталов 110кВ  2шт Ремонт ОПН 110кВ 6шт Ремонт реакторов 6кВ 2шт Ремонт разрядников 6кВ 6шт Ремонт трансформаторов напряжения 6кВ 2шт Ремонт выключателей 6кВ 4шт Ремонт выключателей 6кВ 6шт Ремонт сборных шин 6кВ  2шт Ремонт освещения КРУН 6кВ, ОПУ 30шт Ремонт панелей ПТ и СН  2шт Покраска КРУН 6кВ  4т</t>
  </si>
  <si>
    <t>Ремонт выключателей 110 кВ 3шт Ремонт разъединителей 110 кВ 4шт Ремонт разъединителей 110 кВ 2шт Ремонт ЗОН 110 кВ 1шт Ремонт трансформаторов напряжения 110 кВ 3шт Ремонт ОПН 110 кВ 3шт Ремонт разрядников 110 кВ 2шт Ремонт разрядников 35 кВ 3шт Ремонт ВЧ заградителей 110 кВ 2шт Ремонт конденсаторов связи 110 кВ 2шт Покраска порталов 110 кВ 3шт Ремонт освещения 4точ. Ремонт силовых трансформаторов 110 кВ с покраской 1шт Ремонт заземляющего устройства 1комп. Ремонт выключателей 10 кВ 1шт Ремонт выключателей 10 кВ 7шт Ремонт сборных шин 10 кВ 60м Ремонт шинного моста 10 кВ 10м Ремонт трансформатора собственных нужд 10кВ 1шт Ремонт трансформатора напряжения 10кВ 1шт Ремонт освещения 10точ. Ремонт ячеек КРУ 10 кВ 12шт</t>
  </si>
  <si>
    <t>Ремонт силовых трансформаторов  2шт Ремонт сборных шин 6кВ 80м</t>
  </si>
  <si>
    <t>Ремонт выключателей 35 кВ 5шт Ремонт разъединителей 35 кВ 3шт Ремонт разъединителей 35 кВ 5шт Ремонт разъединителей 35 кВ 2шт Ремонт разрядников 35 кВ 6шт Ремонт сборных шин 35кВ 200м Ремонт ВЧ заградителей 35 кВ 3шт Ремонт конденсаторов связи 35 кВ 3шт Покраска порталов 35кВ 3шт Ремонт с покраской силовых трансформаторов 35кВ 2шт Ремонт освещения 4точ. Ремонт заземляющего устройства 1комп. Ремонт выключателей 6кВ 14шт Ремонт разъединителя 6кВ 1шт Ремонт выключателей 6кВ 20шт Ремонт с покраскойтрансформатора собственных нужд 6кВ 1шт Ремонт трансформаторов напряжения 6кВ 10шт Ремонт разъединителей 35 кВ 1шт Ремонт разъединителей 35 кВ 2шт Ремонт разъединителей 35 кВ 2шт Замена разрядников 35кВ 6шт Ремонт сборных шин 35кВ 200м Ремонт ВЧ заградителей 35 кВ 1шт Ремонт конденсаторов связи 35 кВ 1шт Покраска порталов 35кВ 1шт Ремонт с покраской силовых трансформаторов 35 кВ 2шт Ремонт заземляющего устройства 1комп. Ремонт освещения 4точ. Ремонт выключателей 6 кВ 7шт Ремонт разъеденителя 6 кВ 1шт Ремонт с покраской трансформатора собственных нужд 6кВ 2шт Ремонт трансформаторов напряжения 6кВ 2шт Ремонт разрядников 6кВ 6шт Ремонт сборных шин 6кВ 100м Ремонт ячеек КРУН 6кВ 15шт Ремонт освещения 4точ. 0шт Ремонт разъединителей 35 кВ 1м Ремонт разъединителей 35 кВ 2шт Ремонт разъединителей 35 кВ 2шт Замена разрядников 35кВ 6шт Ремонт сборных шин 35кВ 200точ.</t>
  </si>
  <si>
    <t>Ремонт разъединителей 35 кВ 1шт Ремонт разъединителей 35 кВ 2шт Ремонт разъединителей 35 кВ 2шт Замена разрядников 35кВ 6шт Ремонт сборных шин 35кВ 200м Ремонт ВЧ заградителей 35 кВ 1шт Ремонт конденсаторов связи 35 кВ 1шт Покраска порталов 35кВ 1шт Ремонт с покраской силовых трансформаторов 35 кВ 2шт Ремонт заземляющего устройства 1комп. Ремонт освещения 4точ. Ремонт выключателей 6 кВ 7шт Ремонт разъеденителя 6 кВ 1шт Ремонт с покраской трансформатора собственных нужд 6кВ 2шт Ремонт трансформаторов напряжения 6кВ 2шт Ремонт разрядников 6кВ 6шт Ремонт сборных шин 6кВ 100м Ремонт ячеек КРУН 6кВ 15шт Ремонт освещения 4точ.</t>
  </si>
  <si>
    <t>Ремонт выключателей 35 кВ 3шт Ремонт разъединителей 35 кВ 2шт Ремонт разъединителей 35 кВ 2шт Ремонт разъединителей 35 кВ 2шт Ремонт разъединителей 35 кВ 2шт Ремонт разрядников 35 кВ 6шт Ремонт трансформаторов напряжения 35кВ 6шт Ремонт трансформатора собственных нужд 35кВ 2шт Ремонт конденсаторов связи 35 кВ 3шт Ремонт ВЧ заградителей 35 кВ 3шт Ремонт сборных шин 35кВ 100м Ремонт и покраска силовых трансформаторов 2шт Ремонт освещения 4точ. Ремонт заземляющего устройства 1комп. Покраска порталов 35кВ 2шт Ремонт выключателей 6кВ 8шт Ремонт трансформаторов напряжения 6кВ 2шт Ремонт разрядников 6кВ 6шт Ремонт сборных шин 6кВ 100м Ремонт освещения 6точ. Ремонт ячеек КРУ 6кВ 12шт</t>
  </si>
  <si>
    <t>Ремонт выключателей 35 кВ 2шт Ремонт отделителей 35 кВ 2шт  Ремонт короткозамыкателей 35 кВ 2шт Ремонт разъединителей 35 кВ 1шт Ремонт разъединителей 35 кВ 2шт Ремонт разъединителей 35 кВ 2шт Ремонт ОПН 35 кВ 6шт Ремонт конденсаторов связи 35 кВ 2шт Ремонт ВЧ заградителей 35 кВ 2шт Ремонт сборных шин 35кВ 50м Ремонт трансформаторов 35 кВ с покраской 2шт Ремонт освещения 4точ. Ремонт заземляющего устройства 1комп. Ремонт выключателей 10кВ 5шт Ремонт трансформаторов напряжения 10кВ 2шт Ремонт трансформатора собственных нужд 10кВ 2шт Ремонт сборных шин 10 кВ 75м Ремонт ячеек КРУН 10 кВ 15шт</t>
  </si>
  <si>
    <t>Ремонт выключателей 35 кВ 6шт Ремонт разъединителей 35 кВ 3шт Ремонт разъединителей 35 кВ 3шт Ремонт разъединителей 35 кВ 2шт Ремонт разъединителей 35 кВ 2шт Ремонт разъединителей 35 кВ 2шт Ремонт ОПН 35 кВ 6шт Ремонт трансформаторов напряжения 35кВ 2шт Ремонт сборных шин 35 кВ 1шт Ремонт конденсаторов связи 35 кВ 4шт Ремонт ВЧ заградителей 35 кВ 2шт Ремонт заземляющего устройства 1комп. Покраска порталов 35кВ 4шт Ремонт трансформаторов 35 кВ с покраской 1шт  Ремонт силовых трансформаторов 35кВ 1шт Ремонт выключателей 6 кВ 19шт Ремонт выключателей 6 кВ 2шт Ремонт трансформаторов напряжения 6кВ 2шт Ремонт трансформатора собственных нужд 6кВ 2шт Ремонт сборных шин 6кВ 80м Ремонт шинного моста  6кВ 30м Ремонт ячеек КРУ 6кВ 40шт Ремонт освещения 10точ.</t>
  </si>
  <si>
    <t>Замена автоматического выключателя 0,4 кВ 1шт</t>
  </si>
  <si>
    <t>Покраска металлоконструкций 30м² Замена проходных изоляторов 3шт. Замена предохранителей 3шт. Замена автоматического выключателя 0,4 кВ 1шт. Замена перекидок от КТП до первой опоры ВЛ  1шт.</t>
  </si>
  <si>
    <t>Покраска металлоконструкций 40м² Замена предохранителей 12шт. Замена контакта к предохранителю 0,4 кВ 30шт. Замена проходных изоляторов 3шт. Замена опорных изоляторов 10 кВ 12шт. Замена предохранителей шт.3 Ремонт ТМ 1шт.</t>
  </si>
  <si>
    <t>Замена ТМ 1шт. Покраска металлоконструкций 32м² Замена проходных изоляторов 3шт. Замена предохранителей 3шт. Замена автоматического выключателя 0,4 кВ 3шт.</t>
  </si>
  <si>
    <t>Замена РТП-10 1шт. Замена проходных изоляторов 3шт. Замена опорных изоляторов 10 кВ 6шт. Замена разрядников на ОПН 6шт. Ремонт РУ-10/0,4кВ 2шт. Выправка фундамента 1шт. Ремонт заземляющего устройства РТП и КТП 2шт. Покраска металлоконструкций 14м² Замена рубильника 1шт. Замена предохранителей 6шт. Замена автоматического выключателя 1шт. Замена трансформаторов тока 3шт.</t>
  </si>
  <si>
    <t>Замена РТП-10 1шт. Замена проходных изоляторов 3шт. Замена опорных изоляторов 10 кВ 9шт. Замена разрядников на ОПН 6шт. Ремонт РУ-10/0,4кВ 2шт. Ремонт заземляющего устройства РТП и КТП 2шт. Покраска металлоконструкций 14м² Замена рубильника 1шт. Замена предохранителей 6шт. Замена автоматического выключателя 1шт. Замена трансформаторов тока 3шт.</t>
  </si>
  <si>
    <t>Замена РТП-10 1шт. Замена проходных изоляторов 3шт. Замена опорных изоляторов 10 кВ 9шт. Замена разрядников на ОПН 6шт. Ремонт РУ-10/0,4кВ 2шт. Ремонт заземляющего устройства РТП и КТП 2шт. Покраска металлоконструкций 14м² Замена рубильника 1шт. Замена предохранителей 6шт. Замена автоматического выключателя 2шт. Замена трансформаторов тока 3шт.</t>
  </si>
  <si>
    <t>Ремонт ТМ 1шт. Замена проходных изоляторов 3шт. Замена предохранителей 3шт. Замена рубильника 4шт. Замена трансформаторов тока 15шт. Покраска металлоконструкций 25м²</t>
  </si>
  <si>
    <t>Замена предохранителей 3шт. Замена проходных изоляторов 3шт. Замена трансформаторов тока 3шт. Покраска металлоконструкций 25м² Замена рубильника 1шт.</t>
  </si>
  <si>
    <t>Ремонт ТМ 1шт. Замена предохранителей 3шт. Замена рубильника 1шт. Замена трансформаторов тока 15шт. Покраска металлоконструкций 25м²</t>
  </si>
  <si>
    <t>Замена предохранителей 3шт. Замена рубильника 1шт. Замена трансформаторов тока 3шт. Замена автоматического выключателя 2шт. Покраска металлоконструкций м²25</t>
  </si>
  <si>
    <t>Замена выключателя нагрузки 1шт. Замена предохранителей 3шт. Замена рубильника 3шт. Замена трансформаторов тока 15шт. Замена автоматического выключателя 2шт. Покраска металлоконструкций 25м²</t>
  </si>
  <si>
    <t>Замена предохранителей 3шт. Замена кабельного ввода 1шт. Замена рубильника 4шт. Замена трансформаторов тока 3шт.</t>
  </si>
  <si>
    <t>Замена предохранителей 3шт. Замена автоматического выключателя 2шт. Замена трансформаторов тока 3шт. Покраска металлоконструкций 25м² Замена рубильника 1шт.</t>
  </si>
  <si>
    <t>Замена предохранителей 3шт. Замена рубильника 1шт. Замена трансформаторов тока 12шт. Замена автоматического выключателя 2шт. Покраска металлоконструкций 25м² Замена кабельного ввода 1шт.</t>
  </si>
  <si>
    <t>Замена предохранителей 3шт. Замена рубильника 3шт. Замена трансформаторов тока 3шт.</t>
  </si>
  <si>
    <t>Замена предохранителей 3шт. Замена кабельного ввода 1шт. Замена трансформаторов тока 3шт. Замена автоматического выключателя 5шт. Покраска металлоконструкций 25м²</t>
  </si>
  <si>
    <t>Ремонт ТМ 2шт. Ремонт выключателя нагрузки  2шт. Ремонт разъединителя 4шт. Замена рубильника 4шт. Покраска металлоконструкций 10м² Ремонт рубильника шт.1 Замена предохранителей 9шт.</t>
  </si>
  <si>
    <t>Ремонт ТМ 1шт. Ремонт выключателя нагрузки  1шт. Ремонт разъединителя 2шт. Замена рубильника 4шт. Покраска металлоконструкций 7м² Ремонт рубильника шт.3 Замена предохранителей 9шт.</t>
  </si>
  <si>
    <t>Ремонт ТМ 1шт. Замена выключателя нагрузки  1шт. Ремонт разъединителя 2шт. Замена рубильника 2шт. Покраска металлоконструкций 13м² Ремонт рубильника шт.4 Замена предохранителей 9шт.</t>
  </si>
  <si>
    <t xml:space="preserve">Ремонт ТМ 1шт. Ремонт выключателя нагрузки  2шт. Ремонт разъединителя 2шт. Замена рубильника 3шт. Замена предохранителей 9шт. Покраска металлоконструкций 4м² </t>
  </si>
  <si>
    <t>Ремонт ТМ 2шт. Ремонт выключателя нагрузки  2шт. Ремонт разъединителя 2шт. Замена рубильника 2шт. Ремонт рубильника 4шт. Замена предохранителей 9шт. Покраска металлоконструкций 6м²</t>
  </si>
  <si>
    <t>Ремонт ТМ 1шт. Ремонт выключателя нагрузки  2шт. Ремонт разъединителя 2шт. Замена рубильника 2шт. Ремонт рубильника 2шт. Замена предохранителей 9шт. Покраска металлоконструкций 6м²</t>
  </si>
  <si>
    <t>Ремонт освещения  помещений ЗРУ 4шт</t>
  </si>
  <si>
    <t>Ремонт кровли 40кв.м</t>
  </si>
  <si>
    <t>Ремонт рубероидной кровли  100кв.м</t>
  </si>
  <si>
    <t>Ремонт ограждения 80м, Ремонт фундаментов под оборудованием 15кв.м</t>
  </si>
  <si>
    <t>Окраска фасада  20кв.м, Ремонт санитарно-бытового помещения 1шт</t>
  </si>
  <si>
    <t>Ремонт фундаментов под оборудованием 10кв.м, Ремонт ограды 30м, Ремонт рубероидной кровли  100кв.м</t>
  </si>
  <si>
    <t>Ремонт фундамента под оборудование 10кв.м, Ремонт шиферной кровли  30кв.м</t>
  </si>
  <si>
    <t>Ремонт ограждения 50м,  Ремонт рубероидной кровли  100кв.м</t>
  </si>
  <si>
    <t>Ремонт ограждения 161м.п</t>
  </si>
  <si>
    <t>Ремонт ограждения 100м.п</t>
  </si>
  <si>
    <t>Ремонт внутренних помещений 3шт, Сантехнические работы 2шт</t>
  </si>
  <si>
    <t>Утепление двери  2шт, Ггрунтовка потолка 25кв.м</t>
  </si>
  <si>
    <t>Ремонт кровли 6,5кв.м</t>
  </si>
  <si>
    <t>Ремонт, утепление ворот 80кв.м</t>
  </si>
  <si>
    <t>Ремонт ограждения 60м</t>
  </si>
  <si>
    <t>Ремонт кровли 100кв.м</t>
  </si>
  <si>
    <t>Замена деревянной площадки КТП 0,5куб. м</t>
  </si>
  <si>
    <t>Ремонт кровли(шифер) 50кв.м</t>
  </si>
  <si>
    <t>Ремонт кровли(шифер) 28кв.м</t>
  </si>
  <si>
    <t>Установка лестницы 1шт</t>
  </si>
  <si>
    <t>Ремонт кровли 65кв.м</t>
  </si>
  <si>
    <t>Ремонт кровли(шифер) 60кв.м, Устройство  перегородок 50кв.м, Ремонт настилов 10кв.м</t>
  </si>
  <si>
    <t>Ремонт кровли 430м</t>
  </si>
  <si>
    <t>Устройство перегородок из ГВЛ  160кв.м, Установка окон ПВХ 10шт,  Установка дверных блоков 16шт, Ремонт полов 226кв.м, Устройство подвесных потолков типа «Амстронг» 326кв.м, Ремонт освещения внутр. помещений 12шт, Отделка внутренних помещений 400кв.м,  Сантехнические работы(смена оборудования) 18шт</t>
  </si>
  <si>
    <t>Кладка стен кирпичныхнаружных 3куб. м, Ремонт кровли 270кв.м</t>
  </si>
  <si>
    <t>Ремонт теплового узла 1шт.</t>
  </si>
  <si>
    <t>Ремонт вентиляционных шахт 3шт, Ремонт кровли 179кв.м, Замена оконного блока 1шт, Замена  дверного блока на металлический 1шт, Ремонт фасада здания 120кв.м, Ремонт внутренних помещений 3шт</t>
  </si>
  <si>
    <t>Ремонт септика 1шт, Ремонт сети канализации 1шт</t>
  </si>
  <si>
    <t>Ремонт септика 2шт, Ремонт сети канализации 1шт</t>
  </si>
  <si>
    <t>Ремонт кровли 287кв.м</t>
  </si>
  <si>
    <t>Ремонт кровли 108кв.м</t>
  </si>
  <si>
    <t>Ремонт кровли 106кв.м</t>
  </si>
  <si>
    <t>Ремонт ходовой части 1шт, Ремонт системы отопления 1шт</t>
  </si>
  <si>
    <t>Ремонт ходовой части 1шт, Ремонт трансмиссии 1шт</t>
  </si>
  <si>
    <t>Ремонт ходовой части 1шт</t>
  </si>
  <si>
    <t>Ремонт электрооборудования 1шт</t>
  </si>
  <si>
    <t>Замена  лобового стекла 1шт</t>
  </si>
  <si>
    <t>Ремонт трансмиссии 1шт</t>
  </si>
  <si>
    <t>Ремонт ходовой части 1шт, Ремонт гидравлической системы 1шт</t>
  </si>
  <si>
    <t>Ремонт ходовой части 1шт, Ремонт гидравлической системы 1шт, Ремонт трансмиссии 1шт, Ремонт системы запуска ДВС 1шт</t>
  </si>
  <si>
    <t>Ремонт  ДВС 1шт</t>
  </si>
  <si>
    <t>Ремонт ходовой части 1шт, Ремонт  ДВС 1шт</t>
  </si>
  <si>
    <t>Ремонт ходовой части 1шт, Ремонт  ДВС 1шт, Ремонт системы охлаждения  1шт</t>
  </si>
  <si>
    <t xml:space="preserve">Ремонт трансмиссии 1шт, Ремонт трансмиссии 1шт, Ремонт системы охлаждения  1шт </t>
  </si>
  <si>
    <t>Ремонт трансмиссии 1шт, Ремонт системы охлаждения  1шт</t>
  </si>
  <si>
    <t>Ремонт топливной системы 1шт</t>
  </si>
  <si>
    <t>Ремонт системы охлаждения 1шт, Ремонт электрооборудования 1шт, Ремонт ходовой части 1шт</t>
  </si>
  <si>
    <t>Ремонт трансмиссии 1шт, Ремонт системы охлаждения 1шт, Ремонт  ДВС 1шт</t>
  </si>
  <si>
    <t>Ремонт электрооборудования 1шт, Ремонт радиатора (отопителя салона) 1шт</t>
  </si>
  <si>
    <t>Ремонт ходовой части 1шт, Ремонт радиатора (отопителя салона) 1шт, Ремонт электрооборудования 1шт, Ремонт системы охлаждения 1шт</t>
  </si>
  <si>
    <t>Ремонт ходовой части 1шт, Ремонт электрооборудования 1шт, Ремонт трансмиссии 1шт, Ремонт топливной системы 1шт</t>
  </si>
  <si>
    <t>Ремонт трансмиссии 1шт, Ремонт радиатора (отопителя салона) 1шт, Ремонт электрооборудования 1шт, Ремонт ходовой части 1шт</t>
  </si>
  <si>
    <t>Ремонт трансмиссии 1шт, Ремонт ходовой части 1шт</t>
  </si>
  <si>
    <t>Ремонт трансмиссии 1шт, Ремонт  ДВС 1шт</t>
  </si>
  <si>
    <t>Ремонт ходовой части 1шт, Ремонт трансмиссии 1шт, Ремонт системы охлаждения 1шт</t>
  </si>
  <si>
    <t>Ремонт гидравлической системы 1шт, Ремонт трансмиссии 1шт</t>
  </si>
  <si>
    <t>Ремонт топливной системы 1шт, Ремонт ходовой части 1шт</t>
  </si>
  <si>
    <t>Ремонт ходовой части 1шт, Ремонт топливной системы 1шт, Ремонт ДВС 1шт</t>
  </si>
  <si>
    <t>Ремонт ходовой части 1шт, Ремонт топливной системы 1шт</t>
  </si>
  <si>
    <t>Ремонт буровой установки 1шт</t>
  </si>
  <si>
    <t>Ремонт ДВС 1шт, Ремонт ходовой части 1шт</t>
  </si>
  <si>
    <t>Ремонт гидромолота 1шт</t>
  </si>
  <si>
    <t>Ремонт топливной системы 1шт, Ремонт системы охлаждения 1шт, Ремонт выхлопной трубы 1шт, Ремонт турбины 1шт,  Ремонт электрооборудования 1шт</t>
  </si>
  <si>
    <t>Ремонт электрооборудования 1шт, Ремонт трансмиссии 1шт, Ремонт топливной системы 1шт, Ремонт системы охлаждения 1шт</t>
  </si>
  <si>
    <t>Ремонт системы охлаждения 1шт, Ремонт электрооборудования 1шт, Ремонт трансмиссии 1шт, Ремонт топливной системы 1шт,  Ремонт ходовой части 1шт,  Замена  лобового стекла 1шт</t>
  </si>
  <si>
    <t>Ремонт ходовой части 1шт, Ремонт электрооборудования 1шт, Ремонт топливной системы 1шт, Замена  лобового стекла 1шт,  Ремонт трансмиссии 1шт,  Ремонт системы охлаждения 1шт</t>
  </si>
  <si>
    <t>Замена прибора учета РиМ 189.12.ВК3 1шт Замена (ремонт) прибора учета РиМ 189.12.ВК3 19шт Замена (ремонт) прибора учета РиМ 489.14 1шт</t>
  </si>
  <si>
    <t>Замена прибора учета NP73E.1-11-1 (FSK) 2шт Замена (ремонт) прибора учета NP73E.1-11-1 (FSK) 3шт Замена прибора учета NP73E.3-14-1 (FSK) 7шт Замена (ремонт) прибора учета NP73E.3-14-1 (FSK) 3шт Замена (ремонт) прибора учета NP71E.1-10-1 (FSK) 4шт Замена прибора учета NP 523 Split 8шт Замена (ремонт) прибора учета NP 523 Split 55шт Замена устройства сбора и передачи данных RTR8A.LG-2-1 (2-сек. FSK)1шт Замена (ремонт) устройства сбора и передачи данных RTR8A.LG-2-1 (2-сек. FSK) 1шт</t>
  </si>
  <si>
    <t>Замена прибора учета РиМ 189.12.ВК3 14шт Замена прибора учета РиМ 489.18.ВК3 1шт Замена прибора учета NP73E.1-11-1 (FSK) 1шт Замена (ремонт) прибора учета NP73E.1-11-1 (FSK) 7шт Замена (ремонт) прибора учета NP73E.3-14-1 (FSK) 15шт Замена прибора учета NP 523 Split 7шт Замена (ремонт) прибора учета NP 523 Split70шт Замена (ремонт) устройства сбора и передачи данных RTR8A.LG-2-1 (2-сек. FSK) 3шт</t>
  </si>
  <si>
    <t>Замена (ремонт) прибора учета NP 523 Split 10шт</t>
  </si>
  <si>
    <t>1.4.52.</t>
  </si>
  <si>
    <t>ВЛ 0,4 с. Дальзаводское ТП № 2723 «Мастерские»</t>
  </si>
  <si>
    <t>установка опор</t>
  </si>
  <si>
    <t>замена вводов</t>
  </si>
  <si>
    <t xml:space="preserve"> PR0012658</t>
  </si>
  <si>
    <t>ВЛ-10 Ф-4 Малиново-Пожига</t>
  </si>
  <si>
    <t>152-153, 167-168,  170-171,  182-183, 183-184, 224-225, 225-226, 230-231, 231-232, 233-234, 235-236, 236-237, 237-238, 247-248, 248-249, 249-250, 250-251, 251-252, 252-253,  253-254, 254-255, 255-256, 256-257,  258-259, 264-265,   267-268, 268-269, 292-294, 295-296, 296-297, 298-299, 301-302, 303-304, 304-305, 344-345, 347-348, 348-349,  366-367, 401-402, 406-407.</t>
  </si>
  <si>
    <t>374-380</t>
  </si>
  <si>
    <t>49-54, 76-77</t>
  </si>
  <si>
    <t>63-67, 74-76</t>
  </si>
  <si>
    <t>50-54,56-57, 64-67,74-76</t>
  </si>
  <si>
    <t>5,8,9,10,79</t>
  </si>
  <si>
    <t>26-27,32-34,41-42,43-44</t>
  </si>
  <si>
    <t>9-14,21-24,26-27</t>
  </si>
  <si>
    <t>28,36,42,49</t>
  </si>
  <si>
    <t>11-14,21-24</t>
  </si>
  <si>
    <t>4-8,16-18,59-60</t>
  </si>
  <si>
    <t>20-21,30-32,34-36,37-38,53-55</t>
  </si>
  <si>
    <t>19,32,58,74</t>
  </si>
  <si>
    <t>170-176,242-243</t>
  </si>
  <si>
    <t>268-283</t>
  </si>
  <si>
    <t xml:space="preserve"> 268-276</t>
  </si>
  <si>
    <t>36,106,160,177,226,259,  3 11,331</t>
  </si>
  <si>
    <t>225-227,228-233,243-248,250-262,296-305, 307-314,386-393</t>
  </si>
  <si>
    <t>284-285,287-289</t>
  </si>
  <si>
    <t>14,27,37,46</t>
  </si>
  <si>
    <t>298-306,311-313</t>
  </si>
  <si>
    <t>226,232,236</t>
  </si>
  <si>
    <t>146-148</t>
  </si>
  <si>
    <t>3-7</t>
  </si>
  <si>
    <t>89-93</t>
  </si>
  <si>
    <t>155-168</t>
  </si>
  <si>
    <t>78-84</t>
  </si>
  <si>
    <t>35-38, 44-46, 62-63</t>
  </si>
  <si>
    <t>13-16, 17-19, 35-38, 50-53, 54-55, 78-87</t>
  </si>
  <si>
    <t>35-38, 44-46, 62-63, 78-83</t>
  </si>
  <si>
    <t>180-194</t>
  </si>
  <si>
    <t>158-174,177-178,179-180</t>
  </si>
  <si>
    <t>158-163</t>
  </si>
  <si>
    <t>16-20,36-40</t>
  </si>
  <si>
    <t>29-31, 34-35</t>
  </si>
  <si>
    <t>143-157</t>
  </si>
  <si>
    <t>81-84</t>
  </si>
  <si>
    <t>74-78</t>
  </si>
  <si>
    <t>1-2,4-5,9-10</t>
  </si>
  <si>
    <t>1-2,4-5</t>
  </si>
  <si>
    <t>9-10,11-12,18-19</t>
  </si>
  <si>
    <t>4-6,29-31</t>
  </si>
  <si>
    <t>2-5</t>
  </si>
  <si>
    <t>2-5,9-12</t>
  </si>
  <si>
    <t>12-20,33-35,51-52</t>
  </si>
  <si>
    <t>12-14,15-17,21-26,38-45</t>
  </si>
  <si>
    <t>1-4,6-12,15-22,24-30</t>
  </si>
  <si>
    <t>26-32,53-56</t>
  </si>
  <si>
    <t>25-27,56-57,58-61</t>
  </si>
  <si>
    <t>1-2,4-9,13-15</t>
  </si>
  <si>
    <t xml:space="preserve">51-54, 80-81, 82-83, 84-85 </t>
  </si>
  <si>
    <t>51-52, 80-81, 82-83, 84-85</t>
  </si>
  <si>
    <t>28-37,61-71,149-156,179-195</t>
  </si>
  <si>
    <t>104-105,112-116</t>
  </si>
  <si>
    <t>3-4, 28-33,61-62</t>
  </si>
  <si>
    <t>3-4, 112-116</t>
  </si>
  <si>
    <t>209-223</t>
  </si>
  <si>
    <t>143-146, 156-160, 161-165,166-169</t>
  </si>
  <si>
    <t>143-149,153-157</t>
  </si>
  <si>
    <t>199-206</t>
  </si>
  <si>
    <t>199-207, 213-215</t>
  </si>
  <si>
    <t>22-23, 100-101, 106-107, 119-120</t>
  </si>
  <si>
    <t>6-7, 8-9, 19-22</t>
  </si>
  <si>
    <t xml:space="preserve">36-37, 58-59, 67-68, 75-77,78-79,82-83,91-92,92-93,113-114 </t>
  </si>
  <si>
    <t>109-114</t>
  </si>
  <si>
    <t>59-62, 68-69, 73-74</t>
  </si>
  <si>
    <t xml:space="preserve">54-62, 63-67, 79-81 </t>
  </si>
  <si>
    <t>34-36</t>
  </si>
  <si>
    <t>№ 73-131</t>
  </si>
  <si>
    <t>PR0003177</t>
  </si>
  <si>
    <t xml:space="preserve">Годовая программа ремонтов основных фондов филиала АО "ДРСК" ПЭС на 2018г.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</si>
</sst>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_р_._-;\-* #,##0_р_._-;_-* &quot;-&quot;_р_._-;_-@_-"/>
    <numFmt numFmtId="165" formatCode="_-* #,##0.00&quot;р.&quot;_-;\-* #,##0.00&quot;р.&quot;_-;_-* &quot;-&quot;??&quot;р.&quot;_-;_-@_-"/>
    <numFmt numFmtId="166" formatCode="_-* #,##0.00_р_._-;\-* #,##0.00_р_._-;_-* &quot;-&quot;??_р_._-;_-@_-"/>
    <numFmt numFmtId="167" formatCode="0.0"/>
    <numFmt numFmtId="168" formatCode="_-* #,##0.00_-;_-* #,##0.00\-;_-* &quot;-&quot;??_-;_-@_-"/>
    <numFmt numFmtId="169" formatCode="_-* #,##0_$_-;\-* #,##0_$_-;_-* &quot;-&quot;_$_-;_-@_-"/>
    <numFmt numFmtId="170" formatCode="_-* #,##0.00_$_-;\-* #,##0.00_$_-;_-* &quot;-&quot;??_$_-;_-@_-"/>
    <numFmt numFmtId="171" formatCode="&quot;$&quot;#,##0_);[Red]\(&quot;$&quot;#,##0\)"/>
    <numFmt numFmtId="172" formatCode="_-* #,##0.00&quot;$&quot;_-;\-* #,##0.00&quot;$&quot;_-;_-* &quot;-&quot;??&quot;$&quot;_-;_-@_-"/>
    <numFmt numFmtId="173" formatCode="General_)"/>
    <numFmt numFmtId="174" formatCode="0.000"/>
  </numFmts>
  <fonts count="40">
    <font>
      <sz val="11"/>
      <color theme="1"/>
      <name val="Calibri"/>
      <family val="2"/>
      <scheme val="minor"/>
    </font>
    <font>
      <sz val="10"/>
      <name val="Arial Cyr"/>
      <charset val="204"/>
    </font>
    <font>
      <sz val="10"/>
      <name val="Arial"/>
      <family val="2"/>
      <charset val="204"/>
    </font>
    <font>
      <sz val="1"/>
      <color indexed="8"/>
      <name val="Courier"/>
      <family val="3"/>
    </font>
    <font>
      <sz val="1"/>
      <color indexed="8"/>
      <name val="Courier"/>
      <family val="1"/>
      <charset val="204"/>
    </font>
    <font>
      <b/>
      <sz val="1"/>
      <color indexed="8"/>
      <name val="Courier"/>
      <family val="3"/>
    </font>
    <font>
      <b/>
      <sz val="1"/>
      <color indexed="8"/>
      <name val="Courier"/>
      <family val="1"/>
      <charset val="204"/>
    </font>
    <font>
      <sz val="10"/>
      <name val="MS Sans Serif"/>
      <family val="2"/>
      <charset val="204"/>
    </font>
    <font>
      <sz val="8"/>
      <name val="Optima"/>
    </font>
    <font>
      <sz val="8"/>
      <name val="Helv"/>
      <charset val="204"/>
    </font>
    <font>
      <sz val="8"/>
      <name val="Helv"/>
    </font>
    <font>
      <sz val="10"/>
      <name val="Arial Cyr"/>
      <family val="2"/>
      <charset val="204"/>
    </font>
    <font>
      <b/>
      <sz val="10"/>
      <color indexed="12"/>
      <name val="Arial Cyr"/>
      <family val="2"/>
      <charset val="204"/>
    </font>
    <font>
      <sz val="11"/>
      <name val="Times New Roman Cyr"/>
      <family val="1"/>
      <charset val="204"/>
    </font>
    <font>
      <sz val="10"/>
      <name val="Times New Roman"/>
      <family val="1"/>
      <charset val="204"/>
    </font>
    <font>
      <sz val="10"/>
      <name val="Helv"/>
    </font>
    <font>
      <sz val="10"/>
      <name val="NTHarmonica"/>
    </font>
    <font>
      <sz val="11"/>
      <name val="Arial"/>
      <family val="2"/>
      <charset val="204"/>
    </font>
    <font>
      <sz val="8"/>
      <name val="Calibri"/>
      <family val="2"/>
    </font>
    <font>
      <sz val="11"/>
      <color indexed="8"/>
      <name val="Arial"/>
      <family val="2"/>
      <charset val="204"/>
    </font>
    <font>
      <b/>
      <sz val="11"/>
      <name val="Arial"/>
      <family val="2"/>
      <charset val="204"/>
    </font>
    <font>
      <b/>
      <sz val="11"/>
      <color indexed="8"/>
      <name val="Arial"/>
      <family val="2"/>
      <charset val="204"/>
    </font>
    <font>
      <sz val="11"/>
      <color theme="1"/>
      <name val="Calibri"/>
      <family val="2"/>
      <scheme val="minor"/>
    </font>
    <font>
      <sz val="11"/>
      <color theme="1"/>
      <name val="Arial"/>
      <family val="2"/>
      <charset val="204"/>
    </font>
    <font>
      <sz val="10"/>
      <name val="Helv"/>
      <charset val="204"/>
    </font>
    <font>
      <sz val="11"/>
      <color theme="0"/>
      <name val="Arial"/>
      <family val="2"/>
      <charset val="204"/>
    </font>
    <font>
      <sz val="11"/>
      <color rgb="FFFF0000"/>
      <name val="Arial"/>
      <family val="2"/>
      <charset val="204"/>
    </font>
    <font>
      <sz val="11"/>
      <color indexed="9"/>
      <name val="Arial"/>
      <family val="2"/>
      <charset val="204"/>
    </font>
    <font>
      <b/>
      <sz val="9"/>
      <color indexed="81"/>
      <name val="Tahoma"/>
      <family val="2"/>
      <charset val="204"/>
    </font>
    <font>
      <sz val="9"/>
      <color indexed="81"/>
      <name val="Tahoma"/>
      <family val="2"/>
      <charset val="204"/>
    </font>
    <font>
      <sz val="11"/>
      <color rgb="FF000000"/>
      <name val="Arial"/>
      <family val="2"/>
      <charset val="204"/>
    </font>
    <font>
      <sz val="11"/>
      <color indexed="10"/>
      <name val="Arial"/>
      <family val="2"/>
      <charset val="204"/>
    </font>
    <font>
      <sz val="8"/>
      <name val="Arial"/>
      <family val="2"/>
    </font>
    <font>
      <sz val="12"/>
      <color indexed="81"/>
      <name val="Tahoma"/>
      <family val="2"/>
      <charset val="204"/>
    </font>
    <font>
      <b/>
      <sz val="11"/>
      <color indexed="81"/>
      <name val="Tahoma"/>
      <family val="2"/>
      <charset val="204"/>
    </font>
    <font>
      <b/>
      <sz val="10"/>
      <color indexed="81"/>
      <name val="Tahoma"/>
      <family val="2"/>
      <charset val="204"/>
    </font>
    <font>
      <b/>
      <sz val="16"/>
      <name val="Arial"/>
      <family val="2"/>
      <charset val="204"/>
    </font>
    <font>
      <sz val="16"/>
      <name val="Arial"/>
      <family val="2"/>
      <charset val="204"/>
    </font>
    <font>
      <sz val="16"/>
      <color theme="1"/>
      <name val="Arial"/>
      <family val="2"/>
      <charset val="204"/>
    </font>
    <font>
      <sz val="12"/>
      <name val="Arial"/>
      <family val="2"/>
      <charset val="204"/>
    </font>
  </fonts>
  <fills count="6">
    <fill>
      <patternFill patternType="none"/>
    </fill>
    <fill>
      <patternFill patternType="gray125"/>
    </fill>
    <fill>
      <patternFill patternType="solid">
        <fgColor indexed="27"/>
        <bgColor indexed="64"/>
      </patternFill>
    </fill>
    <fill>
      <patternFill patternType="solid">
        <fgColor indexed="43"/>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6"/>
      </left>
      <right style="thin">
        <color indexed="26"/>
      </right>
      <top style="thin">
        <color indexed="26"/>
      </top>
      <bottom style="thin">
        <color indexed="26"/>
      </bottom>
      <diagonal/>
    </border>
    <border>
      <left style="thin">
        <color indexed="64"/>
      </left>
      <right style="thin">
        <color indexed="64"/>
      </right>
      <top style="thin">
        <color indexed="64"/>
      </top>
      <bottom/>
      <diagonal/>
    </border>
  </borders>
  <cellStyleXfs count="72">
    <xf numFmtId="0" fontId="0" fillId="0" borderId="0"/>
    <xf numFmtId="168" fontId="1" fillId="0" borderId="1">
      <protection locked="0"/>
    </xf>
    <xf numFmtId="168" fontId="1" fillId="0" borderId="1">
      <protection locked="0"/>
    </xf>
    <xf numFmtId="168" fontId="1" fillId="0" borderId="1">
      <protection locked="0"/>
    </xf>
    <xf numFmtId="165" fontId="3" fillId="0" borderId="0">
      <protection locked="0"/>
    </xf>
    <xf numFmtId="165" fontId="4" fillId="0" borderId="0">
      <protection locked="0"/>
    </xf>
    <xf numFmtId="165" fontId="3" fillId="0" borderId="0">
      <protection locked="0"/>
    </xf>
    <xf numFmtId="165" fontId="4"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5" fontId="3" fillId="0" borderId="0">
      <protection locked="0"/>
    </xf>
    <xf numFmtId="165" fontId="4" fillId="0" borderId="0">
      <protection locked="0"/>
    </xf>
    <xf numFmtId="168" fontId="1" fillId="0" borderId="0">
      <protection locked="0"/>
    </xf>
    <xf numFmtId="168" fontId="1" fillId="0" borderId="0">
      <protection locked="0"/>
    </xf>
    <xf numFmtId="168" fontId="1" fillId="0" borderId="0">
      <protection locked="0"/>
    </xf>
    <xf numFmtId="0" fontId="5" fillId="0" borderId="0">
      <protection locked="0"/>
    </xf>
    <xf numFmtId="0" fontId="6" fillId="0" borderId="0">
      <protection locked="0"/>
    </xf>
    <xf numFmtId="0" fontId="5" fillId="0" borderId="0">
      <protection locked="0"/>
    </xf>
    <xf numFmtId="0" fontId="6" fillId="0" borderId="0">
      <protection locked="0"/>
    </xf>
    <xf numFmtId="0" fontId="3" fillId="0" borderId="1">
      <protection locked="0"/>
    </xf>
    <xf numFmtId="0" fontId="4" fillId="0" borderId="1">
      <protection locked="0"/>
    </xf>
    <xf numFmtId="169" fontId="2" fillId="0" borderId="0" applyFont="0" applyFill="0" applyBorder="0" applyAlignment="0" applyProtection="0"/>
    <xf numFmtId="170" fontId="2" fillId="0" borderId="0" applyFont="0" applyFill="0" applyBorder="0" applyAlignment="0" applyProtection="0"/>
    <xf numFmtId="171" fontId="7" fillId="0" borderId="0" applyFont="0" applyFill="0" applyBorder="0" applyAlignment="0" applyProtection="0"/>
    <xf numFmtId="172" fontId="2" fillId="0" borderId="0" applyFont="0" applyFill="0" applyBorder="0" applyAlignment="0" applyProtection="0"/>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168" fontId="1" fillId="0" borderId="0">
      <protection locked="0"/>
    </xf>
    <xf numFmtId="0" fontId="8" fillId="0" borderId="0"/>
    <xf numFmtId="0" fontId="9" fillId="0" borderId="0"/>
    <xf numFmtId="0" fontId="10" fillId="0" borderId="0" applyNumberFormat="0">
      <alignment horizontal="left"/>
    </xf>
    <xf numFmtId="173" fontId="11" fillId="0" borderId="2">
      <protection locked="0"/>
    </xf>
    <xf numFmtId="173" fontId="12" fillId="2" borderId="2"/>
    <xf numFmtId="0" fontId="1" fillId="0" borderId="0"/>
    <xf numFmtId="0" fontId="2" fillId="0" borderId="0"/>
    <xf numFmtId="0" fontId="22" fillId="0" borderId="0"/>
    <xf numFmtId="167" fontId="13" fillId="3" borderId="3" applyNumberFormat="0" applyBorder="0" applyAlignment="0">
      <alignment vertical="center"/>
      <protection locked="0"/>
    </xf>
    <xf numFmtId="2" fontId="14" fillId="0" borderId="4">
      <alignment horizontal="left" vertical="center" wrapText="1" indent="1"/>
    </xf>
    <xf numFmtId="0" fontId="15" fillId="0" borderId="0"/>
    <xf numFmtId="164" fontId="16" fillId="0" borderId="0" applyFont="0" applyFill="0" applyBorder="0" applyAlignment="0" applyProtection="0"/>
    <xf numFmtId="166" fontId="16" fillId="0" borderId="0" applyFont="0" applyFill="0" applyBorder="0" applyAlignment="0" applyProtection="0"/>
    <xf numFmtId="165" fontId="3" fillId="0" borderId="0">
      <protection locked="0"/>
    </xf>
    <xf numFmtId="165" fontId="4" fillId="0" borderId="0">
      <protection locked="0"/>
    </xf>
    <xf numFmtId="43" fontId="22" fillId="0" borderId="0" applyFont="0" applyFill="0" applyBorder="0" applyAlignment="0" applyProtection="0"/>
    <xf numFmtId="0" fontId="2" fillId="0" borderId="0"/>
    <xf numFmtId="0" fontId="1" fillId="0" borderId="0"/>
    <xf numFmtId="0" fontId="24" fillId="0" borderId="0"/>
    <xf numFmtId="9" fontId="22" fillId="0" borderId="0" applyFont="0" applyFill="0" applyBorder="0" applyAlignment="0" applyProtection="0"/>
    <xf numFmtId="0" fontId="1" fillId="0" borderId="0"/>
    <xf numFmtId="0" fontId="32" fillId="0" borderId="0"/>
  </cellStyleXfs>
  <cellXfs count="260">
    <xf numFmtId="0" fontId="0" fillId="0" borderId="0" xfId="0"/>
    <xf numFmtId="0" fontId="17" fillId="0" borderId="0" xfId="55" applyNumberFormat="1" applyFont="1" applyFill="1" applyBorder="1" applyAlignment="1">
      <alignment horizontal="center" vertical="center"/>
    </xf>
    <xf numFmtId="0" fontId="17" fillId="0" borderId="0" xfId="55" applyNumberFormat="1" applyFont="1" applyFill="1" applyBorder="1" applyAlignment="1">
      <alignment horizontal="left" vertical="center"/>
    </xf>
    <xf numFmtId="0" fontId="17" fillId="0" borderId="0" xfId="55" applyNumberFormat="1" applyFont="1" applyFill="1" applyBorder="1" applyAlignment="1">
      <alignment vertical="center"/>
    </xf>
    <xf numFmtId="0" fontId="17" fillId="0" borderId="4" xfId="55" applyNumberFormat="1" applyFont="1" applyFill="1" applyBorder="1" applyAlignment="1">
      <alignment horizontal="left" vertical="center" wrapText="1"/>
    </xf>
    <xf numFmtId="0" fontId="17" fillId="0" borderId="4" xfId="0" applyNumberFormat="1" applyFont="1" applyFill="1" applyBorder="1" applyAlignment="1">
      <alignment horizontal="left" vertical="center" wrapText="1"/>
    </xf>
    <xf numFmtId="2" fontId="17" fillId="0" borderId="4" xfId="55" applyNumberFormat="1" applyFont="1" applyFill="1" applyBorder="1" applyAlignment="1">
      <alignment horizontal="center" vertical="center" wrapText="1"/>
    </xf>
    <xf numFmtId="49" fontId="17" fillId="0" borderId="4" xfId="55" applyNumberFormat="1" applyFont="1" applyFill="1" applyBorder="1" applyAlignment="1">
      <alignment horizontal="left" vertical="center" wrapText="1"/>
    </xf>
    <xf numFmtId="2" fontId="19" fillId="0" borderId="4" xfId="55" applyNumberFormat="1" applyFont="1" applyFill="1" applyBorder="1" applyAlignment="1">
      <alignment horizontal="center" vertical="center" wrapText="1"/>
    </xf>
    <xf numFmtId="2" fontId="19" fillId="0" borderId="4" xfId="0" applyNumberFormat="1" applyFont="1" applyFill="1" applyBorder="1" applyAlignment="1">
      <alignment horizontal="center" vertical="center" wrapText="1"/>
    </xf>
    <xf numFmtId="2" fontId="17" fillId="0" borderId="0" xfId="0" applyNumberFormat="1" applyFont="1" applyFill="1" applyBorder="1" applyAlignment="1">
      <alignment horizontal="center" vertical="center"/>
    </xf>
    <xf numFmtId="0" fontId="19" fillId="0" borderId="4" xfId="55" applyFont="1" applyFill="1" applyBorder="1" applyAlignment="1">
      <alignment horizontal="left" vertical="center" wrapText="1"/>
    </xf>
    <xf numFmtId="0" fontId="19" fillId="0" borderId="4" xfId="0" applyNumberFormat="1" applyFont="1" applyFill="1" applyBorder="1" applyAlignment="1">
      <alignment horizontal="left" vertical="center" wrapText="1"/>
    </xf>
    <xf numFmtId="49" fontId="17" fillId="0" borderId="0" xfId="55" applyNumberFormat="1" applyFont="1" applyFill="1" applyBorder="1" applyAlignment="1">
      <alignment horizontal="center" vertical="center"/>
    </xf>
    <xf numFmtId="2" fontId="17" fillId="0" borderId="0" xfId="55"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xf>
    <xf numFmtId="167" fontId="17" fillId="0" borderId="4" xfId="0" applyNumberFormat="1" applyFont="1" applyFill="1" applyBorder="1" applyAlignment="1">
      <alignment horizontal="center" vertical="center" wrapText="1"/>
    </xf>
    <xf numFmtId="1" fontId="17" fillId="0" borderId="4" xfId="55" applyNumberFormat="1" applyFont="1" applyFill="1" applyBorder="1" applyAlignment="1">
      <alignment horizontal="center" vertical="center"/>
    </xf>
    <xf numFmtId="1" fontId="17" fillId="0" borderId="4" xfId="0" applyNumberFormat="1" applyFont="1" applyFill="1" applyBorder="1" applyAlignment="1">
      <alignment horizontal="center" vertical="center" wrapText="1"/>
    </xf>
    <xf numFmtId="0" fontId="17" fillId="0" borderId="4" xfId="55" applyNumberFormat="1" applyFont="1" applyFill="1" applyBorder="1" applyAlignment="1">
      <alignment horizontal="left" vertical="center"/>
    </xf>
    <xf numFmtId="0" fontId="17" fillId="0" borderId="4" xfId="0" applyNumberFormat="1" applyFont="1" applyFill="1" applyBorder="1" applyAlignment="1">
      <alignment horizontal="center" vertical="center"/>
    </xf>
    <xf numFmtId="2" fontId="17" fillId="0" borderId="4" xfId="55" applyNumberFormat="1" applyFont="1" applyFill="1" applyBorder="1" applyAlignment="1">
      <alignment horizontal="center" vertical="center"/>
    </xf>
    <xf numFmtId="0" fontId="17" fillId="0" borderId="4" xfId="0" applyNumberFormat="1" applyFont="1" applyFill="1" applyBorder="1" applyAlignment="1">
      <alignment horizontal="center" vertical="center" wrapText="1"/>
    </xf>
    <xf numFmtId="0" fontId="17" fillId="0" borderId="4" xfId="55" applyNumberFormat="1" applyFont="1" applyFill="1" applyBorder="1" applyAlignment="1">
      <alignment horizontal="center" vertical="center"/>
    </xf>
    <xf numFmtId="167" fontId="17" fillId="0" borderId="4" xfId="55" applyNumberFormat="1" applyFont="1" applyFill="1" applyBorder="1" applyAlignment="1">
      <alignment horizontal="center" vertical="center"/>
    </xf>
    <xf numFmtId="0" fontId="17" fillId="0" borderId="4" xfId="0" applyFont="1" applyFill="1" applyBorder="1" applyAlignment="1">
      <alignment horizontal="left" vertical="center" wrapText="1"/>
    </xf>
    <xf numFmtId="0" fontId="17" fillId="0" borderId="4" xfId="0" applyFont="1" applyFill="1" applyBorder="1" applyAlignment="1">
      <alignment horizontal="center" vertical="center"/>
    </xf>
    <xf numFmtId="0" fontId="17" fillId="0" borderId="4" xfId="55" applyFont="1" applyFill="1" applyBorder="1" applyAlignment="1">
      <alignment horizontal="left" vertical="center" wrapText="1"/>
    </xf>
    <xf numFmtId="49" fontId="17" fillId="0" borderId="4" xfId="55" applyNumberFormat="1" applyFont="1" applyFill="1" applyBorder="1" applyAlignment="1">
      <alignment horizontal="center" vertical="center"/>
    </xf>
    <xf numFmtId="0" fontId="17" fillId="0" borderId="4" xfId="55" applyFont="1" applyFill="1" applyBorder="1" applyAlignment="1">
      <alignment horizontal="center" vertical="center"/>
    </xf>
    <xf numFmtId="0" fontId="17" fillId="0" borderId="4" xfId="55" applyFont="1" applyFill="1" applyBorder="1" applyAlignment="1">
      <alignment horizontal="center" vertical="center" wrapText="1"/>
    </xf>
    <xf numFmtId="0" fontId="17" fillId="0" borderId="4" xfId="55" applyFont="1" applyFill="1" applyBorder="1" applyAlignment="1">
      <alignment horizontal="left" vertical="center"/>
    </xf>
    <xf numFmtId="0" fontId="23" fillId="0" borderId="0" xfId="0" applyFont="1" applyFill="1" applyBorder="1" applyAlignment="1">
      <alignment vertical="center"/>
    </xf>
    <xf numFmtId="0" fontId="17" fillId="0" borderId="0" xfId="0" applyFont="1" applyFill="1" applyBorder="1" applyAlignment="1">
      <alignment vertical="center"/>
    </xf>
    <xf numFmtId="2" fontId="17" fillId="0" borderId="4" xfId="55" applyNumberFormat="1" applyFont="1" applyFill="1" applyBorder="1" applyAlignment="1">
      <alignment horizontal="left" vertical="center" wrapText="1"/>
    </xf>
    <xf numFmtId="167" fontId="17" fillId="0" borderId="4" xfId="55" applyNumberFormat="1" applyFont="1" applyFill="1" applyBorder="1" applyAlignment="1">
      <alignment horizontal="left" vertical="center"/>
    </xf>
    <xf numFmtId="0" fontId="19" fillId="0" borderId="4" xfId="55" applyNumberFormat="1" applyFont="1" applyFill="1" applyBorder="1" applyAlignment="1">
      <alignment horizontal="left" vertical="center" wrapText="1"/>
    </xf>
    <xf numFmtId="0" fontId="17" fillId="0" borderId="0" xfId="55" applyFont="1" applyFill="1" applyBorder="1" applyAlignment="1">
      <alignment horizontal="center" vertical="center"/>
    </xf>
    <xf numFmtId="0" fontId="17" fillId="0" borderId="4" xfId="55" applyNumberFormat="1" applyFont="1" applyFill="1" applyBorder="1" applyAlignment="1">
      <alignment horizontal="center" vertical="center" wrapText="1"/>
    </xf>
    <xf numFmtId="2" fontId="23" fillId="0" borderId="4" xfId="55" applyNumberFormat="1" applyFont="1" applyFill="1" applyBorder="1" applyAlignment="1">
      <alignment horizontal="center" vertical="center" wrapText="1"/>
    </xf>
    <xf numFmtId="0" fontId="23" fillId="0" borderId="4" xfId="55" applyNumberFormat="1" applyFont="1" applyFill="1" applyBorder="1" applyAlignment="1">
      <alignment horizontal="left" vertical="center" wrapText="1"/>
    </xf>
    <xf numFmtId="0" fontId="23" fillId="0" borderId="4" xfId="55" applyNumberFormat="1" applyFont="1" applyFill="1" applyBorder="1" applyAlignment="1">
      <alignment horizontal="center" vertical="center" wrapText="1"/>
    </xf>
    <xf numFmtId="0" fontId="23" fillId="0" borderId="4" xfId="66" applyNumberFormat="1" applyFont="1" applyFill="1" applyBorder="1" applyAlignment="1" applyProtection="1">
      <alignment horizontal="center" vertical="center" wrapText="1"/>
      <protection hidden="1"/>
    </xf>
    <xf numFmtId="0" fontId="23" fillId="0" borderId="4" xfId="0" applyNumberFormat="1" applyFont="1" applyFill="1" applyBorder="1" applyAlignment="1">
      <alignment horizontal="center" vertical="center"/>
    </xf>
    <xf numFmtId="0" fontId="23" fillId="0" borderId="4" xfId="0" applyNumberFormat="1" applyFont="1" applyFill="1" applyBorder="1" applyAlignment="1">
      <alignment horizontal="left" vertical="center" wrapText="1"/>
    </xf>
    <xf numFmtId="2" fontId="23" fillId="0" borderId="4" xfId="0" applyNumberFormat="1" applyFont="1" applyFill="1" applyBorder="1" applyAlignment="1">
      <alignment horizontal="center" vertical="center"/>
    </xf>
    <xf numFmtId="0" fontId="17" fillId="0" borderId="4" xfId="66" applyNumberFormat="1" applyFont="1" applyFill="1" applyBorder="1" applyAlignment="1" applyProtection="1">
      <alignment horizontal="left" vertical="center" wrapText="1"/>
      <protection hidden="1"/>
    </xf>
    <xf numFmtId="0" fontId="23" fillId="0" borderId="4" xfId="66" applyNumberFormat="1" applyFont="1" applyFill="1" applyBorder="1" applyAlignment="1" applyProtection="1">
      <alignment horizontal="left" vertical="center" wrapText="1"/>
      <protection hidden="1"/>
    </xf>
    <xf numFmtId="2" fontId="23" fillId="0" borderId="4" xfId="66" applyNumberFormat="1" applyFont="1" applyFill="1" applyBorder="1" applyAlignment="1" applyProtection="1">
      <alignment horizontal="center" vertical="center"/>
      <protection hidden="1"/>
    </xf>
    <xf numFmtId="0" fontId="23" fillId="0" borderId="4" xfId="66" applyNumberFormat="1" applyFont="1" applyFill="1" applyBorder="1" applyAlignment="1" applyProtection="1">
      <alignment horizontal="center" vertical="center"/>
      <protection hidden="1"/>
    </xf>
    <xf numFmtId="0" fontId="17" fillId="0" borderId="4" xfId="0" applyFont="1" applyFill="1" applyBorder="1" applyAlignment="1">
      <alignment horizontal="center" vertical="center" wrapText="1"/>
    </xf>
    <xf numFmtId="49" fontId="17" fillId="0" borderId="4" xfId="55" applyNumberFormat="1" applyFont="1" applyFill="1" applyBorder="1" applyAlignment="1">
      <alignment horizontal="center" vertical="center" wrapText="1"/>
    </xf>
    <xf numFmtId="0" fontId="17" fillId="0" borderId="4" xfId="67" applyNumberFormat="1" applyFont="1" applyFill="1" applyBorder="1" applyAlignment="1">
      <alignment horizontal="left" vertical="center" wrapText="1"/>
    </xf>
    <xf numFmtId="2" fontId="17" fillId="0" borderId="4" xfId="66" applyNumberFormat="1" applyFont="1" applyFill="1" applyBorder="1" applyAlignment="1" applyProtection="1">
      <alignment horizontal="center" vertical="center"/>
      <protection hidden="1"/>
    </xf>
    <xf numFmtId="0" fontId="17" fillId="0" borderId="4" xfId="66" applyNumberFormat="1" applyFont="1" applyFill="1" applyBorder="1" applyAlignment="1" applyProtection="1">
      <alignment horizontal="center" vertical="center"/>
      <protection hidden="1"/>
    </xf>
    <xf numFmtId="0" fontId="17" fillId="0" borderId="4" xfId="67" applyNumberFormat="1" applyFont="1" applyFill="1" applyBorder="1" applyAlignment="1">
      <alignment horizontal="center" vertical="center" wrapText="1"/>
    </xf>
    <xf numFmtId="0" fontId="17" fillId="0" borderId="4" xfId="0" applyNumberFormat="1" applyFont="1" applyFill="1" applyBorder="1" applyAlignment="1">
      <alignment horizontal="left" vertical="center"/>
    </xf>
    <xf numFmtId="167" fontId="17" fillId="0" borderId="4" xfId="55" applyNumberFormat="1" applyFont="1" applyFill="1" applyBorder="1" applyAlignment="1">
      <alignment horizontal="center" vertical="center" wrapText="1"/>
    </xf>
    <xf numFmtId="167" fontId="17" fillId="0" borderId="4" xfId="0" applyNumberFormat="1" applyFont="1" applyFill="1" applyBorder="1" applyAlignment="1">
      <alignment horizontal="center" vertical="center"/>
    </xf>
    <xf numFmtId="0" fontId="17" fillId="0" borderId="4" xfId="66" applyNumberFormat="1" applyFont="1" applyFill="1" applyBorder="1" applyAlignment="1" applyProtection="1">
      <alignment horizontal="center" vertical="center" wrapText="1"/>
      <protection hidden="1"/>
    </xf>
    <xf numFmtId="2" fontId="17" fillId="0" borderId="4" xfId="66" applyNumberFormat="1" applyFont="1" applyFill="1" applyBorder="1" applyAlignment="1" applyProtection="1">
      <alignment horizontal="center" vertical="center" wrapText="1"/>
      <protection hidden="1"/>
    </xf>
    <xf numFmtId="49" fontId="17" fillId="0" borderId="4" xfId="0" applyNumberFormat="1" applyFont="1" applyFill="1" applyBorder="1" applyAlignment="1">
      <alignment horizontal="center" vertical="center"/>
    </xf>
    <xf numFmtId="167" fontId="17" fillId="0" borderId="4" xfId="0" applyNumberFormat="1" applyFont="1" applyFill="1" applyBorder="1" applyAlignment="1">
      <alignment horizontal="left" vertical="center" wrapText="1"/>
    </xf>
    <xf numFmtId="1" fontId="17" fillId="0" borderId="4" xfId="66" applyNumberFormat="1" applyFont="1" applyFill="1" applyBorder="1" applyAlignment="1" applyProtection="1">
      <alignment horizontal="center" vertical="center" wrapText="1"/>
      <protection hidden="1"/>
    </xf>
    <xf numFmtId="2" fontId="17" fillId="0" borderId="4" xfId="0" applyNumberFormat="1" applyFont="1" applyFill="1" applyBorder="1" applyAlignment="1">
      <alignment horizontal="left" vertical="center" wrapText="1"/>
    </xf>
    <xf numFmtId="167" fontId="17" fillId="0" borderId="4" xfId="67" applyNumberFormat="1" applyFont="1" applyFill="1" applyBorder="1" applyAlignment="1">
      <alignment horizontal="left" vertical="center" wrapText="1"/>
    </xf>
    <xf numFmtId="167" fontId="17" fillId="0" borderId="4" xfId="67" applyNumberFormat="1" applyFont="1" applyFill="1" applyBorder="1" applyAlignment="1">
      <alignment horizontal="center" vertical="center" wrapText="1"/>
    </xf>
    <xf numFmtId="0" fontId="17" fillId="0" borderId="0" xfId="55" applyFont="1" applyFill="1" applyBorder="1" applyAlignment="1">
      <alignment horizontal="center" vertical="center" wrapText="1"/>
    </xf>
    <xf numFmtId="0" fontId="17" fillId="0" borderId="0" xfId="55" applyFont="1" applyFill="1" applyBorder="1" applyAlignment="1">
      <alignment vertical="center"/>
    </xf>
    <xf numFmtId="0" fontId="23" fillId="0" borderId="0" xfId="0" applyFont="1" applyFill="1" applyBorder="1" applyAlignment="1">
      <alignment horizontal="left" vertical="center"/>
    </xf>
    <xf numFmtId="167" fontId="23" fillId="0" borderId="4" xfId="67" applyNumberFormat="1" applyFont="1" applyFill="1" applyBorder="1" applyAlignment="1">
      <alignment horizontal="left" vertical="center" wrapText="1"/>
    </xf>
    <xf numFmtId="49" fontId="17" fillId="0" borderId="4" xfId="0" applyNumberFormat="1" applyFont="1" applyFill="1" applyBorder="1" applyAlignment="1">
      <alignment horizontal="left" vertical="center" wrapText="1"/>
    </xf>
    <xf numFmtId="49" fontId="17" fillId="0" borderId="4" xfId="0" applyNumberFormat="1" applyFont="1" applyFill="1" applyBorder="1" applyAlignment="1">
      <alignment horizontal="left" vertical="center"/>
    </xf>
    <xf numFmtId="167" fontId="17" fillId="0" borderId="0" xfId="67" applyNumberFormat="1" applyFont="1" applyFill="1" applyBorder="1" applyAlignment="1">
      <alignment horizontal="left" vertical="center" wrapText="1"/>
    </xf>
    <xf numFmtId="16" fontId="17" fillId="0" borderId="4" xfId="0" applyNumberFormat="1" applyFont="1" applyFill="1" applyBorder="1" applyAlignment="1">
      <alignment horizontal="left" vertical="center" wrapText="1"/>
    </xf>
    <xf numFmtId="49" fontId="17" fillId="0" borderId="4" xfId="55" applyNumberFormat="1" applyFont="1" applyFill="1" applyBorder="1" applyAlignment="1">
      <alignment horizontal="left" vertical="center"/>
    </xf>
    <xf numFmtId="49" fontId="17" fillId="0" borderId="4" xfId="68" applyNumberFormat="1" applyFont="1" applyFill="1" applyBorder="1" applyAlignment="1">
      <alignment horizontal="left" vertical="center" wrapText="1"/>
    </xf>
    <xf numFmtId="2" fontId="17" fillId="0" borderId="4" xfId="67" applyNumberFormat="1" applyFont="1" applyFill="1" applyBorder="1" applyAlignment="1">
      <alignment horizontal="center" vertical="center" wrapText="1"/>
    </xf>
    <xf numFmtId="0" fontId="19" fillId="0" borderId="0" xfId="0" applyFont="1" applyFill="1" applyBorder="1" applyAlignment="1">
      <alignment vertical="center"/>
    </xf>
    <xf numFmtId="2" fontId="17" fillId="0" borderId="4" xfId="55" applyNumberFormat="1" applyFont="1" applyFill="1" applyBorder="1" applyAlignment="1">
      <alignment horizontal="left" vertical="center"/>
    </xf>
    <xf numFmtId="0" fontId="23" fillId="0" borderId="4" xfId="0" applyFont="1" applyFill="1" applyBorder="1" applyAlignment="1">
      <alignment horizontal="center" vertical="center" wrapText="1"/>
    </xf>
    <xf numFmtId="1" fontId="17" fillId="0" borderId="4" xfId="55" applyNumberFormat="1" applyFont="1" applyFill="1" applyBorder="1" applyAlignment="1">
      <alignment horizontal="left" vertical="center" wrapText="1"/>
    </xf>
    <xf numFmtId="1" fontId="17" fillId="0" borderId="4" xfId="55" applyNumberFormat="1" applyFont="1" applyFill="1" applyBorder="1" applyAlignment="1">
      <alignment horizontal="center" vertical="center" wrapText="1"/>
    </xf>
    <xf numFmtId="167" fontId="17" fillId="0" borderId="4" xfId="55" applyNumberFormat="1" applyFont="1" applyFill="1" applyBorder="1" applyAlignment="1">
      <alignment horizontal="left" vertical="center" wrapText="1"/>
    </xf>
    <xf numFmtId="0" fontId="23" fillId="0" borderId="4" xfId="0" applyFont="1" applyFill="1" applyBorder="1" applyAlignment="1">
      <alignment horizontal="left" vertical="center"/>
    </xf>
    <xf numFmtId="0" fontId="17" fillId="0" borderId="4" xfId="66" applyNumberFormat="1" applyFont="1" applyFill="1" applyBorder="1" applyAlignment="1">
      <alignment horizontal="left" vertical="center"/>
    </xf>
    <xf numFmtId="0" fontId="17" fillId="0" borderId="4" xfId="66" applyNumberFormat="1" applyFont="1" applyFill="1" applyBorder="1" applyAlignment="1">
      <alignment horizontal="left" vertical="center" wrapText="1"/>
    </xf>
    <xf numFmtId="1" fontId="17" fillId="0" borderId="4" xfId="55" applyNumberFormat="1" applyFont="1" applyFill="1" applyBorder="1" applyAlignment="1">
      <alignment horizontal="left" vertical="center"/>
    </xf>
    <xf numFmtId="0" fontId="17" fillId="0" borderId="4" xfId="65" applyNumberFormat="1" applyFont="1" applyFill="1" applyBorder="1" applyAlignment="1" applyProtection="1">
      <alignment horizontal="center" vertical="center"/>
      <protection hidden="1"/>
    </xf>
    <xf numFmtId="2" fontId="23" fillId="0" borderId="4" xfId="67" applyNumberFormat="1" applyFont="1" applyFill="1" applyBorder="1" applyAlignment="1">
      <alignment horizontal="center" vertical="center" wrapText="1"/>
    </xf>
    <xf numFmtId="1" fontId="17" fillId="0" borderId="4" xfId="0" applyNumberFormat="1" applyFont="1" applyFill="1" applyBorder="1" applyAlignment="1">
      <alignment horizontal="center" vertical="center"/>
    </xf>
    <xf numFmtId="17" fontId="17" fillId="0" borderId="4" xfId="66" applyNumberFormat="1" applyFont="1" applyFill="1" applyBorder="1" applyAlignment="1" applyProtection="1">
      <alignment horizontal="left" vertical="center" wrapText="1"/>
      <protection hidden="1"/>
    </xf>
    <xf numFmtId="49" fontId="17" fillId="0" borderId="4" xfId="66" applyNumberFormat="1" applyFont="1" applyFill="1" applyBorder="1" applyAlignment="1" applyProtection="1">
      <alignment horizontal="left" vertical="center" wrapText="1"/>
      <protection hidden="1"/>
    </xf>
    <xf numFmtId="174" fontId="17" fillId="0" borderId="4" xfId="55" applyNumberFormat="1" applyFont="1" applyFill="1" applyBorder="1" applyAlignment="1">
      <alignment horizontal="center" vertical="center" wrapText="1"/>
    </xf>
    <xf numFmtId="16" fontId="17" fillId="0" borderId="4" xfId="65" applyNumberFormat="1" applyFont="1" applyFill="1" applyBorder="1" applyAlignment="1">
      <alignment horizontal="left" vertical="center" wrapText="1"/>
    </xf>
    <xf numFmtId="49" fontId="19" fillId="0" borderId="4" xfId="0" applyNumberFormat="1" applyFont="1" applyFill="1" applyBorder="1" applyAlignment="1">
      <alignment horizontal="center" vertical="center" wrapText="1"/>
    </xf>
    <xf numFmtId="17" fontId="17" fillId="0" borderId="4" xfId="55" applyNumberFormat="1" applyFont="1" applyFill="1" applyBorder="1" applyAlignment="1">
      <alignment horizontal="left" vertical="center" wrapText="1"/>
    </xf>
    <xf numFmtId="49" fontId="23" fillId="0" borderId="4" xfId="55" applyNumberFormat="1" applyFont="1" applyFill="1" applyBorder="1" applyAlignment="1">
      <alignment horizontal="center" vertical="center" wrapText="1"/>
    </xf>
    <xf numFmtId="0" fontId="23" fillId="0" borderId="4" xfId="0" applyNumberFormat="1" applyFont="1" applyFill="1" applyBorder="1" applyAlignment="1">
      <alignment horizontal="left" vertical="center"/>
    </xf>
    <xf numFmtId="0" fontId="23" fillId="0" borderId="4" xfId="67" applyNumberFormat="1" applyFont="1" applyFill="1" applyBorder="1" applyAlignment="1">
      <alignment horizontal="left" vertical="center" wrapText="1"/>
    </xf>
    <xf numFmtId="0" fontId="23" fillId="0" borderId="4" xfId="0" applyFont="1" applyFill="1" applyBorder="1" applyAlignment="1">
      <alignment horizontal="center" vertical="center"/>
    </xf>
    <xf numFmtId="49" fontId="23" fillId="0" borderId="4" xfId="55" applyNumberFormat="1" applyFont="1" applyFill="1" applyBorder="1" applyAlignment="1">
      <alignment horizontal="left" vertical="center" wrapText="1"/>
    </xf>
    <xf numFmtId="0" fontId="17" fillId="0" borderId="4" xfId="67" applyNumberFormat="1" applyFont="1" applyFill="1" applyBorder="1" applyAlignment="1">
      <alignment horizontal="left" vertical="center"/>
    </xf>
    <xf numFmtId="2" fontId="26" fillId="0" borderId="4" xfId="55" applyNumberFormat="1" applyFont="1" applyFill="1" applyBorder="1" applyAlignment="1">
      <alignment horizontal="center" vertical="center" wrapText="1"/>
    </xf>
    <xf numFmtId="49" fontId="17" fillId="0" borderId="4" xfId="0" applyNumberFormat="1" applyFont="1" applyFill="1" applyBorder="1" applyAlignment="1">
      <alignment horizontal="center" vertical="center" wrapText="1" shrinkToFit="1"/>
    </xf>
    <xf numFmtId="0" fontId="27" fillId="0" borderId="4" xfId="55" applyNumberFormat="1" applyFont="1" applyFill="1" applyBorder="1" applyAlignment="1">
      <alignment horizontal="center" vertical="center" wrapText="1"/>
    </xf>
    <xf numFmtId="167" fontId="25" fillId="0" borderId="4" xfId="55" applyNumberFormat="1" applyFont="1" applyFill="1" applyBorder="1" applyAlignment="1">
      <alignment horizontal="left" vertical="center"/>
    </xf>
    <xf numFmtId="1" fontId="17" fillId="0" borderId="4" xfId="67" applyNumberFormat="1" applyFont="1" applyFill="1" applyBorder="1" applyAlignment="1">
      <alignment horizontal="center" vertical="center" wrapText="1"/>
    </xf>
    <xf numFmtId="0" fontId="19" fillId="0" borderId="0" xfId="55" applyFont="1" applyFill="1" applyBorder="1" applyAlignment="1">
      <alignment vertical="center" wrapText="1"/>
    </xf>
    <xf numFmtId="0" fontId="17" fillId="0" borderId="0" xfId="55" applyNumberFormat="1" applyFont="1" applyFill="1" applyBorder="1" applyAlignment="1">
      <alignment vertical="center" wrapText="1"/>
    </xf>
    <xf numFmtId="0" fontId="23" fillId="0" borderId="0" xfId="55" applyNumberFormat="1" applyFont="1" applyFill="1" applyBorder="1" applyAlignment="1">
      <alignment horizontal="center" vertical="center"/>
    </xf>
    <xf numFmtId="0" fontId="17" fillId="0" borderId="0" xfId="0" applyFont="1" applyFill="1" applyBorder="1" applyAlignment="1">
      <alignment vertical="center" wrapText="1"/>
    </xf>
    <xf numFmtId="0" fontId="23" fillId="0" borderId="0" xfId="55" applyFont="1" applyFill="1" applyBorder="1" applyAlignment="1">
      <alignment horizontal="center" vertical="center"/>
    </xf>
    <xf numFmtId="0" fontId="17" fillId="0" borderId="0" xfId="55" applyFont="1" applyFill="1" applyBorder="1" applyAlignment="1">
      <alignment horizontal="left" vertical="center"/>
    </xf>
    <xf numFmtId="0" fontId="17" fillId="0" borderId="0" xfId="0" applyNumberFormat="1" applyFont="1" applyFill="1" applyBorder="1" applyAlignment="1">
      <alignment vertical="center"/>
    </xf>
    <xf numFmtId="0" fontId="20" fillId="0" borderId="0" xfId="55" applyNumberFormat="1" applyFont="1" applyFill="1" applyBorder="1" applyAlignment="1">
      <alignment vertical="center"/>
    </xf>
    <xf numFmtId="0" fontId="19" fillId="0" borderId="0" xfId="55" applyNumberFormat="1" applyFont="1" applyFill="1" applyBorder="1" applyAlignment="1">
      <alignment vertical="center" wrapText="1"/>
    </xf>
    <xf numFmtId="0" fontId="19" fillId="0" borderId="0" xfId="0" applyFont="1" applyFill="1" applyBorder="1" applyAlignment="1">
      <alignment horizontal="center" vertical="center"/>
    </xf>
    <xf numFmtId="167" fontId="19" fillId="0" borderId="4" xfId="0" applyNumberFormat="1" applyFont="1" applyFill="1" applyBorder="1" applyAlignment="1">
      <alignment horizontal="center" vertical="center" wrapText="1"/>
    </xf>
    <xf numFmtId="1" fontId="19" fillId="0" borderId="4" xfId="0" applyNumberFormat="1" applyFont="1" applyFill="1" applyBorder="1" applyAlignment="1">
      <alignment horizontal="center" vertical="center" wrapText="1"/>
    </xf>
    <xf numFmtId="2" fontId="17" fillId="0" borderId="4" xfId="65" applyNumberFormat="1" applyFont="1" applyFill="1" applyBorder="1" applyAlignment="1">
      <alignment horizontal="center" vertical="center" wrapText="1"/>
    </xf>
    <xf numFmtId="2" fontId="17" fillId="0" borderId="4" xfId="65" applyNumberFormat="1" applyFont="1" applyFill="1" applyBorder="1" applyAlignment="1">
      <alignment horizontal="left" vertical="center" wrapText="1"/>
    </xf>
    <xf numFmtId="0" fontId="17" fillId="0" borderId="4" xfId="65" applyNumberFormat="1" applyFont="1" applyFill="1" applyBorder="1" applyAlignment="1">
      <alignment horizontal="left" vertical="center" wrapText="1"/>
    </xf>
    <xf numFmtId="0" fontId="19" fillId="0" borderId="4" xfId="65" applyNumberFormat="1" applyFont="1" applyFill="1" applyBorder="1" applyAlignment="1">
      <alignment horizontal="center" vertical="center" wrapText="1"/>
    </xf>
    <xf numFmtId="14" fontId="17" fillId="0" borderId="4" xfId="55" applyNumberFormat="1" applyFont="1" applyFill="1" applyBorder="1" applyAlignment="1">
      <alignment horizontal="center" vertical="center" wrapText="1"/>
    </xf>
    <xf numFmtId="49" fontId="17" fillId="0" borderId="4" xfId="65" applyNumberFormat="1" applyFont="1" applyFill="1" applyBorder="1" applyAlignment="1">
      <alignment horizontal="center" vertical="center" wrapText="1"/>
    </xf>
    <xf numFmtId="2" fontId="26" fillId="0" borderId="4" xfId="65" applyNumberFormat="1" applyFont="1" applyFill="1" applyBorder="1" applyAlignment="1">
      <alignment horizontal="center" vertical="center" wrapText="1"/>
    </xf>
    <xf numFmtId="2" fontId="17" fillId="0" borderId="4" xfId="59" applyNumberFormat="1" applyFont="1" applyFill="1" applyBorder="1" applyAlignment="1" applyProtection="1">
      <alignment horizontal="center" vertical="center" wrapText="1"/>
      <protection locked="0" hidden="1"/>
    </xf>
    <xf numFmtId="2" fontId="23" fillId="0" borderId="4" xfId="65" applyNumberFormat="1" applyFont="1" applyFill="1" applyBorder="1" applyAlignment="1">
      <alignment horizontal="left" vertical="center" wrapText="1"/>
    </xf>
    <xf numFmtId="0" fontId="19" fillId="0" borderId="4" xfId="0" applyFont="1" applyFill="1" applyBorder="1" applyAlignment="1">
      <alignment horizontal="left" vertical="center" wrapText="1"/>
    </xf>
    <xf numFmtId="1" fontId="17" fillId="0" borderId="4" xfId="0" applyNumberFormat="1" applyFont="1" applyFill="1" applyBorder="1" applyAlignment="1">
      <alignment horizontal="center" vertical="center" wrapText="1" shrinkToFit="1"/>
    </xf>
    <xf numFmtId="0" fontId="17" fillId="0" borderId="4" xfId="0" applyFont="1" applyFill="1" applyBorder="1" applyAlignment="1">
      <alignment horizontal="left" vertical="center"/>
    </xf>
    <xf numFmtId="49" fontId="19" fillId="0" borderId="4" xfId="55" applyNumberFormat="1" applyFont="1" applyFill="1" applyBorder="1" applyAlignment="1">
      <alignment horizontal="center" vertical="center" wrapText="1"/>
    </xf>
    <xf numFmtId="9" fontId="17" fillId="0" borderId="4" xfId="69" applyFont="1" applyFill="1" applyBorder="1" applyAlignment="1">
      <alignment horizontal="center" vertical="center" wrapText="1"/>
    </xf>
    <xf numFmtId="2" fontId="31" fillId="0" borderId="4" xfId="0" applyNumberFormat="1" applyFont="1" applyFill="1" applyBorder="1" applyAlignment="1">
      <alignment horizontal="center" vertical="center" wrapText="1"/>
    </xf>
    <xf numFmtId="1" fontId="31" fillId="0" borderId="4" xfId="67" applyNumberFormat="1" applyFont="1" applyFill="1" applyBorder="1" applyAlignment="1">
      <alignment horizontal="center" vertical="center" wrapText="1"/>
    </xf>
    <xf numFmtId="17" fontId="17" fillId="0" borderId="4" xfId="66" applyNumberFormat="1" applyFont="1" applyFill="1" applyBorder="1" applyAlignment="1" applyProtection="1">
      <alignment horizontal="center" vertical="center" wrapText="1"/>
      <protection hidden="1"/>
    </xf>
    <xf numFmtId="17" fontId="23" fillId="0" borderId="4" xfId="66" applyNumberFormat="1" applyFont="1" applyFill="1" applyBorder="1" applyAlignment="1" applyProtection="1">
      <alignment horizontal="left" vertical="center" wrapText="1"/>
      <protection hidden="1"/>
    </xf>
    <xf numFmtId="2" fontId="23" fillId="0" borderId="4" xfId="66" applyNumberFormat="1" applyFont="1" applyFill="1" applyBorder="1" applyAlignment="1" applyProtection="1">
      <alignment horizontal="left" vertical="center" wrapText="1"/>
      <protection hidden="1"/>
    </xf>
    <xf numFmtId="0" fontId="19" fillId="0" borderId="4" xfId="0" applyFont="1" applyFill="1" applyBorder="1" applyAlignment="1">
      <alignment horizontal="left" vertical="center"/>
    </xf>
    <xf numFmtId="0" fontId="17" fillId="0" borderId="4" xfId="55" applyNumberFormat="1" applyFont="1" applyFill="1" applyBorder="1" applyAlignment="1">
      <alignment horizontal="center" vertical="center" wrapText="1" shrinkToFit="1"/>
    </xf>
    <xf numFmtId="2" fontId="17" fillId="0" borderId="4" xfId="0" applyNumberFormat="1" applyFont="1" applyFill="1" applyBorder="1" applyAlignment="1">
      <alignment horizontal="center" vertical="center" wrapText="1"/>
    </xf>
    <xf numFmtId="2" fontId="17" fillId="0" borderId="4" xfId="0" applyNumberFormat="1" applyFont="1" applyFill="1" applyBorder="1" applyAlignment="1">
      <alignment horizontal="center" vertical="center" wrapText="1" shrinkToFit="1"/>
    </xf>
    <xf numFmtId="0" fontId="17" fillId="0" borderId="4" xfId="0" applyNumberFormat="1" applyFont="1" applyFill="1" applyBorder="1" applyAlignment="1">
      <alignment horizontal="center" vertical="center" wrapText="1" shrinkToFit="1"/>
    </xf>
    <xf numFmtId="2" fontId="17" fillId="0" borderId="0" xfId="55" applyNumberFormat="1" applyFont="1" applyFill="1" applyBorder="1" applyAlignment="1">
      <alignment horizontal="center" vertical="center"/>
    </xf>
    <xf numFmtId="0" fontId="23" fillId="0" borderId="4" xfId="0" applyFont="1" applyFill="1" applyBorder="1" applyAlignment="1">
      <alignment horizontal="left" vertical="center" wrapText="1"/>
    </xf>
    <xf numFmtId="0" fontId="19" fillId="0" borderId="4" xfId="0" applyNumberFormat="1" applyFont="1" applyFill="1" applyBorder="1" applyAlignment="1">
      <alignment horizontal="center" vertical="center" wrapText="1"/>
    </xf>
    <xf numFmtId="49" fontId="17" fillId="0" borderId="4" xfId="0" applyNumberFormat="1" applyFont="1" applyFill="1" applyBorder="1" applyAlignment="1">
      <alignment horizontal="center" vertical="center" wrapText="1"/>
    </xf>
    <xf numFmtId="2" fontId="17" fillId="0" borderId="4" xfId="0" applyNumberFormat="1" applyFont="1" applyFill="1" applyBorder="1" applyAlignment="1">
      <alignment horizontal="center" vertical="center"/>
    </xf>
    <xf numFmtId="0" fontId="17" fillId="0" borderId="0" xfId="55" applyNumberFormat="1" applyFont="1" applyFill="1" applyAlignment="1">
      <alignment horizontal="center" vertical="center"/>
    </xf>
    <xf numFmtId="0" fontId="17" fillId="0" borderId="0" xfId="55" applyFont="1" applyFill="1" applyAlignment="1">
      <alignment horizontal="center" vertical="center"/>
    </xf>
    <xf numFmtId="0" fontId="23"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alignment horizontal="left" vertical="center" wrapText="1"/>
    </xf>
    <xf numFmtId="2" fontId="17" fillId="0" borderId="5" xfId="67" applyNumberFormat="1" applyFont="1" applyFill="1" applyBorder="1" applyAlignment="1">
      <alignment horizontal="center" vertical="center" wrapText="1"/>
    </xf>
    <xf numFmtId="0" fontId="17" fillId="0" borderId="0" xfId="0" applyFont="1" applyFill="1" applyAlignment="1">
      <alignment vertical="center"/>
    </xf>
    <xf numFmtId="1" fontId="17" fillId="0" borderId="5" xfId="67" applyNumberFormat="1" applyFont="1" applyFill="1" applyBorder="1" applyAlignment="1">
      <alignment horizontal="center" vertical="center" wrapText="1"/>
    </xf>
    <xf numFmtId="167" fontId="17" fillId="0" borderId="5" xfId="67" applyNumberFormat="1" applyFont="1" applyFill="1" applyBorder="1" applyAlignment="1">
      <alignment horizontal="center" vertical="center" wrapText="1"/>
    </xf>
    <xf numFmtId="0" fontId="17" fillId="0" borderId="0" xfId="0" applyFont="1" applyFill="1" applyAlignment="1">
      <alignment horizontal="center" vertical="center"/>
    </xf>
    <xf numFmtId="167" fontId="17" fillId="0" borderId="7" xfId="55" applyNumberFormat="1" applyFont="1" applyFill="1" applyBorder="1" applyAlignment="1">
      <alignment horizontal="left" vertical="center" wrapText="1"/>
    </xf>
    <xf numFmtId="1" fontId="19" fillId="0" borderId="4" xfId="55" applyNumberFormat="1" applyFont="1" applyFill="1" applyBorder="1" applyAlignment="1">
      <alignment horizontal="center" vertical="center" wrapText="1"/>
    </xf>
    <xf numFmtId="0" fontId="17" fillId="0" borderId="0" xfId="55" applyNumberFormat="1" applyFont="1" applyFill="1" applyAlignment="1">
      <alignment vertical="center" wrapText="1"/>
    </xf>
    <xf numFmtId="0" fontId="23" fillId="0" borderId="5" xfId="55" applyNumberFormat="1" applyFont="1" applyFill="1" applyBorder="1" applyAlignment="1">
      <alignment horizontal="left" vertical="center" wrapText="1"/>
    </xf>
    <xf numFmtId="0" fontId="23" fillId="0" borderId="5" xfId="0" applyNumberFormat="1" applyFont="1" applyFill="1" applyBorder="1" applyAlignment="1">
      <alignment horizontal="left" vertical="center" wrapText="1"/>
    </xf>
    <xf numFmtId="0" fontId="23" fillId="0" borderId="5" xfId="67" applyNumberFormat="1" applyFont="1" applyFill="1" applyBorder="1" applyAlignment="1">
      <alignment horizontal="left" vertical="center" wrapText="1"/>
    </xf>
    <xf numFmtId="2" fontId="17" fillId="0" borderId="0" xfId="55" applyNumberFormat="1" applyFont="1" applyFill="1" applyBorder="1" applyAlignment="1">
      <alignment horizontal="center" vertical="center"/>
    </xf>
    <xf numFmtId="49" fontId="17" fillId="0" borderId="4" xfId="0" applyNumberFormat="1" applyFont="1" applyFill="1" applyBorder="1" applyAlignment="1">
      <alignment horizontal="center" vertical="center" wrapText="1"/>
    </xf>
    <xf numFmtId="2" fontId="17" fillId="0" borderId="4" xfId="0" applyNumberFormat="1" applyFont="1" applyFill="1" applyBorder="1" applyAlignment="1">
      <alignment horizontal="center" vertical="center" wrapText="1" shrinkToFit="1"/>
    </xf>
    <xf numFmtId="49" fontId="17" fillId="4" borderId="4" xfId="55" applyNumberFormat="1" applyFont="1" applyFill="1" applyBorder="1" applyAlignment="1">
      <alignment horizontal="center" vertical="center" wrapText="1"/>
    </xf>
    <xf numFmtId="2" fontId="17" fillId="4" borderId="4" xfId="55"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xf>
    <xf numFmtId="2" fontId="21" fillId="5" borderId="4" xfId="0" applyNumberFormat="1" applyFont="1" applyFill="1" applyBorder="1" applyAlignment="1">
      <alignment horizontal="center" vertical="center" wrapText="1"/>
    </xf>
    <xf numFmtId="0" fontId="20" fillId="5" borderId="4" xfId="0" applyFont="1" applyFill="1" applyBorder="1" applyAlignment="1">
      <alignment horizontal="left" vertical="center" wrapText="1"/>
    </xf>
    <xf numFmtId="2" fontId="20" fillId="5" borderId="4" xfId="0" applyNumberFormat="1" applyFont="1" applyFill="1" applyBorder="1" applyAlignment="1">
      <alignment horizontal="center" vertical="center" wrapText="1" shrinkToFit="1"/>
    </xf>
    <xf numFmtId="2" fontId="20" fillId="5" borderId="4" xfId="0" applyNumberFormat="1" applyFont="1" applyFill="1" applyBorder="1" applyAlignment="1">
      <alignment horizontal="center" vertical="center" wrapText="1"/>
    </xf>
    <xf numFmtId="0" fontId="21" fillId="5" borderId="4" xfId="0" applyNumberFormat="1" applyFont="1" applyFill="1" applyBorder="1" applyAlignment="1">
      <alignment horizontal="left" vertical="center" wrapText="1"/>
    </xf>
    <xf numFmtId="167" fontId="20" fillId="5" borderId="4" xfId="0" applyNumberFormat="1" applyFont="1" applyFill="1" applyBorder="1" applyAlignment="1">
      <alignment horizontal="center" vertical="center" wrapText="1"/>
    </xf>
    <xf numFmtId="2" fontId="17" fillId="4" borderId="4" xfId="0" applyNumberFormat="1" applyFont="1" applyFill="1" applyBorder="1" applyAlignment="1">
      <alignment horizontal="center" vertical="center"/>
    </xf>
    <xf numFmtId="0" fontId="17" fillId="4" borderId="4" xfId="55" applyFont="1" applyFill="1" applyBorder="1" applyAlignment="1">
      <alignment horizontal="left" vertical="center" wrapText="1"/>
    </xf>
    <xf numFmtId="49" fontId="17" fillId="4" borderId="4" xfId="55" applyNumberFormat="1" applyFont="1" applyFill="1" applyBorder="1" applyAlignment="1">
      <alignment horizontal="center" vertical="center"/>
    </xf>
    <xf numFmtId="0" fontId="17" fillId="4" borderId="4" xfId="55" applyFont="1" applyFill="1" applyBorder="1" applyAlignment="1">
      <alignment horizontal="center" vertical="center"/>
    </xf>
    <xf numFmtId="2" fontId="17" fillId="4" borderId="4" xfId="55" applyNumberFormat="1" applyFont="1" applyFill="1" applyBorder="1" applyAlignment="1">
      <alignment horizontal="center" vertical="center"/>
    </xf>
    <xf numFmtId="0" fontId="17" fillId="0" borderId="0" xfId="55" applyNumberFormat="1" applyFont="1" applyFill="1" applyBorder="1" applyAlignment="1">
      <alignment horizontal="left" vertical="center" wrapText="1"/>
    </xf>
    <xf numFmtId="0" fontId="19" fillId="0" borderId="4" xfId="55" applyNumberFormat="1" applyFont="1" applyFill="1" applyBorder="1" applyAlignment="1">
      <alignment horizontal="center" vertical="center" wrapText="1"/>
    </xf>
    <xf numFmtId="0" fontId="17" fillId="4" borderId="4" xfId="55" applyNumberFormat="1" applyFont="1" applyFill="1" applyBorder="1" applyAlignment="1">
      <alignment horizontal="left" vertical="center" wrapText="1"/>
    </xf>
    <xf numFmtId="2" fontId="17" fillId="4" borderId="4" xfId="0" applyNumberFormat="1" applyFont="1" applyFill="1" applyBorder="1" applyAlignment="1">
      <alignment horizontal="center" vertical="center" wrapText="1"/>
    </xf>
    <xf numFmtId="167" fontId="17" fillId="4" borderId="4" xfId="55" applyNumberFormat="1" applyFont="1" applyFill="1" applyBorder="1" applyAlignment="1">
      <alignment horizontal="center" vertical="center" wrapText="1"/>
    </xf>
    <xf numFmtId="0" fontId="17" fillId="4" borderId="4" xfId="0" applyNumberFormat="1" applyFont="1" applyFill="1" applyBorder="1" applyAlignment="1">
      <alignment horizontal="center" vertical="center"/>
    </xf>
    <xf numFmtId="0" fontId="17" fillId="4" borderId="4" xfId="55" applyNumberFormat="1" applyFont="1" applyFill="1" applyBorder="1" applyAlignment="1">
      <alignment horizontal="center" vertical="center" wrapText="1"/>
    </xf>
    <xf numFmtId="0" fontId="17" fillId="4" borderId="4" xfId="55" applyFont="1" applyFill="1" applyBorder="1" applyAlignment="1">
      <alignment horizontal="center" vertical="center" wrapText="1"/>
    </xf>
    <xf numFmtId="167" fontId="17" fillId="4" borderId="4" xfId="55" applyNumberFormat="1" applyFont="1" applyFill="1" applyBorder="1" applyAlignment="1">
      <alignment horizontal="center" vertical="center"/>
    </xf>
    <xf numFmtId="0" fontId="17" fillId="4" borderId="4" xfId="55" applyNumberFormat="1" applyFont="1" applyFill="1" applyBorder="1" applyAlignment="1">
      <alignment horizontal="center" vertical="center"/>
    </xf>
    <xf numFmtId="167" fontId="17" fillId="4" borderId="4" xfId="55" applyNumberFormat="1" applyFont="1" applyFill="1" applyBorder="1" applyAlignment="1">
      <alignment horizontal="left" vertical="center"/>
    </xf>
    <xf numFmtId="167" fontId="25" fillId="4" borderId="4" xfId="55" applyNumberFormat="1" applyFont="1" applyFill="1" applyBorder="1" applyAlignment="1">
      <alignment horizontal="left" vertical="center"/>
    </xf>
    <xf numFmtId="0" fontId="17" fillId="0" borderId="0" xfId="55" applyNumberFormat="1" applyFont="1" applyFill="1" applyAlignment="1">
      <alignment vertical="center"/>
    </xf>
    <xf numFmtId="16" fontId="17" fillId="0" borderId="4" xfId="55" applyNumberFormat="1" applyFont="1" applyFill="1" applyBorder="1" applyAlignment="1">
      <alignment horizontal="center" vertical="center" wrapText="1"/>
    </xf>
    <xf numFmtId="0" fontId="17" fillId="0" borderId="4" xfId="66" applyFont="1" applyFill="1" applyBorder="1" applyAlignment="1">
      <alignment horizontal="left" vertical="center" wrapText="1"/>
    </xf>
    <xf numFmtId="0" fontId="17" fillId="0" borderId="4" xfId="66" applyFont="1" applyFill="1" applyBorder="1" applyAlignment="1">
      <alignment horizontal="left" vertical="center"/>
    </xf>
    <xf numFmtId="17" fontId="17" fillId="0" borderId="4" xfId="55" applyNumberFormat="1" applyFont="1" applyFill="1" applyBorder="1" applyAlignment="1">
      <alignment horizontal="center" vertical="center" wrapText="1"/>
    </xf>
    <xf numFmtId="4" fontId="17" fillId="0" borderId="4" xfId="0" applyNumberFormat="1" applyFont="1" applyFill="1" applyBorder="1" applyAlignment="1">
      <alignment horizontal="center" vertical="center" wrapText="1"/>
    </xf>
    <xf numFmtId="4" fontId="17" fillId="0" borderId="4" xfId="55" applyNumberFormat="1" applyFont="1" applyFill="1" applyBorder="1" applyAlignment="1">
      <alignment horizontal="center" vertical="center" wrapText="1"/>
    </xf>
    <xf numFmtId="4" fontId="17" fillId="0" borderId="4" xfId="0" applyNumberFormat="1" applyFont="1" applyFill="1" applyBorder="1" applyAlignment="1">
      <alignment horizontal="center" vertical="center"/>
    </xf>
    <xf numFmtId="4" fontId="17" fillId="0" borderId="4" xfId="0" applyNumberFormat="1" applyFont="1" applyFill="1" applyBorder="1" applyAlignment="1">
      <alignment horizontal="left" vertical="center" wrapText="1"/>
    </xf>
    <xf numFmtId="4" fontId="17" fillId="0" borderId="0" xfId="55" applyNumberFormat="1" applyFont="1" applyFill="1" applyAlignment="1">
      <alignment vertical="center"/>
    </xf>
    <xf numFmtId="4" fontId="17" fillId="0" borderId="4" xfId="67" applyNumberFormat="1" applyFont="1" applyFill="1" applyBorder="1" applyAlignment="1">
      <alignment horizontal="left" vertical="center" wrapText="1"/>
    </xf>
    <xf numFmtId="4" fontId="17" fillId="0" borderId="4" xfId="55" applyNumberFormat="1" applyFont="1" applyFill="1" applyBorder="1" applyAlignment="1">
      <alignment horizontal="left" vertical="center" wrapText="1"/>
    </xf>
    <xf numFmtId="4" fontId="17" fillId="0" borderId="4" xfId="55" applyNumberFormat="1" applyFont="1" applyFill="1" applyBorder="1" applyAlignment="1">
      <alignment horizontal="center" vertical="center"/>
    </xf>
    <xf numFmtId="4" fontId="19" fillId="0" borderId="4" xfId="0" applyNumberFormat="1" applyFont="1" applyFill="1" applyBorder="1" applyAlignment="1">
      <alignment horizontal="center" vertical="center" wrapText="1"/>
    </xf>
    <xf numFmtId="4" fontId="17" fillId="0" borderId="4" xfId="66" applyNumberFormat="1" applyFont="1" applyFill="1" applyBorder="1" applyAlignment="1" applyProtection="1">
      <alignment horizontal="center" vertical="center" wrapText="1"/>
      <protection hidden="1"/>
    </xf>
    <xf numFmtId="4" fontId="17" fillId="0" borderId="0" xfId="55" applyNumberFormat="1" applyFont="1" applyFill="1" applyBorder="1" applyAlignment="1">
      <alignment vertical="center"/>
    </xf>
    <xf numFmtId="49" fontId="23" fillId="0" borderId="4" xfId="0" applyNumberFormat="1" applyFont="1" applyFill="1" applyBorder="1" applyAlignment="1">
      <alignment horizontal="center" vertical="center"/>
    </xf>
    <xf numFmtId="49" fontId="23" fillId="0" borderId="0" xfId="0" applyNumberFormat="1" applyFont="1" applyFill="1" applyAlignment="1">
      <alignment horizontal="center" vertical="center"/>
    </xf>
    <xf numFmtId="0" fontId="23" fillId="0" borderId="0" xfId="0" applyFont="1" applyFill="1" applyAlignment="1">
      <alignment horizontal="left" vertical="center"/>
    </xf>
    <xf numFmtId="0" fontId="17" fillId="0" borderId="0" xfId="55" applyFont="1" applyFill="1" applyAlignment="1">
      <alignment vertical="center"/>
    </xf>
    <xf numFmtId="0" fontId="30" fillId="0" borderId="4" xfId="0" applyFont="1" applyFill="1" applyBorder="1" applyAlignment="1">
      <alignment horizontal="left" vertical="center"/>
    </xf>
    <xf numFmtId="0" fontId="30" fillId="0" borderId="4" xfId="0" applyFont="1" applyFill="1" applyBorder="1" applyAlignment="1">
      <alignment horizontal="left" vertical="center" wrapText="1"/>
    </xf>
    <xf numFmtId="49" fontId="17" fillId="4" borderId="4" xfId="55" applyNumberFormat="1" applyFont="1" applyFill="1" applyBorder="1" applyAlignment="1">
      <alignment horizontal="left" vertical="center" wrapText="1"/>
    </xf>
    <xf numFmtId="0" fontId="30" fillId="0" borderId="4" xfId="0" applyFont="1" applyFill="1" applyBorder="1" applyAlignment="1">
      <alignment horizontal="center" vertical="center"/>
    </xf>
    <xf numFmtId="9" fontId="30" fillId="0" borderId="4" xfId="69" applyFont="1" applyFill="1" applyBorder="1" applyAlignment="1">
      <alignment horizontal="center" vertical="center"/>
    </xf>
    <xf numFmtId="0" fontId="19" fillId="0" borderId="4" xfId="0" applyNumberFormat="1" applyFont="1" applyFill="1" applyBorder="1" applyAlignment="1">
      <alignment horizontal="center" vertical="center"/>
    </xf>
    <xf numFmtId="0" fontId="19" fillId="0" borderId="6" xfId="0" applyNumberFormat="1" applyFont="1" applyFill="1" applyBorder="1" applyAlignment="1">
      <alignment horizontal="center" vertical="center" wrapText="1"/>
    </xf>
    <xf numFmtId="17" fontId="19" fillId="0" borderId="4" xfId="55" applyNumberFormat="1" applyFont="1" applyFill="1" applyBorder="1" applyAlignment="1">
      <alignment horizontal="left" vertical="center" wrapText="1"/>
    </xf>
    <xf numFmtId="4" fontId="17" fillId="0" borderId="4" xfId="0" applyNumberFormat="1" applyFont="1" applyFill="1" applyBorder="1" applyAlignment="1">
      <alignment horizontal="left" vertical="center"/>
    </xf>
    <xf numFmtId="1" fontId="17" fillId="0" borderId="4" xfId="66" applyNumberFormat="1" applyFont="1" applyFill="1" applyBorder="1" applyAlignment="1" applyProtection="1">
      <alignment horizontal="left" vertical="center" wrapText="1"/>
      <protection hidden="1"/>
    </xf>
    <xf numFmtId="2" fontId="17" fillId="0" borderId="4" xfId="66" applyNumberFormat="1" applyFont="1" applyFill="1" applyBorder="1" applyAlignment="1" applyProtection="1">
      <alignment horizontal="left" vertical="center" wrapText="1"/>
      <protection hidden="1"/>
    </xf>
    <xf numFmtId="167" fontId="23" fillId="0" borderId="4" xfId="67" applyNumberFormat="1" applyFont="1" applyFill="1" applyBorder="1" applyAlignment="1">
      <alignment horizontal="center" vertical="center" wrapText="1"/>
    </xf>
    <xf numFmtId="167" fontId="17" fillId="0" borderId="7" xfId="55" applyNumberFormat="1" applyFont="1" applyFill="1" applyBorder="1" applyAlignment="1">
      <alignment horizontal="center" vertical="center" wrapText="1"/>
    </xf>
    <xf numFmtId="1" fontId="17" fillId="0" borderId="4" xfId="66" applyNumberFormat="1" applyFont="1" applyFill="1" applyBorder="1" applyAlignment="1" applyProtection="1">
      <alignment horizontal="center" vertical="center"/>
      <protection hidden="1"/>
    </xf>
    <xf numFmtId="1" fontId="23" fillId="0" borderId="4" xfId="0" applyNumberFormat="1" applyFont="1" applyFill="1" applyBorder="1" applyAlignment="1">
      <alignment horizontal="center" vertical="center"/>
    </xf>
    <xf numFmtId="2" fontId="37" fillId="0" borderId="0" xfId="0" applyNumberFormat="1" applyFont="1" applyFill="1" applyAlignment="1">
      <alignment horizontal="center" vertical="center"/>
    </xf>
    <xf numFmtId="0" fontId="37" fillId="0" borderId="0" xfId="0" applyFont="1" applyFill="1" applyAlignment="1">
      <alignment horizontal="left" vertical="center"/>
    </xf>
    <xf numFmtId="2" fontId="36" fillId="0" borderId="0" xfId="60" applyNumberFormat="1" applyFont="1" applyFill="1" applyAlignment="1">
      <alignment horizontal="center" vertical="center"/>
    </xf>
    <xf numFmtId="2" fontId="37" fillId="0" borderId="0" xfId="0" applyNumberFormat="1" applyFont="1" applyFill="1" applyBorder="1" applyAlignment="1">
      <alignment horizontal="center" vertical="center"/>
    </xf>
    <xf numFmtId="0" fontId="36" fillId="0" borderId="0" xfId="60" applyFont="1" applyFill="1" applyAlignment="1"/>
    <xf numFmtId="2" fontId="36" fillId="0" borderId="0" xfId="0" applyNumberFormat="1" applyFont="1" applyFill="1" applyAlignment="1">
      <alignment horizontal="center" vertical="center"/>
    </xf>
    <xf numFmtId="0" fontId="36" fillId="0" borderId="0" xfId="0" applyFont="1" applyFill="1" applyAlignment="1">
      <alignment horizontal="left" vertical="center" wrapText="1"/>
    </xf>
    <xf numFmtId="0" fontId="36" fillId="0" borderId="0" xfId="0" applyFont="1" applyFill="1" applyAlignment="1">
      <alignment horizontal="left"/>
    </xf>
    <xf numFmtId="0" fontId="36" fillId="0" borderId="0" xfId="55" applyNumberFormat="1" applyFont="1" applyFill="1" applyBorder="1" applyAlignment="1">
      <alignment horizontal="left" vertical="center"/>
    </xf>
    <xf numFmtId="2" fontId="37" fillId="0" borderId="0" xfId="55" applyNumberFormat="1" applyFont="1" applyFill="1" applyBorder="1" applyAlignment="1">
      <alignment horizontal="center" vertical="center"/>
    </xf>
    <xf numFmtId="49" fontId="37" fillId="0" borderId="0" xfId="55" applyNumberFormat="1" applyFont="1" applyFill="1" applyBorder="1" applyAlignment="1">
      <alignment horizontal="center" vertical="center"/>
    </xf>
    <xf numFmtId="0" fontId="37" fillId="0" borderId="0" xfId="55" applyNumberFormat="1" applyFont="1" applyFill="1" applyBorder="1" applyAlignment="1">
      <alignment horizontal="left" vertical="center"/>
    </xf>
    <xf numFmtId="0" fontId="38" fillId="0" borderId="0" xfId="0" applyFont="1" applyFill="1" applyAlignment="1">
      <alignment horizontal="left" vertical="center"/>
    </xf>
    <xf numFmtId="0" fontId="38" fillId="0" borderId="0" xfId="0" applyFont="1" applyFill="1" applyAlignment="1">
      <alignment horizontal="center" vertical="center" wrapText="1"/>
    </xf>
    <xf numFmtId="0" fontId="38" fillId="0" borderId="0" xfId="0" applyFont="1" applyFill="1" applyAlignment="1">
      <alignment horizontal="center" vertical="center"/>
    </xf>
    <xf numFmtId="0" fontId="38" fillId="0" borderId="0" xfId="0" applyNumberFormat="1" applyFont="1" applyFill="1" applyAlignment="1">
      <alignment horizontal="center" vertical="center"/>
    </xf>
    <xf numFmtId="2" fontId="38" fillId="0" borderId="0" xfId="0" applyNumberFormat="1" applyFont="1" applyFill="1" applyAlignment="1">
      <alignment horizontal="center" vertical="center"/>
    </xf>
    <xf numFmtId="2" fontId="17" fillId="0" borderId="4" xfId="0" applyNumberFormat="1" applyFont="1" applyFill="1" applyBorder="1" applyAlignment="1">
      <alignment horizontal="center" vertical="center"/>
    </xf>
    <xf numFmtId="49" fontId="17" fillId="0" borderId="4" xfId="55" applyNumberFormat="1" applyFont="1" applyFill="1" applyBorder="1" applyAlignment="1">
      <alignment vertical="top" wrapText="1"/>
    </xf>
    <xf numFmtId="0" fontId="17" fillId="0" borderId="4" xfId="65" applyNumberFormat="1" applyFont="1" applyFill="1" applyBorder="1" applyAlignment="1">
      <alignment horizontal="center" vertical="center" wrapText="1"/>
    </xf>
    <xf numFmtId="167" fontId="17" fillId="0" borderId="4" xfId="0" applyNumberFormat="1" applyFont="1" applyFill="1" applyBorder="1" applyAlignment="1">
      <alignment vertical="center" wrapText="1"/>
    </xf>
    <xf numFmtId="3" fontId="39" fillId="0" borderId="4" xfId="0" applyNumberFormat="1" applyFont="1" applyFill="1" applyBorder="1" applyAlignment="1">
      <alignment horizontal="center" vertical="center"/>
    </xf>
    <xf numFmtId="0" fontId="36" fillId="0" borderId="0" xfId="60" applyFont="1" applyFill="1" applyAlignment="1"/>
    <xf numFmtId="0" fontId="37" fillId="0" borderId="0" xfId="0" applyFont="1" applyFill="1" applyAlignment="1"/>
    <xf numFmtId="0" fontId="23" fillId="0" borderId="4" xfId="0" applyFont="1" applyFill="1" applyBorder="1" applyAlignment="1">
      <alignment horizontal="left" vertical="center" wrapText="1"/>
    </xf>
    <xf numFmtId="0" fontId="36" fillId="0" borderId="0" xfId="0" applyFont="1" applyFill="1" applyBorder="1" applyAlignment="1">
      <alignment vertical="center"/>
    </xf>
    <xf numFmtId="2" fontId="17" fillId="0" borderId="4" xfId="0" applyNumberFormat="1" applyFont="1" applyFill="1" applyBorder="1" applyAlignment="1">
      <alignment horizontal="center" vertical="center" wrapText="1" shrinkToFit="1"/>
    </xf>
    <xf numFmtId="2" fontId="17" fillId="0" borderId="4" xfId="0" applyNumberFormat="1" applyFont="1" applyFill="1" applyBorder="1" applyAlignment="1">
      <alignment horizontal="center" vertical="center" wrapText="1"/>
    </xf>
    <xf numFmtId="0" fontId="17" fillId="0" borderId="4" xfId="0" applyNumberFormat="1" applyFont="1" applyFill="1" applyBorder="1" applyAlignment="1">
      <alignment horizontal="center" vertical="center" wrapText="1" shrinkToFit="1"/>
    </xf>
    <xf numFmtId="0" fontId="19" fillId="0" borderId="4" xfId="0" applyNumberFormat="1" applyFont="1" applyFill="1" applyBorder="1" applyAlignment="1">
      <alignment horizontal="center" vertical="center" wrapText="1"/>
    </xf>
    <xf numFmtId="49" fontId="17" fillId="0" borderId="4" xfId="0" applyNumberFormat="1" applyFont="1" applyFill="1" applyBorder="1" applyAlignment="1">
      <alignment horizontal="center" vertical="center" wrapText="1"/>
    </xf>
  </cellXfs>
  <cellStyles count="72">
    <cellStyle name="”€ќђќ‘ћ‚›‰" xfId="4"/>
    <cellStyle name="”€ќђќ‘ћ‚›‰ 2" xfId="5"/>
    <cellStyle name="”€љ‘€ђћ‚ђќќ›‰" xfId="6"/>
    <cellStyle name="”€љ‘€ђћ‚ђќќ›‰ 2" xfId="7"/>
    <cellStyle name="”ќђќ‘ћ‚›‰" xfId="8"/>
    <cellStyle name="”ќђќ‘ћ‚›‰ 2" xfId="9"/>
    <cellStyle name="”ќђќ‘ћ‚›‰ 3" xfId="10"/>
    <cellStyle name="”љ‘ђћ‚ђќќ›‰" xfId="11"/>
    <cellStyle name="”љ‘ђћ‚ђќќ›‰ 2" xfId="12"/>
    <cellStyle name="”љ‘ђћ‚ђќќ›‰ 3" xfId="13"/>
    <cellStyle name="„…ќ…†ќ›‰" xfId="14"/>
    <cellStyle name="„…ќ…†ќ›‰ 2" xfId="15"/>
    <cellStyle name="„ђ’ђ" xfId="16"/>
    <cellStyle name="„ђ’ђ 2" xfId="17"/>
    <cellStyle name="„ђ’ђ 3" xfId="18"/>
    <cellStyle name="€’ћѓћ‚›‰" xfId="23"/>
    <cellStyle name="€’ћѓћ‚›‰ 2" xfId="24"/>
    <cellStyle name="‡ђѓћ‹ћ‚ћљ1" xfId="19"/>
    <cellStyle name="‡ђѓћ‹ћ‚ћљ1 2" xfId="20"/>
    <cellStyle name="‡ђѓћ‹ћ‚ћљ2" xfId="21"/>
    <cellStyle name="‡ђѓћ‹ћ‚ћљ2 2" xfId="22"/>
    <cellStyle name="’ћѓћ‚›‰" xfId="1"/>
    <cellStyle name="’ћѓћ‚›‰ 2" xfId="2"/>
    <cellStyle name="’ћѓћ‚›‰ 3" xfId="3"/>
    <cellStyle name="Comma [0]_laroux" xfId="25"/>
    <cellStyle name="Comma_laroux" xfId="26"/>
    <cellStyle name="Currency [0]" xfId="27"/>
    <cellStyle name="Currency_laroux" xfId="28"/>
    <cellStyle name="F2" xfId="29"/>
    <cellStyle name="F2 2" xfId="30"/>
    <cellStyle name="F2 3" xfId="31"/>
    <cellStyle name="F3" xfId="32"/>
    <cellStyle name="F3 2" xfId="33"/>
    <cellStyle name="F3 3" xfId="34"/>
    <cellStyle name="F4" xfId="35"/>
    <cellStyle name="F4 2" xfId="36"/>
    <cellStyle name="F4 3" xfId="37"/>
    <cellStyle name="F5" xfId="38"/>
    <cellStyle name="F5 2" xfId="39"/>
    <cellStyle name="F5 3" xfId="40"/>
    <cellStyle name="F6" xfId="41"/>
    <cellStyle name="F6 2" xfId="42"/>
    <cellStyle name="F6 3" xfId="43"/>
    <cellStyle name="F7" xfId="44"/>
    <cellStyle name="F7 2" xfId="45"/>
    <cellStyle name="F7 3" xfId="46"/>
    <cellStyle name="F8" xfId="47"/>
    <cellStyle name="F8 2" xfId="48"/>
    <cellStyle name="F8 3" xfId="49"/>
    <cellStyle name="Normal_ASUS" xfId="50"/>
    <cellStyle name="Normal1" xfId="51"/>
    <cellStyle name="Price_Body" xfId="52"/>
    <cellStyle name="Беззащитный" xfId="53"/>
    <cellStyle name="Защитный" xfId="54"/>
    <cellStyle name="Обычный" xfId="0" builtinId="0"/>
    <cellStyle name="Обычный 2" xfId="55"/>
    <cellStyle name="Обычный 2 2" xfId="56"/>
    <cellStyle name="Обычный 2 3" xfId="70"/>
    <cellStyle name="Обычный 3" xfId="71"/>
    <cellStyle name="Обычный 4" xfId="57"/>
    <cellStyle name="Обычный_Годовой план ТО ВЛ-0,4 кВ ЮЭС на 2011 г" xfId="68"/>
    <cellStyle name="Обычный_Лист1" xfId="66"/>
    <cellStyle name="Обычный_Форма план ремонтных работ на 3 и 4 кв 2005" xfId="67"/>
    <cellStyle name="Поле ввода" xfId="58"/>
    <cellStyle name="Процентный" xfId="69" builtinId="5"/>
    <cellStyle name="С отступом" xfId="59"/>
    <cellStyle name="Стиль 1" xfId="60"/>
    <cellStyle name="Тысячи [0]_3Com" xfId="61"/>
    <cellStyle name="Тысячи_3Com" xfId="62"/>
    <cellStyle name="Финансовый" xfId="65" builtinId="3"/>
    <cellStyle name="Џђћ–…ќ’ќ›‰" xfId="63"/>
    <cellStyle name="Џђћ–…ќ’ќ›‰ 2" xfId="64"/>
  </cellStyles>
  <dxfs count="1">
    <dxf>
      <fill>
        <patternFill>
          <bgColor indexed="10"/>
        </patternFill>
      </fill>
    </dxf>
  </dxfs>
  <tableStyles count="0" defaultTableStyle="TableStyleMedium2" defaultPivotStyle="PivotStyleMedium9"/>
  <colors>
    <mruColors>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rsk\&#1054;&#1090;&#1076;&#1077;&#1083;&#1099;\&#1057;&#1069;&#1080;&#1056;\&#1053;&#1072;&#1095;&#1072;&#1083;&#1086;%20&#1087;&#1083;&#1072;&#1085;&#1086;&#1074;%202018&#1075;\&#1043;&#1055;&#1056;%20&#1085;&#1072;%20&#1086;&#1090;&#1087;&#1088;&#1072;&#1074;&#1082;&#1091;\&#1063;&#1080;&#1095;&#1080;&#1082;%20&#1055;&#1088;&#1080;&#1083;&#1086;&#1078;&#1077;&#1085;&#1080;&#1077;%20&#1043;%20&#1085;&#1072;%20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ПР 2018"/>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pageSetUpPr fitToPage="1"/>
  </sheetPr>
  <dimension ref="A1:WZF4745"/>
  <sheetViews>
    <sheetView showZeros="0" tabSelected="1" zoomScale="80" zoomScaleNormal="80" zoomScaleSheetLayoutView="53" workbookViewId="0">
      <selection activeCell="U17" sqref="U17"/>
    </sheetView>
  </sheetViews>
  <sheetFormatPr defaultColWidth="9.140625" defaultRowHeight="14.25" outlineLevelRow="2" outlineLevelCol="1"/>
  <cols>
    <col min="1" max="1" width="5.7109375" style="144" customWidth="1"/>
    <col min="2" max="2" width="9.42578125" style="10" customWidth="1" outlineLevel="1"/>
    <col min="3" max="3" width="7.140625" style="10" customWidth="1" outlineLevel="1"/>
    <col min="4" max="4" width="7" style="10" customWidth="1" outlineLevel="1"/>
    <col min="5" max="5" width="8.5703125" style="144" customWidth="1" outlineLevel="1"/>
    <col min="6" max="6" width="38.85546875" style="2" customWidth="1"/>
    <col min="7" max="8" width="8.85546875" style="144" customWidth="1" outlineLevel="1"/>
    <col min="9" max="9" width="8.140625" style="144" customWidth="1" outlineLevel="1"/>
    <col min="10" max="10" width="6.85546875" style="13" customWidth="1" outlineLevel="1"/>
    <col min="11" max="11" width="7.7109375" style="13" customWidth="1" outlineLevel="1"/>
    <col min="12" max="12" width="49.85546875" style="2" customWidth="1"/>
    <col min="13" max="13" width="7.42578125" style="144" hidden="1" customWidth="1"/>
    <col min="14" max="14" width="6.85546875" style="144" hidden="1" customWidth="1"/>
    <col min="15" max="129" width="9.140625" style="3"/>
    <col min="130" max="130" width="10.42578125" style="3" bestFit="1" customWidth="1"/>
    <col min="131" max="143" width="9.140625" style="3"/>
    <col min="144" max="144" width="10.42578125" style="3" bestFit="1" customWidth="1"/>
    <col min="145" max="16384" width="9.140625" style="3"/>
  </cols>
  <sheetData>
    <row r="1" spans="1:14" outlineLevel="1"/>
    <row r="2" spans="1:14" outlineLevel="1"/>
    <row r="3" spans="1:14" outlineLevel="1"/>
    <row r="4" spans="1:14" outlineLevel="1"/>
    <row r="5" spans="1:14" ht="47.45" customHeight="1" outlineLevel="1"/>
    <row r="6" spans="1:14" ht="41.1" customHeight="1" outlineLevel="1"/>
    <row r="7" spans="1:14" ht="15" customHeight="1" outlineLevel="1">
      <c r="A7" s="254" t="s">
        <v>6855</v>
      </c>
      <c r="B7" s="254"/>
      <c r="C7" s="254"/>
      <c r="D7" s="254"/>
      <c r="E7" s="254"/>
      <c r="F7" s="254"/>
      <c r="G7" s="254"/>
      <c r="H7" s="254"/>
      <c r="I7" s="254"/>
      <c r="J7" s="254"/>
      <c r="K7" s="254"/>
      <c r="L7" s="254"/>
      <c r="M7" s="254"/>
      <c r="N7" s="254"/>
    </row>
    <row r="8" spans="1:14" outlineLevel="1"/>
    <row r="9" spans="1:14" outlineLevel="1"/>
    <row r="10" spans="1:14" s="1" customFormat="1" ht="14.25" customHeight="1">
      <c r="A10" s="255" t="s">
        <v>7</v>
      </c>
      <c r="B10" s="256" t="s">
        <v>24</v>
      </c>
      <c r="C10" s="256" t="s">
        <v>22</v>
      </c>
      <c r="D10" s="256" t="s">
        <v>23</v>
      </c>
      <c r="E10" s="255" t="s">
        <v>8</v>
      </c>
      <c r="F10" s="257" t="s">
        <v>9</v>
      </c>
      <c r="G10" s="257" t="s">
        <v>25</v>
      </c>
      <c r="H10" s="257"/>
      <c r="I10" s="256" t="s">
        <v>10</v>
      </c>
      <c r="J10" s="259" t="s">
        <v>11</v>
      </c>
      <c r="K10" s="259"/>
      <c r="L10" s="258" t="s">
        <v>12</v>
      </c>
      <c r="M10" s="256" t="s">
        <v>13</v>
      </c>
      <c r="N10" s="256" t="s">
        <v>14</v>
      </c>
    </row>
    <row r="11" spans="1:14" s="1" customFormat="1" ht="28.5">
      <c r="A11" s="255"/>
      <c r="B11" s="256"/>
      <c r="C11" s="256"/>
      <c r="D11" s="256"/>
      <c r="E11" s="255"/>
      <c r="F11" s="257"/>
      <c r="G11" s="257"/>
      <c r="H11" s="257"/>
      <c r="I11" s="256"/>
      <c r="J11" s="166" t="s">
        <v>15</v>
      </c>
      <c r="K11" s="166" t="s">
        <v>16</v>
      </c>
      <c r="L11" s="258"/>
      <c r="M11" s="256"/>
      <c r="N11" s="256"/>
    </row>
    <row r="12" spans="1:14" s="1" customFormat="1" ht="36" customHeight="1">
      <c r="A12" s="255"/>
      <c r="B12" s="256"/>
      <c r="C12" s="256"/>
      <c r="D12" s="256"/>
      <c r="E12" s="255"/>
      <c r="F12" s="257"/>
      <c r="G12" s="167" t="s">
        <v>26</v>
      </c>
      <c r="H12" s="167" t="s">
        <v>27</v>
      </c>
      <c r="I12" s="256"/>
      <c r="J12" s="166" t="s">
        <v>28</v>
      </c>
      <c r="K12" s="166" t="s">
        <v>28</v>
      </c>
      <c r="L12" s="258"/>
      <c r="M12" s="256"/>
      <c r="N12" s="256"/>
    </row>
    <row r="13" spans="1:14" s="1" customFormat="1">
      <c r="A13" s="90">
        <v>2</v>
      </c>
      <c r="B13" s="17">
        <v>3</v>
      </c>
      <c r="C13" s="90">
        <v>4</v>
      </c>
      <c r="D13" s="17">
        <v>5</v>
      </c>
      <c r="E13" s="90">
        <v>6</v>
      </c>
      <c r="F13" s="17">
        <v>7</v>
      </c>
      <c r="G13" s="90">
        <v>8</v>
      </c>
      <c r="H13" s="17">
        <v>9</v>
      </c>
      <c r="I13" s="90">
        <v>10</v>
      </c>
      <c r="J13" s="17">
        <v>11</v>
      </c>
      <c r="K13" s="90">
        <v>12</v>
      </c>
      <c r="L13" s="17">
        <v>13</v>
      </c>
      <c r="M13" s="90">
        <v>14</v>
      </c>
      <c r="N13" s="17">
        <v>15</v>
      </c>
    </row>
    <row r="14" spans="1:14" s="115" customFormat="1" ht="15">
      <c r="A14" s="170"/>
      <c r="B14" s="170"/>
      <c r="C14" s="170"/>
      <c r="D14" s="171"/>
      <c r="E14" s="170"/>
      <c r="F14" s="172" t="s">
        <v>42</v>
      </c>
      <c r="G14" s="173"/>
      <c r="H14" s="173"/>
      <c r="I14" s="174"/>
      <c r="J14" s="174"/>
      <c r="K14" s="174"/>
      <c r="L14" s="175"/>
      <c r="M14" s="174"/>
      <c r="N14" s="176">
        <f t="shared" ref="N14" si="0">N15+N1383+N2925+N3769+N4725</f>
        <v>0</v>
      </c>
    </row>
    <row r="15" spans="1:14" s="109" customFormat="1" ht="28.5">
      <c r="A15" s="169"/>
      <c r="B15" s="185"/>
      <c r="C15" s="185"/>
      <c r="D15" s="185" t="s">
        <v>4868</v>
      </c>
      <c r="E15" s="169"/>
      <c r="F15" s="184" t="s">
        <v>4869</v>
      </c>
      <c r="G15" s="169"/>
      <c r="H15" s="169"/>
      <c r="I15" s="169"/>
      <c r="J15" s="168"/>
      <c r="K15" s="168"/>
      <c r="L15" s="184"/>
      <c r="M15" s="169"/>
      <c r="N15" s="186"/>
    </row>
    <row r="16" spans="1:14" s="116" customFormat="1" ht="28.5">
      <c r="A16" s="8" t="s">
        <v>34</v>
      </c>
      <c r="B16" s="118"/>
      <c r="C16" s="9"/>
      <c r="D16" s="9" t="s">
        <v>4868</v>
      </c>
      <c r="E16" s="8"/>
      <c r="F16" s="36" t="s">
        <v>17</v>
      </c>
      <c r="G16" s="8"/>
      <c r="H16" s="8"/>
      <c r="I16" s="8"/>
      <c r="J16" s="8"/>
      <c r="K16" s="8"/>
      <c r="L16" s="4"/>
      <c r="M16" s="8" t="s">
        <v>29</v>
      </c>
      <c r="N16" s="160">
        <v>136</v>
      </c>
    </row>
    <row r="17" spans="1:14" s="108" customFormat="1" ht="28.5" collapsed="1">
      <c r="A17" s="8" t="s">
        <v>35</v>
      </c>
      <c r="B17" s="119">
        <v>110</v>
      </c>
      <c r="C17" s="9"/>
      <c r="D17" s="9" t="s">
        <v>4868</v>
      </c>
      <c r="E17" s="8"/>
      <c r="F17" s="11" t="s">
        <v>36</v>
      </c>
      <c r="G17" s="8"/>
      <c r="H17" s="8"/>
      <c r="I17" s="8"/>
      <c r="J17" s="8"/>
      <c r="K17" s="8"/>
      <c r="L17" s="4"/>
      <c r="M17" s="8" t="s">
        <v>29</v>
      </c>
      <c r="N17" s="160">
        <v>30</v>
      </c>
    </row>
    <row r="18" spans="1:14" s="108" customFormat="1" ht="28.5" outlineLevel="1">
      <c r="A18" s="8" t="s">
        <v>2491</v>
      </c>
      <c r="B18" s="119">
        <v>110</v>
      </c>
      <c r="C18" s="9" t="s">
        <v>4870</v>
      </c>
      <c r="D18" s="9" t="s">
        <v>4868</v>
      </c>
      <c r="E18" s="8" t="s">
        <v>4871</v>
      </c>
      <c r="F18" s="11" t="s">
        <v>6189</v>
      </c>
      <c r="G18" s="8" t="s">
        <v>59</v>
      </c>
      <c r="H18" s="8"/>
      <c r="I18" s="6" t="s">
        <v>43</v>
      </c>
      <c r="J18" s="38">
        <v>1</v>
      </c>
      <c r="K18" s="38">
        <v>1</v>
      </c>
      <c r="L18" s="11" t="s">
        <v>6534</v>
      </c>
      <c r="M18" s="8"/>
      <c r="N18" s="8"/>
    </row>
    <row r="19" spans="1:14" s="108" customFormat="1" ht="28.5" hidden="1" outlineLevel="2">
      <c r="A19" s="8"/>
      <c r="B19" s="119">
        <v>110</v>
      </c>
      <c r="C19" s="9" t="s">
        <v>4870</v>
      </c>
      <c r="D19" s="9" t="s">
        <v>4868</v>
      </c>
      <c r="E19" s="8"/>
      <c r="F19" s="11" t="s">
        <v>4872</v>
      </c>
      <c r="G19" s="8" t="s">
        <v>59</v>
      </c>
      <c r="H19" s="8"/>
      <c r="I19" s="6" t="s">
        <v>43</v>
      </c>
      <c r="J19" s="38">
        <v>1</v>
      </c>
      <c r="K19" s="38">
        <v>1</v>
      </c>
      <c r="L19" s="11" t="s">
        <v>67</v>
      </c>
      <c r="M19" s="8" t="s">
        <v>44</v>
      </c>
      <c r="N19" s="8">
        <v>40</v>
      </c>
    </row>
    <row r="20" spans="1:14" s="108" customFormat="1" ht="28.5" hidden="1" outlineLevel="2">
      <c r="A20" s="8"/>
      <c r="B20" s="119">
        <v>110</v>
      </c>
      <c r="C20" s="9" t="s">
        <v>4870</v>
      </c>
      <c r="D20" s="9" t="s">
        <v>4868</v>
      </c>
      <c r="E20" s="8"/>
      <c r="F20" s="11" t="s">
        <v>4872</v>
      </c>
      <c r="G20" s="8" t="s">
        <v>59</v>
      </c>
      <c r="H20" s="8"/>
      <c r="I20" s="6" t="s">
        <v>43</v>
      </c>
      <c r="J20" s="38">
        <v>1</v>
      </c>
      <c r="K20" s="38">
        <v>1</v>
      </c>
      <c r="L20" s="11" t="s">
        <v>62</v>
      </c>
      <c r="M20" s="8" t="s">
        <v>63</v>
      </c>
      <c r="N20" s="8">
        <v>0.6</v>
      </c>
    </row>
    <row r="21" spans="1:14" s="108" customFormat="1" ht="28.5" outlineLevel="1" collapsed="1">
      <c r="A21" s="8" t="s">
        <v>2497</v>
      </c>
      <c r="B21" s="119">
        <v>110</v>
      </c>
      <c r="C21" s="9" t="s">
        <v>4870</v>
      </c>
      <c r="D21" s="9" t="s">
        <v>4868</v>
      </c>
      <c r="E21" s="8" t="s">
        <v>4873</v>
      </c>
      <c r="F21" s="11" t="s">
        <v>6190</v>
      </c>
      <c r="G21" s="8" t="s">
        <v>59</v>
      </c>
      <c r="H21" s="8"/>
      <c r="I21" s="6" t="s">
        <v>43</v>
      </c>
      <c r="J21" s="38">
        <v>2</v>
      </c>
      <c r="K21" s="38">
        <v>12</v>
      </c>
      <c r="L21" s="11" t="s">
        <v>6535</v>
      </c>
      <c r="M21" s="8"/>
      <c r="N21" s="8"/>
    </row>
    <row r="22" spans="1:14" s="108" customFormat="1" ht="28.5" hidden="1" outlineLevel="2">
      <c r="A22" s="8"/>
      <c r="B22" s="119">
        <v>110</v>
      </c>
      <c r="C22" s="9" t="s">
        <v>4870</v>
      </c>
      <c r="D22" s="9" t="s">
        <v>4868</v>
      </c>
      <c r="E22" s="8"/>
      <c r="F22" s="11" t="s">
        <v>6853</v>
      </c>
      <c r="G22" s="8" t="s">
        <v>59</v>
      </c>
      <c r="H22" s="8"/>
      <c r="I22" s="6" t="s">
        <v>43</v>
      </c>
      <c r="J22" s="38">
        <v>2</v>
      </c>
      <c r="K22" s="38">
        <v>12</v>
      </c>
      <c r="L22" s="11" t="s">
        <v>67</v>
      </c>
      <c r="M22" s="8" t="s">
        <v>44</v>
      </c>
      <c r="N22" s="8">
        <v>280</v>
      </c>
    </row>
    <row r="23" spans="1:14" s="108" customFormat="1" ht="28.5" hidden="1" outlineLevel="2">
      <c r="A23" s="8"/>
      <c r="B23" s="119">
        <v>110</v>
      </c>
      <c r="C23" s="9" t="s">
        <v>4870</v>
      </c>
      <c r="D23" s="9" t="s">
        <v>4868</v>
      </c>
      <c r="E23" s="8"/>
      <c r="F23" s="11" t="s">
        <v>6853</v>
      </c>
      <c r="G23" s="8" t="s">
        <v>59</v>
      </c>
      <c r="H23" s="8"/>
      <c r="I23" s="6" t="s">
        <v>43</v>
      </c>
      <c r="J23" s="38">
        <v>2</v>
      </c>
      <c r="K23" s="38">
        <v>12</v>
      </c>
      <c r="L23" s="11" t="s">
        <v>62</v>
      </c>
      <c r="M23" s="8" t="s">
        <v>63</v>
      </c>
      <c r="N23" s="8">
        <v>7</v>
      </c>
    </row>
    <row r="24" spans="1:14" s="108" customFormat="1" ht="57" outlineLevel="1" collapsed="1">
      <c r="A24" s="8" t="s">
        <v>2506</v>
      </c>
      <c r="B24" s="119">
        <v>110</v>
      </c>
      <c r="C24" s="9" t="s">
        <v>4870</v>
      </c>
      <c r="D24" s="9" t="s">
        <v>4868</v>
      </c>
      <c r="E24" s="8" t="s">
        <v>4874</v>
      </c>
      <c r="F24" s="11" t="s">
        <v>6191</v>
      </c>
      <c r="G24" s="8" t="s">
        <v>59</v>
      </c>
      <c r="H24" s="8"/>
      <c r="I24" s="6" t="s">
        <v>43</v>
      </c>
      <c r="J24" s="38">
        <v>2</v>
      </c>
      <c r="K24" s="38">
        <v>2</v>
      </c>
      <c r="L24" s="11" t="s">
        <v>6536</v>
      </c>
      <c r="M24" s="8"/>
      <c r="N24" s="8"/>
    </row>
    <row r="25" spans="1:14" s="108" customFormat="1" ht="28.5" hidden="1" outlineLevel="2">
      <c r="A25" s="8"/>
      <c r="B25" s="119">
        <v>110</v>
      </c>
      <c r="C25" s="9" t="s">
        <v>4870</v>
      </c>
      <c r="D25" s="9" t="s">
        <v>4868</v>
      </c>
      <c r="E25" s="8"/>
      <c r="F25" s="11" t="s">
        <v>4875</v>
      </c>
      <c r="G25" s="8" t="s">
        <v>59</v>
      </c>
      <c r="H25" s="8"/>
      <c r="I25" s="6" t="s">
        <v>43</v>
      </c>
      <c r="J25" s="38">
        <v>2</v>
      </c>
      <c r="K25" s="38">
        <v>2</v>
      </c>
      <c r="L25" s="11" t="s">
        <v>198</v>
      </c>
      <c r="M25" s="8" t="s">
        <v>44</v>
      </c>
      <c r="N25" s="8">
        <v>12</v>
      </c>
    </row>
    <row r="26" spans="1:14" s="108" customFormat="1" ht="28.5" hidden="1" outlineLevel="2">
      <c r="A26" s="8"/>
      <c r="B26" s="119">
        <v>110</v>
      </c>
      <c r="C26" s="9" t="s">
        <v>4870</v>
      </c>
      <c r="D26" s="9" t="s">
        <v>4868</v>
      </c>
      <c r="E26" s="8"/>
      <c r="F26" s="11" t="s">
        <v>4876</v>
      </c>
      <c r="G26" s="8" t="s">
        <v>59</v>
      </c>
      <c r="H26" s="8"/>
      <c r="I26" s="6" t="s">
        <v>43</v>
      </c>
      <c r="J26" s="38">
        <v>2</v>
      </c>
      <c r="K26" s="38">
        <v>2</v>
      </c>
      <c r="L26" s="11" t="s">
        <v>62</v>
      </c>
      <c r="M26" s="8" t="s">
        <v>63</v>
      </c>
      <c r="N26" s="8">
        <v>0.3</v>
      </c>
    </row>
    <row r="27" spans="1:14" s="108" customFormat="1" ht="57" outlineLevel="1" collapsed="1">
      <c r="A27" s="8" t="s">
        <v>2513</v>
      </c>
      <c r="B27" s="119">
        <v>110</v>
      </c>
      <c r="C27" s="9" t="s">
        <v>4870</v>
      </c>
      <c r="D27" s="9" t="s">
        <v>4868</v>
      </c>
      <c r="E27" s="8" t="s">
        <v>4877</v>
      </c>
      <c r="F27" s="11" t="s">
        <v>6192</v>
      </c>
      <c r="G27" s="8" t="s">
        <v>59</v>
      </c>
      <c r="H27" s="8"/>
      <c r="I27" s="6" t="s">
        <v>43</v>
      </c>
      <c r="J27" s="38">
        <v>2</v>
      </c>
      <c r="K27" s="38">
        <v>2</v>
      </c>
      <c r="L27" s="11" t="s">
        <v>6537</v>
      </c>
      <c r="M27" s="8"/>
      <c r="N27" s="8"/>
    </row>
    <row r="28" spans="1:14" s="108" customFormat="1" ht="28.5" hidden="1" outlineLevel="2">
      <c r="A28" s="8"/>
      <c r="B28" s="119">
        <v>110</v>
      </c>
      <c r="C28" s="9" t="s">
        <v>4870</v>
      </c>
      <c r="D28" s="9" t="s">
        <v>4868</v>
      </c>
      <c r="E28" s="8"/>
      <c r="F28" s="11" t="s">
        <v>4878</v>
      </c>
      <c r="G28" s="8" t="s">
        <v>59</v>
      </c>
      <c r="H28" s="8"/>
      <c r="I28" s="6" t="s">
        <v>43</v>
      </c>
      <c r="J28" s="38">
        <v>2</v>
      </c>
      <c r="K28" s="38">
        <v>4</v>
      </c>
      <c r="L28" s="11" t="s">
        <v>62</v>
      </c>
      <c r="M28" s="8" t="s">
        <v>63</v>
      </c>
      <c r="N28" s="8">
        <v>0.3</v>
      </c>
    </row>
    <row r="29" spans="1:14" s="108" customFormat="1" ht="28.5" hidden="1" outlineLevel="2">
      <c r="A29" s="8"/>
      <c r="B29" s="119">
        <v>110</v>
      </c>
      <c r="C29" s="9" t="s">
        <v>4870</v>
      </c>
      <c r="D29" s="9" t="s">
        <v>4868</v>
      </c>
      <c r="E29" s="8"/>
      <c r="F29" s="11" t="s">
        <v>4879</v>
      </c>
      <c r="G29" s="8" t="s">
        <v>59</v>
      </c>
      <c r="H29" s="8"/>
      <c r="I29" s="6" t="s">
        <v>43</v>
      </c>
      <c r="J29" s="38">
        <v>2</v>
      </c>
      <c r="K29" s="38">
        <v>2</v>
      </c>
      <c r="L29" s="11" t="s">
        <v>198</v>
      </c>
      <c r="M29" s="8" t="s">
        <v>44</v>
      </c>
      <c r="N29" s="8">
        <v>60</v>
      </c>
    </row>
    <row r="30" spans="1:14" s="108" customFormat="1" ht="28.5" hidden="1" outlineLevel="2">
      <c r="A30" s="8"/>
      <c r="B30" s="119">
        <v>110</v>
      </c>
      <c r="C30" s="9" t="s">
        <v>4870</v>
      </c>
      <c r="D30" s="9" t="s">
        <v>4868</v>
      </c>
      <c r="E30" s="8"/>
      <c r="F30" s="11" t="s">
        <v>4880</v>
      </c>
      <c r="G30" s="8" t="s">
        <v>59</v>
      </c>
      <c r="H30" s="8"/>
      <c r="I30" s="6" t="s">
        <v>43</v>
      </c>
      <c r="J30" s="38">
        <v>4</v>
      </c>
      <c r="K30" s="38">
        <v>4</v>
      </c>
      <c r="L30" s="11" t="s">
        <v>2496</v>
      </c>
      <c r="M30" s="8" t="s">
        <v>44</v>
      </c>
      <c r="N30" s="8">
        <v>2</v>
      </c>
    </row>
    <row r="31" spans="1:14" s="108" customFormat="1" ht="42.75" outlineLevel="1" collapsed="1">
      <c r="A31" s="8" t="s">
        <v>96</v>
      </c>
      <c r="B31" s="119">
        <v>110</v>
      </c>
      <c r="C31" s="9" t="s">
        <v>4870</v>
      </c>
      <c r="D31" s="9" t="s">
        <v>4868</v>
      </c>
      <c r="E31" s="8" t="s">
        <v>4881</v>
      </c>
      <c r="F31" s="11" t="s">
        <v>6193</v>
      </c>
      <c r="G31" s="8" t="s">
        <v>45</v>
      </c>
      <c r="H31" s="8"/>
      <c r="I31" s="6" t="s">
        <v>43</v>
      </c>
      <c r="J31" s="38">
        <v>5</v>
      </c>
      <c r="K31" s="38">
        <v>5</v>
      </c>
      <c r="L31" s="11" t="s">
        <v>6538</v>
      </c>
      <c r="M31" s="8"/>
      <c r="N31" s="8"/>
    </row>
    <row r="32" spans="1:14" s="108" customFormat="1" ht="42.75" hidden="1" outlineLevel="2">
      <c r="A32" s="8"/>
      <c r="B32" s="119">
        <v>110</v>
      </c>
      <c r="C32" s="9" t="s">
        <v>4870</v>
      </c>
      <c r="D32" s="9" t="s">
        <v>4868</v>
      </c>
      <c r="E32" s="8"/>
      <c r="F32" s="11" t="s">
        <v>4882</v>
      </c>
      <c r="G32" s="8" t="s">
        <v>45</v>
      </c>
      <c r="H32" s="8"/>
      <c r="I32" s="6" t="s">
        <v>43</v>
      </c>
      <c r="J32" s="38">
        <v>5</v>
      </c>
      <c r="K32" s="38">
        <v>5</v>
      </c>
      <c r="L32" s="11" t="s">
        <v>198</v>
      </c>
      <c r="M32" s="8" t="s">
        <v>44</v>
      </c>
      <c r="N32" s="8">
        <v>60</v>
      </c>
    </row>
    <row r="33" spans="1:14" s="108" customFormat="1" ht="42.75" outlineLevel="1" collapsed="1">
      <c r="A33" s="8" t="s">
        <v>104</v>
      </c>
      <c r="B33" s="119">
        <v>110</v>
      </c>
      <c r="C33" s="9" t="s">
        <v>4870</v>
      </c>
      <c r="D33" s="9" t="s">
        <v>4868</v>
      </c>
      <c r="E33" s="8" t="s">
        <v>4883</v>
      </c>
      <c r="F33" s="11" t="s">
        <v>6194</v>
      </c>
      <c r="G33" s="8" t="s">
        <v>45</v>
      </c>
      <c r="H33" s="8"/>
      <c r="I33" s="6" t="s">
        <v>43</v>
      </c>
      <c r="J33" s="38">
        <v>6</v>
      </c>
      <c r="K33" s="38">
        <v>6</v>
      </c>
      <c r="L33" s="11" t="s">
        <v>6538</v>
      </c>
      <c r="M33" s="8"/>
      <c r="N33" s="8"/>
    </row>
    <row r="34" spans="1:14" s="108" customFormat="1" ht="42.75" hidden="1" outlineLevel="2">
      <c r="A34" s="8"/>
      <c r="B34" s="119">
        <v>110</v>
      </c>
      <c r="C34" s="9" t="s">
        <v>4870</v>
      </c>
      <c r="D34" s="9" t="s">
        <v>4868</v>
      </c>
      <c r="E34" s="8"/>
      <c r="F34" s="11" t="s">
        <v>4884</v>
      </c>
      <c r="G34" s="8" t="s">
        <v>45</v>
      </c>
      <c r="H34" s="8"/>
      <c r="I34" s="6" t="s">
        <v>43</v>
      </c>
      <c r="J34" s="38">
        <v>6</v>
      </c>
      <c r="K34" s="38">
        <v>6</v>
      </c>
      <c r="L34" s="11" t="s">
        <v>198</v>
      </c>
      <c r="M34" s="8" t="s">
        <v>44</v>
      </c>
      <c r="N34" s="8">
        <v>60</v>
      </c>
    </row>
    <row r="35" spans="1:14" s="108" customFormat="1" ht="42.75" outlineLevel="1" collapsed="1">
      <c r="A35" s="8" t="s">
        <v>114</v>
      </c>
      <c r="B35" s="119">
        <v>110</v>
      </c>
      <c r="C35" s="9" t="s">
        <v>4870</v>
      </c>
      <c r="D35" s="9" t="s">
        <v>4868</v>
      </c>
      <c r="E35" s="8" t="s">
        <v>4883</v>
      </c>
      <c r="F35" s="11" t="s">
        <v>6195</v>
      </c>
      <c r="G35" s="8" t="s">
        <v>45</v>
      </c>
      <c r="H35" s="8"/>
      <c r="I35" s="6" t="s">
        <v>43</v>
      </c>
      <c r="J35" s="38">
        <v>6</v>
      </c>
      <c r="K35" s="38">
        <v>6</v>
      </c>
      <c r="L35" s="11" t="s">
        <v>6539</v>
      </c>
      <c r="M35" s="8"/>
      <c r="N35" s="8"/>
    </row>
    <row r="36" spans="1:14" s="108" customFormat="1" ht="42.75" hidden="1" outlineLevel="2">
      <c r="A36" s="8"/>
      <c r="B36" s="119">
        <v>110</v>
      </c>
      <c r="C36" s="9" t="s">
        <v>4870</v>
      </c>
      <c r="D36" s="9" t="s">
        <v>4868</v>
      </c>
      <c r="E36" s="8"/>
      <c r="F36" s="11" t="s">
        <v>4885</v>
      </c>
      <c r="G36" s="8" t="s">
        <v>45</v>
      </c>
      <c r="H36" s="8"/>
      <c r="I36" s="6" t="s">
        <v>43</v>
      </c>
      <c r="J36" s="38">
        <v>6</v>
      </c>
      <c r="K36" s="38">
        <v>6</v>
      </c>
      <c r="L36" s="11" t="s">
        <v>198</v>
      </c>
      <c r="M36" s="8" t="s">
        <v>44</v>
      </c>
      <c r="N36" s="8">
        <v>40</v>
      </c>
    </row>
    <row r="37" spans="1:14" s="108" customFormat="1" ht="42.75" outlineLevel="1" collapsed="1">
      <c r="A37" s="8" t="s">
        <v>118</v>
      </c>
      <c r="B37" s="119">
        <v>110</v>
      </c>
      <c r="C37" s="9" t="s">
        <v>4870</v>
      </c>
      <c r="D37" s="9" t="s">
        <v>4868</v>
      </c>
      <c r="E37" s="8" t="s">
        <v>4883</v>
      </c>
      <c r="F37" s="11" t="s">
        <v>6196</v>
      </c>
      <c r="G37" s="8" t="s">
        <v>45</v>
      </c>
      <c r="H37" s="8"/>
      <c r="I37" s="6" t="s">
        <v>43</v>
      </c>
      <c r="J37" s="38">
        <v>6</v>
      </c>
      <c r="K37" s="38">
        <v>6</v>
      </c>
      <c r="L37" s="11" t="s">
        <v>6539</v>
      </c>
      <c r="M37" s="8"/>
      <c r="N37" s="8"/>
    </row>
    <row r="38" spans="1:14" s="108" customFormat="1" ht="42.75" hidden="1" outlineLevel="2">
      <c r="A38" s="8"/>
      <c r="B38" s="119">
        <v>110</v>
      </c>
      <c r="C38" s="9" t="s">
        <v>4870</v>
      </c>
      <c r="D38" s="9" t="s">
        <v>4868</v>
      </c>
      <c r="E38" s="8"/>
      <c r="F38" s="11" t="s">
        <v>4886</v>
      </c>
      <c r="G38" s="8" t="s">
        <v>45</v>
      </c>
      <c r="H38" s="8"/>
      <c r="I38" s="6" t="s">
        <v>43</v>
      </c>
      <c r="J38" s="38">
        <v>6</v>
      </c>
      <c r="K38" s="38">
        <v>6</v>
      </c>
      <c r="L38" s="11" t="s">
        <v>198</v>
      </c>
      <c r="M38" s="8" t="s">
        <v>44</v>
      </c>
      <c r="N38" s="8">
        <v>40</v>
      </c>
    </row>
    <row r="39" spans="1:14" s="108" customFormat="1" ht="57" outlineLevel="1" collapsed="1">
      <c r="A39" s="8" t="s">
        <v>128</v>
      </c>
      <c r="B39" s="119">
        <v>110</v>
      </c>
      <c r="C39" s="9" t="s">
        <v>4870</v>
      </c>
      <c r="D39" s="9" t="s">
        <v>4868</v>
      </c>
      <c r="E39" s="8" t="s">
        <v>4887</v>
      </c>
      <c r="F39" s="11" t="s">
        <v>6197</v>
      </c>
      <c r="G39" s="8" t="s">
        <v>45</v>
      </c>
      <c r="H39" s="8"/>
      <c r="I39" s="6" t="s">
        <v>43</v>
      </c>
      <c r="J39" s="38">
        <v>7</v>
      </c>
      <c r="K39" s="38">
        <v>7</v>
      </c>
      <c r="L39" s="11" t="s">
        <v>6540</v>
      </c>
      <c r="M39" s="8"/>
      <c r="N39" s="8"/>
    </row>
    <row r="40" spans="1:14" s="108" customFormat="1" ht="42.75" hidden="1" outlineLevel="2">
      <c r="A40" s="8"/>
      <c r="B40" s="119">
        <v>110</v>
      </c>
      <c r="C40" s="9" t="s">
        <v>4870</v>
      </c>
      <c r="D40" s="9" t="s">
        <v>4868</v>
      </c>
      <c r="E40" s="8"/>
      <c r="F40" s="11" t="s">
        <v>4888</v>
      </c>
      <c r="G40" s="8" t="s">
        <v>45</v>
      </c>
      <c r="H40" s="8"/>
      <c r="I40" s="6" t="s">
        <v>43</v>
      </c>
      <c r="J40" s="38">
        <v>7</v>
      </c>
      <c r="K40" s="38">
        <v>7</v>
      </c>
      <c r="L40" s="11" t="s">
        <v>198</v>
      </c>
      <c r="M40" s="8" t="s">
        <v>44</v>
      </c>
      <c r="N40" s="8">
        <v>70</v>
      </c>
    </row>
    <row r="41" spans="1:14" s="108" customFormat="1" ht="57" outlineLevel="1" collapsed="1">
      <c r="A41" s="8" t="s">
        <v>135</v>
      </c>
      <c r="B41" s="119">
        <v>110</v>
      </c>
      <c r="C41" s="9" t="s">
        <v>4870</v>
      </c>
      <c r="D41" s="9" t="s">
        <v>4868</v>
      </c>
      <c r="E41" s="8" t="s">
        <v>4887</v>
      </c>
      <c r="F41" s="11" t="s">
        <v>6198</v>
      </c>
      <c r="G41" s="8" t="s">
        <v>45</v>
      </c>
      <c r="H41" s="8"/>
      <c r="I41" s="6" t="s">
        <v>43</v>
      </c>
      <c r="J41" s="38">
        <v>7</v>
      </c>
      <c r="K41" s="38">
        <v>7</v>
      </c>
      <c r="L41" s="11" t="s">
        <v>6541</v>
      </c>
      <c r="M41" s="8"/>
      <c r="N41" s="8"/>
    </row>
    <row r="42" spans="1:14" s="108" customFormat="1" ht="42.75" hidden="1" outlineLevel="2">
      <c r="A42" s="8"/>
      <c r="B42" s="119">
        <v>110</v>
      </c>
      <c r="C42" s="9" t="s">
        <v>4870</v>
      </c>
      <c r="D42" s="9" t="s">
        <v>4868</v>
      </c>
      <c r="E42" s="8"/>
      <c r="F42" s="11" t="s">
        <v>4889</v>
      </c>
      <c r="G42" s="8" t="s">
        <v>45</v>
      </c>
      <c r="H42" s="8"/>
      <c r="I42" s="6" t="s">
        <v>43</v>
      </c>
      <c r="J42" s="38">
        <v>7</v>
      </c>
      <c r="K42" s="38">
        <v>7</v>
      </c>
      <c r="L42" s="11" t="s">
        <v>198</v>
      </c>
      <c r="M42" s="8" t="s">
        <v>44</v>
      </c>
      <c r="N42" s="8">
        <v>50</v>
      </c>
    </row>
    <row r="43" spans="1:14" s="108" customFormat="1" ht="42.75" outlineLevel="1" collapsed="1">
      <c r="A43" s="8" t="s">
        <v>139</v>
      </c>
      <c r="B43" s="119">
        <v>110</v>
      </c>
      <c r="C43" s="9" t="s">
        <v>4870</v>
      </c>
      <c r="D43" s="9" t="s">
        <v>4868</v>
      </c>
      <c r="E43" s="8" t="s">
        <v>4890</v>
      </c>
      <c r="F43" s="11" t="s">
        <v>6199</v>
      </c>
      <c r="G43" s="8" t="s">
        <v>45</v>
      </c>
      <c r="H43" s="8"/>
      <c r="I43" s="6" t="s">
        <v>43</v>
      </c>
      <c r="J43" s="38">
        <v>7</v>
      </c>
      <c r="K43" s="38">
        <v>7</v>
      </c>
      <c r="L43" s="11" t="s">
        <v>6541</v>
      </c>
      <c r="M43" s="8"/>
      <c r="N43" s="8"/>
    </row>
    <row r="44" spans="1:14" s="108" customFormat="1" ht="42.75" hidden="1" outlineLevel="2">
      <c r="A44" s="8"/>
      <c r="B44" s="119">
        <v>110</v>
      </c>
      <c r="C44" s="9" t="s">
        <v>4870</v>
      </c>
      <c r="D44" s="9" t="s">
        <v>4868</v>
      </c>
      <c r="E44" s="8"/>
      <c r="F44" s="11" t="s">
        <v>4891</v>
      </c>
      <c r="G44" s="8" t="s">
        <v>45</v>
      </c>
      <c r="H44" s="8"/>
      <c r="I44" s="6" t="s">
        <v>43</v>
      </c>
      <c r="J44" s="38">
        <v>7</v>
      </c>
      <c r="K44" s="38">
        <v>7</v>
      </c>
      <c r="L44" s="11" t="s">
        <v>198</v>
      </c>
      <c r="M44" s="8" t="s">
        <v>44</v>
      </c>
      <c r="N44" s="8">
        <v>50</v>
      </c>
    </row>
    <row r="45" spans="1:14" s="108" customFormat="1" ht="42.75" outlineLevel="1" collapsed="1">
      <c r="A45" s="8" t="s">
        <v>142</v>
      </c>
      <c r="B45" s="119">
        <v>110</v>
      </c>
      <c r="C45" s="9" t="s">
        <v>4870</v>
      </c>
      <c r="D45" s="9" t="s">
        <v>4868</v>
      </c>
      <c r="E45" s="8" t="s">
        <v>4892</v>
      </c>
      <c r="F45" s="11" t="s">
        <v>6200</v>
      </c>
      <c r="G45" s="8" t="s">
        <v>45</v>
      </c>
      <c r="H45" s="8"/>
      <c r="I45" s="6" t="s">
        <v>43</v>
      </c>
      <c r="J45" s="38">
        <v>10</v>
      </c>
      <c r="K45" s="38">
        <v>10</v>
      </c>
      <c r="L45" s="11" t="s">
        <v>6542</v>
      </c>
      <c r="M45" s="8"/>
      <c r="N45" s="8"/>
    </row>
    <row r="46" spans="1:14" s="108" customFormat="1" ht="42.75" hidden="1" outlineLevel="2">
      <c r="A46" s="8"/>
      <c r="B46" s="119">
        <v>110</v>
      </c>
      <c r="C46" s="9" t="s">
        <v>4870</v>
      </c>
      <c r="D46" s="9" t="s">
        <v>4868</v>
      </c>
      <c r="E46" s="8"/>
      <c r="F46" s="11" t="s">
        <v>4893</v>
      </c>
      <c r="G46" s="8" t="s">
        <v>45</v>
      </c>
      <c r="H46" s="8"/>
      <c r="I46" s="6" t="s">
        <v>43</v>
      </c>
      <c r="J46" s="38">
        <v>10</v>
      </c>
      <c r="K46" s="38">
        <v>10</v>
      </c>
      <c r="L46" s="11" t="s">
        <v>198</v>
      </c>
      <c r="M46" s="8" t="s">
        <v>44</v>
      </c>
      <c r="N46" s="8">
        <v>30</v>
      </c>
    </row>
    <row r="47" spans="1:14" s="108" customFormat="1" ht="42.75" hidden="1" outlineLevel="2">
      <c r="A47" s="8"/>
      <c r="B47" s="119">
        <v>110</v>
      </c>
      <c r="C47" s="9" t="s">
        <v>4870</v>
      </c>
      <c r="D47" s="9" t="s">
        <v>4868</v>
      </c>
      <c r="E47" s="8"/>
      <c r="F47" s="11" t="s">
        <v>4894</v>
      </c>
      <c r="G47" s="8" t="s">
        <v>45</v>
      </c>
      <c r="H47" s="8"/>
      <c r="I47" s="6" t="s">
        <v>43</v>
      </c>
      <c r="J47" s="38">
        <v>10</v>
      </c>
      <c r="K47" s="38">
        <v>10</v>
      </c>
      <c r="L47" s="11" t="s">
        <v>2532</v>
      </c>
      <c r="M47" s="8" t="s">
        <v>44</v>
      </c>
      <c r="N47" s="8">
        <v>144</v>
      </c>
    </row>
    <row r="48" spans="1:14" s="108" customFormat="1" ht="42.75" outlineLevel="1" collapsed="1">
      <c r="A48" s="8" t="s">
        <v>146</v>
      </c>
      <c r="B48" s="119">
        <v>110</v>
      </c>
      <c r="C48" s="9" t="s">
        <v>4870</v>
      </c>
      <c r="D48" s="9" t="s">
        <v>4868</v>
      </c>
      <c r="E48" s="8" t="s">
        <v>4895</v>
      </c>
      <c r="F48" s="11" t="s">
        <v>6201</v>
      </c>
      <c r="G48" s="8" t="s">
        <v>45</v>
      </c>
      <c r="H48" s="8"/>
      <c r="I48" s="6" t="s">
        <v>43</v>
      </c>
      <c r="J48" s="38">
        <v>11</v>
      </c>
      <c r="K48" s="38">
        <v>11</v>
      </c>
      <c r="L48" s="11" t="s">
        <v>6540</v>
      </c>
      <c r="M48" s="8"/>
      <c r="N48" s="8"/>
    </row>
    <row r="49" spans="1:14" s="108" customFormat="1" ht="42.75" hidden="1" outlineLevel="2">
      <c r="A49" s="8"/>
      <c r="B49" s="119">
        <v>110</v>
      </c>
      <c r="C49" s="9" t="s">
        <v>4870</v>
      </c>
      <c r="D49" s="9" t="s">
        <v>4868</v>
      </c>
      <c r="E49" s="8"/>
      <c r="F49" s="11" t="s">
        <v>4896</v>
      </c>
      <c r="G49" s="8" t="s">
        <v>45</v>
      </c>
      <c r="H49" s="8"/>
      <c r="I49" s="6" t="s">
        <v>43</v>
      </c>
      <c r="J49" s="38">
        <v>11</v>
      </c>
      <c r="K49" s="38">
        <v>11</v>
      </c>
      <c r="L49" s="11" t="s">
        <v>198</v>
      </c>
      <c r="M49" s="8" t="s">
        <v>44</v>
      </c>
      <c r="N49" s="8">
        <v>70</v>
      </c>
    </row>
    <row r="50" spans="1:14" s="108" customFormat="1" ht="57" outlineLevel="1" collapsed="1">
      <c r="A50" s="8" t="s">
        <v>153</v>
      </c>
      <c r="B50" s="119">
        <v>110</v>
      </c>
      <c r="C50" s="9" t="s">
        <v>4870</v>
      </c>
      <c r="D50" s="9" t="s">
        <v>4868</v>
      </c>
      <c r="E50" s="8" t="s">
        <v>4897</v>
      </c>
      <c r="F50" s="11" t="s">
        <v>6202</v>
      </c>
      <c r="G50" s="8" t="s">
        <v>45</v>
      </c>
      <c r="H50" s="8"/>
      <c r="I50" s="6" t="s">
        <v>43</v>
      </c>
      <c r="J50" s="38">
        <v>11</v>
      </c>
      <c r="K50" s="38">
        <v>11</v>
      </c>
      <c r="L50" s="11" t="s">
        <v>6543</v>
      </c>
      <c r="M50" s="8"/>
      <c r="N50" s="8"/>
    </row>
    <row r="51" spans="1:14" s="108" customFormat="1" ht="42.75" hidden="1" outlineLevel="2">
      <c r="A51" s="8"/>
      <c r="B51" s="119">
        <v>110</v>
      </c>
      <c r="C51" s="9" t="s">
        <v>4870</v>
      </c>
      <c r="D51" s="9" t="s">
        <v>4868</v>
      </c>
      <c r="E51" s="8"/>
      <c r="F51" s="11" t="s">
        <v>4898</v>
      </c>
      <c r="G51" s="8" t="s">
        <v>45</v>
      </c>
      <c r="H51" s="8"/>
      <c r="I51" s="6" t="s">
        <v>43</v>
      </c>
      <c r="J51" s="38">
        <v>11</v>
      </c>
      <c r="K51" s="38">
        <v>11</v>
      </c>
      <c r="L51" s="11" t="s">
        <v>198</v>
      </c>
      <c r="M51" s="8" t="s">
        <v>44</v>
      </c>
      <c r="N51" s="8">
        <v>30</v>
      </c>
    </row>
    <row r="52" spans="1:14" s="108" customFormat="1" ht="42.75" hidden="1" outlineLevel="2">
      <c r="A52" s="8"/>
      <c r="B52" s="119">
        <v>110</v>
      </c>
      <c r="C52" s="9" t="s">
        <v>4870</v>
      </c>
      <c r="D52" s="9" t="s">
        <v>4868</v>
      </c>
      <c r="E52" s="8"/>
      <c r="F52" s="11" t="s">
        <v>4899</v>
      </c>
      <c r="G52" s="8" t="s">
        <v>45</v>
      </c>
      <c r="H52" s="8"/>
      <c r="I52" s="6" t="s">
        <v>43</v>
      </c>
      <c r="J52" s="38">
        <v>11</v>
      </c>
      <c r="K52" s="38">
        <v>11</v>
      </c>
      <c r="L52" s="11" t="s">
        <v>2532</v>
      </c>
      <c r="M52" s="8" t="s">
        <v>44</v>
      </c>
      <c r="N52" s="8">
        <v>168</v>
      </c>
    </row>
    <row r="53" spans="1:14" s="108" customFormat="1" ht="57" outlineLevel="1" collapsed="1">
      <c r="A53" s="8" t="s">
        <v>160</v>
      </c>
      <c r="B53" s="119">
        <v>110</v>
      </c>
      <c r="C53" s="9" t="s">
        <v>4870</v>
      </c>
      <c r="D53" s="9" t="s">
        <v>4868</v>
      </c>
      <c r="E53" s="8" t="s">
        <v>4900</v>
      </c>
      <c r="F53" s="11" t="s">
        <v>6203</v>
      </c>
      <c r="G53" s="8" t="s">
        <v>45</v>
      </c>
      <c r="H53" s="8"/>
      <c r="I53" s="6" t="s">
        <v>43</v>
      </c>
      <c r="J53" s="38">
        <v>11</v>
      </c>
      <c r="K53" s="38">
        <v>11</v>
      </c>
      <c r="L53" s="11" t="s">
        <v>6544</v>
      </c>
      <c r="M53" s="8"/>
      <c r="N53" s="8"/>
    </row>
    <row r="54" spans="1:14" s="108" customFormat="1" ht="42.75" hidden="1" outlineLevel="2">
      <c r="A54" s="8"/>
      <c r="B54" s="119">
        <v>110</v>
      </c>
      <c r="C54" s="9" t="s">
        <v>4870</v>
      </c>
      <c r="D54" s="9" t="s">
        <v>4868</v>
      </c>
      <c r="E54" s="8"/>
      <c r="F54" s="11" t="s">
        <v>4901</v>
      </c>
      <c r="G54" s="8" t="s">
        <v>45</v>
      </c>
      <c r="H54" s="8"/>
      <c r="I54" s="6" t="s">
        <v>43</v>
      </c>
      <c r="J54" s="38">
        <v>11</v>
      </c>
      <c r="K54" s="38">
        <v>11</v>
      </c>
      <c r="L54" s="11" t="s">
        <v>198</v>
      </c>
      <c r="M54" s="8" t="s">
        <v>44</v>
      </c>
      <c r="N54" s="8">
        <v>100</v>
      </c>
    </row>
    <row r="55" spans="1:14" s="108" customFormat="1" ht="42.75" outlineLevel="1" collapsed="1">
      <c r="A55" s="8" t="s">
        <v>164</v>
      </c>
      <c r="B55" s="119">
        <v>110</v>
      </c>
      <c r="C55" s="9" t="s">
        <v>4870</v>
      </c>
      <c r="D55" s="9" t="s">
        <v>4868</v>
      </c>
      <c r="E55" s="8" t="s">
        <v>4902</v>
      </c>
      <c r="F55" s="11" t="s">
        <v>6204</v>
      </c>
      <c r="G55" s="8" t="s">
        <v>45</v>
      </c>
      <c r="H55" s="8"/>
      <c r="I55" s="6" t="s">
        <v>43</v>
      </c>
      <c r="J55" s="38">
        <v>12</v>
      </c>
      <c r="K55" s="38">
        <v>12</v>
      </c>
      <c r="L55" s="11" t="s">
        <v>6539</v>
      </c>
      <c r="M55" s="8"/>
      <c r="N55" s="8"/>
    </row>
    <row r="56" spans="1:14" s="108" customFormat="1" ht="42.75" hidden="1" outlineLevel="2">
      <c r="A56" s="8"/>
      <c r="B56" s="119">
        <v>110</v>
      </c>
      <c r="C56" s="9" t="s">
        <v>4870</v>
      </c>
      <c r="D56" s="9" t="s">
        <v>4868</v>
      </c>
      <c r="E56" s="8"/>
      <c r="F56" s="11" t="s">
        <v>4903</v>
      </c>
      <c r="G56" s="8" t="s">
        <v>45</v>
      </c>
      <c r="H56" s="8"/>
      <c r="I56" s="6" t="s">
        <v>43</v>
      </c>
      <c r="J56" s="38">
        <v>12</v>
      </c>
      <c r="K56" s="38">
        <v>12</v>
      </c>
      <c r="L56" s="11" t="s">
        <v>198</v>
      </c>
      <c r="M56" s="8" t="s">
        <v>44</v>
      </c>
      <c r="N56" s="8">
        <v>40</v>
      </c>
    </row>
    <row r="57" spans="1:14" s="108" customFormat="1" ht="42.75" outlineLevel="1" collapsed="1">
      <c r="A57" s="8" t="s">
        <v>167</v>
      </c>
      <c r="B57" s="119">
        <v>110</v>
      </c>
      <c r="C57" s="9" t="s">
        <v>4870</v>
      </c>
      <c r="D57" s="9" t="s">
        <v>4868</v>
      </c>
      <c r="E57" s="8" t="s">
        <v>4904</v>
      </c>
      <c r="F57" s="11" t="s">
        <v>6205</v>
      </c>
      <c r="G57" s="8" t="s">
        <v>45</v>
      </c>
      <c r="H57" s="8"/>
      <c r="I57" s="6" t="s">
        <v>43</v>
      </c>
      <c r="J57" s="38">
        <v>12</v>
      </c>
      <c r="K57" s="38">
        <v>12</v>
      </c>
      <c r="L57" s="11" t="s">
        <v>6545</v>
      </c>
      <c r="M57" s="8"/>
      <c r="N57" s="8"/>
    </row>
    <row r="58" spans="1:14" s="108" customFormat="1" ht="42.75" hidden="1" outlineLevel="2">
      <c r="A58" s="8"/>
      <c r="B58" s="119">
        <v>110</v>
      </c>
      <c r="C58" s="9" t="s">
        <v>4870</v>
      </c>
      <c r="D58" s="9" t="s">
        <v>4868</v>
      </c>
      <c r="E58" s="8"/>
      <c r="F58" s="11" t="s">
        <v>4905</v>
      </c>
      <c r="G58" s="8" t="s">
        <v>45</v>
      </c>
      <c r="H58" s="8"/>
      <c r="I58" s="6" t="s">
        <v>43</v>
      </c>
      <c r="J58" s="38">
        <v>12</v>
      </c>
      <c r="K58" s="38">
        <v>12</v>
      </c>
      <c r="L58" s="11" t="s">
        <v>198</v>
      </c>
      <c r="M58" s="8" t="s">
        <v>44</v>
      </c>
      <c r="N58" s="8">
        <v>40</v>
      </c>
    </row>
    <row r="59" spans="1:14" s="108" customFormat="1" ht="28.5" hidden="1" outlineLevel="2">
      <c r="A59" s="8"/>
      <c r="B59" s="119">
        <v>110</v>
      </c>
      <c r="C59" s="9" t="s">
        <v>4870</v>
      </c>
      <c r="D59" s="9" t="s">
        <v>4868</v>
      </c>
      <c r="E59" s="8"/>
      <c r="F59" s="11" t="s">
        <v>4906</v>
      </c>
      <c r="G59" s="8" t="s">
        <v>4907</v>
      </c>
      <c r="H59" s="8"/>
      <c r="I59" s="6" t="s">
        <v>43</v>
      </c>
      <c r="J59" s="38">
        <v>12</v>
      </c>
      <c r="K59" s="38">
        <v>12</v>
      </c>
      <c r="L59" s="11" t="s">
        <v>2532</v>
      </c>
      <c r="M59" s="8" t="s">
        <v>44</v>
      </c>
      <c r="N59" s="8">
        <v>64</v>
      </c>
    </row>
    <row r="60" spans="1:14" s="108" customFormat="1" ht="28.5" outlineLevel="1" collapsed="1">
      <c r="A60" s="8" t="s">
        <v>174</v>
      </c>
      <c r="B60" s="119">
        <v>110</v>
      </c>
      <c r="C60" s="9" t="s">
        <v>2547</v>
      </c>
      <c r="D60" s="9" t="s">
        <v>4868</v>
      </c>
      <c r="E60" s="8" t="s">
        <v>4908</v>
      </c>
      <c r="F60" s="11" t="s">
        <v>6206</v>
      </c>
      <c r="G60" s="8" t="s">
        <v>59</v>
      </c>
      <c r="H60" s="8"/>
      <c r="I60" s="6" t="s">
        <v>43</v>
      </c>
      <c r="J60" s="38">
        <v>1</v>
      </c>
      <c r="K60" s="38">
        <v>9</v>
      </c>
      <c r="L60" s="11" t="s">
        <v>6546</v>
      </c>
      <c r="M60" s="8"/>
      <c r="N60" s="8"/>
    </row>
    <row r="61" spans="1:14" s="108" customFormat="1" ht="42.75" hidden="1" outlineLevel="2">
      <c r="A61" s="8"/>
      <c r="B61" s="119">
        <v>110</v>
      </c>
      <c r="C61" s="9" t="s">
        <v>2547</v>
      </c>
      <c r="D61" s="9" t="s">
        <v>4868</v>
      </c>
      <c r="E61" s="8"/>
      <c r="F61" s="11" t="s">
        <v>4909</v>
      </c>
      <c r="G61" s="8" t="s">
        <v>59</v>
      </c>
      <c r="H61" s="8"/>
      <c r="I61" s="6" t="s">
        <v>43</v>
      </c>
      <c r="J61" s="38">
        <v>1</v>
      </c>
      <c r="K61" s="38">
        <v>4</v>
      </c>
      <c r="L61" s="11" t="s">
        <v>62</v>
      </c>
      <c r="M61" s="8" t="s">
        <v>63</v>
      </c>
      <c r="N61" s="8">
        <v>14.6</v>
      </c>
    </row>
    <row r="62" spans="1:14" s="108" customFormat="1" ht="28.5" hidden="1" outlineLevel="2">
      <c r="A62" s="8"/>
      <c r="B62" s="119">
        <v>110</v>
      </c>
      <c r="C62" s="9" t="s">
        <v>2547</v>
      </c>
      <c r="D62" s="9" t="s">
        <v>4868</v>
      </c>
      <c r="E62" s="8"/>
      <c r="F62" s="11" t="s">
        <v>4910</v>
      </c>
      <c r="G62" s="8" t="s">
        <v>59</v>
      </c>
      <c r="H62" s="8"/>
      <c r="I62" s="6" t="s">
        <v>43</v>
      </c>
      <c r="J62" s="38">
        <v>7</v>
      </c>
      <c r="K62" s="38">
        <v>9</v>
      </c>
      <c r="L62" s="11" t="s">
        <v>2532</v>
      </c>
      <c r="M62" s="8" t="s">
        <v>44</v>
      </c>
      <c r="N62" s="8">
        <v>562</v>
      </c>
    </row>
    <row r="63" spans="1:14" s="108" customFormat="1" ht="28.5" outlineLevel="1" collapsed="1">
      <c r="A63" s="8" t="s">
        <v>4911</v>
      </c>
      <c r="B63" s="119">
        <v>110</v>
      </c>
      <c r="C63" s="9" t="s">
        <v>2547</v>
      </c>
      <c r="D63" s="9" t="s">
        <v>4868</v>
      </c>
      <c r="E63" s="8" t="s">
        <v>4912</v>
      </c>
      <c r="F63" s="11" t="s">
        <v>6207</v>
      </c>
      <c r="G63" s="8" t="s">
        <v>1120</v>
      </c>
      <c r="H63" s="8"/>
      <c r="I63" s="6" t="s">
        <v>43</v>
      </c>
      <c r="J63" s="38">
        <v>9</v>
      </c>
      <c r="K63" s="38">
        <v>9</v>
      </c>
      <c r="L63" s="11" t="s">
        <v>6547</v>
      </c>
      <c r="M63" s="8"/>
      <c r="N63" s="8"/>
    </row>
    <row r="64" spans="1:14" s="108" customFormat="1" ht="28.5" hidden="1" outlineLevel="2">
      <c r="A64" s="8"/>
      <c r="B64" s="119">
        <v>110</v>
      </c>
      <c r="C64" s="9" t="s">
        <v>2547</v>
      </c>
      <c r="D64" s="9" t="s">
        <v>4868</v>
      </c>
      <c r="E64" s="8"/>
      <c r="F64" s="11" t="s">
        <v>4913</v>
      </c>
      <c r="G64" s="8" t="s">
        <v>1120</v>
      </c>
      <c r="H64" s="8"/>
      <c r="I64" s="6" t="s">
        <v>43</v>
      </c>
      <c r="J64" s="38">
        <v>9</v>
      </c>
      <c r="K64" s="38">
        <v>9</v>
      </c>
      <c r="L64" s="11" t="s">
        <v>2496</v>
      </c>
      <c r="M64" s="8" t="s">
        <v>44</v>
      </c>
      <c r="N64" s="8">
        <v>9</v>
      </c>
    </row>
    <row r="65" spans="1:14" s="108" customFormat="1" ht="28.5" outlineLevel="1" collapsed="1">
      <c r="A65" s="8" t="s">
        <v>4914</v>
      </c>
      <c r="B65" s="119">
        <v>110</v>
      </c>
      <c r="C65" s="9" t="s">
        <v>2547</v>
      </c>
      <c r="D65" s="9" t="s">
        <v>4868</v>
      </c>
      <c r="E65" s="8" t="s">
        <v>4915</v>
      </c>
      <c r="F65" s="11" t="s">
        <v>6208</v>
      </c>
      <c r="G65" s="8" t="s">
        <v>59</v>
      </c>
      <c r="H65" s="8"/>
      <c r="I65" s="6" t="s">
        <v>43</v>
      </c>
      <c r="J65" s="38">
        <v>5</v>
      </c>
      <c r="K65" s="38">
        <v>7</v>
      </c>
      <c r="L65" s="11" t="s">
        <v>6548</v>
      </c>
      <c r="M65" s="8"/>
      <c r="N65" s="8"/>
    </row>
    <row r="66" spans="1:14" s="108" customFormat="1" ht="28.5" hidden="1" outlineLevel="2">
      <c r="A66" s="8"/>
      <c r="B66" s="119">
        <v>110</v>
      </c>
      <c r="C66" s="9" t="s">
        <v>2547</v>
      </c>
      <c r="D66" s="9" t="s">
        <v>4868</v>
      </c>
      <c r="E66" s="8"/>
      <c r="F66" s="11" t="s">
        <v>4916</v>
      </c>
      <c r="G66" s="8" t="s">
        <v>59</v>
      </c>
      <c r="H66" s="8"/>
      <c r="I66" s="6" t="s">
        <v>43</v>
      </c>
      <c r="J66" s="38">
        <v>5</v>
      </c>
      <c r="K66" s="38">
        <v>7</v>
      </c>
      <c r="L66" s="11" t="s">
        <v>62</v>
      </c>
      <c r="M66" s="8" t="s">
        <v>63</v>
      </c>
      <c r="N66" s="8">
        <v>11.26</v>
      </c>
    </row>
    <row r="67" spans="1:14" s="108" customFormat="1" ht="28.5" outlineLevel="1" collapsed="1">
      <c r="A67" s="8" t="s">
        <v>4917</v>
      </c>
      <c r="B67" s="119">
        <v>110</v>
      </c>
      <c r="C67" s="9" t="s">
        <v>2547</v>
      </c>
      <c r="D67" s="9" t="s">
        <v>4868</v>
      </c>
      <c r="E67" s="8" t="s">
        <v>4918</v>
      </c>
      <c r="F67" s="11" t="s">
        <v>6209</v>
      </c>
      <c r="G67" s="8" t="s">
        <v>59</v>
      </c>
      <c r="H67" s="8"/>
      <c r="I67" s="6" t="s">
        <v>43</v>
      </c>
      <c r="J67" s="38">
        <v>10</v>
      </c>
      <c r="K67" s="38">
        <v>10</v>
      </c>
      <c r="L67" s="11" t="s">
        <v>6549</v>
      </c>
      <c r="M67" s="8"/>
      <c r="N67" s="8"/>
    </row>
    <row r="68" spans="1:14" s="108" customFormat="1" ht="28.5" hidden="1" outlineLevel="2">
      <c r="A68" s="8"/>
      <c r="B68" s="119">
        <v>110</v>
      </c>
      <c r="C68" s="9" t="s">
        <v>2547</v>
      </c>
      <c r="D68" s="9" t="s">
        <v>4868</v>
      </c>
      <c r="E68" s="8"/>
      <c r="F68" s="11" t="s">
        <v>4919</v>
      </c>
      <c r="G68" s="8" t="s">
        <v>59</v>
      </c>
      <c r="H68" s="8"/>
      <c r="I68" s="6" t="s">
        <v>43</v>
      </c>
      <c r="J68" s="38">
        <v>10</v>
      </c>
      <c r="K68" s="38">
        <v>10</v>
      </c>
      <c r="L68" s="11" t="s">
        <v>62</v>
      </c>
      <c r="M68" s="8" t="s">
        <v>63</v>
      </c>
      <c r="N68" s="8">
        <v>4.2</v>
      </c>
    </row>
    <row r="69" spans="1:14" s="108" customFormat="1" ht="28.5" outlineLevel="1" collapsed="1">
      <c r="A69" s="8" t="s">
        <v>4920</v>
      </c>
      <c r="B69" s="119">
        <v>110</v>
      </c>
      <c r="C69" s="9" t="s">
        <v>2547</v>
      </c>
      <c r="D69" s="9" t="s">
        <v>4868</v>
      </c>
      <c r="E69" s="8" t="s">
        <v>4912</v>
      </c>
      <c r="F69" s="11" t="s">
        <v>6210</v>
      </c>
      <c r="G69" s="8" t="s">
        <v>59</v>
      </c>
      <c r="H69" s="8"/>
      <c r="I69" s="6" t="s">
        <v>43</v>
      </c>
      <c r="J69" s="38">
        <v>11</v>
      </c>
      <c r="K69" s="38">
        <v>11</v>
      </c>
      <c r="L69" s="11" t="s">
        <v>6550</v>
      </c>
      <c r="M69" s="8"/>
      <c r="N69" s="8"/>
    </row>
    <row r="70" spans="1:14" s="108" customFormat="1" ht="28.5" hidden="1" outlineLevel="2">
      <c r="A70" s="8"/>
      <c r="B70" s="119">
        <v>110</v>
      </c>
      <c r="C70" s="9" t="s">
        <v>2547</v>
      </c>
      <c r="D70" s="9" t="s">
        <v>4868</v>
      </c>
      <c r="E70" s="8"/>
      <c r="F70" s="11" t="s">
        <v>4921</v>
      </c>
      <c r="G70" s="8" t="s">
        <v>59</v>
      </c>
      <c r="H70" s="8"/>
      <c r="I70" s="6" t="s">
        <v>43</v>
      </c>
      <c r="J70" s="38">
        <v>11</v>
      </c>
      <c r="K70" s="38">
        <v>11</v>
      </c>
      <c r="L70" s="11" t="s">
        <v>62</v>
      </c>
      <c r="M70" s="8" t="s">
        <v>63</v>
      </c>
      <c r="N70" s="8">
        <v>5.2</v>
      </c>
    </row>
    <row r="71" spans="1:14" s="108" customFormat="1" ht="42.75" outlineLevel="1" collapsed="1">
      <c r="A71" s="8" t="s">
        <v>4922</v>
      </c>
      <c r="B71" s="119">
        <v>110</v>
      </c>
      <c r="C71" s="9" t="s">
        <v>4923</v>
      </c>
      <c r="D71" s="9" t="s">
        <v>4868</v>
      </c>
      <c r="E71" s="8" t="s">
        <v>4924</v>
      </c>
      <c r="F71" s="11" t="s">
        <v>6211</v>
      </c>
      <c r="G71" s="8" t="s">
        <v>59</v>
      </c>
      <c r="H71" s="8"/>
      <c r="I71" s="6" t="s">
        <v>43</v>
      </c>
      <c r="J71" s="38">
        <v>3</v>
      </c>
      <c r="K71" s="38">
        <v>4</v>
      </c>
      <c r="L71" s="11" t="s">
        <v>6551</v>
      </c>
      <c r="M71" s="8"/>
      <c r="N71" s="8"/>
    </row>
    <row r="72" spans="1:14" s="108" customFormat="1" ht="28.5" hidden="1" outlineLevel="2">
      <c r="A72" s="8"/>
      <c r="B72" s="119">
        <v>110</v>
      </c>
      <c r="C72" s="9" t="s">
        <v>4923</v>
      </c>
      <c r="D72" s="9" t="s">
        <v>4868</v>
      </c>
      <c r="E72" s="8"/>
      <c r="F72" s="11" t="s">
        <v>4925</v>
      </c>
      <c r="G72" s="8" t="s">
        <v>59</v>
      </c>
      <c r="H72" s="8"/>
      <c r="I72" s="6" t="s">
        <v>43</v>
      </c>
      <c r="J72" s="38">
        <v>3</v>
      </c>
      <c r="K72" s="38">
        <v>3</v>
      </c>
      <c r="L72" s="11" t="s">
        <v>62</v>
      </c>
      <c r="M72" s="8" t="s">
        <v>63</v>
      </c>
      <c r="N72" s="8">
        <v>0.3</v>
      </c>
    </row>
    <row r="73" spans="1:14" s="108" customFormat="1" ht="28.5" hidden="1" outlineLevel="2">
      <c r="A73" s="8"/>
      <c r="B73" s="119">
        <v>110</v>
      </c>
      <c r="C73" s="9" t="s">
        <v>4923</v>
      </c>
      <c r="D73" s="9" t="s">
        <v>4868</v>
      </c>
      <c r="E73" s="8"/>
      <c r="F73" s="11" t="s">
        <v>4926</v>
      </c>
      <c r="G73" s="8" t="s">
        <v>59</v>
      </c>
      <c r="H73" s="8"/>
      <c r="I73" s="6" t="s">
        <v>43</v>
      </c>
      <c r="J73" s="38">
        <v>3</v>
      </c>
      <c r="K73" s="38">
        <v>4</v>
      </c>
      <c r="L73" s="11" t="s">
        <v>65</v>
      </c>
      <c r="M73" s="8" t="s">
        <v>63</v>
      </c>
      <c r="N73" s="8">
        <v>24.7</v>
      </c>
    </row>
    <row r="74" spans="1:14" s="108" customFormat="1" ht="28.5" hidden="1" outlineLevel="2">
      <c r="A74" s="8"/>
      <c r="B74" s="119">
        <v>110</v>
      </c>
      <c r="C74" s="9" t="s">
        <v>4923</v>
      </c>
      <c r="D74" s="9" t="s">
        <v>4868</v>
      </c>
      <c r="E74" s="8"/>
      <c r="F74" s="11" t="s">
        <v>4927</v>
      </c>
      <c r="G74" s="8" t="s">
        <v>59</v>
      </c>
      <c r="H74" s="8"/>
      <c r="I74" s="6" t="s">
        <v>43</v>
      </c>
      <c r="J74" s="38">
        <v>3</v>
      </c>
      <c r="K74" s="38">
        <v>3</v>
      </c>
      <c r="L74" s="11" t="s">
        <v>4928</v>
      </c>
      <c r="M74" s="8" t="s">
        <v>4736</v>
      </c>
      <c r="N74" s="160">
        <v>30000</v>
      </c>
    </row>
    <row r="75" spans="1:14" s="108" customFormat="1" ht="42.75" outlineLevel="1" collapsed="1">
      <c r="A75" s="8" t="s">
        <v>4929</v>
      </c>
      <c r="B75" s="119">
        <v>110</v>
      </c>
      <c r="C75" s="9" t="s">
        <v>4923</v>
      </c>
      <c r="D75" s="9" t="s">
        <v>4868</v>
      </c>
      <c r="E75" s="8" t="s">
        <v>4924</v>
      </c>
      <c r="F75" s="11" t="s">
        <v>6212</v>
      </c>
      <c r="G75" s="8" t="s">
        <v>59</v>
      </c>
      <c r="H75" s="8"/>
      <c r="I75" s="6" t="s">
        <v>43</v>
      </c>
      <c r="J75" s="38">
        <v>1</v>
      </c>
      <c r="K75" s="38">
        <v>4</v>
      </c>
      <c r="L75" s="11" t="s">
        <v>6552</v>
      </c>
      <c r="M75" s="8"/>
      <c r="N75" s="8"/>
    </row>
    <row r="76" spans="1:14" s="108" customFormat="1" ht="28.5" hidden="1" outlineLevel="2">
      <c r="A76" s="8"/>
      <c r="B76" s="119">
        <v>110</v>
      </c>
      <c r="C76" s="9" t="s">
        <v>4923</v>
      </c>
      <c r="D76" s="9" t="s">
        <v>4868</v>
      </c>
      <c r="E76" s="8"/>
      <c r="F76" s="11" t="s">
        <v>4930</v>
      </c>
      <c r="G76" s="8" t="s">
        <v>59</v>
      </c>
      <c r="H76" s="8"/>
      <c r="I76" s="6" t="s">
        <v>43</v>
      </c>
      <c r="J76" s="38">
        <v>4</v>
      </c>
      <c r="K76" s="38">
        <v>4</v>
      </c>
      <c r="L76" s="11" t="s">
        <v>62</v>
      </c>
      <c r="M76" s="8" t="s">
        <v>63</v>
      </c>
      <c r="N76" s="8">
        <v>2.5</v>
      </c>
    </row>
    <row r="77" spans="1:14" s="108" customFormat="1" ht="28.5" hidden="1" outlineLevel="2">
      <c r="A77" s="8"/>
      <c r="B77" s="119">
        <v>110</v>
      </c>
      <c r="C77" s="9" t="s">
        <v>4923</v>
      </c>
      <c r="D77" s="9" t="s">
        <v>4868</v>
      </c>
      <c r="E77" s="8"/>
      <c r="F77" s="11" t="s">
        <v>4931</v>
      </c>
      <c r="G77" s="8" t="s">
        <v>59</v>
      </c>
      <c r="H77" s="8"/>
      <c r="I77" s="6" t="s">
        <v>43</v>
      </c>
      <c r="J77" s="38">
        <v>1</v>
      </c>
      <c r="K77" s="38">
        <v>2</v>
      </c>
      <c r="L77" s="11" t="s">
        <v>65</v>
      </c>
      <c r="M77" s="8" t="s">
        <v>63</v>
      </c>
      <c r="N77" s="8">
        <v>22</v>
      </c>
    </row>
    <row r="78" spans="1:14" s="108" customFormat="1" ht="28.5" hidden="1" outlineLevel="2">
      <c r="A78" s="8"/>
      <c r="B78" s="119">
        <v>110</v>
      </c>
      <c r="C78" s="9" t="s">
        <v>4923</v>
      </c>
      <c r="D78" s="9" t="s">
        <v>4868</v>
      </c>
      <c r="E78" s="8"/>
      <c r="F78" s="11" t="s">
        <v>4932</v>
      </c>
      <c r="G78" s="8" t="s">
        <v>59</v>
      </c>
      <c r="H78" s="8"/>
      <c r="I78" s="6" t="s">
        <v>43</v>
      </c>
      <c r="J78" s="38">
        <v>1</v>
      </c>
      <c r="K78" s="38">
        <v>1</v>
      </c>
      <c r="L78" s="11" t="s">
        <v>4928</v>
      </c>
      <c r="M78" s="8" t="s">
        <v>4736</v>
      </c>
      <c r="N78" s="160">
        <v>27000</v>
      </c>
    </row>
    <row r="79" spans="1:14" s="108" customFormat="1" ht="85.5" outlineLevel="1" collapsed="1">
      <c r="A79" s="8" t="s">
        <v>4933</v>
      </c>
      <c r="B79" s="119">
        <v>110</v>
      </c>
      <c r="C79" s="9" t="s">
        <v>4923</v>
      </c>
      <c r="D79" s="9" t="s">
        <v>4868</v>
      </c>
      <c r="E79" s="8" t="s">
        <v>4934</v>
      </c>
      <c r="F79" s="11" t="s">
        <v>6213</v>
      </c>
      <c r="G79" s="8" t="s">
        <v>59</v>
      </c>
      <c r="H79" s="8"/>
      <c r="I79" s="6" t="s">
        <v>43</v>
      </c>
      <c r="J79" s="38">
        <v>2</v>
      </c>
      <c r="K79" s="38">
        <v>5</v>
      </c>
      <c r="L79" s="11" t="s">
        <v>6553</v>
      </c>
      <c r="M79" s="8"/>
      <c r="N79" s="8"/>
    </row>
    <row r="80" spans="1:14" s="108" customFormat="1" ht="28.5" hidden="1" outlineLevel="2">
      <c r="A80" s="8"/>
      <c r="B80" s="119">
        <v>110</v>
      </c>
      <c r="C80" s="9" t="s">
        <v>4923</v>
      </c>
      <c r="D80" s="9" t="s">
        <v>4868</v>
      </c>
      <c r="E80" s="8"/>
      <c r="F80" s="11" t="s">
        <v>4935</v>
      </c>
      <c r="G80" s="8" t="s">
        <v>59</v>
      </c>
      <c r="H80" s="8"/>
      <c r="I80" s="6" t="s">
        <v>43</v>
      </c>
      <c r="J80" s="38">
        <v>5</v>
      </c>
      <c r="K80" s="38">
        <v>5</v>
      </c>
      <c r="L80" s="11" t="s">
        <v>2504</v>
      </c>
      <c r="M80" s="8" t="s">
        <v>44</v>
      </c>
      <c r="N80" s="8">
        <v>15</v>
      </c>
    </row>
    <row r="81" spans="1:14" s="108" customFormat="1" ht="28.5" hidden="1" outlineLevel="2">
      <c r="A81" s="8"/>
      <c r="B81" s="119">
        <v>110</v>
      </c>
      <c r="C81" s="9" t="s">
        <v>4923</v>
      </c>
      <c r="D81" s="9" t="s">
        <v>4868</v>
      </c>
      <c r="E81" s="8"/>
      <c r="F81" s="11" t="s">
        <v>4936</v>
      </c>
      <c r="G81" s="8" t="s">
        <v>59</v>
      </c>
      <c r="H81" s="8"/>
      <c r="I81" s="6" t="s">
        <v>43</v>
      </c>
      <c r="J81" s="38">
        <v>5</v>
      </c>
      <c r="K81" s="38">
        <v>5</v>
      </c>
      <c r="L81" s="11" t="s">
        <v>4937</v>
      </c>
      <c r="M81" s="8" t="s">
        <v>44</v>
      </c>
      <c r="N81" s="8">
        <v>2</v>
      </c>
    </row>
    <row r="82" spans="1:14" s="108" customFormat="1" ht="28.5" hidden="1" outlineLevel="2">
      <c r="A82" s="8"/>
      <c r="B82" s="119">
        <v>110</v>
      </c>
      <c r="C82" s="9" t="s">
        <v>4923</v>
      </c>
      <c r="D82" s="9" t="s">
        <v>4868</v>
      </c>
      <c r="E82" s="8"/>
      <c r="F82" s="11" t="s">
        <v>4938</v>
      </c>
      <c r="G82" s="8" t="s">
        <v>59</v>
      </c>
      <c r="H82" s="8"/>
      <c r="I82" s="6" t="s">
        <v>43</v>
      </c>
      <c r="J82" s="38">
        <v>5</v>
      </c>
      <c r="K82" s="38">
        <v>5</v>
      </c>
      <c r="L82" s="11" t="s">
        <v>4939</v>
      </c>
      <c r="M82" s="8" t="s">
        <v>4940</v>
      </c>
      <c r="N82" s="8">
        <v>2</v>
      </c>
    </row>
    <row r="83" spans="1:14" s="108" customFormat="1" ht="28.5" hidden="1" outlineLevel="2">
      <c r="A83" s="8"/>
      <c r="B83" s="119">
        <v>110</v>
      </c>
      <c r="C83" s="9" t="s">
        <v>4923</v>
      </c>
      <c r="D83" s="9" t="s">
        <v>4868</v>
      </c>
      <c r="E83" s="8"/>
      <c r="F83" s="11">
        <v>22.26</v>
      </c>
      <c r="G83" s="8" t="s">
        <v>59</v>
      </c>
      <c r="H83" s="8"/>
      <c r="I83" s="6" t="s">
        <v>43</v>
      </c>
      <c r="J83" s="38">
        <v>5</v>
      </c>
      <c r="K83" s="38">
        <v>5</v>
      </c>
      <c r="L83" s="11" t="s">
        <v>4941</v>
      </c>
      <c r="M83" s="8" t="s">
        <v>44</v>
      </c>
      <c r="N83" s="8">
        <v>6</v>
      </c>
    </row>
    <row r="84" spans="1:14" s="108" customFormat="1" ht="28.5" hidden="1" outlineLevel="2">
      <c r="A84" s="8"/>
      <c r="B84" s="119">
        <v>110</v>
      </c>
      <c r="C84" s="9" t="s">
        <v>4923</v>
      </c>
      <c r="D84" s="9" t="s">
        <v>4868</v>
      </c>
      <c r="E84" s="8"/>
      <c r="F84" s="11" t="s">
        <v>4942</v>
      </c>
      <c r="G84" s="8" t="s">
        <v>59</v>
      </c>
      <c r="H84" s="8"/>
      <c r="I84" s="6" t="s">
        <v>43</v>
      </c>
      <c r="J84" s="38">
        <v>5</v>
      </c>
      <c r="K84" s="38">
        <v>5</v>
      </c>
      <c r="L84" s="11" t="s">
        <v>233</v>
      </c>
      <c r="M84" s="8" t="s">
        <v>44</v>
      </c>
      <c r="N84" s="8">
        <v>2</v>
      </c>
    </row>
    <row r="85" spans="1:14" s="108" customFormat="1" ht="42.75" hidden="1" outlineLevel="2">
      <c r="A85" s="8"/>
      <c r="B85" s="119">
        <v>110</v>
      </c>
      <c r="C85" s="9" t="s">
        <v>4923</v>
      </c>
      <c r="D85" s="9" t="s">
        <v>4868</v>
      </c>
      <c r="E85" s="8"/>
      <c r="F85" s="11" t="s">
        <v>4943</v>
      </c>
      <c r="G85" s="8" t="s">
        <v>59</v>
      </c>
      <c r="H85" s="8"/>
      <c r="I85" s="6" t="s">
        <v>43</v>
      </c>
      <c r="J85" s="38">
        <v>2</v>
      </c>
      <c r="K85" s="38">
        <v>2</v>
      </c>
      <c r="L85" s="11" t="s">
        <v>62</v>
      </c>
      <c r="M85" s="8" t="s">
        <v>63</v>
      </c>
      <c r="N85" s="8">
        <v>2.5</v>
      </c>
    </row>
    <row r="86" spans="1:14" s="108" customFormat="1" ht="28.5" outlineLevel="1" collapsed="1">
      <c r="A86" s="8" t="s">
        <v>4944</v>
      </c>
      <c r="B86" s="119">
        <v>110</v>
      </c>
      <c r="C86" s="9" t="s">
        <v>4945</v>
      </c>
      <c r="D86" s="9" t="s">
        <v>4868</v>
      </c>
      <c r="E86" s="8" t="s">
        <v>4946</v>
      </c>
      <c r="F86" s="11" t="s">
        <v>6214</v>
      </c>
      <c r="G86" s="8" t="s">
        <v>59</v>
      </c>
      <c r="H86" s="8"/>
      <c r="I86" s="6" t="s">
        <v>43</v>
      </c>
      <c r="J86" s="38">
        <v>7</v>
      </c>
      <c r="K86" s="38">
        <v>9</v>
      </c>
      <c r="L86" s="11" t="s">
        <v>6554</v>
      </c>
      <c r="M86" s="8"/>
      <c r="N86" s="8"/>
    </row>
    <row r="87" spans="1:14" s="108" customFormat="1" ht="28.5" hidden="1" outlineLevel="2">
      <c r="A87" s="8"/>
      <c r="B87" s="119">
        <v>110</v>
      </c>
      <c r="C87" s="9" t="s">
        <v>4945</v>
      </c>
      <c r="D87" s="9" t="s">
        <v>4868</v>
      </c>
      <c r="E87" s="8"/>
      <c r="F87" s="11" t="s">
        <v>4947</v>
      </c>
      <c r="G87" s="8" t="s">
        <v>59</v>
      </c>
      <c r="H87" s="8"/>
      <c r="I87" s="6" t="s">
        <v>43</v>
      </c>
      <c r="J87" s="38">
        <v>7</v>
      </c>
      <c r="K87" s="38">
        <v>9</v>
      </c>
      <c r="L87" s="11" t="s">
        <v>2532</v>
      </c>
      <c r="M87" s="8" t="s">
        <v>44</v>
      </c>
      <c r="N87" s="8">
        <v>256</v>
      </c>
    </row>
    <row r="88" spans="1:14" s="108" customFormat="1" ht="71.25" outlineLevel="1" collapsed="1">
      <c r="A88" s="8" t="s">
        <v>4948</v>
      </c>
      <c r="B88" s="119">
        <v>110</v>
      </c>
      <c r="C88" s="9" t="s">
        <v>4949</v>
      </c>
      <c r="D88" s="9" t="s">
        <v>4868</v>
      </c>
      <c r="E88" s="8" t="s">
        <v>4950</v>
      </c>
      <c r="F88" s="11" t="s">
        <v>6215</v>
      </c>
      <c r="G88" s="8" t="s">
        <v>59</v>
      </c>
      <c r="H88" s="8"/>
      <c r="I88" s="6" t="s">
        <v>43</v>
      </c>
      <c r="J88" s="38">
        <v>1</v>
      </c>
      <c r="K88" s="38">
        <v>9</v>
      </c>
      <c r="L88" s="11" t="s">
        <v>6555</v>
      </c>
      <c r="M88" s="8"/>
      <c r="N88" s="8"/>
    </row>
    <row r="89" spans="1:14" s="108" customFormat="1" ht="28.5" hidden="1" outlineLevel="2">
      <c r="A89" s="8"/>
      <c r="B89" s="119">
        <v>110</v>
      </c>
      <c r="C89" s="9" t="s">
        <v>4949</v>
      </c>
      <c r="D89" s="9" t="s">
        <v>4868</v>
      </c>
      <c r="E89" s="8"/>
      <c r="F89" s="11" t="s">
        <v>4951</v>
      </c>
      <c r="G89" s="8" t="s">
        <v>59</v>
      </c>
      <c r="H89" s="8"/>
      <c r="I89" s="6" t="s">
        <v>43</v>
      </c>
      <c r="J89" s="38">
        <v>9</v>
      </c>
      <c r="K89" s="38">
        <v>9</v>
      </c>
      <c r="L89" s="11" t="s">
        <v>2504</v>
      </c>
      <c r="M89" s="8" t="s">
        <v>44</v>
      </c>
      <c r="N89" s="8">
        <v>25</v>
      </c>
    </row>
    <row r="90" spans="1:14" s="108" customFormat="1" ht="28.5" hidden="1" outlineLevel="2">
      <c r="A90" s="8"/>
      <c r="B90" s="119">
        <v>110</v>
      </c>
      <c r="C90" s="9" t="s">
        <v>4949</v>
      </c>
      <c r="D90" s="9" t="s">
        <v>4868</v>
      </c>
      <c r="E90" s="8"/>
      <c r="F90" s="11" t="s">
        <v>4952</v>
      </c>
      <c r="G90" s="8" t="s">
        <v>59</v>
      </c>
      <c r="H90" s="8"/>
      <c r="I90" s="6" t="s">
        <v>43</v>
      </c>
      <c r="J90" s="38">
        <v>9</v>
      </c>
      <c r="K90" s="38">
        <v>9</v>
      </c>
      <c r="L90" s="11" t="s">
        <v>4953</v>
      </c>
      <c r="M90" s="8" t="s">
        <v>1475</v>
      </c>
      <c r="N90" s="8">
        <v>10</v>
      </c>
    </row>
    <row r="91" spans="1:14" s="108" customFormat="1" ht="28.5" hidden="1" outlineLevel="2">
      <c r="A91" s="8"/>
      <c r="B91" s="119">
        <v>110</v>
      </c>
      <c r="C91" s="9" t="s">
        <v>4949</v>
      </c>
      <c r="D91" s="9" t="s">
        <v>4868</v>
      </c>
      <c r="E91" s="8"/>
      <c r="F91" s="11" t="s">
        <v>4954</v>
      </c>
      <c r="G91" s="8" t="s">
        <v>59</v>
      </c>
      <c r="H91" s="8"/>
      <c r="I91" s="6" t="s">
        <v>43</v>
      </c>
      <c r="J91" s="38">
        <v>1</v>
      </c>
      <c r="K91" s="38">
        <v>1</v>
      </c>
      <c r="L91" s="11" t="s">
        <v>217</v>
      </c>
      <c r="M91" s="8" t="s">
        <v>63</v>
      </c>
      <c r="N91" s="8">
        <v>3.37</v>
      </c>
    </row>
    <row r="92" spans="1:14" s="108" customFormat="1" ht="28.5" hidden="1" outlineLevel="2">
      <c r="A92" s="8"/>
      <c r="B92" s="119">
        <v>110</v>
      </c>
      <c r="C92" s="9" t="s">
        <v>4949</v>
      </c>
      <c r="D92" s="9" t="s">
        <v>4868</v>
      </c>
      <c r="E92" s="8"/>
      <c r="F92" s="11" t="s">
        <v>4955</v>
      </c>
      <c r="G92" s="8" t="s">
        <v>59</v>
      </c>
      <c r="H92" s="8"/>
      <c r="I92" s="6" t="s">
        <v>43</v>
      </c>
      <c r="J92" s="38">
        <v>9</v>
      </c>
      <c r="K92" s="38">
        <v>9</v>
      </c>
      <c r="L92" s="11" t="s">
        <v>4956</v>
      </c>
      <c r="M92" s="8" t="s">
        <v>1475</v>
      </c>
      <c r="N92" s="8">
        <v>40.095750000000002</v>
      </c>
    </row>
    <row r="93" spans="1:14" s="108" customFormat="1" ht="28.5" hidden="1" outlineLevel="2">
      <c r="A93" s="8"/>
      <c r="B93" s="119">
        <v>110</v>
      </c>
      <c r="C93" s="9" t="s">
        <v>4949</v>
      </c>
      <c r="D93" s="9" t="s">
        <v>4868</v>
      </c>
      <c r="E93" s="8"/>
      <c r="F93" s="11" t="s">
        <v>4955</v>
      </c>
      <c r="G93" s="8" t="s">
        <v>59</v>
      </c>
      <c r="H93" s="8"/>
      <c r="I93" s="6" t="s">
        <v>43</v>
      </c>
      <c r="J93" s="38">
        <v>9</v>
      </c>
      <c r="K93" s="38">
        <v>9</v>
      </c>
      <c r="L93" s="11" t="s">
        <v>4957</v>
      </c>
      <c r="M93" s="8" t="s">
        <v>1475</v>
      </c>
      <c r="N93" s="8">
        <v>13.36525</v>
      </c>
    </row>
    <row r="94" spans="1:14" s="108" customFormat="1" ht="42.75" outlineLevel="1" collapsed="1">
      <c r="A94" s="8" t="s">
        <v>4958</v>
      </c>
      <c r="B94" s="119">
        <v>110</v>
      </c>
      <c r="C94" s="9" t="s">
        <v>4949</v>
      </c>
      <c r="D94" s="9" t="s">
        <v>4868</v>
      </c>
      <c r="E94" s="8" t="s">
        <v>4959</v>
      </c>
      <c r="F94" s="11" t="s">
        <v>6216</v>
      </c>
      <c r="G94" s="8" t="s">
        <v>59</v>
      </c>
      <c r="H94" s="8"/>
      <c r="I94" s="6" t="s">
        <v>43</v>
      </c>
      <c r="J94" s="38">
        <v>6</v>
      </c>
      <c r="K94" s="38">
        <v>8</v>
      </c>
      <c r="L94" s="11" t="s">
        <v>6556</v>
      </c>
      <c r="M94" s="8"/>
      <c r="N94" s="8"/>
    </row>
    <row r="95" spans="1:14" s="108" customFormat="1" ht="28.5" hidden="1" outlineLevel="2">
      <c r="A95" s="8"/>
      <c r="B95" s="119">
        <v>110</v>
      </c>
      <c r="C95" s="9" t="s">
        <v>4949</v>
      </c>
      <c r="D95" s="9" t="s">
        <v>4868</v>
      </c>
      <c r="E95" s="8"/>
      <c r="F95" s="11" t="s">
        <v>4960</v>
      </c>
      <c r="G95" s="8" t="s">
        <v>59</v>
      </c>
      <c r="H95" s="8"/>
      <c r="I95" s="6" t="s">
        <v>43</v>
      </c>
      <c r="J95" s="38">
        <v>6</v>
      </c>
      <c r="K95" s="38">
        <v>8</v>
      </c>
      <c r="L95" s="11" t="s">
        <v>217</v>
      </c>
      <c r="M95" s="8" t="s">
        <v>63</v>
      </c>
      <c r="N95" s="8">
        <v>12.5</v>
      </c>
    </row>
    <row r="96" spans="1:14" s="108" customFormat="1" ht="28.5" hidden="1" outlineLevel="2">
      <c r="A96" s="8"/>
      <c r="B96" s="119">
        <v>110</v>
      </c>
      <c r="C96" s="9" t="s">
        <v>4949</v>
      </c>
      <c r="D96" s="9" t="s">
        <v>4868</v>
      </c>
      <c r="E96" s="8"/>
      <c r="F96" s="11" t="s">
        <v>4961</v>
      </c>
      <c r="G96" s="8" t="s">
        <v>59</v>
      </c>
      <c r="H96" s="8"/>
      <c r="I96" s="6" t="s">
        <v>43</v>
      </c>
      <c r="J96" s="38">
        <v>8</v>
      </c>
      <c r="K96" s="38">
        <v>8</v>
      </c>
      <c r="L96" s="11" t="s">
        <v>2496</v>
      </c>
      <c r="M96" s="8" t="s">
        <v>44</v>
      </c>
      <c r="N96" s="8">
        <v>8</v>
      </c>
    </row>
    <row r="97" spans="1:14" s="108" customFormat="1" ht="28.5" hidden="1" outlineLevel="2">
      <c r="A97" s="8"/>
      <c r="B97" s="119">
        <v>110</v>
      </c>
      <c r="C97" s="9" t="s">
        <v>4949</v>
      </c>
      <c r="D97" s="9" t="s">
        <v>4868</v>
      </c>
      <c r="E97" s="8"/>
      <c r="F97" s="11" t="s">
        <v>4962</v>
      </c>
      <c r="G97" s="8" t="s">
        <v>59</v>
      </c>
      <c r="H97" s="8"/>
      <c r="I97" s="6" t="s">
        <v>43</v>
      </c>
      <c r="J97" s="38">
        <v>8</v>
      </c>
      <c r="K97" s="38">
        <v>8</v>
      </c>
      <c r="L97" s="11" t="s">
        <v>2504</v>
      </c>
      <c r="M97" s="8" t="s">
        <v>44</v>
      </c>
      <c r="N97" s="8">
        <v>10</v>
      </c>
    </row>
    <row r="98" spans="1:14" s="108" customFormat="1" ht="57" outlineLevel="1" collapsed="1">
      <c r="A98" s="8" t="s">
        <v>4963</v>
      </c>
      <c r="B98" s="119">
        <v>110</v>
      </c>
      <c r="C98" s="9" t="s">
        <v>4964</v>
      </c>
      <c r="D98" s="9" t="s">
        <v>4868</v>
      </c>
      <c r="E98" s="8" t="s">
        <v>4965</v>
      </c>
      <c r="F98" s="11" t="s">
        <v>6217</v>
      </c>
      <c r="G98" s="8" t="s">
        <v>59</v>
      </c>
      <c r="H98" s="8"/>
      <c r="I98" s="6" t="s">
        <v>43</v>
      </c>
      <c r="J98" s="38">
        <v>1</v>
      </c>
      <c r="K98" s="38">
        <v>12</v>
      </c>
      <c r="L98" s="11" t="s">
        <v>6557</v>
      </c>
      <c r="M98" s="8"/>
      <c r="N98" s="8"/>
    </row>
    <row r="99" spans="1:14" s="108" customFormat="1" ht="28.5" hidden="1" outlineLevel="2">
      <c r="A99" s="8"/>
      <c r="B99" s="119">
        <v>110</v>
      </c>
      <c r="C99" s="9" t="s">
        <v>4964</v>
      </c>
      <c r="D99" s="9" t="s">
        <v>4868</v>
      </c>
      <c r="E99" s="8"/>
      <c r="F99" s="11" t="s">
        <v>4966</v>
      </c>
      <c r="G99" s="8" t="s">
        <v>59</v>
      </c>
      <c r="H99" s="8"/>
      <c r="I99" s="6" t="s">
        <v>43</v>
      </c>
      <c r="J99" s="38">
        <v>1</v>
      </c>
      <c r="K99" s="38">
        <v>12</v>
      </c>
      <c r="L99" s="11" t="s">
        <v>67</v>
      </c>
      <c r="M99" s="8" t="s">
        <v>44</v>
      </c>
      <c r="N99" s="8">
        <v>580</v>
      </c>
    </row>
    <row r="100" spans="1:14" s="108" customFormat="1" ht="28.5" hidden="1" outlineLevel="2">
      <c r="A100" s="8"/>
      <c r="B100" s="119">
        <v>110</v>
      </c>
      <c r="C100" s="9" t="s">
        <v>4964</v>
      </c>
      <c r="D100" s="9" t="s">
        <v>4868</v>
      </c>
      <c r="E100" s="8"/>
      <c r="F100" s="11" t="s">
        <v>4967</v>
      </c>
      <c r="G100" s="8" t="s">
        <v>59</v>
      </c>
      <c r="H100" s="8"/>
      <c r="I100" s="6" t="s">
        <v>43</v>
      </c>
      <c r="J100" s="38">
        <v>1</v>
      </c>
      <c r="K100" s="38">
        <v>12</v>
      </c>
      <c r="L100" s="11" t="s">
        <v>62</v>
      </c>
      <c r="M100" s="8" t="s">
        <v>63</v>
      </c>
      <c r="N100" s="8">
        <v>15.3</v>
      </c>
    </row>
    <row r="101" spans="1:14" s="108" customFormat="1" ht="28.5" hidden="1" outlineLevel="2">
      <c r="A101" s="8"/>
      <c r="B101" s="119">
        <v>110</v>
      </c>
      <c r="C101" s="9" t="s">
        <v>4964</v>
      </c>
      <c r="D101" s="9" t="s">
        <v>4868</v>
      </c>
      <c r="E101" s="8"/>
      <c r="F101" s="11" t="s">
        <v>4968</v>
      </c>
      <c r="G101" s="8" t="s">
        <v>59</v>
      </c>
      <c r="H101" s="8"/>
      <c r="I101" s="6" t="s">
        <v>43</v>
      </c>
      <c r="J101" s="38">
        <v>1</v>
      </c>
      <c r="K101" s="38">
        <v>12</v>
      </c>
      <c r="L101" s="11" t="s">
        <v>217</v>
      </c>
      <c r="M101" s="8" t="s">
        <v>63</v>
      </c>
      <c r="N101" s="8">
        <v>16.399999999999999</v>
      </c>
    </row>
    <row r="102" spans="1:14" s="108" customFormat="1" ht="28.5" hidden="1" outlineLevel="2">
      <c r="A102" s="8"/>
      <c r="B102" s="119">
        <v>110</v>
      </c>
      <c r="C102" s="9" t="s">
        <v>4964</v>
      </c>
      <c r="D102" s="9" t="s">
        <v>4868</v>
      </c>
      <c r="E102" s="8"/>
      <c r="F102" s="11" t="s">
        <v>4969</v>
      </c>
      <c r="G102" s="8" t="s">
        <v>59</v>
      </c>
      <c r="H102" s="8"/>
      <c r="I102" s="6" t="s">
        <v>43</v>
      </c>
      <c r="J102" s="38">
        <v>9</v>
      </c>
      <c r="K102" s="38">
        <v>9</v>
      </c>
      <c r="L102" s="11" t="s">
        <v>4941</v>
      </c>
      <c r="M102" s="8" t="s">
        <v>44</v>
      </c>
      <c r="N102" s="8">
        <v>6</v>
      </c>
    </row>
    <row r="103" spans="1:14" s="108" customFormat="1" ht="28.5" outlineLevel="1" collapsed="1">
      <c r="A103" s="8" t="s">
        <v>4970</v>
      </c>
      <c r="B103" s="119">
        <v>110</v>
      </c>
      <c r="C103" s="9" t="s">
        <v>4923</v>
      </c>
      <c r="D103" s="9" t="s">
        <v>4868</v>
      </c>
      <c r="E103" s="8" t="s">
        <v>4971</v>
      </c>
      <c r="F103" s="11" t="s">
        <v>6218</v>
      </c>
      <c r="G103" s="8" t="s">
        <v>59</v>
      </c>
      <c r="H103" s="8"/>
      <c r="I103" s="6" t="s">
        <v>43</v>
      </c>
      <c r="J103" s="38">
        <v>2</v>
      </c>
      <c r="K103" s="38">
        <v>8</v>
      </c>
      <c r="L103" s="11" t="s">
        <v>6558</v>
      </c>
      <c r="M103" s="8"/>
      <c r="N103" s="8"/>
    </row>
    <row r="104" spans="1:14" s="108" customFormat="1" ht="28.5" hidden="1" outlineLevel="2">
      <c r="A104" s="8"/>
      <c r="B104" s="119">
        <v>110</v>
      </c>
      <c r="C104" s="9" t="s">
        <v>4923</v>
      </c>
      <c r="D104" s="9" t="s">
        <v>4868</v>
      </c>
      <c r="E104" s="8"/>
      <c r="F104" s="11" t="s">
        <v>4972</v>
      </c>
      <c r="G104" s="8" t="s">
        <v>59</v>
      </c>
      <c r="H104" s="8"/>
      <c r="I104" s="6"/>
      <c r="J104" s="38"/>
      <c r="K104" s="38"/>
      <c r="L104" s="11" t="s">
        <v>65</v>
      </c>
      <c r="M104" s="8" t="s">
        <v>63</v>
      </c>
      <c r="N104" s="8">
        <v>55</v>
      </c>
    </row>
    <row r="105" spans="1:14" s="108" customFormat="1" ht="28.5" hidden="1" outlineLevel="2">
      <c r="A105" s="8"/>
      <c r="B105" s="119">
        <v>110</v>
      </c>
      <c r="C105" s="9" t="s">
        <v>4923</v>
      </c>
      <c r="D105" s="9" t="s">
        <v>4868</v>
      </c>
      <c r="E105" s="8"/>
      <c r="F105" s="11" t="s">
        <v>4973</v>
      </c>
      <c r="G105" s="8" t="s">
        <v>59</v>
      </c>
      <c r="H105" s="8"/>
      <c r="I105" s="6"/>
      <c r="J105" s="38"/>
      <c r="K105" s="38"/>
      <c r="L105" s="11" t="s">
        <v>62</v>
      </c>
      <c r="M105" s="8" t="s">
        <v>63</v>
      </c>
      <c r="N105" s="8">
        <v>3</v>
      </c>
    </row>
    <row r="106" spans="1:14" s="108" customFormat="1" ht="28.5" collapsed="1">
      <c r="A106" s="8" t="s">
        <v>37</v>
      </c>
      <c r="B106" s="119">
        <v>35</v>
      </c>
      <c r="C106" s="9"/>
      <c r="D106" s="9" t="s">
        <v>4868</v>
      </c>
      <c r="E106" s="8"/>
      <c r="F106" s="11" t="s">
        <v>38</v>
      </c>
      <c r="G106" s="8"/>
      <c r="H106" s="8"/>
      <c r="I106" s="6"/>
      <c r="J106" s="38"/>
      <c r="K106" s="38"/>
      <c r="L106" s="11"/>
      <c r="M106" s="8" t="s">
        <v>29</v>
      </c>
      <c r="N106" s="160">
        <v>33</v>
      </c>
    </row>
    <row r="107" spans="1:14" s="108" customFormat="1" ht="28.5" outlineLevel="1">
      <c r="A107" s="8" t="s">
        <v>178</v>
      </c>
      <c r="B107" s="119">
        <v>35</v>
      </c>
      <c r="C107" s="9" t="s">
        <v>4870</v>
      </c>
      <c r="D107" s="9" t="s">
        <v>4868</v>
      </c>
      <c r="E107" s="8" t="s">
        <v>4974</v>
      </c>
      <c r="F107" s="11" t="s">
        <v>6219</v>
      </c>
      <c r="G107" s="8" t="s">
        <v>59</v>
      </c>
      <c r="H107" s="8"/>
      <c r="I107" s="6" t="s">
        <v>43</v>
      </c>
      <c r="J107" s="38">
        <v>1</v>
      </c>
      <c r="K107" s="38">
        <v>1</v>
      </c>
      <c r="L107" s="11" t="s">
        <v>6559</v>
      </c>
      <c r="M107" s="8"/>
      <c r="N107" s="8"/>
    </row>
    <row r="108" spans="1:14" s="108" customFormat="1" ht="28.5" hidden="1" outlineLevel="2">
      <c r="A108" s="8"/>
      <c r="B108" s="119">
        <v>35</v>
      </c>
      <c r="C108" s="9" t="s">
        <v>4870</v>
      </c>
      <c r="D108" s="9" t="s">
        <v>4868</v>
      </c>
      <c r="E108" s="8"/>
      <c r="F108" s="11" t="s">
        <v>4975</v>
      </c>
      <c r="G108" s="8" t="s">
        <v>59</v>
      </c>
      <c r="H108" s="8"/>
      <c r="I108" s="6" t="s">
        <v>43</v>
      </c>
      <c r="J108" s="38">
        <v>1</v>
      </c>
      <c r="K108" s="38">
        <v>1</v>
      </c>
      <c r="L108" s="11" t="s">
        <v>62</v>
      </c>
      <c r="M108" s="8" t="s">
        <v>63</v>
      </c>
      <c r="N108" s="8">
        <v>1</v>
      </c>
    </row>
    <row r="109" spans="1:14" s="108" customFormat="1" ht="28.5" outlineLevel="1" collapsed="1">
      <c r="A109" s="8" t="s">
        <v>2534</v>
      </c>
      <c r="B109" s="119">
        <v>35</v>
      </c>
      <c r="C109" s="9" t="s">
        <v>4870</v>
      </c>
      <c r="D109" s="9" t="s">
        <v>4868</v>
      </c>
      <c r="E109" s="8" t="s">
        <v>4976</v>
      </c>
      <c r="F109" s="11" t="s">
        <v>6220</v>
      </c>
      <c r="G109" s="8" t="s">
        <v>59</v>
      </c>
      <c r="H109" s="8"/>
      <c r="I109" s="6" t="s">
        <v>43</v>
      </c>
      <c r="J109" s="38">
        <v>1</v>
      </c>
      <c r="K109" s="38">
        <v>1</v>
      </c>
      <c r="L109" s="11" t="s">
        <v>6560</v>
      </c>
      <c r="M109" s="8"/>
      <c r="N109" s="8"/>
    </row>
    <row r="110" spans="1:14" s="108" customFormat="1" ht="28.5" hidden="1" outlineLevel="2">
      <c r="A110" s="8"/>
      <c r="B110" s="119">
        <v>35</v>
      </c>
      <c r="C110" s="9" t="s">
        <v>4870</v>
      </c>
      <c r="D110" s="9" t="s">
        <v>4868</v>
      </c>
      <c r="E110" s="8"/>
      <c r="F110" s="11" t="s">
        <v>4975</v>
      </c>
      <c r="G110" s="8" t="s">
        <v>59</v>
      </c>
      <c r="H110" s="8"/>
      <c r="I110" s="6" t="s">
        <v>43</v>
      </c>
      <c r="J110" s="38">
        <v>1</v>
      </c>
      <c r="K110" s="38">
        <v>1</v>
      </c>
      <c r="L110" s="11" t="s">
        <v>62</v>
      </c>
      <c r="M110" s="8" t="s">
        <v>63</v>
      </c>
      <c r="N110" s="8">
        <v>1</v>
      </c>
    </row>
    <row r="111" spans="1:14" s="108" customFormat="1" ht="28.5" hidden="1" outlineLevel="2">
      <c r="A111" s="8"/>
      <c r="B111" s="119">
        <v>35</v>
      </c>
      <c r="C111" s="9" t="s">
        <v>4870</v>
      </c>
      <c r="D111" s="9" t="s">
        <v>4868</v>
      </c>
      <c r="E111" s="8"/>
      <c r="F111" s="11" t="s">
        <v>4977</v>
      </c>
      <c r="G111" s="8" t="s">
        <v>59</v>
      </c>
      <c r="H111" s="8"/>
      <c r="I111" s="6" t="s">
        <v>43</v>
      </c>
      <c r="J111" s="38">
        <v>1</v>
      </c>
      <c r="K111" s="38">
        <v>1</v>
      </c>
      <c r="L111" s="11" t="s">
        <v>4978</v>
      </c>
      <c r="M111" s="8" t="s">
        <v>44</v>
      </c>
      <c r="N111" s="8">
        <v>7</v>
      </c>
    </row>
    <row r="112" spans="1:14" s="108" customFormat="1" ht="28.5" outlineLevel="1" collapsed="1">
      <c r="A112" s="8" t="s">
        <v>189</v>
      </c>
      <c r="B112" s="119">
        <v>35</v>
      </c>
      <c r="C112" s="9" t="s">
        <v>4870</v>
      </c>
      <c r="D112" s="9" t="s">
        <v>4868</v>
      </c>
      <c r="E112" s="8" t="s">
        <v>1118</v>
      </c>
      <c r="F112" s="11" t="s">
        <v>6221</v>
      </c>
      <c r="G112" s="8" t="s">
        <v>59</v>
      </c>
      <c r="H112" s="8"/>
      <c r="I112" s="6" t="s">
        <v>43</v>
      </c>
      <c r="J112" s="38">
        <v>2</v>
      </c>
      <c r="K112" s="38">
        <v>2</v>
      </c>
      <c r="L112" s="11" t="s">
        <v>6561</v>
      </c>
      <c r="M112" s="8"/>
      <c r="N112" s="8"/>
    </row>
    <row r="113" spans="1:14" s="108" customFormat="1" ht="57" hidden="1" outlineLevel="2">
      <c r="A113" s="8"/>
      <c r="B113" s="119">
        <v>35</v>
      </c>
      <c r="C113" s="9" t="s">
        <v>4870</v>
      </c>
      <c r="D113" s="9" t="s">
        <v>4868</v>
      </c>
      <c r="E113" s="8"/>
      <c r="F113" s="11" t="s">
        <v>4979</v>
      </c>
      <c r="G113" s="8" t="s">
        <v>59</v>
      </c>
      <c r="H113" s="8"/>
      <c r="I113" s="6" t="s">
        <v>43</v>
      </c>
      <c r="J113" s="38">
        <v>2</v>
      </c>
      <c r="K113" s="38">
        <v>2</v>
      </c>
      <c r="L113" s="11" t="s">
        <v>67</v>
      </c>
      <c r="M113" s="8" t="s">
        <v>44</v>
      </c>
      <c r="N113" s="8">
        <v>11</v>
      </c>
    </row>
    <row r="114" spans="1:14" s="108" customFormat="1" ht="42.75" hidden="1" outlineLevel="2">
      <c r="A114" s="8"/>
      <c r="B114" s="119">
        <v>35</v>
      </c>
      <c r="C114" s="9" t="s">
        <v>4870</v>
      </c>
      <c r="D114" s="9" t="s">
        <v>4868</v>
      </c>
      <c r="E114" s="8"/>
      <c r="F114" s="11" t="s">
        <v>4980</v>
      </c>
      <c r="G114" s="8" t="s">
        <v>59</v>
      </c>
      <c r="H114" s="8"/>
      <c r="I114" s="6" t="s">
        <v>43</v>
      </c>
      <c r="J114" s="38">
        <v>2</v>
      </c>
      <c r="K114" s="38">
        <v>2</v>
      </c>
      <c r="L114" s="11" t="s">
        <v>62</v>
      </c>
      <c r="M114" s="8" t="s">
        <v>63</v>
      </c>
      <c r="N114" s="8">
        <v>0.3</v>
      </c>
    </row>
    <row r="115" spans="1:14" s="108" customFormat="1" ht="28.5" outlineLevel="1" collapsed="1">
      <c r="A115" s="8" t="s">
        <v>2542</v>
      </c>
      <c r="B115" s="119">
        <v>35</v>
      </c>
      <c r="C115" s="9" t="s">
        <v>4870</v>
      </c>
      <c r="D115" s="9" t="s">
        <v>4868</v>
      </c>
      <c r="E115" s="8" t="s">
        <v>4985</v>
      </c>
      <c r="F115" s="11" t="s">
        <v>6222</v>
      </c>
      <c r="G115" s="8" t="s">
        <v>4907</v>
      </c>
      <c r="H115" s="8"/>
      <c r="I115" s="6" t="s">
        <v>43</v>
      </c>
      <c r="J115" s="38">
        <v>3</v>
      </c>
      <c r="K115" s="38">
        <v>3</v>
      </c>
      <c r="L115" s="11" t="s">
        <v>6562</v>
      </c>
      <c r="M115" s="8"/>
      <c r="N115" s="8"/>
    </row>
    <row r="116" spans="1:14" s="108" customFormat="1" ht="42.75" hidden="1" outlineLevel="2">
      <c r="A116" s="8"/>
      <c r="B116" s="119">
        <v>35</v>
      </c>
      <c r="C116" s="9" t="s">
        <v>4870</v>
      </c>
      <c r="D116" s="9" t="s">
        <v>4868</v>
      </c>
      <c r="E116" s="8"/>
      <c r="F116" s="11" t="s">
        <v>4986</v>
      </c>
      <c r="G116" s="8" t="s">
        <v>4907</v>
      </c>
      <c r="H116" s="8"/>
      <c r="I116" s="6" t="s">
        <v>43</v>
      </c>
      <c r="J116" s="38">
        <v>3</v>
      </c>
      <c r="K116" s="38">
        <v>3</v>
      </c>
      <c r="L116" s="11" t="s">
        <v>198</v>
      </c>
      <c r="M116" s="8" t="s">
        <v>44</v>
      </c>
      <c r="N116" s="8">
        <v>100</v>
      </c>
    </row>
    <row r="117" spans="1:14" s="108" customFormat="1" ht="57" hidden="1" outlineLevel="2">
      <c r="A117" s="8"/>
      <c r="B117" s="119">
        <v>35</v>
      </c>
      <c r="C117" s="9" t="s">
        <v>4870</v>
      </c>
      <c r="D117" s="9" t="s">
        <v>4868</v>
      </c>
      <c r="E117" s="8"/>
      <c r="F117" s="11" t="s">
        <v>4987</v>
      </c>
      <c r="G117" s="8" t="s">
        <v>4907</v>
      </c>
      <c r="H117" s="8"/>
      <c r="I117" s="6" t="s">
        <v>43</v>
      </c>
      <c r="J117" s="38">
        <v>3</v>
      </c>
      <c r="K117" s="38">
        <v>3</v>
      </c>
      <c r="L117" s="11" t="s">
        <v>2532</v>
      </c>
      <c r="M117" s="8" t="s">
        <v>44</v>
      </c>
      <c r="N117" s="8">
        <v>196</v>
      </c>
    </row>
    <row r="118" spans="1:14" s="108" customFormat="1" ht="42.75" outlineLevel="1" collapsed="1">
      <c r="A118" s="8" t="s">
        <v>201</v>
      </c>
      <c r="B118" s="119">
        <v>35</v>
      </c>
      <c r="C118" s="9" t="s">
        <v>4870</v>
      </c>
      <c r="D118" s="9" t="s">
        <v>4868</v>
      </c>
      <c r="E118" s="8" t="s">
        <v>4988</v>
      </c>
      <c r="F118" s="11" t="s">
        <v>6223</v>
      </c>
      <c r="G118" s="8" t="s">
        <v>45</v>
      </c>
      <c r="H118" s="8"/>
      <c r="I118" s="6" t="s">
        <v>43</v>
      </c>
      <c r="J118" s="38">
        <v>3</v>
      </c>
      <c r="K118" s="38">
        <v>3</v>
      </c>
      <c r="L118" s="11" t="s">
        <v>6563</v>
      </c>
      <c r="M118" s="8"/>
      <c r="N118" s="8"/>
    </row>
    <row r="119" spans="1:14" s="108" customFormat="1" ht="42.75" hidden="1" outlineLevel="2">
      <c r="A119" s="8"/>
      <c r="B119" s="119">
        <v>35</v>
      </c>
      <c r="C119" s="9" t="s">
        <v>4870</v>
      </c>
      <c r="D119" s="9" t="s">
        <v>4868</v>
      </c>
      <c r="E119" s="8"/>
      <c r="F119" s="11" t="s">
        <v>4989</v>
      </c>
      <c r="G119" s="8" t="s">
        <v>45</v>
      </c>
      <c r="H119" s="8"/>
      <c r="I119" s="6" t="s">
        <v>43</v>
      </c>
      <c r="J119" s="38">
        <v>3</v>
      </c>
      <c r="K119" s="38">
        <v>3</v>
      </c>
      <c r="L119" s="11" t="s">
        <v>198</v>
      </c>
      <c r="M119" s="8" t="s">
        <v>44</v>
      </c>
      <c r="N119" s="8">
        <v>50</v>
      </c>
    </row>
    <row r="120" spans="1:14" s="108" customFormat="1" ht="42.75" hidden="1" outlineLevel="2">
      <c r="A120" s="8"/>
      <c r="B120" s="119">
        <v>35</v>
      </c>
      <c r="C120" s="9" t="s">
        <v>4870</v>
      </c>
      <c r="D120" s="9" t="s">
        <v>4868</v>
      </c>
      <c r="E120" s="8"/>
      <c r="F120" s="11" t="s">
        <v>4990</v>
      </c>
      <c r="G120" s="8" t="s">
        <v>45</v>
      </c>
      <c r="H120" s="8"/>
      <c r="I120" s="6" t="s">
        <v>43</v>
      </c>
      <c r="J120" s="38">
        <v>3</v>
      </c>
      <c r="K120" s="38">
        <v>3</v>
      </c>
      <c r="L120" s="11" t="s">
        <v>4941</v>
      </c>
      <c r="M120" s="8" t="s">
        <v>44</v>
      </c>
      <c r="N120" s="8">
        <v>4</v>
      </c>
    </row>
    <row r="121" spans="1:14" s="108" customFormat="1" ht="85.5" outlineLevel="1" collapsed="1">
      <c r="A121" s="8" t="s">
        <v>208</v>
      </c>
      <c r="B121" s="119">
        <v>35</v>
      </c>
      <c r="C121" s="9" t="s">
        <v>4870</v>
      </c>
      <c r="D121" s="9" t="s">
        <v>4868</v>
      </c>
      <c r="E121" s="8" t="s">
        <v>4991</v>
      </c>
      <c r="F121" s="11" t="s">
        <v>6224</v>
      </c>
      <c r="G121" s="8" t="s">
        <v>45</v>
      </c>
      <c r="H121" s="8"/>
      <c r="I121" s="6" t="s">
        <v>43</v>
      </c>
      <c r="J121" s="38">
        <v>4</v>
      </c>
      <c r="K121" s="38">
        <v>4</v>
      </c>
      <c r="L121" s="11" t="s">
        <v>6564</v>
      </c>
      <c r="M121" s="8"/>
      <c r="N121" s="8"/>
    </row>
    <row r="122" spans="1:14" s="108" customFormat="1" ht="42.75" hidden="1" outlineLevel="2">
      <c r="A122" s="8"/>
      <c r="B122" s="119">
        <v>35</v>
      </c>
      <c r="C122" s="9" t="s">
        <v>4870</v>
      </c>
      <c r="D122" s="9" t="s">
        <v>4868</v>
      </c>
      <c r="E122" s="8"/>
      <c r="F122" s="11" t="s">
        <v>4992</v>
      </c>
      <c r="G122" s="8" t="s">
        <v>45</v>
      </c>
      <c r="H122" s="8"/>
      <c r="I122" s="6" t="s">
        <v>43</v>
      </c>
      <c r="J122" s="38">
        <v>4</v>
      </c>
      <c r="K122" s="38">
        <v>4</v>
      </c>
      <c r="L122" s="11" t="s">
        <v>198</v>
      </c>
      <c r="M122" s="8" t="s">
        <v>44</v>
      </c>
      <c r="N122" s="8">
        <v>50</v>
      </c>
    </row>
    <row r="123" spans="1:14" s="108" customFormat="1" ht="42.75" hidden="1" outlineLevel="2">
      <c r="A123" s="8"/>
      <c r="B123" s="119">
        <v>35</v>
      </c>
      <c r="C123" s="9" t="s">
        <v>4870</v>
      </c>
      <c r="D123" s="9" t="s">
        <v>4868</v>
      </c>
      <c r="E123" s="8"/>
      <c r="F123" s="11" t="s">
        <v>2699</v>
      </c>
      <c r="G123" s="8" t="s">
        <v>45</v>
      </c>
      <c r="H123" s="8"/>
      <c r="I123" s="6" t="s">
        <v>43</v>
      </c>
      <c r="J123" s="38">
        <v>4</v>
      </c>
      <c r="K123" s="38">
        <v>4</v>
      </c>
      <c r="L123" s="11" t="s">
        <v>4978</v>
      </c>
      <c r="M123" s="8" t="s">
        <v>44</v>
      </c>
      <c r="N123" s="8">
        <v>1</v>
      </c>
    </row>
    <row r="124" spans="1:14" s="108" customFormat="1" ht="42.75" hidden="1" outlineLevel="2">
      <c r="A124" s="8"/>
      <c r="B124" s="119">
        <v>35</v>
      </c>
      <c r="C124" s="9" t="s">
        <v>4870</v>
      </c>
      <c r="D124" s="9" t="s">
        <v>4868</v>
      </c>
      <c r="E124" s="8"/>
      <c r="F124" s="11" t="s">
        <v>4993</v>
      </c>
      <c r="G124" s="8" t="s">
        <v>45</v>
      </c>
      <c r="H124" s="8"/>
      <c r="I124" s="6" t="s">
        <v>43</v>
      </c>
      <c r="J124" s="38">
        <v>4</v>
      </c>
      <c r="K124" s="38">
        <v>4</v>
      </c>
      <c r="L124" s="11" t="s">
        <v>4941</v>
      </c>
      <c r="M124" s="8" t="s">
        <v>44</v>
      </c>
      <c r="N124" s="8">
        <v>6</v>
      </c>
    </row>
    <row r="125" spans="1:14" s="108" customFormat="1" ht="28.5" outlineLevel="1" collapsed="1">
      <c r="A125" s="8" t="s">
        <v>211</v>
      </c>
      <c r="B125" s="119">
        <v>35</v>
      </c>
      <c r="C125" s="9" t="s">
        <v>4870</v>
      </c>
      <c r="D125" s="9" t="s">
        <v>4868</v>
      </c>
      <c r="E125" s="8" t="s">
        <v>4994</v>
      </c>
      <c r="F125" s="11" t="s">
        <v>6225</v>
      </c>
      <c r="G125" s="8" t="s">
        <v>4907</v>
      </c>
      <c r="H125" s="8"/>
      <c r="I125" s="6" t="s">
        <v>43</v>
      </c>
      <c r="J125" s="38">
        <v>4</v>
      </c>
      <c r="K125" s="38">
        <v>4</v>
      </c>
      <c r="L125" s="11" t="s">
        <v>6565</v>
      </c>
      <c r="M125" s="8"/>
      <c r="N125" s="8"/>
    </row>
    <row r="126" spans="1:14" s="108" customFormat="1" ht="28.5" hidden="1" outlineLevel="2">
      <c r="A126" s="8"/>
      <c r="B126" s="119">
        <v>35</v>
      </c>
      <c r="C126" s="9" t="s">
        <v>4870</v>
      </c>
      <c r="D126" s="9" t="s">
        <v>4868</v>
      </c>
      <c r="E126" s="8"/>
      <c r="F126" s="11" t="s">
        <v>4995</v>
      </c>
      <c r="G126" s="8" t="s">
        <v>4907</v>
      </c>
      <c r="H126" s="8"/>
      <c r="I126" s="6" t="s">
        <v>43</v>
      </c>
      <c r="J126" s="38">
        <v>4</v>
      </c>
      <c r="K126" s="38">
        <v>4</v>
      </c>
      <c r="L126" s="11" t="s">
        <v>198</v>
      </c>
      <c r="M126" s="8" t="s">
        <v>44</v>
      </c>
      <c r="N126" s="8">
        <v>80</v>
      </c>
    </row>
    <row r="127" spans="1:14" s="108" customFormat="1" ht="28.5" hidden="1" outlineLevel="2">
      <c r="A127" s="8"/>
      <c r="B127" s="119">
        <v>35</v>
      </c>
      <c r="C127" s="9" t="s">
        <v>4870</v>
      </c>
      <c r="D127" s="9" t="s">
        <v>4868</v>
      </c>
      <c r="E127" s="8"/>
      <c r="F127" s="11" t="s">
        <v>4996</v>
      </c>
      <c r="G127" s="8" t="s">
        <v>4907</v>
      </c>
      <c r="H127" s="8"/>
      <c r="I127" s="6" t="s">
        <v>43</v>
      </c>
      <c r="J127" s="38">
        <v>4</v>
      </c>
      <c r="K127" s="38">
        <v>4</v>
      </c>
      <c r="L127" s="11" t="s">
        <v>2532</v>
      </c>
      <c r="M127" s="8" t="s">
        <v>44</v>
      </c>
      <c r="N127" s="8">
        <v>96</v>
      </c>
    </row>
    <row r="128" spans="1:14" s="108" customFormat="1" ht="28.5" outlineLevel="1" collapsed="1">
      <c r="A128" s="8" t="s">
        <v>219</v>
      </c>
      <c r="B128" s="119">
        <v>35</v>
      </c>
      <c r="C128" s="9" t="s">
        <v>4870</v>
      </c>
      <c r="D128" s="9" t="s">
        <v>4868</v>
      </c>
      <c r="E128" s="8" t="s">
        <v>4997</v>
      </c>
      <c r="F128" s="11" t="s">
        <v>6226</v>
      </c>
      <c r="G128" s="8" t="s">
        <v>59</v>
      </c>
      <c r="H128" s="8"/>
      <c r="I128" s="6" t="s">
        <v>43</v>
      </c>
      <c r="J128" s="38">
        <v>5</v>
      </c>
      <c r="K128" s="38">
        <v>9</v>
      </c>
      <c r="L128" s="11" t="s">
        <v>6566</v>
      </c>
      <c r="M128" s="8"/>
      <c r="N128" s="8"/>
    </row>
    <row r="129" spans="1:14" s="108" customFormat="1" ht="28.5" hidden="1" outlineLevel="2">
      <c r="A129" s="8"/>
      <c r="B129" s="119">
        <v>35</v>
      </c>
      <c r="C129" s="9" t="s">
        <v>4870</v>
      </c>
      <c r="D129" s="9" t="s">
        <v>4868</v>
      </c>
      <c r="E129" s="8"/>
      <c r="F129" s="11" t="s">
        <v>4998</v>
      </c>
      <c r="G129" s="8" t="s">
        <v>59</v>
      </c>
      <c r="H129" s="8"/>
      <c r="I129" s="6" t="s">
        <v>43</v>
      </c>
      <c r="J129" s="38">
        <v>5</v>
      </c>
      <c r="K129" s="38">
        <v>9</v>
      </c>
      <c r="L129" s="11" t="s">
        <v>62</v>
      </c>
      <c r="M129" s="8" t="s">
        <v>63</v>
      </c>
      <c r="N129" s="8">
        <v>2</v>
      </c>
    </row>
    <row r="130" spans="1:14" s="108" customFormat="1" ht="28.5" outlineLevel="1" collapsed="1">
      <c r="A130" s="8" t="s">
        <v>224</v>
      </c>
      <c r="B130" s="119">
        <v>35</v>
      </c>
      <c r="C130" s="9" t="s">
        <v>4870</v>
      </c>
      <c r="D130" s="9" t="s">
        <v>4868</v>
      </c>
      <c r="E130" s="8" t="s">
        <v>4999</v>
      </c>
      <c r="F130" s="11" t="s">
        <v>6227</v>
      </c>
      <c r="G130" s="8" t="s">
        <v>4907</v>
      </c>
      <c r="H130" s="8"/>
      <c r="I130" s="6" t="s">
        <v>43</v>
      </c>
      <c r="J130" s="38">
        <v>8</v>
      </c>
      <c r="K130" s="38">
        <v>8</v>
      </c>
      <c r="L130" s="11" t="s">
        <v>6567</v>
      </c>
      <c r="M130" s="8"/>
      <c r="N130" s="8"/>
    </row>
    <row r="131" spans="1:14" s="108" customFormat="1" ht="28.5" hidden="1" outlineLevel="2">
      <c r="A131" s="8"/>
      <c r="B131" s="119">
        <v>35</v>
      </c>
      <c r="C131" s="9" t="s">
        <v>4870</v>
      </c>
      <c r="D131" s="9" t="s">
        <v>4868</v>
      </c>
      <c r="E131" s="8"/>
      <c r="F131" s="11" t="s">
        <v>5000</v>
      </c>
      <c r="G131" s="8" t="s">
        <v>4907</v>
      </c>
      <c r="H131" s="8"/>
      <c r="I131" s="6" t="s">
        <v>43</v>
      </c>
      <c r="J131" s="38">
        <v>8</v>
      </c>
      <c r="K131" s="38">
        <v>8</v>
      </c>
      <c r="L131" s="11" t="s">
        <v>198</v>
      </c>
      <c r="M131" s="8" t="s">
        <v>44</v>
      </c>
      <c r="N131" s="8">
        <v>40</v>
      </c>
    </row>
    <row r="132" spans="1:14" s="108" customFormat="1" ht="28.5" hidden="1" outlineLevel="2">
      <c r="A132" s="8"/>
      <c r="B132" s="119">
        <v>35</v>
      </c>
      <c r="C132" s="9" t="s">
        <v>4870</v>
      </c>
      <c r="D132" s="9" t="s">
        <v>4868</v>
      </c>
      <c r="E132" s="8"/>
      <c r="F132" s="11" t="s">
        <v>5001</v>
      </c>
      <c r="G132" s="8" t="s">
        <v>4907</v>
      </c>
      <c r="H132" s="8"/>
      <c r="I132" s="6" t="s">
        <v>43</v>
      </c>
      <c r="J132" s="38">
        <v>8</v>
      </c>
      <c r="K132" s="38">
        <v>8</v>
      </c>
      <c r="L132" s="11" t="s">
        <v>2532</v>
      </c>
      <c r="M132" s="8" t="s">
        <v>44</v>
      </c>
      <c r="N132" s="8">
        <v>48</v>
      </c>
    </row>
    <row r="133" spans="1:14" s="108" customFormat="1" ht="28.5" outlineLevel="1" collapsed="1">
      <c r="A133" s="8" t="s">
        <v>228</v>
      </c>
      <c r="B133" s="119">
        <v>35</v>
      </c>
      <c r="C133" s="9" t="s">
        <v>4870</v>
      </c>
      <c r="D133" s="9" t="s">
        <v>4868</v>
      </c>
      <c r="E133" s="8" t="s">
        <v>5002</v>
      </c>
      <c r="F133" s="11" t="s">
        <v>6228</v>
      </c>
      <c r="G133" s="8" t="s">
        <v>4907</v>
      </c>
      <c r="H133" s="8"/>
      <c r="I133" s="6" t="s">
        <v>43</v>
      </c>
      <c r="J133" s="38">
        <v>8</v>
      </c>
      <c r="K133" s="38">
        <v>8</v>
      </c>
      <c r="L133" s="11" t="s">
        <v>6568</v>
      </c>
      <c r="M133" s="8"/>
      <c r="N133" s="8"/>
    </row>
    <row r="134" spans="1:14" s="108" customFormat="1" ht="28.5" hidden="1" outlineLevel="2">
      <c r="A134" s="8"/>
      <c r="B134" s="119">
        <v>35</v>
      </c>
      <c r="C134" s="9" t="s">
        <v>4870</v>
      </c>
      <c r="D134" s="9" t="s">
        <v>4868</v>
      </c>
      <c r="E134" s="8"/>
      <c r="F134" s="11" t="s">
        <v>5003</v>
      </c>
      <c r="G134" s="8" t="s">
        <v>4907</v>
      </c>
      <c r="H134" s="8"/>
      <c r="I134" s="6" t="s">
        <v>43</v>
      </c>
      <c r="J134" s="38">
        <v>8</v>
      </c>
      <c r="K134" s="38">
        <v>8</v>
      </c>
      <c r="L134" s="11" t="s">
        <v>198</v>
      </c>
      <c r="M134" s="8" t="s">
        <v>44</v>
      </c>
      <c r="N134" s="8">
        <v>40</v>
      </c>
    </row>
    <row r="135" spans="1:14" s="108" customFormat="1" ht="28.5" hidden="1" outlineLevel="2">
      <c r="A135" s="8"/>
      <c r="B135" s="119">
        <v>35</v>
      </c>
      <c r="C135" s="9" t="s">
        <v>4870</v>
      </c>
      <c r="D135" s="9" t="s">
        <v>4868</v>
      </c>
      <c r="E135" s="8"/>
      <c r="F135" s="11" t="s">
        <v>5004</v>
      </c>
      <c r="G135" s="8" t="s">
        <v>4907</v>
      </c>
      <c r="H135" s="8"/>
      <c r="I135" s="6" t="s">
        <v>43</v>
      </c>
      <c r="J135" s="38">
        <v>8</v>
      </c>
      <c r="K135" s="38">
        <v>8</v>
      </c>
      <c r="L135" s="11" t="s">
        <v>2532</v>
      </c>
      <c r="M135" s="8" t="s">
        <v>44</v>
      </c>
      <c r="N135" s="8">
        <v>24</v>
      </c>
    </row>
    <row r="136" spans="1:14" s="108" customFormat="1" ht="42.75" outlineLevel="1" collapsed="1">
      <c r="A136" s="8" t="s">
        <v>234</v>
      </c>
      <c r="B136" s="119">
        <v>35</v>
      </c>
      <c r="C136" s="9" t="s">
        <v>4870</v>
      </c>
      <c r="D136" s="9" t="s">
        <v>4868</v>
      </c>
      <c r="E136" s="8" t="s">
        <v>5005</v>
      </c>
      <c r="F136" s="11" t="s">
        <v>6229</v>
      </c>
      <c r="G136" s="8" t="s">
        <v>59</v>
      </c>
      <c r="H136" s="8"/>
      <c r="I136" s="6" t="s">
        <v>43</v>
      </c>
      <c r="J136" s="38">
        <v>9</v>
      </c>
      <c r="K136" s="38">
        <v>9</v>
      </c>
      <c r="L136" s="11" t="s">
        <v>6569</v>
      </c>
      <c r="M136" s="8"/>
      <c r="N136" s="8"/>
    </row>
    <row r="137" spans="1:14" s="108" customFormat="1" ht="28.5" hidden="1" outlineLevel="2">
      <c r="A137" s="8"/>
      <c r="B137" s="119">
        <v>35</v>
      </c>
      <c r="C137" s="9" t="s">
        <v>4870</v>
      </c>
      <c r="D137" s="9" t="s">
        <v>4868</v>
      </c>
      <c r="E137" s="8"/>
      <c r="F137" s="11" t="s">
        <v>5006</v>
      </c>
      <c r="G137" s="8" t="s">
        <v>59</v>
      </c>
      <c r="H137" s="8"/>
      <c r="I137" s="6" t="s">
        <v>43</v>
      </c>
      <c r="J137" s="38">
        <v>9</v>
      </c>
      <c r="K137" s="38">
        <v>9</v>
      </c>
      <c r="L137" s="11" t="s">
        <v>198</v>
      </c>
      <c r="M137" s="8" t="s">
        <v>44</v>
      </c>
      <c r="N137" s="8">
        <v>30</v>
      </c>
    </row>
    <row r="138" spans="1:14" s="108" customFormat="1" ht="28.5" hidden="1" outlineLevel="2">
      <c r="A138" s="8"/>
      <c r="B138" s="119">
        <v>35</v>
      </c>
      <c r="C138" s="9" t="s">
        <v>4870</v>
      </c>
      <c r="D138" s="9" t="s">
        <v>4868</v>
      </c>
      <c r="E138" s="8"/>
      <c r="F138" s="11" t="s">
        <v>5007</v>
      </c>
      <c r="G138" s="8" t="s">
        <v>59</v>
      </c>
      <c r="H138" s="8"/>
      <c r="I138" s="6" t="s">
        <v>43</v>
      </c>
      <c r="J138" s="38">
        <v>9</v>
      </c>
      <c r="K138" s="38">
        <v>9</v>
      </c>
      <c r="L138" s="11" t="s">
        <v>62</v>
      </c>
      <c r="M138" s="8" t="s">
        <v>63</v>
      </c>
      <c r="N138" s="8">
        <v>0.5</v>
      </c>
    </row>
    <row r="139" spans="1:14" s="108" customFormat="1" ht="28.5" hidden="1" outlineLevel="2">
      <c r="A139" s="8"/>
      <c r="B139" s="119">
        <v>35</v>
      </c>
      <c r="C139" s="9" t="s">
        <v>4870</v>
      </c>
      <c r="D139" s="9" t="s">
        <v>4868</v>
      </c>
      <c r="E139" s="8"/>
      <c r="F139" s="11" t="s">
        <v>5008</v>
      </c>
      <c r="G139" s="8" t="s">
        <v>59</v>
      </c>
      <c r="H139" s="8"/>
      <c r="I139" s="6" t="s">
        <v>43</v>
      </c>
      <c r="J139" s="38">
        <v>9</v>
      </c>
      <c r="K139" s="38">
        <v>9</v>
      </c>
      <c r="L139" s="11" t="s">
        <v>2532</v>
      </c>
      <c r="M139" s="8" t="s">
        <v>44</v>
      </c>
      <c r="N139" s="8">
        <v>168</v>
      </c>
    </row>
    <row r="140" spans="1:14" s="108" customFormat="1" ht="42.75" outlineLevel="1" collapsed="1">
      <c r="A140" s="8" t="s">
        <v>240</v>
      </c>
      <c r="B140" s="119">
        <v>35</v>
      </c>
      <c r="C140" s="9" t="s">
        <v>4870</v>
      </c>
      <c r="D140" s="9" t="s">
        <v>4868</v>
      </c>
      <c r="E140" s="8" t="s">
        <v>5009</v>
      </c>
      <c r="F140" s="11" t="s">
        <v>6230</v>
      </c>
      <c r="G140" s="8" t="s">
        <v>45</v>
      </c>
      <c r="H140" s="8"/>
      <c r="I140" s="6" t="s">
        <v>43</v>
      </c>
      <c r="J140" s="38">
        <v>10</v>
      </c>
      <c r="K140" s="38">
        <v>10</v>
      </c>
      <c r="L140" s="11" t="s">
        <v>6570</v>
      </c>
      <c r="M140" s="8"/>
      <c r="N140" s="8"/>
    </row>
    <row r="141" spans="1:14" s="108" customFormat="1" ht="42.75" hidden="1" outlineLevel="2">
      <c r="A141" s="8"/>
      <c r="B141" s="119">
        <v>35</v>
      </c>
      <c r="C141" s="9" t="s">
        <v>4870</v>
      </c>
      <c r="D141" s="9" t="s">
        <v>4868</v>
      </c>
      <c r="E141" s="8"/>
      <c r="F141" s="11" t="s">
        <v>5010</v>
      </c>
      <c r="G141" s="8" t="s">
        <v>45</v>
      </c>
      <c r="H141" s="8"/>
      <c r="I141" s="6" t="s">
        <v>43</v>
      </c>
      <c r="J141" s="38">
        <v>10</v>
      </c>
      <c r="K141" s="38">
        <v>10</v>
      </c>
      <c r="L141" s="11" t="s">
        <v>198</v>
      </c>
      <c r="M141" s="8" t="s">
        <v>44</v>
      </c>
      <c r="N141" s="8">
        <v>90</v>
      </c>
    </row>
    <row r="142" spans="1:14" s="108" customFormat="1" ht="71.25" outlineLevel="1" collapsed="1">
      <c r="A142" s="8" t="s">
        <v>244</v>
      </c>
      <c r="B142" s="119">
        <v>35</v>
      </c>
      <c r="C142" s="9" t="s">
        <v>4870</v>
      </c>
      <c r="D142" s="9" t="s">
        <v>4868</v>
      </c>
      <c r="E142" s="8" t="s">
        <v>5011</v>
      </c>
      <c r="F142" s="11" t="s">
        <v>6231</v>
      </c>
      <c r="G142" s="8" t="s">
        <v>45</v>
      </c>
      <c r="H142" s="8"/>
      <c r="I142" s="6" t="s">
        <v>43</v>
      </c>
      <c r="J142" s="38">
        <v>9</v>
      </c>
      <c r="K142" s="38">
        <v>9</v>
      </c>
      <c r="L142" s="11" t="s">
        <v>6571</v>
      </c>
      <c r="M142" s="8"/>
      <c r="N142" s="8"/>
    </row>
    <row r="143" spans="1:14" s="108" customFormat="1" ht="42.75" hidden="1" outlineLevel="2">
      <c r="A143" s="8"/>
      <c r="B143" s="119">
        <v>35</v>
      </c>
      <c r="C143" s="9" t="s">
        <v>4870</v>
      </c>
      <c r="D143" s="9" t="s">
        <v>4868</v>
      </c>
      <c r="E143" s="8"/>
      <c r="F143" s="11"/>
      <c r="G143" s="8" t="s">
        <v>45</v>
      </c>
      <c r="H143" s="8"/>
      <c r="I143" s="6" t="s">
        <v>43</v>
      </c>
      <c r="J143" s="38">
        <v>9</v>
      </c>
      <c r="K143" s="38">
        <v>9</v>
      </c>
      <c r="L143" s="11" t="s">
        <v>5012</v>
      </c>
      <c r="M143" s="8" t="s">
        <v>44</v>
      </c>
      <c r="N143" s="8">
        <v>1</v>
      </c>
    </row>
    <row r="144" spans="1:14" s="108" customFormat="1" ht="42.75" hidden="1" outlineLevel="2">
      <c r="A144" s="8"/>
      <c r="B144" s="119">
        <v>35</v>
      </c>
      <c r="C144" s="9" t="s">
        <v>4870</v>
      </c>
      <c r="D144" s="9" t="s">
        <v>4868</v>
      </c>
      <c r="E144" s="8"/>
      <c r="F144" s="11"/>
      <c r="G144" s="8" t="s">
        <v>45</v>
      </c>
      <c r="H144" s="8"/>
      <c r="I144" s="6" t="s">
        <v>43</v>
      </c>
      <c r="J144" s="38">
        <v>9</v>
      </c>
      <c r="K144" s="38">
        <v>9</v>
      </c>
      <c r="L144" s="11" t="s">
        <v>4982</v>
      </c>
      <c r="M144" s="8" t="s">
        <v>4983</v>
      </c>
      <c r="N144" s="8">
        <v>4</v>
      </c>
    </row>
    <row r="145" spans="1:14" s="108" customFormat="1" ht="42.75" hidden="1" outlineLevel="2">
      <c r="A145" s="8"/>
      <c r="B145" s="119">
        <v>35</v>
      </c>
      <c r="C145" s="9" t="s">
        <v>4870</v>
      </c>
      <c r="D145" s="9" t="s">
        <v>4868</v>
      </c>
      <c r="E145" s="8"/>
      <c r="F145" s="11"/>
      <c r="G145" s="8" t="s">
        <v>45</v>
      </c>
      <c r="H145" s="8"/>
      <c r="I145" s="6" t="s">
        <v>43</v>
      </c>
      <c r="J145" s="38">
        <v>9</v>
      </c>
      <c r="K145" s="38">
        <v>9</v>
      </c>
      <c r="L145" s="11" t="s">
        <v>4984</v>
      </c>
      <c r="M145" s="8" t="s">
        <v>4983</v>
      </c>
      <c r="N145" s="8">
        <v>4</v>
      </c>
    </row>
    <row r="146" spans="1:14" s="108" customFormat="1" ht="71.25" outlineLevel="1" collapsed="1">
      <c r="A146" s="8" t="s">
        <v>252</v>
      </c>
      <c r="B146" s="119">
        <v>35</v>
      </c>
      <c r="C146" s="9" t="s">
        <v>4870</v>
      </c>
      <c r="D146" s="9" t="s">
        <v>4868</v>
      </c>
      <c r="E146" s="8" t="s">
        <v>5013</v>
      </c>
      <c r="F146" s="11" t="s">
        <v>6232</v>
      </c>
      <c r="G146" s="8" t="s">
        <v>45</v>
      </c>
      <c r="H146" s="8"/>
      <c r="I146" s="6" t="s">
        <v>43</v>
      </c>
      <c r="J146" s="38">
        <v>10</v>
      </c>
      <c r="K146" s="38">
        <v>10</v>
      </c>
      <c r="L146" s="11" t="s">
        <v>6572</v>
      </c>
      <c r="M146" s="8"/>
      <c r="N146" s="8"/>
    </row>
    <row r="147" spans="1:14" s="108" customFormat="1" ht="42.75" hidden="1" outlineLevel="2">
      <c r="A147" s="8"/>
      <c r="B147" s="119">
        <v>35</v>
      </c>
      <c r="C147" s="9" t="s">
        <v>4870</v>
      </c>
      <c r="D147" s="9" t="s">
        <v>4868</v>
      </c>
      <c r="E147" s="8"/>
      <c r="F147" s="11"/>
      <c r="G147" s="8" t="s">
        <v>45</v>
      </c>
      <c r="H147" s="8"/>
      <c r="I147" s="6" t="s">
        <v>43</v>
      </c>
      <c r="J147" s="38">
        <v>10</v>
      </c>
      <c r="K147" s="38">
        <v>10</v>
      </c>
      <c r="L147" s="11" t="s">
        <v>4981</v>
      </c>
      <c r="M147" s="8" t="s">
        <v>44</v>
      </c>
      <c r="N147" s="8">
        <v>1</v>
      </c>
    </row>
    <row r="148" spans="1:14" s="108" customFormat="1" ht="42.75" hidden="1" outlineLevel="2">
      <c r="A148" s="8"/>
      <c r="B148" s="119">
        <v>35</v>
      </c>
      <c r="C148" s="9" t="s">
        <v>4870</v>
      </c>
      <c r="D148" s="9" t="s">
        <v>4868</v>
      </c>
      <c r="E148" s="8"/>
      <c r="F148" s="11"/>
      <c r="G148" s="8" t="s">
        <v>45</v>
      </c>
      <c r="H148" s="8"/>
      <c r="I148" s="6" t="s">
        <v>43</v>
      </c>
      <c r="J148" s="38">
        <v>10</v>
      </c>
      <c r="K148" s="38">
        <v>10</v>
      </c>
      <c r="L148" s="11" t="s">
        <v>4982</v>
      </c>
      <c r="M148" s="8" t="s">
        <v>4983</v>
      </c>
      <c r="N148" s="8">
        <v>6</v>
      </c>
    </row>
    <row r="149" spans="1:14" s="108" customFormat="1" ht="42.75" hidden="1" outlineLevel="2">
      <c r="A149" s="8"/>
      <c r="B149" s="119">
        <v>35</v>
      </c>
      <c r="C149" s="9" t="s">
        <v>4870</v>
      </c>
      <c r="D149" s="9" t="s">
        <v>4868</v>
      </c>
      <c r="E149" s="8"/>
      <c r="F149" s="11"/>
      <c r="G149" s="8" t="s">
        <v>45</v>
      </c>
      <c r="H149" s="8"/>
      <c r="I149" s="6" t="s">
        <v>43</v>
      </c>
      <c r="J149" s="38">
        <v>10</v>
      </c>
      <c r="K149" s="38">
        <v>10</v>
      </c>
      <c r="L149" s="11" t="s">
        <v>4984</v>
      </c>
      <c r="M149" s="8" t="s">
        <v>4983</v>
      </c>
      <c r="N149" s="8">
        <v>6</v>
      </c>
    </row>
    <row r="150" spans="1:14" s="108" customFormat="1" ht="42.75" outlineLevel="1" collapsed="1">
      <c r="A150" s="8" t="s">
        <v>259</v>
      </c>
      <c r="B150" s="119">
        <v>35</v>
      </c>
      <c r="C150" s="9" t="s">
        <v>4870</v>
      </c>
      <c r="D150" s="9" t="s">
        <v>4868</v>
      </c>
      <c r="E150" s="8" t="s">
        <v>5014</v>
      </c>
      <c r="F150" s="11" t="s">
        <v>6233</v>
      </c>
      <c r="G150" s="8" t="s">
        <v>45</v>
      </c>
      <c r="H150" s="8"/>
      <c r="I150" s="6" t="s">
        <v>43</v>
      </c>
      <c r="J150" s="38">
        <v>4</v>
      </c>
      <c r="K150" s="38">
        <v>4</v>
      </c>
      <c r="L150" s="11" t="s">
        <v>6573</v>
      </c>
      <c r="M150" s="8"/>
      <c r="N150" s="8"/>
    </row>
    <row r="151" spans="1:14" s="108" customFormat="1" ht="42.75" hidden="1" outlineLevel="2">
      <c r="A151" s="8"/>
      <c r="B151" s="119">
        <v>35</v>
      </c>
      <c r="C151" s="9" t="s">
        <v>4870</v>
      </c>
      <c r="D151" s="9" t="s">
        <v>4868</v>
      </c>
      <c r="E151" s="8"/>
      <c r="F151" s="11"/>
      <c r="G151" s="8" t="s">
        <v>45</v>
      </c>
      <c r="H151" s="8"/>
      <c r="I151" s="6" t="s">
        <v>43</v>
      </c>
      <c r="J151" s="38">
        <v>4</v>
      </c>
      <c r="K151" s="38">
        <v>4</v>
      </c>
      <c r="L151" s="11" t="s">
        <v>5015</v>
      </c>
      <c r="M151" s="8" t="s">
        <v>44</v>
      </c>
      <c r="N151" s="8">
        <v>6</v>
      </c>
    </row>
    <row r="152" spans="1:14" s="108" customFormat="1" ht="28.5" outlineLevel="1" collapsed="1">
      <c r="A152" s="8" t="s">
        <v>265</v>
      </c>
      <c r="B152" s="119">
        <v>35</v>
      </c>
      <c r="C152" s="9" t="s">
        <v>2547</v>
      </c>
      <c r="D152" s="9" t="s">
        <v>4868</v>
      </c>
      <c r="E152" s="8" t="s">
        <v>5016</v>
      </c>
      <c r="F152" s="11" t="s">
        <v>6234</v>
      </c>
      <c r="G152" s="8" t="s">
        <v>59</v>
      </c>
      <c r="H152" s="8"/>
      <c r="I152" s="6" t="s">
        <v>43</v>
      </c>
      <c r="J152" s="38">
        <v>1</v>
      </c>
      <c r="K152" s="38">
        <v>6</v>
      </c>
      <c r="L152" s="11" t="s">
        <v>6574</v>
      </c>
      <c r="M152" s="8"/>
      <c r="N152" s="8"/>
    </row>
    <row r="153" spans="1:14" s="108" customFormat="1" ht="28.5" hidden="1" outlineLevel="2">
      <c r="A153" s="8"/>
      <c r="B153" s="119">
        <v>35</v>
      </c>
      <c r="C153" s="9" t="s">
        <v>2547</v>
      </c>
      <c r="D153" s="9" t="s">
        <v>4868</v>
      </c>
      <c r="E153" s="8"/>
      <c r="F153" s="11" t="s">
        <v>5017</v>
      </c>
      <c r="G153" s="8" t="s">
        <v>59</v>
      </c>
      <c r="H153" s="8"/>
      <c r="I153" s="6" t="s">
        <v>43</v>
      </c>
      <c r="J153" s="38">
        <v>1</v>
      </c>
      <c r="K153" s="38">
        <v>4</v>
      </c>
      <c r="L153" s="11" t="s">
        <v>67</v>
      </c>
      <c r="M153" s="8" t="s">
        <v>44</v>
      </c>
      <c r="N153" s="8">
        <v>86</v>
      </c>
    </row>
    <row r="154" spans="1:14" s="108" customFormat="1" ht="28.5" hidden="1" outlineLevel="2">
      <c r="A154" s="8"/>
      <c r="B154" s="119">
        <v>35</v>
      </c>
      <c r="C154" s="9" t="s">
        <v>2547</v>
      </c>
      <c r="D154" s="9" t="s">
        <v>4868</v>
      </c>
      <c r="E154" s="8"/>
      <c r="F154" s="11" t="s">
        <v>5018</v>
      </c>
      <c r="G154" s="8" t="s">
        <v>59</v>
      </c>
      <c r="H154" s="8"/>
      <c r="I154" s="6" t="s">
        <v>43</v>
      </c>
      <c r="J154" s="38">
        <v>1</v>
      </c>
      <c r="K154" s="38">
        <v>6</v>
      </c>
      <c r="L154" s="11" t="s">
        <v>62</v>
      </c>
      <c r="M154" s="8" t="s">
        <v>63</v>
      </c>
      <c r="N154" s="8">
        <v>17</v>
      </c>
    </row>
    <row r="155" spans="1:14" s="108" customFormat="1" ht="28.5" outlineLevel="1" collapsed="1">
      <c r="A155" s="8" t="s">
        <v>270</v>
      </c>
      <c r="B155" s="119">
        <v>35</v>
      </c>
      <c r="C155" s="9" t="s">
        <v>2547</v>
      </c>
      <c r="D155" s="9" t="s">
        <v>4868</v>
      </c>
      <c r="E155" s="8" t="s">
        <v>5019</v>
      </c>
      <c r="F155" s="11" t="s">
        <v>6235</v>
      </c>
      <c r="G155" s="8" t="s">
        <v>59</v>
      </c>
      <c r="H155" s="8"/>
      <c r="I155" s="6" t="s">
        <v>43</v>
      </c>
      <c r="J155" s="38">
        <v>7</v>
      </c>
      <c r="K155" s="38">
        <v>10</v>
      </c>
      <c r="L155" s="11" t="s">
        <v>6575</v>
      </c>
      <c r="M155" s="8"/>
      <c r="N155" s="8"/>
    </row>
    <row r="156" spans="1:14" s="108" customFormat="1" ht="28.5" hidden="1" outlineLevel="2">
      <c r="A156" s="8"/>
      <c r="B156" s="119">
        <v>35</v>
      </c>
      <c r="C156" s="9" t="s">
        <v>2547</v>
      </c>
      <c r="D156" s="9" t="s">
        <v>4868</v>
      </c>
      <c r="E156" s="8"/>
      <c r="F156" s="11" t="s">
        <v>5020</v>
      </c>
      <c r="G156" s="8" t="s">
        <v>59</v>
      </c>
      <c r="H156" s="8"/>
      <c r="I156" s="6" t="s">
        <v>43</v>
      </c>
      <c r="J156" s="38">
        <v>7</v>
      </c>
      <c r="K156" s="38">
        <v>10</v>
      </c>
      <c r="L156" s="11" t="s">
        <v>62</v>
      </c>
      <c r="M156" s="8" t="s">
        <v>63</v>
      </c>
      <c r="N156" s="8">
        <v>7.5</v>
      </c>
    </row>
    <row r="157" spans="1:14" s="108" customFormat="1" ht="28.5" hidden="1" outlineLevel="2">
      <c r="A157" s="8"/>
      <c r="B157" s="119">
        <v>35</v>
      </c>
      <c r="C157" s="9" t="s">
        <v>2547</v>
      </c>
      <c r="D157" s="9" t="s">
        <v>4868</v>
      </c>
      <c r="E157" s="8"/>
      <c r="F157" s="11" t="s">
        <v>5021</v>
      </c>
      <c r="G157" s="8" t="s">
        <v>59</v>
      </c>
      <c r="H157" s="8"/>
      <c r="I157" s="6" t="s">
        <v>43</v>
      </c>
      <c r="J157" s="38">
        <v>7</v>
      </c>
      <c r="K157" s="38">
        <v>10</v>
      </c>
      <c r="L157" s="11" t="s">
        <v>67</v>
      </c>
      <c r="M157" s="8" t="s">
        <v>44</v>
      </c>
      <c r="N157" s="8">
        <v>95</v>
      </c>
    </row>
    <row r="158" spans="1:14" s="108" customFormat="1" ht="28.5" outlineLevel="1" collapsed="1">
      <c r="A158" s="8" t="s">
        <v>274</v>
      </c>
      <c r="B158" s="119">
        <v>35</v>
      </c>
      <c r="C158" s="9" t="s">
        <v>4923</v>
      </c>
      <c r="D158" s="9" t="s">
        <v>4868</v>
      </c>
      <c r="E158" s="8" t="s">
        <v>5022</v>
      </c>
      <c r="F158" s="11" t="s">
        <v>6236</v>
      </c>
      <c r="G158" s="8" t="s">
        <v>59</v>
      </c>
      <c r="H158" s="8"/>
      <c r="I158" s="6" t="s">
        <v>43</v>
      </c>
      <c r="J158" s="38">
        <v>5</v>
      </c>
      <c r="K158" s="38">
        <v>5</v>
      </c>
      <c r="L158" s="11" t="s">
        <v>6576</v>
      </c>
      <c r="M158" s="8"/>
      <c r="N158" s="8"/>
    </row>
    <row r="159" spans="1:14" s="108" customFormat="1" ht="28.5" hidden="1" outlineLevel="2">
      <c r="A159" s="8"/>
      <c r="B159" s="119">
        <v>35</v>
      </c>
      <c r="C159" s="9" t="s">
        <v>4923</v>
      </c>
      <c r="D159" s="9" t="s">
        <v>4868</v>
      </c>
      <c r="E159" s="8"/>
      <c r="F159" s="11" t="s">
        <v>5023</v>
      </c>
      <c r="G159" s="8" t="s">
        <v>59</v>
      </c>
      <c r="H159" s="8"/>
      <c r="I159" s="6" t="s">
        <v>43</v>
      </c>
      <c r="J159" s="38">
        <v>5</v>
      </c>
      <c r="K159" s="38">
        <v>5</v>
      </c>
      <c r="L159" s="11" t="s">
        <v>2504</v>
      </c>
      <c r="M159" s="8" t="s">
        <v>44</v>
      </c>
      <c r="N159" s="8">
        <v>6</v>
      </c>
    </row>
    <row r="160" spans="1:14" s="108" customFormat="1" ht="28.5" hidden="1" outlineLevel="2">
      <c r="A160" s="8"/>
      <c r="B160" s="119">
        <v>35</v>
      </c>
      <c r="C160" s="9" t="s">
        <v>4923</v>
      </c>
      <c r="D160" s="9" t="s">
        <v>4868</v>
      </c>
      <c r="E160" s="8"/>
      <c r="F160" s="11" t="s">
        <v>5024</v>
      </c>
      <c r="G160" s="8" t="s">
        <v>59</v>
      </c>
      <c r="H160" s="8"/>
      <c r="I160" s="6" t="s">
        <v>43</v>
      </c>
      <c r="J160" s="38">
        <v>5</v>
      </c>
      <c r="K160" s="38">
        <v>5</v>
      </c>
      <c r="L160" s="11" t="s">
        <v>62</v>
      </c>
      <c r="M160" s="8" t="s">
        <v>63</v>
      </c>
      <c r="N160" s="8">
        <v>1.5</v>
      </c>
    </row>
    <row r="161" spans="1:14" s="108" customFormat="1" ht="28.5" outlineLevel="1" collapsed="1">
      <c r="A161" s="8" t="s">
        <v>5025</v>
      </c>
      <c r="B161" s="119">
        <v>35</v>
      </c>
      <c r="C161" s="9" t="s">
        <v>4923</v>
      </c>
      <c r="D161" s="9" t="s">
        <v>4868</v>
      </c>
      <c r="E161" s="8" t="s">
        <v>5026</v>
      </c>
      <c r="F161" s="11" t="s">
        <v>6237</v>
      </c>
      <c r="G161" s="8" t="s">
        <v>59</v>
      </c>
      <c r="H161" s="8"/>
      <c r="I161" s="6" t="s">
        <v>43</v>
      </c>
      <c r="J161" s="38">
        <v>5</v>
      </c>
      <c r="K161" s="38">
        <v>5</v>
      </c>
      <c r="L161" s="11" t="s">
        <v>6577</v>
      </c>
      <c r="M161" s="8"/>
      <c r="N161" s="8"/>
    </row>
    <row r="162" spans="1:14" s="108" customFormat="1" ht="28.5" hidden="1" outlineLevel="2">
      <c r="A162" s="8"/>
      <c r="B162" s="119">
        <v>35</v>
      </c>
      <c r="C162" s="9" t="s">
        <v>4923</v>
      </c>
      <c r="D162" s="9" t="s">
        <v>4868</v>
      </c>
      <c r="E162" s="8"/>
      <c r="F162" s="11" t="s">
        <v>6238</v>
      </c>
      <c r="G162" s="8" t="s">
        <v>59</v>
      </c>
      <c r="H162" s="8"/>
      <c r="I162" s="6" t="s">
        <v>43</v>
      </c>
      <c r="J162" s="38">
        <v>5</v>
      </c>
      <c r="K162" s="38">
        <v>5</v>
      </c>
      <c r="L162" s="11" t="s">
        <v>192</v>
      </c>
      <c r="M162" s="8" t="s">
        <v>44</v>
      </c>
      <c r="N162" s="8">
        <v>2</v>
      </c>
    </row>
    <row r="163" spans="1:14" s="108" customFormat="1" ht="28.5" hidden="1" outlineLevel="2">
      <c r="A163" s="8"/>
      <c r="B163" s="119">
        <v>35</v>
      </c>
      <c r="C163" s="9" t="s">
        <v>4923</v>
      </c>
      <c r="D163" s="9" t="s">
        <v>4868</v>
      </c>
      <c r="E163" s="8"/>
      <c r="F163" s="11" t="s">
        <v>5027</v>
      </c>
      <c r="G163" s="8" t="s">
        <v>59</v>
      </c>
      <c r="H163" s="8"/>
      <c r="I163" s="6" t="s">
        <v>43</v>
      </c>
      <c r="J163" s="38">
        <v>5</v>
      </c>
      <c r="K163" s="38">
        <v>5</v>
      </c>
      <c r="L163" s="11" t="s">
        <v>62</v>
      </c>
      <c r="M163" s="8" t="s">
        <v>63</v>
      </c>
      <c r="N163" s="8">
        <v>1</v>
      </c>
    </row>
    <row r="164" spans="1:14" s="108" customFormat="1" ht="42.75" outlineLevel="1" collapsed="1">
      <c r="A164" s="8" t="s">
        <v>5028</v>
      </c>
      <c r="B164" s="119">
        <v>35</v>
      </c>
      <c r="C164" s="9" t="s">
        <v>4923</v>
      </c>
      <c r="D164" s="9" t="s">
        <v>4868</v>
      </c>
      <c r="E164" s="8" t="s">
        <v>5029</v>
      </c>
      <c r="F164" s="11" t="s">
        <v>6239</v>
      </c>
      <c r="G164" s="8" t="s">
        <v>59</v>
      </c>
      <c r="H164" s="8"/>
      <c r="I164" s="6" t="s">
        <v>43</v>
      </c>
      <c r="J164" s="38">
        <v>8</v>
      </c>
      <c r="K164" s="38">
        <v>11</v>
      </c>
      <c r="L164" s="11" t="s">
        <v>6578</v>
      </c>
      <c r="M164" s="8"/>
      <c r="N164" s="8"/>
    </row>
    <row r="165" spans="1:14" s="108" customFormat="1" ht="28.5" hidden="1" outlineLevel="2">
      <c r="A165" s="8"/>
      <c r="B165" s="119">
        <v>35</v>
      </c>
      <c r="C165" s="9" t="s">
        <v>4923</v>
      </c>
      <c r="D165" s="9" t="s">
        <v>4868</v>
      </c>
      <c r="E165" s="8"/>
      <c r="F165" s="11" t="s">
        <v>5030</v>
      </c>
      <c r="G165" s="8" t="s">
        <v>59</v>
      </c>
      <c r="H165" s="8"/>
      <c r="I165" s="6" t="s">
        <v>43</v>
      </c>
      <c r="J165" s="38">
        <v>10</v>
      </c>
      <c r="K165" s="38">
        <v>10</v>
      </c>
      <c r="L165" s="11" t="s">
        <v>113</v>
      </c>
      <c r="M165" s="8" t="s">
        <v>44</v>
      </c>
      <c r="N165" s="8">
        <v>5</v>
      </c>
    </row>
    <row r="166" spans="1:14" s="108" customFormat="1" ht="28.5" hidden="1" outlineLevel="2">
      <c r="A166" s="8"/>
      <c r="B166" s="119">
        <v>35</v>
      </c>
      <c r="C166" s="9" t="s">
        <v>4923</v>
      </c>
      <c r="D166" s="9" t="s">
        <v>4868</v>
      </c>
      <c r="E166" s="8"/>
      <c r="F166" s="11" t="s">
        <v>5031</v>
      </c>
      <c r="G166" s="8" t="s">
        <v>59</v>
      </c>
      <c r="H166" s="8"/>
      <c r="I166" s="6" t="s">
        <v>43</v>
      </c>
      <c r="J166" s="38">
        <v>8</v>
      </c>
      <c r="K166" s="38">
        <v>8</v>
      </c>
      <c r="L166" s="11" t="s">
        <v>62</v>
      </c>
      <c r="M166" s="8" t="s">
        <v>63</v>
      </c>
      <c r="N166" s="8">
        <v>2</v>
      </c>
    </row>
    <row r="167" spans="1:14" s="108" customFormat="1" ht="28.5" hidden="1" outlineLevel="2">
      <c r="A167" s="8"/>
      <c r="B167" s="119">
        <v>35</v>
      </c>
      <c r="C167" s="9" t="s">
        <v>4923</v>
      </c>
      <c r="D167" s="9" t="s">
        <v>4868</v>
      </c>
      <c r="E167" s="8"/>
      <c r="F167" s="11" t="s">
        <v>5032</v>
      </c>
      <c r="G167" s="8" t="s">
        <v>59</v>
      </c>
      <c r="H167" s="8"/>
      <c r="I167" s="6" t="s">
        <v>43</v>
      </c>
      <c r="J167" s="38">
        <v>10</v>
      </c>
      <c r="K167" s="38">
        <v>11</v>
      </c>
      <c r="L167" s="11" t="s">
        <v>65</v>
      </c>
      <c r="M167" s="8" t="s">
        <v>63</v>
      </c>
      <c r="N167" s="8">
        <v>10</v>
      </c>
    </row>
    <row r="168" spans="1:14" s="108" customFormat="1" ht="28.5" hidden="1" outlineLevel="2">
      <c r="A168" s="8"/>
      <c r="B168" s="119">
        <v>35</v>
      </c>
      <c r="C168" s="9" t="s">
        <v>4923</v>
      </c>
      <c r="D168" s="9" t="s">
        <v>4868</v>
      </c>
      <c r="E168" s="8"/>
      <c r="F168" s="221" t="s">
        <v>5033</v>
      </c>
      <c r="G168" s="8" t="s">
        <v>59</v>
      </c>
      <c r="H168" s="8"/>
      <c r="I168" s="6" t="s">
        <v>43</v>
      </c>
      <c r="J168" s="38">
        <v>10</v>
      </c>
      <c r="K168" s="38">
        <v>10</v>
      </c>
      <c r="L168" s="11" t="s">
        <v>4928</v>
      </c>
      <c r="M168" s="8" t="s">
        <v>4736</v>
      </c>
      <c r="N168" s="160">
        <v>15600</v>
      </c>
    </row>
    <row r="169" spans="1:14" s="108" customFormat="1" ht="28.5" outlineLevel="1" collapsed="1">
      <c r="A169" s="8" t="s">
        <v>5034</v>
      </c>
      <c r="B169" s="119">
        <v>35</v>
      </c>
      <c r="C169" s="9" t="s">
        <v>4923</v>
      </c>
      <c r="D169" s="9" t="s">
        <v>4868</v>
      </c>
      <c r="E169" s="8" t="s">
        <v>5029</v>
      </c>
      <c r="F169" s="11" t="s">
        <v>6240</v>
      </c>
      <c r="G169" s="8" t="s">
        <v>59</v>
      </c>
      <c r="H169" s="8"/>
      <c r="I169" s="6" t="s">
        <v>43</v>
      </c>
      <c r="J169" s="38">
        <v>5</v>
      </c>
      <c r="K169" s="38">
        <v>11</v>
      </c>
      <c r="L169" s="11" t="s">
        <v>6579</v>
      </c>
      <c r="M169" s="8"/>
      <c r="N169" s="8"/>
    </row>
    <row r="170" spans="1:14" s="108" customFormat="1" ht="28.5" hidden="1" outlineLevel="2">
      <c r="A170" s="8"/>
      <c r="B170" s="119">
        <v>35</v>
      </c>
      <c r="C170" s="9" t="s">
        <v>4923</v>
      </c>
      <c r="D170" s="9" t="s">
        <v>4868</v>
      </c>
      <c r="E170" s="8"/>
      <c r="F170" s="11" t="s">
        <v>5035</v>
      </c>
      <c r="G170" s="8" t="s">
        <v>59</v>
      </c>
      <c r="H170" s="8"/>
      <c r="I170" s="6" t="s">
        <v>43</v>
      </c>
      <c r="J170" s="38">
        <v>11</v>
      </c>
      <c r="K170" s="38">
        <v>11</v>
      </c>
      <c r="L170" s="11" t="s">
        <v>113</v>
      </c>
      <c r="M170" s="8" t="s">
        <v>44</v>
      </c>
      <c r="N170" s="8">
        <v>5</v>
      </c>
    </row>
    <row r="171" spans="1:14" s="108" customFormat="1" ht="28.5" hidden="1" outlineLevel="2">
      <c r="A171" s="8"/>
      <c r="B171" s="119">
        <v>35</v>
      </c>
      <c r="C171" s="9" t="s">
        <v>4923</v>
      </c>
      <c r="D171" s="9" t="s">
        <v>4868</v>
      </c>
      <c r="E171" s="8"/>
      <c r="F171" s="11" t="s">
        <v>5036</v>
      </c>
      <c r="G171" s="8" t="s">
        <v>59</v>
      </c>
      <c r="H171" s="8"/>
      <c r="I171" s="6" t="s">
        <v>43</v>
      </c>
      <c r="J171" s="38">
        <v>5</v>
      </c>
      <c r="K171" s="38">
        <v>6</v>
      </c>
      <c r="L171" s="11" t="s">
        <v>62</v>
      </c>
      <c r="M171" s="8" t="s">
        <v>63</v>
      </c>
      <c r="N171" s="8">
        <v>5</v>
      </c>
    </row>
    <row r="172" spans="1:14" s="108" customFormat="1" ht="28.5" hidden="1" outlineLevel="2">
      <c r="A172" s="8"/>
      <c r="B172" s="119">
        <v>35</v>
      </c>
      <c r="C172" s="9" t="s">
        <v>4923</v>
      </c>
      <c r="D172" s="9" t="s">
        <v>4868</v>
      </c>
      <c r="E172" s="8"/>
      <c r="F172" s="11" t="s">
        <v>5037</v>
      </c>
      <c r="G172" s="8" t="s">
        <v>59</v>
      </c>
      <c r="H172" s="8"/>
      <c r="I172" s="6" t="s">
        <v>43</v>
      </c>
      <c r="J172" s="38">
        <v>11</v>
      </c>
      <c r="K172" s="38">
        <v>11</v>
      </c>
      <c r="L172" s="11" t="s">
        <v>4928</v>
      </c>
      <c r="M172" s="8" t="s">
        <v>4736</v>
      </c>
      <c r="N172" s="160">
        <v>6600</v>
      </c>
    </row>
    <row r="173" spans="1:14" s="108" customFormat="1" ht="28.5" outlineLevel="1" collapsed="1">
      <c r="A173" s="8" t="s">
        <v>5038</v>
      </c>
      <c r="B173" s="119">
        <v>35</v>
      </c>
      <c r="C173" s="9" t="s">
        <v>4923</v>
      </c>
      <c r="D173" s="9" t="s">
        <v>4868</v>
      </c>
      <c r="E173" s="8" t="s">
        <v>5039</v>
      </c>
      <c r="F173" s="11" t="s">
        <v>6241</v>
      </c>
      <c r="G173" s="8" t="s">
        <v>59</v>
      </c>
      <c r="H173" s="8"/>
      <c r="I173" s="6" t="s">
        <v>43</v>
      </c>
      <c r="J173" s="38">
        <v>8</v>
      </c>
      <c r="K173" s="38">
        <v>8</v>
      </c>
      <c r="L173" s="11" t="s">
        <v>6580</v>
      </c>
      <c r="M173" s="8"/>
      <c r="N173" s="8"/>
    </row>
    <row r="174" spans="1:14" s="108" customFormat="1" ht="28.5" hidden="1" outlineLevel="2">
      <c r="A174" s="8"/>
      <c r="B174" s="119">
        <v>35</v>
      </c>
      <c r="C174" s="9" t="s">
        <v>4923</v>
      </c>
      <c r="D174" s="9" t="s">
        <v>4868</v>
      </c>
      <c r="E174" s="8"/>
      <c r="F174" s="11" t="s">
        <v>5040</v>
      </c>
      <c r="G174" s="8" t="s">
        <v>59</v>
      </c>
      <c r="H174" s="8"/>
      <c r="I174" s="6" t="s">
        <v>43</v>
      </c>
      <c r="J174" s="38">
        <v>8</v>
      </c>
      <c r="K174" s="38">
        <v>8</v>
      </c>
      <c r="L174" s="11" t="s">
        <v>5041</v>
      </c>
      <c r="M174" s="8" t="s">
        <v>44</v>
      </c>
      <c r="N174" s="8">
        <v>4</v>
      </c>
    </row>
    <row r="175" spans="1:14" s="108" customFormat="1" ht="28.5" hidden="1" outlineLevel="2">
      <c r="A175" s="8"/>
      <c r="B175" s="119">
        <v>35</v>
      </c>
      <c r="C175" s="9" t="s">
        <v>4923</v>
      </c>
      <c r="D175" s="9" t="s">
        <v>4868</v>
      </c>
      <c r="E175" s="8"/>
      <c r="F175" s="11" t="s">
        <v>5042</v>
      </c>
      <c r="G175" s="8" t="s">
        <v>59</v>
      </c>
      <c r="H175" s="8"/>
      <c r="I175" s="6" t="s">
        <v>43</v>
      </c>
      <c r="J175" s="38">
        <v>8</v>
      </c>
      <c r="K175" s="38">
        <v>8</v>
      </c>
      <c r="L175" s="11" t="s">
        <v>62</v>
      </c>
      <c r="M175" s="8" t="s">
        <v>63</v>
      </c>
      <c r="N175" s="8">
        <v>0.5</v>
      </c>
    </row>
    <row r="176" spans="1:14" s="108" customFormat="1" ht="42.75" outlineLevel="1" collapsed="1">
      <c r="A176" s="8" t="s">
        <v>5043</v>
      </c>
      <c r="B176" s="119">
        <v>35</v>
      </c>
      <c r="C176" s="9" t="s">
        <v>4923</v>
      </c>
      <c r="D176" s="9" t="s">
        <v>4868</v>
      </c>
      <c r="E176" s="8" t="s">
        <v>5044</v>
      </c>
      <c r="F176" s="11" t="s">
        <v>6242</v>
      </c>
      <c r="G176" s="8" t="s">
        <v>59</v>
      </c>
      <c r="H176" s="8"/>
      <c r="I176" s="6" t="s">
        <v>43</v>
      </c>
      <c r="J176" s="38">
        <v>9</v>
      </c>
      <c r="K176" s="38">
        <v>12</v>
      </c>
      <c r="L176" s="11" t="s">
        <v>6581</v>
      </c>
      <c r="M176" s="8"/>
      <c r="N176" s="8"/>
    </row>
    <row r="177" spans="1:14" s="108" customFormat="1" ht="28.5" hidden="1" outlineLevel="2">
      <c r="A177" s="8"/>
      <c r="B177" s="119">
        <v>35</v>
      </c>
      <c r="C177" s="9" t="s">
        <v>4923</v>
      </c>
      <c r="D177" s="9" t="s">
        <v>4868</v>
      </c>
      <c r="E177" s="8"/>
      <c r="F177" s="11" t="s">
        <v>5045</v>
      </c>
      <c r="G177" s="8" t="s">
        <v>59</v>
      </c>
      <c r="H177" s="8"/>
      <c r="I177" s="6" t="s">
        <v>43</v>
      </c>
      <c r="J177" s="38">
        <v>11</v>
      </c>
      <c r="K177" s="38">
        <v>11</v>
      </c>
      <c r="L177" s="11" t="s">
        <v>113</v>
      </c>
      <c r="M177" s="8" t="s">
        <v>44</v>
      </c>
      <c r="N177" s="8">
        <v>12</v>
      </c>
    </row>
    <row r="178" spans="1:14" s="108" customFormat="1" ht="28.5" hidden="1" outlineLevel="2">
      <c r="A178" s="8"/>
      <c r="B178" s="119">
        <v>35</v>
      </c>
      <c r="C178" s="9" t="s">
        <v>4923</v>
      </c>
      <c r="D178" s="9" t="s">
        <v>4868</v>
      </c>
      <c r="E178" s="8"/>
      <c r="F178" s="11" t="s">
        <v>5046</v>
      </c>
      <c r="G178" s="8" t="s">
        <v>59</v>
      </c>
      <c r="H178" s="8"/>
      <c r="I178" s="6" t="s">
        <v>43</v>
      </c>
      <c r="J178" s="38">
        <v>9</v>
      </c>
      <c r="K178" s="38">
        <v>10</v>
      </c>
      <c r="L178" s="11" t="s">
        <v>62</v>
      </c>
      <c r="M178" s="8" t="s">
        <v>63</v>
      </c>
      <c r="N178" s="8">
        <v>3</v>
      </c>
    </row>
    <row r="179" spans="1:14" s="108" customFormat="1" ht="28.5" hidden="1" outlineLevel="2">
      <c r="A179" s="8"/>
      <c r="B179" s="119">
        <v>35</v>
      </c>
      <c r="C179" s="9" t="s">
        <v>4923</v>
      </c>
      <c r="D179" s="9" t="s">
        <v>4868</v>
      </c>
      <c r="E179" s="8"/>
      <c r="F179" s="11" t="s">
        <v>5047</v>
      </c>
      <c r="G179" s="8" t="s">
        <v>59</v>
      </c>
      <c r="H179" s="8"/>
      <c r="I179" s="6" t="s">
        <v>43</v>
      </c>
      <c r="J179" s="38">
        <v>12</v>
      </c>
      <c r="K179" s="38">
        <v>12</v>
      </c>
      <c r="L179" s="11" t="s">
        <v>65</v>
      </c>
      <c r="M179" s="8" t="s">
        <v>63</v>
      </c>
      <c r="N179" s="8">
        <v>10</v>
      </c>
    </row>
    <row r="180" spans="1:14" s="108" customFormat="1" ht="28.5" hidden="1" outlineLevel="2">
      <c r="A180" s="8"/>
      <c r="B180" s="119">
        <v>35</v>
      </c>
      <c r="C180" s="9" t="s">
        <v>4923</v>
      </c>
      <c r="D180" s="9" t="s">
        <v>4868</v>
      </c>
      <c r="E180" s="8"/>
      <c r="F180" s="221">
        <v>23559</v>
      </c>
      <c r="G180" s="8" t="s">
        <v>59</v>
      </c>
      <c r="H180" s="8"/>
      <c r="I180" s="6" t="s">
        <v>43</v>
      </c>
      <c r="J180" s="38">
        <v>11</v>
      </c>
      <c r="K180" s="38">
        <v>11</v>
      </c>
      <c r="L180" s="11" t="s">
        <v>4928</v>
      </c>
      <c r="M180" s="8" t="s">
        <v>4736</v>
      </c>
      <c r="N180" s="160">
        <v>19200</v>
      </c>
    </row>
    <row r="181" spans="1:14" s="108" customFormat="1" ht="71.25" outlineLevel="1" collapsed="1">
      <c r="A181" s="8" t="s">
        <v>5048</v>
      </c>
      <c r="B181" s="119">
        <v>35</v>
      </c>
      <c r="C181" s="9" t="s">
        <v>4923</v>
      </c>
      <c r="D181" s="9" t="s">
        <v>4868</v>
      </c>
      <c r="E181" s="8" t="s">
        <v>5049</v>
      </c>
      <c r="F181" s="11" t="s">
        <v>6243</v>
      </c>
      <c r="G181" s="8" t="s">
        <v>1120</v>
      </c>
      <c r="H181" s="8"/>
      <c r="I181" s="6" t="s">
        <v>43</v>
      </c>
      <c r="J181" s="38">
        <v>7</v>
      </c>
      <c r="K181" s="38">
        <v>8</v>
      </c>
      <c r="L181" s="11" t="s">
        <v>6582</v>
      </c>
      <c r="M181" s="8"/>
      <c r="N181" s="8"/>
    </row>
    <row r="182" spans="1:14" s="108" customFormat="1" ht="28.5" hidden="1" outlineLevel="2">
      <c r="A182" s="8"/>
      <c r="B182" s="119">
        <v>35</v>
      </c>
      <c r="C182" s="9" t="s">
        <v>4923</v>
      </c>
      <c r="D182" s="9" t="s">
        <v>4868</v>
      </c>
      <c r="E182" s="8"/>
      <c r="F182" s="11" t="s">
        <v>5050</v>
      </c>
      <c r="G182" s="8" t="s">
        <v>1120</v>
      </c>
      <c r="H182" s="8"/>
      <c r="I182" s="6" t="s">
        <v>43</v>
      </c>
      <c r="J182" s="38">
        <v>7</v>
      </c>
      <c r="K182" s="38">
        <v>7</v>
      </c>
      <c r="L182" s="11" t="s">
        <v>93</v>
      </c>
      <c r="M182" s="8" t="s">
        <v>29</v>
      </c>
      <c r="N182" s="8">
        <v>1</v>
      </c>
    </row>
    <row r="183" spans="1:14" s="108" customFormat="1" ht="28.5" hidden="1" outlineLevel="2">
      <c r="A183" s="8"/>
      <c r="B183" s="119">
        <v>35</v>
      </c>
      <c r="C183" s="9" t="s">
        <v>4923</v>
      </c>
      <c r="D183" s="9" t="s">
        <v>4868</v>
      </c>
      <c r="E183" s="8"/>
      <c r="F183" s="11" t="s">
        <v>5050</v>
      </c>
      <c r="G183" s="8" t="s">
        <v>1120</v>
      </c>
      <c r="H183" s="8"/>
      <c r="I183" s="6" t="s">
        <v>43</v>
      </c>
      <c r="J183" s="38">
        <v>8</v>
      </c>
      <c r="K183" s="38">
        <v>8</v>
      </c>
      <c r="L183" s="11" t="s">
        <v>93</v>
      </c>
      <c r="M183" s="8" t="s">
        <v>29</v>
      </c>
      <c r="N183" s="8">
        <v>0.4</v>
      </c>
    </row>
    <row r="184" spans="1:14" s="108" customFormat="1" ht="28.5" hidden="1" outlineLevel="2">
      <c r="A184" s="8"/>
      <c r="B184" s="119">
        <v>35</v>
      </c>
      <c r="C184" s="9" t="s">
        <v>4923</v>
      </c>
      <c r="D184" s="9" t="s">
        <v>4868</v>
      </c>
      <c r="E184" s="8"/>
      <c r="F184" s="11" t="s">
        <v>6244</v>
      </c>
      <c r="G184" s="8" t="s">
        <v>1120</v>
      </c>
      <c r="H184" s="8"/>
      <c r="I184" s="6" t="s">
        <v>43</v>
      </c>
      <c r="J184" s="38">
        <v>7</v>
      </c>
      <c r="K184" s="38">
        <v>7</v>
      </c>
      <c r="L184" s="11" t="s">
        <v>2532</v>
      </c>
      <c r="M184" s="8" t="s">
        <v>44</v>
      </c>
      <c r="N184" s="8">
        <v>30</v>
      </c>
    </row>
    <row r="185" spans="1:14" s="108" customFormat="1" ht="28.5" hidden="1" outlineLevel="2">
      <c r="A185" s="8"/>
      <c r="B185" s="119">
        <v>35</v>
      </c>
      <c r="C185" s="9" t="s">
        <v>4923</v>
      </c>
      <c r="D185" s="9" t="s">
        <v>4868</v>
      </c>
      <c r="E185" s="8"/>
      <c r="F185" s="11" t="s">
        <v>5051</v>
      </c>
      <c r="G185" s="8" t="s">
        <v>1120</v>
      </c>
      <c r="H185" s="8"/>
      <c r="I185" s="6" t="s">
        <v>43</v>
      </c>
      <c r="J185" s="38">
        <v>7</v>
      </c>
      <c r="K185" s="38">
        <v>7</v>
      </c>
      <c r="L185" s="11" t="s">
        <v>5052</v>
      </c>
      <c r="M185" s="8" t="s">
        <v>44</v>
      </c>
      <c r="N185" s="8">
        <v>39</v>
      </c>
    </row>
    <row r="186" spans="1:14" s="108" customFormat="1" ht="28.5" hidden="1" outlineLevel="2">
      <c r="A186" s="8"/>
      <c r="B186" s="119">
        <v>35</v>
      </c>
      <c r="C186" s="9" t="s">
        <v>4923</v>
      </c>
      <c r="D186" s="9" t="s">
        <v>4868</v>
      </c>
      <c r="E186" s="8"/>
      <c r="F186" s="11" t="s">
        <v>5051</v>
      </c>
      <c r="G186" s="8" t="s">
        <v>1120</v>
      </c>
      <c r="H186" s="8"/>
      <c r="I186" s="6" t="s">
        <v>43</v>
      </c>
      <c r="J186" s="38">
        <v>8</v>
      </c>
      <c r="K186" s="38">
        <v>8</v>
      </c>
      <c r="L186" s="11" t="s">
        <v>5053</v>
      </c>
      <c r="M186" s="8" t="s">
        <v>44</v>
      </c>
      <c r="N186" s="8">
        <v>39</v>
      </c>
    </row>
    <row r="187" spans="1:14" s="108" customFormat="1" ht="28.5" outlineLevel="1" collapsed="1">
      <c r="A187" s="8" t="s">
        <v>5054</v>
      </c>
      <c r="B187" s="119">
        <v>35</v>
      </c>
      <c r="C187" s="9" t="s">
        <v>4945</v>
      </c>
      <c r="D187" s="9" t="s">
        <v>4868</v>
      </c>
      <c r="E187" s="8" t="s">
        <v>5055</v>
      </c>
      <c r="F187" s="11" t="s">
        <v>6245</v>
      </c>
      <c r="G187" s="8" t="s">
        <v>59</v>
      </c>
      <c r="H187" s="8"/>
      <c r="I187" s="6" t="s">
        <v>43</v>
      </c>
      <c r="J187" s="38">
        <v>6</v>
      </c>
      <c r="K187" s="38">
        <v>12</v>
      </c>
      <c r="L187" s="11" t="s">
        <v>6583</v>
      </c>
      <c r="M187" s="8"/>
      <c r="N187" s="8"/>
    </row>
    <row r="188" spans="1:14" s="108" customFormat="1" ht="28.5" hidden="1" outlineLevel="2">
      <c r="A188" s="8"/>
      <c r="B188" s="119">
        <v>35</v>
      </c>
      <c r="C188" s="9" t="s">
        <v>4945</v>
      </c>
      <c r="D188" s="9" t="s">
        <v>4868</v>
      </c>
      <c r="E188" s="8"/>
      <c r="F188" s="11" t="s">
        <v>5056</v>
      </c>
      <c r="G188" s="8" t="s">
        <v>59</v>
      </c>
      <c r="H188" s="8"/>
      <c r="I188" s="6" t="s">
        <v>43</v>
      </c>
      <c r="J188" s="38">
        <v>6</v>
      </c>
      <c r="K188" s="38">
        <v>12</v>
      </c>
      <c r="L188" s="11" t="s">
        <v>62</v>
      </c>
      <c r="M188" s="8" t="s">
        <v>63</v>
      </c>
      <c r="N188" s="8">
        <v>12.82</v>
      </c>
    </row>
    <row r="189" spans="1:14" s="108" customFormat="1" ht="28.5" hidden="1" outlineLevel="2">
      <c r="A189" s="8"/>
      <c r="B189" s="119">
        <v>35</v>
      </c>
      <c r="C189" s="9" t="s">
        <v>4945</v>
      </c>
      <c r="D189" s="9" t="s">
        <v>4868</v>
      </c>
      <c r="E189" s="8"/>
      <c r="F189" s="11" t="s">
        <v>5057</v>
      </c>
      <c r="G189" s="8" t="s">
        <v>59</v>
      </c>
      <c r="H189" s="8"/>
      <c r="I189" s="6" t="s">
        <v>43</v>
      </c>
      <c r="J189" s="38">
        <v>6</v>
      </c>
      <c r="K189" s="38">
        <v>12</v>
      </c>
      <c r="L189" s="11" t="s">
        <v>67</v>
      </c>
      <c r="M189" s="8" t="s">
        <v>44</v>
      </c>
      <c r="N189" s="8">
        <v>15</v>
      </c>
    </row>
    <row r="190" spans="1:14" s="108" customFormat="1" ht="28.5" outlineLevel="1" collapsed="1">
      <c r="A190" s="8" t="s">
        <v>5058</v>
      </c>
      <c r="B190" s="119">
        <v>35</v>
      </c>
      <c r="C190" s="9" t="s">
        <v>4945</v>
      </c>
      <c r="D190" s="9" t="s">
        <v>4868</v>
      </c>
      <c r="E190" s="8" t="s">
        <v>5059</v>
      </c>
      <c r="F190" s="11" t="s">
        <v>6246</v>
      </c>
      <c r="G190" s="8" t="s">
        <v>59</v>
      </c>
      <c r="H190" s="8"/>
      <c r="I190" s="6" t="s">
        <v>43</v>
      </c>
      <c r="J190" s="38">
        <v>1</v>
      </c>
      <c r="K190" s="38">
        <v>2</v>
      </c>
      <c r="L190" s="11" t="s">
        <v>6584</v>
      </c>
      <c r="M190" s="8"/>
      <c r="N190" s="8"/>
    </row>
    <row r="191" spans="1:14" s="108" customFormat="1" ht="28.5" hidden="1" outlineLevel="2">
      <c r="A191" s="8"/>
      <c r="B191" s="119">
        <v>35</v>
      </c>
      <c r="C191" s="9" t="s">
        <v>4945</v>
      </c>
      <c r="D191" s="9" t="s">
        <v>4868</v>
      </c>
      <c r="E191" s="8"/>
      <c r="F191" s="11" t="s">
        <v>5060</v>
      </c>
      <c r="G191" s="8" t="s">
        <v>59</v>
      </c>
      <c r="H191" s="8"/>
      <c r="I191" s="6" t="s">
        <v>43</v>
      </c>
      <c r="J191" s="38">
        <v>1</v>
      </c>
      <c r="K191" s="38">
        <v>2</v>
      </c>
      <c r="L191" s="11" t="s">
        <v>62</v>
      </c>
      <c r="M191" s="8" t="s">
        <v>63</v>
      </c>
      <c r="N191" s="8">
        <v>8.2100000000000009</v>
      </c>
    </row>
    <row r="192" spans="1:14" s="108" customFormat="1" ht="28.5" outlineLevel="1" collapsed="1">
      <c r="A192" s="8" t="s">
        <v>5061</v>
      </c>
      <c r="B192" s="119">
        <v>35</v>
      </c>
      <c r="C192" s="9" t="s">
        <v>4945</v>
      </c>
      <c r="D192" s="9" t="s">
        <v>4868</v>
      </c>
      <c r="E192" s="8" t="s">
        <v>5062</v>
      </c>
      <c r="F192" s="11" t="s">
        <v>5063</v>
      </c>
      <c r="G192" s="8" t="s">
        <v>59</v>
      </c>
      <c r="H192" s="8"/>
      <c r="I192" s="6" t="s">
        <v>43</v>
      </c>
      <c r="J192" s="38">
        <v>3</v>
      </c>
      <c r="K192" s="38">
        <v>5</v>
      </c>
      <c r="L192" s="11" t="s">
        <v>6585</v>
      </c>
      <c r="M192" s="8"/>
      <c r="N192" s="8"/>
    </row>
    <row r="193" spans="1:14" s="108" customFormat="1" ht="42.75" hidden="1" outlineLevel="2">
      <c r="A193" s="8"/>
      <c r="B193" s="119">
        <v>35</v>
      </c>
      <c r="C193" s="9" t="s">
        <v>4945</v>
      </c>
      <c r="D193" s="9" t="s">
        <v>4868</v>
      </c>
      <c r="E193" s="8"/>
      <c r="F193" s="11" t="s">
        <v>5064</v>
      </c>
      <c r="G193" s="8" t="s">
        <v>59</v>
      </c>
      <c r="H193" s="8"/>
      <c r="I193" s="6" t="s">
        <v>43</v>
      </c>
      <c r="J193" s="38">
        <v>3</v>
      </c>
      <c r="K193" s="38">
        <v>5</v>
      </c>
      <c r="L193" s="11" t="s">
        <v>62</v>
      </c>
      <c r="M193" s="8" t="s">
        <v>63</v>
      </c>
      <c r="N193" s="8">
        <v>9.1999999999999993</v>
      </c>
    </row>
    <row r="194" spans="1:14" s="108" customFormat="1" ht="28.5" hidden="1" outlineLevel="2">
      <c r="A194" s="8"/>
      <c r="B194" s="119">
        <v>35</v>
      </c>
      <c r="C194" s="9" t="s">
        <v>4945</v>
      </c>
      <c r="D194" s="9" t="s">
        <v>4868</v>
      </c>
      <c r="E194" s="8"/>
      <c r="F194" s="11" t="s">
        <v>5065</v>
      </c>
      <c r="G194" s="8" t="s">
        <v>59</v>
      </c>
      <c r="H194" s="8"/>
      <c r="I194" s="6" t="s">
        <v>43</v>
      </c>
      <c r="J194" s="38">
        <v>5</v>
      </c>
      <c r="K194" s="38">
        <v>5</v>
      </c>
      <c r="L194" s="11" t="s">
        <v>67</v>
      </c>
      <c r="M194" s="8" t="s">
        <v>44</v>
      </c>
      <c r="N194" s="8">
        <v>16</v>
      </c>
    </row>
    <row r="195" spans="1:14" s="108" customFormat="1" ht="42.75" outlineLevel="1" collapsed="1">
      <c r="A195" s="8" t="s">
        <v>5066</v>
      </c>
      <c r="B195" s="119">
        <v>35</v>
      </c>
      <c r="C195" s="9" t="s">
        <v>4949</v>
      </c>
      <c r="D195" s="9" t="s">
        <v>4868</v>
      </c>
      <c r="E195" s="8" t="s">
        <v>5067</v>
      </c>
      <c r="F195" s="11" t="s">
        <v>6247</v>
      </c>
      <c r="G195" s="8" t="s">
        <v>59</v>
      </c>
      <c r="H195" s="8"/>
      <c r="I195" s="6" t="s">
        <v>43</v>
      </c>
      <c r="J195" s="38">
        <v>10</v>
      </c>
      <c r="K195" s="38">
        <v>12</v>
      </c>
      <c r="L195" s="11" t="s">
        <v>6586</v>
      </c>
      <c r="M195" s="8"/>
      <c r="N195" s="8"/>
    </row>
    <row r="196" spans="1:14" s="108" customFormat="1" ht="28.5" hidden="1" outlineLevel="2">
      <c r="A196" s="8"/>
      <c r="B196" s="119">
        <v>35</v>
      </c>
      <c r="C196" s="9" t="s">
        <v>4949</v>
      </c>
      <c r="D196" s="9" t="s">
        <v>4868</v>
      </c>
      <c r="E196" s="8"/>
      <c r="F196" s="11" t="s">
        <v>5068</v>
      </c>
      <c r="G196" s="8" t="s">
        <v>59</v>
      </c>
      <c r="H196" s="8"/>
      <c r="I196" s="6" t="s">
        <v>43</v>
      </c>
      <c r="J196" s="38">
        <v>10</v>
      </c>
      <c r="K196" s="38">
        <v>12</v>
      </c>
      <c r="L196" s="11" t="s">
        <v>62</v>
      </c>
      <c r="M196" s="8" t="s">
        <v>63</v>
      </c>
      <c r="N196" s="8">
        <v>5</v>
      </c>
    </row>
    <row r="197" spans="1:14" s="108" customFormat="1" ht="28.5" hidden="1" outlineLevel="2">
      <c r="A197" s="8"/>
      <c r="B197" s="119">
        <v>35</v>
      </c>
      <c r="C197" s="9" t="s">
        <v>4949</v>
      </c>
      <c r="D197" s="9" t="s">
        <v>4868</v>
      </c>
      <c r="E197" s="8"/>
      <c r="F197" s="11" t="s">
        <v>5069</v>
      </c>
      <c r="G197" s="8" t="s">
        <v>59</v>
      </c>
      <c r="H197" s="8"/>
      <c r="I197" s="6" t="s">
        <v>43</v>
      </c>
      <c r="J197" s="38">
        <v>10</v>
      </c>
      <c r="K197" s="38">
        <v>12</v>
      </c>
      <c r="L197" s="11" t="s">
        <v>217</v>
      </c>
      <c r="M197" s="8" t="s">
        <v>63</v>
      </c>
      <c r="N197" s="8">
        <v>10</v>
      </c>
    </row>
    <row r="198" spans="1:14" s="108" customFormat="1" ht="28.5" hidden="1" outlineLevel="2">
      <c r="A198" s="8"/>
      <c r="B198" s="119">
        <v>35</v>
      </c>
      <c r="C198" s="9" t="s">
        <v>4949</v>
      </c>
      <c r="D198" s="9" t="s">
        <v>4868</v>
      </c>
      <c r="E198" s="8"/>
      <c r="F198" s="11" t="s">
        <v>5070</v>
      </c>
      <c r="G198" s="8" t="s">
        <v>59</v>
      </c>
      <c r="H198" s="8"/>
      <c r="I198" s="6" t="s">
        <v>43</v>
      </c>
      <c r="J198" s="38">
        <v>10</v>
      </c>
      <c r="K198" s="38">
        <v>10</v>
      </c>
      <c r="L198" s="11" t="s">
        <v>4937</v>
      </c>
      <c r="M198" s="8" t="s">
        <v>44</v>
      </c>
      <c r="N198" s="8">
        <v>2</v>
      </c>
    </row>
    <row r="199" spans="1:14" s="108" customFormat="1" ht="28.5" hidden="1" outlineLevel="2">
      <c r="A199" s="8"/>
      <c r="B199" s="119">
        <v>35</v>
      </c>
      <c r="C199" s="9" t="s">
        <v>4949</v>
      </c>
      <c r="D199" s="9" t="s">
        <v>4868</v>
      </c>
      <c r="E199" s="8"/>
      <c r="F199" s="11" t="s">
        <v>5071</v>
      </c>
      <c r="G199" s="8" t="s">
        <v>59</v>
      </c>
      <c r="H199" s="8"/>
      <c r="I199" s="6" t="s">
        <v>43</v>
      </c>
      <c r="J199" s="38">
        <v>10</v>
      </c>
      <c r="K199" s="38">
        <v>10</v>
      </c>
      <c r="L199" s="11" t="s">
        <v>5041</v>
      </c>
      <c r="M199" s="8" t="s">
        <v>44</v>
      </c>
      <c r="N199" s="8">
        <v>6</v>
      </c>
    </row>
    <row r="200" spans="1:14" s="108" customFormat="1" ht="42.75" outlineLevel="1" collapsed="1">
      <c r="A200" s="8" t="s">
        <v>5072</v>
      </c>
      <c r="B200" s="119">
        <v>35</v>
      </c>
      <c r="C200" s="9" t="s">
        <v>4949</v>
      </c>
      <c r="D200" s="9" t="s">
        <v>4868</v>
      </c>
      <c r="E200" s="8" t="s">
        <v>5067</v>
      </c>
      <c r="F200" s="11" t="s">
        <v>6248</v>
      </c>
      <c r="G200" s="8" t="s">
        <v>59</v>
      </c>
      <c r="H200" s="8"/>
      <c r="I200" s="6" t="s">
        <v>43</v>
      </c>
      <c r="J200" s="38">
        <v>2</v>
      </c>
      <c r="K200" s="38">
        <v>10</v>
      </c>
      <c r="L200" s="11" t="s">
        <v>6587</v>
      </c>
      <c r="M200" s="8"/>
      <c r="N200" s="8"/>
    </row>
    <row r="201" spans="1:14" s="108" customFormat="1" ht="28.5" hidden="1" outlineLevel="2">
      <c r="A201" s="8"/>
      <c r="B201" s="119">
        <v>35</v>
      </c>
      <c r="C201" s="9" t="s">
        <v>4949</v>
      </c>
      <c r="D201" s="9" t="s">
        <v>4868</v>
      </c>
      <c r="E201" s="8"/>
      <c r="F201" s="11" t="s">
        <v>5073</v>
      </c>
      <c r="G201" s="8" t="s">
        <v>59</v>
      </c>
      <c r="H201" s="8"/>
      <c r="I201" s="6" t="s">
        <v>43</v>
      </c>
      <c r="J201" s="38">
        <v>2</v>
      </c>
      <c r="K201" s="38">
        <v>5</v>
      </c>
      <c r="L201" s="11" t="s">
        <v>62</v>
      </c>
      <c r="M201" s="8" t="s">
        <v>63</v>
      </c>
      <c r="N201" s="8">
        <v>19.5</v>
      </c>
    </row>
    <row r="202" spans="1:14" s="108" customFormat="1" ht="28.5" hidden="1" outlineLevel="2">
      <c r="A202" s="8"/>
      <c r="B202" s="119">
        <v>35</v>
      </c>
      <c r="C202" s="9" t="s">
        <v>4949</v>
      </c>
      <c r="D202" s="9" t="s">
        <v>4868</v>
      </c>
      <c r="E202" s="8"/>
      <c r="F202" s="11" t="s">
        <v>5074</v>
      </c>
      <c r="G202" s="8" t="s">
        <v>59</v>
      </c>
      <c r="H202" s="8"/>
      <c r="I202" s="6" t="s">
        <v>43</v>
      </c>
      <c r="J202" s="38">
        <v>3</v>
      </c>
      <c r="K202" s="38">
        <v>5</v>
      </c>
      <c r="L202" s="11" t="s">
        <v>217</v>
      </c>
      <c r="M202" s="8" t="s">
        <v>63</v>
      </c>
      <c r="N202" s="8">
        <v>6.7</v>
      </c>
    </row>
    <row r="203" spans="1:14" s="108" customFormat="1" ht="28.5" hidden="1" outlineLevel="2">
      <c r="A203" s="8"/>
      <c r="B203" s="119">
        <v>35</v>
      </c>
      <c r="C203" s="9" t="s">
        <v>4949</v>
      </c>
      <c r="D203" s="9" t="s">
        <v>4868</v>
      </c>
      <c r="E203" s="8"/>
      <c r="F203" s="11" t="s">
        <v>5075</v>
      </c>
      <c r="G203" s="8" t="s">
        <v>59</v>
      </c>
      <c r="H203" s="8"/>
      <c r="I203" s="6" t="s">
        <v>43</v>
      </c>
      <c r="J203" s="38">
        <v>10</v>
      </c>
      <c r="K203" s="38">
        <v>10</v>
      </c>
      <c r="L203" s="11" t="s">
        <v>4937</v>
      </c>
      <c r="M203" s="8" t="s">
        <v>44</v>
      </c>
      <c r="N203" s="8">
        <v>4</v>
      </c>
    </row>
    <row r="204" spans="1:14" s="108" customFormat="1" ht="28.5" hidden="1" outlineLevel="2">
      <c r="A204" s="8"/>
      <c r="B204" s="119">
        <v>35</v>
      </c>
      <c r="C204" s="9" t="s">
        <v>4949</v>
      </c>
      <c r="D204" s="9" t="s">
        <v>4868</v>
      </c>
      <c r="E204" s="8"/>
      <c r="F204" s="11" t="s">
        <v>5076</v>
      </c>
      <c r="G204" s="8" t="s">
        <v>59</v>
      </c>
      <c r="H204" s="8"/>
      <c r="I204" s="6" t="s">
        <v>43</v>
      </c>
      <c r="J204" s="38">
        <v>10</v>
      </c>
      <c r="K204" s="38">
        <v>10</v>
      </c>
      <c r="L204" s="11" t="s">
        <v>5041</v>
      </c>
      <c r="M204" s="8" t="s">
        <v>44</v>
      </c>
      <c r="N204" s="8">
        <v>7</v>
      </c>
    </row>
    <row r="205" spans="1:14" s="108" customFormat="1" ht="28.5" outlineLevel="1" collapsed="1">
      <c r="A205" s="8" t="s">
        <v>5077</v>
      </c>
      <c r="B205" s="119">
        <v>35</v>
      </c>
      <c r="C205" s="9" t="s">
        <v>4870</v>
      </c>
      <c r="D205" s="9" t="s">
        <v>4868</v>
      </c>
      <c r="E205" s="8" t="s">
        <v>4976</v>
      </c>
      <c r="F205" s="11" t="s">
        <v>6249</v>
      </c>
      <c r="G205" s="8" t="s">
        <v>59</v>
      </c>
      <c r="H205" s="8"/>
      <c r="I205" s="6" t="s">
        <v>43</v>
      </c>
      <c r="J205" s="38">
        <v>9</v>
      </c>
      <c r="K205" s="38">
        <v>11</v>
      </c>
      <c r="L205" s="11" t="s">
        <v>6588</v>
      </c>
      <c r="M205" s="8"/>
      <c r="N205" s="8"/>
    </row>
    <row r="206" spans="1:14" s="108" customFormat="1" ht="28.5" hidden="1" outlineLevel="2">
      <c r="A206" s="8"/>
      <c r="B206" s="119">
        <v>35</v>
      </c>
      <c r="C206" s="9" t="s">
        <v>4870</v>
      </c>
      <c r="D206" s="9" t="s">
        <v>4868</v>
      </c>
      <c r="E206" s="8"/>
      <c r="F206" s="11" t="s">
        <v>5078</v>
      </c>
      <c r="G206" s="8" t="s">
        <v>59</v>
      </c>
      <c r="H206" s="8"/>
      <c r="I206" s="6" t="s">
        <v>43</v>
      </c>
      <c r="J206" s="38">
        <v>9</v>
      </c>
      <c r="K206" s="38" t="e">
        <v>#N/A</v>
      </c>
      <c r="L206" s="11" t="s">
        <v>62</v>
      </c>
      <c r="M206" s="8" t="s">
        <v>63</v>
      </c>
      <c r="N206" s="8">
        <v>2</v>
      </c>
    </row>
    <row r="207" spans="1:14" s="108" customFormat="1" ht="28.5" outlineLevel="1" collapsed="1">
      <c r="A207" s="8" t="s">
        <v>5079</v>
      </c>
      <c r="B207" s="119">
        <v>35</v>
      </c>
      <c r="C207" s="9" t="s">
        <v>4870</v>
      </c>
      <c r="D207" s="9" t="s">
        <v>4868</v>
      </c>
      <c r="E207" s="8" t="s">
        <v>4974</v>
      </c>
      <c r="F207" s="11" t="s">
        <v>6250</v>
      </c>
      <c r="G207" s="8" t="s">
        <v>59</v>
      </c>
      <c r="H207" s="8"/>
      <c r="I207" s="6" t="s">
        <v>43</v>
      </c>
      <c r="J207" s="38">
        <v>9</v>
      </c>
      <c r="K207" s="38">
        <v>11</v>
      </c>
      <c r="L207" s="11" t="s">
        <v>6588</v>
      </c>
      <c r="M207" s="8"/>
      <c r="N207" s="8"/>
    </row>
    <row r="208" spans="1:14" s="108" customFormat="1" ht="28.5" hidden="1" outlineLevel="2">
      <c r="A208" s="8"/>
      <c r="B208" s="119">
        <v>35</v>
      </c>
      <c r="C208" s="9" t="s">
        <v>4870</v>
      </c>
      <c r="D208" s="9" t="s">
        <v>4868</v>
      </c>
      <c r="E208" s="8"/>
      <c r="F208" s="11" t="s">
        <v>5080</v>
      </c>
      <c r="G208" s="8" t="s">
        <v>59</v>
      </c>
      <c r="H208" s="8"/>
      <c r="I208" s="6" t="s">
        <v>43</v>
      </c>
      <c r="J208" s="38">
        <v>9</v>
      </c>
      <c r="K208" s="38" t="e">
        <v>#N/A</v>
      </c>
      <c r="L208" s="11" t="s">
        <v>62</v>
      </c>
      <c r="M208" s="8" t="s">
        <v>63</v>
      </c>
      <c r="N208" s="8">
        <v>2</v>
      </c>
    </row>
    <row r="209" spans="1:14" s="108" customFormat="1" ht="28.5" outlineLevel="1" collapsed="1">
      <c r="A209" s="8" t="s">
        <v>5081</v>
      </c>
      <c r="B209" s="119">
        <v>35</v>
      </c>
      <c r="C209" s="9" t="s">
        <v>2547</v>
      </c>
      <c r="D209" s="9" t="s">
        <v>4868</v>
      </c>
      <c r="E209" s="8" t="s">
        <v>5082</v>
      </c>
      <c r="F209" s="11" t="s">
        <v>6251</v>
      </c>
      <c r="G209" s="8" t="s">
        <v>59</v>
      </c>
      <c r="H209" s="8"/>
      <c r="I209" s="6" t="s">
        <v>43</v>
      </c>
      <c r="J209" s="38">
        <v>2</v>
      </c>
      <c r="K209" s="38">
        <v>4</v>
      </c>
      <c r="L209" s="11" t="s">
        <v>6589</v>
      </c>
      <c r="M209" s="8"/>
      <c r="N209" s="8"/>
    </row>
    <row r="210" spans="1:14" s="108" customFormat="1" ht="85.5" hidden="1" outlineLevel="2">
      <c r="A210" s="8"/>
      <c r="B210" s="119">
        <v>35</v>
      </c>
      <c r="C210" s="9" t="s">
        <v>2547</v>
      </c>
      <c r="D210" s="9" t="s">
        <v>4868</v>
      </c>
      <c r="E210" s="8"/>
      <c r="F210" s="11" t="s">
        <v>5083</v>
      </c>
      <c r="G210" s="8" t="s">
        <v>59</v>
      </c>
      <c r="H210" s="8"/>
      <c r="I210" s="6" t="s">
        <v>43</v>
      </c>
      <c r="J210" s="38">
        <v>2</v>
      </c>
      <c r="K210" s="38">
        <v>4</v>
      </c>
      <c r="L210" s="11" t="s">
        <v>62</v>
      </c>
      <c r="M210" s="8" t="s">
        <v>63</v>
      </c>
      <c r="N210" s="8">
        <v>28.5</v>
      </c>
    </row>
    <row r="211" spans="1:14" s="108" customFormat="1" ht="28.5" outlineLevel="1" collapsed="1">
      <c r="A211" s="8" t="s">
        <v>5084</v>
      </c>
      <c r="B211" s="119">
        <v>35</v>
      </c>
      <c r="C211" s="9" t="s">
        <v>2547</v>
      </c>
      <c r="D211" s="9" t="s">
        <v>4868</v>
      </c>
      <c r="E211" s="8" t="s">
        <v>5019</v>
      </c>
      <c r="F211" s="11" t="s">
        <v>6235</v>
      </c>
      <c r="G211" s="8" t="s">
        <v>59</v>
      </c>
      <c r="H211" s="8"/>
      <c r="I211" s="6" t="s">
        <v>43</v>
      </c>
      <c r="J211" s="38">
        <v>4</v>
      </c>
      <c r="K211" s="38">
        <v>7</v>
      </c>
      <c r="L211" s="11" t="s">
        <v>6590</v>
      </c>
      <c r="M211" s="8"/>
      <c r="N211" s="8"/>
    </row>
    <row r="212" spans="1:14" s="108" customFormat="1" ht="57" hidden="1" outlineLevel="2">
      <c r="A212" s="8"/>
      <c r="B212" s="119">
        <v>35</v>
      </c>
      <c r="C212" s="9" t="s">
        <v>2547</v>
      </c>
      <c r="D212" s="9" t="s">
        <v>4868</v>
      </c>
      <c r="E212" s="8"/>
      <c r="F212" s="11" t="s">
        <v>5085</v>
      </c>
      <c r="G212" s="8" t="s">
        <v>59</v>
      </c>
      <c r="H212" s="8"/>
      <c r="I212" s="6" t="s">
        <v>43</v>
      </c>
      <c r="J212" s="38">
        <v>4</v>
      </c>
      <c r="K212" s="38">
        <v>7</v>
      </c>
      <c r="L212" s="11" t="s">
        <v>62</v>
      </c>
      <c r="M212" s="8" t="s">
        <v>63</v>
      </c>
      <c r="N212" s="8">
        <v>16.3</v>
      </c>
    </row>
    <row r="213" spans="1:14" s="1" customFormat="1" ht="28.5" collapsed="1">
      <c r="A213" s="38" t="s">
        <v>30</v>
      </c>
      <c r="B213" s="95" t="s">
        <v>284</v>
      </c>
      <c r="C213" s="20"/>
      <c r="D213" s="9" t="s">
        <v>4868</v>
      </c>
      <c r="E213" s="38"/>
      <c r="F213" s="4" t="s">
        <v>31</v>
      </c>
      <c r="G213" s="38"/>
      <c r="H213" s="38"/>
      <c r="I213" s="38"/>
      <c r="J213" s="38"/>
      <c r="K213" s="59"/>
      <c r="L213" s="46"/>
      <c r="M213" s="55" t="s">
        <v>29</v>
      </c>
      <c r="N213" s="227">
        <v>45</v>
      </c>
    </row>
    <row r="214" spans="1:14" s="1" customFormat="1" ht="42.75" outlineLevel="1" collapsed="1">
      <c r="A214" s="38" t="s">
        <v>285</v>
      </c>
      <c r="B214" s="95" t="s">
        <v>284</v>
      </c>
      <c r="C214" s="20" t="s">
        <v>4870</v>
      </c>
      <c r="D214" s="9" t="s">
        <v>4868</v>
      </c>
      <c r="E214" s="38" t="s">
        <v>5086</v>
      </c>
      <c r="F214" s="4" t="s">
        <v>6252</v>
      </c>
      <c r="G214" s="38" t="s">
        <v>108</v>
      </c>
      <c r="H214" s="38"/>
      <c r="I214" s="38" t="s">
        <v>61</v>
      </c>
      <c r="J214" s="59">
        <v>10</v>
      </c>
      <c r="K214" s="59">
        <v>10</v>
      </c>
      <c r="L214" s="122" t="s">
        <v>6591</v>
      </c>
      <c r="M214" s="54"/>
      <c r="N214" s="53"/>
    </row>
    <row r="215" spans="1:14" s="1" customFormat="1" ht="28.5" hidden="1" outlineLevel="2">
      <c r="A215" s="38"/>
      <c r="B215" s="95" t="s">
        <v>284</v>
      </c>
      <c r="C215" s="20" t="s">
        <v>4870</v>
      </c>
      <c r="D215" s="9" t="s">
        <v>4868</v>
      </c>
      <c r="E215" s="38"/>
      <c r="F215" s="4"/>
      <c r="G215" s="38"/>
      <c r="H215" s="38"/>
      <c r="I215" s="38"/>
      <c r="J215" s="59">
        <v>10</v>
      </c>
      <c r="K215" s="59">
        <v>10</v>
      </c>
      <c r="L215" s="52" t="s">
        <v>5087</v>
      </c>
      <c r="M215" s="54" t="s">
        <v>44</v>
      </c>
      <c r="N215" s="53">
        <v>1</v>
      </c>
    </row>
    <row r="216" spans="1:14" s="1" customFormat="1" ht="42.75" outlineLevel="1" collapsed="1">
      <c r="A216" s="38" t="s">
        <v>291</v>
      </c>
      <c r="B216" s="95" t="s">
        <v>284</v>
      </c>
      <c r="C216" s="20" t="s">
        <v>4870</v>
      </c>
      <c r="D216" s="9" t="s">
        <v>4868</v>
      </c>
      <c r="E216" s="38" t="s">
        <v>5088</v>
      </c>
      <c r="F216" s="4" t="s">
        <v>6253</v>
      </c>
      <c r="G216" s="38" t="s">
        <v>108</v>
      </c>
      <c r="H216" s="38"/>
      <c r="I216" s="38" t="s">
        <v>61</v>
      </c>
      <c r="J216" s="59">
        <v>8</v>
      </c>
      <c r="K216" s="59">
        <v>8</v>
      </c>
      <c r="L216" s="122" t="s">
        <v>6592</v>
      </c>
      <c r="M216" s="54"/>
      <c r="N216" s="53"/>
    </row>
    <row r="217" spans="1:14" s="1" customFormat="1" ht="28.5" hidden="1" outlineLevel="2">
      <c r="A217" s="38"/>
      <c r="B217" s="95" t="s">
        <v>284</v>
      </c>
      <c r="C217" s="20" t="s">
        <v>4870</v>
      </c>
      <c r="D217" s="9" t="s">
        <v>4868</v>
      </c>
      <c r="E217" s="38"/>
      <c r="F217" s="4"/>
      <c r="G217" s="38"/>
      <c r="H217" s="38"/>
      <c r="I217" s="38"/>
      <c r="J217" s="59">
        <v>8</v>
      </c>
      <c r="K217" s="59">
        <v>8</v>
      </c>
      <c r="L217" s="52" t="s">
        <v>5089</v>
      </c>
      <c r="M217" s="54" t="s">
        <v>44</v>
      </c>
      <c r="N217" s="53">
        <v>1</v>
      </c>
    </row>
    <row r="218" spans="1:14" s="1" customFormat="1" ht="42.75" outlineLevel="1" collapsed="1">
      <c r="A218" s="38" t="s">
        <v>299</v>
      </c>
      <c r="B218" s="95" t="s">
        <v>284</v>
      </c>
      <c r="C218" s="20" t="s">
        <v>4870</v>
      </c>
      <c r="D218" s="9" t="s">
        <v>4868</v>
      </c>
      <c r="E218" s="38" t="s">
        <v>5090</v>
      </c>
      <c r="F218" s="4" t="s">
        <v>6254</v>
      </c>
      <c r="G218" s="38" t="s">
        <v>108</v>
      </c>
      <c r="H218" s="38"/>
      <c r="I218" s="38" t="s">
        <v>61</v>
      </c>
      <c r="J218" s="59">
        <v>5</v>
      </c>
      <c r="K218" s="59">
        <v>5</v>
      </c>
      <c r="L218" s="122" t="s">
        <v>6593</v>
      </c>
      <c r="M218" s="54"/>
      <c r="N218" s="53"/>
    </row>
    <row r="219" spans="1:14" s="1" customFormat="1" ht="28.5" hidden="1" outlineLevel="2">
      <c r="A219" s="38"/>
      <c r="B219" s="95" t="s">
        <v>284</v>
      </c>
      <c r="C219" s="20" t="s">
        <v>4870</v>
      </c>
      <c r="D219" s="9" t="s">
        <v>4868</v>
      </c>
      <c r="E219" s="38"/>
      <c r="F219" s="4"/>
      <c r="G219" s="38"/>
      <c r="H219" s="38"/>
      <c r="I219" s="38"/>
      <c r="J219" s="59">
        <v>5</v>
      </c>
      <c r="K219" s="59">
        <v>5</v>
      </c>
      <c r="L219" s="52" t="s">
        <v>5087</v>
      </c>
      <c r="M219" s="54" t="s">
        <v>44</v>
      </c>
      <c r="N219" s="53">
        <v>2</v>
      </c>
    </row>
    <row r="220" spans="1:14" s="1" customFormat="1" ht="42.75" outlineLevel="1" collapsed="1">
      <c r="A220" s="38" t="s">
        <v>308</v>
      </c>
      <c r="B220" s="95" t="s">
        <v>284</v>
      </c>
      <c r="C220" s="20" t="s">
        <v>4870</v>
      </c>
      <c r="D220" s="9" t="s">
        <v>4868</v>
      </c>
      <c r="E220" s="38" t="s">
        <v>5091</v>
      </c>
      <c r="F220" s="4" t="s">
        <v>6255</v>
      </c>
      <c r="G220" s="38" t="s">
        <v>108</v>
      </c>
      <c r="H220" s="38"/>
      <c r="I220" s="38" t="s">
        <v>61</v>
      </c>
      <c r="J220" s="59">
        <v>6</v>
      </c>
      <c r="K220" s="59">
        <v>6</v>
      </c>
      <c r="L220" s="122" t="s">
        <v>6591</v>
      </c>
      <c r="M220" s="54"/>
      <c r="N220" s="53"/>
    </row>
    <row r="221" spans="1:14" s="1" customFormat="1" ht="28.5" hidden="1" outlineLevel="2">
      <c r="A221" s="38"/>
      <c r="B221" s="95" t="s">
        <v>284</v>
      </c>
      <c r="C221" s="20" t="s">
        <v>4870</v>
      </c>
      <c r="D221" s="9" t="s">
        <v>4868</v>
      </c>
      <c r="E221" s="38"/>
      <c r="F221" s="4"/>
      <c r="G221" s="38"/>
      <c r="H221" s="38"/>
      <c r="I221" s="38"/>
      <c r="J221" s="59">
        <v>6</v>
      </c>
      <c r="K221" s="59">
        <v>6</v>
      </c>
      <c r="L221" s="52" t="s">
        <v>5087</v>
      </c>
      <c r="M221" s="54" t="s">
        <v>44</v>
      </c>
      <c r="N221" s="53">
        <v>1</v>
      </c>
    </row>
    <row r="222" spans="1:14" s="1" customFormat="1" ht="42.75" outlineLevel="1" collapsed="1">
      <c r="A222" s="38" t="s">
        <v>315</v>
      </c>
      <c r="B222" s="95" t="s">
        <v>284</v>
      </c>
      <c r="C222" s="20" t="s">
        <v>4870</v>
      </c>
      <c r="D222" s="9" t="s">
        <v>4868</v>
      </c>
      <c r="E222" s="38" t="s">
        <v>5092</v>
      </c>
      <c r="F222" s="4" t="s">
        <v>6256</v>
      </c>
      <c r="G222" s="38" t="s">
        <v>108</v>
      </c>
      <c r="H222" s="38"/>
      <c r="I222" s="38" t="s">
        <v>61</v>
      </c>
      <c r="J222" s="59">
        <v>9</v>
      </c>
      <c r="K222" s="59">
        <v>9</v>
      </c>
      <c r="L222" s="122" t="s">
        <v>6591</v>
      </c>
      <c r="M222" s="54"/>
      <c r="N222" s="53"/>
    </row>
    <row r="223" spans="1:14" s="1" customFormat="1" ht="28.5" hidden="1" outlineLevel="2">
      <c r="A223" s="38"/>
      <c r="B223" s="95" t="s">
        <v>284</v>
      </c>
      <c r="C223" s="20" t="s">
        <v>4870</v>
      </c>
      <c r="D223" s="9" t="s">
        <v>4868</v>
      </c>
      <c r="E223" s="38"/>
      <c r="F223" s="4"/>
      <c r="G223" s="38"/>
      <c r="H223" s="38"/>
      <c r="I223" s="38"/>
      <c r="J223" s="59">
        <v>9</v>
      </c>
      <c r="K223" s="59">
        <v>9</v>
      </c>
      <c r="L223" s="52" t="s">
        <v>5087</v>
      </c>
      <c r="M223" s="54" t="s">
        <v>44</v>
      </c>
      <c r="N223" s="53">
        <v>1</v>
      </c>
    </row>
    <row r="224" spans="1:14" s="33" customFormat="1" ht="28.5" outlineLevel="1" collapsed="1">
      <c r="A224" s="26" t="s">
        <v>320</v>
      </c>
      <c r="B224" s="95" t="s">
        <v>284</v>
      </c>
      <c r="C224" s="26" t="s">
        <v>2547</v>
      </c>
      <c r="D224" s="9" t="s">
        <v>4868</v>
      </c>
      <c r="E224" s="26" t="s">
        <v>5093</v>
      </c>
      <c r="F224" s="121" t="s">
        <v>6257</v>
      </c>
      <c r="G224" s="6" t="s">
        <v>59</v>
      </c>
      <c r="H224" s="50"/>
      <c r="I224" s="58" t="s">
        <v>61</v>
      </c>
      <c r="J224" s="26">
        <v>3</v>
      </c>
      <c r="K224" s="26">
        <v>10</v>
      </c>
      <c r="L224" s="122" t="s">
        <v>6594</v>
      </c>
      <c r="M224" s="26"/>
      <c r="N224" s="148"/>
    </row>
    <row r="225" spans="1:14" s="33" customFormat="1" ht="28.5" hidden="1" outlineLevel="2">
      <c r="A225" s="26"/>
      <c r="B225" s="95" t="s">
        <v>284</v>
      </c>
      <c r="C225" s="26" t="s">
        <v>2547</v>
      </c>
      <c r="D225" s="9" t="s">
        <v>4868</v>
      </c>
      <c r="E225" s="26"/>
      <c r="F225" s="25" t="s">
        <v>5094</v>
      </c>
      <c r="G225" s="6" t="s">
        <v>59</v>
      </c>
      <c r="H225" s="50"/>
      <c r="I225" s="58"/>
      <c r="J225" s="26">
        <v>3</v>
      </c>
      <c r="K225" s="26">
        <v>10</v>
      </c>
      <c r="L225" s="65" t="s">
        <v>217</v>
      </c>
      <c r="M225" s="26" t="s">
        <v>63</v>
      </c>
      <c r="N225" s="148">
        <v>10.8</v>
      </c>
    </row>
    <row r="226" spans="1:14" s="33" customFormat="1" ht="28.5" outlineLevel="1" collapsed="1">
      <c r="A226" s="26" t="s">
        <v>326</v>
      </c>
      <c r="B226" s="95" t="s">
        <v>284</v>
      </c>
      <c r="C226" s="26" t="s">
        <v>2547</v>
      </c>
      <c r="D226" s="9" t="s">
        <v>4868</v>
      </c>
      <c r="E226" s="146" t="s">
        <v>5095</v>
      </c>
      <c r="F226" s="121" t="s">
        <v>6258</v>
      </c>
      <c r="G226" s="50" t="s">
        <v>4713</v>
      </c>
      <c r="H226" s="50"/>
      <c r="I226" s="58" t="s">
        <v>61</v>
      </c>
      <c r="J226" s="26">
        <v>8</v>
      </c>
      <c r="K226" s="26">
        <v>8</v>
      </c>
      <c r="L226" s="122" t="s">
        <v>6595</v>
      </c>
      <c r="M226" s="26"/>
      <c r="N226" s="148"/>
    </row>
    <row r="227" spans="1:14" s="33" customFormat="1" ht="28.5" hidden="1" outlineLevel="2">
      <c r="A227" s="26"/>
      <c r="B227" s="95" t="s">
        <v>284</v>
      </c>
      <c r="C227" s="26" t="s">
        <v>2547</v>
      </c>
      <c r="D227" s="9" t="s">
        <v>4868</v>
      </c>
      <c r="E227" s="26"/>
      <c r="F227" s="25" t="s">
        <v>5096</v>
      </c>
      <c r="G227" s="50"/>
      <c r="H227" s="50"/>
      <c r="I227" s="16"/>
      <c r="J227" s="26">
        <v>8</v>
      </c>
      <c r="K227" s="26">
        <v>8</v>
      </c>
      <c r="L227" s="131" t="s">
        <v>282</v>
      </c>
      <c r="M227" s="26" t="s">
        <v>44</v>
      </c>
      <c r="N227" s="148">
        <v>1</v>
      </c>
    </row>
    <row r="228" spans="1:14" s="33" customFormat="1" ht="28.5" hidden="1" outlineLevel="2">
      <c r="A228" s="26"/>
      <c r="B228" s="95" t="s">
        <v>284</v>
      </c>
      <c r="C228" s="26" t="s">
        <v>2547</v>
      </c>
      <c r="D228" s="9" t="s">
        <v>4868</v>
      </c>
      <c r="E228" s="26"/>
      <c r="F228" s="25" t="s">
        <v>5097</v>
      </c>
      <c r="G228" s="50"/>
      <c r="H228" s="50"/>
      <c r="I228" s="16"/>
      <c r="J228" s="26">
        <v>8</v>
      </c>
      <c r="K228" s="26">
        <v>8</v>
      </c>
      <c r="L228" s="131" t="s">
        <v>93</v>
      </c>
      <c r="M228" s="26" t="s">
        <v>29</v>
      </c>
      <c r="N228" s="148">
        <v>0.24</v>
      </c>
    </row>
    <row r="229" spans="1:14" s="33" customFormat="1" ht="28.5" outlineLevel="1" collapsed="1">
      <c r="A229" s="26" t="s">
        <v>341</v>
      </c>
      <c r="B229" s="95" t="s">
        <v>284</v>
      </c>
      <c r="C229" s="26" t="s">
        <v>2547</v>
      </c>
      <c r="D229" s="9" t="s">
        <v>4868</v>
      </c>
      <c r="E229" s="146" t="s">
        <v>5098</v>
      </c>
      <c r="F229" s="121" t="s">
        <v>6259</v>
      </c>
      <c r="G229" s="6" t="s">
        <v>59</v>
      </c>
      <c r="H229" s="50"/>
      <c r="I229" s="58" t="s">
        <v>61</v>
      </c>
      <c r="J229" s="26">
        <v>1</v>
      </c>
      <c r="K229" s="26">
        <v>2</v>
      </c>
      <c r="L229" s="122" t="s">
        <v>6596</v>
      </c>
      <c r="M229" s="26"/>
      <c r="N229" s="148"/>
    </row>
    <row r="230" spans="1:14" s="33" customFormat="1" ht="28.5" hidden="1" outlineLevel="2">
      <c r="A230" s="26"/>
      <c r="B230" s="95" t="s">
        <v>284</v>
      </c>
      <c r="C230" s="26" t="s">
        <v>2547</v>
      </c>
      <c r="D230" s="9" t="s">
        <v>4868</v>
      </c>
      <c r="E230" s="26"/>
      <c r="F230" s="25" t="s">
        <v>5099</v>
      </c>
      <c r="G230" s="6" t="s">
        <v>59</v>
      </c>
      <c r="H230" s="50"/>
      <c r="I230" s="58"/>
      <c r="J230" s="26">
        <v>1</v>
      </c>
      <c r="K230" s="26">
        <v>2</v>
      </c>
      <c r="L230" s="131" t="s">
        <v>217</v>
      </c>
      <c r="M230" s="26" t="s">
        <v>63</v>
      </c>
      <c r="N230" s="148">
        <v>4</v>
      </c>
    </row>
    <row r="231" spans="1:14" s="1" customFormat="1" ht="28.5" outlineLevel="1" collapsed="1">
      <c r="A231" s="38" t="s">
        <v>353</v>
      </c>
      <c r="B231" s="95" t="s">
        <v>284</v>
      </c>
      <c r="C231" s="20" t="s">
        <v>4945</v>
      </c>
      <c r="D231" s="9" t="s">
        <v>4868</v>
      </c>
      <c r="E231" s="38" t="s">
        <v>5100</v>
      </c>
      <c r="F231" s="4" t="s">
        <v>6260</v>
      </c>
      <c r="G231" s="6" t="s">
        <v>59</v>
      </c>
      <c r="H231" s="38"/>
      <c r="I231" s="38" t="s">
        <v>61</v>
      </c>
      <c r="J231" s="38">
        <v>3</v>
      </c>
      <c r="K231" s="38">
        <v>4</v>
      </c>
      <c r="L231" s="122" t="s">
        <v>6597</v>
      </c>
      <c r="M231" s="38"/>
      <c r="N231" s="6"/>
    </row>
    <row r="232" spans="1:14" s="1" customFormat="1" ht="28.5" hidden="1" outlineLevel="2">
      <c r="A232" s="38"/>
      <c r="B232" s="95" t="s">
        <v>284</v>
      </c>
      <c r="C232" s="20" t="s">
        <v>4945</v>
      </c>
      <c r="D232" s="9" t="s">
        <v>4868</v>
      </c>
      <c r="E232" s="38"/>
      <c r="F232" s="4" t="s">
        <v>5101</v>
      </c>
      <c r="G232" s="6" t="s">
        <v>59</v>
      </c>
      <c r="H232" s="38"/>
      <c r="I232" s="38"/>
      <c r="J232" s="38">
        <v>3</v>
      </c>
      <c r="K232" s="38">
        <v>4</v>
      </c>
      <c r="L232" s="4" t="s">
        <v>62</v>
      </c>
      <c r="M232" s="38" t="s">
        <v>63</v>
      </c>
      <c r="N232" s="6">
        <v>3.24</v>
      </c>
    </row>
    <row r="233" spans="1:14" s="1" customFormat="1" ht="28.5" hidden="1" outlineLevel="2">
      <c r="A233" s="38"/>
      <c r="B233" s="95" t="s">
        <v>284</v>
      </c>
      <c r="C233" s="20" t="s">
        <v>4945</v>
      </c>
      <c r="D233" s="9" t="s">
        <v>4868</v>
      </c>
      <c r="E233" s="38"/>
      <c r="F233" s="4" t="s">
        <v>5102</v>
      </c>
      <c r="G233" s="38"/>
      <c r="H233" s="38"/>
      <c r="I233" s="38"/>
      <c r="J233" s="38">
        <v>3</v>
      </c>
      <c r="K233" s="38">
        <v>4</v>
      </c>
      <c r="L233" s="4" t="s">
        <v>113</v>
      </c>
      <c r="M233" s="26" t="s">
        <v>44</v>
      </c>
      <c r="N233" s="6">
        <v>40</v>
      </c>
    </row>
    <row r="234" spans="1:14" s="1" customFormat="1" ht="28.5" outlineLevel="1" collapsed="1">
      <c r="A234" s="38" t="s">
        <v>362</v>
      </c>
      <c r="B234" s="95" t="s">
        <v>284</v>
      </c>
      <c r="C234" s="20" t="s">
        <v>4945</v>
      </c>
      <c r="D234" s="9" t="s">
        <v>4868</v>
      </c>
      <c r="E234" s="38" t="s">
        <v>5103</v>
      </c>
      <c r="F234" s="4" t="s">
        <v>6261</v>
      </c>
      <c r="G234" s="6" t="s">
        <v>59</v>
      </c>
      <c r="H234" s="38"/>
      <c r="I234" s="38" t="s">
        <v>61</v>
      </c>
      <c r="J234" s="38">
        <v>2</v>
      </c>
      <c r="K234" s="38">
        <v>3</v>
      </c>
      <c r="L234" s="122" t="s">
        <v>6598</v>
      </c>
      <c r="M234" s="38"/>
      <c r="N234" s="6"/>
    </row>
    <row r="235" spans="1:14" s="1" customFormat="1" ht="28.5" hidden="1" outlineLevel="2">
      <c r="A235" s="38"/>
      <c r="B235" s="95" t="s">
        <v>284</v>
      </c>
      <c r="C235" s="20" t="s">
        <v>4945</v>
      </c>
      <c r="D235" s="9" t="s">
        <v>4868</v>
      </c>
      <c r="E235" s="38"/>
      <c r="F235" s="4" t="s">
        <v>5104</v>
      </c>
      <c r="G235" s="6" t="s">
        <v>59</v>
      </c>
      <c r="H235" s="38"/>
      <c r="I235" s="38"/>
      <c r="J235" s="38">
        <v>2</v>
      </c>
      <c r="K235" s="38">
        <v>3</v>
      </c>
      <c r="L235" s="4" t="s">
        <v>62</v>
      </c>
      <c r="M235" s="38" t="s">
        <v>63</v>
      </c>
      <c r="N235" s="6">
        <v>3.24</v>
      </c>
    </row>
    <row r="236" spans="1:14" s="1" customFormat="1" ht="28.5" outlineLevel="1" collapsed="1">
      <c r="A236" s="38" t="s">
        <v>371</v>
      </c>
      <c r="B236" s="95" t="s">
        <v>284</v>
      </c>
      <c r="C236" s="20" t="s">
        <v>4945</v>
      </c>
      <c r="D236" s="9" t="s">
        <v>4868</v>
      </c>
      <c r="E236" s="38" t="s">
        <v>5105</v>
      </c>
      <c r="F236" s="4" t="s">
        <v>6262</v>
      </c>
      <c r="G236" s="6" t="s">
        <v>59</v>
      </c>
      <c r="H236" s="38"/>
      <c r="I236" s="38" t="s">
        <v>61</v>
      </c>
      <c r="J236" s="38">
        <v>1</v>
      </c>
      <c r="K236" s="38">
        <v>12</v>
      </c>
      <c r="L236" s="122" t="s">
        <v>6599</v>
      </c>
      <c r="M236" s="38"/>
      <c r="N236" s="6"/>
    </row>
    <row r="237" spans="1:14" s="1" customFormat="1" ht="28.5" hidden="1" outlineLevel="2">
      <c r="A237" s="38"/>
      <c r="B237" s="95" t="s">
        <v>284</v>
      </c>
      <c r="C237" s="20" t="s">
        <v>4945</v>
      </c>
      <c r="D237" s="9" t="s">
        <v>4868</v>
      </c>
      <c r="E237" s="38"/>
      <c r="F237" s="4" t="s">
        <v>5106</v>
      </c>
      <c r="G237" s="6" t="s">
        <v>59</v>
      </c>
      <c r="H237" s="38"/>
      <c r="I237" s="38"/>
      <c r="J237" s="38">
        <v>1</v>
      </c>
      <c r="K237" s="38">
        <v>12</v>
      </c>
      <c r="L237" s="4" t="s">
        <v>62</v>
      </c>
      <c r="M237" s="38" t="s">
        <v>63</v>
      </c>
      <c r="N237" s="6">
        <v>4.59</v>
      </c>
    </row>
    <row r="238" spans="1:14" s="1" customFormat="1" ht="28.5" outlineLevel="1" collapsed="1">
      <c r="A238" s="38" t="s">
        <v>380</v>
      </c>
      <c r="B238" s="95" t="s">
        <v>284</v>
      </c>
      <c r="C238" s="20" t="s">
        <v>4945</v>
      </c>
      <c r="D238" s="9" t="s">
        <v>4868</v>
      </c>
      <c r="E238" s="38" t="s">
        <v>5107</v>
      </c>
      <c r="F238" s="4" t="s">
        <v>6263</v>
      </c>
      <c r="G238" s="6" t="s">
        <v>59</v>
      </c>
      <c r="H238" s="38"/>
      <c r="I238" s="38" t="s">
        <v>61</v>
      </c>
      <c r="J238" s="38">
        <v>4</v>
      </c>
      <c r="K238" s="38">
        <v>4</v>
      </c>
      <c r="L238" s="122" t="s">
        <v>6600</v>
      </c>
      <c r="M238" s="38"/>
      <c r="N238" s="6"/>
    </row>
    <row r="239" spans="1:14" s="1" customFormat="1" ht="28.5" hidden="1" outlineLevel="2">
      <c r="A239" s="38"/>
      <c r="B239" s="95" t="s">
        <v>284</v>
      </c>
      <c r="C239" s="20" t="s">
        <v>4945</v>
      </c>
      <c r="D239" s="9" t="s">
        <v>4868</v>
      </c>
      <c r="E239" s="38"/>
      <c r="F239" s="4" t="s">
        <v>5108</v>
      </c>
      <c r="G239" s="6" t="s">
        <v>59</v>
      </c>
      <c r="H239" s="38"/>
      <c r="I239" s="38"/>
      <c r="J239" s="38">
        <v>4</v>
      </c>
      <c r="K239" s="38">
        <v>4</v>
      </c>
      <c r="L239" s="4" t="s">
        <v>62</v>
      </c>
      <c r="M239" s="38" t="s">
        <v>63</v>
      </c>
      <c r="N239" s="6">
        <v>1.08</v>
      </c>
    </row>
    <row r="240" spans="1:14" s="1" customFormat="1" ht="28.5" outlineLevel="1" collapsed="1">
      <c r="A240" s="38" t="s">
        <v>387</v>
      </c>
      <c r="B240" s="95" t="s">
        <v>284</v>
      </c>
      <c r="C240" s="20" t="s">
        <v>4945</v>
      </c>
      <c r="D240" s="9" t="s">
        <v>4868</v>
      </c>
      <c r="E240" s="20" t="s">
        <v>5109</v>
      </c>
      <c r="F240" s="122" t="s">
        <v>5110</v>
      </c>
      <c r="G240" s="6" t="s">
        <v>59</v>
      </c>
      <c r="H240" s="20"/>
      <c r="I240" s="38" t="s">
        <v>61</v>
      </c>
      <c r="J240" s="38">
        <v>1</v>
      </c>
      <c r="K240" s="38">
        <v>2</v>
      </c>
      <c r="L240" s="122" t="s">
        <v>6601</v>
      </c>
      <c r="M240" s="123"/>
      <c r="N240" s="120"/>
    </row>
    <row r="241" spans="1:14" s="1" customFormat="1" ht="28.5" hidden="1" outlineLevel="2">
      <c r="A241" s="38"/>
      <c r="B241" s="95" t="s">
        <v>284</v>
      </c>
      <c r="C241" s="20" t="s">
        <v>4945</v>
      </c>
      <c r="D241" s="9" t="s">
        <v>4868</v>
      </c>
      <c r="E241" s="20"/>
      <c r="F241" s="122" t="s">
        <v>5111</v>
      </c>
      <c r="G241" s="6" t="s">
        <v>59</v>
      </c>
      <c r="H241" s="20"/>
      <c r="I241" s="38"/>
      <c r="J241" s="38">
        <v>1</v>
      </c>
      <c r="K241" s="38">
        <v>2</v>
      </c>
      <c r="L241" s="4" t="s">
        <v>62</v>
      </c>
      <c r="M241" s="123" t="s">
        <v>63</v>
      </c>
      <c r="N241" s="120">
        <v>3.04</v>
      </c>
    </row>
    <row r="242" spans="1:14" s="1" customFormat="1" ht="28.5" outlineLevel="1" collapsed="1">
      <c r="A242" s="38" t="s">
        <v>391</v>
      </c>
      <c r="B242" s="95" t="s">
        <v>284</v>
      </c>
      <c r="C242" s="20" t="s">
        <v>4945</v>
      </c>
      <c r="D242" s="9" t="s">
        <v>4868</v>
      </c>
      <c r="E242" s="38" t="s">
        <v>5112</v>
      </c>
      <c r="F242" s="4" t="s">
        <v>6264</v>
      </c>
      <c r="G242" s="6" t="s">
        <v>59</v>
      </c>
      <c r="H242" s="38"/>
      <c r="I242" s="38" t="s">
        <v>61</v>
      </c>
      <c r="J242" s="38">
        <v>2</v>
      </c>
      <c r="K242" s="38">
        <v>7</v>
      </c>
      <c r="L242" s="122" t="s">
        <v>6602</v>
      </c>
      <c r="M242" s="38"/>
      <c r="N242" s="6"/>
    </row>
    <row r="243" spans="1:14" s="1" customFormat="1" ht="42.75" hidden="1" outlineLevel="2">
      <c r="A243" s="38"/>
      <c r="B243" s="95" t="s">
        <v>284</v>
      </c>
      <c r="C243" s="20" t="s">
        <v>4945</v>
      </c>
      <c r="D243" s="9" t="s">
        <v>4868</v>
      </c>
      <c r="E243" s="38"/>
      <c r="F243" s="4" t="s">
        <v>5113</v>
      </c>
      <c r="G243" s="6" t="s">
        <v>59</v>
      </c>
      <c r="H243" s="38"/>
      <c r="I243" s="38"/>
      <c r="J243" s="38">
        <v>6</v>
      </c>
      <c r="K243" s="38">
        <v>7</v>
      </c>
      <c r="L243" s="4" t="s">
        <v>113</v>
      </c>
      <c r="M243" s="26" t="s">
        <v>44</v>
      </c>
      <c r="N243" s="6">
        <v>19</v>
      </c>
    </row>
    <row r="244" spans="1:14" s="1" customFormat="1" ht="57" hidden="1" outlineLevel="2">
      <c r="A244" s="38"/>
      <c r="B244" s="95" t="s">
        <v>284</v>
      </c>
      <c r="C244" s="20" t="s">
        <v>4945</v>
      </c>
      <c r="D244" s="9" t="s">
        <v>4868</v>
      </c>
      <c r="E244" s="38"/>
      <c r="F244" s="4" t="s">
        <v>5114</v>
      </c>
      <c r="G244" s="6" t="s">
        <v>59</v>
      </c>
      <c r="H244" s="38"/>
      <c r="I244" s="38"/>
      <c r="J244" s="38">
        <v>2</v>
      </c>
      <c r="K244" s="38">
        <v>2</v>
      </c>
      <c r="L244" s="4" t="s">
        <v>62</v>
      </c>
      <c r="M244" s="38" t="s">
        <v>63</v>
      </c>
      <c r="N244" s="6">
        <v>1.5</v>
      </c>
    </row>
    <row r="245" spans="1:14" s="1" customFormat="1" ht="28.5" hidden="1" outlineLevel="2">
      <c r="A245" s="38"/>
      <c r="B245" s="95" t="s">
        <v>284</v>
      </c>
      <c r="C245" s="20" t="s">
        <v>4945</v>
      </c>
      <c r="D245" s="9" t="s">
        <v>4868</v>
      </c>
      <c r="E245" s="38"/>
      <c r="F245" s="4" t="s">
        <v>5115</v>
      </c>
      <c r="G245" s="38"/>
      <c r="H245" s="38"/>
      <c r="I245" s="38"/>
      <c r="J245" s="38">
        <v>2</v>
      </c>
      <c r="K245" s="38">
        <v>2</v>
      </c>
      <c r="L245" s="122" t="s">
        <v>67</v>
      </c>
      <c r="M245" s="26" t="s">
        <v>44</v>
      </c>
      <c r="N245" s="6">
        <v>15</v>
      </c>
    </row>
    <row r="246" spans="1:14" s="1" customFormat="1" ht="28.5" outlineLevel="1" collapsed="1">
      <c r="A246" s="38" t="s">
        <v>395</v>
      </c>
      <c r="B246" s="95" t="s">
        <v>284</v>
      </c>
      <c r="C246" s="20" t="s">
        <v>4945</v>
      </c>
      <c r="D246" s="9" t="s">
        <v>4868</v>
      </c>
      <c r="E246" s="38" t="s">
        <v>5116</v>
      </c>
      <c r="F246" s="4" t="s">
        <v>6265</v>
      </c>
      <c r="G246" s="6" t="s">
        <v>59</v>
      </c>
      <c r="H246" s="38"/>
      <c r="I246" s="38" t="s">
        <v>61</v>
      </c>
      <c r="J246" s="38">
        <v>10</v>
      </c>
      <c r="K246" s="38">
        <v>12</v>
      </c>
      <c r="L246" s="122" t="s">
        <v>6603</v>
      </c>
      <c r="M246" s="38"/>
      <c r="N246" s="6"/>
    </row>
    <row r="247" spans="1:14" s="1" customFormat="1" ht="128.25" hidden="1" outlineLevel="2">
      <c r="A247" s="38"/>
      <c r="B247" s="95" t="s">
        <v>284</v>
      </c>
      <c r="C247" s="20" t="s">
        <v>4945</v>
      </c>
      <c r="D247" s="9" t="s">
        <v>4868</v>
      </c>
      <c r="E247" s="38"/>
      <c r="F247" s="4" t="s">
        <v>5117</v>
      </c>
      <c r="G247" s="6" t="s">
        <v>59</v>
      </c>
      <c r="H247" s="38"/>
      <c r="I247" s="38"/>
      <c r="J247" s="38">
        <v>10</v>
      </c>
      <c r="K247" s="38">
        <v>12</v>
      </c>
      <c r="L247" s="4" t="s">
        <v>62</v>
      </c>
      <c r="M247" s="38" t="s">
        <v>63</v>
      </c>
      <c r="N247" s="6">
        <v>4.25</v>
      </c>
    </row>
    <row r="248" spans="1:14" s="1" customFormat="1" ht="42.75" outlineLevel="1" collapsed="1">
      <c r="A248" s="38" t="s">
        <v>402</v>
      </c>
      <c r="B248" s="95" t="s">
        <v>284</v>
      </c>
      <c r="C248" s="20" t="s">
        <v>5118</v>
      </c>
      <c r="D248" s="9" t="s">
        <v>4868</v>
      </c>
      <c r="E248" s="38" t="s">
        <v>5119</v>
      </c>
      <c r="F248" s="46" t="s">
        <v>6266</v>
      </c>
      <c r="G248" s="38" t="s">
        <v>108</v>
      </c>
      <c r="H248" s="38"/>
      <c r="I248" s="38" t="s">
        <v>61</v>
      </c>
      <c r="J248" s="59">
        <v>7</v>
      </c>
      <c r="K248" s="59">
        <v>7</v>
      </c>
      <c r="L248" s="122" t="s">
        <v>6267</v>
      </c>
      <c r="M248" s="54"/>
      <c r="N248" s="53"/>
    </row>
    <row r="249" spans="1:14" s="1" customFormat="1" ht="57" hidden="1" outlineLevel="2">
      <c r="A249" s="38"/>
      <c r="B249" s="95" t="s">
        <v>284</v>
      </c>
      <c r="C249" s="20" t="s">
        <v>5118</v>
      </c>
      <c r="D249" s="9" t="s">
        <v>4868</v>
      </c>
      <c r="E249" s="38"/>
      <c r="F249" s="4" t="s">
        <v>5120</v>
      </c>
      <c r="G249" s="38"/>
      <c r="H249" s="38"/>
      <c r="I249" s="38"/>
      <c r="J249" s="59">
        <v>7</v>
      </c>
      <c r="K249" s="59">
        <v>7</v>
      </c>
      <c r="L249" s="52" t="s">
        <v>5121</v>
      </c>
      <c r="M249" s="54" t="s">
        <v>29</v>
      </c>
      <c r="N249" s="53">
        <v>0.06</v>
      </c>
    </row>
    <row r="250" spans="1:14" s="1" customFormat="1" ht="57" hidden="1" outlineLevel="2">
      <c r="A250" s="38"/>
      <c r="B250" s="95" t="s">
        <v>284</v>
      </c>
      <c r="C250" s="20" t="s">
        <v>5118</v>
      </c>
      <c r="D250" s="9" t="s">
        <v>4868</v>
      </c>
      <c r="E250" s="38"/>
      <c r="F250" s="4" t="s">
        <v>5120</v>
      </c>
      <c r="G250" s="38"/>
      <c r="H250" s="38"/>
      <c r="I250" s="38"/>
      <c r="J250" s="59">
        <v>7</v>
      </c>
      <c r="K250" s="59">
        <v>7</v>
      </c>
      <c r="L250" s="52" t="s">
        <v>5089</v>
      </c>
      <c r="M250" s="54" t="s">
        <v>44</v>
      </c>
      <c r="N250" s="53">
        <v>4</v>
      </c>
    </row>
    <row r="251" spans="1:14" s="1" customFormat="1" ht="42.75" outlineLevel="1" collapsed="1">
      <c r="A251" s="23" t="s">
        <v>408</v>
      </c>
      <c r="B251" s="95" t="s">
        <v>284</v>
      </c>
      <c r="C251" s="20" t="s">
        <v>5118</v>
      </c>
      <c r="D251" s="9" t="s">
        <v>4868</v>
      </c>
      <c r="E251" s="38" t="s">
        <v>5123</v>
      </c>
      <c r="F251" s="46" t="s">
        <v>6268</v>
      </c>
      <c r="G251" s="6" t="s">
        <v>59</v>
      </c>
      <c r="H251" s="38"/>
      <c r="I251" s="38" t="s">
        <v>61</v>
      </c>
      <c r="J251" s="59">
        <v>3</v>
      </c>
      <c r="K251" s="59">
        <v>6</v>
      </c>
      <c r="L251" s="122" t="s">
        <v>6604</v>
      </c>
      <c r="M251" s="54"/>
      <c r="N251" s="53"/>
    </row>
    <row r="252" spans="1:14" s="1" customFormat="1" ht="28.5" hidden="1" outlineLevel="2">
      <c r="A252" s="38"/>
      <c r="B252" s="95" t="s">
        <v>284</v>
      </c>
      <c r="C252" s="20" t="s">
        <v>5118</v>
      </c>
      <c r="D252" s="9" t="s">
        <v>4868</v>
      </c>
      <c r="E252" s="38"/>
      <c r="F252" s="4" t="s">
        <v>5124</v>
      </c>
      <c r="G252" s="6" t="s">
        <v>59</v>
      </c>
      <c r="H252" s="38"/>
      <c r="I252" s="38"/>
      <c r="J252" s="38">
        <v>3</v>
      </c>
      <c r="K252" s="38">
        <v>5</v>
      </c>
      <c r="L252" s="4" t="s">
        <v>62</v>
      </c>
      <c r="M252" s="38" t="s">
        <v>63</v>
      </c>
      <c r="N252" s="6">
        <v>9.34</v>
      </c>
    </row>
    <row r="253" spans="1:14" s="1" customFormat="1" ht="28.5" hidden="1" outlineLevel="2">
      <c r="A253" s="38"/>
      <c r="B253" s="95" t="s">
        <v>284</v>
      </c>
      <c r="C253" s="20" t="s">
        <v>5118</v>
      </c>
      <c r="D253" s="9" t="s">
        <v>4868</v>
      </c>
      <c r="E253" s="38"/>
      <c r="F253" s="4" t="s">
        <v>5125</v>
      </c>
      <c r="G253" s="38"/>
      <c r="H253" s="38"/>
      <c r="I253" s="38"/>
      <c r="J253" s="38">
        <v>6</v>
      </c>
      <c r="K253" s="38">
        <v>6</v>
      </c>
      <c r="L253" s="4" t="s">
        <v>113</v>
      </c>
      <c r="M253" s="26" t="s">
        <v>44</v>
      </c>
      <c r="N253" s="6">
        <v>16</v>
      </c>
    </row>
    <row r="254" spans="1:14" s="1" customFormat="1" ht="28.5" outlineLevel="1" collapsed="1">
      <c r="A254" s="38" t="s">
        <v>413</v>
      </c>
      <c r="B254" s="95" t="s">
        <v>284</v>
      </c>
      <c r="C254" s="20" t="s">
        <v>5118</v>
      </c>
      <c r="D254" s="9" t="s">
        <v>4868</v>
      </c>
      <c r="E254" s="38" t="s">
        <v>5126</v>
      </c>
      <c r="F254" s="46" t="s">
        <v>6269</v>
      </c>
      <c r="G254" s="6" t="s">
        <v>59</v>
      </c>
      <c r="H254" s="38"/>
      <c r="I254" s="38" t="s">
        <v>61</v>
      </c>
      <c r="J254" s="59">
        <v>1</v>
      </c>
      <c r="K254" s="59">
        <v>1</v>
      </c>
      <c r="L254" s="122" t="s">
        <v>6605</v>
      </c>
      <c r="M254" s="54"/>
      <c r="N254" s="53"/>
    </row>
    <row r="255" spans="1:14" s="1" customFormat="1" ht="28.5" hidden="1" outlineLevel="2">
      <c r="A255" s="38"/>
      <c r="B255" s="95" t="s">
        <v>284</v>
      </c>
      <c r="C255" s="20" t="s">
        <v>5118</v>
      </c>
      <c r="D255" s="9" t="s">
        <v>4868</v>
      </c>
      <c r="E255" s="38"/>
      <c r="F255" s="4" t="s">
        <v>5127</v>
      </c>
      <c r="G255" s="6" t="s">
        <v>59</v>
      </c>
      <c r="H255" s="38"/>
      <c r="I255" s="38"/>
      <c r="J255" s="38">
        <v>1</v>
      </c>
      <c r="K255" s="38">
        <v>1</v>
      </c>
      <c r="L255" s="4" t="s">
        <v>62</v>
      </c>
      <c r="M255" s="38" t="s">
        <v>63</v>
      </c>
      <c r="N255" s="6">
        <v>1.44</v>
      </c>
    </row>
    <row r="256" spans="1:14" s="1" customFormat="1" ht="28.5" outlineLevel="1" collapsed="1">
      <c r="A256" s="38" t="s">
        <v>418</v>
      </c>
      <c r="B256" s="95" t="s">
        <v>284</v>
      </c>
      <c r="C256" s="20" t="s">
        <v>5118</v>
      </c>
      <c r="D256" s="9" t="s">
        <v>4868</v>
      </c>
      <c r="E256" s="38" t="s">
        <v>5128</v>
      </c>
      <c r="F256" s="46" t="s">
        <v>6270</v>
      </c>
      <c r="G256" s="6" t="s">
        <v>59</v>
      </c>
      <c r="H256" s="38"/>
      <c r="I256" s="38" t="s">
        <v>61</v>
      </c>
      <c r="J256" s="59">
        <v>9</v>
      </c>
      <c r="K256" s="59">
        <v>12</v>
      </c>
      <c r="L256" s="122" t="s">
        <v>6606</v>
      </c>
      <c r="M256" s="54"/>
      <c r="N256" s="53"/>
    </row>
    <row r="257" spans="1:14" s="1" customFormat="1" ht="28.5" hidden="1" outlineLevel="2">
      <c r="A257" s="38"/>
      <c r="B257" s="95" t="s">
        <v>284</v>
      </c>
      <c r="C257" s="20" t="s">
        <v>5118</v>
      </c>
      <c r="D257" s="9" t="s">
        <v>4868</v>
      </c>
      <c r="E257" s="38"/>
      <c r="F257" s="4" t="s">
        <v>5129</v>
      </c>
      <c r="G257" s="6" t="s">
        <v>59</v>
      </c>
      <c r="H257" s="38"/>
      <c r="I257" s="38"/>
      <c r="J257" s="59">
        <v>9</v>
      </c>
      <c r="K257" s="59">
        <v>12</v>
      </c>
      <c r="L257" s="4" t="s">
        <v>62</v>
      </c>
      <c r="M257" s="54" t="s">
        <v>63</v>
      </c>
      <c r="N257" s="53">
        <v>12.14</v>
      </c>
    </row>
    <row r="258" spans="1:14" s="1" customFormat="1" ht="28.5" outlineLevel="1" collapsed="1">
      <c r="A258" s="38" t="s">
        <v>424</v>
      </c>
      <c r="B258" s="95" t="s">
        <v>284</v>
      </c>
      <c r="C258" s="20" t="s">
        <v>5118</v>
      </c>
      <c r="D258" s="9" t="s">
        <v>4868</v>
      </c>
      <c r="E258" s="38" t="s">
        <v>6854</v>
      </c>
      <c r="F258" s="46" t="s">
        <v>6271</v>
      </c>
      <c r="G258" s="6" t="s">
        <v>59</v>
      </c>
      <c r="H258" s="38"/>
      <c r="I258" s="38" t="s">
        <v>61</v>
      </c>
      <c r="J258" s="59">
        <v>1</v>
      </c>
      <c r="K258" s="59">
        <v>1</v>
      </c>
      <c r="L258" s="122" t="s">
        <v>6607</v>
      </c>
      <c r="M258" s="54"/>
      <c r="N258" s="53"/>
    </row>
    <row r="259" spans="1:14" s="1" customFormat="1" ht="28.5" hidden="1" outlineLevel="2">
      <c r="A259" s="38"/>
      <c r="B259" s="95" t="s">
        <v>284</v>
      </c>
      <c r="C259" s="20" t="s">
        <v>5118</v>
      </c>
      <c r="D259" s="9" t="s">
        <v>4868</v>
      </c>
      <c r="E259" s="38"/>
      <c r="F259" s="4" t="s">
        <v>5130</v>
      </c>
      <c r="G259" s="6" t="s">
        <v>59</v>
      </c>
      <c r="H259" s="38"/>
      <c r="I259" s="38"/>
      <c r="J259" s="59">
        <v>1</v>
      </c>
      <c r="K259" s="59">
        <v>1</v>
      </c>
      <c r="L259" s="4" t="s">
        <v>62</v>
      </c>
      <c r="M259" s="54" t="s">
        <v>63</v>
      </c>
      <c r="N259" s="53">
        <v>0.5</v>
      </c>
    </row>
    <row r="260" spans="1:14" s="1" customFormat="1" ht="28.5" outlineLevel="1" collapsed="1">
      <c r="A260" s="38" t="s">
        <v>429</v>
      </c>
      <c r="B260" s="95" t="s">
        <v>284</v>
      </c>
      <c r="C260" s="20" t="s">
        <v>5118</v>
      </c>
      <c r="D260" s="9" t="s">
        <v>4868</v>
      </c>
      <c r="E260" s="38" t="s">
        <v>5131</v>
      </c>
      <c r="F260" s="46" t="s">
        <v>6272</v>
      </c>
      <c r="G260" s="6" t="s">
        <v>59</v>
      </c>
      <c r="H260" s="38"/>
      <c r="I260" s="38" t="s">
        <v>61</v>
      </c>
      <c r="J260" s="59">
        <v>2</v>
      </c>
      <c r="K260" s="59">
        <v>2</v>
      </c>
      <c r="L260" s="122" t="s">
        <v>6608</v>
      </c>
      <c r="M260" s="54"/>
      <c r="N260" s="53"/>
    </row>
    <row r="261" spans="1:14" s="1" customFormat="1" ht="28.5" hidden="1" outlineLevel="2">
      <c r="A261" s="38"/>
      <c r="B261" s="95" t="s">
        <v>284</v>
      </c>
      <c r="C261" s="20" t="s">
        <v>5118</v>
      </c>
      <c r="D261" s="9" t="s">
        <v>4868</v>
      </c>
      <c r="E261" s="38"/>
      <c r="F261" s="4" t="s">
        <v>5132</v>
      </c>
      <c r="G261" s="6" t="s">
        <v>59</v>
      </c>
      <c r="H261" s="38"/>
      <c r="I261" s="38"/>
      <c r="J261" s="59">
        <v>2</v>
      </c>
      <c r="K261" s="59">
        <v>2</v>
      </c>
      <c r="L261" s="4" t="s">
        <v>62</v>
      </c>
      <c r="M261" s="54" t="s">
        <v>63</v>
      </c>
      <c r="N261" s="53">
        <v>2.04</v>
      </c>
    </row>
    <row r="262" spans="1:14" s="1" customFormat="1" ht="28.5" outlineLevel="1" collapsed="1">
      <c r="A262" s="38" t="s">
        <v>434</v>
      </c>
      <c r="B262" s="95" t="s">
        <v>284</v>
      </c>
      <c r="C262" s="20" t="s">
        <v>5118</v>
      </c>
      <c r="D262" s="9" t="s">
        <v>4868</v>
      </c>
      <c r="E262" s="38" t="s">
        <v>5133</v>
      </c>
      <c r="F262" s="46" t="s">
        <v>6273</v>
      </c>
      <c r="G262" s="6" t="s">
        <v>59</v>
      </c>
      <c r="H262" s="38"/>
      <c r="I262" s="38" t="s">
        <v>61</v>
      </c>
      <c r="J262" s="59">
        <v>2</v>
      </c>
      <c r="K262" s="59">
        <v>2</v>
      </c>
      <c r="L262" s="122" t="s">
        <v>6609</v>
      </c>
      <c r="M262" s="54"/>
      <c r="N262" s="53"/>
    </row>
    <row r="263" spans="1:14" s="1" customFormat="1" ht="28.5" hidden="1" outlineLevel="2">
      <c r="A263" s="38"/>
      <c r="B263" s="95" t="s">
        <v>284</v>
      </c>
      <c r="C263" s="20" t="s">
        <v>5118</v>
      </c>
      <c r="D263" s="9" t="s">
        <v>4868</v>
      </c>
      <c r="E263" s="38"/>
      <c r="F263" s="4" t="s">
        <v>5134</v>
      </c>
      <c r="G263" s="6" t="s">
        <v>59</v>
      </c>
      <c r="H263" s="38"/>
      <c r="I263" s="38"/>
      <c r="J263" s="59">
        <v>2</v>
      </c>
      <c r="K263" s="59">
        <v>2</v>
      </c>
      <c r="L263" s="4" t="s">
        <v>62</v>
      </c>
      <c r="M263" s="54" t="s">
        <v>63</v>
      </c>
      <c r="N263" s="53">
        <v>2.4</v>
      </c>
    </row>
    <row r="264" spans="1:14" s="1" customFormat="1" ht="28.5" outlineLevel="1" collapsed="1">
      <c r="A264" s="124" t="s">
        <v>438</v>
      </c>
      <c r="B264" s="95" t="s">
        <v>284</v>
      </c>
      <c r="C264" s="20" t="s">
        <v>5118</v>
      </c>
      <c r="D264" s="9" t="s">
        <v>4868</v>
      </c>
      <c r="E264" s="38" t="s">
        <v>5135</v>
      </c>
      <c r="F264" s="46" t="s">
        <v>6274</v>
      </c>
      <c r="G264" s="6" t="s">
        <v>59</v>
      </c>
      <c r="H264" s="38"/>
      <c r="I264" s="38" t="s">
        <v>61</v>
      </c>
      <c r="J264" s="59">
        <v>10</v>
      </c>
      <c r="K264" s="59">
        <v>10</v>
      </c>
      <c r="L264" s="122" t="s">
        <v>6610</v>
      </c>
      <c r="M264" s="54"/>
      <c r="N264" s="53"/>
    </row>
    <row r="265" spans="1:14" s="1" customFormat="1" ht="28.5" hidden="1" outlineLevel="2">
      <c r="A265" s="38"/>
      <c r="B265" s="95" t="s">
        <v>284</v>
      </c>
      <c r="C265" s="20" t="s">
        <v>5118</v>
      </c>
      <c r="D265" s="9" t="s">
        <v>4868</v>
      </c>
      <c r="E265" s="38"/>
      <c r="F265" s="4" t="s">
        <v>5136</v>
      </c>
      <c r="G265" s="6" t="s">
        <v>59</v>
      </c>
      <c r="H265" s="38"/>
      <c r="I265" s="38"/>
      <c r="J265" s="59">
        <v>10</v>
      </c>
      <c r="K265" s="59">
        <v>10</v>
      </c>
      <c r="L265" s="52" t="s">
        <v>386</v>
      </c>
      <c r="M265" s="54" t="s">
        <v>44</v>
      </c>
      <c r="N265" s="53">
        <v>3</v>
      </c>
    </row>
    <row r="266" spans="1:14" s="1" customFormat="1" ht="28.5" hidden="1" outlineLevel="2">
      <c r="A266" s="38"/>
      <c r="B266" s="95" t="s">
        <v>284</v>
      </c>
      <c r="C266" s="20" t="s">
        <v>5118</v>
      </c>
      <c r="D266" s="9" t="s">
        <v>4868</v>
      </c>
      <c r="E266" s="38"/>
      <c r="F266" s="4" t="s">
        <v>5137</v>
      </c>
      <c r="G266" s="6" t="s">
        <v>59</v>
      </c>
      <c r="H266" s="38"/>
      <c r="I266" s="38"/>
      <c r="J266" s="59">
        <v>10</v>
      </c>
      <c r="K266" s="59">
        <v>10</v>
      </c>
      <c r="L266" s="4" t="s">
        <v>62</v>
      </c>
      <c r="M266" s="54" t="s">
        <v>63</v>
      </c>
      <c r="N266" s="53">
        <v>3.2</v>
      </c>
    </row>
    <row r="267" spans="1:14" s="1" customFormat="1" ht="28.5" outlineLevel="1" collapsed="1">
      <c r="A267" s="38" t="s">
        <v>444</v>
      </c>
      <c r="B267" s="95" t="s">
        <v>284</v>
      </c>
      <c r="C267" s="20" t="s">
        <v>5118</v>
      </c>
      <c r="D267" s="9" t="s">
        <v>4868</v>
      </c>
      <c r="E267" s="38" t="s">
        <v>5138</v>
      </c>
      <c r="F267" s="4" t="s">
        <v>6275</v>
      </c>
      <c r="G267" s="6" t="s">
        <v>59</v>
      </c>
      <c r="H267" s="38"/>
      <c r="I267" s="38" t="s">
        <v>61</v>
      </c>
      <c r="J267" s="59">
        <v>8</v>
      </c>
      <c r="K267" s="59">
        <v>8</v>
      </c>
      <c r="L267" s="122" t="s">
        <v>6611</v>
      </c>
      <c r="M267" s="54"/>
      <c r="N267" s="53"/>
    </row>
    <row r="268" spans="1:14" s="1" customFormat="1" ht="28.5" hidden="1" outlineLevel="2">
      <c r="A268" s="38"/>
      <c r="B268" s="95" t="s">
        <v>284</v>
      </c>
      <c r="C268" s="20" t="s">
        <v>5118</v>
      </c>
      <c r="D268" s="9" t="s">
        <v>4868</v>
      </c>
      <c r="E268" s="38"/>
      <c r="F268" s="4" t="s">
        <v>5139</v>
      </c>
      <c r="G268" s="6" t="s">
        <v>59</v>
      </c>
      <c r="H268" s="38"/>
      <c r="I268" s="38"/>
      <c r="J268" s="59">
        <v>8</v>
      </c>
      <c r="K268" s="59">
        <v>8</v>
      </c>
      <c r="L268" s="52" t="s">
        <v>379</v>
      </c>
      <c r="M268" s="26" t="s">
        <v>44</v>
      </c>
      <c r="N268" s="53">
        <v>1</v>
      </c>
    </row>
    <row r="269" spans="1:14" s="1" customFormat="1" ht="28.5" hidden="1" outlineLevel="2">
      <c r="A269" s="38"/>
      <c r="B269" s="95" t="s">
        <v>284</v>
      </c>
      <c r="C269" s="20" t="s">
        <v>5118</v>
      </c>
      <c r="D269" s="9" t="s">
        <v>4868</v>
      </c>
      <c r="E269" s="38"/>
      <c r="F269" s="4" t="s">
        <v>5140</v>
      </c>
      <c r="G269" s="6" t="s">
        <v>59</v>
      </c>
      <c r="H269" s="38"/>
      <c r="I269" s="38"/>
      <c r="J269" s="59">
        <v>8</v>
      </c>
      <c r="K269" s="59">
        <v>8</v>
      </c>
      <c r="L269" s="52" t="s">
        <v>282</v>
      </c>
      <c r="M269" s="26" t="s">
        <v>44</v>
      </c>
      <c r="N269" s="53">
        <v>4</v>
      </c>
    </row>
    <row r="270" spans="1:14" s="1" customFormat="1" ht="28.5" hidden="1" outlineLevel="2">
      <c r="A270" s="38"/>
      <c r="B270" s="95" t="s">
        <v>284</v>
      </c>
      <c r="C270" s="20" t="s">
        <v>5118</v>
      </c>
      <c r="D270" s="9" t="s">
        <v>4868</v>
      </c>
      <c r="E270" s="38"/>
      <c r="F270" s="4" t="s">
        <v>5141</v>
      </c>
      <c r="G270" s="6" t="s">
        <v>59</v>
      </c>
      <c r="H270" s="38"/>
      <c r="I270" s="38"/>
      <c r="J270" s="59">
        <v>8</v>
      </c>
      <c r="K270" s="59">
        <v>8</v>
      </c>
      <c r="L270" s="4" t="s">
        <v>62</v>
      </c>
      <c r="M270" s="54" t="s">
        <v>63</v>
      </c>
      <c r="N270" s="53">
        <v>0.8</v>
      </c>
    </row>
    <row r="271" spans="1:14" s="1" customFormat="1" ht="28.5" outlineLevel="1" collapsed="1">
      <c r="A271" s="38" t="s">
        <v>452</v>
      </c>
      <c r="B271" s="95" t="s">
        <v>284</v>
      </c>
      <c r="C271" s="20" t="s">
        <v>5118</v>
      </c>
      <c r="D271" s="9" t="s">
        <v>4868</v>
      </c>
      <c r="E271" s="38" t="s">
        <v>5142</v>
      </c>
      <c r="F271" s="4" t="s">
        <v>6276</v>
      </c>
      <c r="G271" s="6" t="s">
        <v>59</v>
      </c>
      <c r="H271" s="38"/>
      <c r="I271" s="38" t="s">
        <v>61</v>
      </c>
      <c r="J271" s="59">
        <v>1</v>
      </c>
      <c r="K271" s="59">
        <v>2</v>
      </c>
      <c r="L271" s="122" t="s">
        <v>6612</v>
      </c>
      <c r="M271" s="54"/>
      <c r="N271" s="53"/>
    </row>
    <row r="272" spans="1:14" s="33" customFormat="1" ht="28.5" hidden="1" outlineLevel="2">
      <c r="A272" s="26"/>
      <c r="B272" s="95" t="s">
        <v>284</v>
      </c>
      <c r="C272" s="20" t="s">
        <v>5118</v>
      </c>
      <c r="D272" s="9" t="s">
        <v>4868</v>
      </c>
      <c r="E272" s="26"/>
      <c r="F272" s="25" t="s">
        <v>5143</v>
      </c>
      <c r="G272" s="6" t="s">
        <v>59</v>
      </c>
      <c r="H272" s="50"/>
      <c r="I272" s="58"/>
      <c r="J272" s="26">
        <v>1</v>
      </c>
      <c r="K272" s="26">
        <v>2</v>
      </c>
      <c r="L272" s="65" t="s">
        <v>217</v>
      </c>
      <c r="M272" s="26" t="s">
        <v>63</v>
      </c>
      <c r="N272" s="148">
        <v>4.4400000000000004</v>
      </c>
    </row>
    <row r="273" spans="1:14" s="33" customFormat="1" ht="28.5" hidden="1" outlineLevel="2">
      <c r="A273" s="26"/>
      <c r="B273" s="95" t="s">
        <v>284</v>
      </c>
      <c r="C273" s="20" t="s">
        <v>5118</v>
      </c>
      <c r="D273" s="9" t="s">
        <v>4868</v>
      </c>
      <c r="E273" s="26"/>
      <c r="F273" s="25" t="s">
        <v>5144</v>
      </c>
      <c r="G273" s="50"/>
      <c r="H273" s="50"/>
      <c r="I273" s="58"/>
      <c r="J273" s="26">
        <v>1</v>
      </c>
      <c r="K273" s="26">
        <v>2</v>
      </c>
      <c r="L273" s="65" t="s">
        <v>67</v>
      </c>
      <c r="M273" s="26" t="s">
        <v>44</v>
      </c>
      <c r="N273" s="148">
        <v>68</v>
      </c>
    </row>
    <row r="274" spans="1:14" s="1" customFormat="1" ht="28.5" outlineLevel="1" collapsed="1">
      <c r="A274" s="38" t="s">
        <v>457</v>
      </c>
      <c r="B274" s="95" t="s">
        <v>284</v>
      </c>
      <c r="C274" s="20" t="s">
        <v>5118</v>
      </c>
      <c r="D274" s="9" t="s">
        <v>4868</v>
      </c>
      <c r="E274" s="38" t="s">
        <v>5145</v>
      </c>
      <c r="F274" s="4" t="s">
        <v>6277</v>
      </c>
      <c r="G274" s="6" t="s">
        <v>59</v>
      </c>
      <c r="H274" s="38"/>
      <c r="I274" s="38" t="s">
        <v>61</v>
      </c>
      <c r="J274" s="59">
        <v>3</v>
      </c>
      <c r="K274" s="59">
        <v>3</v>
      </c>
      <c r="L274" s="122" t="s">
        <v>6613</v>
      </c>
      <c r="M274" s="54"/>
      <c r="N274" s="53"/>
    </row>
    <row r="275" spans="1:14" s="1" customFormat="1" ht="28.5" hidden="1" outlineLevel="2">
      <c r="A275" s="38"/>
      <c r="B275" s="95" t="s">
        <v>284</v>
      </c>
      <c r="C275" s="20" t="s">
        <v>5118</v>
      </c>
      <c r="D275" s="9" t="s">
        <v>4868</v>
      </c>
      <c r="E275" s="38"/>
      <c r="F275" s="4" t="s">
        <v>5146</v>
      </c>
      <c r="G275" s="6" t="s">
        <v>59</v>
      </c>
      <c r="H275" s="38"/>
      <c r="I275" s="38"/>
      <c r="J275" s="59">
        <v>3</v>
      </c>
      <c r="K275" s="59">
        <v>3</v>
      </c>
      <c r="L275" s="4" t="s">
        <v>62</v>
      </c>
      <c r="M275" s="54" t="s">
        <v>63</v>
      </c>
      <c r="N275" s="53">
        <v>2.76</v>
      </c>
    </row>
    <row r="276" spans="1:14" s="1" customFormat="1" ht="28.5" outlineLevel="1" collapsed="1">
      <c r="A276" s="124" t="s">
        <v>464</v>
      </c>
      <c r="B276" s="95" t="s">
        <v>284</v>
      </c>
      <c r="C276" s="20" t="s">
        <v>5118</v>
      </c>
      <c r="D276" s="9" t="s">
        <v>4868</v>
      </c>
      <c r="E276" s="38" t="s">
        <v>5147</v>
      </c>
      <c r="F276" s="4" t="s">
        <v>6278</v>
      </c>
      <c r="G276" s="6" t="s">
        <v>59</v>
      </c>
      <c r="H276" s="38"/>
      <c r="I276" s="38" t="s">
        <v>61</v>
      </c>
      <c r="J276" s="59">
        <v>11</v>
      </c>
      <c r="K276" s="59">
        <v>12</v>
      </c>
      <c r="L276" s="122" t="s">
        <v>6614</v>
      </c>
      <c r="M276" s="54"/>
      <c r="N276" s="53"/>
    </row>
    <row r="277" spans="1:14" s="1" customFormat="1" ht="28.5" hidden="1" outlineLevel="2">
      <c r="A277" s="38"/>
      <c r="B277" s="95" t="s">
        <v>284</v>
      </c>
      <c r="C277" s="20" t="s">
        <v>5118</v>
      </c>
      <c r="D277" s="9" t="s">
        <v>4868</v>
      </c>
      <c r="E277" s="38"/>
      <c r="F277" s="4" t="s">
        <v>5148</v>
      </c>
      <c r="G277" s="6" t="s">
        <v>59</v>
      </c>
      <c r="H277" s="38"/>
      <c r="I277" s="38"/>
      <c r="J277" s="59">
        <v>11</v>
      </c>
      <c r="K277" s="59">
        <v>12</v>
      </c>
      <c r="L277" s="4" t="s">
        <v>62</v>
      </c>
      <c r="M277" s="54" t="s">
        <v>63</v>
      </c>
      <c r="N277" s="53">
        <v>3.84</v>
      </c>
    </row>
    <row r="278" spans="1:14" s="1" customFormat="1" ht="42.75" outlineLevel="1" collapsed="1">
      <c r="A278" s="38" t="s">
        <v>468</v>
      </c>
      <c r="B278" s="95" t="s">
        <v>284</v>
      </c>
      <c r="C278" s="20" t="s">
        <v>5118</v>
      </c>
      <c r="D278" s="9" t="s">
        <v>4868</v>
      </c>
      <c r="E278" s="38" t="s">
        <v>5149</v>
      </c>
      <c r="F278" s="4" t="s">
        <v>6279</v>
      </c>
      <c r="G278" s="38" t="s">
        <v>108</v>
      </c>
      <c r="H278" s="38"/>
      <c r="I278" s="38" t="s">
        <v>61</v>
      </c>
      <c r="J278" s="59">
        <v>9</v>
      </c>
      <c r="K278" s="59">
        <v>9</v>
      </c>
      <c r="L278" s="122" t="s">
        <v>6280</v>
      </c>
      <c r="M278" s="54"/>
      <c r="N278" s="53"/>
    </row>
    <row r="279" spans="1:14" s="1" customFormat="1" ht="28.5" hidden="1" outlineLevel="2">
      <c r="A279" s="38"/>
      <c r="B279" s="95" t="s">
        <v>284</v>
      </c>
      <c r="C279" s="20" t="s">
        <v>5118</v>
      </c>
      <c r="D279" s="9" t="s">
        <v>4868</v>
      </c>
      <c r="E279" s="38"/>
      <c r="F279" s="4"/>
      <c r="G279" s="38"/>
      <c r="H279" s="38"/>
      <c r="I279" s="38"/>
      <c r="J279" s="59">
        <v>9</v>
      </c>
      <c r="K279" s="59">
        <v>9</v>
      </c>
      <c r="L279" s="52" t="s">
        <v>5121</v>
      </c>
      <c r="M279" s="54" t="s">
        <v>29</v>
      </c>
      <c r="N279" s="53">
        <v>0.19</v>
      </c>
    </row>
    <row r="280" spans="1:14" s="1" customFormat="1" ht="28.5" hidden="1" outlineLevel="2">
      <c r="A280" s="38"/>
      <c r="B280" s="95" t="s">
        <v>284</v>
      </c>
      <c r="C280" s="20" t="s">
        <v>5118</v>
      </c>
      <c r="D280" s="9" t="s">
        <v>4868</v>
      </c>
      <c r="E280" s="38"/>
      <c r="F280" s="4"/>
      <c r="G280" s="38"/>
      <c r="H280" s="38"/>
      <c r="I280" s="38"/>
      <c r="J280" s="59">
        <v>9</v>
      </c>
      <c r="K280" s="59">
        <v>9</v>
      </c>
      <c r="L280" s="52" t="s">
        <v>5089</v>
      </c>
      <c r="M280" s="54" t="s">
        <v>44</v>
      </c>
      <c r="N280" s="53">
        <v>2</v>
      </c>
    </row>
    <row r="281" spans="1:14" s="1" customFormat="1" ht="28.5" hidden="1" outlineLevel="2">
      <c r="A281" s="38"/>
      <c r="B281" s="95" t="s">
        <v>284</v>
      </c>
      <c r="C281" s="20" t="s">
        <v>5118</v>
      </c>
      <c r="D281" s="9" t="s">
        <v>4868</v>
      </c>
      <c r="E281" s="38"/>
      <c r="F281" s="4"/>
      <c r="G281" s="38"/>
      <c r="H281" s="38"/>
      <c r="I281" s="38"/>
      <c r="J281" s="59">
        <v>9</v>
      </c>
      <c r="K281" s="59">
        <v>9</v>
      </c>
      <c r="L281" s="52" t="s">
        <v>5087</v>
      </c>
      <c r="M281" s="54" t="s">
        <v>44</v>
      </c>
      <c r="N281" s="53">
        <v>4</v>
      </c>
    </row>
    <row r="282" spans="1:14" s="113" customFormat="1" ht="28.5" outlineLevel="1" collapsed="1">
      <c r="A282" s="125" t="s">
        <v>473</v>
      </c>
      <c r="B282" s="95" t="s">
        <v>284</v>
      </c>
      <c r="C282" s="26" t="s">
        <v>5150</v>
      </c>
      <c r="D282" s="9" t="s">
        <v>4868</v>
      </c>
      <c r="E282" s="120" t="s">
        <v>5151</v>
      </c>
      <c r="F282" s="145" t="s">
        <v>6281</v>
      </c>
      <c r="G282" s="120" t="s">
        <v>4713</v>
      </c>
      <c r="H282" s="126"/>
      <c r="I282" s="120" t="s">
        <v>61</v>
      </c>
      <c r="J282" s="248">
        <v>9</v>
      </c>
      <c r="K282" s="248">
        <v>9</v>
      </c>
      <c r="L282" s="122" t="s">
        <v>6615</v>
      </c>
      <c r="M282" s="120"/>
      <c r="N282" s="120"/>
    </row>
    <row r="283" spans="1:14" s="113" customFormat="1" ht="28.5" hidden="1" outlineLevel="2">
      <c r="A283" s="125"/>
      <c r="B283" s="95" t="s">
        <v>284</v>
      </c>
      <c r="C283" s="26" t="s">
        <v>5150</v>
      </c>
      <c r="D283" s="9" t="s">
        <v>4868</v>
      </c>
      <c r="E283" s="120"/>
      <c r="F283" s="121" t="s">
        <v>5152</v>
      </c>
      <c r="G283" s="120"/>
      <c r="H283" s="120"/>
      <c r="I283" s="120"/>
      <c r="J283" s="248">
        <v>9</v>
      </c>
      <c r="K283" s="248">
        <v>9</v>
      </c>
      <c r="L283" s="65" t="s">
        <v>93</v>
      </c>
      <c r="M283" s="120" t="s">
        <v>29</v>
      </c>
      <c r="N283" s="120">
        <v>0.2</v>
      </c>
    </row>
    <row r="284" spans="1:14" s="113" customFormat="1" ht="28.5" hidden="1" outlineLevel="2">
      <c r="A284" s="125"/>
      <c r="B284" s="95" t="s">
        <v>284</v>
      </c>
      <c r="C284" s="26" t="s">
        <v>5150</v>
      </c>
      <c r="D284" s="9" t="s">
        <v>4868</v>
      </c>
      <c r="E284" s="120"/>
      <c r="F284" s="121" t="s">
        <v>5153</v>
      </c>
      <c r="G284" s="120"/>
      <c r="H284" s="120"/>
      <c r="I284" s="120"/>
      <c r="J284" s="248">
        <v>9</v>
      </c>
      <c r="K284" s="248">
        <v>9</v>
      </c>
      <c r="L284" s="25" t="s">
        <v>5154</v>
      </c>
      <c r="M284" s="120" t="s">
        <v>44</v>
      </c>
      <c r="N284" s="127">
        <v>1</v>
      </c>
    </row>
    <row r="285" spans="1:14" s="113" customFormat="1" ht="28.5" hidden="1" outlineLevel="2">
      <c r="A285" s="125"/>
      <c r="B285" s="95" t="s">
        <v>284</v>
      </c>
      <c r="C285" s="26" t="s">
        <v>5150</v>
      </c>
      <c r="D285" s="9" t="s">
        <v>4868</v>
      </c>
      <c r="E285" s="120"/>
      <c r="F285" s="121" t="s">
        <v>5155</v>
      </c>
      <c r="G285" s="6"/>
      <c r="H285" s="120"/>
      <c r="I285" s="120"/>
      <c r="J285" s="248">
        <v>9</v>
      </c>
      <c r="K285" s="248">
        <v>9</v>
      </c>
      <c r="L285" s="4" t="s">
        <v>62</v>
      </c>
      <c r="M285" s="120" t="s">
        <v>63</v>
      </c>
      <c r="N285" s="120">
        <v>3.9</v>
      </c>
    </row>
    <row r="286" spans="1:14" s="113" customFormat="1" ht="28.5" outlineLevel="1" collapsed="1">
      <c r="A286" s="125" t="s">
        <v>478</v>
      </c>
      <c r="B286" s="95" t="s">
        <v>284</v>
      </c>
      <c r="C286" s="26" t="s">
        <v>5150</v>
      </c>
      <c r="D286" s="9" t="s">
        <v>4868</v>
      </c>
      <c r="E286" s="120" t="s">
        <v>5156</v>
      </c>
      <c r="F286" s="145" t="s">
        <v>6282</v>
      </c>
      <c r="G286" s="120" t="s">
        <v>4713</v>
      </c>
      <c r="H286" s="120"/>
      <c r="I286" s="120" t="s">
        <v>61</v>
      </c>
      <c r="J286" s="248">
        <v>12</v>
      </c>
      <c r="K286" s="248">
        <v>12</v>
      </c>
      <c r="L286" s="122" t="s">
        <v>6616</v>
      </c>
      <c r="M286" s="120"/>
      <c r="N286" s="120"/>
    </row>
    <row r="287" spans="1:14" s="113" customFormat="1" ht="28.5" hidden="1" outlineLevel="2">
      <c r="A287" s="125"/>
      <c r="B287" s="95" t="s">
        <v>284</v>
      </c>
      <c r="C287" s="26" t="s">
        <v>5150</v>
      </c>
      <c r="D287" s="9" t="s">
        <v>4868</v>
      </c>
      <c r="E287" s="120"/>
      <c r="F287" s="121" t="s">
        <v>5157</v>
      </c>
      <c r="G287" s="120"/>
      <c r="H287" s="120"/>
      <c r="I287" s="120"/>
      <c r="J287" s="248">
        <v>12</v>
      </c>
      <c r="K287" s="248">
        <v>12</v>
      </c>
      <c r="L287" s="65" t="s">
        <v>93</v>
      </c>
      <c r="M287" s="120" t="s">
        <v>29</v>
      </c>
      <c r="N287" s="120">
        <v>0.35</v>
      </c>
    </row>
    <row r="288" spans="1:14" s="113" customFormat="1" ht="28.5" hidden="1" outlineLevel="2">
      <c r="A288" s="125"/>
      <c r="B288" s="95" t="s">
        <v>284</v>
      </c>
      <c r="C288" s="26" t="s">
        <v>5150</v>
      </c>
      <c r="D288" s="9" t="s">
        <v>4868</v>
      </c>
      <c r="E288" s="120"/>
      <c r="F288" s="121" t="s">
        <v>5157</v>
      </c>
      <c r="G288" s="120"/>
      <c r="H288" s="120"/>
      <c r="I288" s="120"/>
      <c r="J288" s="248">
        <v>12</v>
      </c>
      <c r="K288" s="248">
        <v>12</v>
      </c>
      <c r="L288" s="65" t="s">
        <v>5158</v>
      </c>
      <c r="M288" s="26" t="s">
        <v>44</v>
      </c>
      <c r="N288" s="120">
        <v>15</v>
      </c>
    </row>
    <row r="289" spans="1:14" s="113" customFormat="1" ht="28.5" outlineLevel="1" collapsed="1">
      <c r="A289" s="125" t="s">
        <v>485</v>
      </c>
      <c r="B289" s="95" t="s">
        <v>284</v>
      </c>
      <c r="C289" s="26" t="s">
        <v>5150</v>
      </c>
      <c r="D289" s="9" t="s">
        <v>4868</v>
      </c>
      <c r="E289" s="120" t="s">
        <v>5159</v>
      </c>
      <c r="F289" s="128" t="s">
        <v>6283</v>
      </c>
      <c r="G289" s="6" t="s">
        <v>59</v>
      </c>
      <c r="H289" s="120"/>
      <c r="I289" s="120" t="s">
        <v>61</v>
      </c>
      <c r="J289" s="248">
        <v>3</v>
      </c>
      <c r="K289" s="248">
        <v>12</v>
      </c>
      <c r="L289" s="122" t="s">
        <v>6617</v>
      </c>
      <c r="M289" s="120"/>
      <c r="N289" s="120"/>
    </row>
    <row r="290" spans="1:14" s="113" customFormat="1" ht="28.5" hidden="1" outlineLevel="2">
      <c r="A290" s="125"/>
      <c r="B290" s="95" t="s">
        <v>284</v>
      </c>
      <c r="C290" s="26" t="s">
        <v>5150</v>
      </c>
      <c r="D290" s="9" t="s">
        <v>4868</v>
      </c>
      <c r="E290" s="120"/>
      <c r="F290" s="25" t="s">
        <v>5160</v>
      </c>
      <c r="G290" s="6" t="s">
        <v>59</v>
      </c>
      <c r="H290" s="120"/>
      <c r="I290" s="120"/>
      <c r="J290" s="248">
        <v>3</v>
      </c>
      <c r="K290" s="248">
        <v>12</v>
      </c>
      <c r="L290" s="4" t="s">
        <v>62</v>
      </c>
      <c r="M290" s="120" t="s">
        <v>63</v>
      </c>
      <c r="N290" s="120">
        <v>7.8</v>
      </c>
    </row>
    <row r="291" spans="1:14" s="113" customFormat="1" ht="42.75" outlineLevel="1" collapsed="1">
      <c r="A291" s="125" t="s">
        <v>493</v>
      </c>
      <c r="B291" s="95" t="s">
        <v>284</v>
      </c>
      <c r="C291" s="26" t="s">
        <v>5150</v>
      </c>
      <c r="D291" s="9" t="s">
        <v>4868</v>
      </c>
      <c r="E291" s="120" t="s">
        <v>5161</v>
      </c>
      <c r="F291" s="128" t="s">
        <v>6284</v>
      </c>
      <c r="G291" s="6" t="s">
        <v>59</v>
      </c>
      <c r="H291" s="120"/>
      <c r="I291" s="120" t="s">
        <v>61</v>
      </c>
      <c r="J291" s="248">
        <v>1</v>
      </c>
      <c r="K291" s="248">
        <v>11</v>
      </c>
      <c r="L291" s="122" t="s">
        <v>6618</v>
      </c>
      <c r="M291" s="120"/>
      <c r="N291" s="120"/>
    </row>
    <row r="292" spans="1:14" s="113" customFormat="1" ht="85.5" hidden="1" outlineLevel="2">
      <c r="A292" s="125"/>
      <c r="B292" s="95" t="s">
        <v>284</v>
      </c>
      <c r="C292" s="26" t="s">
        <v>5150</v>
      </c>
      <c r="D292" s="9" t="s">
        <v>4868</v>
      </c>
      <c r="E292" s="120"/>
      <c r="F292" s="129" t="s">
        <v>5162</v>
      </c>
      <c r="G292" s="6" t="s">
        <v>59</v>
      </c>
      <c r="H292" s="120"/>
      <c r="I292" s="120"/>
      <c r="J292" s="248">
        <v>8</v>
      </c>
      <c r="K292" s="248">
        <v>11</v>
      </c>
      <c r="L292" s="65" t="s">
        <v>282</v>
      </c>
      <c r="M292" s="26" t="s">
        <v>44</v>
      </c>
      <c r="N292" s="120">
        <v>59</v>
      </c>
    </row>
    <row r="293" spans="1:14" s="113" customFormat="1" ht="71.25" hidden="1" outlineLevel="2">
      <c r="A293" s="125"/>
      <c r="B293" s="95" t="s">
        <v>284</v>
      </c>
      <c r="C293" s="26" t="s">
        <v>5150</v>
      </c>
      <c r="D293" s="9" t="s">
        <v>4868</v>
      </c>
      <c r="E293" s="120"/>
      <c r="F293" s="129" t="s">
        <v>5163</v>
      </c>
      <c r="G293" s="6" t="s">
        <v>59</v>
      </c>
      <c r="H293" s="120"/>
      <c r="I293" s="120"/>
      <c r="J293" s="248">
        <v>10</v>
      </c>
      <c r="K293" s="248">
        <v>11</v>
      </c>
      <c r="L293" s="65" t="s">
        <v>233</v>
      </c>
      <c r="M293" s="120" t="s">
        <v>29</v>
      </c>
      <c r="N293" s="120">
        <v>2.8</v>
      </c>
    </row>
    <row r="294" spans="1:14" s="113" customFormat="1" ht="28.5" hidden="1" outlineLevel="2">
      <c r="A294" s="125"/>
      <c r="B294" s="95" t="s">
        <v>284</v>
      </c>
      <c r="C294" s="26" t="s">
        <v>5150</v>
      </c>
      <c r="D294" s="9" t="s">
        <v>4868</v>
      </c>
      <c r="E294" s="120"/>
      <c r="F294" s="129" t="s">
        <v>5164</v>
      </c>
      <c r="G294" s="6" t="s">
        <v>59</v>
      </c>
      <c r="H294" s="120"/>
      <c r="I294" s="120"/>
      <c r="J294" s="248">
        <v>11</v>
      </c>
      <c r="K294" s="248">
        <v>11</v>
      </c>
      <c r="L294" s="52" t="s">
        <v>379</v>
      </c>
      <c r="M294" s="26" t="s">
        <v>44</v>
      </c>
      <c r="N294" s="53">
        <v>1</v>
      </c>
    </row>
    <row r="295" spans="1:14" s="113" customFormat="1" ht="28.5" hidden="1" outlineLevel="2">
      <c r="A295" s="125"/>
      <c r="B295" s="95" t="s">
        <v>284</v>
      </c>
      <c r="C295" s="26" t="s">
        <v>5150</v>
      </c>
      <c r="D295" s="9" t="s">
        <v>4868</v>
      </c>
      <c r="E295" s="120"/>
      <c r="F295" s="129" t="s">
        <v>5165</v>
      </c>
      <c r="G295" s="6" t="s">
        <v>59</v>
      </c>
      <c r="H295" s="120"/>
      <c r="I295" s="120"/>
      <c r="J295" s="248">
        <v>1</v>
      </c>
      <c r="K295" s="248">
        <v>3</v>
      </c>
      <c r="L295" s="4" t="s">
        <v>62</v>
      </c>
      <c r="M295" s="120" t="s">
        <v>63</v>
      </c>
      <c r="N295" s="120">
        <v>7.44</v>
      </c>
    </row>
    <row r="296" spans="1:14" s="113" customFormat="1" ht="42.75" outlineLevel="1" collapsed="1">
      <c r="A296" s="125" t="s">
        <v>498</v>
      </c>
      <c r="B296" s="95" t="s">
        <v>284</v>
      </c>
      <c r="C296" s="26" t="s">
        <v>5150</v>
      </c>
      <c r="D296" s="9" t="s">
        <v>4868</v>
      </c>
      <c r="E296" s="120" t="s">
        <v>5166</v>
      </c>
      <c r="F296" s="128" t="s">
        <v>6285</v>
      </c>
      <c r="G296" s="120" t="s">
        <v>108</v>
      </c>
      <c r="H296" s="120"/>
      <c r="I296" s="120" t="s">
        <v>61</v>
      </c>
      <c r="J296" s="248">
        <v>6</v>
      </c>
      <c r="K296" s="248">
        <v>6</v>
      </c>
      <c r="L296" s="122" t="s">
        <v>6286</v>
      </c>
      <c r="M296" s="120"/>
      <c r="N296" s="120"/>
    </row>
    <row r="297" spans="1:14" s="113" customFormat="1" ht="28.5" hidden="1" outlineLevel="2">
      <c r="A297" s="147"/>
      <c r="B297" s="95" t="s">
        <v>284</v>
      </c>
      <c r="C297" s="26" t="s">
        <v>5150</v>
      </c>
      <c r="D297" s="9" t="s">
        <v>4868</v>
      </c>
      <c r="E297" s="147"/>
      <c r="F297" s="25"/>
      <c r="G297" s="120"/>
      <c r="H297" s="50"/>
      <c r="I297" s="50"/>
      <c r="J297" s="248">
        <v>6</v>
      </c>
      <c r="K297" s="248">
        <v>6</v>
      </c>
      <c r="L297" s="52" t="s">
        <v>5121</v>
      </c>
      <c r="M297" s="120" t="s">
        <v>29</v>
      </c>
      <c r="N297" s="141">
        <v>0.01</v>
      </c>
    </row>
    <row r="298" spans="1:14" s="113" customFormat="1" ht="28.5" hidden="1" outlineLevel="2">
      <c r="A298" s="147"/>
      <c r="B298" s="95" t="s">
        <v>284</v>
      </c>
      <c r="C298" s="26" t="s">
        <v>5150</v>
      </c>
      <c r="D298" s="9" t="s">
        <v>4868</v>
      </c>
      <c r="E298" s="147"/>
      <c r="F298" s="25"/>
      <c r="G298" s="120"/>
      <c r="H298" s="50"/>
      <c r="I298" s="50"/>
      <c r="J298" s="248">
        <v>6</v>
      </c>
      <c r="K298" s="248">
        <v>6</v>
      </c>
      <c r="L298" s="52" t="s">
        <v>5087</v>
      </c>
      <c r="M298" s="26" t="s">
        <v>44</v>
      </c>
      <c r="N298" s="141">
        <v>2</v>
      </c>
    </row>
    <row r="299" spans="1:14" s="113" customFormat="1" ht="57" outlineLevel="1" collapsed="1">
      <c r="A299" s="125" t="s">
        <v>503</v>
      </c>
      <c r="B299" s="95" t="s">
        <v>284</v>
      </c>
      <c r="C299" s="26" t="s">
        <v>5150</v>
      </c>
      <c r="D299" s="9" t="s">
        <v>4868</v>
      </c>
      <c r="E299" s="120" t="s">
        <v>5167</v>
      </c>
      <c r="F299" s="128" t="s">
        <v>6287</v>
      </c>
      <c r="G299" s="120" t="s">
        <v>108</v>
      </c>
      <c r="H299" s="120"/>
      <c r="I299" s="120" t="s">
        <v>61</v>
      </c>
      <c r="J299" s="248">
        <v>7</v>
      </c>
      <c r="K299" s="248">
        <v>7</v>
      </c>
      <c r="L299" s="122" t="s">
        <v>6288</v>
      </c>
      <c r="M299" s="120"/>
      <c r="N299" s="120"/>
    </row>
    <row r="300" spans="1:14" s="113" customFormat="1" ht="28.5" hidden="1" outlineLevel="2">
      <c r="A300" s="147"/>
      <c r="B300" s="95" t="s">
        <v>284</v>
      </c>
      <c r="C300" s="26" t="s">
        <v>5150</v>
      </c>
      <c r="D300" s="9" t="s">
        <v>4868</v>
      </c>
      <c r="E300" s="147"/>
      <c r="F300" s="25"/>
      <c r="G300" s="120"/>
      <c r="H300" s="50"/>
      <c r="I300" s="50"/>
      <c r="J300" s="248">
        <v>7</v>
      </c>
      <c r="K300" s="248">
        <v>7</v>
      </c>
      <c r="L300" s="52" t="s">
        <v>5121</v>
      </c>
      <c r="M300" s="120" t="s">
        <v>29</v>
      </c>
      <c r="N300" s="141">
        <v>0.01</v>
      </c>
    </row>
    <row r="301" spans="1:14" s="113" customFormat="1" ht="28.5" hidden="1" outlineLevel="2">
      <c r="A301" s="147"/>
      <c r="B301" s="95" t="s">
        <v>284</v>
      </c>
      <c r="C301" s="26" t="s">
        <v>5150</v>
      </c>
      <c r="D301" s="9" t="s">
        <v>4868</v>
      </c>
      <c r="E301" s="147"/>
      <c r="F301" s="25"/>
      <c r="G301" s="120"/>
      <c r="H301" s="50"/>
      <c r="I301" s="50"/>
      <c r="J301" s="248">
        <v>7</v>
      </c>
      <c r="K301" s="248">
        <v>7</v>
      </c>
      <c r="L301" s="52" t="s">
        <v>5089</v>
      </c>
      <c r="M301" s="26" t="s">
        <v>44</v>
      </c>
      <c r="N301" s="141">
        <v>2</v>
      </c>
    </row>
    <row r="302" spans="1:14" s="113" customFormat="1" ht="28.5" hidden="1" outlineLevel="2">
      <c r="A302" s="147"/>
      <c r="B302" s="95" t="s">
        <v>284</v>
      </c>
      <c r="C302" s="26" t="s">
        <v>5150</v>
      </c>
      <c r="D302" s="9" t="s">
        <v>4868</v>
      </c>
      <c r="E302" s="147"/>
      <c r="F302" s="25"/>
      <c r="G302" s="120"/>
      <c r="H302" s="50"/>
      <c r="I302" s="50"/>
      <c r="J302" s="248">
        <v>7</v>
      </c>
      <c r="K302" s="248">
        <v>7</v>
      </c>
      <c r="L302" s="52" t="s">
        <v>5087</v>
      </c>
      <c r="M302" s="26" t="s">
        <v>44</v>
      </c>
      <c r="N302" s="141">
        <v>2</v>
      </c>
    </row>
    <row r="303" spans="1:14" s="113" customFormat="1" ht="42.75" outlineLevel="1" collapsed="1">
      <c r="A303" s="125" t="s">
        <v>507</v>
      </c>
      <c r="B303" s="95" t="s">
        <v>284</v>
      </c>
      <c r="C303" s="26" t="s">
        <v>5150</v>
      </c>
      <c r="D303" s="9" t="s">
        <v>4868</v>
      </c>
      <c r="E303" s="120" t="s">
        <v>5168</v>
      </c>
      <c r="F303" s="128" t="s">
        <v>6289</v>
      </c>
      <c r="G303" s="120" t="s">
        <v>108</v>
      </c>
      <c r="H303" s="120"/>
      <c r="I303" s="120" t="s">
        <v>61</v>
      </c>
      <c r="J303" s="248">
        <v>4</v>
      </c>
      <c r="K303" s="248">
        <v>5</v>
      </c>
      <c r="L303" s="122" t="s">
        <v>6619</v>
      </c>
      <c r="M303" s="120"/>
      <c r="N303" s="120"/>
    </row>
    <row r="304" spans="1:14" s="113" customFormat="1" ht="28.5" hidden="1" outlineLevel="2">
      <c r="A304" s="125"/>
      <c r="B304" s="95" t="s">
        <v>284</v>
      </c>
      <c r="C304" s="26" t="s">
        <v>5150</v>
      </c>
      <c r="D304" s="9" t="s">
        <v>4868</v>
      </c>
      <c r="E304" s="120"/>
      <c r="F304" s="121" t="s">
        <v>5169</v>
      </c>
      <c r="G304" s="120"/>
      <c r="H304" s="120"/>
      <c r="I304" s="120"/>
      <c r="J304" s="248">
        <v>5</v>
      </c>
      <c r="K304" s="248">
        <v>5</v>
      </c>
      <c r="L304" s="64" t="s">
        <v>282</v>
      </c>
      <c r="M304" s="120" t="s">
        <v>44</v>
      </c>
      <c r="N304" s="120">
        <v>4</v>
      </c>
    </row>
    <row r="305" spans="1:14" s="1" customFormat="1" ht="28.5" hidden="1" outlineLevel="2">
      <c r="A305" s="38"/>
      <c r="B305" s="95" t="s">
        <v>284</v>
      </c>
      <c r="C305" s="26" t="s">
        <v>5150</v>
      </c>
      <c r="D305" s="9" t="s">
        <v>4868</v>
      </c>
      <c r="E305" s="38"/>
      <c r="F305" s="4" t="s">
        <v>5170</v>
      </c>
      <c r="G305" s="38"/>
      <c r="H305" s="38"/>
      <c r="I305" s="38"/>
      <c r="J305" s="38">
        <v>4</v>
      </c>
      <c r="K305" s="38">
        <v>4</v>
      </c>
      <c r="L305" s="4" t="s">
        <v>113</v>
      </c>
      <c r="M305" s="26" t="s">
        <v>44</v>
      </c>
      <c r="N305" s="6">
        <v>6</v>
      </c>
    </row>
    <row r="306" spans="1:14" s="113" customFormat="1" ht="57" outlineLevel="1" collapsed="1">
      <c r="A306" s="125" t="s">
        <v>513</v>
      </c>
      <c r="B306" s="95" t="s">
        <v>284</v>
      </c>
      <c r="C306" s="26" t="s">
        <v>5150</v>
      </c>
      <c r="D306" s="9" t="s">
        <v>4868</v>
      </c>
      <c r="E306" s="120" t="s">
        <v>5171</v>
      </c>
      <c r="F306" s="128" t="s">
        <v>6290</v>
      </c>
      <c r="G306" s="120" t="s">
        <v>108</v>
      </c>
      <c r="H306" s="120"/>
      <c r="I306" s="120" t="s">
        <v>61</v>
      </c>
      <c r="J306" s="248">
        <v>8</v>
      </c>
      <c r="K306" s="248">
        <v>8</v>
      </c>
      <c r="L306" s="122" t="s">
        <v>6291</v>
      </c>
      <c r="M306" s="120"/>
      <c r="N306" s="120"/>
    </row>
    <row r="307" spans="1:14" s="113" customFormat="1" ht="28.5" hidden="1" outlineLevel="2">
      <c r="A307" s="147"/>
      <c r="B307" s="95" t="s">
        <v>284</v>
      </c>
      <c r="C307" s="26" t="s">
        <v>5150</v>
      </c>
      <c r="D307" s="9" t="s">
        <v>4868</v>
      </c>
      <c r="E307" s="147"/>
      <c r="F307" s="25"/>
      <c r="G307" s="120"/>
      <c r="H307" s="50"/>
      <c r="I307" s="50"/>
      <c r="J307" s="248">
        <v>8</v>
      </c>
      <c r="K307" s="248">
        <v>8</v>
      </c>
      <c r="L307" s="52" t="s">
        <v>5121</v>
      </c>
      <c r="M307" s="120" t="s">
        <v>5122</v>
      </c>
      <c r="N307" s="141">
        <v>0.01</v>
      </c>
    </row>
    <row r="308" spans="1:14" s="113" customFormat="1" ht="28.5" hidden="1" outlineLevel="2">
      <c r="A308" s="147"/>
      <c r="B308" s="95" t="s">
        <v>284</v>
      </c>
      <c r="C308" s="26" t="s">
        <v>5150</v>
      </c>
      <c r="D308" s="9" t="s">
        <v>4868</v>
      </c>
      <c r="E308" s="147"/>
      <c r="F308" s="25"/>
      <c r="G308" s="120"/>
      <c r="H308" s="50"/>
      <c r="I308" s="50"/>
      <c r="J308" s="248">
        <v>8</v>
      </c>
      <c r="K308" s="248">
        <v>8</v>
      </c>
      <c r="L308" s="52" t="s">
        <v>5089</v>
      </c>
      <c r="M308" s="26" t="s">
        <v>44</v>
      </c>
      <c r="N308" s="141">
        <v>2</v>
      </c>
    </row>
    <row r="309" spans="1:14" s="113" customFormat="1" ht="28.5" hidden="1" outlineLevel="2">
      <c r="A309" s="147"/>
      <c r="B309" s="95" t="s">
        <v>284</v>
      </c>
      <c r="C309" s="26" t="s">
        <v>5150</v>
      </c>
      <c r="D309" s="9" t="s">
        <v>4868</v>
      </c>
      <c r="E309" s="147"/>
      <c r="F309" s="25"/>
      <c r="G309" s="120"/>
      <c r="H309" s="50"/>
      <c r="I309" s="50"/>
      <c r="J309" s="248">
        <v>8</v>
      </c>
      <c r="K309" s="248">
        <v>8</v>
      </c>
      <c r="L309" s="52" t="s">
        <v>5087</v>
      </c>
      <c r="M309" s="26" t="s">
        <v>44</v>
      </c>
      <c r="N309" s="141">
        <v>2</v>
      </c>
    </row>
    <row r="310" spans="1:14" s="113" customFormat="1" ht="28.5" outlineLevel="1" collapsed="1">
      <c r="A310" s="125" t="s">
        <v>522</v>
      </c>
      <c r="B310" s="95" t="s">
        <v>284</v>
      </c>
      <c r="C310" s="26" t="s">
        <v>5150</v>
      </c>
      <c r="D310" s="9" t="s">
        <v>4868</v>
      </c>
      <c r="E310" s="120" t="s">
        <v>5172</v>
      </c>
      <c r="F310" s="128" t="s">
        <v>6292</v>
      </c>
      <c r="G310" s="6" t="s">
        <v>59</v>
      </c>
      <c r="H310" s="120"/>
      <c r="I310" s="120" t="s">
        <v>61</v>
      </c>
      <c r="J310" s="248">
        <v>3</v>
      </c>
      <c r="K310" s="248">
        <v>5</v>
      </c>
      <c r="L310" s="122" t="s">
        <v>6620</v>
      </c>
      <c r="M310" s="120"/>
      <c r="N310" s="120"/>
    </row>
    <row r="311" spans="1:14" s="113" customFormat="1" ht="28.5" hidden="1" outlineLevel="2">
      <c r="A311" s="125"/>
      <c r="B311" s="95" t="s">
        <v>284</v>
      </c>
      <c r="C311" s="26" t="s">
        <v>5150</v>
      </c>
      <c r="D311" s="9" t="s">
        <v>4868</v>
      </c>
      <c r="E311" s="120"/>
      <c r="F311" s="25" t="s">
        <v>5173</v>
      </c>
      <c r="G311" s="6" t="s">
        <v>59</v>
      </c>
      <c r="H311" s="120"/>
      <c r="I311" s="120"/>
      <c r="J311" s="248">
        <v>3</v>
      </c>
      <c r="K311" s="248">
        <v>5</v>
      </c>
      <c r="L311" s="4" t="s">
        <v>62</v>
      </c>
      <c r="M311" s="120" t="s">
        <v>63</v>
      </c>
      <c r="N311" s="120">
        <v>3.5</v>
      </c>
    </row>
    <row r="312" spans="1:14" s="113" customFormat="1" ht="28.5" outlineLevel="1" collapsed="1">
      <c r="A312" s="125" t="s">
        <v>526</v>
      </c>
      <c r="B312" s="95" t="s">
        <v>284</v>
      </c>
      <c r="C312" s="26" t="s">
        <v>5150</v>
      </c>
      <c r="D312" s="9" t="s">
        <v>4868</v>
      </c>
      <c r="E312" s="120" t="s">
        <v>5174</v>
      </c>
      <c r="F312" s="128" t="s">
        <v>6293</v>
      </c>
      <c r="G312" s="6" t="s">
        <v>59</v>
      </c>
      <c r="H312" s="120"/>
      <c r="I312" s="120" t="s">
        <v>61</v>
      </c>
      <c r="J312" s="248">
        <v>3</v>
      </c>
      <c r="K312" s="248">
        <v>12</v>
      </c>
      <c r="L312" s="122" t="s">
        <v>6621</v>
      </c>
      <c r="M312" s="120"/>
      <c r="N312" s="120"/>
    </row>
    <row r="313" spans="1:14" s="113" customFormat="1" ht="28.5" hidden="1" outlineLevel="2">
      <c r="A313" s="125"/>
      <c r="B313" s="95" t="s">
        <v>284</v>
      </c>
      <c r="C313" s="26" t="s">
        <v>5150</v>
      </c>
      <c r="D313" s="9" t="s">
        <v>4868</v>
      </c>
      <c r="E313" s="120"/>
      <c r="F313" s="25" t="s">
        <v>5175</v>
      </c>
      <c r="G313" s="6" t="s">
        <v>59</v>
      </c>
      <c r="H313" s="120"/>
      <c r="I313" s="120"/>
      <c r="J313" s="248">
        <v>3</v>
      </c>
      <c r="K313" s="248">
        <v>12</v>
      </c>
      <c r="L313" s="4" t="s">
        <v>62</v>
      </c>
      <c r="M313" s="120" t="s">
        <v>63</v>
      </c>
      <c r="N313" s="120">
        <v>9.1999999999999993</v>
      </c>
    </row>
    <row r="314" spans="1:14" s="113" customFormat="1" ht="28.5" outlineLevel="1" collapsed="1">
      <c r="A314" s="125" t="s">
        <v>530</v>
      </c>
      <c r="B314" s="95" t="s">
        <v>284</v>
      </c>
      <c r="C314" s="26" t="s">
        <v>5150</v>
      </c>
      <c r="D314" s="9" t="s">
        <v>4868</v>
      </c>
      <c r="E314" s="120" t="s">
        <v>5176</v>
      </c>
      <c r="F314" s="128" t="s">
        <v>6294</v>
      </c>
      <c r="G314" s="6" t="s">
        <v>59</v>
      </c>
      <c r="H314" s="120"/>
      <c r="I314" s="120" t="s">
        <v>61</v>
      </c>
      <c r="J314" s="248">
        <v>11</v>
      </c>
      <c r="K314" s="248">
        <v>12</v>
      </c>
      <c r="L314" s="122" t="s">
        <v>6622</v>
      </c>
      <c r="M314" s="120"/>
      <c r="N314" s="120"/>
    </row>
    <row r="315" spans="1:14" s="113" customFormat="1" ht="28.5" hidden="1" outlineLevel="2">
      <c r="A315" s="125"/>
      <c r="B315" s="95" t="s">
        <v>284</v>
      </c>
      <c r="C315" s="26" t="s">
        <v>5150</v>
      </c>
      <c r="D315" s="9" t="s">
        <v>4868</v>
      </c>
      <c r="E315" s="120"/>
      <c r="F315" s="25" t="s">
        <v>5177</v>
      </c>
      <c r="G315" s="6" t="s">
        <v>59</v>
      </c>
      <c r="H315" s="120"/>
      <c r="I315" s="120"/>
      <c r="J315" s="248">
        <v>11</v>
      </c>
      <c r="K315" s="248">
        <v>12</v>
      </c>
      <c r="L315" s="4" t="s">
        <v>62</v>
      </c>
      <c r="M315" s="120" t="s">
        <v>63</v>
      </c>
      <c r="N315" s="120">
        <v>3</v>
      </c>
    </row>
    <row r="316" spans="1:14" s="113" customFormat="1" ht="28.5" outlineLevel="1" collapsed="1">
      <c r="A316" s="125" t="s">
        <v>538</v>
      </c>
      <c r="B316" s="95" t="s">
        <v>284</v>
      </c>
      <c r="C316" s="26" t="s">
        <v>5150</v>
      </c>
      <c r="D316" s="9" t="s">
        <v>4868</v>
      </c>
      <c r="E316" s="120" t="s">
        <v>5178</v>
      </c>
      <c r="F316" s="128" t="s">
        <v>6295</v>
      </c>
      <c r="G316" s="6" t="s">
        <v>59</v>
      </c>
      <c r="H316" s="120"/>
      <c r="I316" s="120" t="s">
        <v>61</v>
      </c>
      <c r="J316" s="248">
        <v>1</v>
      </c>
      <c r="K316" s="248">
        <v>3</v>
      </c>
      <c r="L316" s="122" t="s">
        <v>6623</v>
      </c>
      <c r="M316" s="120"/>
      <c r="N316" s="120"/>
    </row>
    <row r="317" spans="1:14" s="113" customFormat="1" ht="28.5" hidden="1" outlineLevel="2">
      <c r="A317" s="125"/>
      <c r="B317" s="95" t="s">
        <v>284</v>
      </c>
      <c r="C317" s="26" t="s">
        <v>5150</v>
      </c>
      <c r="D317" s="9" t="s">
        <v>4868</v>
      </c>
      <c r="E317" s="120"/>
      <c r="F317" s="25" t="s">
        <v>5179</v>
      </c>
      <c r="G317" s="6" t="s">
        <v>59</v>
      </c>
      <c r="H317" s="120"/>
      <c r="I317" s="120"/>
      <c r="J317" s="248">
        <v>1</v>
      </c>
      <c r="K317" s="248">
        <v>3</v>
      </c>
      <c r="L317" s="4" t="s">
        <v>62</v>
      </c>
      <c r="M317" s="120" t="s">
        <v>63</v>
      </c>
      <c r="N317" s="120">
        <v>7.6</v>
      </c>
    </row>
    <row r="318" spans="1:14" s="111" customFormat="1" ht="42.75" outlineLevel="1" collapsed="1">
      <c r="A318" s="147" t="s">
        <v>542</v>
      </c>
      <c r="B318" s="95" t="s">
        <v>284</v>
      </c>
      <c r="C318" s="50" t="s">
        <v>4964</v>
      </c>
      <c r="D318" s="9" t="s">
        <v>4868</v>
      </c>
      <c r="E318" s="50" t="s">
        <v>5180</v>
      </c>
      <c r="F318" s="25" t="s">
        <v>6296</v>
      </c>
      <c r="G318" s="50" t="s">
        <v>108</v>
      </c>
      <c r="H318" s="50"/>
      <c r="I318" s="16" t="s">
        <v>61</v>
      </c>
      <c r="J318" s="18">
        <v>11</v>
      </c>
      <c r="K318" s="18">
        <v>12</v>
      </c>
      <c r="L318" s="122" t="s">
        <v>6624</v>
      </c>
      <c r="M318" s="16"/>
      <c r="N318" s="141"/>
    </row>
    <row r="319" spans="1:14" s="111" customFormat="1" ht="42.75" hidden="1" outlineLevel="2">
      <c r="A319" s="147"/>
      <c r="B319" s="95" t="s">
        <v>284</v>
      </c>
      <c r="C319" s="50" t="s">
        <v>4964</v>
      </c>
      <c r="D319" s="9" t="s">
        <v>4868</v>
      </c>
      <c r="E319" s="50"/>
      <c r="F319" s="25" t="s">
        <v>5181</v>
      </c>
      <c r="G319" s="50"/>
      <c r="H319" s="50"/>
      <c r="I319" s="16"/>
      <c r="J319" s="18">
        <v>11</v>
      </c>
      <c r="K319" s="18">
        <v>12</v>
      </c>
      <c r="L319" s="122" t="s">
        <v>282</v>
      </c>
      <c r="M319" s="26" t="s">
        <v>44</v>
      </c>
      <c r="N319" s="141">
        <v>14</v>
      </c>
    </row>
    <row r="320" spans="1:14" s="111" customFormat="1" ht="28.5" outlineLevel="1" collapsed="1">
      <c r="A320" s="147" t="s">
        <v>547</v>
      </c>
      <c r="B320" s="95" t="s">
        <v>284</v>
      </c>
      <c r="C320" s="50" t="s">
        <v>4964</v>
      </c>
      <c r="D320" s="9" t="s">
        <v>4868</v>
      </c>
      <c r="E320" s="50" t="s">
        <v>5182</v>
      </c>
      <c r="F320" s="25" t="s">
        <v>6297</v>
      </c>
      <c r="G320" s="6" t="s">
        <v>59</v>
      </c>
      <c r="H320" s="50"/>
      <c r="I320" s="16" t="s">
        <v>61</v>
      </c>
      <c r="J320" s="18">
        <v>10</v>
      </c>
      <c r="K320" s="18">
        <v>12</v>
      </c>
      <c r="L320" s="122" t="s">
        <v>6625</v>
      </c>
      <c r="M320" s="118"/>
      <c r="N320" s="9"/>
    </row>
    <row r="321" spans="1:14" s="111" customFormat="1" ht="28.5" hidden="1" outlineLevel="2">
      <c r="A321" s="147"/>
      <c r="B321" s="95" t="s">
        <v>284</v>
      </c>
      <c r="C321" s="50" t="s">
        <v>4964</v>
      </c>
      <c r="D321" s="9" t="s">
        <v>4868</v>
      </c>
      <c r="E321" s="50"/>
      <c r="F321" s="25" t="s">
        <v>5183</v>
      </c>
      <c r="G321" s="6" t="s">
        <v>59</v>
      </c>
      <c r="H321" s="50"/>
      <c r="I321" s="16"/>
      <c r="J321" s="18">
        <v>10</v>
      </c>
      <c r="K321" s="18">
        <v>12</v>
      </c>
      <c r="L321" s="4" t="s">
        <v>62</v>
      </c>
      <c r="M321" s="66" t="s">
        <v>63</v>
      </c>
      <c r="N321" s="77">
        <v>8</v>
      </c>
    </row>
    <row r="322" spans="1:14" s="111" customFormat="1" ht="28.5" outlineLevel="1" collapsed="1">
      <c r="A322" s="147" t="s">
        <v>551</v>
      </c>
      <c r="B322" s="95" t="s">
        <v>284</v>
      </c>
      <c r="C322" s="50" t="s">
        <v>4964</v>
      </c>
      <c r="D322" s="9" t="s">
        <v>4868</v>
      </c>
      <c r="E322" s="50" t="s">
        <v>5184</v>
      </c>
      <c r="F322" s="25" t="s">
        <v>6298</v>
      </c>
      <c r="G322" s="6" t="s">
        <v>59</v>
      </c>
      <c r="H322" s="50"/>
      <c r="I322" s="16" t="s">
        <v>61</v>
      </c>
      <c r="J322" s="18">
        <v>1</v>
      </c>
      <c r="K322" s="18">
        <v>2</v>
      </c>
      <c r="L322" s="122" t="s">
        <v>6626</v>
      </c>
      <c r="M322" s="16"/>
      <c r="N322" s="141"/>
    </row>
    <row r="323" spans="1:14" s="111" customFormat="1" ht="28.5" hidden="1" outlineLevel="2">
      <c r="A323" s="147"/>
      <c r="B323" s="95" t="s">
        <v>284</v>
      </c>
      <c r="C323" s="50" t="s">
        <v>4964</v>
      </c>
      <c r="D323" s="9" t="s">
        <v>4868</v>
      </c>
      <c r="E323" s="50"/>
      <c r="F323" s="25" t="s">
        <v>5185</v>
      </c>
      <c r="G323" s="6" t="s">
        <v>59</v>
      </c>
      <c r="H323" s="50"/>
      <c r="I323" s="16"/>
      <c r="J323" s="18">
        <v>1</v>
      </c>
      <c r="K323" s="18">
        <v>2</v>
      </c>
      <c r="L323" s="4" t="s">
        <v>62</v>
      </c>
      <c r="M323" s="66" t="s">
        <v>63</v>
      </c>
      <c r="N323" s="141">
        <v>3.6</v>
      </c>
    </row>
    <row r="324" spans="1:14" s="111" customFormat="1" ht="42.75" outlineLevel="1" collapsed="1">
      <c r="A324" s="147" t="s">
        <v>555</v>
      </c>
      <c r="B324" s="95" t="s">
        <v>284</v>
      </c>
      <c r="C324" s="50" t="s">
        <v>4964</v>
      </c>
      <c r="D324" s="9" t="s">
        <v>4868</v>
      </c>
      <c r="E324" s="50" t="s">
        <v>5186</v>
      </c>
      <c r="F324" s="25" t="s">
        <v>6299</v>
      </c>
      <c r="G324" s="50" t="s">
        <v>108</v>
      </c>
      <c r="H324" s="50"/>
      <c r="I324" s="16" t="s">
        <v>61</v>
      </c>
      <c r="J324" s="18">
        <v>5</v>
      </c>
      <c r="K324" s="18">
        <v>12</v>
      </c>
      <c r="L324" s="122" t="s">
        <v>6627</v>
      </c>
      <c r="M324" s="16"/>
      <c r="N324" s="141"/>
    </row>
    <row r="325" spans="1:14" s="111" customFormat="1" ht="57" hidden="1" outlineLevel="2">
      <c r="A325" s="147"/>
      <c r="B325" s="95" t="s">
        <v>284</v>
      </c>
      <c r="C325" s="50" t="s">
        <v>4964</v>
      </c>
      <c r="D325" s="9" t="s">
        <v>4868</v>
      </c>
      <c r="E325" s="50"/>
      <c r="F325" s="25" t="s">
        <v>5187</v>
      </c>
      <c r="G325" s="50"/>
      <c r="H325" s="50"/>
      <c r="I325" s="16"/>
      <c r="J325" s="249"/>
      <c r="K325" s="249"/>
      <c r="L325" s="52" t="s">
        <v>5087</v>
      </c>
      <c r="M325" s="16" t="s">
        <v>44</v>
      </c>
      <c r="N325" s="141">
        <v>22</v>
      </c>
    </row>
    <row r="326" spans="1:14" s="111" customFormat="1" ht="57" hidden="1" outlineLevel="2">
      <c r="A326" s="147"/>
      <c r="B326" s="95" t="s">
        <v>284</v>
      </c>
      <c r="C326" s="50" t="s">
        <v>4964</v>
      </c>
      <c r="D326" s="9" t="s">
        <v>4868</v>
      </c>
      <c r="E326" s="50"/>
      <c r="F326" s="25" t="s">
        <v>5187</v>
      </c>
      <c r="G326" s="50"/>
      <c r="H326" s="50"/>
      <c r="I326" s="16"/>
      <c r="J326" s="249"/>
      <c r="K326" s="249"/>
      <c r="L326" s="52" t="s">
        <v>5089</v>
      </c>
      <c r="M326" s="16" t="s">
        <v>44</v>
      </c>
      <c r="N326" s="141">
        <v>14</v>
      </c>
    </row>
    <row r="327" spans="1:14" s="1" customFormat="1" ht="28.5" outlineLevel="1" collapsed="1">
      <c r="A327" s="124" t="s">
        <v>558</v>
      </c>
      <c r="B327" s="95" t="s">
        <v>284</v>
      </c>
      <c r="C327" s="20" t="s">
        <v>4945</v>
      </c>
      <c r="D327" s="9" t="s">
        <v>4868</v>
      </c>
      <c r="E327" s="38" t="s">
        <v>5188</v>
      </c>
      <c r="F327" s="4" t="s">
        <v>6300</v>
      </c>
      <c r="G327" s="6" t="s">
        <v>59</v>
      </c>
      <c r="H327" s="38"/>
      <c r="I327" s="38" t="s">
        <v>61</v>
      </c>
      <c r="J327" s="38">
        <v>4</v>
      </c>
      <c r="K327" s="38">
        <v>7</v>
      </c>
      <c r="L327" s="122" t="s">
        <v>6628</v>
      </c>
      <c r="M327" s="38"/>
      <c r="N327" s="6"/>
    </row>
    <row r="328" spans="1:14" s="1" customFormat="1" ht="42.75" hidden="1" outlineLevel="2">
      <c r="A328" s="38"/>
      <c r="B328" s="95" t="s">
        <v>284</v>
      </c>
      <c r="C328" s="20" t="s">
        <v>4945</v>
      </c>
      <c r="D328" s="9" t="s">
        <v>4868</v>
      </c>
      <c r="E328" s="38"/>
      <c r="F328" s="4" t="s">
        <v>5189</v>
      </c>
      <c r="G328" s="6" t="s">
        <v>59</v>
      </c>
      <c r="H328" s="38"/>
      <c r="I328" s="38" t="s">
        <v>61</v>
      </c>
      <c r="J328" s="38">
        <v>4</v>
      </c>
      <c r="K328" s="38">
        <v>7</v>
      </c>
      <c r="L328" s="4" t="s">
        <v>65</v>
      </c>
      <c r="M328" s="38" t="s">
        <v>63</v>
      </c>
      <c r="N328" s="6">
        <v>15.24</v>
      </c>
    </row>
    <row r="329" spans="1:14" s="1" customFormat="1" ht="42.75" hidden="1" outlineLevel="2">
      <c r="A329" s="38"/>
      <c r="B329" s="95" t="s">
        <v>284</v>
      </c>
      <c r="C329" s="20" t="s">
        <v>4945</v>
      </c>
      <c r="D329" s="9" t="s">
        <v>4868</v>
      </c>
      <c r="E329" s="38"/>
      <c r="F329" s="4" t="s">
        <v>5189</v>
      </c>
      <c r="G329" s="6" t="s">
        <v>59</v>
      </c>
      <c r="H329" s="38"/>
      <c r="I329" s="38" t="s">
        <v>61</v>
      </c>
      <c r="J329" s="38">
        <v>4</v>
      </c>
      <c r="K329" s="38">
        <v>7</v>
      </c>
      <c r="L329" s="4" t="s">
        <v>62</v>
      </c>
      <c r="M329" s="38" t="s">
        <v>63</v>
      </c>
      <c r="N329" s="6">
        <v>4.76</v>
      </c>
    </row>
    <row r="330" spans="1:14" s="1" customFormat="1" ht="28.5" hidden="1" outlineLevel="2">
      <c r="A330" s="38"/>
      <c r="B330" s="95" t="s">
        <v>284</v>
      </c>
      <c r="C330" s="20" t="s">
        <v>4945</v>
      </c>
      <c r="D330" s="9" t="s">
        <v>4868</v>
      </c>
      <c r="E330" s="38"/>
      <c r="F330" s="4"/>
      <c r="G330" s="38"/>
      <c r="H330" s="38"/>
      <c r="I330" s="38" t="s">
        <v>61</v>
      </c>
      <c r="J330" s="38">
        <v>4</v>
      </c>
      <c r="K330" s="38">
        <v>7</v>
      </c>
      <c r="L330" s="4" t="s">
        <v>4928</v>
      </c>
      <c r="M330" s="6" t="s">
        <v>4736</v>
      </c>
      <c r="N330" s="6">
        <v>1610</v>
      </c>
    </row>
    <row r="331" spans="1:14" s="1" customFormat="1" ht="28.5" collapsed="1">
      <c r="A331" s="38" t="s">
        <v>40</v>
      </c>
      <c r="B331" s="118">
        <v>0.4</v>
      </c>
      <c r="C331" s="20"/>
      <c r="D331" s="9" t="s">
        <v>4868</v>
      </c>
      <c r="E331" s="38"/>
      <c r="F331" s="4" t="s">
        <v>41</v>
      </c>
      <c r="G331" s="38"/>
      <c r="H331" s="38"/>
      <c r="I331" s="38"/>
      <c r="J331" s="38"/>
      <c r="K331" s="38"/>
      <c r="L331" s="4"/>
      <c r="M331" s="38" t="s">
        <v>29</v>
      </c>
      <c r="N331" s="82">
        <v>28</v>
      </c>
    </row>
    <row r="332" spans="1:14" s="33" customFormat="1" ht="42.75" outlineLevel="1" collapsed="1">
      <c r="A332" s="26" t="s">
        <v>819</v>
      </c>
      <c r="B332" s="118">
        <v>0.4</v>
      </c>
      <c r="C332" s="26" t="s">
        <v>2547</v>
      </c>
      <c r="D332" s="9" t="s">
        <v>4868</v>
      </c>
      <c r="E332" s="146" t="s">
        <v>5190</v>
      </c>
      <c r="F332" s="121" t="s">
        <v>6301</v>
      </c>
      <c r="G332" s="38" t="s">
        <v>108</v>
      </c>
      <c r="H332" s="50"/>
      <c r="I332" s="16" t="s">
        <v>61</v>
      </c>
      <c r="J332" s="26">
        <v>7</v>
      </c>
      <c r="K332" s="26">
        <v>8</v>
      </c>
      <c r="L332" s="122" t="s">
        <v>6629</v>
      </c>
      <c r="M332" s="26"/>
      <c r="N332" s="148"/>
    </row>
    <row r="333" spans="1:14" s="33" customFormat="1" ht="28.5" hidden="1" outlineLevel="2">
      <c r="A333" s="26"/>
      <c r="B333" s="118">
        <v>0.4</v>
      </c>
      <c r="C333" s="26" t="s">
        <v>2547</v>
      </c>
      <c r="D333" s="9" t="s">
        <v>4868</v>
      </c>
      <c r="E333" s="26"/>
      <c r="F333" s="25" t="s">
        <v>5191</v>
      </c>
      <c r="G333" s="50"/>
      <c r="H333" s="50"/>
      <c r="I333" s="16"/>
      <c r="J333" s="26">
        <v>7</v>
      </c>
      <c r="K333" s="26">
        <v>7</v>
      </c>
      <c r="L333" s="131" t="s">
        <v>5192</v>
      </c>
      <c r="M333" s="26" t="s">
        <v>44</v>
      </c>
      <c r="N333" s="148">
        <v>14</v>
      </c>
    </row>
    <row r="334" spans="1:14" s="33" customFormat="1" ht="28.5" hidden="1" outlineLevel="2">
      <c r="A334" s="26"/>
      <c r="B334" s="118">
        <v>0.4</v>
      </c>
      <c r="C334" s="26" t="s">
        <v>2547</v>
      </c>
      <c r="D334" s="9" t="s">
        <v>4868</v>
      </c>
      <c r="E334" s="26"/>
      <c r="F334" s="25" t="s">
        <v>5193</v>
      </c>
      <c r="G334" s="50"/>
      <c r="H334" s="50"/>
      <c r="I334" s="16"/>
      <c r="J334" s="26">
        <v>7</v>
      </c>
      <c r="K334" s="26">
        <v>8</v>
      </c>
      <c r="L334" s="131" t="s">
        <v>289</v>
      </c>
      <c r="M334" s="26" t="s">
        <v>44</v>
      </c>
      <c r="N334" s="148">
        <v>69</v>
      </c>
    </row>
    <row r="335" spans="1:14" s="33" customFormat="1" ht="28.5" hidden="1" outlineLevel="2">
      <c r="A335" s="26"/>
      <c r="B335" s="118">
        <v>0.4</v>
      </c>
      <c r="C335" s="26" t="s">
        <v>2547</v>
      </c>
      <c r="D335" s="9" t="s">
        <v>4868</v>
      </c>
      <c r="E335" s="26"/>
      <c r="F335" s="25" t="s">
        <v>5193</v>
      </c>
      <c r="G335" s="50"/>
      <c r="H335" s="50"/>
      <c r="I335" s="16"/>
      <c r="J335" s="38">
        <v>7</v>
      </c>
      <c r="K335" s="38">
        <v>8</v>
      </c>
      <c r="L335" s="131" t="s">
        <v>77</v>
      </c>
      <c r="M335" s="26" t="s">
        <v>44</v>
      </c>
      <c r="N335" s="148">
        <v>152</v>
      </c>
    </row>
    <row r="336" spans="1:14" s="1" customFormat="1" ht="28.5" hidden="1" outlineLevel="2">
      <c r="A336" s="38"/>
      <c r="B336" s="118">
        <v>0.4</v>
      </c>
      <c r="C336" s="26" t="s">
        <v>2547</v>
      </c>
      <c r="D336" s="9" t="s">
        <v>4868</v>
      </c>
      <c r="E336" s="38"/>
      <c r="F336" s="4" t="s">
        <v>5194</v>
      </c>
      <c r="G336" s="38"/>
      <c r="H336" s="38"/>
      <c r="I336" s="38"/>
      <c r="J336" s="38">
        <v>7</v>
      </c>
      <c r="K336" s="38">
        <v>8</v>
      </c>
      <c r="L336" s="4" t="s">
        <v>233</v>
      </c>
      <c r="M336" s="38" t="s">
        <v>29</v>
      </c>
      <c r="N336" s="6">
        <v>1.3</v>
      </c>
    </row>
    <row r="337" spans="1:14" s="1" customFormat="1" ht="71.25" outlineLevel="1" collapsed="1">
      <c r="A337" s="38" t="s">
        <v>831</v>
      </c>
      <c r="B337" s="118">
        <v>0.4</v>
      </c>
      <c r="C337" s="20" t="s">
        <v>4945</v>
      </c>
      <c r="D337" s="9" t="s">
        <v>4868</v>
      </c>
      <c r="E337" s="38" t="s">
        <v>5195</v>
      </c>
      <c r="F337" s="4" t="s">
        <v>6302</v>
      </c>
      <c r="G337" s="38" t="s">
        <v>3091</v>
      </c>
      <c r="H337" s="38" t="s">
        <v>6303</v>
      </c>
      <c r="I337" s="38" t="s">
        <v>61</v>
      </c>
      <c r="J337" s="38">
        <v>5</v>
      </c>
      <c r="K337" s="38">
        <v>5</v>
      </c>
      <c r="L337" s="122" t="s">
        <v>6630</v>
      </c>
      <c r="M337" s="38"/>
      <c r="N337" s="6"/>
    </row>
    <row r="338" spans="1:14" s="1" customFormat="1" ht="28.5" hidden="1" outlineLevel="2">
      <c r="A338" s="38"/>
      <c r="B338" s="118">
        <v>0.4</v>
      </c>
      <c r="C338" s="20" t="s">
        <v>4945</v>
      </c>
      <c r="D338" s="9" t="s">
        <v>4868</v>
      </c>
      <c r="E338" s="38"/>
      <c r="F338" s="4" t="s">
        <v>5196</v>
      </c>
      <c r="G338" s="38"/>
      <c r="H338" s="38"/>
      <c r="I338" s="38"/>
      <c r="J338" s="38">
        <v>5</v>
      </c>
      <c r="K338" s="38">
        <v>5</v>
      </c>
      <c r="L338" s="4" t="s">
        <v>282</v>
      </c>
      <c r="M338" s="26" t="s">
        <v>44</v>
      </c>
      <c r="N338" s="6">
        <v>3</v>
      </c>
    </row>
    <row r="339" spans="1:14" s="1" customFormat="1" ht="71.25" outlineLevel="1" collapsed="1">
      <c r="A339" s="124" t="s">
        <v>840</v>
      </c>
      <c r="B339" s="118">
        <v>0.4</v>
      </c>
      <c r="C339" s="20" t="s">
        <v>4945</v>
      </c>
      <c r="D339" s="9" t="s">
        <v>4868</v>
      </c>
      <c r="E339" s="38" t="s">
        <v>5197</v>
      </c>
      <c r="F339" s="4" t="s">
        <v>6304</v>
      </c>
      <c r="G339" s="38" t="s">
        <v>3091</v>
      </c>
      <c r="H339" s="38" t="s">
        <v>6303</v>
      </c>
      <c r="I339" s="38" t="s">
        <v>61</v>
      </c>
      <c r="J339" s="38">
        <v>5</v>
      </c>
      <c r="K339" s="38">
        <v>7</v>
      </c>
      <c r="L339" s="122" t="s">
        <v>6631</v>
      </c>
      <c r="M339" s="38"/>
      <c r="N339" s="6"/>
    </row>
    <row r="340" spans="1:14" s="1" customFormat="1" ht="28.5" hidden="1" outlineLevel="2">
      <c r="A340" s="38"/>
      <c r="B340" s="118">
        <v>0.4</v>
      </c>
      <c r="C340" s="20" t="s">
        <v>4945</v>
      </c>
      <c r="D340" s="9" t="s">
        <v>4868</v>
      </c>
      <c r="E340" s="38"/>
      <c r="F340" s="4" t="s">
        <v>5198</v>
      </c>
      <c r="G340" s="38"/>
      <c r="H340" s="38"/>
      <c r="I340" s="38"/>
      <c r="J340" s="38">
        <v>5</v>
      </c>
      <c r="K340" s="38">
        <v>7</v>
      </c>
      <c r="L340" s="4" t="s">
        <v>282</v>
      </c>
      <c r="M340" s="26" t="s">
        <v>44</v>
      </c>
      <c r="N340" s="6">
        <v>33</v>
      </c>
    </row>
    <row r="341" spans="1:14" s="1" customFormat="1" ht="42.75" outlineLevel="1" collapsed="1">
      <c r="A341" s="38" t="s">
        <v>846</v>
      </c>
      <c r="B341" s="118">
        <v>0.4</v>
      </c>
      <c r="C341" s="20" t="s">
        <v>5118</v>
      </c>
      <c r="D341" s="9" t="s">
        <v>4868</v>
      </c>
      <c r="E341" s="38" t="s">
        <v>5199</v>
      </c>
      <c r="F341" s="4" t="s">
        <v>6305</v>
      </c>
      <c r="G341" s="38" t="s">
        <v>5200</v>
      </c>
      <c r="H341" s="38"/>
      <c r="I341" s="38" t="s">
        <v>61</v>
      </c>
      <c r="J341" s="38">
        <v>5</v>
      </c>
      <c r="K341" s="38">
        <v>6</v>
      </c>
      <c r="L341" s="122" t="s">
        <v>6632</v>
      </c>
      <c r="M341" s="38"/>
      <c r="N341" s="6"/>
    </row>
    <row r="342" spans="1:14" s="1" customFormat="1" ht="85.5" hidden="1" outlineLevel="2">
      <c r="A342" s="38"/>
      <c r="B342" s="118">
        <v>0.4</v>
      </c>
      <c r="C342" s="20" t="s">
        <v>5118</v>
      </c>
      <c r="D342" s="9" t="s">
        <v>4868</v>
      </c>
      <c r="E342" s="38"/>
      <c r="F342" s="4" t="s">
        <v>5201</v>
      </c>
      <c r="G342" s="38"/>
      <c r="H342" s="38"/>
      <c r="I342" s="38"/>
      <c r="J342" s="38">
        <v>5</v>
      </c>
      <c r="K342" s="38">
        <v>6</v>
      </c>
      <c r="L342" s="52" t="s">
        <v>282</v>
      </c>
      <c r="M342" s="54" t="s">
        <v>44</v>
      </c>
      <c r="N342" s="6">
        <v>35</v>
      </c>
    </row>
    <row r="343" spans="1:14" s="1" customFormat="1" ht="28.5" hidden="1" outlineLevel="2">
      <c r="A343" s="38"/>
      <c r="B343" s="118">
        <v>0.4</v>
      </c>
      <c r="C343" s="20" t="s">
        <v>5118</v>
      </c>
      <c r="D343" s="9" t="s">
        <v>4868</v>
      </c>
      <c r="E343" s="38"/>
      <c r="F343" s="4" t="s">
        <v>5202</v>
      </c>
      <c r="G343" s="38"/>
      <c r="H343" s="38"/>
      <c r="I343" s="38"/>
      <c r="J343" s="38">
        <v>6</v>
      </c>
      <c r="K343" s="38">
        <v>6</v>
      </c>
      <c r="L343" s="4" t="s">
        <v>93</v>
      </c>
      <c r="M343" s="38" t="s">
        <v>29</v>
      </c>
      <c r="N343" s="6">
        <v>0.90600000000000003</v>
      </c>
    </row>
    <row r="344" spans="1:14" s="1" customFormat="1" ht="42.75" outlineLevel="1" collapsed="1">
      <c r="A344" s="38" t="s">
        <v>851</v>
      </c>
      <c r="B344" s="118">
        <v>0.4</v>
      </c>
      <c r="C344" s="20" t="s">
        <v>5118</v>
      </c>
      <c r="D344" s="9" t="s">
        <v>4868</v>
      </c>
      <c r="E344" s="38" t="s">
        <v>5203</v>
      </c>
      <c r="F344" s="4" t="s">
        <v>6306</v>
      </c>
      <c r="G344" s="38" t="s">
        <v>5200</v>
      </c>
      <c r="H344" s="38"/>
      <c r="I344" s="38" t="s">
        <v>61</v>
      </c>
      <c r="J344" s="38">
        <v>7</v>
      </c>
      <c r="K344" s="38">
        <v>7</v>
      </c>
      <c r="L344" s="122" t="s">
        <v>6633</v>
      </c>
      <c r="M344" s="38"/>
      <c r="N344" s="6"/>
    </row>
    <row r="345" spans="1:14" s="1" customFormat="1" ht="99.75" hidden="1" outlineLevel="2">
      <c r="A345" s="38"/>
      <c r="B345" s="118">
        <v>0.4</v>
      </c>
      <c r="C345" s="20" t="s">
        <v>5118</v>
      </c>
      <c r="D345" s="9" t="s">
        <v>4868</v>
      </c>
      <c r="E345" s="38"/>
      <c r="F345" s="4" t="s">
        <v>5204</v>
      </c>
      <c r="G345" s="38"/>
      <c r="H345" s="38"/>
      <c r="I345" s="38"/>
      <c r="J345" s="38">
        <v>7</v>
      </c>
      <c r="K345" s="38">
        <v>7</v>
      </c>
      <c r="L345" s="4" t="s">
        <v>282</v>
      </c>
      <c r="M345" s="26" t="s">
        <v>44</v>
      </c>
      <c r="N345" s="6">
        <v>30</v>
      </c>
    </row>
    <row r="346" spans="1:14" s="1" customFormat="1" ht="28.5" hidden="1" outlineLevel="2">
      <c r="A346" s="38"/>
      <c r="B346" s="118">
        <v>0.4</v>
      </c>
      <c r="C346" s="20" t="s">
        <v>5118</v>
      </c>
      <c r="D346" s="9" t="s">
        <v>4868</v>
      </c>
      <c r="E346" s="38"/>
      <c r="F346" s="4" t="s">
        <v>5205</v>
      </c>
      <c r="G346" s="38"/>
      <c r="H346" s="38"/>
      <c r="I346" s="38"/>
      <c r="J346" s="38">
        <v>7</v>
      </c>
      <c r="K346" s="38">
        <v>7</v>
      </c>
      <c r="L346" s="4" t="s">
        <v>93</v>
      </c>
      <c r="M346" s="38" t="s">
        <v>29</v>
      </c>
      <c r="N346" s="6">
        <v>0.49</v>
      </c>
    </row>
    <row r="347" spans="1:14" s="113" customFormat="1" ht="28.5" hidden="1" outlineLevel="2">
      <c r="A347" s="125"/>
      <c r="B347" s="118">
        <v>0.4</v>
      </c>
      <c r="C347" s="20" t="s">
        <v>5118</v>
      </c>
      <c r="D347" s="9" t="s">
        <v>4868</v>
      </c>
      <c r="E347" s="120"/>
      <c r="F347" s="121" t="s">
        <v>5206</v>
      </c>
      <c r="G347" s="120"/>
      <c r="H347" s="120"/>
      <c r="I347" s="120"/>
      <c r="J347" s="38">
        <v>7</v>
      </c>
      <c r="K347" s="38">
        <v>7</v>
      </c>
      <c r="L347" s="64" t="s">
        <v>5207</v>
      </c>
      <c r="M347" s="120" t="s">
        <v>44</v>
      </c>
      <c r="N347" s="120">
        <v>3</v>
      </c>
    </row>
    <row r="348" spans="1:14" s="1" customFormat="1" ht="28.5" outlineLevel="1" collapsed="1">
      <c r="A348" s="38" t="s">
        <v>858</v>
      </c>
      <c r="B348" s="118">
        <v>0.4</v>
      </c>
      <c r="C348" s="20" t="s">
        <v>5118</v>
      </c>
      <c r="D348" s="9" t="s">
        <v>4868</v>
      </c>
      <c r="E348" s="38" t="s">
        <v>5208</v>
      </c>
      <c r="F348" s="4" t="s">
        <v>6307</v>
      </c>
      <c r="G348" s="38" t="s">
        <v>3091</v>
      </c>
      <c r="H348" s="38"/>
      <c r="I348" s="38" t="s">
        <v>61</v>
      </c>
      <c r="J348" s="38">
        <v>8</v>
      </c>
      <c r="K348" s="38">
        <v>8</v>
      </c>
      <c r="L348" s="122" t="s">
        <v>6634</v>
      </c>
      <c r="M348" s="38"/>
      <c r="N348" s="6"/>
    </row>
    <row r="349" spans="1:14" s="1" customFormat="1" ht="99.75" hidden="1" outlineLevel="2">
      <c r="A349" s="38"/>
      <c r="B349" s="118">
        <v>0.4</v>
      </c>
      <c r="C349" s="20" t="s">
        <v>5118</v>
      </c>
      <c r="D349" s="9" t="s">
        <v>4868</v>
      </c>
      <c r="E349" s="38"/>
      <c r="F349" s="4" t="s">
        <v>5204</v>
      </c>
      <c r="G349" s="38"/>
      <c r="H349" s="38"/>
      <c r="I349" s="38"/>
      <c r="J349" s="38">
        <v>8</v>
      </c>
      <c r="K349" s="38">
        <v>8</v>
      </c>
      <c r="L349" s="4" t="s">
        <v>282</v>
      </c>
      <c r="M349" s="26" t="s">
        <v>44</v>
      </c>
      <c r="N349" s="6">
        <v>13</v>
      </c>
    </row>
    <row r="350" spans="1:14" s="1" customFormat="1" ht="57" hidden="1" outlineLevel="2">
      <c r="A350" s="38"/>
      <c r="B350" s="118">
        <v>0.4</v>
      </c>
      <c r="C350" s="20" t="s">
        <v>5118</v>
      </c>
      <c r="D350" s="9" t="s">
        <v>4868</v>
      </c>
      <c r="E350" s="38"/>
      <c r="F350" s="4" t="s">
        <v>5209</v>
      </c>
      <c r="G350" s="38"/>
      <c r="H350" s="38"/>
      <c r="I350" s="38"/>
      <c r="J350" s="38">
        <v>8</v>
      </c>
      <c r="K350" s="38">
        <v>8</v>
      </c>
      <c r="L350" s="4" t="s">
        <v>93</v>
      </c>
      <c r="M350" s="38" t="s">
        <v>29</v>
      </c>
      <c r="N350" s="6">
        <v>0.48</v>
      </c>
    </row>
    <row r="351" spans="1:14" s="113" customFormat="1" ht="128.25" hidden="1" outlineLevel="2">
      <c r="A351" s="125"/>
      <c r="B351" s="118">
        <v>0.4</v>
      </c>
      <c r="C351" s="20" t="s">
        <v>5118</v>
      </c>
      <c r="D351" s="9" t="s">
        <v>4868</v>
      </c>
      <c r="E351" s="120"/>
      <c r="F351" s="121" t="s">
        <v>5210</v>
      </c>
      <c r="G351" s="120"/>
      <c r="H351" s="120"/>
      <c r="I351" s="120"/>
      <c r="J351" s="38">
        <v>8</v>
      </c>
      <c r="K351" s="38">
        <v>8</v>
      </c>
      <c r="L351" s="64" t="s">
        <v>5207</v>
      </c>
      <c r="M351" s="120" t="s">
        <v>44</v>
      </c>
      <c r="N351" s="120">
        <v>8</v>
      </c>
    </row>
    <row r="352" spans="1:14" s="113" customFormat="1" ht="28.5" outlineLevel="1" collapsed="1">
      <c r="A352" s="147" t="s">
        <v>866</v>
      </c>
      <c r="B352" s="118">
        <v>0.4</v>
      </c>
      <c r="C352" s="120" t="s">
        <v>5150</v>
      </c>
      <c r="D352" s="9" t="s">
        <v>4868</v>
      </c>
      <c r="E352" s="141" t="s">
        <v>5211</v>
      </c>
      <c r="F352" s="145" t="s">
        <v>6308</v>
      </c>
      <c r="G352" s="120" t="s">
        <v>4713</v>
      </c>
      <c r="H352" s="147"/>
      <c r="I352" s="141" t="s">
        <v>61</v>
      </c>
      <c r="J352" s="22">
        <v>1</v>
      </c>
      <c r="K352" s="22">
        <v>5</v>
      </c>
      <c r="L352" s="122" t="s">
        <v>6635</v>
      </c>
      <c r="M352" s="141"/>
      <c r="N352" s="141"/>
    </row>
    <row r="353" spans="1:14" s="113" customFormat="1" ht="28.5" hidden="1" outlineLevel="2">
      <c r="A353" s="147"/>
      <c r="B353" s="118">
        <v>0.4</v>
      </c>
      <c r="C353" s="120" t="s">
        <v>5150</v>
      </c>
      <c r="D353" s="9" t="s">
        <v>4868</v>
      </c>
      <c r="E353" s="141"/>
      <c r="F353" s="64" t="s">
        <v>5212</v>
      </c>
      <c r="G353" s="141"/>
      <c r="H353" s="141"/>
      <c r="I353" s="141"/>
      <c r="J353" s="22">
        <v>5</v>
      </c>
      <c r="K353" s="22">
        <v>5</v>
      </c>
      <c r="L353" s="25" t="s">
        <v>282</v>
      </c>
      <c r="M353" s="77" t="s">
        <v>44</v>
      </c>
      <c r="N353" s="141">
        <v>2</v>
      </c>
    </row>
    <row r="354" spans="1:14" s="113" customFormat="1" ht="28.5" hidden="1" outlineLevel="2">
      <c r="A354" s="147"/>
      <c r="B354" s="118">
        <v>0.4</v>
      </c>
      <c r="C354" s="120" t="s">
        <v>5150</v>
      </c>
      <c r="D354" s="9" t="s">
        <v>4868</v>
      </c>
      <c r="E354" s="141"/>
      <c r="F354" s="64" t="s">
        <v>5213</v>
      </c>
      <c r="G354" s="141"/>
      <c r="H354" s="141"/>
      <c r="I354" s="141"/>
      <c r="J354" s="22">
        <v>5</v>
      </c>
      <c r="K354" s="22">
        <v>5</v>
      </c>
      <c r="L354" s="64" t="s">
        <v>5214</v>
      </c>
      <c r="M354" s="77" t="s">
        <v>29</v>
      </c>
      <c r="N354" s="141">
        <v>0.08</v>
      </c>
    </row>
    <row r="355" spans="1:14" s="113" customFormat="1" ht="42.75" hidden="1" outlineLevel="2">
      <c r="A355" s="147"/>
      <c r="B355" s="118">
        <v>0.4</v>
      </c>
      <c r="C355" s="120" t="s">
        <v>5150</v>
      </c>
      <c r="D355" s="9" t="s">
        <v>4868</v>
      </c>
      <c r="E355" s="141"/>
      <c r="F355" s="64" t="s">
        <v>5215</v>
      </c>
      <c r="G355" s="141"/>
      <c r="H355" s="141"/>
      <c r="I355" s="141"/>
      <c r="J355" s="22">
        <v>1</v>
      </c>
      <c r="K355" s="22">
        <v>1</v>
      </c>
      <c r="L355" s="64" t="s">
        <v>198</v>
      </c>
      <c r="M355" s="77" t="s">
        <v>44</v>
      </c>
      <c r="N355" s="141">
        <v>40</v>
      </c>
    </row>
    <row r="356" spans="1:14" s="113" customFormat="1" ht="57" outlineLevel="1" collapsed="1">
      <c r="A356" s="125" t="s">
        <v>875</v>
      </c>
      <c r="B356" s="118">
        <v>0.4</v>
      </c>
      <c r="C356" s="120" t="s">
        <v>5150</v>
      </c>
      <c r="D356" s="9" t="s">
        <v>4868</v>
      </c>
      <c r="E356" s="120" t="s">
        <v>5216</v>
      </c>
      <c r="F356" s="145" t="s">
        <v>6309</v>
      </c>
      <c r="G356" s="120" t="s">
        <v>4713</v>
      </c>
      <c r="H356" s="147"/>
      <c r="I356" s="120" t="s">
        <v>61</v>
      </c>
      <c r="J356" s="248">
        <v>7</v>
      </c>
      <c r="K356" s="248">
        <v>7</v>
      </c>
      <c r="L356" s="122" t="s">
        <v>6636</v>
      </c>
      <c r="M356" s="120"/>
      <c r="N356" s="120"/>
    </row>
    <row r="357" spans="1:14" s="113" customFormat="1" ht="28.5" hidden="1" outlineLevel="2">
      <c r="A357" s="125"/>
      <c r="B357" s="118">
        <v>0.4</v>
      </c>
      <c r="C357" s="120" t="s">
        <v>5150</v>
      </c>
      <c r="D357" s="9" t="s">
        <v>4868</v>
      </c>
      <c r="E357" s="120"/>
      <c r="F357" s="121" t="s">
        <v>5217</v>
      </c>
      <c r="G357" s="120"/>
      <c r="H357" s="120"/>
      <c r="I357" s="120"/>
      <c r="J357" s="248">
        <v>7</v>
      </c>
      <c r="K357" s="248">
        <v>7</v>
      </c>
      <c r="L357" s="25" t="s">
        <v>282</v>
      </c>
      <c r="M357" s="120" t="s">
        <v>44</v>
      </c>
      <c r="N357" s="120">
        <v>6</v>
      </c>
    </row>
    <row r="358" spans="1:14" s="113" customFormat="1" ht="28.5" hidden="1" outlineLevel="2">
      <c r="A358" s="125"/>
      <c r="B358" s="118">
        <v>0.4</v>
      </c>
      <c r="C358" s="120" t="s">
        <v>5150</v>
      </c>
      <c r="D358" s="9" t="s">
        <v>4868</v>
      </c>
      <c r="E358" s="120"/>
      <c r="F358" s="121" t="s">
        <v>5218</v>
      </c>
      <c r="G358" s="120"/>
      <c r="H358" s="120"/>
      <c r="I358" s="120"/>
      <c r="J358" s="248">
        <v>7</v>
      </c>
      <c r="K358" s="248">
        <v>7</v>
      </c>
      <c r="L358" s="25" t="s">
        <v>5219</v>
      </c>
      <c r="M358" s="120" t="s">
        <v>44</v>
      </c>
      <c r="N358" s="120">
        <v>1</v>
      </c>
    </row>
    <row r="359" spans="1:14" s="113" customFormat="1" ht="28.5" hidden="1" outlineLevel="2">
      <c r="A359" s="125"/>
      <c r="B359" s="118">
        <v>0.4</v>
      </c>
      <c r="C359" s="120" t="s">
        <v>5150</v>
      </c>
      <c r="D359" s="9" t="s">
        <v>4868</v>
      </c>
      <c r="E359" s="120"/>
      <c r="F359" s="121" t="s">
        <v>5220</v>
      </c>
      <c r="G359" s="120"/>
      <c r="H359" s="120"/>
      <c r="I359" s="120"/>
      <c r="J359" s="248">
        <v>7</v>
      </c>
      <c r="K359" s="248">
        <v>7</v>
      </c>
      <c r="L359" s="64" t="s">
        <v>5214</v>
      </c>
      <c r="M359" s="120" t="s">
        <v>29</v>
      </c>
      <c r="N359" s="120">
        <v>0.25</v>
      </c>
    </row>
    <row r="360" spans="1:14" s="113" customFormat="1" ht="28.5" hidden="1" outlineLevel="2">
      <c r="A360" s="125"/>
      <c r="B360" s="118">
        <v>0.4</v>
      </c>
      <c r="C360" s="120" t="s">
        <v>5150</v>
      </c>
      <c r="D360" s="9" t="s">
        <v>4868</v>
      </c>
      <c r="E360" s="120"/>
      <c r="F360" s="121" t="s">
        <v>5221</v>
      </c>
      <c r="G360" s="120"/>
      <c r="H360" s="120"/>
      <c r="I360" s="120"/>
      <c r="J360" s="248">
        <v>7</v>
      </c>
      <c r="K360" s="248">
        <v>7</v>
      </c>
      <c r="L360" s="64" t="s">
        <v>5222</v>
      </c>
      <c r="M360" s="120" t="s">
        <v>44</v>
      </c>
      <c r="N360" s="120">
        <v>2</v>
      </c>
    </row>
    <row r="361" spans="1:14" s="113" customFormat="1" ht="28.5" hidden="1" outlineLevel="2">
      <c r="A361" s="147"/>
      <c r="B361" s="118">
        <v>0.4</v>
      </c>
      <c r="C361" s="120" t="s">
        <v>5150</v>
      </c>
      <c r="D361" s="9" t="s">
        <v>4868</v>
      </c>
      <c r="E361" s="141"/>
      <c r="F361" s="64" t="s">
        <v>5220</v>
      </c>
      <c r="G361" s="141"/>
      <c r="H361" s="141"/>
      <c r="I361" s="141"/>
      <c r="J361" s="248">
        <v>7</v>
      </c>
      <c r="K361" s="248">
        <v>7</v>
      </c>
      <c r="L361" s="64" t="s">
        <v>198</v>
      </c>
      <c r="M361" s="77" t="s">
        <v>44</v>
      </c>
      <c r="N361" s="141">
        <v>4</v>
      </c>
    </row>
    <row r="362" spans="1:14" s="113" customFormat="1" ht="71.25" outlineLevel="1" collapsed="1">
      <c r="A362" s="125" t="s">
        <v>880</v>
      </c>
      <c r="B362" s="118">
        <v>0.4</v>
      </c>
      <c r="C362" s="120" t="s">
        <v>5150</v>
      </c>
      <c r="D362" s="9" t="s">
        <v>4868</v>
      </c>
      <c r="E362" s="120" t="s">
        <v>5223</v>
      </c>
      <c r="F362" s="145" t="s">
        <v>6310</v>
      </c>
      <c r="G362" s="120" t="s">
        <v>4713</v>
      </c>
      <c r="H362" s="147"/>
      <c r="I362" s="120" t="s">
        <v>61</v>
      </c>
      <c r="J362" s="248">
        <v>5</v>
      </c>
      <c r="K362" s="248">
        <v>5</v>
      </c>
      <c r="L362" s="122" t="s">
        <v>6637</v>
      </c>
      <c r="M362" s="120"/>
      <c r="N362" s="120"/>
    </row>
    <row r="363" spans="1:14" s="113" customFormat="1" ht="28.5" hidden="1" outlineLevel="2">
      <c r="A363" s="125"/>
      <c r="B363" s="118">
        <v>0.4</v>
      </c>
      <c r="C363" s="120" t="s">
        <v>5150</v>
      </c>
      <c r="D363" s="9" t="s">
        <v>4868</v>
      </c>
      <c r="E363" s="120"/>
      <c r="F363" s="121" t="s">
        <v>5224</v>
      </c>
      <c r="G363" s="120"/>
      <c r="H363" s="120"/>
      <c r="I363" s="120"/>
      <c r="J363" s="248">
        <v>5</v>
      </c>
      <c r="K363" s="248">
        <v>5</v>
      </c>
      <c r="L363" s="25" t="s">
        <v>5219</v>
      </c>
      <c r="M363" s="120" t="s">
        <v>44</v>
      </c>
      <c r="N363" s="120">
        <v>5</v>
      </c>
    </row>
    <row r="364" spans="1:14" s="113" customFormat="1" ht="28.5" hidden="1" outlineLevel="2">
      <c r="A364" s="125"/>
      <c r="B364" s="118">
        <v>0.4</v>
      </c>
      <c r="C364" s="120" t="s">
        <v>5150</v>
      </c>
      <c r="D364" s="9" t="s">
        <v>4868</v>
      </c>
      <c r="E364" s="120"/>
      <c r="F364" s="121" t="s">
        <v>5224</v>
      </c>
      <c r="G364" s="120"/>
      <c r="H364" s="120"/>
      <c r="I364" s="120"/>
      <c r="J364" s="248">
        <v>5</v>
      </c>
      <c r="K364" s="248">
        <v>5</v>
      </c>
      <c r="L364" s="25" t="s">
        <v>5225</v>
      </c>
      <c r="M364" s="120" t="s">
        <v>44</v>
      </c>
      <c r="N364" s="120">
        <v>5</v>
      </c>
    </row>
    <row r="365" spans="1:14" s="113" customFormat="1" ht="28.5" hidden="1" outlineLevel="2">
      <c r="A365" s="125"/>
      <c r="B365" s="118">
        <v>0.4</v>
      </c>
      <c r="C365" s="120" t="s">
        <v>5150</v>
      </c>
      <c r="D365" s="9" t="s">
        <v>4868</v>
      </c>
      <c r="E365" s="120"/>
      <c r="F365" s="121" t="s">
        <v>5226</v>
      </c>
      <c r="G365" s="120"/>
      <c r="H365" s="120"/>
      <c r="I365" s="120"/>
      <c r="J365" s="248">
        <v>5</v>
      </c>
      <c r="K365" s="248">
        <v>5</v>
      </c>
      <c r="L365" s="25" t="s">
        <v>282</v>
      </c>
      <c r="M365" s="120" t="s">
        <v>44</v>
      </c>
      <c r="N365" s="120">
        <v>1</v>
      </c>
    </row>
    <row r="366" spans="1:14" s="113" customFormat="1" ht="28.5" hidden="1" outlineLevel="2">
      <c r="A366" s="125"/>
      <c r="B366" s="118">
        <v>0.4</v>
      </c>
      <c r="C366" s="120" t="s">
        <v>5150</v>
      </c>
      <c r="D366" s="9" t="s">
        <v>4868</v>
      </c>
      <c r="E366" s="120"/>
      <c r="F366" s="121" t="s">
        <v>5224</v>
      </c>
      <c r="G366" s="120"/>
      <c r="H366" s="120"/>
      <c r="I366" s="120"/>
      <c r="J366" s="248">
        <v>5</v>
      </c>
      <c r="K366" s="248">
        <v>5</v>
      </c>
      <c r="L366" s="64" t="s">
        <v>779</v>
      </c>
      <c r="M366" s="120" t="s">
        <v>29</v>
      </c>
      <c r="N366" s="120">
        <v>0.13</v>
      </c>
    </row>
    <row r="367" spans="1:14" s="113" customFormat="1" ht="28.5" hidden="1" outlineLevel="2">
      <c r="A367" s="125"/>
      <c r="B367" s="118">
        <v>0.4</v>
      </c>
      <c r="C367" s="120" t="s">
        <v>5150</v>
      </c>
      <c r="D367" s="9" t="s">
        <v>4868</v>
      </c>
      <c r="E367" s="120"/>
      <c r="F367" s="121" t="s">
        <v>5227</v>
      </c>
      <c r="G367" s="120"/>
      <c r="H367" s="120"/>
      <c r="I367" s="120"/>
      <c r="J367" s="248">
        <v>5</v>
      </c>
      <c r="K367" s="248">
        <v>5</v>
      </c>
      <c r="L367" s="64" t="s">
        <v>5207</v>
      </c>
      <c r="M367" s="120" t="s">
        <v>44</v>
      </c>
      <c r="N367" s="120">
        <v>2</v>
      </c>
    </row>
    <row r="368" spans="1:14" s="113" customFormat="1" ht="28.5" hidden="1" outlineLevel="2">
      <c r="A368" s="125"/>
      <c r="B368" s="118">
        <v>0.4</v>
      </c>
      <c r="C368" s="120" t="s">
        <v>5150</v>
      </c>
      <c r="D368" s="9" t="s">
        <v>4868</v>
      </c>
      <c r="E368" s="120"/>
      <c r="F368" s="121" t="s">
        <v>5224</v>
      </c>
      <c r="G368" s="120"/>
      <c r="H368" s="120"/>
      <c r="I368" s="120"/>
      <c r="J368" s="248">
        <v>5</v>
      </c>
      <c r="K368" s="248">
        <v>5</v>
      </c>
      <c r="L368" s="64" t="s">
        <v>5222</v>
      </c>
      <c r="M368" s="120" t="s">
        <v>44</v>
      </c>
      <c r="N368" s="120">
        <v>4</v>
      </c>
    </row>
    <row r="369" spans="1:14" s="113" customFormat="1" ht="28.5" hidden="1" outlineLevel="2">
      <c r="A369" s="147"/>
      <c r="B369" s="118">
        <v>0.4</v>
      </c>
      <c r="C369" s="120" t="s">
        <v>5150</v>
      </c>
      <c r="D369" s="9" t="s">
        <v>4868</v>
      </c>
      <c r="E369" s="141"/>
      <c r="F369" s="121" t="s">
        <v>5228</v>
      </c>
      <c r="G369" s="141"/>
      <c r="H369" s="141"/>
      <c r="I369" s="141"/>
      <c r="J369" s="248">
        <v>5</v>
      </c>
      <c r="K369" s="248">
        <v>5</v>
      </c>
      <c r="L369" s="64" t="s">
        <v>198</v>
      </c>
      <c r="M369" s="77" t="s">
        <v>44</v>
      </c>
      <c r="N369" s="141">
        <v>2</v>
      </c>
    </row>
    <row r="370" spans="1:14" s="113" customFormat="1" ht="28.5" outlineLevel="1" collapsed="1">
      <c r="A370" s="125" t="s">
        <v>884</v>
      </c>
      <c r="B370" s="118">
        <v>0.4</v>
      </c>
      <c r="C370" s="120" t="s">
        <v>5150</v>
      </c>
      <c r="D370" s="9" t="s">
        <v>4868</v>
      </c>
      <c r="E370" s="120" t="s">
        <v>5229</v>
      </c>
      <c r="F370" s="145" t="s">
        <v>6311</v>
      </c>
      <c r="G370" s="120" t="s">
        <v>4713</v>
      </c>
      <c r="H370" s="147"/>
      <c r="I370" s="120" t="s">
        <v>61</v>
      </c>
      <c r="J370" s="248">
        <v>7</v>
      </c>
      <c r="K370" s="248">
        <v>7</v>
      </c>
      <c r="L370" s="122" t="s">
        <v>6638</v>
      </c>
      <c r="M370" s="120"/>
      <c r="N370" s="120"/>
    </row>
    <row r="371" spans="1:14" s="113" customFormat="1" ht="28.5" hidden="1" outlineLevel="2">
      <c r="A371" s="125"/>
      <c r="B371" s="118">
        <v>0.4</v>
      </c>
      <c r="C371" s="120" t="s">
        <v>5150</v>
      </c>
      <c r="D371" s="9" t="s">
        <v>4868</v>
      </c>
      <c r="E371" s="120"/>
      <c r="F371" s="121" t="s">
        <v>5230</v>
      </c>
      <c r="G371" s="120"/>
      <c r="H371" s="120"/>
      <c r="I371" s="120"/>
      <c r="J371" s="248">
        <v>7</v>
      </c>
      <c r="K371" s="248">
        <v>7</v>
      </c>
      <c r="L371" s="25" t="s">
        <v>282</v>
      </c>
      <c r="M371" s="120" t="s">
        <v>44</v>
      </c>
      <c r="N371" s="120">
        <v>1</v>
      </c>
    </row>
    <row r="372" spans="1:14" s="113" customFormat="1" ht="28.5" hidden="1" outlineLevel="2">
      <c r="A372" s="125"/>
      <c r="B372" s="118">
        <v>0.4</v>
      </c>
      <c r="C372" s="120" t="s">
        <v>5150</v>
      </c>
      <c r="D372" s="9" t="s">
        <v>4868</v>
      </c>
      <c r="E372" s="120"/>
      <c r="F372" s="121" t="s">
        <v>5231</v>
      </c>
      <c r="G372" s="120"/>
      <c r="H372" s="120"/>
      <c r="I372" s="120"/>
      <c r="J372" s="248">
        <v>7</v>
      </c>
      <c r="K372" s="248">
        <v>7</v>
      </c>
      <c r="L372" s="64" t="s">
        <v>5214</v>
      </c>
      <c r="M372" s="120" t="s">
        <v>29</v>
      </c>
      <c r="N372" s="120">
        <v>0.03</v>
      </c>
    </row>
    <row r="373" spans="1:14" s="113" customFormat="1" ht="28.5" outlineLevel="1" collapsed="1">
      <c r="A373" s="125" t="s">
        <v>890</v>
      </c>
      <c r="B373" s="118">
        <v>0.4</v>
      </c>
      <c r="C373" s="120" t="s">
        <v>5150</v>
      </c>
      <c r="D373" s="9" t="s">
        <v>4868</v>
      </c>
      <c r="E373" s="120" t="s">
        <v>5232</v>
      </c>
      <c r="F373" s="128" t="s">
        <v>6312</v>
      </c>
      <c r="G373" s="120" t="s">
        <v>4713</v>
      </c>
      <c r="H373" s="120"/>
      <c r="I373" s="120" t="s">
        <v>61</v>
      </c>
      <c r="J373" s="248">
        <v>8</v>
      </c>
      <c r="K373" s="248">
        <v>8</v>
      </c>
      <c r="L373" s="122" t="s">
        <v>6639</v>
      </c>
      <c r="M373" s="120"/>
      <c r="N373" s="120"/>
    </row>
    <row r="374" spans="1:14" s="113" customFormat="1" ht="28.5" hidden="1" outlineLevel="2">
      <c r="A374" s="125"/>
      <c r="B374" s="118">
        <v>0.4</v>
      </c>
      <c r="C374" s="120" t="s">
        <v>5150</v>
      </c>
      <c r="D374" s="9" t="s">
        <v>4868</v>
      </c>
      <c r="E374" s="120"/>
      <c r="F374" s="121"/>
      <c r="G374" s="120"/>
      <c r="H374" s="120"/>
      <c r="I374" s="120"/>
      <c r="J374" s="248">
        <v>8</v>
      </c>
      <c r="K374" s="248">
        <v>8</v>
      </c>
      <c r="L374" s="25" t="s">
        <v>282</v>
      </c>
      <c r="M374" s="120" t="s">
        <v>44</v>
      </c>
      <c r="N374" s="120">
        <v>7</v>
      </c>
    </row>
    <row r="375" spans="1:14" s="113" customFormat="1" ht="28.5" hidden="1" outlineLevel="2">
      <c r="A375" s="125"/>
      <c r="B375" s="118">
        <v>0.4</v>
      </c>
      <c r="C375" s="120" t="s">
        <v>5150</v>
      </c>
      <c r="D375" s="9" t="s">
        <v>4868</v>
      </c>
      <c r="E375" s="120"/>
      <c r="F375" s="121"/>
      <c r="G375" s="120"/>
      <c r="H375" s="120"/>
      <c r="I375" s="120"/>
      <c r="J375" s="248">
        <v>8</v>
      </c>
      <c r="K375" s="248">
        <v>8</v>
      </c>
      <c r="L375" s="64" t="s">
        <v>5214</v>
      </c>
      <c r="M375" s="120" t="s">
        <v>29</v>
      </c>
      <c r="N375" s="120">
        <v>0.25</v>
      </c>
    </row>
    <row r="376" spans="1:14" s="113" customFormat="1" ht="28.5" hidden="1" outlineLevel="2">
      <c r="A376" s="125"/>
      <c r="B376" s="118">
        <v>0.4</v>
      </c>
      <c r="C376" s="120" t="s">
        <v>5150</v>
      </c>
      <c r="D376" s="9" t="s">
        <v>4868</v>
      </c>
      <c r="E376" s="120"/>
      <c r="F376" s="121"/>
      <c r="G376" s="120"/>
      <c r="H376" s="120"/>
      <c r="I376" s="120"/>
      <c r="J376" s="248">
        <v>8</v>
      </c>
      <c r="K376" s="248">
        <v>8</v>
      </c>
      <c r="L376" s="64" t="s">
        <v>5222</v>
      </c>
      <c r="M376" s="120" t="s">
        <v>44</v>
      </c>
      <c r="N376" s="120">
        <v>3</v>
      </c>
    </row>
    <row r="377" spans="1:14" s="113" customFormat="1" ht="28.5" outlineLevel="1" collapsed="1">
      <c r="A377" s="125" t="s">
        <v>894</v>
      </c>
      <c r="B377" s="118">
        <v>0.4</v>
      </c>
      <c r="C377" s="120" t="s">
        <v>5150</v>
      </c>
      <c r="D377" s="9" t="s">
        <v>4868</v>
      </c>
      <c r="E377" s="120" t="s">
        <v>5233</v>
      </c>
      <c r="F377" s="128" t="s">
        <v>6313</v>
      </c>
      <c r="G377" s="120" t="s">
        <v>4713</v>
      </c>
      <c r="H377" s="120"/>
      <c r="I377" s="120" t="s">
        <v>61</v>
      </c>
      <c r="J377" s="248">
        <v>7</v>
      </c>
      <c r="K377" s="248">
        <v>7</v>
      </c>
      <c r="L377" s="122" t="s">
        <v>6640</v>
      </c>
      <c r="M377" s="120"/>
      <c r="N377" s="120"/>
    </row>
    <row r="378" spans="1:14" s="113" customFormat="1" ht="28.5" hidden="1" outlineLevel="2">
      <c r="A378" s="125"/>
      <c r="B378" s="118">
        <v>0.4</v>
      </c>
      <c r="C378" s="120" t="s">
        <v>5150</v>
      </c>
      <c r="D378" s="9" t="s">
        <v>4868</v>
      </c>
      <c r="E378" s="120"/>
      <c r="F378" s="4" t="s">
        <v>5234</v>
      </c>
      <c r="G378" s="120"/>
      <c r="H378" s="120"/>
      <c r="I378" s="120"/>
      <c r="J378" s="248">
        <v>7</v>
      </c>
      <c r="K378" s="248">
        <v>7</v>
      </c>
      <c r="L378" s="64" t="s">
        <v>282</v>
      </c>
      <c r="M378" s="26" t="s">
        <v>44</v>
      </c>
      <c r="N378" s="120">
        <v>2</v>
      </c>
    </row>
    <row r="379" spans="1:14" s="113" customFormat="1" ht="28.5" hidden="1" outlineLevel="2">
      <c r="A379" s="125"/>
      <c r="B379" s="118">
        <v>0.4</v>
      </c>
      <c r="C379" s="120" t="s">
        <v>5150</v>
      </c>
      <c r="D379" s="9" t="s">
        <v>4868</v>
      </c>
      <c r="E379" s="120"/>
      <c r="F379" s="121" t="s">
        <v>5235</v>
      </c>
      <c r="G379" s="120"/>
      <c r="H379" s="120"/>
      <c r="I379" s="120"/>
      <c r="J379" s="248">
        <v>7</v>
      </c>
      <c r="K379" s="248">
        <v>7</v>
      </c>
      <c r="L379" s="64" t="s">
        <v>93</v>
      </c>
      <c r="M379" s="120" t="s">
        <v>29</v>
      </c>
      <c r="N379" s="120">
        <v>0.12</v>
      </c>
    </row>
    <row r="380" spans="1:14" s="113" customFormat="1" ht="28.5" outlineLevel="1" collapsed="1">
      <c r="A380" s="125" t="s">
        <v>898</v>
      </c>
      <c r="B380" s="118">
        <v>0.4</v>
      </c>
      <c r="C380" s="120" t="s">
        <v>5150</v>
      </c>
      <c r="D380" s="9" t="s">
        <v>4868</v>
      </c>
      <c r="E380" s="120" t="s">
        <v>5236</v>
      </c>
      <c r="F380" s="128" t="s">
        <v>6314</v>
      </c>
      <c r="G380" s="120" t="s">
        <v>4713</v>
      </c>
      <c r="H380" s="120"/>
      <c r="I380" s="120" t="s">
        <v>61</v>
      </c>
      <c r="J380" s="248">
        <v>1</v>
      </c>
      <c r="K380" s="248">
        <v>11</v>
      </c>
      <c r="L380" s="122" t="s">
        <v>6641</v>
      </c>
      <c r="M380" s="120"/>
      <c r="N380" s="120"/>
    </row>
    <row r="381" spans="1:14" s="113" customFormat="1" ht="42.75" hidden="1" outlineLevel="2">
      <c r="A381" s="147"/>
      <c r="B381" s="118">
        <v>0.4</v>
      </c>
      <c r="C381" s="120" t="s">
        <v>5150</v>
      </c>
      <c r="D381" s="9" t="s">
        <v>4868</v>
      </c>
      <c r="E381" s="141"/>
      <c r="F381" s="121" t="s">
        <v>5237</v>
      </c>
      <c r="G381" s="141"/>
      <c r="H381" s="141"/>
      <c r="I381" s="141"/>
      <c r="J381" s="248">
        <v>1</v>
      </c>
      <c r="K381" s="248">
        <v>1</v>
      </c>
      <c r="L381" s="64" t="s">
        <v>198</v>
      </c>
      <c r="M381" s="77" t="s">
        <v>44</v>
      </c>
      <c r="N381" s="141">
        <v>60</v>
      </c>
    </row>
    <row r="382" spans="1:14" s="113" customFormat="1" ht="42.75" hidden="1" outlineLevel="2">
      <c r="A382" s="125"/>
      <c r="B382" s="118">
        <v>0.4</v>
      </c>
      <c r="C382" s="120" t="s">
        <v>5150</v>
      </c>
      <c r="D382" s="9" t="s">
        <v>4868</v>
      </c>
      <c r="E382" s="120"/>
      <c r="F382" s="4" t="s">
        <v>5238</v>
      </c>
      <c r="G382" s="120"/>
      <c r="H382" s="120"/>
      <c r="I382" s="120"/>
      <c r="J382" s="248">
        <v>11</v>
      </c>
      <c r="K382" s="248">
        <v>11</v>
      </c>
      <c r="L382" s="64" t="s">
        <v>233</v>
      </c>
      <c r="M382" s="120" t="s">
        <v>29</v>
      </c>
      <c r="N382" s="120">
        <v>4.24</v>
      </c>
    </row>
    <row r="383" spans="1:14" s="113" customFormat="1" ht="42.75" outlineLevel="1" collapsed="1">
      <c r="A383" s="125" t="s">
        <v>903</v>
      </c>
      <c r="B383" s="118">
        <v>0.4</v>
      </c>
      <c r="C383" s="120" t="s">
        <v>5150</v>
      </c>
      <c r="D383" s="9" t="s">
        <v>4868</v>
      </c>
      <c r="E383" s="120" t="s">
        <v>5239</v>
      </c>
      <c r="F383" s="128" t="s">
        <v>6315</v>
      </c>
      <c r="G383" s="120" t="s">
        <v>108</v>
      </c>
      <c r="H383" s="120"/>
      <c r="I383" s="120" t="s">
        <v>61</v>
      </c>
      <c r="J383" s="248">
        <v>5</v>
      </c>
      <c r="K383" s="248">
        <v>6</v>
      </c>
      <c r="L383" s="122" t="s">
        <v>6642</v>
      </c>
      <c r="M383" s="120"/>
      <c r="N383" s="120"/>
    </row>
    <row r="384" spans="1:14" s="113" customFormat="1" ht="28.5" hidden="1" outlineLevel="2">
      <c r="A384" s="125"/>
      <c r="B384" s="118">
        <v>0.4</v>
      </c>
      <c r="C384" s="120" t="s">
        <v>5150</v>
      </c>
      <c r="D384" s="9" t="s">
        <v>4868</v>
      </c>
      <c r="E384" s="120"/>
      <c r="F384" s="4" t="s">
        <v>5240</v>
      </c>
      <c r="G384" s="120"/>
      <c r="H384" s="120"/>
      <c r="I384" s="120"/>
      <c r="J384" s="248">
        <v>5</v>
      </c>
      <c r="K384" s="248">
        <v>5</v>
      </c>
      <c r="L384" s="64" t="s">
        <v>282</v>
      </c>
      <c r="M384" s="26" t="s">
        <v>44</v>
      </c>
      <c r="N384" s="120">
        <v>5</v>
      </c>
    </row>
    <row r="385" spans="1:14" s="113" customFormat="1" ht="28.5" hidden="1" outlineLevel="2">
      <c r="A385" s="125"/>
      <c r="B385" s="118">
        <v>0.4</v>
      </c>
      <c r="C385" s="120" t="s">
        <v>5150</v>
      </c>
      <c r="D385" s="9" t="s">
        <v>4868</v>
      </c>
      <c r="E385" s="120"/>
      <c r="F385" s="121" t="s">
        <v>5241</v>
      </c>
      <c r="G385" s="120"/>
      <c r="H385" s="120"/>
      <c r="I385" s="120"/>
      <c r="J385" s="248">
        <v>5</v>
      </c>
      <c r="K385" s="248">
        <v>5</v>
      </c>
      <c r="L385" s="64" t="s">
        <v>93</v>
      </c>
      <c r="M385" s="120" t="s">
        <v>29</v>
      </c>
      <c r="N385" s="120">
        <v>0.28000000000000003</v>
      </c>
    </row>
    <row r="386" spans="1:14" s="113" customFormat="1" ht="28.5" hidden="1" outlineLevel="2">
      <c r="A386" s="125"/>
      <c r="B386" s="118">
        <v>0.4</v>
      </c>
      <c r="C386" s="120" t="s">
        <v>5150</v>
      </c>
      <c r="D386" s="9" t="s">
        <v>4868</v>
      </c>
      <c r="E386" s="120"/>
      <c r="F386" s="121" t="s">
        <v>5242</v>
      </c>
      <c r="G386" s="120"/>
      <c r="H386" s="120"/>
      <c r="I386" s="120"/>
      <c r="J386" s="248">
        <v>6</v>
      </c>
      <c r="K386" s="248">
        <v>6</v>
      </c>
      <c r="L386" s="64" t="s">
        <v>5207</v>
      </c>
      <c r="M386" s="120" t="s">
        <v>44</v>
      </c>
      <c r="N386" s="120">
        <v>7</v>
      </c>
    </row>
    <row r="387" spans="1:14" s="113" customFormat="1" ht="28.5" hidden="1" outlineLevel="2">
      <c r="A387" s="147"/>
      <c r="B387" s="118">
        <v>0.4</v>
      </c>
      <c r="C387" s="120" t="s">
        <v>5150</v>
      </c>
      <c r="D387" s="9" t="s">
        <v>4868</v>
      </c>
      <c r="E387" s="141"/>
      <c r="F387" s="121" t="s">
        <v>5243</v>
      </c>
      <c r="G387" s="141"/>
      <c r="H387" s="141"/>
      <c r="I387" s="141"/>
      <c r="J387" s="248">
        <v>6</v>
      </c>
      <c r="K387" s="248">
        <v>6</v>
      </c>
      <c r="L387" s="64" t="s">
        <v>198</v>
      </c>
      <c r="M387" s="77" t="s">
        <v>44</v>
      </c>
      <c r="N387" s="141">
        <v>8</v>
      </c>
    </row>
    <row r="388" spans="1:14" s="113" customFormat="1" ht="28.5" outlineLevel="1" collapsed="1">
      <c r="A388" s="125" t="s">
        <v>909</v>
      </c>
      <c r="B388" s="118">
        <v>0.4</v>
      </c>
      <c r="C388" s="120" t="s">
        <v>5150</v>
      </c>
      <c r="D388" s="9" t="s">
        <v>4868</v>
      </c>
      <c r="E388" s="120" t="s">
        <v>5236</v>
      </c>
      <c r="F388" s="128" t="s">
        <v>6316</v>
      </c>
      <c r="G388" s="120" t="s">
        <v>4713</v>
      </c>
      <c r="H388" s="120"/>
      <c r="I388" s="120" t="s">
        <v>61</v>
      </c>
      <c r="J388" s="248">
        <v>4</v>
      </c>
      <c r="K388" s="248">
        <v>4</v>
      </c>
      <c r="L388" s="122" t="s">
        <v>6643</v>
      </c>
      <c r="M388" s="120"/>
      <c r="N388" s="120"/>
    </row>
    <row r="389" spans="1:14" s="113" customFormat="1" ht="28.5" hidden="1" outlineLevel="2">
      <c r="A389" s="125"/>
      <c r="B389" s="118">
        <v>0.4</v>
      </c>
      <c r="C389" s="120" t="s">
        <v>5150</v>
      </c>
      <c r="D389" s="9" t="s">
        <v>4868</v>
      </c>
      <c r="E389" s="120"/>
      <c r="F389" s="4" t="s">
        <v>5240</v>
      </c>
      <c r="G389" s="120"/>
      <c r="H389" s="120"/>
      <c r="I389" s="120"/>
      <c r="J389" s="248">
        <v>4</v>
      </c>
      <c r="K389" s="248">
        <v>4</v>
      </c>
      <c r="L389" s="64" t="s">
        <v>282</v>
      </c>
      <c r="M389" s="26" t="s">
        <v>44</v>
      </c>
      <c r="N389" s="120">
        <v>1</v>
      </c>
    </row>
    <row r="390" spans="1:14" s="113" customFormat="1" ht="28.5" hidden="1" outlineLevel="2">
      <c r="A390" s="125"/>
      <c r="B390" s="118">
        <v>0.4</v>
      </c>
      <c r="C390" s="120" t="s">
        <v>5150</v>
      </c>
      <c r="D390" s="9" t="s">
        <v>4868</v>
      </c>
      <c r="E390" s="120"/>
      <c r="F390" s="121" t="s">
        <v>5241</v>
      </c>
      <c r="G390" s="120"/>
      <c r="H390" s="120"/>
      <c r="I390" s="120"/>
      <c r="J390" s="248">
        <v>4</v>
      </c>
      <c r="K390" s="248">
        <v>4</v>
      </c>
      <c r="L390" s="64" t="s">
        <v>93</v>
      </c>
      <c r="M390" s="120" t="s">
        <v>29</v>
      </c>
      <c r="N390" s="120">
        <v>0.12</v>
      </c>
    </row>
    <row r="391" spans="1:14" s="113" customFormat="1" ht="57" outlineLevel="1" collapsed="1">
      <c r="A391" s="125" t="s">
        <v>917</v>
      </c>
      <c r="B391" s="118">
        <v>0.4</v>
      </c>
      <c r="C391" s="120" t="s">
        <v>5150</v>
      </c>
      <c r="D391" s="9" t="s">
        <v>4868</v>
      </c>
      <c r="E391" s="120" t="s">
        <v>5244</v>
      </c>
      <c r="F391" s="128" t="s">
        <v>6317</v>
      </c>
      <c r="G391" s="120" t="s">
        <v>108</v>
      </c>
      <c r="H391" s="38" t="s">
        <v>5245</v>
      </c>
      <c r="I391" s="120" t="s">
        <v>61</v>
      </c>
      <c r="J391" s="248">
        <v>7</v>
      </c>
      <c r="K391" s="248">
        <v>7</v>
      </c>
      <c r="L391" s="122" t="s">
        <v>6644</v>
      </c>
      <c r="M391" s="120"/>
      <c r="N391" s="120"/>
    </row>
    <row r="392" spans="1:14" s="113" customFormat="1" ht="28.5" hidden="1" outlineLevel="2">
      <c r="A392" s="125"/>
      <c r="B392" s="118">
        <v>0.4</v>
      </c>
      <c r="C392" s="120" t="s">
        <v>5150</v>
      </c>
      <c r="D392" s="9" t="s">
        <v>4868</v>
      </c>
      <c r="E392" s="120"/>
      <c r="F392" s="129" t="s">
        <v>5246</v>
      </c>
      <c r="G392" s="120"/>
      <c r="H392" s="120"/>
      <c r="I392" s="120"/>
      <c r="J392" s="248">
        <v>7</v>
      </c>
      <c r="K392" s="248">
        <v>7</v>
      </c>
      <c r="L392" s="62" t="s">
        <v>282</v>
      </c>
      <c r="M392" s="26" t="s">
        <v>44</v>
      </c>
      <c r="N392" s="120">
        <v>8</v>
      </c>
    </row>
    <row r="393" spans="1:14" s="113" customFormat="1" ht="28.5" hidden="1" outlineLevel="2">
      <c r="A393" s="125"/>
      <c r="B393" s="118">
        <v>0.4</v>
      </c>
      <c r="C393" s="120" t="s">
        <v>5150</v>
      </c>
      <c r="D393" s="9" t="s">
        <v>4868</v>
      </c>
      <c r="E393" s="120"/>
      <c r="F393" s="129" t="s">
        <v>5246</v>
      </c>
      <c r="G393" s="120"/>
      <c r="H393" s="120"/>
      <c r="I393" s="120"/>
      <c r="J393" s="248">
        <v>7</v>
      </c>
      <c r="K393" s="248">
        <v>7</v>
      </c>
      <c r="L393" s="64" t="s">
        <v>93</v>
      </c>
      <c r="M393" s="120" t="s">
        <v>29</v>
      </c>
      <c r="N393" s="120">
        <v>0.28000000000000003</v>
      </c>
    </row>
    <row r="394" spans="1:14" s="113" customFormat="1" ht="28.5" hidden="1" outlineLevel="2">
      <c r="A394" s="125"/>
      <c r="B394" s="118">
        <v>0.4</v>
      </c>
      <c r="C394" s="120" t="s">
        <v>5150</v>
      </c>
      <c r="D394" s="9" t="s">
        <v>4868</v>
      </c>
      <c r="E394" s="120"/>
      <c r="F394" s="121" t="s">
        <v>5247</v>
      </c>
      <c r="G394" s="120"/>
      <c r="H394" s="120"/>
      <c r="I394" s="120"/>
      <c r="J394" s="248">
        <v>7</v>
      </c>
      <c r="K394" s="248">
        <v>7</v>
      </c>
      <c r="L394" s="25" t="s">
        <v>5219</v>
      </c>
      <c r="M394" s="120" t="s">
        <v>44</v>
      </c>
      <c r="N394" s="120">
        <v>2</v>
      </c>
    </row>
    <row r="395" spans="1:14" s="113" customFormat="1" ht="28.5" hidden="1" outlineLevel="2">
      <c r="A395" s="125"/>
      <c r="B395" s="118">
        <v>0.4</v>
      </c>
      <c r="C395" s="120" t="s">
        <v>5150</v>
      </c>
      <c r="D395" s="9" t="s">
        <v>4868</v>
      </c>
      <c r="E395" s="120"/>
      <c r="F395" s="129" t="s">
        <v>5248</v>
      </c>
      <c r="G395" s="120"/>
      <c r="H395" s="120"/>
      <c r="I395" s="120"/>
      <c r="J395" s="248">
        <v>7</v>
      </c>
      <c r="K395" s="248">
        <v>7</v>
      </c>
      <c r="L395" s="62" t="s">
        <v>5249</v>
      </c>
      <c r="M395" s="26" t="s">
        <v>44</v>
      </c>
      <c r="N395" s="120">
        <v>1</v>
      </c>
    </row>
    <row r="396" spans="1:14" s="113" customFormat="1" ht="28.5" outlineLevel="1" collapsed="1">
      <c r="A396" s="125" t="s">
        <v>921</v>
      </c>
      <c r="B396" s="118">
        <v>0.4</v>
      </c>
      <c r="C396" s="120" t="s">
        <v>5150</v>
      </c>
      <c r="D396" s="9" t="s">
        <v>4868</v>
      </c>
      <c r="E396" s="120" t="s">
        <v>5250</v>
      </c>
      <c r="F396" s="128" t="s">
        <v>6318</v>
      </c>
      <c r="G396" s="120" t="s">
        <v>3091</v>
      </c>
      <c r="H396" s="38"/>
      <c r="I396" s="120" t="s">
        <v>61</v>
      </c>
      <c r="J396" s="248">
        <v>9</v>
      </c>
      <c r="K396" s="248">
        <v>10</v>
      </c>
      <c r="L396" s="122" t="s">
        <v>6645</v>
      </c>
      <c r="M396" s="120"/>
      <c r="N396" s="120"/>
    </row>
    <row r="397" spans="1:14" s="113" customFormat="1" ht="28.5" hidden="1" outlineLevel="2">
      <c r="A397" s="125"/>
      <c r="B397" s="118">
        <v>0.4</v>
      </c>
      <c r="C397" s="120" t="s">
        <v>5150</v>
      </c>
      <c r="D397" s="9" t="s">
        <v>4868</v>
      </c>
      <c r="E397" s="120"/>
      <c r="F397" s="129" t="s">
        <v>5251</v>
      </c>
      <c r="G397" s="120"/>
      <c r="H397" s="120"/>
      <c r="I397" s="120"/>
      <c r="J397" s="248">
        <v>9</v>
      </c>
      <c r="K397" s="248">
        <v>9</v>
      </c>
      <c r="L397" s="62" t="s">
        <v>282</v>
      </c>
      <c r="M397" s="26" t="s">
        <v>44</v>
      </c>
      <c r="N397" s="120">
        <v>14</v>
      </c>
    </row>
    <row r="398" spans="1:14" s="113" customFormat="1" ht="28.5" hidden="1" outlineLevel="2">
      <c r="A398" s="125"/>
      <c r="B398" s="118">
        <v>0.4</v>
      </c>
      <c r="C398" s="120" t="s">
        <v>5150</v>
      </c>
      <c r="D398" s="9" t="s">
        <v>4868</v>
      </c>
      <c r="E398" s="120"/>
      <c r="F398" s="129" t="s">
        <v>5252</v>
      </c>
      <c r="G398" s="120"/>
      <c r="H398" s="120"/>
      <c r="I398" s="120"/>
      <c r="J398" s="248">
        <v>10</v>
      </c>
      <c r="K398" s="248">
        <v>10</v>
      </c>
      <c r="L398" s="64" t="s">
        <v>93</v>
      </c>
      <c r="M398" s="120" t="s">
        <v>29</v>
      </c>
      <c r="N398" s="120">
        <v>0.92</v>
      </c>
    </row>
    <row r="399" spans="1:14" s="113" customFormat="1" ht="28.5" hidden="1" outlineLevel="2">
      <c r="A399" s="147"/>
      <c r="B399" s="118">
        <v>0.4</v>
      </c>
      <c r="C399" s="120" t="s">
        <v>5150</v>
      </c>
      <c r="D399" s="9" t="s">
        <v>4868</v>
      </c>
      <c r="E399" s="141"/>
      <c r="F399" s="129" t="s">
        <v>5252</v>
      </c>
      <c r="G399" s="141"/>
      <c r="H399" s="141"/>
      <c r="I399" s="141"/>
      <c r="J399" s="248">
        <v>10</v>
      </c>
      <c r="K399" s="248">
        <v>10</v>
      </c>
      <c r="L399" s="64" t="s">
        <v>198</v>
      </c>
      <c r="M399" s="77" t="s">
        <v>44</v>
      </c>
      <c r="N399" s="141">
        <v>18</v>
      </c>
    </row>
    <row r="400" spans="1:14" s="113" customFormat="1" ht="28.5" outlineLevel="1" collapsed="1">
      <c r="A400" s="125" t="s">
        <v>927</v>
      </c>
      <c r="B400" s="118">
        <v>0.4</v>
      </c>
      <c r="C400" s="120" t="s">
        <v>5150</v>
      </c>
      <c r="D400" s="9" t="s">
        <v>4868</v>
      </c>
      <c r="E400" s="120" t="s">
        <v>5253</v>
      </c>
      <c r="F400" s="128" t="s">
        <v>6319</v>
      </c>
      <c r="G400" s="120" t="s">
        <v>3091</v>
      </c>
      <c r="H400" s="38"/>
      <c r="I400" s="120" t="s">
        <v>61</v>
      </c>
      <c r="J400" s="248">
        <v>6</v>
      </c>
      <c r="K400" s="248">
        <v>6</v>
      </c>
      <c r="L400" s="122" t="s">
        <v>6646</v>
      </c>
      <c r="M400" s="120"/>
      <c r="N400" s="120"/>
    </row>
    <row r="401" spans="1:14" s="113" customFormat="1" ht="28.5" hidden="1" outlineLevel="2">
      <c r="A401" s="125"/>
      <c r="B401" s="118">
        <v>0.4</v>
      </c>
      <c r="C401" s="120" t="s">
        <v>5150</v>
      </c>
      <c r="D401" s="9" t="s">
        <v>4868</v>
      </c>
      <c r="E401" s="120"/>
      <c r="F401" s="129" t="s">
        <v>5254</v>
      </c>
      <c r="G401" s="120"/>
      <c r="H401" s="120"/>
      <c r="I401" s="120"/>
      <c r="J401" s="248">
        <v>6</v>
      </c>
      <c r="K401" s="248">
        <v>6</v>
      </c>
      <c r="L401" s="64" t="s">
        <v>93</v>
      </c>
      <c r="M401" s="120" t="s">
        <v>29</v>
      </c>
      <c r="N401" s="120">
        <v>0.28000000000000003</v>
      </c>
    </row>
    <row r="402" spans="1:14" s="113" customFormat="1" ht="28.5" hidden="1" outlineLevel="2">
      <c r="A402" s="147"/>
      <c r="B402" s="118">
        <v>0.4</v>
      </c>
      <c r="C402" s="120" t="s">
        <v>5150</v>
      </c>
      <c r="D402" s="9" t="s">
        <v>4868</v>
      </c>
      <c r="E402" s="141"/>
      <c r="F402" s="129" t="s">
        <v>5255</v>
      </c>
      <c r="G402" s="141"/>
      <c r="H402" s="141"/>
      <c r="I402" s="141"/>
      <c r="J402" s="248">
        <v>6</v>
      </c>
      <c r="K402" s="248">
        <v>6</v>
      </c>
      <c r="L402" s="64" t="s">
        <v>198</v>
      </c>
      <c r="M402" s="77" t="s">
        <v>44</v>
      </c>
      <c r="N402" s="141">
        <v>4</v>
      </c>
    </row>
    <row r="403" spans="1:14" s="113" customFormat="1" ht="28.5" hidden="1" outlineLevel="2">
      <c r="A403" s="125"/>
      <c r="B403" s="118">
        <v>0.4</v>
      </c>
      <c r="C403" s="120" t="s">
        <v>5150</v>
      </c>
      <c r="D403" s="9" t="s">
        <v>4868</v>
      </c>
      <c r="E403" s="120"/>
      <c r="F403" s="121" t="s">
        <v>5256</v>
      </c>
      <c r="G403" s="120"/>
      <c r="H403" s="120"/>
      <c r="I403" s="120"/>
      <c r="J403" s="248">
        <v>6</v>
      </c>
      <c r="K403" s="248">
        <v>6</v>
      </c>
      <c r="L403" s="64" t="s">
        <v>5207</v>
      </c>
      <c r="M403" s="120" t="s">
        <v>44</v>
      </c>
      <c r="N403" s="120">
        <v>1</v>
      </c>
    </row>
    <row r="404" spans="1:14" s="113" customFormat="1" ht="42.75" outlineLevel="1" collapsed="1">
      <c r="A404" s="125" t="s">
        <v>931</v>
      </c>
      <c r="B404" s="118">
        <v>0.4</v>
      </c>
      <c r="C404" s="120" t="s">
        <v>5150</v>
      </c>
      <c r="D404" s="9" t="s">
        <v>4868</v>
      </c>
      <c r="E404" s="120" t="s">
        <v>5257</v>
      </c>
      <c r="F404" s="128" t="s">
        <v>6320</v>
      </c>
      <c r="G404" s="120" t="s">
        <v>108</v>
      </c>
      <c r="H404" s="120"/>
      <c r="I404" s="120" t="s">
        <v>61</v>
      </c>
      <c r="J404" s="248">
        <v>5</v>
      </c>
      <c r="K404" s="248">
        <v>5</v>
      </c>
      <c r="L404" s="122" t="s">
        <v>6321</v>
      </c>
      <c r="M404" s="120"/>
      <c r="N404" s="120"/>
    </row>
    <row r="405" spans="1:14" s="113" customFormat="1" ht="28.5" hidden="1" outlineLevel="2">
      <c r="A405" s="147"/>
      <c r="B405" s="118">
        <v>0.4</v>
      </c>
      <c r="C405" s="120" t="s">
        <v>5150</v>
      </c>
      <c r="D405" s="9" t="s">
        <v>4868</v>
      </c>
      <c r="E405" s="147"/>
      <c r="F405" s="25"/>
      <c r="G405" s="120"/>
      <c r="H405" s="50"/>
      <c r="I405" s="50"/>
      <c r="J405" s="248">
        <v>5</v>
      </c>
      <c r="K405" s="248">
        <v>5</v>
      </c>
      <c r="L405" s="52" t="s">
        <v>5121</v>
      </c>
      <c r="M405" s="120" t="s">
        <v>29</v>
      </c>
      <c r="N405" s="141">
        <v>0.04</v>
      </c>
    </row>
    <row r="406" spans="1:14" s="113" customFormat="1" ht="28.5" hidden="1" outlineLevel="2">
      <c r="A406" s="125"/>
      <c r="B406" s="118">
        <v>0.4</v>
      </c>
      <c r="C406" s="120" t="s">
        <v>5150</v>
      </c>
      <c r="D406" s="9" t="s">
        <v>4868</v>
      </c>
      <c r="E406" s="120"/>
      <c r="F406" s="121"/>
      <c r="G406" s="120"/>
      <c r="H406" s="120"/>
      <c r="I406" s="120"/>
      <c r="J406" s="248">
        <v>5</v>
      </c>
      <c r="K406" s="248">
        <v>5</v>
      </c>
      <c r="L406" s="52" t="s">
        <v>5087</v>
      </c>
      <c r="M406" s="26" t="s">
        <v>44</v>
      </c>
      <c r="N406" s="120">
        <v>4</v>
      </c>
    </row>
    <row r="407" spans="1:14" s="113" customFormat="1" ht="42.75" outlineLevel="1" collapsed="1">
      <c r="A407" s="125" t="s">
        <v>936</v>
      </c>
      <c r="B407" s="118">
        <v>0.4</v>
      </c>
      <c r="C407" s="120" t="s">
        <v>5150</v>
      </c>
      <c r="D407" s="9" t="s">
        <v>4868</v>
      </c>
      <c r="E407" s="120" t="s">
        <v>5258</v>
      </c>
      <c r="F407" s="128" t="s">
        <v>6322</v>
      </c>
      <c r="G407" s="120" t="s">
        <v>108</v>
      </c>
      <c r="H407" s="120"/>
      <c r="I407" s="120" t="s">
        <v>61</v>
      </c>
      <c r="J407" s="248">
        <v>6</v>
      </c>
      <c r="K407" s="248">
        <v>6</v>
      </c>
      <c r="L407" s="122" t="s">
        <v>6323</v>
      </c>
      <c r="M407" s="120"/>
      <c r="N407" s="120"/>
    </row>
    <row r="408" spans="1:14" s="113" customFormat="1" ht="28.5" hidden="1" outlineLevel="2">
      <c r="A408" s="147"/>
      <c r="B408" s="118">
        <v>0.4</v>
      </c>
      <c r="C408" s="120" t="s">
        <v>5150</v>
      </c>
      <c r="D408" s="9" t="s">
        <v>4868</v>
      </c>
      <c r="E408" s="147"/>
      <c r="F408" s="25"/>
      <c r="G408" s="120"/>
      <c r="H408" s="50"/>
      <c r="I408" s="50"/>
      <c r="J408" s="248">
        <v>6</v>
      </c>
      <c r="K408" s="248">
        <v>6</v>
      </c>
      <c r="L408" s="52" t="s">
        <v>5121</v>
      </c>
      <c r="M408" s="120" t="s">
        <v>29</v>
      </c>
      <c r="N408" s="141">
        <v>0.02</v>
      </c>
    </row>
    <row r="409" spans="1:14" s="113" customFormat="1" ht="28.5" hidden="1" outlineLevel="2">
      <c r="A409" s="125"/>
      <c r="B409" s="118">
        <v>0.4</v>
      </c>
      <c r="C409" s="120" t="s">
        <v>5150</v>
      </c>
      <c r="D409" s="9" t="s">
        <v>4868</v>
      </c>
      <c r="E409" s="120"/>
      <c r="F409" s="121"/>
      <c r="G409" s="120"/>
      <c r="H409" s="120"/>
      <c r="I409" s="120"/>
      <c r="J409" s="248">
        <v>6</v>
      </c>
      <c r="K409" s="248">
        <v>6</v>
      </c>
      <c r="L409" s="52" t="s">
        <v>5087</v>
      </c>
      <c r="M409" s="26" t="s">
        <v>44</v>
      </c>
      <c r="N409" s="120">
        <v>2</v>
      </c>
    </row>
    <row r="410" spans="1:14" s="113" customFormat="1" ht="71.25" outlineLevel="1" collapsed="1">
      <c r="A410" s="125" t="s">
        <v>949</v>
      </c>
      <c r="B410" s="118">
        <v>0.4</v>
      </c>
      <c r="C410" s="120" t="s">
        <v>5150</v>
      </c>
      <c r="D410" s="9" t="s">
        <v>4868</v>
      </c>
      <c r="E410" s="120" t="s">
        <v>5259</v>
      </c>
      <c r="F410" s="128" t="s">
        <v>6324</v>
      </c>
      <c r="G410" s="120" t="s">
        <v>108</v>
      </c>
      <c r="H410" s="38"/>
      <c r="I410" s="120" t="s">
        <v>61</v>
      </c>
      <c r="J410" s="248">
        <v>5</v>
      </c>
      <c r="K410" s="248">
        <v>6</v>
      </c>
      <c r="L410" s="122" t="s">
        <v>6647</v>
      </c>
      <c r="M410" s="120"/>
      <c r="N410" s="120"/>
    </row>
    <row r="411" spans="1:14" s="113" customFormat="1" ht="28.5" hidden="1" outlineLevel="2">
      <c r="A411" s="125"/>
      <c r="B411" s="118">
        <v>0.4</v>
      </c>
      <c r="C411" s="120" t="s">
        <v>5150</v>
      </c>
      <c r="D411" s="9" t="s">
        <v>4868</v>
      </c>
      <c r="E411" s="120"/>
      <c r="F411" s="129" t="s">
        <v>5260</v>
      </c>
      <c r="G411" s="120"/>
      <c r="H411" s="120"/>
      <c r="I411" s="120"/>
      <c r="J411" s="248">
        <v>5</v>
      </c>
      <c r="K411" s="248">
        <v>5</v>
      </c>
      <c r="L411" s="62" t="s">
        <v>282</v>
      </c>
      <c r="M411" s="26" t="s">
        <v>44</v>
      </c>
      <c r="N411" s="120">
        <v>20</v>
      </c>
    </row>
    <row r="412" spans="1:14" s="113" customFormat="1" ht="28.5" hidden="1" outlineLevel="2">
      <c r="A412" s="125"/>
      <c r="B412" s="118">
        <v>0.4</v>
      </c>
      <c r="C412" s="120" t="s">
        <v>5150</v>
      </c>
      <c r="D412" s="9" t="s">
        <v>4868</v>
      </c>
      <c r="E412" s="120"/>
      <c r="F412" s="129" t="s">
        <v>5261</v>
      </c>
      <c r="G412" s="120"/>
      <c r="H412" s="120"/>
      <c r="I412" s="120"/>
      <c r="J412" s="248">
        <v>6</v>
      </c>
      <c r="K412" s="248">
        <v>6</v>
      </c>
      <c r="L412" s="64" t="s">
        <v>93</v>
      </c>
      <c r="M412" s="120" t="s">
        <v>29</v>
      </c>
      <c r="N412" s="120">
        <v>0.78</v>
      </c>
    </row>
    <row r="413" spans="1:14" s="113" customFormat="1" ht="28.5" hidden="1" outlineLevel="2">
      <c r="A413" s="125"/>
      <c r="B413" s="118">
        <v>0.4</v>
      </c>
      <c r="C413" s="120" t="s">
        <v>5150</v>
      </c>
      <c r="D413" s="9" t="s">
        <v>4868</v>
      </c>
      <c r="E413" s="120"/>
      <c r="F413" s="129" t="s">
        <v>5262</v>
      </c>
      <c r="G413" s="120"/>
      <c r="H413" s="120"/>
      <c r="I413" s="120"/>
      <c r="J413" s="248">
        <v>5</v>
      </c>
      <c r="K413" s="248">
        <v>5</v>
      </c>
      <c r="L413" s="25" t="s">
        <v>5219</v>
      </c>
      <c r="M413" s="120" t="s">
        <v>44</v>
      </c>
      <c r="N413" s="120">
        <v>2</v>
      </c>
    </row>
    <row r="414" spans="1:14" s="113" customFormat="1" ht="28.5" hidden="1" outlineLevel="2">
      <c r="A414" s="147"/>
      <c r="B414" s="118">
        <v>0.4</v>
      </c>
      <c r="C414" s="120" t="s">
        <v>5150</v>
      </c>
      <c r="D414" s="9" t="s">
        <v>4868</v>
      </c>
      <c r="E414" s="141"/>
      <c r="F414" s="129" t="s">
        <v>5260</v>
      </c>
      <c r="G414" s="141"/>
      <c r="H414" s="141"/>
      <c r="I414" s="141"/>
      <c r="J414" s="248">
        <v>6</v>
      </c>
      <c r="K414" s="248">
        <v>6</v>
      </c>
      <c r="L414" s="64" t="s">
        <v>198</v>
      </c>
      <c r="M414" s="77" t="s">
        <v>44</v>
      </c>
      <c r="N414" s="141">
        <v>15</v>
      </c>
    </row>
    <row r="415" spans="1:14" s="113" customFormat="1" ht="28.5" hidden="1" outlineLevel="2">
      <c r="A415" s="125"/>
      <c r="B415" s="118">
        <v>0.4</v>
      </c>
      <c r="C415" s="120" t="s">
        <v>5150</v>
      </c>
      <c r="D415" s="9" t="s">
        <v>4868</v>
      </c>
      <c r="E415" s="120"/>
      <c r="F415" s="121" t="s">
        <v>5263</v>
      </c>
      <c r="G415" s="120"/>
      <c r="H415" s="120"/>
      <c r="I415" s="120"/>
      <c r="J415" s="248">
        <v>5</v>
      </c>
      <c r="K415" s="248">
        <v>5</v>
      </c>
      <c r="L415" s="64" t="s">
        <v>5222</v>
      </c>
      <c r="M415" s="120" t="s">
        <v>44</v>
      </c>
      <c r="N415" s="120">
        <v>3</v>
      </c>
    </row>
    <row r="416" spans="1:14" s="113" customFormat="1" ht="28.5" hidden="1" outlineLevel="2">
      <c r="A416" s="125"/>
      <c r="B416" s="118">
        <v>0.4</v>
      </c>
      <c r="C416" s="120" t="s">
        <v>5150</v>
      </c>
      <c r="D416" s="9" t="s">
        <v>4868</v>
      </c>
      <c r="E416" s="120"/>
      <c r="F416" s="121" t="s">
        <v>5260</v>
      </c>
      <c r="G416" s="120"/>
      <c r="H416" s="120"/>
      <c r="I416" s="120"/>
      <c r="J416" s="248">
        <v>6</v>
      </c>
      <c r="K416" s="248">
        <v>6</v>
      </c>
      <c r="L416" s="64" t="s">
        <v>5207</v>
      </c>
      <c r="M416" s="120" t="s">
        <v>44</v>
      </c>
      <c r="N416" s="120">
        <v>22</v>
      </c>
    </row>
    <row r="417" spans="1:14" s="113" customFormat="1" ht="28.5" hidden="1" outlineLevel="2">
      <c r="A417" s="125"/>
      <c r="B417" s="118">
        <v>0.4</v>
      </c>
      <c r="C417" s="120" t="s">
        <v>5150</v>
      </c>
      <c r="D417" s="9" t="s">
        <v>4868</v>
      </c>
      <c r="E417" s="120"/>
      <c r="F417" s="129" t="s">
        <v>5264</v>
      </c>
      <c r="G417" s="120"/>
      <c r="H417" s="120"/>
      <c r="I417" s="120"/>
      <c r="J417" s="248">
        <v>5</v>
      </c>
      <c r="K417" s="248">
        <v>5</v>
      </c>
      <c r="L417" s="62" t="s">
        <v>5249</v>
      </c>
      <c r="M417" s="26" t="s">
        <v>44</v>
      </c>
      <c r="N417" s="120">
        <v>1</v>
      </c>
    </row>
    <row r="418" spans="1:14" s="113" customFormat="1" ht="57" outlineLevel="1" collapsed="1">
      <c r="A418" s="125" t="s">
        <v>960</v>
      </c>
      <c r="B418" s="118">
        <v>0.4</v>
      </c>
      <c r="C418" s="120" t="s">
        <v>5150</v>
      </c>
      <c r="D418" s="9" t="s">
        <v>4868</v>
      </c>
      <c r="E418" s="120" t="s">
        <v>5265</v>
      </c>
      <c r="F418" s="128" t="s">
        <v>6325</v>
      </c>
      <c r="G418" s="120" t="s">
        <v>108</v>
      </c>
      <c r="H418" s="38"/>
      <c r="I418" s="120" t="s">
        <v>61</v>
      </c>
      <c r="J418" s="248">
        <v>11</v>
      </c>
      <c r="K418" s="248">
        <v>12</v>
      </c>
      <c r="L418" s="122" t="s">
        <v>6648</v>
      </c>
      <c r="M418" s="120"/>
      <c r="N418" s="120"/>
    </row>
    <row r="419" spans="1:14" s="113" customFormat="1" ht="28.5" hidden="1" outlineLevel="2">
      <c r="A419" s="125"/>
      <c r="B419" s="118">
        <v>0.4</v>
      </c>
      <c r="C419" s="120" t="s">
        <v>5150</v>
      </c>
      <c r="D419" s="9" t="s">
        <v>4868</v>
      </c>
      <c r="E419" s="120"/>
      <c r="F419" s="129" t="s">
        <v>5266</v>
      </c>
      <c r="G419" s="120"/>
      <c r="H419" s="120"/>
      <c r="I419" s="120"/>
      <c r="J419" s="248">
        <v>11</v>
      </c>
      <c r="K419" s="248">
        <v>11</v>
      </c>
      <c r="L419" s="62" t="s">
        <v>282</v>
      </c>
      <c r="M419" s="26" t="s">
        <v>44</v>
      </c>
      <c r="N419" s="120">
        <v>9</v>
      </c>
    </row>
    <row r="420" spans="1:14" s="113" customFormat="1" ht="28.5" hidden="1" outlineLevel="2">
      <c r="A420" s="125"/>
      <c r="B420" s="118">
        <v>0.4</v>
      </c>
      <c r="C420" s="120" t="s">
        <v>5150</v>
      </c>
      <c r="D420" s="9" t="s">
        <v>4868</v>
      </c>
      <c r="E420" s="120"/>
      <c r="F420" s="129" t="s">
        <v>5267</v>
      </c>
      <c r="G420" s="120"/>
      <c r="H420" s="120"/>
      <c r="I420" s="120"/>
      <c r="J420" s="248">
        <v>12</v>
      </c>
      <c r="K420" s="248">
        <v>12</v>
      </c>
      <c r="L420" s="64" t="s">
        <v>93</v>
      </c>
      <c r="M420" s="120" t="s">
        <v>29</v>
      </c>
      <c r="N420" s="120">
        <v>0.34</v>
      </c>
    </row>
    <row r="421" spans="1:14" s="113" customFormat="1" ht="28.5" hidden="1" outlineLevel="2">
      <c r="A421" s="125"/>
      <c r="B421" s="118">
        <v>0.4</v>
      </c>
      <c r="C421" s="120" t="s">
        <v>5150</v>
      </c>
      <c r="D421" s="9" t="s">
        <v>4868</v>
      </c>
      <c r="E421" s="120"/>
      <c r="F421" s="129" t="s">
        <v>5267</v>
      </c>
      <c r="G421" s="120"/>
      <c r="H421" s="120"/>
      <c r="I421" s="120"/>
      <c r="J421" s="248">
        <v>12</v>
      </c>
      <c r="K421" s="248">
        <v>12</v>
      </c>
      <c r="L421" s="64" t="s">
        <v>5207</v>
      </c>
      <c r="M421" s="120" t="s">
        <v>44</v>
      </c>
      <c r="N421" s="120">
        <v>12</v>
      </c>
    </row>
    <row r="422" spans="1:14" s="113" customFormat="1" ht="28.5" hidden="1" outlineLevel="2">
      <c r="A422" s="125"/>
      <c r="B422" s="118">
        <v>0.4</v>
      </c>
      <c r="C422" s="120" t="s">
        <v>5150</v>
      </c>
      <c r="D422" s="9" t="s">
        <v>4868</v>
      </c>
      <c r="E422" s="120"/>
      <c r="F422" s="129" t="s">
        <v>5267</v>
      </c>
      <c r="G422" s="120"/>
      <c r="H422" s="120"/>
      <c r="I422" s="120"/>
      <c r="J422" s="248">
        <v>11</v>
      </c>
      <c r="K422" s="248">
        <v>11</v>
      </c>
      <c r="L422" s="25" t="s">
        <v>5219</v>
      </c>
      <c r="M422" s="120" t="s">
        <v>44</v>
      </c>
      <c r="N422" s="120">
        <v>2</v>
      </c>
    </row>
    <row r="423" spans="1:14" s="113" customFormat="1" ht="28.5" hidden="1" outlineLevel="2">
      <c r="A423" s="147"/>
      <c r="B423" s="118">
        <v>0.4</v>
      </c>
      <c r="C423" s="120" t="s">
        <v>5150</v>
      </c>
      <c r="D423" s="9" t="s">
        <v>4868</v>
      </c>
      <c r="E423" s="141"/>
      <c r="F423" s="129" t="s">
        <v>5267</v>
      </c>
      <c r="G423" s="141"/>
      <c r="H423" s="141"/>
      <c r="I423" s="141"/>
      <c r="J423" s="248">
        <v>11</v>
      </c>
      <c r="K423" s="248">
        <v>11</v>
      </c>
      <c r="L423" s="64" t="s">
        <v>198</v>
      </c>
      <c r="M423" s="77" t="s">
        <v>44</v>
      </c>
      <c r="N423" s="141">
        <v>5</v>
      </c>
    </row>
    <row r="424" spans="1:14" s="113" customFormat="1" ht="42.75" outlineLevel="1" collapsed="1">
      <c r="A424" s="125" t="s">
        <v>967</v>
      </c>
      <c r="B424" s="118">
        <v>0.4</v>
      </c>
      <c r="C424" s="120" t="s">
        <v>5150</v>
      </c>
      <c r="D424" s="9" t="s">
        <v>4868</v>
      </c>
      <c r="E424" s="120" t="s">
        <v>5211</v>
      </c>
      <c r="F424" s="128" t="s">
        <v>6326</v>
      </c>
      <c r="G424" s="120" t="s">
        <v>108</v>
      </c>
      <c r="H424" s="38"/>
      <c r="I424" s="120" t="s">
        <v>61</v>
      </c>
      <c r="J424" s="248">
        <v>6</v>
      </c>
      <c r="K424" s="248">
        <v>7</v>
      </c>
      <c r="L424" s="122" t="s">
        <v>6649</v>
      </c>
      <c r="M424" s="120"/>
      <c r="N424" s="120"/>
    </row>
    <row r="425" spans="1:14" s="113" customFormat="1" ht="28.5" hidden="1" outlineLevel="2">
      <c r="A425" s="125"/>
      <c r="B425" s="118">
        <v>0.4</v>
      </c>
      <c r="C425" s="120" t="s">
        <v>5150</v>
      </c>
      <c r="D425" s="9" t="s">
        <v>4868</v>
      </c>
      <c r="E425" s="120"/>
      <c r="F425" s="129" t="s">
        <v>5268</v>
      </c>
      <c r="G425" s="120"/>
      <c r="H425" s="120"/>
      <c r="I425" s="120"/>
      <c r="J425" s="248">
        <v>6</v>
      </c>
      <c r="K425" s="248">
        <v>6</v>
      </c>
      <c r="L425" s="62" t="s">
        <v>282</v>
      </c>
      <c r="M425" s="26" t="s">
        <v>44</v>
      </c>
      <c r="N425" s="120">
        <v>10</v>
      </c>
    </row>
    <row r="426" spans="1:14" s="113" customFormat="1" ht="28.5" hidden="1" outlineLevel="2">
      <c r="A426" s="125"/>
      <c r="B426" s="118">
        <v>0.4</v>
      </c>
      <c r="C426" s="120" t="s">
        <v>5150</v>
      </c>
      <c r="D426" s="9" t="s">
        <v>4868</v>
      </c>
      <c r="E426" s="120"/>
      <c r="F426" s="129" t="s">
        <v>5268</v>
      </c>
      <c r="G426" s="120"/>
      <c r="H426" s="120"/>
      <c r="I426" s="120"/>
      <c r="J426" s="248">
        <v>7</v>
      </c>
      <c r="K426" s="248">
        <v>7</v>
      </c>
      <c r="L426" s="64" t="s">
        <v>93</v>
      </c>
      <c r="M426" s="120" t="s">
        <v>29</v>
      </c>
      <c r="N426" s="120">
        <v>0.3</v>
      </c>
    </row>
    <row r="427" spans="1:14" s="113" customFormat="1" ht="28.5" hidden="1" outlineLevel="2">
      <c r="A427" s="147"/>
      <c r="B427" s="118">
        <v>0.4</v>
      </c>
      <c r="C427" s="120" t="s">
        <v>5150</v>
      </c>
      <c r="D427" s="9" t="s">
        <v>4868</v>
      </c>
      <c r="E427" s="141"/>
      <c r="F427" s="129" t="s">
        <v>5268</v>
      </c>
      <c r="G427" s="141"/>
      <c r="H427" s="141"/>
      <c r="I427" s="141"/>
      <c r="J427" s="248">
        <v>6</v>
      </c>
      <c r="K427" s="248">
        <v>6</v>
      </c>
      <c r="L427" s="64" t="s">
        <v>198</v>
      </c>
      <c r="M427" s="77" t="s">
        <v>44</v>
      </c>
      <c r="N427" s="141">
        <v>5</v>
      </c>
    </row>
    <row r="428" spans="1:14" s="111" customFormat="1" ht="42.75" outlineLevel="1" collapsed="1">
      <c r="A428" s="147" t="s">
        <v>973</v>
      </c>
      <c r="B428" s="118">
        <v>0.4</v>
      </c>
      <c r="C428" s="50" t="s">
        <v>4964</v>
      </c>
      <c r="D428" s="9" t="s">
        <v>4868</v>
      </c>
      <c r="E428" s="50" t="s">
        <v>5269</v>
      </c>
      <c r="F428" s="25" t="s">
        <v>6327</v>
      </c>
      <c r="G428" s="50" t="s">
        <v>108</v>
      </c>
      <c r="H428" s="50"/>
      <c r="I428" s="16" t="s">
        <v>61</v>
      </c>
      <c r="J428" s="18">
        <v>5</v>
      </c>
      <c r="K428" s="18">
        <v>6</v>
      </c>
      <c r="L428" s="122" t="s">
        <v>6650</v>
      </c>
      <c r="M428" s="16"/>
      <c r="N428" s="141"/>
    </row>
    <row r="429" spans="1:14" s="111" customFormat="1" ht="28.5" hidden="1" outlineLevel="2">
      <c r="A429" s="147"/>
      <c r="B429" s="118">
        <v>0.4</v>
      </c>
      <c r="C429" s="50" t="s">
        <v>4964</v>
      </c>
      <c r="D429" s="9" t="s">
        <v>4868</v>
      </c>
      <c r="E429" s="50"/>
      <c r="F429" s="25" t="s">
        <v>5270</v>
      </c>
      <c r="G429" s="50"/>
      <c r="H429" s="50"/>
      <c r="I429" s="16"/>
      <c r="J429" s="18">
        <v>5</v>
      </c>
      <c r="K429" s="18">
        <v>5</v>
      </c>
      <c r="L429" s="62" t="s">
        <v>282</v>
      </c>
      <c r="M429" s="26" t="s">
        <v>44</v>
      </c>
      <c r="N429" s="141">
        <v>16</v>
      </c>
    </row>
    <row r="430" spans="1:14" s="111" customFormat="1" ht="28.5" hidden="1" outlineLevel="2">
      <c r="A430" s="147"/>
      <c r="B430" s="118">
        <v>0.4</v>
      </c>
      <c r="C430" s="50" t="s">
        <v>4964</v>
      </c>
      <c r="D430" s="9" t="s">
        <v>4868</v>
      </c>
      <c r="E430" s="50"/>
      <c r="F430" s="25" t="s">
        <v>5271</v>
      </c>
      <c r="G430" s="50"/>
      <c r="H430" s="50"/>
      <c r="I430" s="16"/>
      <c r="J430" s="18">
        <v>5</v>
      </c>
      <c r="K430" s="18">
        <v>5</v>
      </c>
      <c r="L430" s="62" t="s">
        <v>93</v>
      </c>
      <c r="M430" s="16" t="s">
        <v>29</v>
      </c>
      <c r="N430" s="141">
        <v>0.46</v>
      </c>
    </row>
    <row r="431" spans="1:14" s="113" customFormat="1" ht="28.5" hidden="1" outlineLevel="2">
      <c r="A431" s="125"/>
      <c r="B431" s="118">
        <v>0.4</v>
      </c>
      <c r="C431" s="50" t="s">
        <v>4964</v>
      </c>
      <c r="D431" s="9" t="s">
        <v>4868</v>
      </c>
      <c r="E431" s="120"/>
      <c r="F431" s="121" t="s">
        <v>5272</v>
      </c>
      <c r="G431" s="120"/>
      <c r="H431" s="120"/>
      <c r="I431" s="120"/>
      <c r="J431" s="248">
        <v>6</v>
      </c>
      <c r="K431" s="248">
        <v>6</v>
      </c>
      <c r="L431" s="64" t="s">
        <v>5207</v>
      </c>
      <c r="M431" s="120" t="s">
        <v>44</v>
      </c>
      <c r="N431" s="120">
        <v>10</v>
      </c>
    </row>
    <row r="432" spans="1:14" s="111" customFormat="1" ht="28.5" hidden="1" outlineLevel="2">
      <c r="A432" s="147"/>
      <c r="B432" s="118">
        <v>0.4</v>
      </c>
      <c r="C432" s="50" t="s">
        <v>4964</v>
      </c>
      <c r="D432" s="9" t="s">
        <v>4868</v>
      </c>
      <c r="E432" s="50"/>
      <c r="F432" s="25" t="s">
        <v>2615</v>
      </c>
      <c r="G432" s="50"/>
      <c r="H432" s="50"/>
      <c r="I432" s="16"/>
      <c r="J432" s="18">
        <v>6</v>
      </c>
      <c r="K432" s="18">
        <v>6</v>
      </c>
      <c r="L432" s="62" t="s">
        <v>5273</v>
      </c>
      <c r="M432" s="26" t="s">
        <v>44</v>
      </c>
      <c r="N432" s="141">
        <v>1</v>
      </c>
    </row>
    <row r="433" spans="1:14" s="111" customFormat="1" ht="42.75" outlineLevel="1" collapsed="1">
      <c r="A433" s="147" t="s">
        <v>980</v>
      </c>
      <c r="B433" s="118">
        <v>0.4</v>
      </c>
      <c r="C433" s="50" t="s">
        <v>4964</v>
      </c>
      <c r="D433" s="9" t="s">
        <v>4868</v>
      </c>
      <c r="E433" s="50" t="s">
        <v>5269</v>
      </c>
      <c r="F433" s="25" t="s">
        <v>6328</v>
      </c>
      <c r="G433" s="50" t="s">
        <v>108</v>
      </c>
      <c r="H433" s="50"/>
      <c r="I433" s="16" t="s">
        <v>61</v>
      </c>
      <c r="J433" s="18">
        <v>7</v>
      </c>
      <c r="K433" s="18">
        <v>7</v>
      </c>
      <c r="L433" s="122" t="s">
        <v>6651</v>
      </c>
      <c r="M433" s="16"/>
      <c r="N433" s="141"/>
    </row>
    <row r="434" spans="1:14" s="111" customFormat="1" ht="28.5" hidden="1" outlineLevel="2">
      <c r="A434" s="147"/>
      <c r="B434" s="118">
        <v>0.4</v>
      </c>
      <c r="C434" s="50" t="s">
        <v>4964</v>
      </c>
      <c r="D434" s="9" t="s">
        <v>4868</v>
      </c>
      <c r="E434" s="50"/>
      <c r="F434" s="25" t="s">
        <v>5274</v>
      </c>
      <c r="G434" s="50"/>
      <c r="H434" s="50"/>
      <c r="I434" s="16"/>
      <c r="J434" s="18">
        <v>7</v>
      </c>
      <c r="K434" s="18">
        <v>7</v>
      </c>
      <c r="L434" s="62" t="s">
        <v>282</v>
      </c>
      <c r="M434" s="26" t="s">
        <v>44</v>
      </c>
      <c r="N434" s="141">
        <v>8</v>
      </c>
    </row>
    <row r="435" spans="1:14" s="111" customFormat="1" ht="28.5" hidden="1" outlineLevel="2">
      <c r="A435" s="147"/>
      <c r="B435" s="118">
        <v>0.4</v>
      </c>
      <c r="C435" s="50" t="s">
        <v>4964</v>
      </c>
      <c r="D435" s="9" t="s">
        <v>4868</v>
      </c>
      <c r="E435" s="50"/>
      <c r="F435" s="25" t="s">
        <v>5275</v>
      </c>
      <c r="G435" s="50"/>
      <c r="H435" s="50"/>
      <c r="I435" s="16"/>
      <c r="J435" s="18">
        <v>7</v>
      </c>
      <c r="K435" s="18">
        <v>7</v>
      </c>
      <c r="L435" s="62" t="s">
        <v>93</v>
      </c>
      <c r="M435" s="16" t="s">
        <v>29</v>
      </c>
      <c r="N435" s="141">
        <v>0.56999999999999995</v>
      </c>
    </row>
    <row r="436" spans="1:14" s="113" customFormat="1" ht="28.5" hidden="1" outlineLevel="2">
      <c r="A436" s="125"/>
      <c r="B436" s="118">
        <v>0.4</v>
      </c>
      <c r="C436" s="50" t="s">
        <v>4964</v>
      </c>
      <c r="D436" s="9" t="s">
        <v>4868</v>
      </c>
      <c r="E436" s="120"/>
      <c r="F436" s="121" t="s">
        <v>5276</v>
      </c>
      <c r="G436" s="120"/>
      <c r="H436" s="120"/>
      <c r="I436" s="120"/>
      <c r="J436" s="18">
        <v>7</v>
      </c>
      <c r="K436" s="18">
        <v>7</v>
      </c>
      <c r="L436" s="64" t="s">
        <v>5207</v>
      </c>
      <c r="M436" s="120" t="s">
        <v>44</v>
      </c>
      <c r="N436" s="120">
        <v>17</v>
      </c>
    </row>
    <row r="437" spans="1:14" s="111" customFormat="1" ht="28.5" hidden="1" outlineLevel="2">
      <c r="A437" s="147"/>
      <c r="B437" s="118">
        <v>0.4</v>
      </c>
      <c r="C437" s="50" t="s">
        <v>4964</v>
      </c>
      <c r="D437" s="9" t="s">
        <v>4868</v>
      </c>
      <c r="E437" s="50"/>
      <c r="F437" s="25" t="s">
        <v>2615</v>
      </c>
      <c r="G437" s="50"/>
      <c r="H437" s="50"/>
      <c r="I437" s="16"/>
      <c r="J437" s="18">
        <v>7</v>
      </c>
      <c r="K437" s="18">
        <v>7</v>
      </c>
      <c r="L437" s="62" t="s">
        <v>5273</v>
      </c>
      <c r="M437" s="26" t="s">
        <v>44</v>
      </c>
      <c r="N437" s="141">
        <v>1</v>
      </c>
    </row>
    <row r="438" spans="1:14" s="111" customFormat="1" ht="42.75" outlineLevel="1" collapsed="1">
      <c r="A438" s="147" t="s">
        <v>988</v>
      </c>
      <c r="B438" s="118">
        <v>0.4</v>
      </c>
      <c r="C438" s="50" t="s">
        <v>4964</v>
      </c>
      <c r="D438" s="9" t="s">
        <v>4868</v>
      </c>
      <c r="E438" s="22" t="s">
        <v>5277</v>
      </c>
      <c r="F438" s="25" t="s">
        <v>6329</v>
      </c>
      <c r="G438" s="50" t="s">
        <v>108</v>
      </c>
      <c r="H438" s="50"/>
      <c r="I438" s="16" t="s">
        <v>61</v>
      </c>
      <c r="J438" s="18">
        <v>5</v>
      </c>
      <c r="K438" s="18">
        <v>12</v>
      </c>
      <c r="L438" s="122" t="s">
        <v>6652</v>
      </c>
      <c r="M438" s="16"/>
      <c r="N438" s="141"/>
    </row>
    <row r="439" spans="1:14" s="111" customFormat="1" ht="28.5" hidden="1" outlineLevel="2">
      <c r="A439" s="147"/>
      <c r="B439" s="118">
        <v>0.4</v>
      </c>
      <c r="C439" s="50" t="s">
        <v>4964</v>
      </c>
      <c r="D439" s="9" t="s">
        <v>4868</v>
      </c>
      <c r="E439" s="50"/>
      <c r="F439" s="25" t="s">
        <v>5278</v>
      </c>
      <c r="G439" s="50"/>
      <c r="H439" s="50"/>
      <c r="I439" s="16"/>
      <c r="J439" s="249"/>
      <c r="K439" s="249"/>
      <c r="L439" s="52" t="s">
        <v>5087</v>
      </c>
      <c r="M439" s="16" t="s">
        <v>44</v>
      </c>
      <c r="N439" s="141">
        <v>20</v>
      </c>
    </row>
    <row r="440" spans="1:14" s="111" customFormat="1" ht="28.5" hidden="1" outlineLevel="2">
      <c r="A440" s="147"/>
      <c r="B440" s="118">
        <v>0.4</v>
      </c>
      <c r="C440" s="50" t="s">
        <v>4964</v>
      </c>
      <c r="D440" s="9" t="s">
        <v>4868</v>
      </c>
      <c r="E440" s="50"/>
      <c r="F440" s="25" t="s">
        <v>5278</v>
      </c>
      <c r="G440" s="50"/>
      <c r="H440" s="50"/>
      <c r="I440" s="16"/>
      <c r="J440" s="249"/>
      <c r="K440" s="249"/>
      <c r="L440" s="52" t="s">
        <v>5089</v>
      </c>
      <c r="M440" s="16" t="s">
        <v>44</v>
      </c>
      <c r="N440" s="141">
        <v>8</v>
      </c>
    </row>
    <row r="441" spans="1:14" s="111" customFormat="1" ht="42.75" outlineLevel="1" collapsed="1">
      <c r="A441" s="147" t="s">
        <v>991</v>
      </c>
      <c r="B441" s="118">
        <v>0.4</v>
      </c>
      <c r="C441" s="50" t="s">
        <v>4964</v>
      </c>
      <c r="D441" s="9" t="s">
        <v>4868</v>
      </c>
      <c r="E441" s="50" t="s">
        <v>5279</v>
      </c>
      <c r="F441" s="25" t="s">
        <v>6330</v>
      </c>
      <c r="G441" s="50" t="s">
        <v>45</v>
      </c>
      <c r="H441" s="50"/>
      <c r="I441" s="16" t="s">
        <v>61</v>
      </c>
      <c r="J441" s="18">
        <v>8</v>
      </c>
      <c r="K441" s="18">
        <v>8</v>
      </c>
      <c r="L441" s="122" t="s">
        <v>6653</v>
      </c>
      <c r="M441" s="16"/>
      <c r="N441" s="141"/>
    </row>
    <row r="442" spans="1:14" s="111" customFormat="1" ht="28.5" hidden="1" outlineLevel="2">
      <c r="A442" s="147"/>
      <c r="B442" s="118">
        <v>0.4</v>
      </c>
      <c r="C442" s="50" t="s">
        <v>4964</v>
      </c>
      <c r="D442" s="9" t="s">
        <v>4868</v>
      </c>
      <c r="E442" s="50"/>
      <c r="F442" s="25" t="s">
        <v>5280</v>
      </c>
      <c r="G442" s="50"/>
      <c r="H442" s="50"/>
      <c r="I442" s="16"/>
      <c r="J442" s="18">
        <v>8</v>
      </c>
      <c r="K442" s="18">
        <v>8</v>
      </c>
      <c r="L442" s="62" t="s">
        <v>282</v>
      </c>
      <c r="M442" s="26" t="s">
        <v>44</v>
      </c>
      <c r="N442" s="141">
        <v>11</v>
      </c>
    </row>
    <row r="443" spans="1:14" s="111" customFormat="1" ht="28.5" hidden="1" outlineLevel="2">
      <c r="A443" s="147"/>
      <c r="B443" s="118">
        <v>0.4</v>
      </c>
      <c r="C443" s="50" t="s">
        <v>4964</v>
      </c>
      <c r="D443" s="9" t="s">
        <v>4868</v>
      </c>
      <c r="E443" s="50"/>
      <c r="F443" s="25" t="s">
        <v>5281</v>
      </c>
      <c r="G443" s="50"/>
      <c r="H443" s="50"/>
      <c r="I443" s="16"/>
      <c r="J443" s="18">
        <v>8</v>
      </c>
      <c r="K443" s="18">
        <v>8</v>
      </c>
      <c r="L443" s="62" t="s">
        <v>93</v>
      </c>
      <c r="M443" s="16" t="s">
        <v>29</v>
      </c>
      <c r="N443" s="141">
        <v>0.45</v>
      </c>
    </row>
    <row r="444" spans="1:14" s="113" customFormat="1" ht="28.5" hidden="1" outlineLevel="2">
      <c r="A444" s="125"/>
      <c r="B444" s="118">
        <v>0.4</v>
      </c>
      <c r="C444" s="50" t="s">
        <v>4964</v>
      </c>
      <c r="D444" s="9" t="s">
        <v>4868</v>
      </c>
      <c r="E444" s="120"/>
      <c r="F444" s="121" t="s">
        <v>5282</v>
      </c>
      <c r="G444" s="120"/>
      <c r="H444" s="120"/>
      <c r="I444" s="120"/>
      <c r="J444" s="18">
        <v>8</v>
      </c>
      <c r="K444" s="18">
        <v>8</v>
      </c>
      <c r="L444" s="64" t="s">
        <v>5207</v>
      </c>
      <c r="M444" s="120" t="s">
        <v>44</v>
      </c>
      <c r="N444" s="120">
        <v>7</v>
      </c>
    </row>
    <row r="445" spans="1:14" s="111" customFormat="1" ht="42.75" outlineLevel="1" collapsed="1">
      <c r="A445" s="147" t="s">
        <v>1002</v>
      </c>
      <c r="B445" s="118">
        <v>0.4</v>
      </c>
      <c r="C445" s="50" t="s">
        <v>4964</v>
      </c>
      <c r="D445" s="9" t="s">
        <v>4868</v>
      </c>
      <c r="E445" s="50" t="s">
        <v>5283</v>
      </c>
      <c r="F445" s="25" t="s">
        <v>6331</v>
      </c>
      <c r="G445" s="50" t="s">
        <v>45</v>
      </c>
      <c r="H445" s="50"/>
      <c r="I445" s="16" t="s">
        <v>61</v>
      </c>
      <c r="J445" s="18">
        <v>9</v>
      </c>
      <c r="K445" s="18">
        <v>10</v>
      </c>
      <c r="L445" s="122" t="s">
        <v>6654</v>
      </c>
      <c r="M445" s="16"/>
      <c r="N445" s="141"/>
    </row>
    <row r="446" spans="1:14" s="111" customFormat="1" ht="28.5" hidden="1" outlineLevel="2">
      <c r="A446" s="147"/>
      <c r="B446" s="118">
        <v>0.4</v>
      </c>
      <c r="C446" s="50" t="s">
        <v>4964</v>
      </c>
      <c r="D446" s="9" t="s">
        <v>4868</v>
      </c>
      <c r="E446" s="50"/>
      <c r="F446" s="25" t="s">
        <v>5284</v>
      </c>
      <c r="G446" s="50"/>
      <c r="H446" s="50"/>
      <c r="I446" s="16"/>
      <c r="J446" s="18">
        <v>9</v>
      </c>
      <c r="K446" s="18">
        <v>9</v>
      </c>
      <c r="L446" s="62" t="s">
        <v>282</v>
      </c>
      <c r="M446" s="26" t="s">
        <v>44</v>
      </c>
      <c r="N446" s="141">
        <v>11</v>
      </c>
    </row>
    <row r="447" spans="1:14" s="111" customFormat="1" ht="28.5" hidden="1" outlineLevel="2">
      <c r="A447" s="147"/>
      <c r="B447" s="118">
        <v>0.4</v>
      </c>
      <c r="C447" s="50" t="s">
        <v>4964</v>
      </c>
      <c r="D447" s="9" t="s">
        <v>4868</v>
      </c>
      <c r="E447" s="50"/>
      <c r="F447" s="25" t="s">
        <v>5285</v>
      </c>
      <c r="G447" s="50"/>
      <c r="H447" s="50"/>
      <c r="I447" s="16"/>
      <c r="J447" s="18">
        <v>10</v>
      </c>
      <c r="K447" s="18">
        <v>10</v>
      </c>
      <c r="L447" s="62" t="s">
        <v>93</v>
      </c>
      <c r="M447" s="16" t="s">
        <v>29</v>
      </c>
      <c r="N447" s="141">
        <v>0.15</v>
      </c>
    </row>
    <row r="448" spans="1:14" s="111" customFormat="1" ht="28.5" hidden="1" outlineLevel="2">
      <c r="A448" s="147"/>
      <c r="B448" s="118">
        <v>0.4</v>
      </c>
      <c r="C448" s="50" t="s">
        <v>4964</v>
      </c>
      <c r="D448" s="9" t="s">
        <v>4868</v>
      </c>
      <c r="E448" s="50"/>
      <c r="F448" s="25" t="s">
        <v>2615</v>
      </c>
      <c r="G448" s="50"/>
      <c r="H448" s="50"/>
      <c r="I448" s="16"/>
      <c r="J448" s="18">
        <v>10</v>
      </c>
      <c r="K448" s="18">
        <v>10</v>
      </c>
      <c r="L448" s="62" t="s">
        <v>5273</v>
      </c>
      <c r="M448" s="26" t="s">
        <v>44</v>
      </c>
      <c r="N448" s="141">
        <v>1</v>
      </c>
    </row>
    <row r="449" spans="1:14" s="111" customFormat="1" ht="28.5" hidden="1" outlineLevel="2">
      <c r="A449" s="147"/>
      <c r="B449" s="118">
        <v>0.4</v>
      </c>
      <c r="C449" s="50" t="s">
        <v>4964</v>
      </c>
      <c r="D449" s="9" t="s">
        <v>4868</v>
      </c>
      <c r="E449" s="50"/>
      <c r="F449" s="25" t="s">
        <v>5286</v>
      </c>
      <c r="G449" s="50"/>
      <c r="H449" s="50"/>
      <c r="I449" s="16"/>
      <c r="J449" s="18">
        <v>9</v>
      </c>
      <c r="K449" s="18">
        <v>9</v>
      </c>
      <c r="L449" s="62" t="s">
        <v>5249</v>
      </c>
      <c r="M449" s="26" t="s">
        <v>44</v>
      </c>
      <c r="N449" s="141">
        <v>1</v>
      </c>
    </row>
    <row r="450" spans="1:14" s="194" customFormat="1" collapsed="1">
      <c r="A450" s="130">
        <v>2</v>
      </c>
      <c r="B450" s="118" t="s">
        <v>1116</v>
      </c>
      <c r="C450" s="141"/>
      <c r="D450" s="148" t="s">
        <v>4868</v>
      </c>
      <c r="E450" s="142"/>
      <c r="F450" s="4" t="s">
        <v>6655</v>
      </c>
      <c r="G450" s="142"/>
      <c r="H450" s="142"/>
      <c r="I450" s="141"/>
      <c r="J450" s="141"/>
      <c r="K450" s="141"/>
      <c r="L450" s="5"/>
      <c r="M450" s="141"/>
      <c r="N450" s="18">
        <v>74</v>
      </c>
    </row>
    <row r="451" spans="1:14" s="194" customFormat="1" ht="99.75" outlineLevel="1">
      <c r="A451" s="195" t="s">
        <v>1117</v>
      </c>
      <c r="B451" s="118" t="s">
        <v>1116</v>
      </c>
      <c r="C451" s="148" t="s">
        <v>4870</v>
      </c>
      <c r="D451" s="148" t="s">
        <v>4868</v>
      </c>
      <c r="E451" s="141"/>
      <c r="F451" s="4" t="s">
        <v>6332</v>
      </c>
      <c r="G451" s="6"/>
      <c r="H451" s="6"/>
      <c r="I451" s="6"/>
      <c r="J451" s="6"/>
      <c r="K451" s="6"/>
      <c r="L451" s="5" t="s">
        <v>6656</v>
      </c>
      <c r="M451" s="6"/>
      <c r="N451" s="6"/>
    </row>
    <row r="452" spans="1:14" s="194" customFormat="1" ht="85.5" hidden="1" outlineLevel="2">
      <c r="A452" s="38"/>
      <c r="B452" s="118" t="s">
        <v>1116</v>
      </c>
      <c r="C452" s="148" t="s">
        <v>4870</v>
      </c>
      <c r="D452" s="148" t="s">
        <v>4868</v>
      </c>
      <c r="E452" s="146" t="s">
        <v>5287</v>
      </c>
      <c r="F452" s="4" t="s">
        <v>5288</v>
      </c>
      <c r="G452" s="6" t="s">
        <v>1120</v>
      </c>
      <c r="H452" s="6"/>
      <c r="I452" s="51" t="s">
        <v>1475</v>
      </c>
      <c r="J452" s="6">
        <v>9</v>
      </c>
      <c r="K452" s="6">
        <v>9</v>
      </c>
      <c r="L452" s="65" t="s">
        <v>5289</v>
      </c>
      <c r="M452" s="6" t="s">
        <v>510</v>
      </c>
      <c r="N452" s="38">
        <v>12</v>
      </c>
    </row>
    <row r="453" spans="1:14" s="194" customFormat="1" ht="28.5" hidden="1" outlineLevel="2">
      <c r="A453" s="38"/>
      <c r="B453" s="118" t="s">
        <v>1116</v>
      </c>
      <c r="C453" s="148" t="s">
        <v>4870</v>
      </c>
      <c r="D453" s="148" t="s">
        <v>4868</v>
      </c>
      <c r="E453" s="146" t="s">
        <v>5287</v>
      </c>
      <c r="F453" s="4" t="s">
        <v>5290</v>
      </c>
      <c r="G453" s="6" t="s">
        <v>1120</v>
      </c>
      <c r="H453" s="6"/>
      <c r="I453" s="51" t="s">
        <v>1475</v>
      </c>
      <c r="J453" s="6">
        <v>9</v>
      </c>
      <c r="K453" s="6">
        <v>9</v>
      </c>
      <c r="L453" s="65" t="s">
        <v>5291</v>
      </c>
      <c r="M453" s="6" t="s">
        <v>510</v>
      </c>
      <c r="N453" s="38">
        <v>2</v>
      </c>
    </row>
    <row r="454" spans="1:14" s="194" customFormat="1" ht="57" hidden="1" outlineLevel="2">
      <c r="A454" s="38"/>
      <c r="B454" s="118" t="s">
        <v>1116</v>
      </c>
      <c r="C454" s="148" t="s">
        <v>4870</v>
      </c>
      <c r="D454" s="148" t="s">
        <v>4868</v>
      </c>
      <c r="E454" s="146" t="s">
        <v>5287</v>
      </c>
      <c r="F454" s="4" t="s">
        <v>5292</v>
      </c>
      <c r="G454" s="6" t="s">
        <v>1120</v>
      </c>
      <c r="H454" s="6"/>
      <c r="I454" s="51" t="s">
        <v>1475</v>
      </c>
      <c r="J454" s="6">
        <v>9</v>
      </c>
      <c r="K454" s="6">
        <v>9</v>
      </c>
      <c r="L454" s="65" t="s">
        <v>5293</v>
      </c>
      <c r="M454" s="6" t="s">
        <v>510</v>
      </c>
      <c r="N454" s="38">
        <v>8</v>
      </c>
    </row>
    <row r="455" spans="1:14" s="194" customFormat="1" ht="28.5" hidden="1" outlineLevel="2">
      <c r="A455" s="38"/>
      <c r="B455" s="118" t="s">
        <v>1116</v>
      </c>
      <c r="C455" s="148" t="s">
        <v>4870</v>
      </c>
      <c r="D455" s="148" t="s">
        <v>4868</v>
      </c>
      <c r="E455" s="146" t="s">
        <v>5287</v>
      </c>
      <c r="F455" s="4" t="s">
        <v>5294</v>
      </c>
      <c r="G455" s="6" t="s">
        <v>1120</v>
      </c>
      <c r="H455" s="6"/>
      <c r="I455" s="51" t="s">
        <v>1475</v>
      </c>
      <c r="J455" s="6">
        <v>9</v>
      </c>
      <c r="K455" s="6">
        <v>9</v>
      </c>
      <c r="L455" s="65" t="s">
        <v>2611</v>
      </c>
      <c r="M455" s="6" t="s">
        <v>510</v>
      </c>
      <c r="N455" s="38">
        <v>1</v>
      </c>
    </row>
    <row r="456" spans="1:14" s="194" customFormat="1" ht="57" hidden="1" outlineLevel="2">
      <c r="A456" s="38"/>
      <c r="B456" s="118" t="s">
        <v>1116</v>
      </c>
      <c r="C456" s="148" t="s">
        <v>4870</v>
      </c>
      <c r="D456" s="148" t="s">
        <v>4868</v>
      </c>
      <c r="E456" s="141" t="s">
        <v>5295</v>
      </c>
      <c r="F456" s="4" t="s">
        <v>5296</v>
      </c>
      <c r="G456" s="6" t="s">
        <v>1120</v>
      </c>
      <c r="H456" s="6"/>
      <c r="I456" s="51" t="s">
        <v>1475</v>
      </c>
      <c r="J456" s="6">
        <v>9</v>
      </c>
      <c r="K456" s="6">
        <v>9</v>
      </c>
      <c r="L456" s="65" t="s">
        <v>5297</v>
      </c>
      <c r="M456" s="6" t="s">
        <v>510</v>
      </c>
      <c r="N456" s="38">
        <v>2</v>
      </c>
    </row>
    <row r="457" spans="1:14" s="194" customFormat="1" ht="28.5" hidden="1" outlineLevel="2">
      <c r="A457" s="38"/>
      <c r="B457" s="118" t="s">
        <v>1116</v>
      </c>
      <c r="C457" s="148" t="s">
        <v>4870</v>
      </c>
      <c r="D457" s="148" t="s">
        <v>4868</v>
      </c>
      <c r="E457" s="146" t="s">
        <v>5287</v>
      </c>
      <c r="F457" s="7" t="s">
        <v>5298</v>
      </c>
      <c r="G457" s="6" t="s">
        <v>1120</v>
      </c>
      <c r="H457" s="6"/>
      <c r="I457" s="51" t="s">
        <v>1475</v>
      </c>
      <c r="J457" s="6">
        <v>9</v>
      </c>
      <c r="K457" s="6">
        <v>9</v>
      </c>
      <c r="L457" s="65" t="s">
        <v>1125</v>
      </c>
      <c r="M457" s="51" t="s">
        <v>510</v>
      </c>
      <c r="N457" s="38">
        <v>3</v>
      </c>
    </row>
    <row r="458" spans="1:14" s="194" customFormat="1" ht="57" hidden="1" outlineLevel="2">
      <c r="A458" s="38"/>
      <c r="B458" s="118" t="s">
        <v>1116</v>
      </c>
      <c r="C458" s="148" t="s">
        <v>4870</v>
      </c>
      <c r="D458" s="148" t="s">
        <v>4868</v>
      </c>
      <c r="E458" s="146" t="s">
        <v>5299</v>
      </c>
      <c r="F458" s="4" t="s">
        <v>5300</v>
      </c>
      <c r="G458" s="6" t="s">
        <v>1120</v>
      </c>
      <c r="H458" s="6"/>
      <c r="I458" s="51" t="s">
        <v>61</v>
      </c>
      <c r="J458" s="6">
        <v>2</v>
      </c>
      <c r="K458" s="6">
        <v>2</v>
      </c>
      <c r="L458" s="65" t="s">
        <v>1142</v>
      </c>
      <c r="M458" s="6" t="s">
        <v>510</v>
      </c>
      <c r="N458" s="38">
        <v>9</v>
      </c>
    </row>
    <row r="459" spans="1:14" s="194" customFormat="1" ht="28.5" hidden="1" outlineLevel="2">
      <c r="A459" s="38"/>
      <c r="B459" s="118" t="s">
        <v>1116</v>
      </c>
      <c r="C459" s="148" t="s">
        <v>4870</v>
      </c>
      <c r="D459" s="148" t="s">
        <v>4868</v>
      </c>
      <c r="E459" s="146" t="s">
        <v>5299</v>
      </c>
      <c r="F459" s="4" t="s">
        <v>5301</v>
      </c>
      <c r="G459" s="6" t="s">
        <v>5302</v>
      </c>
      <c r="H459" s="6"/>
      <c r="I459" s="51" t="s">
        <v>1475</v>
      </c>
      <c r="J459" s="6">
        <v>2</v>
      </c>
      <c r="K459" s="6">
        <v>2</v>
      </c>
      <c r="L459" s="65" t="s">
        <v>1484</v>
      </c>
      <c r="M459" s="6" t="s">
        <v>510</v>
      </c>
      <c r="N459" s="38">
        <v>4</v>
      </c>
    </row>
    <row r="460" spans="1:14" s="194" customFormat="1" outlineLevel="1" collapsed="1">
      <c r="A460" s="38" t="s">
        <v>1159</v>
      </c>
      <c r="B460" s="118" t="s">
        <v>1116</v>
      </c>
      <c r="C460" s="148" t="s">
        <v>4870</v>
      </c>
      <c r="D460" s="148" t="s">
        <v>4868</v>
      </c>
      <c r="E460" s="141"/>
      <c r="F460" s="7" t="s">
        <v>6333</v>
      </c>
      <c r="G460" s="6"/>
      <c r="H460" s="6"/>
      <c r="I460" s="6"/>
      <c r="J460" s="6"/>
      <c r="K460" s="6"/>
      <c r="L460" s="5" t="s">
        <v>6657</v>
      </c>
      <c r="M460" s="6"/>
      <c r="N460" s="6"/>
    </row>
    <row r="461" spans="1:14" s="194" customFormat="1" ht="57" hidden="1" outlineLevel="2">
      <c r="A461" s="38"/>
      <c r="B461" s="118" t="s">
        <v>1116</v>
      </c>
      <c r="C461" s="148" t="s">
        <v>4870</v>
      </c>
      <c r="D461" s="148" t="s">
        <v>4868</v>
      </c>
      <c r="E461" s="6" t="s">
        <v>5303</v>
      </c>
      <c r="F461" s="4" t="s">
        <v>5304</v>
      </c>
      <c r="G461" s="6" t="s">
        <v>5305</v>
      </c>
      <c r="H461" s="6"/>
      <c r="I461" s="6" t="s">
        <v>1475</v>
      </c>
      <c r="J461" s="6">
        <v>4</v>
      </c>
      <c r="K461" s="6">
        <v>4</v>
      </c>
      <c r="L461" s="5" t="s">
        <v>5306</v>
      </c>
      <c r="M461" s="6" t="s">
        <v>510</v>
      </c>
      <c r="N461" s="6">
        <v>2</v>
      </c>
    </row>
    <row r="462" spans="1:14" s="194" customFormat="1" outlineLevel="1" collapsed="1">
      <c r="A462" s="38" t="s">
        <v>1183</v>
      </c>
      <c r="B462" s="118" t="s">
        <v>1116</v>
      </c>
      <c r="C462" s="148" t="s">
        <v>4870</v>
      </c>
      <c r="D462" s="148" t="s">
        <v>4868</v>
      </c>
      <c r="E462" s="141"/>
      <c r="F462" s="7" t="s">
        <v>6334</v>
      </c>
      <c r="G462" s="6"/>
      <c r="H462" s="6"/>
      <c r="I462" s="6"/>
      <c r="J462" s="6"/>
      <c r="K462" s="6"/>
      <c r="L462" s="5" t="s">
        <v>6657</v>
      </c>
      <c r="M462" s="6"/>
      <c r="N462" s="6"/>
    </row>
    <row r="463" spans="1:14" s="194" customFormat="1" ht="57" hidden="1" outlineLevel="2">
      <c r="A463" s="38"/>
      <c r="B463" s="118" t="s">
        <v>1116</v>
      </c>
      <c r="C463" s="148" t="s">
        <v>4870</v>
      </c>
      <c r="D463" s="148" t="s">
        <v>4868</v>
      </c>
      <c r="E463" s="6" t="s">
        <v>5307</v>
      </c>
      <c r="F463" s="4" t="s">
        <v>5308</v>
      </c>
      <c r="G463" s="6" t="s">
        <v>5305</v>
      </c>
      <c r="H463" s="6"/>
      <c r="I463" s="6" t="s">
        <v>1475</v>
      </c>
      <c r="J463" s="6">
        <v>4</v>
      </c>
      <c r="K463" s="6">
        <v>4</v>
      </c>
      <c r="L463" s="5" t="s">
        <v>5306</v>
      </c>
      <c r="M463" s="6" t="s">
        <v>510</v>
      </c>
      <c r="N463" s="6">
        <v>2</v>
      </c>
    </row>
    <row r="464" spans="1:14" s="194" customFormat="1" outlineLevel="1" collapsed="1">
      <c r="A464" s="38" t="s">
        <v>1198</v>
      </c>
      <c r="B464" s="118" t="s">
        <v>1116</v>
      </c>
      <c r="C464" s="148" t="s">
        <v>4870</v>
      </c>
      <c r="D464" s="148" t="s">
        <v>4868</v>
      </c>
      <c r="E464" s="141"/>
      <c r="F464" s="7" t="s">
        <v>6335</v>
      </c>
      <c r="G464" s="6"/>
      <c r="H464" s="6"/>
      <c r="I464" s="6"/>
      <c r="J464" s="6"/>
      <c r="K464" s="6"/>
      <c r="L464" s="5" t="s">
        <v>6657</v>
      </c>
      <c r="M464" s="6"/>
      <c r="N464" s="6"/>
    </row>
    <row r="465" spans="1:14" s="194" customFormat="1" ht="57" hidden="1" outlineLevel="2">
      <c r="A465" s="38"/>
      <c r="B465" s="118" t="s">
        <v>1116</v>
      </c>
      <c r="C465" s="148" t="s">
        <v>4870</v>
      </c>
      <c r="D465" s="148" t="s">
        <v>4868</v>
      </c>
      <c r="E465" s="6" t="s">
        <v>5309</v>
      </c>
      <c r="F465" s="4" t="s">
        <v>5310</v>
      </c>
      <c r="G465" s="6" t="s">
        <v>5305</v>
      </c>
      <c r="H465" s="6"/>
      <c r="I465" s="6" t="s">
        <v>1475</v>
      </c>
      <c r="J465" s="6">
        <v>4</v>
      </c>
      <c r="K465" s="6">
        <v>4</v>
      </c>
      <c r="L465" s="5" t="s">
        <v>5306</v>
      </c>
      <c r="M465" s="6" t="s">
        <v>510</v>
      </c>
      <c r="N465" s="6">
        <v>2</v>
      </c>
    </row>
    <row r="466" spans="1:14" s="194" customFormat="1" outlineLevel="1" collapsed="1">
      <c r="A466" s="38" t="s">
        <v>1222</v>
      </c>
      <c r="B466" s="118" t="s">
        <v>1116</v>
      </c>
      <c r="C466" s="148" t="s">
        <v>4870</v>
      </c>
      <c r="D466" s="148" t="s">
        <v>4868</v>
      </c>
      <c r="E466" s="141"/>
      <c r="F466" s="7" t="s">
        <v>6336</v>
      </c>
      <c r="G466" s="6"/>
      <c r="H466" s="6"/>
      <c r="I466" s="6"/>
      <c r="J466" s="6"/>
      <c r="K466" s="6"/>
      <c r="L466" s="5" t="s">
        <v>6657</v>
      </c>
      <c r="M466" s="6"/>
      <c r="N466" s="6"/>
    </row>
    <row r="467" spans="1:14" s="194" customFormat="1" ht="57" hidden="1" outlineLevel="2">
      <c r="A467" s="38"/>
      <c r="B467" s="118" t="s">
        <v>1116</v>
      </c>
      <c r="C467" s="148" t="s">
        <v>4870</v>
      </c>
      <c r="D467" s="148" t="s">
        <v>4868</v>
      </c>
      <c r="E467" s="6" t="s">
        <v>5311</v>
      </c>
      <c r="F467" s="4" t="s">
        <v>5312</v>
      </c>
      <c r="G467" s="6" t="s">
        <v>5305</v>
      </c>
      <c r="H467" s="6"/>
      <c r="I467" s="6" t="s">
        <v>1475</v>
      </c>
      <c r="J467" s="6">
        <v>4</v>
      </c>
      <c r="K467" s="6">
        <v>4</v>
      </c>
      <c r="L467" s="5" t="s">
        <v>5306</v>
      </c>
      <c r="M467" s="6" t="s">
        <v>510</v>
      </c>
      <c r="N467" s="6">
        <v>2</v>
      </c>
    </row>
    <row r="468" spans="1:14" s="194" customFormat="1" outlineLevel="1" collapsed="1">
      <c r="A468" s="38" t="s">
        <v>1243</v>
      </c>
      <c r="B468" s="118" t="s">
        <v>1116</v>
      </c>
      <c r="C468" s="148" t="s">
        <v>4870</v>
      </c>
      <c r="D468" s="148" t="s">
        <v>4868</v>
      </c>
      <c r="E468" s="141"/>
      <c r="F468" s="7" t="s">
        <v>6337</v>
      </c>
      <c r="G468" s="6"/>
      <c r="H468" s="6"/>
      <c r="I468" s="6"/>
      <c r="J468" s="6"/>
      <c r="K468" s="6"/>
      <c r="L468" s="5" t="s">
        <v>6657</v>
      </c>
      <c r="M468" s="6"/>
      <c r="N468" s="6"/>
    </row>
    <row r="469" spans="1:14" s="194" customFormat="1" ht="28.5" hidden="1" outlineLevel="2">
      <c r="A469" s="38"/>
      <c r="B469" s="118" t="s">
        <v>1116</v>
      </c>
      <c r="C469" s="148" t="s">
        <v>4870</v>
      </c>
      <c r="D469" s="148" t="s">
        <v>4868</v>
      </c>
      <c r="E469" s="6"/>
      <c r="F469" s="4" t="s">
        <v>5313</v>
      </c>
      <c r="G469" s="6" t="s">
        <v>5305</v>
      </c>
      <c r="H469" s="6"/>
      <c r="I469" s="6" t="s">
        <v>1475</v>
      </c>
      <c r="J469" s="6">
        <v>4</v>
      </c>
      <c r="K469" s="6">
        <v>4</v>
      </c>
      <c r="L469" s="5" t="s">
        <v>5306</v>
      </c>
      <c r="M469" s="6" t="s">
        <v>510</v>
      </c>
      <c r="N469" s="6">
        <v>2</v>
      </c>
    </row>
    <row r="470" spans="1:14" s="194" customFormat="1" ht="28.5" outlineLevel="1" collapsed="1">
      <c r="A470" s="38" t="s">
        <v>1261</v>
      </c>
      <c r="B470" s="118" t="s">
        <v>1116</v>
      </c>
      <c r="C470" s="148" t="s">
        <v>4870</v>
      </c>
      <c r="D470" s="148" t="s">
        <v>4868</v>
      </c>
      <c r="E470" s="141"/>
      <c r="F470" s="7" t="s">
        <v>6338</v>
      </c>
      <c r="G470" s="6"/>
      <c r="H470" s="6"/>
      <c r="I470" s="6"/>
      <c r="J470" s="6"/>
      <c r="K470" s="6"/>
      <c r="L470" s="5" t="s">
        <v>6658</v>
      </c>
      <c r="M470" s="6"/>
      <c r="N470" s="6"/>
    </row>
    <row r="471" spans="1:14" s="194" customFormat="1" ht="57" hidden="1" outlineLevel="2">
      <c r="A471" s="38"/>
      <c r="B471" s="118" t="s">
        <v>1116</v>
      </c>
      <c r="C471" s="148" t="s">
        <v>4870</v>
      </c>
      <c r="D471" s="148" t="s">
        <v>4868</v>
      </c>
      <c r="E471" s="6" t="s">
        <v>5314</v>
      </c>
      <c r="F471" s="4" t="s">
        <v>5315</v>
      </c>
      <c r="G471" s="6" t="s">
        <v>5305</v>
      </c>
      <c r="H471" s="6"/>
      <c r="I471" s="6" t="s">
        <v>1475</v>
      </c>
      <c r="J471" s="6">
        <v>4</v>
      </c>
      <c r="K471" s="6">
        <v>4</v>
      </c>
      <c r="L471" s="5" t="s">
        <v>5306</v>
      </c>
      <c r="M471" s="6" t="s">
        <v>510</v>
      </c>
      <c r="N471" s="6">
        <v>2</v>
      </c>
    </row>
    <row r="472" spans="1:14" s="194" customFormat="1" hidden="1" outlineLevel="2">
      <c r="A472" s="38"/>
      <c r="B472" s="118" t="s">
        <v>1116</v>
      </c>
      <c r="C472" s="148" t="s">
        <v>4870</v>
      </c>
      <c r="D472" s="148" t="s">
        <v>4868</v>
      </c>
      <c r="E472" s="6"/>
      <c r="F472" s="4" t="s">
        <v>6339</v>
      </c>
      <c r="G472" s="6" t="s">
        <v>1120</v>
      </c>
      <c r="H472" s="6"/>
      <c r="I472" s="6" t="s">
        <v>61</v>
      </c>
      <c r="J472" s="6">
        <v>7</v>
      </c>
      <c r="K472" s="6">
        <v>7</v>
      </c>
      <c r="L472" s="5" t="s">
        <v>6340</v>
      </c>
      <c r="M472" s="6" t="s">
        <v>510</v>
      </c>
      <c r="N472" s="6">
        <v>1</v>
      </c>
    </row>
    <row r="473" spans="1:14" s="194" customFormat="1" outlineLevel="1" collapsed="1">
      <c r="A473" s="38" t="s">
        <v>1279</v>
      </c>
      <c r="B473" s="118" t="s">
        <v>1116</v>
      </c>
      <c r="C473" s="148" t="s">
        <v>4870</v>
      </c>
      <c r="D473" s="148" t="s">
        <v>4868</v>
      </c>
      <c r="E473" s="141"/>
      <c r="F473" s="7" t="s">
        <v>6341</v>
      </c>
      <c r="G473" s="6"/>
      <c r="H473" s="6"/>
      <c r="I473" s="6"/>
      <c r="J473" s="6"/>
      <c r="K473" s="6"/>
      <c r="L473" s="5" t="s">
        <v>6657</v>
      </c>
      <c r="M473" s="6"/>
      <c r="N473" s="6"/>
    </row>
    <row r="474" spans="1:14" s="194" customFormat="1" ht="57" hidden="1" outlineLevel="2">
      <c r="A474" s="38"/>
      <c r="B474" s="118" t="s">
        <v>1116</v>
      </c>
      <c r="C474" s="148" t="s">
        <v>4870</v>
      </c>
      <c r="D474" s="148" t="s">
        <v>4868</v>
      </c>
      <c r="E474" s="6" t="s">
        <v>5316</v>
      </c>
      <c r="F474" s="4" t="s">
        <v>5317</v>
      </c>
      <c r="G474" s="6" t="s">
        <v>5305</v>
      </c>
      <c r="H474" s="6"/>
      <c r="I474" s="6" t="s">
        <v>1475</v>
      </c>
      <c r="J474" s="6">
        <v>4</v>
      </c>
      <c r="K474" s="6">
        <v>4</v>
      </c>
      <c r="L474" s="5" t="s">
        <v>5306</v>
      </c>
      <c r="M474" s="6" t="s">
        <v>510</v>
      </c>
      <c r="N474" s="6">
        <v>2</v>
      </c>
    </row>
    <row r="475" spans="1:14" s="194" customFormat="1" outlineLevel="1" collapsed="1">
      <c r="A475" s="38" t="s">
        <v>1291</v>
      </c>
      <c r="B475" s="118" t="s">
        <v>1116</v>
      </c>
      <c r="C475" s="148" t="s">
        <v>4870</v>
      </c>
      <c r="D475" s="148" t="s">
        <v>4868</v>
      </c>
      <c r="E475" s="141"/>
      <c r="F475" s="7" t="s">
        <v>6342</v>
      </c>
      <c r="G475" s="6"/>
      <c r="H475" s="6"/>
      <c r="I475" s="6"/>
      <c r="J475" s="6"/>
      <c r="K475" s="6"/>
      <c r="L475" s="5" t="s">
        <v>6657</v>
      </c>
      <c r="M475" s="6"/>
      <c r="N475" s="6"/>
    </row>
    <row r="476" spans="1:14" s="194" customFormat="1" ht="57" hidden="1" outlineLevel="2">
      <c r="A476" s="38"/>
      <c r="B476" s="118" t="s">
        <v>1116</v>
      </c>
      <c r="C476" s="148" t="s">
        <v>4870</v>
      </c>
      <c r="D476" s="148" t="s">
        <v>4868</v>
      </c>
      <c r="E476" s="22" t="s">
        <v>5318</v>
      </c>
      <c r="F476" s="4" t="s">
        <v>5319</v>
      </c>
      <c r="G476" s="6" t="s">
        <v>5305</v>
      </c>
      <c r="H476" s="6"/>
      <c r="I476" s="6" t="s">
        <v>1475</v>
      </c>
      <c r="J476" s="6">
        <v>4</v>
      </c>
      <c r="K476" s="6">
        <v>4</v>
      </c>
      <c r="L476" s="5" t="s">
        <v>5306</v>
      </c>
      <c r="M476" s="6" t="s">
        <v>510</v>
      </c>
      <c r="N476" s="6">
        <v>2</v>
      </c>
    </row>
    <row r="477" spans="1:14" s="194" customFormat="1" outlineLevel="1" collapsed="1">
      <c r="A477" s="38" t="s">
        <v>1310</v>
      </c>
      <c r="B477" s="118" t="s">
        <v>1116</v>
      </c>
      <c r="C477" s="148" t="s">
        <v>4870</v>
      </c>
      <c r="D477" s="148" t="s">
        <v>4868</v>
      </c>
      <c r="E477" s="141"/>
      <c r="F477" s="7" t="s">
        <v>6343</v>
      </c>
      <c r="G477" s="6"/>
      <c r="H477" s="6"/>
      <c r="I477" s="6"/>
      <c r="J477" s="6"/>
      <c r="K477" s="6"/>
      <c r="L477" s="5" t="s">
        <v>6657</v>
      </c>
      <c r="M477" s="6"/>
      <c r="N477" s="6"/>
    </row>
    <row r="478" spans="1:14" s="194" customFormat="1" ht="28.5" hidden="1" outlineLevel="2">
      <c r="A478" s="38"/>
      <c r="B478" s="118" t="s">
        <v>1116</v>
      </c>
      <c r="C478" s="148" t="s">
        <v>4870</v>
      </c>
      <c r="D478" s="148" t="s">
        <v>4868</v>
      </c>
      <c r="E478" s="22" t="s">
        <v>5320</v>
      </c>
      <c r="F478" s="4" t="s">
        <v>5321</v>
      </c>
      <c r="G478" s="6" t="s">
        <v>5305</v>
      </c>
      <c r="H478" s="6"/>
      <c r="I478" s="6" t="s">
        <v>1475</v>
      </c>
      <c r="J478" s="6">
        <v>4</v>
      </c>
      <c r="K478" s="6">
        <v>4</v>
      </c>
      <c r="L478" s="5" t="s">
        <v>5306</v>
      </c>
      <c r="M478" s="6" t="s">
        <v>510</v>
      </c>
      <c r="N478" s="6">
        <v>2</v>
      </c>
    </row>
    <row r="479" spans="1:14" s="194" customFormat="1" outlineLevel="1" collapsed="1">
      <c r="A479" s="38" t="s">
        <v>1328</v>
      </c>
      <c r="B479" s="118" t="s">
        <v>1116</v>
      </c>
      <c r="C479" s="148" t="s">
        <v>4870</v>
      </c>
      <c r="D479" s="148" t="s">
        <v>4868</v>
      </c>
      <c r="E479" s="141"/>
      <c r="F479" s="7" t="s">
        <v>5322</v>
      </c>
      <c r="G479" s="6"/>
      <c r="H479" s="6"/>
      <c r="I479" s="6"/>
      <c r="J479" s="6"/>
      <c r="K479" s="6"/>
      <c r="L479" s="5" t="s">
        <v>6657</v>
      </c>
      <c r="M479" s="6"/>
      <c r="N479" s="6"/>
    </row>
    <row r="480" spans="1:14" s="194" customFormat="1" ht="28.5" hidden="1" outlineLevel="2">
      <c r="A480" s="38"/>
      <c r="B480" s="118" t="s">
        <v>1116</v>
      </c>
      <c r="C480" s="148" t="s">
        <v>4870</v>
      </c>
      <c r="D480" s="148" t="s">
        <v>4868</v>
      </c>
      <c r="E480" s="22" t="s">
        <v>5323</v>
      </c>
      <c r="F480" s="4" t="s">
        <v>5324</v>
      </c>
      <c r="G480" s="6" t="s">
        <v>5305</v>
      </c>
      <c r="H480" s="6"/>
      <c r="I480" s="6" t="s">
        <v>1475</v>
      </c>
      <c r="J480" s="6">
        <v>4</v>
      </c>
      <c r="K480" s="6">
        <v>4</v>
      </c>
      <c r="L480" s="5" t="s">
        <v>5306</v>
      </c>
      <c r="M480" s="6" t="s">
        <v>510</v>
      </c>
      <c r="N480" s="6">
        <v>2</v>
      </c>
    </row>
    <row r="481" spans="1:14" s="194" customFormat="1" outlineLevel="1" collapsed="1">
      <c r="A481" s="38" t="s">
        <v>1340</v>
      </c>
      <c r="B481" s="118" t="s">
        <v>1116</v>
      </c>
      <c r="C481" s="148" t="s">
        <v>4870</v>
      </c>
      <c r="D481" s="148" t="s">
        <v>4868</v>
      </c>
      <c r="E481" s="141"/>
      <c r="F481" s="7" t="s">
        <v>6344</v>
      </c>
      <c r="G481" s="6"/>
      <c r="H481" s="6"/>
      <c r="I481" s="6"/>
      <c r="J481" s="6"/>
      <c r="K481" s="6"/>
      <c r="L481" s="5" t="s">
        <v>6659</v>
      </c>
      <c r="M481" s="6"/>
      <c r="N481" s="6"/>
    </row>
    <row r="482" spans="1:14" s="194" customFormat="1" ht="28.5" hidden="1" outlineLevel="2">
      <c r="A482" s="38"/>
      <c r="B482" s="118" t="s">
        <v>1116</v>
      </c>
      <c r="C482" s="148" t="s">
        <v>4870</v>
      </c>
      <c r="D482" s="148" t="s">
        <v>4868</v>
      </c>
      <c r="E482" s="22" t="s">
        <v>5325</v>
      </c>
      <c r="F482" s="4" t="s">
        <v>5326</v>
      </c>
      <c r="G482" s="6" t="s">
        <v>5305</v>
      </c>
      <c r="H482" s="6"/>
      <c r="I482" s="6" t="s">
        <v>1475</v>
      </c>
      <c r="J482" s="6">
        <v>4</v>
      </c>
      <c r="K482" s="6">
        <v>4</v>
      </c>
      <c r="L482" s="5" t="s">
        <v>5306</v>
      </c>
      <c r="M482" s="6" t="s">
        <v>510</v>
      </c>
      <c r="N482" s="6">
        <v>1</v>
      </c>
    </row>
    <row r="483" spans="1:14" s="194" customFormat="1" outlineLevel="1" collapsed="1">
      <c r="A483" s="38" t="s">
        <v>1358</v>
      </c>
      <c r="B483" s="118" t="s">
        <v>1116</v>
      </c>
      <c r="C483" s="148" t="s">
        <v>4870</v>
      </c>
      <c r="D483" s="148" t="s">
        <v>4868</v>
      </c>
      <c r="E483" s="141"/>
      <c r="F483" s="7" t="s">
        <v>6345</v>
      </c>
      <c r="G483" s="6"/>
      <c r="H483" s="6"/>
      <c r="I483" s="6"/>
      <c r="J483" s="6"/>
      <c r="K483" s="6"/>
      <c r="L483" s="5" t="s">
        <v>6657</v>
      </c>
      <c r="M483" s="6"/>
      <c r="N483" s="6"/>
    </row>
    <row r="484" spans="1:14" s="194" customFormat="1" ht="57" hidden="1" outlineLevel="2">
      <c r="A484" s="38"/>
      <c r="B484" s="118" t="s">
        <v>1116</v>
      </c>
      <c r="C484" s="148" t="s">
        <v>4870</v>
      </c>
      <c r="D484" s="148" t="s">
        <v>4868</v>
      </c>
      <c r="E484" s="22" t="s">
        <v>5327</v>
      </c>
      <c r="F484" s="4" t="s">
        <v>5328</v>
      </c>
      <c r="G484" s="6" t="s">
        <v>5305</v>
      </c>
      <c r="H484" s="6"/>
      <c r="I484" s="6" t="s">
        <v>1475</v>
      </c>
      <c r="J484" s="6">
        <v>5</v>
      </c>
      <c r="K484" s="6">
        <v>5</v>
      </c>
      <c r="L484" s="5" t="s">
        <v>5306</v>
      </c>
      <c r="M484" s="6" t="s">
        <v>510</v>
      </c>
      <c r="N484" s="6">
        <v>2</v>
      </c>
    </row>
    <row r="485" spans="1:14" s="194" customFormat="1" outlineLevel="1" collapsed="1">
      <c r="A485" s="38" t="s">
        <v>1373</v>
      </c>
      <c r="B485" s="118" t="s">
        <v>1116</v>
      </c>
      <c r="C485" s="148" t="s">
        <v>4870</v>
      </c>
      <c r="D485" s="148" t="s">
        <v>4868</v>
      </c>
      <c r="E485" s="141"/>
      <c r="F485" s="7" t="s">
        <v>6346</v>
      </c>
      <c r="G485" s="6"/>
      <c r="H485" s="6"/>
      <c r="I485" s="6"/>
      <c r="J485" s="6"/>
      <c r="K485" s="6"/>
      <c r="L485" s="5" t="s">
        <v>6657</v>
      </c>
      <c r="M485" s="6"/>
      <c r="N485" s="6"/>
    </row>
    <row r="486" spans="1:14" s="194" customFormat="1" ht="57" hidden="1" outlineLevel="2">
      <c r="A486" s="38"/>
      <c r="B486" s="118" t="s">
        <v>1116</v>
      </c>
      <c r="C486" s="148" t="s">
        <v>4870</v>
      </c>
      <c r="D486" s="148" t="s">
        <v>4868</v>
      </c>
      <c r="E486" s="22" t="s">
        <v>5329</v>
      </c>
      <c r="F486" s="4" t="s">
        <v>5330</v>
      </c>
      <c r="G486" s="6" t="s">
        <v>5305</v>
      </c>
      <c r="H486" s="6"/>
      <c r="I486" s="6" t="s">
        <v>1475</v>
      </c>
      <c r="J486" s="6">
        <v>5</v>
      </c>
      <c r="K486" s="6">
        <v>5</v>
      </c>
      <c r="L486" s="5" t="s">
        <v>5306</v>
      </c>
      <c r="M486" s="6" t="s">
        <v>510</v>
      </c>
      <c r="N486" s="6">
        <v>2</v>
      </c>
    </row>
    <row r="487" spans="1:14" s="194" customFormat="1" outlineLevel="1" collapsed="1">
      <c r="A487" s="38" t="s">
        <v>1390</v>
      </c>
      <c r="B487" s="118" t="s">
        <v>1116</v>
      </c>
      <c r="C487" s="148" t="s">
        <v>4870</v>
      </c>
      <c r="D487" s="148" t="s">
        <v>4868</v>
      </c>
      <c r="E487" s="141"/>
      <c r="F487" s="7" t="s">
        <v>6347</v>
      </c>
      <c r="G487" s="6"/>
      <c r="H487" s="6"/>
      <c r="I487" s="6"/>
      <c r="J487" s="6"/>
      <c r="K487" s="6"/>
      <c r="L487" s="5" t="s">
        <v>6657</v>
      </c>
      <c r="M487" s="6"/>
      <c r="N487" s="6"/>
    </row>
    <row r="488" spans="1:14" s="194" customFormat="1" ht="57" hidden="1" outlineLevel="2">
      <c r="A488" s="38"/>
      <c r="B488" s="118" t="s">
        <v>1116</v>
      </c>
      <c r="C488" s="148" t="s">
        <v>4870</v>
      </c>
      <c r="D488" s="148" t="s">
        <v>4868</v>
      </c>
      <c r="E488" s="22" t="s">
        <v>5331</v>
      </c>
      <c r="F488" s="4" t="s">
        <v>5332</v>
      </c>
      <c r="G488" s="6" t="s">
        <v>5305</v>
      </c>
      <c r="H488" s="6"/>
      <c r="I488" s="6" t="s">
        <v>1475</v>
      </c>
      <c r="J488" s="6">
        <v>5</v>
      </c>
      <c r="K488" s="6">
        <v>5</v>
      </c>
      <c r="L488" s="5" t="s">
        <v>5306</v>
      </c>
      <c r="M488" s="6" t="s">
        <v>510</v>
      </c>
      <c r="N488" s="6">
        <v>2</v>
      </c>
    </row>
    <row r="489" spans="1:14" s="194" customFormat="1" outlineLevel="1" collapsed="1">
      <c r="A489" s="38" t="s">
        <v>1404</v>
      </c>
      <c r="B489" s="118" t="s">
        <v>1116</v>
      </c>
      <c r="C489" s="148" t="s">
        <v>4870</v>
      </c>
      <c r="D489" s="148" t="s">
        <v>4868</v>
      </c>
      <c r="E489" s="141"/>
      <c r="F489" s="7" t="s">
        <v>6348</v>
      </c>
      <c r="G489" s="6"/>
      <c r="H489" s="6"/>
      <c r="I489" s="6"/>
      <c r="J489" s="6"/>
      <c r="K489" s="6"/>
      <c r="L489" s="5" t="s">
        <v>6657</v>
      </c>
      <c r="M489" s="6"/>
      <c r="N489" s="6"/>
    </row>
    <row r="490" spans="1:14" s="194" customFormat="1" ht="57" hidden="1" outlineLevel="2">
      <c r="A490" s="38"/>
      <c r="B490" s="118" t="s">
        <v>1116</v>
      </c>
      <c r="C490" s="148" t="s">
        <v>4870</v>
      </c>
      <c r="D490" s="148" t="s">
        <v>4868</v>
      </c>
      <c r="E490" s="22" t="s">
        <v>5333</v>
      </c>
      <c r="F490" s="4" t="s">
        <v>5330</v>
      </c>
      <c r="G490" s="6" t="s">
        <v>5305</v>
      </c>
      <c r="H490" s="6"/>
      <c r="I490" s="6" t="s">
        <v>1475</v>
      </c>
      <c r="J490" s="6">
        <v>5</v>
      </c>
      <c r="K490" s="6">
        <v>5</v>
      </c>
      <c r="L490" s="5" t="s">
        <v>5306</v>
      </c>
      <c r="M490" s="6" t="s">
        <v>510</v>
      </c>
      <c r="N490" s="6">
        <v>2</v>
      </c>
    </row>
    <row r="491" spans="1:14" s="194" customFormat="1" outlineLevel="1" collapsed="1">
      <c r="A491" s="38" t="s">
        <v>1421</v>
      </c>
      <c r="B491" s="118" t="s">
        <v>1116</v>
      </c>
      <c r="C491" s="148" t="s">
        <v>4870</v>
      </c>
      <c r="D491" s="148" t="s">
        <v>4868</v>
      </c>
      <c r="E491" s="141"/>
      <c r="F491" s="7" t="s">
        <v>6349</v>
      </c>
      <c r="G491" s="6"/>
      <c r="H491" s="6"/>
      <c r="I491" s="6"/>
      <c r="J491" s="6"/>
      <c r="K491" s="6"/>
      <c r="L491" s="5" t="s">
        <v>6657</v>
      </c>
      <c r="M491" s="6"/>
      <c r="N491" s="6"/>
    </row>
    <row r="492" spans="1:14" s="194" customFormat="1" ht="57" hidden="1" outlineLevel="2">
      <c r="A492" s="38"/>
      <c r="B492" s="118" t="s">
        <v>1116</v>
      </c>
      <c r="C492" s="148" t="s">
        <v>4870</v>
      </c>
      <c r="D492" s="148" t="s">
        <v>4868</v>
      </c>
      <c r="E492" s="22" t="s">
        <v>5334</v>
      </c>
      <c r="F492" s="4" t="s">
        <v>5330</v>
      </c>
      <c r="G492" s="6" t="s">
        <v>5305</v>
      </c>
      <c r="H492" s="6"/>
      <c r="I492" s="6" t="s">
        <v>1475</v>
      </c>
      <c r="J492" s="6">
        <v>5</v>
      </c>
      <c r="K492" s="6">
        <v>5</v>
      </c>
      <c r="L492" s="5" t="s">
        <v>5306</v>
      </c>
      <c r="M492" s="6" t="s">
        <v>510</v>
      </c>
      <c r="N492" s="6">
        <v>2</v>
      </c>
    </row>
    <row r="493" spans="1:14" s="194" customFormat="1" outlineLevel="1" collapsed="1">
      <c r="A493" s="38" t="s">
        <v>1440</v>
      </c>
      <c r="B493" s="118" t="s">
        <v>1116</v>
      </c>
      <c r="C493" s="148" t="s">
        <v>4870</v>
      </c>
      <c r="D493" s="148" t="s">
        <v>4868</v>
      </c>
      <c r="E493" s="141"/>
      <c r="F493" s="7" t="s">
        <v>5335</v>
      </c>
      <c r="G493" s="6"/>
      <c r="H493" s="6"/>
      <c r="I493" s="6"/>
      <c r="J493" s="6"/>
      <c r="K493" s="6"/>
      <c r="L493" s="5" t="s">
        <v>6657</v>
      </c>
      <c r="M493" s="6"/>
      <c r="N493" s="6"/>
    </row>
    <row r="494" spans="1:14" s="194" customFormat="1" ht="57" hidden="1" outlineLevel="2">
      <c r="A494" s="38"/>
      <c r="B494" s="118" t="s">
        <v>1116</v>
      </c>
      <c r="C494" s="148" t="s">
        <v>4870</v>
      </c>
      <c r="D494" s="148" t="s">
        <v>4868</v>
      </c>
      <c r="E494" s="22" t="s">
        <v>5336</v>
      </c>
      <c r="F494" s="4" t="s">
        <v>5337</v>
      </c>
      <c r="G494" s="6" t="s">
        <v>5305</v>
      </c>
      <c r="H494" s="6"/>
      <c r="I494" s="6" t="s">
        <v>1475</v>
      </c>
      <c r="J494" s="6">
        <v>5</v>
      </c>
      <c r="K494" s="6">
        <v>5</v>
      </c>
      <c r="L494" s="5" t="s">
        <v>5306</v>
      </c>
      <c r="M494" s="6" t="s">
        <v>510</v>
      </c>
      <c r="N494" s="6">
        <v>2</v>
      </c>
    </row>
    <row r="495" spans="1:14" s="194" customFormat="1" outlineLevel="1" collapsed="1">
      <c r="A495" s="38" t="s">
        <v>1457</v>
      </c>
      <c r="B495" s="118" t="s">
        <v>1116</v>
      </c>
      <c r="C495" s="148" t="s">
        <v>4870</v>
      </c>
      <c r="D495" s="148" t="s">
        <v>4868</v>
      </c>
      <c r="E495" s="141"/>
      <c r="F495" s="7" t="s">
        <v>5338</v>
      </c>
      <c r="G495" s="6"/>
      <c r="H495" s="6"/>
      <c r="I495" s="6"/>
      <c r="J495" s="6"/>
      <c r="K495" s="6"/>
      <c r="L495" s="5" t="s">
        <v>6657</v>
      </c>
      <c r="M495" s="6"/>
      <c r="N495" s="6"/>
    </row>
    <row r="496" spans="1:14" s="194" customFormat="1" ht="28.5" hidden="1" outlineLevel="2">
      <c r="A496" s="38"/>
      <c r="B496" s="118" t="s">
        <v>1116</v>
      </c>
      <c r="C496" s="148" t="s">
        <v>4870</v>
      </c>
      <c r="D496" s="148" t="s">
        <v>4868</v>
      </c>
      <c r="E496" s="22" t="s">
        <v>5339</v>
      </c>
      <c r="F496" s="4" t="s">
        <v>5340</v>
      </c>
      <c r="G496" s="6" t="s">
        <v>5305</v>
      </c>
      <c r="H496" s="6"/>
      <c r="I496" s="6" t="s">
        <v>1475</v>
      </c>
      <c r="J496" s="6">
        <v>5</v>
      </c>
      <c r="K496" s="6">
        <v>5</v>
      </c>
      <c r="L496" s="5" t="s">
        <v>5306</v>
      </c>
      <c r="M496" s="6" t="s">
        <v>510</v>
      </c>
      <c r="N496" s="6">
        <v>2</v>
      </c>
    </row>
    <row r="497" spans="1:14" s="194" customFormat="1" outlineLevel="1" collapsed="1">
      <c r="A497" s="38" t="s">
        <v>1471</v>
      </c>
      <c r="B497" s="118" t="s">
        <v>1116</v>
      </c>
      <c r="C497" s="148" t="s">
        <v>4870</v>
      </c>
      <c r="D497" s="148" t="s">
        <v>4868</v>
      </c>
      <c r="E497" s="141"/>
      <c r="F497" s="7" t="s">
        <v>5341</v>
      </c>
      <c r="G497" s="6"/>
      <c r="H497" s="6"/>
      <c r="I497" s="6"/>
      <c r="J497" s="6"/>
      <c r="K497" s="6"/>
      <c r="L497" s="5" t="s">
        <v>6657</v>
      </c>
      <c r="M497" s="6"/>
      <c r="N497" s="6"/>
    </row>
    <row r="498" spans="1:14" s="194" customFormat="1" ht="57" hidden="1" outlineLevel="2">
      <c r="A498" s="38"/>
      <c r="B498" s="118" t="s">
        <v>1116</v>
      </c>
      <c r="C498" s="148" t="s">
        <v>4870</v>
      </c>
      <c r="D498" s="148" t="s">
        <v>4868</v>
      </c>
      <c r="E498" s="22" t="s">
        <v>5342</v>
      </c>
      <c r="F498" s="4" t="s">
        <v>5343</v>
      </c>
      <c r="G498" s="6" t="s">
        <v>5305</v>
      </c>
      <c r="H498" s="6"/>
      <c r="I498" s="6" t="s">
        <v>1475</v>
      </c>
      <c r="J498" s="6">
        <v>5</v>
      </c>
      <c r="K498" s="6">
        <v>5</v>
      </c>
      <c r="L498" s="5" t="s">
        <v>5306</v>
      </c>
      <c r="M498" s="6" t="s">
        <v>510</v>
      </c>
      <c r="N498" s="6">
        <v>2</v>
      </c>
    </row>
    <row r="499" spans="1:14" s="194" customFormat="1" outlineLevel="1" collapsed="1">
      <c r="A499" s="38" t="s">
        <v>1490</v>
      </c>
      <c r="B499" s="118" t="s">
        <v>1116</v>
      </c>
      <c r="C499" s="148" t="s">
        <v>4870</v>
      </c>
      <c r="D499" s="148" t="s">
        <v>4868</v>
      </c>
      <c r="E499" s="141"/>
      <c r="F499" s="7" t="s">
        <v>5344</v>
      </c>
      <c r="G499" s="6"/>
      <c r="H499" s="6"/>
      <c r="I499" s="6"/>
      <c r="J499" s="6"/>
      <c r="K499" s="6"/>
      <c r="L499" s="5" t="s">
        <v>6657</v>
      </c>
      <c r="M499" s="6"/>
      <c r="N499" s="6"/>
    </row>
    <row r="500" spans="1:14" s="194" customFormat="1" ht="57" hidden="1" outlineLevel="2">
      <c r="A500" s="38"/>
      <c r="B500" s="118" t="s">
        <v>1116</v>
      </c>
      <c r="C500" s="148" t="s">
        <v>4870</v>
      </c>
      <c r="D500" s="148" t="s">
        <v>4868</v>
      </c>
      <c r="E500" s="146" t="s">
        <v>5345</v>
      </c>
      <c r="F500" s="4" t="s">
        <v>5330</v>
      </c>
      <c r="G500" s="6" t="s">
        <v>5305</v>
      </c>
      <c r="H500" s="6"/>
      <c r="I500" s="6" t="s">
        <v>1475</v>
      </c>
      <c r="J500" s="6">
        <v>5</v>
      </c>
      <c r="K500" s="6">
        <v>5</v>
      </c>
      <c r="L500" s="5" t="s">
        <v>5306</v>
      </c>
      <c r="M500" s="6" t="s">
        <v>510</v>
      </c>
      <c r="N500" s="6">
        <v>2</v>
      </c>
    </row>
    <row r="501" spans="1:14" s="194" customFormat="1" ht="71.25" outlineLevel="1" collapsed="1">
      <c r="A501" s="38" t="s">
        <v>1506</v>
      </c>
      <c r="B501" s="118" t="s">
        <v>1116</v>
      </c>
      <c r="C501" s="148" t="s">
        <v>4870</v>
      </c>
      <c r="D501" s="148" t="s">
        <v>4868</v>
      </c>
      <c r="E501" s="141"/>
      <c r="F501" s="7" t="s">
        <v>6350</v>
      </c>
      <c r="G501" s="6"/>
      <c r="H501" s="6"/>
      <c r="I501" s="6"/>
      <c r="J501" s="6"/>
      <c r="K501" s="6"/>
      <c r="L501" s="5" t="s">
        <v>6660</v>
      </c>
      <c r="M501" s="6"/>
      <c r="N501" s="6"/>
    </row>
    <row r="502" spans="1:14" s="194" customFormat="1" ht="57" hidden="1" outlineLevel="2">
      <c r="A502" s="38"/>
      <c r="B502" s="118" t="s">
        <v>1116</v>
      </c>
      <c r="C502" s="148" t="s">
        <v>4870</v>
      </c>
      <c r="D502" s="148" t="s">
        <v>4868</v>
      </c>
      <c r="E502" s="22" t="s">
        <v>5346</v>
      </c>
      <c r="F502" s="4" t="s">
        <v>5347</v>
      </c>
      <c r="G502" s="6" t="s">
        <v>5305</v>
      </c>
      <c r="H502" s="6"/>
      <c r="I502" s="6" t="s">
        <v>1475</v>
      </c>
      <c r="J502" s="6">
        <v>10</v>
      </c>
      <c r="K502" s="6">
        <v>10</v>
      </c>
      <c r="L502" s="5" t="s">
        <v>5306</v>
      </c>
      <c r="M502" s="6" t="s">
        <v>510</v>
      </c>
      <c r="N502" s="6">
        <v>2</v>
      </c>
    </row>
    <row r="503" spans="1:14" s="194" customFormat="1" ht="99.75" hidden="1" outlineLevel="2">
      <c r="A503" s="38"/>
      <c r="B503" s="118" t="s">
        <v>1116</v>
      </c>
      <c r="C503" s="148" t="s">
        <v>4870</v>
      </c>
      <c r="D503" s="148" t="s">
        <v>4868</v>
      </c>
      <c r="E503" s="141" t="s">
        <v>5348</v>
      </c>
      <c r="F503" s="7" t="s">
        <v>5349</v>
      </c>
      <c r="G503" s="6" t="s">
        <v>1120</v>
      </c>
      <c r="H503" s="6"/>
      <c r="I503" s="51" t="s">
        <v>1475</v>
      </c>
      <c r="J503" s="6">
        <v>10</v>
      </c>
      <c r="K503" s="6">
        <v>10</v>
      </c>
      <c r="L503" s="65" t="s">
        <v>1128</v>
      </c>
      <c r="M503" s="51" t="s">
        <v>510</v>
      </c>
      <c r="N503" s="38">
        <v>8</v>
      </c>
    </row>
    <row r="504" spans="1:14" s="194" customFormat="1" ht="28.5" hidden="1" outlineLevel="2">
      <c r="A504" s="38"/>
      <c r="B504" s="118" t="s">
        <v>1116</v>
      </c>
      <c r="C504" s="148" t="s">
        <v>4870</v>
      </c>
      <c r="D504" s="148" t="s">
        <v>4868</v>
      </c>
      <c r="E504" s="141" t="s">
        <v>5348</v>
      </c>
      <c r="F504" s="7" t="s">
        <v>5350</v>
      </c>
      <c r="G504" s="6" t="s">
        <v>1120</v>
      </c>
      <c r="H504" s="6"/>
      <c r="I504" s="51" t="s">
        <v>1475</v>
      </c>
      <c r="J504" s="6">
        <v>10</v>
      </c>
      <c r="K504" s="6">
        <v>10</v>
      </c>
      <c r="L504" s="65" t="s">
        <v>5351</v>
      </c>
      <c r="M504" s="51" t="s">
        <v>510</v>
      </c>
      <c r="N504" s="38">
        <v>6</v>
      </c>
    </row>
    <row r="505" spans="1:14" s="194" customFormat="1" ht="28.5" hidden="1" outlineLevel="2">
      <c r="A505" s="38"/>
      <c r="B505" s="118" t="s">
        <v>1116</v>
      </c>
      <c r="C505" s="148" t="s">
        <v>4870</v>
      </c>
      <c r="D505" s="148" t="s">
        <v>4868</v>
      </c>
      <c r="E505" s="141" t="s">
        <v>5352</v>
      </c>
      <c r="F505" s="7" t="s">
        <v>5353</v>
      </c>
      <c r="G505" s="6" t="s">
        <v>1120</v>
      </c>
      <c r="H505" s="6"/>
      <c r="I505" s="51" t="s">
        <v>1475</v>
      </c>
      <c r="J505" s="6">
        <v>10</v>
      </c>
      <c r="K505" s="6">
        <v>10</v>
      </c>
      <c r="L505" s="65" t="s">
        <v>5354</v>
      </c>
      <c r="M505" s="51" t="s">
        <v>510</v>
      </c>
      <c r="N505" s="38">
        <v>2</v>
      </c>
    </row>
    <row r="506" spans="1:14" s="194" customFormat="1" ht="28.5" hidden="1" outlineLevel="2">
      <c r="A506" s="38"/>
      <c r="B506" s="118" t="s">
        <v>1116</v>
      </c>
      <c r="C506" s="148" t="s">
        <v>4870</v>
      </c>
      <c r="D506" s="148" t="s">
        <v>4868</v>
      </c>
      <c r="E506" s="141" t="s">
        <v>5355</v>
      </c>
      <c r="F506" s="4" t="s">
        <v>5356</v>
      </c>
      <c r="G506" s="6" t="s">
        <v>1120</v>
      </c>
      <c r="H506" s="6"/>
      <c r="I506" s="51" t="s">
        <v>1475</v>
      </c>
      <c r="J506" s="6">
        <v>10</v>
      </c>
      <c r="K506" s="6">
        <v>10</v>
      </c>
      <c r="L506" s="65" t="s">
        <v>5357</v>
      </c>
      <c r="M506" s="51" t="s">
        <v>510</v>
      </c>
      <c r="N506" s="38">
        <v>2</v>
      </c>
    </row>
    <row r="507" spans="1:14" s="194" customFormat="1" ht="142.5" outlineLevel="1" collapsed="1">
      <c r="A507" s="38" t="s">
        <v>1518</v>
      </c>
      <c r="B507" s="118" t="s">
        <v>1116</v>
      </c>
      <c r="C507" s="148" t="s">
        <v>4870</v>
      </c>
      <c r="D507" s="148" t="s">
        <v>4868</v>
      </c>
      <c r="E507" s="141"/>
      <c r="F507" s="7" t="s">
        <v>6351</v>
      </c>
      <c r="G507" s="6"/>
      <c r="H507" s="6"/>
      <c r="I507" s="6"/>
      <c r="J507" s="60"/>
      <c r="K507" s="60"/>
      <c r="L507" s="5" t="s">
        <v>6661</v>
      </c>
      <c r="M507" s="6"/>
      <c r="N507" s="6"/>
    </row>
    <row r="508" spans="1:14" s="194" customFormat="1" ht="99.75" hidden="1" outlineLevel="2">
      <c r="A508" s="38"/>
      <c r="B508" s="118" t="s">
        <v>1116</v>
      </c>
      <c r="C508" s="148" t="s">
        <v>4870</v>
      </c>
      <c r="D508" s="148" t="s">
        <v>4868</v>
      </c>
      <c r="E508" s="141" t="s">
        <v>5358</v>
      </c>
      <c r="F508" s="7" t="s">
        <v>6532</v>
      </c>
      <c r="G508" s="6" t="s">
        <v>1120</v>
      </c>
      <c r="H508" s="6"/>
      <c r="I508" s="51" t="s">
        <v>61</v>
      </c>
      <c r="J508" s="60">
        <v>7</v>
      </c>
      <c r="K508" s="60">
        <v>7</v>
      </c>
      <c r="L508" s="65" t="s">
        <v>1128</v>
      </c>
      <c r="M508" s="51" t="s">
        <v>510</v>
      </c>
      <c r="N508" s="38">
        <v>12</v>
      </c>
    </row>
    <row r="509" spans="1:14" s="194" customFormat="1" hidden="1" outlineLevel="2">
      <c r="A509" s="38"/>
      <c r="B509" s="118" t="s">
        <v>1116</v>
      </c>
      <c r="C509" s="148" t="s">
        <v>4870</v>
      </c>
      <c r="D509" s="148" t="s">
        <v>4868</v>
      </c>
      <c r="E509" s="21" t="s">
        <v>5359</v>
      </c>
      <c r="F509" s="4" t="s">
        <v>5360</v>
      </c>
      <c r="G509" s="21" t="s">
        <v>1120</v>
      </c>
      <c r="H509" s="21">
        <v>0</v>
      </c>
      <c r="I509" s="21" t="s">
        <v>1475</v>
      </c>
      <c r="J509" s="21">
        <v>7</v>
      </c>
      <c r="K509" s="21">
        <v>7</v>
      </c>
      <c r="L509" s="4" t="s">
        <v>5361</v>
      </c>
      <c r="M509" s="21" t="s">
        <v>510</v>
      </c>
      <c r="N509" s="21">
        <v>10</v>
      </c>
    </row>
    <row r="510" spans="1:14" s="194" customFormat="1" ht="28.5" hidden="1" outlineLevel="2">
      <c r="A510" s="38"/>
      <c r="B510" s="118" t="s">
        <v>1116</v>
      </c>
      <c r="C510" s="148" t="s">
        <v>4870</v>
      </c>
      <c r="D510" s="148" t="s">
        <v>4868</v>
      </c>
      <c r="E510" s="141" t="s">
        <v>5358</v>
      </c>
      <c r="F510" s="7" t="s">
        <v>5362</v>
      </c>
      <c r="G510" s="6" t="s">
        <v>1120</v>
      </c>
      <c r="H510" s="6"/>
      <c r="I510" s="51" t="s">
        <v>61</v>
      </c>
      <c r="J510" s="60">
        <v>7</v>
      </c>
      <c r="K510" s="60">
        <v>7</v>
      </c>
      <c r="L510" s="65" t="s">
        <v>1125</v>
      </c>
      <c r="M510" s="51" t="s">
        <v>510</v>
      </c>
      <c r="N510" s="38">
        <v>3</v>
      </c>
    </row>
    <row r="511" spans="1:14" s="194" customFormat="1" ht="28.5" hidden="1" outlineLevel="2">
      <c r="A511" s="38"/>
      <c r="B511" s="118" t="s">
        <v>1116</v>
      </c>
      <c r="C511" s="148" t="s">
        <v>4870</v>
      </c>
      <c r="D511" s="148" t="s">
        <v>4868</v>
      </c>
      <c r="E511" s="141" t="s">
        <v>5358</v>
      </c>
      <c r="F511" s="7" t="s">
        <v>5363</v>
      </c>
      <c r="G511" s="6" t="s">
        <v>1120</v>
      </c>
      <c r="H511" s="6"/>
      <c r="I511" s="51" t="s">
        <v>61</v>
      </c>
      <c r="J511" s="60">
        <v>7</v>
      </c>
      <c r="K511" s="60">
        <v>7</v>
      </c>
      <c r="L511" s="65" t="s">
        <v>4280</v>
      </c>
      <c r="M511" s="51" t="s">
        <v>510</v>
      </c>
      <c r="N511" s="38">
        <v>2</v>
      </c>
    </row>
    <row r="512" spans="1:14" s="194" customFormat="1" ht="57" hidden="1" outlineLevel="2">
      <c r="A512" s="38"/>
      <c r="B512" s="118" t="s">
        <v>1116</v>
      </c>
      <c r="C512" s="148" t="s">
        <v>4870</v>
      </c>
      <c r="D512" s="148" t="s">
        <v>4868</v>
      </c>
      <c r="E512" s="141" t="s">
        <v>5364</v>
      </c>
      <c r="F512" s="7" t="s">
        <v>3020</v>
      </c>
      <c r="G512" s="6" t="s">
        <v>1120</v>
      </c>
      <c r="H512" s="6"/>
      <c r="I512" s="51" t="s">
        <v>1475</v>
      </c>
      <c r="J512" s="60">
        <v>7</v>
      </c>
      <c r="K512" s="60">
        <v>7</v>
      </c>
      <c r="L512" s="65" t="s">
        <v>5365</v>
      </c>
      <c r="M512" s="51" t="s">
        <v>510</v>
      </c>
      <c r="N512" s="38">
        <v>2</v>
      </c>
    </row>
    <row r="513" spans="1:14" s="194" customFormat="1" ht="28.5" hidden="1" outlineLevel="2">
      <c r="A513" s="38"/>
      <c r="B513" s="118" t="s">
        <v>1116</v>
      </c>
      <c r="C513" s="148" t="s">
        <v>4870</v>
      </c>
      <c r="D513" s="148" t="s">
        <v>4868</v>
      </c>
      <c r="E513" s="141" t="s">
        <v>5358</v>
      </c>
      <c r="F513" s="25" t="s">
        <v>5366</v>
      </c>
      <c r="G513" s="6" t="s">
        <v>1120</v>
      </c>
      <c r="H513" s="6"/>
      <c r="I513" s="51" t="s">
        <v>1475</v>
      </c>
      <c r="J513" s="60">
        <v>7</v>
      </c>
      <c r="K513" s="60">
        <v>7</v>
      </c>
      <c r="L513" s="65" t="s">
        <v>1726</v>
      </c>
      <c r="M513" s="51" t="s">
        <v>510</v>
      </c>
      <c r="N513" s="38">
        <v>6</v>
      </c>
    </row>
    <row r="514" spans="1:14" s="194" customFormat="1" ht="28.5" hidden="1" outlineLevel="2">
      <c r="A514" s="38"/>
      <c r="B514" s="118" t="s">
        <v>1116</v>
      </c>
      <c r="C514" s="148" t="s">
        <v>4870</v>
      </c>
      <c r="D514" s="148" t="s">
        <v>4868</v>
      </c>
      <c r="E514" s="141" t="s">
        <v>5358</v>
      </c>
      <c r="F514" s="7" t="s">
        <v>5367</v>
      </c>
      <c r="G514" s="6" t="s">
        <v>1120</v>
      </c>
      <c r="H514" s="6"/>
      <c r="I514" s="51" t="s">
        <v>61</v>
      </c>
      <c r="J514" s="60">
        <v>7</v>
      </c>
      <c r="K514" s="60">
        <v>7</v>
      </c>
      <c r="L514" s="65" t="s">
        <v>5368</v>
      </c>
      <c r="M514" s="51" t="s">
        <v>510</v>
      </c>
      <c r="N514" s="38">
        <v>2</v>
      </c>
    </row>
    <row r="515" spans="1:14" s="194" customFormat="1" ht="28.5" hidden="1" outlineLevel="2">
      <c r="A515" s="38"/>
      <c r="B515" s="118" t="s">
        <v>1116</v>
      </c>
      <c r="C515" s="148" t="s">
        <v>4870</v>
      </c>
      <c r="D515" s="148" t="s">
        <v>4868</v>
      </c>
      <c r="E515" s="141" t="s">
        <v>5369</v>
      </c>
      <c r="F515" s="7" t="s">
        <v>5370</v>
      </c>
      <c r="G515" s="6" t="s">
        <v>1120</v>
      </c>
      <c r="H515" s="6"/>
      <c r="I515" s="51" t="s">
        <v>1475</v>
      </c>
      <c r="J515" s="60">
        <v>7</v>
      </c>
      <c r="K515" s="60">
        <v>7</v>
      </c>
      <c r="L515" s="65" t="s">
        <v>5371</v>
      </c>
      <c r="M515" s="51" t="s">
        <v>510</v>
      </c>
      <c r="N515" s="38">
        <v>2</v>
      </c>
    </row>
    <row r="516" spans="1:14" s="194" customFormat="1" ht="57" hidden="1" outlineLevel="2">
      <c r="A516" s="38"/>
      <c r="B516" s="118" t="s">
        <v>1116</v>
      </c>
      <c r="C516" s="148" t="s">
        <v>4870</v>
      </c>
      <c r="D516" s="148" t="s">
        <v>4868</v>
      </c>
      <c r="E516" s="141" t="s">
        <v>5369</v>
      </c>
      <c r="F516" s="7" t="s">
        <v>5372</v>
      </c>
      <c r="G516" s="6" t="s">
        <v>1120</v>
      </c>
      <c r="H516" s="6"/>
      <c r="I516" s="51" t="s">
        <v>61</v>
      </c>
      <c r="J516" s="60">
        <v>3</v>
      </c>
      <c r="K516" s="60">
        <v>3</v>
      </c>
      <c r="L516" s="65" t="s">
        <v>1142</v>
      </c>
      <c r="M516" s="51" t="s">
        <v>510</v>
      </c>
      <c r="N516" s="38">
        <v>12</v>
      </c>
    </row>
    <row r="517" spans="1:14" s="194" customFormat="1" ht="28.5" hidden="1" outlineLevel="2">
      <c r="A517" s="38"/>
      <c r="B517" s="118" t="s">
        <v>1116</v>
      </c>
      <c r="C517" s="148" t="s">
        <v>4870</v>
      </c>
      <c r="D517" s="148" t="s">
        <v>4868</v>
      </c>
      <c r="E517" s="141" t="s">
        <v>5369</v>
      </c>
      <c r="F517" s="7" t="s">
        <v>5373</v>
      </c>
      <c r="G517" s="6" t="s">
        <v>1120</v>
      </c>
      <c r="H517" s="6"/>
      <c r="I517" s="51" t="s">
        <v>1475</v>
      </c>
      <c r="J517" s="60">
        <v>3</v>
      </c>
      <c r="K517" s="60">
        <v>3</v>
      </c>
      <c r="L517" s="65" t="s">
        <v>1484</v>
      </c>
      <c r="M517" s="51" t="s">
        <v>510</v>
      </c>
      <c r="N517" s="38">
        <v>2</v>
      </c>
    </row>
    <row r="518" spans="1:14" s="194" customFormat="1" ht="28.5" hidden="1" outlineLevel="2">
      <c r="A518" s="38"/>
      <c r="B518" s="118" t="s">
        <v>1116</v>
      </c>
      <c r="C518" s="148"/>
      <c r="D518" s="148" t="s">
        <v>4868</v>
      </c>
      <c r="E518" s="141" t="s">
        <v>5358</v>
      </c>
      <c r="F518" s="4" t="s">
        <v>5294</v>
      </c>
      <c r="G518" s="6" t="s">
        <v>1120</v>
      </c>
      <c r="H518" s="6"/>
      <c r="I518" s="51" t="s">
        <v>1475</v>
      </c>
      <c r="J518" s="60">
        <v>7</v>
      </c>
      <c r="K518" s="60">
        <v>7</v>
      </c>
      <c r="L518" s="65" t="s">
        <v>2611</v>
      </c>
      <c r="M518" s="6" t="s">
        <v>510</v>
      </c>
      <c r="N518" s="38">
        <v>1</v>
      </c>
    </row>
    <row r="519" spans="1:14" s="194" customFormat="1" ht="57" outlineLevel="1" collapsed="1">
      <c r="A519" s="38" t="s">
        <v>1535</v>
      </c>
      <c r="B519" s="118" t="s">
        <v>1116</v>
      </c>
      <c r="C519" s="148" t="s">
        <v>4870</v>
      </c>
      <c r="D519" s="148" t="s">
        <v>4868</v>
      </c>
      <c r="E519" s="141"/>
      <c r="F519" s="7" t="s">
        <v>6352</v>
      </c>
      <c r="G519" s="6"/>
      <c r="H519" s="6"/>
      <c r="I519" s="6"/>
      <c r="J519" s="60"/>
      <c r="K519" s="60"/>
      <c r="L519" s="5" t="s">
        <v>6662</v>
      </c>
      <c r="M519" s="6"/>
      <c r="N519" s="6"/>
    </row>
    <row r="520" spans="1:14" s="194" customFormat="1" ht="28.5" hidden="1" outlineLevel="2">
      <c r="A520" s="38"/>
      <c r="B520" s="118" t="s">
        <v>1116</v>
      </c>
      <c r="C520" s="148" t="s">
        <v>4870</v>
      </c>
      <c r="D520" s="148" t="s">
        <v>4868</v>
      </c>
      <c r="E520" s="22" t="s">
        <v>5374</v>
      </c>
      <c r="F520" s="4" t="s">
        <v>5375</v>
      </c>
      <c r="G520" s="6" t="s">
        <v>5305</v>
      </c>
      <c r="H520" s="6"/>
      <c r="I520" s="6" t="s">
        <v>1475</v>
      </c>
      <c r="J520" s="6">
        <v>10</v>
      </c>
      <c r="K520" s="6">
        <v>10</v>
      </c>
      <c r="L520" s="5" t="s">
        <v>5306</v>
      </c>
      <c r="M520" s="6" t="s">
        <v>510</v>
      </c>
      <c r="N520" s="6">
        <v>1</v>
      </c>
    </row>
    <row r="521" spans="1:14" s="194" customFormat="1" ht="28.5" hidden="1" outlineLevel="2">
      <c r="A521" s="38"/>
      <c r="B521" s="118" t="s">
        <v>1116</v>
      </c>
      <c r="C521" s="148" t="s">
        <v>4870</v>
      </c>
      <c r="D521" s="148" t="s">
        <v>4868</v>
      </c>
      <c r="E521" s="22" t="s">
        <v>5374</v>
      </c>
      <c r="F521" s="7" t="s">
        <v>5376</v>
      </c>
      <c r="G521" s="6" t="s">
        <v>1120</v>
      </c>
      <c r="H521" s="6"/>
      <c r="I521" s="51" t="s">
        <v>61</v>
      </c>
      <c r="J521" s="60">
        <v>10</v>
      </c>
      <c r="K521" s="60">
        <v>10</v>
      </c>
      <c r="L521" s="65" t="s">
        <v>1128</v>
      </c>
      <c r="M521" s="51" t="s">
        <v>510</v>
      </c>
      <c r="N521" s="6">
        <v>1</v>
      </c>
    </row>
    <row r="522" spans="1:14" s="194" customFormat="1" ht="28.5" hidden="1" outlineLevel="2">
      <c r="A522" s="38"/>
      <c r="B522" s="118" t="s">
        <v>1116</v>
      </c>
      <c r="C522" s="148" t="s">
        <v>4870</v>
      </c>
      <c r="D522" s="148" t="s">
        <v>4868</v>
      </c>
      <c r="E522" s="22" t="s">
        <v>5374</v>
      </c>
      <c r="F522" s="4" t="s">
        <v>5360</v>
      </c>
      <c r="G522" s="21" t="s">
        <v>1120</v>
      </c>
      <c r="H522" s="21">
        <v>0</v>
      </c>
      <c r="I522" s="21" t="s">
        <v>1475</v>
      </c>
      <c r="J522" s="21">
        <v>10</v>
      </c>
      <c r="K522" s="21">
        <v>10</v>
      </c>
      <c r="L522" s="4" t="s">
        <v>5361</v>
      </c>
      <c r="M522" s="21" t="s">
        <v>510</v>
      </c>
      <c r="N522" s="21">
        <v>1</v>
      </c>
    </row>
    <row r="523" spans="1:14" s="194" customFormat="1" ht="28.5" hidden="1" outlineLevel="2">
      <c r="A523" s="38"/>
      <c r="B523" s="118" t="s">
        <v>1116</v>
      </c>
      <c r="C523" s="148" t="s">
        <v>4870</v>
      </c>
      <c r="D523" s="148" t="s">
        <v>4868</v>
      </c>
      <c r="E523" s="22" t="s">
        <v>5374</v>
      </c>
      <c r="F523" s="7" t="s">
        <v>5377</v>
      </c>
      <c r="G523" s="6" t="s">
        <v>1120</v>
      </c>
      <c r="H523" s="6"/>
      <c r="I523" s="51" t="s">
        <v>61</v>
      </c>
      <c r="J523" s="60">
        <v>10</v>
      </c>
      <c r="K523" s="60">
        <v>10</v>
      </c>
      <c r="L523" s="65" t="s">
        <v>5378</v>
      </c>
      <c r="M523" s="51" t="s">
        <v>510</v>
      </c>
      <c r="N523" s="6">
        <v>1</v>
      </c>
    </row>
    <row r="524" spans="1:14" s="194" customFormat="1" ht="28.5" hidden="1" outlineLevel="2">
      <c r="A524" s="38"/>
      <c r="B524" s="118" t="s">
        <v>1116</v>
      </c>
      <c r="C524" s="148" t="s">
        <v>4870</v>
      </c>
      <c r="D524" s="148" t="s">
        <v>4868</v>
      </c>
      <c r="E524" s="22" t="s">
        <v>5374</v>
      </c>
      <c r="F524" s="7" t="s">
        <v>5379</v>
      </c>
      <c r="G524" s="6" t="s">
        <v>1120</v>
      </c>
      <c r="H524" s="6"/>
      <c r="I524" s="51" t="s">
        <v>61</v>
      </c>
      <c r="J524" s="60">
        <v>10</v>
      </c>
      <c r="K524" s="60">
        <v>10</v>
      </c>
      <c r="L524" s="65" t="s">
        <v>5380</v>
      </c>
      <c r="M524" s="51" t="s">
        <v>510</v>
      </c>
      <c r="N524" s="6">
        <v>1</v>
      </c>
    </row>
    <row r="525" spans="1:14" s="194" customFormat="1" ht="99.75" outlineLevel="1" collapsed="1">
      <c r="A525" s="38" t="s">
        <v>1543</v>
      </c>
      <c r="B525" s="118" t="s">
        <v>1116</v>
      </c>
      <c r="C525" s="148" t="s">
        <v>4870</v>
      </c>
      <c r="D525" s="148" t="s">
        <v>4868</v>
      </c>
      <c r="E525" s="141"/>
      <c r="F525" s="7" t="s">
        <v>6353</v>
      </c>
      <c r="G525" s="6"/>
      <c r="H525" s="6"/>
      <c r="I525" s="6"/>
      <c r="J525" s="6"/>
      <c r="K525" s="6"/>
      <c r="L525" s="5" t="s">
        <v>6663</v>
      </c>
      <c r="M525" s="6"/>
      <c r="N525" s="6"/>
    </row>
    <row r="526" spans="1:14" s="194" customFormat="1" ht="57" hidden="1" outlineLevel="2">
      <c r="A526" s="38"/>
      <c r="B526" s="118" t="s">
        <v>1116</v>
      </c>
      <c r="C526" s="148" t="s">
        <v>4870</v>
      </c>
      <c r="D526" s="148" t="s">
        <v>4868</v>
      </c>
      <c r="E526" s="141" t="s">
        <v>5381</v>
      </c>
      <c r="F526" s="7" t="s">
        <v>5382</v>
      </c>
      <c r="G526" s="6" t="s">
        <v>1120</v>
      </c>
      <c r="H526" s="6"/>
      <c r="I526" s="51" t="s">
        <v>1124</v>
      </c>
      <c r="J526" s="53">
        <v>8</v>
      </c>
      <c r="K526" s="53">
        <v>8</v>
      </c>
      <c r="L526" s="65" t="s">
        <v>5383</v>
      </c>
      <c r="M526" s="51" t="s">
        <v>510</v>
      </c>
      <c r="N526" s="38">
        <v>2</v>
      </c>
    </row>
    <row r="527" spans="1:14" s="194" customFormat="1" ht="99.75" hidden="1" outlineLevel="2">
      <c r="A527" s="38"/>
      <c r="B527" s="118" t="s">
        <v>1116</v>
      </c>
      <c r="C527" s="148" t="s">
        <v>4870</v>
      </c>
      <c r="D527" s="148" t="s">
        <v>4868</v>
      </c>
      <c r="E527" s="141" t="s">
        <v>5384</v>
      </c>
      <c r="F527" s="7" t="s">
        <v>5385</v>
      </c>
      <c r="G527" s="6" t="s">
        <v>1120</v>
      </c>
      <c r="H527" s="6"/>
      <c r="I527" s="51" t="s">
        <v>61</v>
      </c>
      <c r="J527" s="53">
        <v>8</v>
      </c>
      <c r="K527" s="53">
        <v>8</v>
      </c>
      <c r="L527" s="65" t="s">
        <v>5386</v>
      </c>
      <c r="M527" s="51" t="s">
        <v>510</v>
      </c>
      <c r="N527" s="38">
        <v>10</v>
      </c>
    </row>
    <row r="528" spans="1:14" s="194" customFormat="1" ht="42.75" hidden="1" outlineLevel="2">
      <c r="A528" s="38"/>
      <c r="B528" s="118" t="s">
        <v>1116</v>
      </c>
      <c r="C528" s="148" t="s">
        <v>4870</v>
      </c>
      <c r="D528" s="148" t="s">
        <v>4868</v>
      </c>
      <c r="E528" s="141" t="s">
        <v>5384</v>
      </c>
      <c r="F528" s="7" t="s">
        <v>5387</v>
      </c>
      <c r="G528" s="6" t="s">
        <v>1120</v>
      </c>
      <c r="H528" s="6"/>
      <c r="I528" s="51" t="s">
        <v>61</v>
      </c>
      <c r="J528" s="53">
        <v>8</v>
      </c>
      <c r="K528" s="53">
        <v>8</v>
      </c>
      <c r="L528" s="65" t="s">
        <v>1132</v>
      </c>
      <c r="M528" s="51" t="s">
        <v>510</v>
      </c>
      <c r="N528" s="38">
        <v>3</v>
      </c>
    </row>
    <row r="529" spans="1:14" s="194" customFormat="1" ht="28.5" hidden="1" outlineLevel="2">
      <c r="A529" s="38"/>
      <c r="B529" s="118" t="s">
        <v>1116</v>
      </c>
      <c r="C529" s="148" t="s">
        <v>4870</v>
      </c>
      <c r="D529" s="148" t="s">
        <v>4868</v>
      </c>
      <c r="E529" s="141" t="s">
        <v>5384</v>
      </c>
      <c r="F529" s="7" t="s">
        <v>5388</v>
      </c>
      <c r="G529" s="6" t="s">
        <v>1120</v>
      </c>
      <c r="H529" s="6"/>
      <c r="I529" s="51" t="s">
        <v>1475</v>
      </c>
      <c r="J529" s="53">
        <v>8</v>
      </c>
      <c r="K529" s="53">
        <v>8</v>
      </c>
      <c r="L529" s="65" t="s">
        <v>5389</v>
      </c>
      <c r="M529" s="51" t="s">
        <v>510</v>
      </c>
      <c r="N529" s="38">
        <v>6</v>
      </c>
    </row>
    <row r="530" spans="1:14" s="194" customFormat="1" ht="28.5" hidden="1" outlineLevel="2">
      <c r="A530" s="38"/>
      <c r="B530" s="118" t="s">
        <v>1116</v>
      </c>
      <c r="C530" s="148"/>
      <c r="D530" s="148"/>
      <c r="E530" s="141" t="s">
        <v>5384</v>
      </c>
      <c r="F530" s="7" t="s">
        <v>5390</v>
      </c>
      <c r="G530" s="6" t="s">
        <v>1120</v>
      </c>
      <c r="H530" s="6"/>
      <c r="I530" s="51" t="s">
        <v>1475</v>
      </c>
      <c r="J530" s="53">
        <v>8</v>
      </c>
      <c r="K530" s="53">
        <v>8</v>
      </c>
      <c r="L530" s="65" t="s">
        <v>5391</v>
      </c>
      <c r="M530" s="51" t="s">
        <v>510</v>
      </c>
      <c r="N530" s="38">
        <v>6</v>
      </c>
    </row>
    <row r="531" spans="1:14" s="194" customFormat="1" ht="85.5" hidden="1" outlineLevel="2">
      <c r="A531" s="38"/>
      <c r="B531" s="118" t="s">
        <v>1116</v>
      </c>
      <c r="C531" s="148" t="s">
        <v>4870</v>
      </c>
      <c r="D531" s="148" t="s">
        <v>4868</v>
      </c>
      <c r="E531" s="141" t="s">
        <v>5392</v>
      </c>
      <c r="F531" s="25" t="s">
        <v>5393</v>
      </c>
      <c r="G531" s="6" t="s">
        <v>1120</v>
      </c>
      <c r="H531" s="6"/>
      <c r="I531" s="51" t="s">
        <v>61</v>
      </c>
      <c r="J531" s="53">
        <v>8</v>
      </c>
      <c r="K531" s="53">
        <v>8</v>
      </c>
      <c r="L531" s="65" t="s">
        <v>1142</v>
      </c>
      <c r="M531" s="51" t="s">
        <v>510</v>
      </c>
      <c r="N531" s="38">
        <v>16</v>
      </c>
    </row>
    <row r="532" spans="1:14" s="194" customFormat="1" ht="28.5" hidden="1" outlineLevel="2">
      <c r="A532" s="38"/>
      <c r="B532" s="118" t="s">
        <v>1116</v>
      </c>
      <c r="C532" s="148" t="s">
        <v>4870</v>
      </c>
      <c r="D532" s="148" t="s">
        <v>4868</v>
      </c>
      <c r="E532" s="141" t="s">
        <v>5392</v>
      </c>
      <c r="F532" s="7" t="s">
        <v>5394</v>
      </c>
      <c r="G532" s="6" t="s">
        <v>1120</v>
      </c>
      <c r="H532" s="6"/>
      <c r="I532" s="51" t="s">
        <v>1475</v>
      </c>
      <c r="J532" s="53">
        <v>8</v>
      </c>
      <c r="K532" s="53">
        <v>8</v>
      </c>
      <c r="L532" s="65" t="s">
        <v>1484</v>
      </c>
      <c r="M532" s="51" t="s">
        <v>510</v>
      </c>
      <c r="N532" s="38">
        <v>2</v>
      </c>
    </row>
    <row r="533" spans="1:14" s="194" customFormat="1" ht="28.5" hidden="1" outlineLevel="2">
      <c r="A533" s="38"/>
      <c r="B533" s="118" t="s">
        <v>1116</v>
      </c>
      <c r="C533" s="148" t="s">
        <v>4870</v>
      </c>
      <c r="D533" s="148" t="s">
        <v>4868</v>
      </c>
      <c r="E533" s="141" t="s">
        <v>5392</v>
      </c>
      <c r="F533" s="25" t="s">
        <v>5395</v>
      </c>
      <c r="G533" s="6" t="s">
        <v>1120</v>
      </c>
      <c r="H533" s="6"/>
      <c r="I533" s="51" t="s">
        <v>61</v>
      </c>
      <c r="J533" s="53">
        <v>8</v>
      </c>
      <c r="K533" s="53">
        <v>8</v>
      </c>
      <c r="L533" s="65" t="s">
        <v>5396</v>
      </c>
      <c r="M533" s="51" t="s">
        <v>510</v>
      </c>
      <c r="N533" s="38">
        <v>2</v>
      </c>
    </row>
    <row r="534" spans="1:14" s="194" customFormat="1" ht="128.25" outlineLevel="1" collapsed="1">
      <c r="A534" s="38" t="s">
        <v>1555</v>
      </c>
      <c r="B534" s="118" t="s">
        <v>1116</v>
      </c>
      <c r="C534" s="148" t="s">
        <v>4870</v>
      </c>
      <c r="D534" s="148" t="s">
        <v>4868</v>
      </c>
      <c r="E534" s="141"/>
      <c r="F534" s="7" t="s">
        <v>6354</v>
      </c>
      <c r="G534" s="6"/>
      <c r="H534" s="6"/>
      <c r="I534" s="6"/>
      <c r="J534" s="6"/>
      <c r="K534" s="6"/>
      <c r="L534" s="5" t="s">
        <v>6664</v>
      </c>
      <c r="M534" s="6"/>
      <c r="N534" s="6"/>
    </row>
    <row r="535" spans="1:14" s="194" customFormat="1" ht="42.75" hidden="1" outlineLevel="2">
      <c r="A535" s="38"/>
      <c r="B535" s="118" t="s">
        <v>1116</v>
      </c>
      <c r="C535" s="148" t="s">
        <v>4870</v>
      </c>
      <c r="D535" s="148" t="s">
        <v>4868</v>
      </c>
      <c r="E535" s="22" t="s">
        <v>5397</v>
      </c>
      <c r="F535" s="4" t="s">
        <v>5398</v>
      </c>
      <c r="G535" s="51" t="s">
        <v>45</v>
      </c>
      <c r="H535" s="51"/>
      <c r="I535" s="51" t="s">
        <v>1124</v>
      </c>
      <c r="J535" s="60">
        <v>5</v>
      </c>
      <c r="K535" s="60">
        <v>5</v>
      </c>
      <c r="L535" s="65" t="s">
        <v>5399</v>
      </c>
      <c r="M535" s="51" t="s">
        <v>510</v>
      </c>
      <c r="N535" s="51" t="s">
        <v>769</v>
      </c>
    </row>
    <row r="536" spans="1:14" s="194" customFormat="1" ht="42.75" hidden="1" outlineLevel="2">
      <c r="A536" s="38"/>
      <c r="B536" s="118" t="s">
        <v>1116</v>
      </c>
      <c r="C536" s="148" t="s">
        <v>4870</v>
      </c>
      <c r="D536" s="148" t="s">
        <v>4868</v>
      </c>
      <c r="E536" s="22" t="s">
        <v>5400</v>
      </c>
      <c r="F536" s="4" t="s">
        <v>5401</v>
      </c>
      <c r="G536" s="51" t="s">
        <v>45</v>
      </c>
      <c r="H536" s="51"/>
      <c r="I536" s="51" t="s">
        <v>1124</v>
      </c>
      <c r="J536" s="60">
        <v>5</v>
      </c>
      <c r="K536" s="60">
        <v>5</v>
      </c>
      <c r="L536" s="65" t="s">
        <v>5399</v>
      </c>
      <c r="M536" s="51" t="s">
        <v>510</v>
      </c>
      <c r="N536" s="51" t="s">
        <v>769</v>
      </c>
    </row>
    <row r="537" spans="1:14" s="194" customFormat="1" ht="57" hidden="1" outlineLevel="2">
      <c r="A537" s="38"/>
      <c r="B537" s="118" t="s">
        <v>1116</v>
      </c>
      <c r="C537" s="148" t="s">
        <v>4870</v>
      </c>
      <c r="D537" s="148" t="s">
        <v>4868</v>
      </c>
      <c r="E537" s="141" t="s">
        <v>5402</v>
      </c>
      <c r="F537" s="7" t="s">
        <v>5403</v>
      </c>
      <c r="G537" s="6" t="s">
        <v>1120</v>
      </c>
      <c r="H537" s="6"/>
      <c r="I537" s="51" t="s">
        <v>61</v>
      </c>
      <c r="J537" s="60">
        <v>5</v>
      </c>
      <c r="K537" s="60">
        <v>5</v>
      </c>
      <c r="L537" s="65" t="s">
        <v>1367</v>
      </c>
      <c r="M537" s="51" t="s">
        <v>510</v>
      </c>
      <c r="N537" s="38">
        <v>6</v>
      </c>
    </row>
    <row r="538" spans="1:14" s="194" customFormat="1" ht="28.5" hidden="1" outlineLevel="2">
      <c r="A538" s="38"/>
      <c r="B538" s="118" t="s">
        <v>1116</v>
      </c>
      <c r="C538" s="148" t="s">
        <v>4870</v>
      </c>
      <c r="D538" s="148" t="s">
        <v>4868</v>
      </c>
      <c r="E538" s="141" t="s">
        <v>5402</v>
      </c>
      <c r="F538" s="7" t="s">
        <v>5404</v>
      </c>
      <c r="G538" s="6" t="s">
        <v>1120</v>
      </c>
      <c r="H538" s="6"/>
      <c r="I538" s="51" t="s">
        <v>61</v>
      </c>
      <c r="J538" s="60">
        <v>5</v>
      </c>
      <c r="K538" s="60">
        <v>5</v>
      </c>
      <c r="L538" s="65" t="s">
        <v>1132</v>
      </c>
      <c r="M538" s="51" t="s">
        <v>510</v>
      </c>
      <c r="N538" s="38">
        <v>1</v>
      </c>
    </row>
    <row r="539" spans="1:14" s="194" customFormat="1" ht="28.5" hidden="1" outlineLevel="2">
      <c r="A539" s="38"/>
      <c r="B539" s="118" t="s">
        <v>1116</v>
      </c>
      <c r="C539" s="148" t="s">
        <v>4870</v>
      </c>
      <c r="D539" s="148" t="s">
        <v>4868</v>
      </c>
      <c r="E539" s="141" t="s">
        <v>5402</v>
      </c>
      <c r="F539" s="131" t="s">
        <v>5405</v>
      </c>
      <c r="G539" s="6" t="s">
        <v>1120</v>
      </c>
      <c r="H539" s="6"/>
      <c r="I539" s="51" t="s">
        <v>1475</v>
      </c>
      <c r="J539" s="60">
        <v>5</v>
      </c>
      <c r="K539" s="60">
        <v>5</v>
      </c>
      <c r="L539" s="65" t="s">
        <v>5406</v>
      </c>
      <c r="M539" s="51" t="s">
        <v>510</v>
      </c>
      <c r="N539" s="38">
        <v>2</v>
      </c>
    </row>
    <row r="540" spans="1:14" s="194" customFormat="1" ht="28.5" hidden="1" outlineLevel="2">
      <c r="A540" s="38"/>
      <c r="B540" s="118" t="s">
        <v>1116</v>
      </c>
      <c r="C540" s="148" t="s">
        <v>4870</v>
      </c>
      <c r="D540" s="148" t="s">
        <v>4868</v>
      </c>
      <c r="E540" s="141" t="s">
        <v>5402</v>
      </c>
      <c r="F540" s="75" t="s">
        <v>5407</v>
      </c>
      <c r="G540" s="6" t="s">
        <v>1120</v>
      </c>
      <c r="H540" s="6"/>
      <c r="I540" s="51" t="s">
        <v>1475</v>
      </c>
      <c r="J540" s="60">
        <v>5</v>
      </c>
      <c r="K540" s="60">
        <v>5</v>
      </c>
      <c r="L540" s="65" t="s">
        <v>5408</v>
      </c>
      <c r="M540" s="51" t="s">
        <v>510</v>
      </c>
      <c r="N540" s="38">
        <v>6</v>
      </c>
    </row>
    <row r="541" spans="1:14" s="194" customFormat="1" ht="57" hidden="1" outlineLevel="2">
      <c r="A541" s="38"/>
      <c r="B541" s="118" t="s">
        <v>1116</v>
      </c>
      <c r="C541" s="148" t="s">
        <v>4870</v>
      </c>
      <c r="D541" s="148" t="s">
        <v>4868</v>
      </c>
      <c r="E541" s="141" t="s">
        <v>5409</v>
      </c>
      <c r="F541" s="7" t="s">
        <v>5410</v>
      </c>
      <c r="G541" s="6" t="s">
        <v>1120</v>
      </c>
      <c r="H541" s="6"/>
      <c r="I541" s="51" t="s">
        <v>61</v>
      </c>
      <c r="J541" s="60">
        <v>5</v>
      </c>
      <c r="K541" s="60">
        <v>5</v>
      </c>
      <c r="L541" s="65" t="s">
        <v>1142</v>
      </c>
      <c r="M541" s="51" t="s">
        <v>510</v>
      </c>
      <c r="N541" s="38">
        <v>12</v>
      </c>
    </row>
    <row r="542" spans="1:14" s="194" customFormat="1" ht="28.5" hidden="1" outlineLevel="2">
      <c r="A542" s="38"/>
      <c r="B542" s="118" t="s">
        <v>1116</v>
      </c>
      <c r="C542" s="148" t="s">
        <v>4870</v>
      </c>
      <c r="D542" s="148" t="s">
        <v>4868</v>
      </c>
      <c r="E542" s="141" t="s">
        <v>5409</v>
      </c>
      <c r="F542" s="7" t="s">
        <v>5411</v>
      </c>
      <c r="G542" s="6" t="s">
        <v>1120</v>
      </c>
      <c r="H542" s="6"/>
      <c r="I542" s="51" t="s">
        <v>1475</v>
      </c>
      <c r="J542" s="60">
        <v>5</v>
      </c>
      <c r="K542" s="60">
        <v>5</v>
      </c>
      <c r="L542" s="65" t="s">
        <v>1484</v>
      </c>
      <c r="M542" s="51" t="s">
        <v>510</v>
      </c>
      <c r="N542" s="38">
        <v>2</v>
      </c>
    </row>
    <row r="543" spans="1:14" s="194" customFormat="1" ht="28.5" hidden="1" outlineLevel="2">
      <c r="A543" s="38"/>
      <c r="B543" s="118" t="s">
        <v>1116</v>
      </c>
      <c r="C543" s="148" t="s">
        <v>4870</v>
      </c>
      <c r="D543" s="148" t="s">
        <v>4868</v>
      </c>
      <c r="E543" s="141" t="s">
        <v>5402</v>
      </c>
      <c r="F543" s="4" t="s">
        <v>5294</v>
      </c>
      <c r="G543" s="6" t="s">
        <v>1120</v>
      </c>
      <c r="H543" s="6"/>
      <c r="I543" s="51" t="s">
        <v>1475</v>
      </c>
      <c r="J543" s="60">
        <v>5</v>
      </c>
      <c r="K543" s="60">
        <v>5</v>
      </c>
      <c r="L543" s="65" t="s">
        <v>2611</v>
      </c>
      <c r="M543" s="6" t="s">
        <v>510</v>
      </c>
      <c r="N543" s="38">
        <v>1</v>
      </c>
    </row>
    <row r="544" spans="1:14" s="194" customFormat="1" ht="71.25" outlineLevel="1" collapsed="1">
      <c r="A544" s="38" t="s">
        <v>1564</v>
      </c>
      <c r="B544" s="118" t="s">
        <v>1116</v>
      </c>
      <c r="C544" s="148" t="s">
        <v>4870</v>
      </c>
      <c r="D544" s="148" t="s">
        <v>4868</v>
      </c>
      <c r="E544" s="141"/>
      <c r="F544" s="7" t="s">
        <v>6355</v>
      </c>
      <c r="G544" s="6"/>
      <c r="H544" s="6"/>
      <c r="I544" s="6"/>
      <c r="J544" s="60"/>
      <c r="K544" s="60"/>
      <c r="L544" s="5" t="s">
        <v>6665</v>
      </c>
      <c r="M544" s="6"/>
      <c r="N544" s="6"/>
    </row>
    <row r="545" spans="1:14" s="194" customFormat="1" ht="42.75" hidden="1" outlineLevel="2">
      <c r="A545" s="38"/>
      <c r="B545" s="118" t="s">
        <v>1116</v>
      </c>
      <c r="C545" s="148" t="s">
        <v>4870</v>
      </c>
      <c r="D545" s="148" t="s">
        <v>4868</v>
      </c>
      <c r="E545" s="141" t="s">
        <v>5412</v>
      </c>
      <c r="F545" s="7" t="s">
        <v>5413</v>
      </c>
      <c r="G545" s="6" t="s">
        <v>1120</v>
      </c>
      <c r="H545" s="6"/>
      <c r="I545" s="51" t="s">
        <v>61</v>
      </c>
      <c r="J545" s="60">
        <v>6</v>
      </c>
      <c r="K545" s="60">
        <v>6</v>
      </c>
      <c r="L545" s="65" t="s">
        <v>1132</v>
      </c>
      <c r="M545" s="51" t="s">
        <v>510</v>
      </c>
      <c r="N545" s="38">
        <v>3</v>
      </c>
    </row>
    <row r="546" spans="1:14" s="194" customFormat="1" ht="71.25" hidden="1" outlineLevel="2">
      <c r="A546" s="38"/>
      <c r="B546" s="118" t="s">
        <v>1116</v>
      </c>
      <c r="C546" s="148" t="s">
        <v>4870</v>
      </c>
      <c r="D546" s="148" t="s">
        <v>4868</v>
      </c>
      <c r="E546" s="141" t="s">
        <v>5412</v>
      </c>
      <c r="F546" s="7" t="s">
        <v>5414</v>
      </c>
      <c r="G546" s="6" t="s">
        <v>1120</v>
      </c>
      <c r="H546" s="6"/>
      <c r="I546" s="51" t="s">
        <v>61</v>
      </c>
      <c r="J546" s="60">
        <v>6</v>
      </c>
      <c r="K546" s="60">
        <v>6</v>
      </c>
      <c r="L546" s="65" t="s">
        <v>1135</v>
      </c>
      <c r="M546" s="51" t="s">
        <v>510</v>
      </c>
      <c r="N546" s="38">
        <v>7</v>
      </c>
    </row>
    <row r="547" spans="1:14" s="194" customFormat="1" ht="57" hidden="1" outlineLevel="2">
      <c r="A547" s="38"/>
      <c r="B547" s="118" t="s">
        <v>1116</v>
      </c>
      <c r="C547" s="148" t="s">
        <v>4870</v>
      </c>
      <c r="D547" s="148" t="s">
        <v>4868</v>
      </c>
      <c r="E547" s="22" t="s">
        <v>5415</v>
      </c>
      <c r="F547" s="4" t="s">
        <v>5416</v>
      </c>
      <c r="G547" s="51" t="s">
        <v>45</v>
      </c>
      <c r="H547" s="51"/>
      <c r="I547" s="51" t="s">
        <v>1124</v>
      </c>
      <c r="J547" s="60">
        <v>6</v>
      </c>
      <c r="K547" s="60">
        <v>6</v>
      </c>
      <c r="L547" s="65" t="s">
        <v>5417</v>
      </c>
      <c r="M547" s="51" t="s">
        <v>510</v>
      </c>
      <c r="N547" s="51" t="s">
        <v>370</v>
      </c>
    </row>
    <row r="548" spans="1:14" s="194" customFormat="1" ht="71.25" hidden="1" outlineLevel="2">
      <c r="A548" s="38"/>
      <c r="B548" s="118" t="s">
        <v>1116</v>
      </c>
      <c r="C548" s="148" t="s">
        <v>4870</v>
      </c>
      <c r="D548" s="148" t="s">
        <v>4868</v>
      </c>
      <c r="E548" s="141" t="s">
        <v>5418</v>
      </c>
      <c r="F548" s="25" t="s">
        <v>5419</v>
      </c>
      <c r="G548" s="6" t="s">
        <v>1120</v>
      </c>
      <c r="H548" s="6"/>
      <c r="I548" s="51" t="s">
        <v>61</v>
      </c>
      <c r="J548" s="60">
        <v>6</v>
      </c>
      <c r="K548" s="60">
        <v>6</v>
      </c>
      <c r="L548" s="65" t="s">
        <v>1142</v>
      </c>
      <c r="M548" s="51" t="s">
        <v>510</v>
      </c>
      <c r="N548" s="38">
        <v>14</v>
      </c>
    </row>
    <row r="549" spans="1:14" s="194" customFormat="1" ht="28.5" hidden="1" outlineLevel="2">
      <c r="A549" s="38"/>
      <c r="B549" s="118" t="s">
        <v>1116</v>
      </c>
      <c r="C549" s="148" t="s">
        <v>4870</v>
      </c>
      <c r="D549" s="148" t="s">
        <v>4868</v>
      </c>
      <c r="E549" s="141" t="s">
        <v>5418</v>
      </c>
      <c r="F549" s="7" t="s">
        <v>5420</v>
      </c>
      <c r="G549" s="6" t="s">
        <v>1120</v>
      </c>
      <c r="H549" s="6"/>
      <c r="I549" s="51" t="s">
        <v>1475</v>
      </c>
      <c r="J549" s="60">
        <v>6</v>
      </c>
      <c r="K549" s="60">
        <v>6</v>
      </c>
      <c r="L549" s="65" t="s">
        <v>1484</v>
      </c>
      <c r="M549" s="51" t="s">
        <v>510</v>
      </c>
      <c r="N549" s="38">
        <v>3</v>
      </c>
    </row>
    <row r="550" spans="1:14" s="194" customFormat="1" ht="71.25" outlineLevel="1" collapsed="1">
      <c r="A550" s="38" t="s">
        <v>1577</v>
      </c>
      <c r="B550" s="118" t="s">
        <v>1116</v>
      </c>
      <c r="C550" s="148" t="s">
        <v>4870</v>
      </c>
      <c r="D550" s="148" t="s">
        <v>4868</v>
      </c>
      <c r="E550" s="141"/>
      <c r="F550" s="7" t="s">
        <v>6356</v>
      </c>
      <c r="G550" s="6"/>
      <c r="H550" s="6"/>
      <c r="I550" s="6"/>
      <c r="J550" s="60"/>
      <c r="K550" s="60"/>
      <c r="L550" s="5" t="s">
        <v>6666</v>
      </c>
      <c r="M550" s="6"/>
      <c r="N550" s="6"/>
    </row>
    <row r="551" spans="1:14" s="194" customFormat="1" ht="28.5" hidden="1" outlineLevel="2">
      <c r="A551" s="38"/>
      <c r="B551" s="118" t="s">
        <v>1116</v>
      </c>
      <c r="C551" s="148" t="s">
        <v>4870</v>
      </c>
      <c r="D551" s="148" t="s">
        <v>4868</v>
      </c>
      <c r="E551" s="141" t="s">
        <v>5421</v>
      </c>
      <c r="F551" s="7" t="s">
        <v>5422</v>
      </c>
      <c r="G551" s="6" t="s">
        <v>1120</v>
      </c>
      <c r="H551" s="6"/>
      <c r="I551" s="51" t="s">
        <v>1475</v>
      </c>
      <c r="J551" s="60">
        <v>3</v>
      </c>
      <c r="K551" s="60">
        <v>3</v>
      </c>
      <c r="L551" s="65" t="s">
        <v>1135</v>
      </c>
      <c r="M551" s="51" t="s">
        <v>510</v>
      </c>
      <c r="N551" s="38">
        <v>2</v>
      </c>
    </row>
    <row r="552" spans="1:14" s="194" customFormat="1" ht="28.5" hidden="1" outlineLevel="2">
      <c r="A552" s="38"/>
      <c r="B552" s="118" t="s">
        <v>1116</v>
      </c>
      <c r="C552" s="148" t="s">
        <v>4870</v>
      </c>
      <c r="D552" s="148" t="s">
        <v>4868</v>
      </c>
      <c r="E552" s="141" t="s">
        <v>5421</v>
      </c>
      <c r="F552" s="7" t="s">
        <v>5423</v>
      </c>
      <c r="G552" s="6" t="s">
        <v>1120</v>
      </c>
      <c r="H552" s="6"/>
      <c r="I552" s="51" t="s">
        <v>1475</v>
      </c>
      <c r="J552" s="60">
        <v>3</v>
      </c>
      <c r="K552" s="60">
        <v>3</v>
      </c>
      <c r="L552" s="65" t="s">
        <v>1138</v>
      </c>
      <c r="M552" s="51" t="s">
        <v>510</v>
      </c>
      <c r="N552" s="38">
        <v>4</v>
      </c>
    </row>
    <row r="553" spans="1:14" s="194" customFormat="1" ht="28.5" hidden="1" outlineLevel="2">
      <c r="A553" s="38"/>
      <c r="B553" s="118" t="s">
        <v>1116</v>
      </c>
      <c r="C553" s="148" t="s">
        <v>4870</v>
      </c>
      <c r="D553" s="148" t="s">
        <v>4868</v>
      </c>
      <c r="E553" s="141" t="s">
        <v>5424</v>
      </c>
      <c r="F553" s="7" t="s">
        <v>5425</v>
      </c>
      <c r="G553" s="6" t="s">
        <v>1120</v>
      </c>
      <c r="H553" s="6"/>
      <c r="I553" s="51" t="s">
        <v>1475</v>
      </c>
      <c r="J553" s="60">
        <v>3</v>
      </c>
      <c r="K553" s="60">
        <v>3</v>
      </c>
      <c r="L553" s="65" t="s">
        <v>5371</v>
      </c>
      <c r="M553" s="51" t="s">
        <v>510</v>
      </c>
      <c r="N553" s="38">
        <v>2</v>
      </c>
    </row>
    <row r="554" spans="1:14" s="194" customFormat="1" ht="28.5" hidden="1" outlineLevel="2">
      <c r="A554" s="38"/>
      <c r="B554" s="118" t="s">
        <v>1116</v>
      </c>
      <c r="C554" s="148" t="s">
        <v>4870</v>
      </c>
      <c r="D554" s="148" t="s">
        <v>4868</v>
      </c>
      <c r="E554" s="141" t="s">
        <v>5424</v>
      </c>
      <c r="F554" s="7" t="s">
        <v>5426</v>
      </c>
      <c r="G554" s="6" t="s">
        <v>1120</v>
      </c>
      <c r="H554" s="6"/>
      <c r="I554" s="51" t="s">
        <v>1475</v>
      </c>
      <c r="J554" s="60">
        <v>3</v>
      </c>
      <c r="K554" s="60">
        <v>3</v>
      </c>
      <c r="L554" s="65" t="s">
        <v>1638</v>
      </c>
      <c r="M554" s="51" t="s">
        <v>510</v>
      </c>
      <c r="N554" s="38">
        <v>6</v>
      </c>
    </row>
    <row r="555" spans="1:14" s="194" customFormat="1" ht="28.5" outlineLevel="1" collapsed="1">
      <c r="A555" s="38" t="s">
        <v>1587</v>
      </c>
      <c r="B555" s="118" t="s">
        <v>1116</v>
      </c>
      <c r="C555" s="148" t="s">
        <v>4870</v>
      </c>
      <c r="D555" s="148" t="s">
        <v>4868</v>
      </c>
      <c r="E555" s="141"/>
      <c r="F555" s="7" t="s">
        <v>5427</v>
      </c>
      <c r="G555" s="6"/>
      <c r="H555" s="6"/>
      <c r="I555" s="51"/>
      <c r="J555" s="60"/>
      <c r="K555" s="60"/>
      <c r="L555" s="65" t="s">
        <v>6667</v>
      </c>
      <c r="M555" s="51"/>
      <c r="N555" s="38"/>
    </row>
    <row r="556" spans="1:14" s="194" customFormat="1" ht="42.75" hidden="1" outlineLevel="2">
      <c r="A556" s="38"/>
      <c r="B556" s="118" t="s">
        <v>1116</v>
      </c>
      <c r="C556" s="148" t="s">
        <v>4870</v>
      </c>
      <c r="D556" s="148" t="s">
        <v>4868</v>
      </c>
      <c r="E556" s="22" t="s">
        <v>5428</v>
      </c>
      <c r="F556" s="7" t="s">
        <v>5429</v>
      </c>
      <c r="G556" s="51" t="s">
        <v>45</v>
      </c>
      <c r="H556" s="51"/>
      <c r="I556" s="51" t="s">
        <v>1124</v>
      </c>
      <c r="J556" s="6">
        <v>9</v>
      </c>
      <c r="K556" s="6">
        <v>9</v>
      </c>
      <c r="L556" s="65" t="s">
        <v>5430</v>
      </c>
      <c r="M556" s="51" t="s">
        <v>510</v>
      </c>
      <c r="N556" s="51" t="s">
        <v>769</v>
      </c>
    </row>
    <row r="557" spans="1:14" s="194" customFormat="1" ht="42.75" hidden="1" outlineLevel="2">
      <c r="A557" s="38"/>
      <c r="B557" s="118" t="s">
        <v>1116</v>
      </c>
      <c r="C557" s="148" t="s">
        <v>4870</v>
      </c>
      <c r="D557" s="148" t="s">
        <v>4868</v>
      </c>
      <c r="E557" s="22" t="s">
        <v>5431</v>
      </c>
      <c r="F557" s="7" t="s">
        <v>5432</v>
      </c>
      <c r="G557" s="51" t="s">
        <v>45</v>
      </c>
      <c r="H557" s="51"/>
      <c r="I557" s="51" t="s">
        <v>1124</v>
      </c>
      <c r="J557" s="6">
        <v>9</v>
      </c>
      <c r="K557" s="6">
        <v>9</v>
      </c>
      <c r="L557" s="65" t="s">
        <v>5430</v>
      </c>
      <c r="M557" s="51" t="s">
        <v>510</v>
      </c>
      <c r="N557" s="51" t="s">
        <v>769</v>
      </c>
    </row>
    <row r="558" spans="1:14" s="194" customFormat="1" ht="213.75" outlineLevel="1" collapsed="1">
      <c r="A558" s="38" t="s">
        <v>1604</v>
      </c>
      <c r="B558" s="118" t="s">
        <v>1116</v>
      </c>
      <c r="C558" s="148" t="s">
        <v>2547</v>
      </c>
      <c r="D558" s="148" t="s">
        <v>4868</v>
      </c>
      <c r="E558" s="141"/>
      <c r="F558" s="4" t="s">
        <v>6357</v>
      </c>
      <c r="G558" s="6"/>
      <c r="H558" s="6"/>
      <c r="I558" s="6"/>
      <c r="J558" s="6"/>
      <c r="K558" s="6"/>
      <c r="L558" s="4" t="s">
        <v>6668</v>
      </c>
      <c r="M558" s="6"/>
      <c r="N558" s="6"/>
    </row>
    <row r="559" spans="1:14" s="194" customFormat="1" ht="28.5" hidden="1" outlineLevel="2">
      <c r="A559" s="38"/>
      <c r="B559" s="118" t="s">
        <v>1116</v>
      </c>
      <c r="C559" s="148" t="s">
        <v>2547</v>
      </c>
      <c r="D559" s="148" t="s">
        <v>4868</v>
      </c>
      <c r="E559" s="22" t="s">
        <v>5433</v>
      </c>
      <c r="F559" s="7" t="s">
        <v>5434</v>
      </c>
      <c r="G559" s="6" t="s">
        <v>5305</v>
      </c>
      <c r="H559" s="6"/>
      <c r="I559" s="6" t="s">
        <v>1475</v>
      </c>
      <c r="J559" s="6">
        <v>9</v>
      </c>
      <c r="K559" s="6">
        <v>9</v>
      </c>
      <c r="L559" s="5" t="s">
        <v>5306</v>
      </c>
      <c r="M559" s="6" t="s">
        <v>510</v>
      </c>
      <c r="N559" s="6">
        <v>1</v>
      </c>
    </row>
    <row r="560" spans="1:14" s="194" customFormat="1" ht="42.75" hidden="1" outlineLevel="2">
      <c r="A560" s="38"/>
      <c r="B560" s="118" t="s">
        <v>1116</v>
      </c>
      <c r="C560" s="148" t="s">
        <v>2547</v>
      </c>
      <c r="D560" s="148" t="s">
        <v>4868</v>
      </c>
      <c r="E560" s="22" t="s">
        <v>5433</v>
      </c>
      <c r="F560" s="7" t="s">
        <v>5435</v>
      </c>
      <c r="G560" s="51" t="s">
        <v>45</v>
      </c>
      <c r="H560" s="51"/>
      <c r="I560" s="51" t="s">
        <v>1124</v>
      </c>
      <c r="J560" s="6">
        <v>8</v>
      </c>
      <c r="K560" s="6">
        <v>8</v>
      </c>
      <c r="L560" s="65" t="s">
        <v>5436</v>
      </c>
      <c r="M560" s="51" t="s">
        <v>510</v>
      </c>
      <c r="N560" s="51" t="s">
        <v>769</v>
      </c>
    </row>
    <row r="561" spans="1:14" s="194" customFormat="1" ht="85.5" hidden="1" outlineLevel="2">
      <c r="A561" s="38"/>
      <c r="B561" s="118" t="s">
        <v>1116</v>
      </c>
      <c r="C561" s="148" t="s">
        <v>2547</v>
      </c>
      <c r="D561" s="148" t="s">
        <v>4868</v>
      </c>
      <c r="E561" s="141" t="s">
        <v>5437</v>
      </c>
      <c r="F561" s="25" t="s">
        <v>5438</v>
      </c>
      <c r="G561" s="6" t="s">
        <v>1120</v>
      </c>
      <c r="H561" s="6"/>
      <c r="I561" s="6" t="s">
        <v>43</v>
      </c>
      <c r="J561" s="6">
        <v>5</v>
      </c>
      <c r="K561" s="6">
        <v>9</v>
      </c>
      <c r="L561" s="65" t="s">
        <v>5439</v>
      </c>
      <c r="M561" s="6" t="s">
        <v>510</v>
      </c>
      <c r="N561" s="6">
        <v>8</v>
      </c>
    </row>
    <row r="562" spans="1:14" s="194" customFormat="1" ht="28.5" hidden="1" outlineLevel="2">
      <c r="A562" s="38"/>
      <c r="B562" s="118" t="s">
        <v>1116</v>
      </c>
      <c r="C562" s="148" t="s">
        <v>2547</v>
      </c>
      <c r="D562" s="148" t="s">
        <v>4868</v>
      </c>
      <c r="E562" s="146" t="s">
        <v>5440</v>
      </c>
      <c r="F562" s="4" t="s">
        <v>5441</v>
      </c>
      <c r="G562" s="6" t="s">
        <v>1120</v>
      </c>
      <c r="H562" s="6"/>
      <c r="I562" s="6" t="s">
        <v>1475</v>
      </c>
      <c r="J562" s="6">
        <v>10</v>
      </c>
      <c r="K562" s="6">
        <v>11</v>
      </c>
      <c r="L562" s="65" t="s">
        <v>5442</v>
      </c>
      <c r="M562" s="6" t="s">
        <v>510</v>
      </c>
      <c r="N562" s="6">
        <v>23</v>
      </c>
    </row>
    <row r="563" spans="1:14" s="194" customFormat="1" ht="342" hidden="1" outlineLevel="2">
      <c r="A563" s="38"/>
      <c r="B563" s="118" t="s">
        <v>1116</v>
      </c>
      <c r="C563" s="148" t="s">
        <v>2547</v>
      </c>
      <c r="D563" s="148" t="s">
        <v>4868</v>
      </c>
      <c r="E563" s="146" t="s">
        <v>5443</v>
      </c>
      <c r="F563" s="4" t="s">
        <v>5444</v>
      </c>
      <c r="G563" s="6" t="s">
        <v>1120</v>
      </c>
      <c r="H563" s="6"/>
      <c r="I563" s="6" t="s">
        <v>61</v>
      </c>
      <c r="J563" s="6">
        <v>4</v>
      </c>
      <c r="K563" s="6">
        <v>9</v>
      </c>
      <c r="L563" s="65" t="s">
        <v>2981</v>
      </c>
      <c r="M563" s="6" t="s">
        <v>510</v>
      </c>
      <c r="N563" s="6">
        <v>31</v>
      </c>
    </row>
    <row r="564" spans="1:14" s="194" customFormat="1" ht="28.5" hidden="1" outlineLevel="2">
      <c r="A564" s="38"/>
      <c r="B564" s="118" t="s">
        <v>1116</v>
      </c>
      <c r="C564" s="148" t="s">
        <v>2547</v>
      </c>
      <c r="D564" s="148" t="s">
        <v>4868</v>
      </c>
      <c r="E564" s="141" t="s">
        <v>5445</v>
      </c>
      <c r="F564" s="131" t="s">
        <v>5446</v>
      </c>
      <c r="G564" s="6" t="s">
        <v>1120</v>
      </c>
      <c r="H564" s="6"/>
      <c r="I564" s="6" t="s">
        <v>1475</v>
      </c>
      <c r="J564" s="6">
        <v>5</v>
      </c>
      <c r="K564" s="6">
        <v>5</v>
      </c>
      <c r="L564" s="65" t="s">
        <v>5447</v>
      </c>
      <c r="M564" s="6" t="s">
        <v>510</v>
      </c>
      <c r="N564" s="6">
        <v>6</v>
      </c>
    </row>
    <row r="565" spans="1:14" s="194" customFormat="1" ht="28.5" hidden="1" outlineLevel="2">
      <c r="A565" s="38"/>
      <c r="B565" s="118" t="s">
        <v>1116</v>
      </c>
      <c r="C565" s="148" t="s">
        <v>2547</v>
      </c>
      <c r="D565" s="148" t="s">
        <v>4868</v>
      </c>
      <c r="E565" s="141" t="s">
        <v>5448</v>
      </c>
      <c r="F565" s="4" t="s">
        <v>5449</v>
      </c>
      <c r="G565" s="6" t="s">
        <v>1120</v>
      </c>
      <c r="H565" s="6"/>
      <c r="I565" s="6" t="s">
        <v>1475</v>
      </c>
      <c r="J565" s="6">
        <v>6</v>
      </c>
      <c r="K565" s="6">
        <v>6</v>
      </c>
      <c r="L565" s="65" t="s">
        <v>5450</v>
      </c>
      <c r="M565" s="6" t="s">
        <v>510</v>
      </c>
      <c r="N565" s="6">
        <v>7</v>
      </c>
    </row>
    <row r="566" spans="1:14" s="194" customFormat="1" ht="28.5" hidden="1" outlineLevel="2">
      <c r="A566" s="38"/>
      <c r="B566" s="118" t="s">
        <v>1116</v>
      </c>
      <c r="C566" s="148" t="s">
        <v>2547</v>
      </c>
      <c r="D566" s="148" t="s">
        <v>4868</v>
      </c>
      <c r="E566" s="141" t="s">
        <v>5451</v>
      </c>
      <c r="F566" s="4" t="s">
        <v>5452</v>
      </c>
      <c r="G566" s="6" t="s">
        <v>1120</v>
      </c>
      <c r="H566" s="6"/>
      <c r="I566" s="6" t="s">
        <v>1475</v>
      </c>
      <c r="J566" s="6">
        <v>8</v>
      </c>
      <c r="K566" s="6">
        <v>8</v>
      </c>
      <c r="L566" s="25" t="s">
        <v>5453</v>
      </c>
      <c r="M566" s="6" t="s">
        <v>510</v>
      </c>
      <c r="N566" s="6">
        <v>6</v>
      </c>
    </row>
    <row r="567" spans="1:14" s="194" customFormat="1" hidden="1" outlineLevel="2">
      <c r="A567" s="38"/>
      <c r="B567" s="118" t="s">
        <v>1116</v>
      </c>
      <c r="C567" s="148" t="s">
        <v>2547</v>
      </c>
      <c r="D567" s="148" t="s">
        <v>4868</v>
      </c>
      <c r="E567" s="141"/>
      <c r="F567" s="4" t="s">
        <v>5454</v>
      </c>
      <c r="G567" s="6" t="s">
        <v>1120</v>
      </c>
      <c r="H567" s="6"/>
      <c r="I567" s="6" t="s">
        <v>1475</v>
      </c>
      <c r="J567" s="6">
        <v>5</v>
      </c>
      <c r="K567" s="6">
        <v>8</v>
      </c>
      <c r="L567" s="65" t="s">
        <v>5360</v>
      </c>
      <c r="M567" s="6" t="s">
        <v>510</v>
      </c>
      <c r="N567" s="6">
        <v>12</v>
      </c>
    </row>
    <row r="568" spans="1:14" s="194" customFormat="1" ht="28.5" hidden="1" outlineLevel="2">
      <c r="A568" s="38"/>
      <c r="B568" s="118" t="s">
        <v>1116</v>
      </c>
      <c r="C568" s="148" t="s">
        <v>2547</v>
      </c>
      <c r="D568" s="148" t="s">
        <v>4868</v>
      </c>
      <c r="E568" s="141" t="s">
        <v>5455</v>
      </c>
      <c r="F568" s="4" t="s">
        <v>5456</v>
      </c>
      <c r="G568" s="6" t="s">
        <v>1120</v>
      </c>
      <c r="H568" s="6"/>
      <c r="I568" s="6" t="s">
        <v>1475</v>
      </c>
      <c r="J568" s="6">
        <v>5</v>
      </c>
      <c r="K568" s="6">
        <v>8</v>
      </c>
      <c r="L568" s="25" t="s">
        <v>5457</v>
      </c>
      <c r="M568" s="6" t="s">
        <v>510</v>
      </c>
      <c r="N568" s="6">
        <v>2</v>
      </c>
    </row>
    <row r="569" spans="1:14" s="194" customFormat="1" ht="85.5" hidden="1" outlineLevel="2">
      <c r="A569" s="38"/>
      <c r="B569" s="118" t="s">
        <v>1116</v>
      </c>
      <c r="C569" s="148" t="s">
        <v>2547</v>
      </c>
      <c r="D569" s="148" t="s">
        <v>4868</v>
      </c>
      <c r="E569" s="141"/>
      <c r="F569" s="4" t="s">
        <v>5458</v>
      </c>
      <c r="G569" s="6" t="s">
        <v>1120</v>
      </c>
      <c r="H569" s="6"/>
      <c r="I569" s="6" t="s">
        <v>61</v>
      </c>
      <c r="J569" s="6">
        <v>1</v>
      </c>
      <c r="K569" s="6">
        <v>3</v>
      </c>
      <c r="L569" s="65" t="s">
        <v>1142</v>
      </c>
      <c r="M569" s="6" t="s">
        <v>510</v>
      </c>
      <c r="N569" s="6">
        <v>20</v>
      </c>
    </row>
    <row r="570" spans="1:14" s="194" customFormat="1" ht="28.5" hidden="1" outlineLevel="2">
      <c r="A570" s="38"/>
      <c r="B570" s="118" t="s">
        <v>1116</v>
      </c>
      <c r="C570" s="148" t="s">
        <v>2547</v>
      </c>
      <c r="D570" s="148" t="s">
        <v>4868</v>
      </c>
      <c r="E570" s="141"/>
      <c r="F570" s="4" t="s">
        <v>5459</v>
      </c>
      <c r="G570" s="6" t="s">
        <v>1120</v>
      </c>
      <c r="H570" s="6"/>
      <c r="I570" s="6" t="s">
        <v>61</v>
      </c>
      <c r="J570" s="6">
        <v>1</v>
      </c>
      <c r="K570" s="6">
        <v>3</v>
      </c>
      <c r="L570" s="65" t="s">
        <v>5396</v>
      </c>
      <c r="M570" s="6" t="s">
        <v>510</v>
      </c>
      <c r="N570" s="6">
        <v>3</v>
      </c>
    </row>
    <row r="571" spans="1:14" s="194" customFormat="1" ht="28.5" hidden="1" outlineLevel="2">
      <c r="A571" s="38"/>
      <c r="B571" s="118" t="s">
        <v>1116</v>
      </c>
      <c r="C571" s="148" t="s">
        <v>2547</v>
      </c>
      <c r="D571" s="148" t="s">
        <v>4868</v>
      </c>
      <c r="E571" s="141"/>
      <c r="F571" s="4" t="s">
        <v>5460</v>
      </c>
      <c r="G571" s="6" t="s">
        <v>1120</v>
      </c>
      <c r="H571" s="6"/>
      <c r="I571" s="6" t="s">
        <v>1475</v>
      </c>
      <c r="J571" s="6">
        <v>1</v>
      </c>
      <c r="K571" s="6">
        <v>3</v>
      </c>
      <c r="L571" s="25" t="s">
        <v>5461</v>
      </c>
      <c r="M571" s="6" t="s">
        <v>510</v>
      </c>
      <c r="N571" s="6">
        <v>4</v>
      </c>
    </row>
    <row r="572" spans="1:14" s="194" customFormat="1" ht="28.5" hidden="1" outlineLevel="2">
      <c r="A572" s="38"/>
      <c r="B572" s="118" t="s">
        <v>1116</v>
      </c>
      <c r="C572" s="148" t="s">
        <v>2547</v>
      </c>
      <c r="D572" s="148" t="s">
        <v>4868</v>
      </c>
      <c r="E572" s="141"/>
      <c r="F572" s="4" t="s">
        <v>5462</v>
      </c>
      <c r="G572" s="6" t="s">
        <v>1120</v>
      </c>
      <c r="H572" s="6"/>
      <c r="I572" s="6" t="s">
        <v>1475</v>
      </c>
      <c r="J572" s="6">
        <v>1</v>
      </c>
      <c r="K572" s="6">
        <v>3</v>
      </c>
      <c r="L572" s="25" t="s">
        <v>5463</v>
      </c>
      <c r="M572" s="6" t="s">
        <v>510</v>
      </c>
      <c r="N572" s="6">
        <v>2</v>
      </c>
    </row>
    <row r="573" spans="1:14" s="194" customFormat="1" ht="28.5" hidden="1" outlineLevel="2">
      <c r="A573" s="38"/>
      <c r="B573" s="118" t="s">
        <v>1116</v>
      </c>
      <c r="C573" s="148" t="s">
        <v>2547</v>
      </c>
      <c r="D573" s="148" t="s">
        <v>4868</v>
      </c>
      <c r="E573" s="141" t="s">
        <v>5464</v>
      </c>
      <c r="F573" s="4" t="s">
        <v>5465</v>
      </c>
      <c r="G573" s="6" t="s">
        <v>1120</v>
      </c>
      <c r="H573" s="6"/>
      <c r="I573" s="6" t="s">
        <v>1475</v>
      </c>
      <c r="J573" s="6">
        <v>9</v>
      </c>
      <c r="K573" s="6">
        <v>11</v>
      </c>
      <c r="L573" s="65" t="s">
        <v>5466</v>
      </c>
      <c r="M573" s="6" t="s">
        <v>510</v>
      </c>
      <c r="N573" s="6">
        <v>2</v>
      </c>
    </row>
    <row r="574" spans="1:14" s="194" customFormat="1" hidden="1" outlineLevel="2">
      <c r="A574" s="38"/>
      <c r="B574" s="118" t="s">
        <v>1116</v>
      </c>
      <c r="C574" s="148" t="s">
        <v>2547</v>
      </c>
      <c r="D574" s="148" t="s">
        <v>4868</v>
      </c>
      <c r="E574" s="141"/>
      <c r="F574" s="4" t="s">
        <v>5467</v>
      </c>
      <c r="G574" s="6" t="s">
        <v>1120</v>
      </c>
      <c r="H574" s="6"/>
      <c r="I574" s="6" t="s">
        <v>1475</v>
      </c>
      <c r="J574" s="6">
        <v>1</v>
      </c>
      <c r="K574" s="6">
        <v>3</v>
      </c>
      <c r="L574" s="25" t="s">
        <v>5468</v>
      </c>
      <c r="M574" s="6" t="s">
        <v>510</v>
      </c>
      <c r="N574" s="6">
        <v>6</v>
      </c>
    </row>
    <row r="575" spans="1:14" s="194" customFormat="1" hidden="1" outlineLevel="2">
      <c r="A575" s="38"/>
      <c r="B575" s="118" t="s">
        <v>1116</v>
      </c>
      <c r="C575" s="148" t="s">
        <v>2547</v>
      </c>
      <c r="D575" s="148" t="s">
        <v>4868</v>
      </c>
      <c r="E575" s="141"/>
      <c r="F575" s="131" t="s">
        <v>5469</v>
      </c>
      <c r="G575" s="6" t="s">
        <v>1120</v>
      </c>
      <c r="H575" s="6"/>
      <c r="I575" s="6" t="s">
        <v>1475</v>
      </c>
      <c r="J575" s="6">
        <v>11</v>
      </c>
      <c r="K575" s="6">
        <v>11</v>
      </c>
      <c r="L575" s="25" t="s">
        <v>3005</v>
      </c>
      <c r="M575" s="6" t="s">
        <v>510</v>
      </c>
      <c r="N575" s="6">
        <v>8</v>
      </c>
    </row>
    <row r="576" spans="1:14" s="194" customFormat="1" hidden="1" outlineLevel="2">
      <c r="A576" s="38"/>
      <c r="B576" s="118" t="s">
        <v>1116</v>
      </c>
      <c r="C576" s="148" t="s">
        <v>2547</v>
      </c>
      <c r="D576" s="148" t="s">
        <v>4868</v>
      </c>
      <c r="E576" s="141"/>
      <c r="F576" s="4" t="s">
        <v>5470</v>
      </c>
      <c r="G576" s="6" t="s">
        <v>1120</v>
      </c>
      <c r="H576" s="6"/>
      <c r="I576" s="6" t="s">
        <v>1475</v>
      </c>
      <c r="J576" s="6">
        <v>11</v>
      </c>
      <c r="K576" s="6">
        <v>12</v>
      </c>
      <c r="L576" s="25" t="s">
        <v>5471</v>
      </c>
      <c r="M576" s="6" t="s">
        <v>510</v>
      </c>
      <c r="N576" s="6">
        <v>24</v>
      </c>
    </row>
    <row r="577" spans="1:14" s="194" customFormat="1" outlineLevel="1" collapsed="1">
      <c r="A577" s="38" t="s">
        <v>1614</v>
      </c>
      <c r="B577" s="118" t="s">
        <v>1116</v>
      </c>
      <c r="C577" s="148" t="s">
        <v>2547</v>
      </c>
      <c r="D577" s="148" t="s">
        <v>4868</v>
      </c>
      <c r="E577" s="141"/>
      <c r="F577" s="7" t="s">
        <v>5472</v>
      </c>
      <c r="G577" s="6"/>
      <c r="H577" s="6"/>
      <c r="I577" s="6"/>
      <c r="J577" s="6"/>
      <c r="K577" s="6"/>
      <c r="L577" s="5" t="s">
        <v>6657</v>
      </c>
      <c r="M577" s="6"/>
      <c r="N577" s="6"/>
    </row>
    <row r="578" spans="1:14" s="194" customFormat="1" ht="57" hidden="1" outlineLevel="2">
      <c r="A578" s="38"/>
      <c r="B578" s="118" t="s">
        <v>1116</v>
      </c>
      <c r="C578" s="148" t="s">
        <v>2547</v>
      </c>
      <c r="D578" s="148" t="s">
        <v>4868</v>
      </c>
      <c r="E578" s="22" t="s">
        <v>5473</v>
      </c>
      <c r="F578" s="4" t="s">
        <v>5474</v>
      </c>
      <c r="G578" s="6" t="s">
        <v>5305</v>
      </c>
      <c r="H578" s="6"/>
      <c r="I578" s="6" t="s">
        <v>1475</v>
      </c>
      <c r="J578" s="6">
        <v>9</v>
      </c>
      <c r="K578" s="6">
        <v>9</v>
      </c>
      <c r="L578" s="5" t="s">
        <v>5306</v>
      </c>
      <c r="M578" s="6" t="s">
        <v>510</v>
      </c>
      <c r="N578" s="6">
        <v>2</v>
      </c>
    </row>
    <row r="579" spans="1:14" s="194" customFormat="1" outlineLevel="1" collapsed="1">
      <c r="A579" s="38" t="s">
        <v>1625</v>
      </c>
      <c r="B579" s="118" t="s">
        <v>1116</v>
      </c>
      <c r="C579" s="148" t="s">
        <v>2547</v>
      </c>
      <c r="D579" s="148" t="s">
        <v>4868</v>
      </c>
      <c r="E579" s="141"/>
      <c r="F579" s="7" t="s">
        <v>5475</v>
      </c>
      <c r="G579" s="6"/>
      <c r="H579" s="6"/>
      <c r="I579" s="6"/>
      <c r="J579" s="6"/>
      <c r="K579" s="6"/>
      <c r="L579" s="5" t="s">
        <v>6657</v>
      </c>
      <c r="M579" s="6"/>
      <c r="N579" s="6"/>
    </row>
    <row r="580" spans="1:14" s="194" customFormat="1" ht="57" hidden="1" outlineLevel="2">
      <c r="A580" s="38"/>
      <c r="B580" s="118" t="s">
        <v>1116</v>
      </c>
      <c r="C580" s="148" t="s">
        <v>2547</v>
      </c>
      <c r="D580" s="148" t="s">
        <v>4868</v>
      </c>
      <c r="E580" s="22" t="s">
        <v>5476</v>
      </c>
      <c r="F580" s="4" t="s">
        <v>5477</v>
      </c>
      <c r="G580" s="6" t="s">
        <v>5305</v>
      </c>
      <c r="H580" s="6"/>
      <c r="I580" s="6" t="s">
        <v>1475</v>
      </c>
      <c r="J580" s="6">
        <v>6</v>
      </c>
      <c r="K580" s="6">
        <v>6</v>
      </c>
      <c r="L580" s="5" t="s">
        <v>5306</v>
      </c>
      <c r="M580" s="6" t="s">
        <v>510</v>
      </c>
      <c r="N580" s="6">
        <v>2</v>
      </c>
    </row>
    <row r="581" spans="1:14" s="194" customFormat="1" ht="28.5" outlineLevel="1" collapsed="1">
      <c r="A581" s="38" t="s">
        <v>1639</v>
      </c>
      <c r="B581" s="118" t="s">
        <v>1116</v>
      </c>
      <c r="C581" s="26" t="s">
        <v>2547</v>
      </c>
      <c r="D581" s="26" t="s">
        <v>4868</v>
      </c>
      <c r="E581" s="22"/>
      <c r="F581" s="4" t="s">
        <v>6358</v>
      </c>
      <c r="G581" s="51"/>
      <c r="H581" s="51"/>
      <c r="I581" s="51"/>
      <c r="J581" s="51"/>
      <c r="K581" s="51"/>
      <c r="L581" s="65" t="s">
        <v>6669</v>
      </c>
      <c r="M581" s="51"/>
      <c r="N581" s="51"/>
    </row>
    <row r="582" spans="1:14" s="194" customFormat="1" ht="28.5" hidden="1" outlineLevel="2">
      <c r="A582" s="38"/>
      <c r="B582" s="118" t="s">
        <v>1116</v>
      </c>
      <c r="C582" s="26" t="s">
        <v>2547</v>
      </c>
      <c r="D582" s="148" t="s">
        <v>4868</v>
      </c>
      <c r="E582" s="6" t="s">
        <v>5478</v>
      </c>
      <c r="F582" s="4" t="s">
        <v>5479</v>
      </c>
      <c r="G582" s="6" t="s">
        <v>5305</v>
      </c>
      <c r="H582" s="6"/>
      <c r="I582" s="6" t="s">
        <v>1475</v>
      </c>
      <c r="J582" s="6">
        <v>10</v>
      </c>
      <c r="K582" s="6">
        <v>10</v>
      </c>
      <c r="L582" s="5" t="s">
        <v>5306</v>
      </c>
      <c r="M582" s="6" t="s">
        <v>510</v>
      </c>
      <c r="N582" s="6">
        <v>1</v>
      </c>
    </row>
    <row r="583" spans="1:14" s="194" customFormat="1" ht="42.75" hidden="1" outlineLevel="2">
      <c r="A583" s="38"/>
      <c r="B583" s="118" t="s">
        <v>1116</v>
      </c>
      <c r="C583" s="26" t="s">
        <v>2547</v>
      </c>
      <c r="D583" s="148" t="s">
        <v>4868</v>
      </c>
      <c r="E583" s="22" t="s">
        <v>5480</v>
      </c>
      <c r="F583" s="4" t="s">
        <v>5481</v>
      </c>
      <c r="G583" s="51" t="s">
        <v>5482</v>
      </c>
      <c r="H583" s="51"/>
      <c r="I583" s="51" t="s">
        <v>1124</v>
      </c>
      <c r="J583" s="6">
        <v>8</v>
      </c>
      <c r="K583" s="6">
        <v>8</v>
      </c>
      <c r="L583" s="65" t="s">
        <v>5483</v>
      </c>
      <c r="M583" s="51" t="s">
        <v>510</v>
      </c>
      <c r="N583" s="51" t="s">
        <v>769</v>
      </c>
    </row>
    <row r="584" spans="1:14" s="194" customFormat="1" ht="171" outlineLevel="1" collapsed="1">
      <c r="A584" s="38" t="s">
        <v>1646</v>
      </c>
      <c r="B584" s="118" t="s">
        <v>1116</v>
      </c>
      <c r="C584" s="148" t="s">
        <v>2547</v>
      </c>
      <c r="D584" s="148" t="s">
        <v>4868</v>
      </c>
      <c r="E584" s="141"/>
      <c r="F584" s="4" t="s">
        <v>6359</v>
      </c>
      <c r="G584" s="6"/>
      <c r="H584" s="6"/>
      <c r="I584" s="6"/>
      <c r="J584" s="6"/>
      <c r="K584" s="6"/>
      <c r="L584" s="25" t="s">
        <v>6670</v>
      </c>
      <c r="M584" s="6"/>
      <c r="N584" s="6"/>
    </row>
    <row r="585" spans="1:14" s="194" customFormat="1" ht="57" hidden="1" outlineLevel="2">
      <c r="A585" s="38"/>
      <c r="B585" s="118" t="s">
        <v>1116</v>
      </c>
      <c r="C585" s="148" t="s">
        <v>2547</v>
      </c>
      <c r="D585" s="148" t="s">
        <v>4868</v>
      </c>
      <c r="E585" s="141" t="s">
        <v>5484</v>
      </c>
      <c r="F585" s="4" t="s">
        <v>5485</v>
      </c>
      <c r="G585" s="6" t="s">
        <v>1120</v>
      </c>
      <c r="H585" s="6"/>
      <c r="I585" s="6" t="s">
        <v>43</v>
      </c>
      <c r="J585" s="60">
        <v>4</v>
      </c>
      <c r="K585" s="60">
        <v>6</v>
      </c>
      <c r="L585" s="65" t="s">
        <v>1132</v>
      </c>
      <c r="M585" s="6" t="s">
        <v>510</v>
      </c>
      <c r="N585" s="6">
        <v>3</v>
      </c>
    </row>
    <row r="586" spans="1:14" s="194" customFormat="1" ht="28.5" hidden="1" outlineLevel="2">
      <c r="A586" s="38"/>
      <c r="B586" s="118" t="s">
        <v>1116</v>
      </c>
      <c r="C586" s="148" t="s">
        <v>2547</v>
      </c>
      <c r="D586" s="148" t="s">
        <v>4868</v>
      </c>
      <c r="E586" s="141" t="s">
        <v>5484</v>
      </c>
      <c r="F586" s="4" t="s">
        <v>5486</v>
      </c>
      <c r="G586" s="6" t="s">
        <v>1120</v>
      </c>
      <c r="H586" s="6"/>
      <c r="I586" s="6" t="s">
        <v>1124</v>
      </c>
      <c r="J586" s="60">
        <v>4</v>
      </c>
      <c r="K586" s="60">
        <v>5</v>
      </c>
      <c r="L586" s="65" t="s">
        <v>5487</v>
      </c>
      <c r="M586" s="6" t="s">
        <v>510</v>
      </c>
      <c r="N586" s="6">
        <v>6</v>
      </c>
    </row>
    <row r="587" spans="1:14" s="194" customFormat="1" ht="156.75" hidden="1" outlineLevel="2">
      <c r="A587" s="38"/>
      <c r="B587" s="118" t="s">
        <v>1116</v>
      </c>
      <c r="C587" s="148" t="s">
        <v>2547</v>
      </c>
      <c r="D587" s="148" t="s">
        <v>4868</v>
      </c>
      <c r="E587" s="141" t="s">
        <v>5484</v>
      </c>
      <c r="F587" s="4" t="s">
        <v>5488</v>
      </c>
      <c r="G587" s="6" t="s">
        <v>1120</v>
      </c>
      <c r="H587" s="6"/>
      <c r="I587" s="6" t="s">
        <v>43</v>
      </c>
      <c r="J587" s="60">
        <v>4</v>
      </c>
      <c r="K587" s="60">
        <v>6</v>
      </c>
      <c r="L587" s="65" t="s">
        <v>1135</v>
      </c>
      <c r="M587" s="6" t="s">
        <v>510</v>
      </c>
      <c r="N587" s="6">
        <v>12</v>
      </c>
    </row>
    <row r="588" spans="1:14" s="194" customFormat="1" ht="28.5" hidden="1" outlineLevel="2">
      <c r="A588" s="38"/>
      <c r="B588" s="118" t="s">
        <v>1116</v>
      </c>
      <c r="C588" s="148" t="s">
        <v>2547</v>
      </c>
      <c r="D588" s="148" t="s">
        <v>4868</v>
      </c>
      <c r="E588" s="141" t="s">
        <v>5484</v>
      </c>
      <c r="F588" s="4" t="s">
        <v>5489</v>
      </c>
      <c r="G588" s="6" t="s">
        <v>1120</v>
      </c>
      <c r="H588" s="6"/>
      <c r="I588" s="6" t="s">
        <v>1475</v>
      </c>
      <c r="J588" s="60">
        <v>5</v>
      </c>
      <c r="K588" s="60">
        <v>5</v>
      </c>
      <c r="L588" s="65" t="s">
        <v>1138</v>
      </c>
      <c r="M588" s="6" t="s">
        <v>510</v>
      </c>
      <c r="N588" s="6">
        <v>2</v>
      </c>
    </row>
    <row r="589" spans="1:14" s="194" customFormat="1" ht="28.5" hidden="1" outlineLevel="2">
      <c r="A589" s="38"/>
      <c r="B589" s="118" t="s">
        <v>1116</v>
      </c>
      <c r="C589" s="148" t="s">
        <v>2547</v>
      </c>
      <c r="D589" s="148" t="s">
        <v>4868</v>
      </c>
      <c r="E589" s="141" t="s">
        <v>5484</v>
      </c>
      <c r="F589" s="4" t="s">
        <v>5490</v>
      </c>
      <c r="G589" s="6" t="s">
        <v>1120</v>
      </c>
      <c r="H589" s="6"/>
      <c r="I589" s="6" t="s">
        <v>1475</v>
      </c>
      <c r="J589" s="60">
        <v>4</v>
      </c>
      <c r="K589" s="60">
        <v>4</v>
      </c>
      <c r="L589" s="65" t="s">
        <v>5491</v>
      </c>
      <c r="M589" s="6" t="s">
        <v>510</v>
      </c>
      <c r="N589" s="6">
        <v>1</v>
      </c>
    </row>
    <row r="590" spans="1:14" s="194" customFormat="1" ht="57" hidden="1" outlineLevel="2">
      <c r="A590" s="38"/>
      <c r="B590" s="118" t="s">
        <v>1116</v>
      </c>
      <c r="C590" s="148" t="s">
        <v>2547</v>
      </c>
      <c r="D590" s="148" t="s">
        <v>4868</v>
      </c>
      <c r="E590" s="141" t="s">
        <v>5492</v>
      </c>
      <c r="F590" s="4" t="s">
        <v>5382</v>
      </c>
      <c r="G590" s="6" t="s">
        <v>1120</v>
      </c>
      <c r="H590" s="6"/>
      <c r="I590" s="6" t="s">
        <v>1475</v>
      </c>
      <c r="J590" s="60">
        <v>10</v>
      </c>
      <c r="K590" s="60">
        <v>10</v>
      </c>
      <c r="L590" s="5" t="s">
        <v>5383</v>
      </c>
      <c r="M590" s="6" t="s">
        <v>510</v>
      </c>
      <c r="N590" s="6">
        <v>2</v>
      </c>
    </row>
    <row r="591" spans="1:14" s="194" customFormat="1" ht="57" hidden="1" outlineLevel="2">
      <c r="A591" s="38"/>
      <c r="B591" s="118" t="s">
        <v>1116</v>
      </c>
      <c r="C591" s="148" t="s">
        <v>2547</v>
      </c>
      <c r="D591" s="148" t="s">
        <v>4868</v>
      </c>
      <c r="E591" s="141" t="s">
        <v>5493</v>
      </c>
      <c r="F591" s="4" t="s">
        <v>5494</v>
      </c>
      <c r="G591" s="6" t="s">
        <v>1120</v>
      </c>
      <c r="H591" s="6"/>
      <c r="I591" s="6" t="s">
        <v>43</v>
      </c>
      <c r="J591" s="60">
        <v>11</v>
      </c>
      <c r="K591" s="60">
        <v>12</v>
      </c>
      <c r="L591" s="65" t="s">
        <v>1142</v>
      </c>
      <c r="M591" s="6" t="s">
        <v>510</v>
      </c>
      <c r="N591" s="6">
        <v>13</v>
      </c>
    </row>
    <row r="592" spans="1:14" s="194" customFormat="1" ht="28.5" hidden="1" outlineLevel="2">
      <c r="A592" s="38"/>
      <c r="B592" s="118" t="s">
        <v>1116</v>
      </c>
      <c r="C592" s="148" t="s">
        <v>2547</v>
      </c>
      <c r="D592" s="148" t="s">
        <v>4868</v>
      </c>
      <c r="E592" s="141" t="s">
        <v>5493</v>
      </c>
      <c r="F592" s="4" t="s">
        <v>5495</v>
      </c>
      <c r="G592" s="6" t="s">
        <v>1120</v>
      </c>
      <c r="H592" s="6"/>
      <c r="I592" s="6" t="s">
        <v>43</v>
      </c>
      <c r="J592" s="60">
        <v>11</v>
      </c>
      <c r="K592" s="60">
        <v>12</v>
      </c>
      <c r="L592" s="65" t="s">
        <v>1142</v>
      </c>
      <c r="M592" s="6" t="s">
        <v>510</v>
      </c>
      <c r="N592" s="6">
        <v>3</v>
      </c>
    </row>
    <row r="593" spans="1:14" s="194" customFormat="1" ht="114" hidden="1" outlineLevel="2">
      <c r="A593" s="38"/>
      <c r="B593" s="118" t="s">
        <v>1116</v>
      </c>
      <c r="C593" s="148" t="s">
        <v>2547</v>
      </c>
      <c r="D593" s="148" t="s">
        <v>4868</v>
      </c>
      <c r="E593" s="141" t="s">
        <v>5493</v>
      </c>
      <c r="F593" s="25" t="s">
        <v>5496</v>
      </c>
      <c r="G593" s="6" t="s">
        <v>1120</v>
      </c>
      <c r="H593" s="6"/>
      <c r="I593" s="6" t="s">
        <v>43</v>
      </c>
      <c r="J593" s="60">
        <v>11</v>
      </c>
      <c r="K593" s="60">
        <v>12</v>
      </c>
      <c r="L593" s="65" t="s">
        <v>5497</v>
      </c>
      <c r="M593" s="6" t="s">
        <v>510</v>
      </c>
      <c r="N593" s="6">
        <v>28</v>
      </c>
    </row>
    <row r="594" spans="1:14" s="194" customFormat="1" ht="28.5" hidden="1" outlineLevel="2">
      <c r="A594" s="38"/>
      <c r="B594" s="118" t="s">
        <v>1116</v>
      </c>
      <c r="C594" s="148" t="s">
        <v>2547</v>
      </c>
      <c r="D594" s="148" t="s">
        <v>4868</v>
      </c>
      <c r="E594" s="141" t="s">
        <v>5493</v>
      </c>
      <c r="F594" s="25" t="s">
        <v>5498</v>
      </c>
      <c r="G594" s="6" t="s">
        <v>1120</v>
      </c>
      <c r="H594" s="6"/>
      <c r="I594" s="6" t="s">
        <v>61</v>
      </c>
      <c r="J594" s="60">
        <v>11</v>
      </c>
      <c r="K594" s="60">
        <v>12</v>
      </c>
      <c r="L594" s="25" t="s">
        <v>5499</v>
      </c>
      <c r="M594" s="6" t="s">
        <v>510</v>
      </c>
      <c r="N594" s="6">
        <v>6</v>
      </c>
    </row>
    <row r="595" spans="1:14" s="194" customFormat="1" ht="28.5" hidden="1" outlineLevel="2">
      <c r="A595" s="38"/>
      <c r="B595" s="118" t="s">
        <v>1116</v>
      </c>
      <c r="C595" s="148" t="s">
        <v>2547</v>
      </c>
      <c r="D595" s="148" t="s">
        <v>4868</v>
      </c>
      <c r="E595" s="141" t="s">
        <v>5493</v>
      </c>
      <c r="F595" s="4" t="s">
        <v>5500</v>
      </c>
      <c r="G595" s="6" t="s">
        <v>1120</v>
      </c>
      <c r="H595" s="6"/>
      <c r="I595" s="6" t="s">
        <v>1475</v>
      </c>
      <c r="J595" s="60">
        <v>11</v>
      </c>
      <c r="K595" s="60">
        <v>12</v>
      </c>
      <c r="L595" s="65" t="s">
        <v>5501</v>
      </c>
      <c r="M595" s="6" t="s">
        <v>510</v>
      </c>
      <c r="N595" s="6">
        <v>2</v>
      </c>
    </row>
    <row r="596" spans="1:14" s="194" customFormat="1" ht="28.5" hidden="1" outlineLevel="2">
      <c r="A596" s="38"/>
      <c r="B596" s="118" t="s">
        <v>1116</v>
      </c>
      <c r="C596" s="148" t="s">
        <v>2547</v>
      </c>
      <c r="D596" s="148" t="s">
        <v>4868</v>
      </c>
      <c r="E596" s="141" t="s">
        <v>5502</v>
      </c>
      <c r="F596" s="4" t="s">
        <v>5503</v>
      </c>
      <c r="G596" s="6" t="s">
        <v>1120</v>
      </c>
      <c r="H596" s="6"/>
      <c r="I596" s="6" t="s">
        <v>1124</v>
      </c>
      <c r="J596" s="60">
        <v>11</v>
      </c>
      <c r="K596" s="60">
        <v>12</v>
      </c>
      <c r="L596" s="65" t="s">
        <v>5504</v>
      </c>
      <c r="M596" s="6" t="s">
        <v>510</v>
      </c>
      <c r="N596" s="6">
        <v>4</v>
      </c>
    </row>
    <row r="597" spans="1:14" s="194" customFormat="1" ht="28.5" hidden="1" outlineLevel="2">
      <c r="A597" s="38"/>
      <c r="B597" s="118" t="s">
        <v>1116</v>
      </c>
      <c r="C597" s="148" t="s">
        <v>2547</v>
      </c>
      <c r="D597" s="148" t="s">
        <v>4868</v>
      </c>
      <c r="E597" s="141" t="s">
        <v>5505</v>
      </c>
      <c r="F597" s="4" t="s">
        <v>5506</v>
      </c>
      <c r="G597" s="6" t="s">
        <v>1120</v>
      </c>
      <c r="H597" s="6"/>
      <c r="I597" s="6" t="s">
        <v>1475</v>
      </c>
      <c r="J597" s="60">
        <v>9</v>
      </c>
      <c r="K597" s="60">
        <v>9</v>
      </c>
      <c r="L597" s="25" t="s">
        <v>5507</v>
      </c>
      <c r="M597" s="6" t="s">
        <v>510</v>
      </c>
      <c r="N597" s="6">
        <v>1</v>
      </c>
    </row>
    <row r="598" spans="1:14" s="194" customFormat="1" ht="57" hidden="1" outlineLevel="2">
      <c r="A598" s="38"/>
      <c r="B598" s="118" t="s">
        <v>1116</v>
      </c>
      <c r="C598" s="148" t="s">
        <v>2547</v>
      </c>
      <c r="D598" s="148" t="s">
        <v>4868</v>
      </c>
      <c r="E598" s="141" t="s">
        <v>5493</v>
      </c>
      <c r="F598" s="4" t="s">
        <v>5508</v>
      </c>
      <c r="G598" s="6" t="s">
        <v>1120</v>
      </c>
      <c r="H598" s="6"/>
      <c r="I598" s="6" t="s">
        <v>1475</v>
      </c>
      <c r="J598" s="60">
        <v>11</v>
      </c>
      <c r="K598" s="60">
        <v>12</v>
      </c>
      <c r="L598" s="25" t="s">
        <v>5509</v>
      </c>
      <c r="M598" s="6" t="s">
        <v>510</v>
      </c>
      <c r="N598" s="6">
        <v>30</v>
      </c>
    </row>
    <row r="599" spans="1:14" s="194" customFormat="1" ht="28.5" hidden="1" outlineLevel="2">
      <c r="A599" s="38"/>
      <c r="B599" s="118" t="s">
        <v>1116</v>
      </c>
      <c r="C599" s="148" t="s">
        <v>2547</v>
      </c>
      <c r="D599" s="148" t="s">
        <v>4868</v>
      </c>
      <c r="E599" s="141" t="s">
        <v>5493</v>
      </c>
      <c r="F599" s="131" t="s">
        <v>5510</v>
      </c>
      <c r="G599" s="6" t="s">
        <v>1120</v>
      </c>
      <c r="H599" s="6"/>
      <c r="I599" s="6" t="s">
        <v>1475</v>
      </c>
      <c r="J599" s="60">
        <v>11</v>
      </c>
      <c r="K599" s="60">
        <v>12</v>
      </c>
      <c r="L599" s="4" t="s">
        <v>5511</v>
      </c>
      <c r="M599" s="6" t="s">
        <v>510</v>
      </c>
      <c r="N599" s="6">
        <v>17</v>
      </c>
    </row>
    <row r="600" spans="1:14" s="194" customFormat="1" ht="28.5" outlineLevel="1" collapsed="1">
      <c r="A600" s="38" t="s">
        <v>1656</v>
      </c>
      <c r="B600" s="118" t="s">
        <v>1116</v>
      </c>
      <c r="C600" s="26" t="s">
        <v>2547</v>
      </c>
      <c r="D600" s="26" t="s">
        <v>4868</v>
      </c>
      <c r="E600" s="22"/>
      <c r="F600" s="7" t="s">
        <v>6360</v>
      </c>
      <c r="G600" s="51"/>
      <c r="H600" s="51"/>
      <c r="I600" s="51"/>
      <c r="J600" s="51"/>
      <c r="K600" s="51"/>
      <c r="L600" s="65" t="s">
        <v>6671</v>
      </c>
      <c r="M600" s="51"/>
      <c r="N600" s="51"/>
    </row>
    <row r="601" spans="1:14" s="194" customFormat="1" ht="42.75" hidden="1" outlineLevel="2">
      <c r="A601" s="38"/>
      <c r="B601" s="118" t="s">
        <v>1116</v>
      </c>
      <c r="C601" s="26" t="s">
        <v>2547</v>
      </c>
      <c r="D601" s="148" t="s">
        <v>4868</v>
      </c>
      <c r="E601" s="22" t="s">
        <v>5512</v>
      </c>
      <c r="F601" s="7" t="s">
        <v>5513</v>
      </c>
      <c r="G601" s="51" t="s">
        <v>5482</v>
      </c>
      <c r="H601" s="51"/>
      <c r="I601" s="51" t="s">
        <v>1124</v>
      </c>
      <c r="J601" s="6">
        <v>8</v>
      </c>
      <c r="K601" s="6">
        <v>8</v>
      </c>
      <c r="L601" s="65" t="s">
        <v>5417</v>
      </c>
      <c r="M601" s="51" t="s">
        <v>510</v>
      </c>
      <c r="N601" s="51" t="s">
        <v>769</v>
      </c>
    </row>
    <row r="602" spans="1:14" s="194" customFormat="1" ht="85.5" outlineLevel="1" collapsed="1">
      <c r="A602" s="38" t="s">
        <v>1664</v>
      </c>
      <c r="B602" s="118" t="s">
        <v>1116</v>
      </c>
      <c r="C602" s="148" t="s">
        <v>4945</v>
      </c>
      <c r="D602" s="148" t="s">
        <v>4868</v>
      </c>
      <c r="E602" s="141"/>
      <c r="F602" s="4" t="s">
        <v>5514</v>
      </c>
      <c r="G602" s="6"/>
      <c r="H602" s="6"/>
      <c r="I602" s="6"/>
      <c r="J602" s="6"/>
      <c r="K602" s="6"/>
      <c r="L602" s="4" t="s">
        <v>6672</v>
      </c>
      <c r="M602" s="6"/>
      <c r="N602" s="6"/>
    </row>
    <row r="603" spans="1:14" s="194" customFormat="1" ht="57" hidden="1" outlineLevel="2">
      <c r="A603" s="38"/>
      <c r="B603" s="118" t="s">
        <v>1116</v>
      </c>
      <c r="C603" s="148" t="s">
        <v>4945</v>
      </c>
      <c r="D603" s="148" t="s">
        <v>4868</v>
      </c>
      <c r="E603" s="22" t="s">
        <v>5515</v>
      </c>
      <c r="F603" s="4" t="s">
        <v>5516</v>
      </c>
      <c r="G603" s="6" t="s">
        <v>1120</v>
      </c>
      <c r="H603" s="6"/>
      <c r="I603" s="6" t="s">
        <v>1475</v>
      </c>
      <c r="J603" s="6">
        <v>7</v>
      </c>
      <c r="K603" s="6">
        <v>7</v>
      </c>
      <c r="L603" s="5" t="s">
        <v>5306</v>
      </c>
      <c r="M603" s="6" t="s">
        <v>510</v>
      </c>
      <c r="N603" s="6">
        <v>1</v>
      </c>
    </row>
    <row r="604" spans="1:14" s="194" customFormat="1" ht="42.75" hidden="1" outlineLevel="2">
      <c r="A604" s="38"/>
      <c r="B604" s="118" t="s">
        <v>1116</v>
      </c>
      <c r="C604" s="148" t="s">
        <v>4945</v>
      </c>
      <c r="D604" s="148" t="s">
        <v>4868</v>
      </c>
      <c r="E604" s="141" t="s">
        <v>5517</v>
      </c>
      <c r="F604" s="25" t="s">
        <v>5518</v>
      </c>
      <c r="G604" s="6" t="s">
        <v>1120</v>
      </c>
      <c r="H604" s="6"/>
      <c r="I604" s="6" t="s">
        <v>43</v>
      </c>
      <c r="J604" s="6">
        <v>7</v>
      </c>
      <c r="K604" s="6">
        <v>7</v>
      </c>
      <c r="L604" s="5" t="s">
        <v>5519</v>
      </c>
      <c r="M604" s="6" t="s">
        <v>510</v>
      </c>
      <c r="N604" s="6">
        <v>5</v>
      </c>
    </row>
    <row r="605" spans="1:14" s="194" customFormat="1" ht="28.5" hidden="1" outlineLevel="2">
      <c r="A605" s="38"/>
      <c r="B605" s="118" t="s">
        <v>1116</v>
      </c>
      <c r="C605" s="148" t="s">
        <v>4945</v>
      </c>
      <c r="D605" s="148" t="s">
        <v>4868</v>
      </c>
      <c r="E605" s="141" t="s">
        <v>5517</v>
      </c>
      <c r="F605" s="25" t="s">
        <v>5520</v>
      </c>
      <c r="G605" s="6" t="s">
        <v>1120</v>
      </c>
      <c r="H605" s="6"/>
      <c r="I605" s="6" t="s">
        <v>1124</v>
      </c>
      <c r="J605" s="6">
        <v>7</v>
      </c>
      <c r="K605" s="6">
        <v>7</v>
      </c>
      <c r="L605" s="65" t="s">
        <v>1527</v>
      </c>
      <c r="M605" s="6" t="s">
        <v>510</v>
      </c>
      <c r="N605" s="6">
        <v>1</v>
      </c>
    </row>
    <row r="606" spans="1:14" s="194" customFormat="1" ht="28.5" hidden="1" outlineLevel="2">
      <c r="A606" s="38"/>
      <c r="B606" s="118" t="s">
        <v>1116</v>
      </c>
      <c r="C606" s="148" t="s">
        <v>4945</v>
      </c>
      <c r="D606" s="148" t="s">
        <v>4868</v>
      </c>
      <c r="E606" s="146" t="s">
        <v>5517</v>
      </c>
      <c r="F606" s="25" t="s">
        <v>5521</v>
      </c>
      <c r="G606" s="6" t="s">
        <v>1120</v>
      </c>
      <c r="H606" s="6"/>
      <c r="I606" s="6" t="s">
        <v>1124</v>
      </c>
      <c r="J606" s="6">
        <v>7</v>
      </c>
      <c r="K606" s="6">
        <v>7</v>
      </c>
      <c r="L606" s="65" t="s">
        <v>5522</v>
      </c>
      <c r="M606" s="6" t="s">
        <v>510</v>
      </c>
      <c r="N606" s="6">
        <v>1</v>
      </c>
    </row>
    <row r="607" spans="1:14" s="194" customFormat="1" ht="28.5" hidden="1" outlineLevel="2">
      <c r="A607" s="38"/>
      <c r="B607" s="118" t="s">
        <v>1116</v>
      </c>
      <c r="C607" s="148" t="s">
        <v>4945</v>
      </c>
      <c r="D607" s="148" t="s">
        <v>4868</v>
      </c>
      <c r="E607" s="141" t="s">
        <v>5523</v>
      </c>
      <c r="F607" s="25" t="s">
        <v>5524</v>
      </c>
      <c r="G607" s="6" t="s">
        <v>1120</v>
      </c>
      <c r="H607" s="6"/>
      <c r="I607" s="6" t="s">
        <v>1124</v>
      </c>
      <c r="J607" s="6">
        <v>7</v>
      </c>
      <c r="K607" s="6">
        <v>7</v>
      </c>
      <c r="L607" s="65" t="s">
        <v>5525</v>
      </c>
      <c r="M607" s="6" t="s">
        <v>510</v>
      </c>
      <c r="N607" s="6">
        <v>1</v>
      </c>
    </row>
    <row r="608" spans="1:14" s="194" customFormat="1" ht="28.5" hidden="1" outlineLevel="2">
      <c r="A608" s="38"/>
      <c r="B608" s="118" t="s">
        <v>1116</v>
      </c>
      <c r="C608" s="148" t="s">
        <v>4945</v>
      </c>
      <c r="D608" s="148" t="s">
        <v>4868</v>
      </c>
      <c r="E608" s="141" t="s">
        <v>5523</v>
      </c>
      <c r="F608" s="25" t="s">
        <v>5526</v>
      </c>
      <c r="G608" s="6" t="s">
        <v>1120</v>
      </c>
      <c r="H608" s="6"/>
      <c r="I608" s="6" t="s">
        <v>1124</v>
      </c>
      <c r="J608" s="6">
        <v>7</v>
      </c>
      <c r="K608" s="6">
        <v>7</v>
      </c>
      <c r="L608" s="65" t="s">
        <v>5527</v>
      </c>
      <c r="M608" s="6" t="s">
        <v>510</v>
      </c>
      <c r="N608" s="6">
        <v>1</v>
      </c>
    </row>
    <row r="609" spans="1:14" s="194" customFormat="1" ht="28.5" hidden="1" outlineLevel="2">
      <c r="A609" s="38"/>
      <c r="B609" s="118" t="s">
        <v>1116</v>
      </c>
      <c r="C609" s="148" t="s">
        <v>4945</v>
      </c>
      <c r="D609" s="148" t="s">
        <v>4868</v>
      </c>
      <c r="E609" s="141" t="s">
        <v>5523</v>
      </c>
      <c r="F609" s="25" t="s">
        <v>5528</v>
      </c>
      <c r="G609" s="6" t="s">
        <v>1120</v>
      </c>
      <c r="H609" s="6"/>
      <c r="I609" s="6" t="s">
        <v>1124</v>
      </c>
      <c r="J609" s="6">
        <v>7</v>
      </c>
      <c r="K609" s="6">
        <v>7</v>
      </c>
      <c r="L609" s="65" t="s">
        <v>5529</v>
      </c>
      <c r="M609" s="6" t="s">
        <v>510</v>
      </c>
      <c r="N609" s="6">
        <v>1</v>
      </c>
    </row>
    <row r="610" spans="1:14" s="194" customFormat="1" ht="28.5" hidden="1" outlineLevel="2">
      <c r="A610" s="38"/>
      <c r="B610" s="118" t="s">
        <v>1116</v>
      </c>
      <c r="C610" s="148" t="s">
        <v>4945</v>
      </c>
      <c r="D610" s="148" t="s">
        <v>4868</v>
      </c>
      <c r="E610" s="141" t="s">
        <v>5523</v>
      </c>
      <c r="F610" s="25" t="s">
        <v>5530</v>
      </c>
      <c r="G610" s="6" t="s">
        <v>1120</v>
      </c>
      <c r="H610" s="6"/>
      <c r="I610" s="6" t="s">
        <v>43</v>
      </c>
      <c r="J610" s="6">
        <v>7</v>
      </c>
      <c r="K610" s="6">
        <v>7</v>
      </c>
      <c r="L610" s="5" t="s">
        <v>1169</v>
      </c>
      <c r="M610" s="6" t="s">
        <v>510</v>
      </c>
      <c r="N610" s="6">
        <v>3</v>
      </c>
    </row>
    <row r="611" spans="1:14" s="194" customFormat="1" ht="99.75" outlineLevel="1" collapsed="1">
      <c r="A611" s="38" t="s">
        <v>1677</v>
      </c>
      <c r="B611" s="118" t="s">
        <v>1116</v>
      </c>
      <c r="C611" s="148" t="s">
        <v>4945</v>
      </c>
      <c r="D611" s="148" t="s">
        <v>4868</v>
      </c>
      <c r="E611" s="53"/>
      <c r="F611" s="4" t="s">
        <v>5531</v>
      </c>
      <c r="G611" s="6"/>
      <c r="H611" s="6"/>
      <c r="I611" s="6"/>
      <c r="J611" s="6"/>
      <c r="K611" s="6"/>
      <c r="L611" s="4" t="s">
        <v>6673</v>
      </c>
      <c r="M611" s="77"/>
      <c r="N611" s="6"/>
    </row>
    <row r="612" spans="1:14" s="194" customFormat="1" ht="28.5" hidden="1" outlineLevel="2">
      <c r="A612" s="38"/>
      <c r="B612" s="118" t="s">
        <v>1116</v>
      </c>
      <c r="C612" s="148" t="s">
        <v>4945</v>
      </c>
      <c r="D612" s="148" t="s">
        <v>4868</v>
      </c>
      <c r="E612" s="22" t="s">
        <v>5532</v>
      </c>
      <c r="F612" s="4" t="s">
        <v>5533</v>
      </c>
      <c r="G612" s="6" t="s">
        <v>1120</v>
      </c>
      <c r="H612" s="6"/>
      <c r="I612" s="6" t="s">
        <v>1475</v>
      </c>
      <c r="J612" s="6">
        <v>6</v>
      </c>
      <c r="K612" s="6">
        <v>6</v>
      </c>
      <c r="L612" s="5" t="s">
        <v>5306</v>
      </c>
      <c r="M612" s="6" t="s">
        <v>510</v>
      </c>
      <c r="N612" s="6">
        <v>1</v>
      </c>
    </row>
    <row r="613" spans="1:14" s="194" customFormat="1" hidden="1" outlineLevel="2">
      <c r="A613" s="38"/>
      <c r="B613" s="118" t="s">
        <v>1116</v>
      </c>
      <c r="C613" s="148" t="s">
        <v>4945</v>
      </c>
      <c r="D613" s="148" t="s">
        <v>4868</v>
      </c>
      <c r="E613" s="53"/>
      <c r="F613" s="25" t="s">
        <v>5534</v>
      </c>
      <c r="G613" s="6" t="s">
        <v>1120</v>
      </c>
      <c r="H613" s="6"/>
      <c r="I613" s="6" t="s">
        <v>43</v>
      </c>
      <c r="J613" s="6">
        <v>6</v>
      </c>
      <c r="K613" s="6">
        <v>6</v>
      </c>
      <c r="L613" s="65" t="s">
        <v>5535</v>
      </c>
      <c r="M613" s="53" t="s">
        <v>510</v>
      </c>
      <c r="N613" s="53">
        <v>1</v>
      </c>
    </row>
    <row r="614" spans="1:14" s="194" customFormat="1" ht="28.5" hidden="1" outlineLevel="2">
      <c r="A614" s="38"/>
      <c r="B614" s="118" t="s">
        <v>1116</v>
      </c>
      <c r="C614" s="148" t="s">
        <v>4945</v>
      </c>
      <c r="D614" s="148" t="s">
        <v>4868</v>
      </c>
      <c r="E614" s="53"/>
      <c r="F614" s="25" t="s">
        <v>5536</v>
      </c>
      <c r="G614" s="6" t="s">
        <v>1120</v>
      </c>
      <c r="H614" s="6"/>
      <c r="I614" s="6" t="s">
        <v>43</v>
      </c>
      <c r="J614" s="6">
        <v>6</v>
      </c>
      <c r="K614" s="6">
        <v>6</v>
      </c>
      <c r="L614" s="65" t="s">
        <v>1169</v>
      </c>
      <c r="M614" s="53" t="s">
        <v>510</v>
      </c>
      <c r="N614" s="53">
        <v>4</v>
      </c>
    </row>
    <row r="615" spans="1:14" s="194" customFormat="1" hidden="1" outlineLevel="2">
      <c r="A615" s="38"/>
      <c r="B615" s="118" t="s">
        <v>1116</v>
      </c>
      <c r="C615" s="148" t="s">
        <v>4945</v>
      </c>
      <c r="D615" s="148" t="s">
        <v>4868</v>
      </c>
      <c r="E615" s="53"/>
      <c r="F615" s="25" t="s">
        <v>5537</v>
      </c>
      <c r="G615" s="6" t="s">
        <v>1120</v>
      </c>
      <c r="H615" s="6"/>
      <c r="I615" s="6" t="s">
        <v>1124</v>
      </c>
      <c r="J615" s="6">
        <v>6</v>
      </c>
      <c r="K615" s="6">
        <v>6</v>
      </c>
      <c r="L615" s="65" t="s">
        <v>5538</v>
      </c>
      <c r="M615" s="53" t="s">
        <v>510</v>
      </c>
      <c r="N615" s="53">
        <v>1</v>
      </c>
    </row>
    <row r="616" spans="1:14" s="194" customFormat="1" hidden="1" outlineLevel="2">
      <c r="A616" s="38"/>
      <c r="B616" s="118" t="s">
        <v>1116</v>
      </c>
      <c r="C616" s="148" t="s">
        <v>4945</v>
      </c>
      <c r="D616" s="148" t="s">
        <v>4868</v>
      </c>
      <c r="E616" s="53"/>
      <c r="F616" s="25" t="s">
        <v>5539</v>
      </c>
      <c r="G616" s="6" t="s">
        <v>1120</v>
      </c>
      <c r="H616" s="6"/>
      <c r="I616" s="6" t="s">
        <v>1124</v>
      </c>
      <c r="J616" s="6">
        <v>6</v>
      </c>
      <c r="K616" s="6">
        <v>6</v>
      </c>
      <c r="L616" s="65" t="s">
        <v>5540</v>
      </c>
      <c r="M616" s="53" t="s">
        <v>510</v>
      </c>
      <c r="N616" s="53">
        <v>1</v>
      </c>
    </row>
    <row r="617" spans="1:14" s="194" customFormat="1" hidden="1" outlineLevel="2">
      <c r="A617" s="38"/>
      <c r="B617" s="118" t="s">
        <v>1116</v>
      </c>
      <c r="C617" s="148" t="s">
        <v>4945</v>
      </c>
      <c r="D617" s="148" t="s">
        <v>4868</v>
      </c>
      <c r="E617" s="53" t="s">
        <v>5541</v>
      </c>
      <c r="F617" s="25" t="s">
        <v>5542</v>
      </c>
      <c r="G617" s="26" t="s">
        <v>1120</v>
      </c>
      <c r="H617" s="26"/>
      <c r="I617" s="6" t="s">
        <v>1124</v>
      </c>
      <c r="J617" s="6">
        <v>6</v>
      </c>
      <c r="K617" s="6">
        <v>6</v>
      </c>
      <c r="L617" s="65" t="s">
        <v>5529</v>
      </c>
      <c r="M617" s="53" t="s">
        <v>510</v>
      </c>
      <c r="N617" s="53">
        <v>1</v>
      </c>
    </row>
    <row r="618" spans="1:14" s="194" customFormat="1" hidden="1" outlineLevel="2">
      <c r="A618" s="38"/>
      <c r="B618" s="118" t="s">
        <v>1116</v>
      </c>
      <c r="C618" s="148" t="s">
        <v>4945</v>
      </c>
      <c r="D618" s="148" t="s">
        <v>4868</v>
      </c>
      <c r="E618" s="53"/>
      <c r="F618" s="25" t="s">
        <v>5543</v>
      </c>
      <c r="G618" s="26" t="s">
        <v>1120</v>
      </c>
      <c r="H618" s="26"/>
      <c r="I618" s="6" t="s">
        <v>1124</v>
      </c>
      <c r="J618" s="6">
        <v>6</v>
      </c>
      <c r="K618" s="6">
        <v>6</v>
      </c>
      <c r="L618" s="65" t="s">
        <v>5544</v>
      </c>
      <c r="M618" s="53" t="s">
        <v>510</v>
      </c>
      <c r="N618" s="53">
        <v>1</v>
      </c>
    </row>
    <row r="619" spans="1:14" s="194" customFormat="1" hidden="1" outlineLevel="2">
      <c r="A619" s="38"/>
      <c r="B619" s="118" t="s">
        <v>1116</v>
      </c>
      <c r="C619" s="148" t="s">
        <v>4945</v>
      </c>
      <c r="D619" s="148" t="s">
        <v>4868</v>
      </c>
      <c r="E619" s="53"/>
      <c r="F619" s="25" t="s">
        <v>5521</v>
      </c>
      <c r="G619" s="26" t="s">
        <v>1120</v>
      </c>
      <c r="H619" s="26"/>
      <c r="I619" s="6" t="s">
        <v>1124</v>
      </c>
      <c r="J619" s="6">
        <v>6</v>
      </c>
      <c r="K619" s="6">
        <v>6</v>
      </c>
      <c r="L619" s="65" t="s">
        <v>5545</v>
      </c>
      <c r="M619" s="53" t="s">
        <v>510</v>
      </c>
      <c r="N619" s="53">
        <v>1</v>
      </c>
    </row>
    <row r="620" spans="1:14" s="194" customFormat="1" ht="85.5" outlineLevel="1" collapsed="1">
      <c r="A620" s="38" t="s">
        <v>1690</v>
      </c>
      <c r="B620" s="118" t="s">
        <v>1116</v>
      </c>
      <c r="C620" s="148" t="s">
        <v>4945</v>
      </c>
      <c r="D620" s="148" t="s">
        <v>4868</v>
      </c>
      <c r="E620" s="6"/>
      <c r="F620" s="4" t="s">
        <v>5546</v>
      </c>
      <c r="G620" s="6"/>
      <c r="H620" s="6"/>
      <c r="I620" s="6"/>
      <c r="J620" s="6"/>
      <c r="K620" s="6"/>
      <c r="L620" s="65" t="s">
        <v>6674</v>
      </c>
      <c r="M620" s="6"/>
      <c r="N620" s="6"/>
    </row>
    <row r="621" spans="1:14" s="194" customFormat="1" ht="28.5" hidden="1" outlineLevel="2">
      <c r="A621" s="38"/>
      <c r="B621" s="118" t="s">
        <v>1116</v>
      </c>
      <c r="C621" s="148" t="s">
        <v>4945</v>
      </c>
      <c r="D621" s="148" t="s">
        <v>4868</v>
      </c>
      <c r="E621" s="6" t="s">
        <v>5547</v>
      </c>
      <c r="F621" s="4" t="s">
        <v>5548</v>
      </c>
      <c r="G621" s="6" t="s">
        <v>1120</v>
      </c>
      <c r="H621" s="6"/>
      <c r="I621" s="6" t="s">
        <v>1475</v>
      </c>
      <c r="J621" s="6">
        <v>9</v>
      </c>
      <c r="K621" s="6">
        <v>9</v>
      </c>
      <c r="L621" s="5" t="s">
        <v>5306</v>
      </c>
      <c r="M621" s="6" t="s">
        <v>510</v>
      </c>
      <c r="N621" s="6">
        <v>2</v>
      </c>
    </row>
    <row r="622" spans="1:14" s="194" customFormat="1" ht="28.5" hidden="1" outlineLevel="2">
      <c r="A622" s="38"/>
      <c r="B622" s="118" t="s">
        <v>1116</v>
      </c>
      <c r="C622" s="148" t="s">
        <v>4945</v>
      </c>
      <c r="D622" s="148" t="s">
        <v>4868</v>
      </c>
      <c r="E622" s="141" t="s">
        <v>5549</v>
      </c>
      <c r="F622" s="25" t="s">
        <v>5550</v>
      </c>
      <c r="G622" s="6" t="s">
        <v>1120</v>
      </c>
      <c r="H622" s="6"/>
      <c r="I622" s="6" t="s">
        <v>43</v>
      </c>
      <c r="J622" s="6">
        <v>9</v>
      </c>
      <c r="K622" s="6">
        <v>9</v>
      </c>
      <c r="L622" s="65" t="s">
        <v>5551</v>
      </c>
      <c r="M622" s="6" t="s">
        <v>510</v>
      </c>
      <c r="N622" s="6">
        <v>2</v>
      </c>
    </row>
    <row r="623" spans="1:14" s="194" customFormat="1" ht="71.25" hidden="1" outlineLevel="2">
      <c r="A623" s="38"/>
      <c r="B623" s="118" t="s">
        <v>1116</v>
      </c>
      <c r="C623" s="148" t="s">
        <v>4945</v>
      </c>
      <c r="D623" s="148" t="s">
        <v>4868</v>
      </c>
      <c r="E623" s="141" t="s">
        <v>5549</v>
      </c>
      <c r="F623" s="25" t="s">
        <v>5552</v>
      </c>
      <c r="G623" s="6" t="s">
        <v>1120</v>
      </c>
      <c r="H623" s="6"/>
      <c r="I623" s="6" t="s">
        <v>43</v>
      </c>
      <c r="J623" s="6">
        <v>9</v>
      </c>
      <c r="K623" s="6">
        <v>9</v>
      </c>
      <c r="L623" s="65" t="s">
        <v>5553</v>
      </c>
      <c r="M623" s="6" t="s">
        <v>510</v>
      </c>
      <c r="N623" s="6">
        <v>4</v>
      </c>
    </row>
    <row r="624" spans="1:14" s="194" customFormat="1" ht="28.5" hidden="1" outlineLevel="2">
      <c r="A624" s="38"/>
      <c r="B624" s="118" t="s">
        <v>1116</v>
      </c>
      <c r="C624" s="148" t="s">
        <v>4945</v>
      </c>
      <c r="D624" s="148" t="s">
        <v>4868</v>
      </c>
      <c r="E624" s="141" t="s">
        <v>5549</v>
      </c>
      <c r="F624" s="25" t="s">
        <v>5554</v>
      </c>
      <c r="G624" s="6" t="s">
        <v>1120</v>
      </c>
      <c r="H624" s="6"/>
      <c r="I624" s="6" t="s">
        <v>1124</v>
      </c>
      <c r="J624" s="6">
        <v>10</v>
      </c>
      <c r="K624" s="6">
        <v>10</v>
      </c>
      <c r="L624" s="65" t="s">
        <v>5555</v>
      </c>
      <c r="M624" s="6" t="s">
        <v>510</v>
      </c>
      <c r="N624" s="6">
        <v>2</v>
      </c>
    </row>
    <row r="625" spans="1:14" s="194" customFormat="1" ht="28.5" hidden="1" outlineLevel="2">
      <c r="A625" s="38"/>
      <c r="B625" s="118" t="s">
        <v>1116</v>
      </c>
      <c r="C625" s="148" t="s">
        <v>4945</v>
      </c>
      <c r="D625" s="148" t="s">
        <v>4868</v>
      </c>
      <c r="E625" s="141" t="s">
        <v>5549</v>
      </c>
      <c r="F625" s="25" t="s">
        <v>5556</v>
      </c>
      <c r="G625" s="6" t="s">
        <v>1120</v>
      </c>
      <c r="H625" s="6"/>
      <c r="I625" s="6" t="s">
        <v>1124</v>
      </c>
      <c r="J625" s="6">
        <v>10</v>
      </c>
      <c r="K625" s="6">
        <v>10</v>
      </c>
      <c r="L625" s="65" t="s">
        <v>5557</v>
      </c>
      <c r="M625" s="6" t="s">
        <v>510</v>
      </c>
      <c r="N625" s="6">
        <v>2</v>
      </c>
    </row>
    <row r="626" spans="1:14" s="194" customFormat="1" ht="28.5" hidden="1" outlineLevel="2">
      <c r="A626" s="38"/>
      <c r="B626" s="118" t="s">
        <v>1116</v>
      </c>
      <c r="C626" s="148" t="s">
        <v>4945</v>
      </c>
      <c r="D626" s="148" t="s">
        <v>4868</v>
      </c>
      <c r="E626" s="141" t="s">
        <v>5558</v>
      </c>
      <c r="F626" s="25" t="s">
        <v>5559</v>
      </c>
      <c r="G626" s="6" t="s">
        <v>1120</v>
      </c>
      <c r="H626" s="6"/>
      <c r="I626" s="6" t="s">
        <v>1124</v>
      </c>
      <c r="J626" s="6">
        <v>10</v>
      </c>
      <c r="K626" s="6">
        <v>10</v>
      </c>
      <c r="L626" s="65" t="s">
        <v>5560</v>
      </c>
      <c r="M626" s="6" t="s">
        <v>510</v>
      </c>
      <c r="N626" s="6">
        <v>2</v>
      </c>
    </row>
    <row r="627" spans="1:14" s="194" customFormat="1" hidden="1" outlineLevel="2">
      <c r="A627" s="38"/>
      <c r="B627" s="118" t="s">
        <v>1116</v>
      </c>
      <c r="C627" s="148" t="s">
        <v>4945</v>
      </c>
      <c r="D627" s="148" t="s">
        <v>4868</v>
      </c>
      <c r="E627" s="141"/>
      <c r="F627" s="25" t="s">
        <v>5561</v>
      </c>
      <c r="G627" s="6" t="s">
        <v>1120</v>
      </c>
      <c r="H627" s="6"/>
      <c r="I627" s="6" t="s">
        <v>1124</v>
      </c>
      <c r="J627" s="6">
        <v>10</v>
      </c>
      <c r="K627" s="6">
        <v>10</v>
      </c>
      <c r="L627" s="65" t="s">
        <v>5562</v>
      </c>
      <c r="M627" s="6" t="s">
        <v>510</v>
      </c>
      <c r="N627" s="6">
        <v>2</v>
      </c>
    </row>
    <row r="628" spans="1:14" s="194" customFormat="1" ht="99.75" hidden="1" outlineLevel="2">
      <c r="A628" s="38"/>
      <c r="B628" s="118" t="s">
        <v>1116</v>
      </c>
      <c r="C628" s="148" t="s">
        <v>4945</v>
      </c>
      <c r="D628" s="148" t="s">
        <v>4868</v>
      </c>
      <c r="E628" s="141" t="s">
        <v>5558</v>
      </c>
      <c r="F628" s="25" t="s">
        <v>5563</v>
      </c>
      <c r="G628" s="6" t="s">
        <v>1120</v>
      </c>
      <c r="H628" s="6"/>
      <c r="I628" s="6" t="s">
        <v>43</v>
      </c>
      <c r="J628" s="6">
        <v>8</v>
      </c>
      <c r="K628" s="6">
        <v>8</v>
      </c>
      <c r="L628" s="65" t="s">
        <v>1142</v>
      </c>
      <c r="M628" s="6" t="s">
        <v>510</v>
      </c>
      <c r="N628" s="6">
        <v>15</v>
      </c>
    </row>
    <row r="629" spans="1:14" s="194" customFormat="1" outlineLevel="1" collapsed="1">
      <c r="A629" s="38" t="s">
        <v>1703</v>
      </c>
      <c r="B629" s="118" t="s">
        <v>1116</v>
      </c>
      <c r="C629" s="148" t="s">
        <v>4945</v>
      </c>
      <c r="D629" s="148" t="s">
        <v>4868</v>
      </c>
      <c r="E629" s="141"/>
      <c r="F629" s="4" t="s">
        <v>5564</v>
      </c>
      <c r="G629" s="6"/>
      <c r="H629" s="6"/>
      <c r="I629" s="6"/>
      <c r="J629" s="6"/>
      <c r="K629" s="6"/>
      <c r="L629" s="5" t="s">
        <v>6657</v>
      </c>
      <c r="M629" s="6"/>
      <c r="N629" s="6"/>
    </row>
    <row r="630" spans="1:14" s="194" customFormat="1" ht="57" hidden="1" outlineLevel="2">
      <c r="A630" s="38"/>
      <c r="B630" s="118" t="s">
        <v>1116</v>
      </c>
      <c r="C630" s="148" t="s">
        <v>4945</v>
      </c>
      <c r="D630" s="148" t="s">
        <v>4868</v>
      </c>
      <c r="E630" s="22" t="s">
        <v>5565</v>
      </c>
      <c r="F630" s="4" t="s">
        <v>5337</v>
      </c>
      <c r="G630" s="6" t="s">
        <v>5305</v>
      </c>
      <c r="H630" s="6"/>
      <c r="I630" s="6" t="s">
        <v>1475</v>
      </c>
      <c r="J630" s="6">
        <v>5</v>
      </c>
      <c r="K630" s="6">
        <v>5</v>
      </c>
      <c r="L630" s="5" t="s">
        <v>5306</v>
      </c>
      <c r="M630" s="6" t="s">
        <v>510</v>
      </c>
      <c r="N630" s="6">
        <v>2</v>
      </c>
    </row>
    <row r="631" spans="1:14" s="194" customFormat="1" outlineLevel="1" collapsed="1">
      <c r="A631" s="38" t="s">
        <v>1710</v>
      </c>
      <c r="B631" s="118" t="s">
        <v>1116</v>
      </c>
      <c r="C631" s="148" t="s">
        <v>4945</v>
      </c>
      <c r="D631" s="148" t="s">
        <v>4868</v>
      </c>
      <c r="E631" s="141"/>
      <c r="F631" s="7" t="s">
        <v>5566</v>
      </c>
      <c r="G631" s="6"/>
      <c r="H631" s="6"/>
      <c r="I631" s="6"/>
      <c r="J631" s="6"/>
      <c r="K631" s="6"/>
      <c r="L631" s="5" t="s">
        <v>6657</v>
      </c>
      <c r="M631" s="6"/>
      <c r="N631" s="6"/>
    </row>
    <row r="632" spans="1:14" s="194" customFormat="1" ht="57" hidden="1" outlineLevel="2">
      <c r="A632" s="38"/>
      <c r="B632" s="118" t="s">
        <v>1116</v>
      </c>
      <c r="C632" s="148" t="s">
        <v>4945</v>
      </c>
      <c r="D632" s="148" t="s">
        <v>4868</v>
      </c>
      <c r="E632" s="22" t="s">
        <v>5567</v>
      </c>
      <c r="F632" s="4" t="s">
        <v>5477</v>
      </c>
      <c r="G632" s="6" t="s">
        <v>5305</v>
      </c>
      <c r="H632" s="6"/>
      <c r="I632" s="6" t="s">
        <v>1475</v>
      </c>
      <c r="J632" s="6">
        <v>6</v>
      </c>
      <c r="K632" s="6">
        <v>6</v>
      </c>
      <c r="L632" s="5" t="s">
        <v>5306</v>
      </c>
      <c r="M632" s="6" t="s">
        <v>510</v>
      </c>
      <c r="N632" s="6">
        <v>2</v>
      </c>
    </row>
    <row r="633" spans="1:14" s="194" customFormat="1" outlineLevel="1" collapsed="1">
      <c r="A633" s="38" t="s">
        <v>1719</v>
      </c>
      <c r="B633" s="118" t="s">
        <v>1116</v>
      </c>
      <c r="C633" s="148" t="s">
        <v>4949</v>
      </c>
      <c r="D633" s="148" t="s">
        <v>4868</v>
      </c>
      <c r="E633" s="141"/>
      <c r="F633" s="7" t="s">
        <v>5568</v>
      </c>
      <c r="G633" s="6"/>
      <c r="H633" s="6"/>
      <c r="I633" s="6"/>
      <c r="J633" s="6"/>
      <c r="K633" s="6"/>
      <c r="L633" s="5" t="s">
        <v>6657</v>
      </c>
      <c r="M633" s="6"/>
      <c r="N633" s="6"/>
    </row>
    <row r="634" spans="1:14" s="194" customFormat="1" ht="28.5" hidden="1" outlineLevel="2">
      <c r="A634" s="38"/>
      <c r="B634" s="118" t="s">
        <v>1116</v>
      </c>
      <c r="C634" s="148" t="s">
        <v>4949</v>
      </c>
      <c r="D634" s="148" t="s">
        <v>4868</v>
      </c>
      <c r="E634" s="22" t="s">
        <v>5569</v>
      </c>
      <c r="F634" s="4" t="s">
        <v>5474</v>
      </c>
      <c r="G634" s="6" t="s">
        <v>5305</v>
      </c>
      <c r="H634" s="6"/>
      <c r="I634" s="6" t="s">
        <v>1475</v>
      </c>
      <c r="J634" s="6">
        <v>5</v>
      </c>
      <c r="K634" s="6">
        <v>5</v>
      </c>
      <c r="L634" s="5" t="s">
        <v>5306</v>
      </c>
      <c r="M634" s="6" t="s">
        <v>510</v>
      </c>
      <c r="N634" s="6">
        <v>2</v>
      </c>
    </row>
    <row r="635" spans="1:14" s="194" customFormat="1" outlineLevel="1" collapsed="1">
      <c r="A635" s="38" t="s">
        <v>1741</v>
      </c>
      <c r="B635" s="118" t="s">
        <v>1116</v>
      </c>
      <c r="C635" s="148" t="s">
        <v>4949</v>
      </c>
      <c r="D635" s="148" t="s">
        <v>4868</v>
      </c>
      <c r="E635" s="141"/>
      <c r="F635" s="7" t="s">
        <v>5570</v>
      </c>
      <c r="G635" s="6"/>
      <c r="H635" s="6"/>
      <c r="I635" s="6"/>
      <c r="J635" s="6"/>
      <c r="K635" s="6"/>
      <c r="L635" s="5" t="s">
        <v>6657</v>
      </c>
      <c r="M635" s="6"/>
      <c r="N635" s="6"/>
    </row>
    <row r="636" spans="1:14" s="194" customFormat="1" ht="28.5" hidden="1" outlineLevel="2">
      <c r="A636" s="38"/>
      <c r="B636" s="118" t="s">
        <v>1116</v>
      </c>
      <c r="C636" s="148" t="s">
        <v>4949</v>
      </c>
      <c r="D636" s="148" t="s">
        <v>4868</v>
      </c>
      <c r="E636" s="22" t="s">
        <v>5571</v>
      </c>
      <c r="F636" s="4" t="s">
        <v>5337</v>
      </c>
      <c r="G636" s="6" t="s">
        <v>5305</v>
      </c>
      <c r="H636" s="6"/>
      <c r="I636" s="6" t="s">
        <v>1475</v>
      </c>
      <c r="J636" s="6">
        <v>6</v>
      </c>
      <c r="K636" s="6">
        <v>6</v>
      </c>
      <c r="L636" s="5" t="s">
        <v>5306</v>
      </c>
      <c r="M636" s="6" t="s">
        <v>510</v>
      </c>
      <c r="N636" s="6">
        <v>2</v>
      </c>
    </row>
    <row r="637" spans="1:14" s="194" customFormat="1" outlineLevel="1" collapsed="1">
      <c r="A637" s="38" t="s">
        <v>1759</v>
      </c>
      <c r="B637" s="118" t="s">
        <v>1116</v>
      </c>
      <c r="C637" s="148" t="s">
        <v>4949</v>
      </c>
      <c r="D637" s="148" t="s">
        <v>4868</v>
      </c>
      <c r="E637" s="141"/>
      <c r="F637" s="7" t="s">
        <v>5572</v>
      </c>
      <c r="G637" s="6"/>
      <c r="H637" s="6"/>
      <c r="I637" s="6"/>
      <c r="J637" s="6"/>
      <c r="K637" s="6"/>
      <c r="L637" s="5" t="s">
        <v>6657</v>
      </c>
      <c r="M637" s="6"/>
      <c r="N637" s="6"/>
    </row>
    <row r="638" spans="1:14" s="194" customFormat="1" ht="28.5" hidden="1" outlineLevel="2">
      <c r="A638" s="38"/>
      <c r="B638" s="118" t="s">
        <v>1116</v>
      </c>
      <c r="C638" s="148" t="s">
        <v>4949</v>
      </c>
      <c r="D638" s="148" t="s">
        <v>4868</v>
      </c>
      <c r="E638" s="22" t="s">
        <v>5573</v>
      </c>
      <c r="F638" s="4" t="s">
        <v>5328</v>
      </c>
      <c r="G638" s="6" t="s">
        <v>5305</v>
      </c>
      <c r="H638" s="6"/>
      <c r="I638" s="6" t="s">
        <v>1475</v>
      </c>
      <c r="J638" s="6">
        <v>7</v>
      </c>
      <c r="K638" s="6">
        <v>7</v>
      </c>
      <c r="L638" s="5" t="s">
        <v>5306</v>
      </c>
      <c r="M638" s="6" t="s">
        <v>510</v>
      </c>
      <c r="N638" s="6">
        <v>2</v>
      </c>
    </row>
    <row r="639" spans="1:14" s="194" customFormat="1" outlineLevel="1" collapsed="1">
      <c r="A639" s="38" t="s">
        <v>1774</v>
      </c>
      <c r="B639" s="118" t="s">
        <v>1116</v>
      </c>
      <c r="C639" s="148" t="s">
        <v>4949</v>
      </c>
      <c r="D639" s="148" t="s">
        <v>4868</v>
      </c>
      <c r="E639" s="141"/>
      <c r="F639" s="7" t="s">
        <v>5574</v>
      </c>
      <c r="G639" s="6"/>
      <c r="H639" s="6"/>
      <c r="I639" s="6"/>
      <c r="J639" s="6"/>
      <c r="K639" s="6"/>
      <c r="L639" s="5" t="s">
        <v>6657</v>
      </c>
      <c r="M639" s="6"/>
      <c r="N639" s="6"/>
    </row>
    <row r="640" spans="1:14" s="194" customFormat="1" ht="57" hidden="1" outlineLevel="2">
      <c r="A640" s="38"/>
      <c r="B640" s="118" t="s">
        <v>1116</v>
      </c>
      <c r="C640" s="148" t="s">
        <v>4949</v>
      </c>
      <c r="D640" s="148" t="s">
        <v>4868</v>
      </c>
      <c r="E640" s="22" t="s">
        <v>5575</v>
      </c>
      <c r="F640" s="4" t="s">
        <v>5337</v>
      </c>
      <c r="G640" s="6" t="s">
        <v>5305</v>
      </c>
      <c r="H640" s="6"/>
      <c r="I640" s="6" t="s">
        <v>1475</v>
      </c>
      <c r="J640" s="6">
        <v>8</v>
      </c>
      <c r="K640" s="6">
        <v>8</v>
      </c>
      <c r="L640" s="5" t="s">
        <v>5306</v>
      </c>
      <c r="M640" s="6" t="s">
        <v>510</v>
      </c>
      <c r="N640" s="6">
        <v>2</v>
      </c>
    </row>
    <row r="641" spans="1:14" s="194" customFormat="1" outlineLevel="1" collapsed="1">
      <c r="A641" s="38" t="s">
        <v>1784</v>
      </c>
      <c r="B641" s="118" t="s">
        <v>1116</v>
      </c>
      <c r="C641" s="148" t="s">
        <v>4949</v>
      </c>
      <c r="D641" s="148" t="s">
        <v>4868</v>
      </c>
      <c r="E641" s="141"/>
      <c r="F641" s="7" t="s">
        <v>5576</v>
      </c>
      <c r="G641" s="6"/>
      <c r="H641" s="6"/>
      <c r="I641" s="6"/>
      <c r="J641" s="6"/>
      <c r="K641" s="6"/>
      <c r="L641" s="5" t="s">
        <v>6657</v>
      </c>
      <c r="M641" s="6"/>
      <c r="N641" s="6"/>
    </row>
    <row r="642" spans="1:14" s="194" customFormat="1" ht="28.5" hidden="1" outlineLevel="2">
      <c r="A642" s="38"/>
      <c r="B642" s="118" t="s">
        <v>1116</v>
      </c>
      <c r="C642" s="148" t="s">
        <v>4949</v>
      </c>
      <c r="D642" s="148" t="s">
        <v>4868</v>
      </c>
      <c r="E642" s="22"/>
      <c r="F642" s="4" t="s">
        <v>5328</v>
      </c>
      <c r="G642" s="6" t="s">
        <v>5305</v>
      </c>
      <c r="H642" s="6"/>
      <c r="I642" s="6" t="s">
        <v>1475</v>
      </c>
      <c r="J642" s="6">
        <v>9</v>
      </c>
      <c r="K642" s="6">
        <v>9</v>
      </c>
      <c r="L642" s="5" t="s">
        <v>5306</v>
      </c>
      <c r="M642" s="6" t="s">
        <v>510</v>
      </c>
      <c r="N642" s="6">
        <v>2</v>
      </c>
    </row>
    <row r="643" spans="1:14" s="194" customFormat="1" outlineLevel="1" collapsed="1">
      <c r="A643" s="38" t="s">
        <v>1793</v>
      </c>
      <c r="B643" s="118" t="s">
        <v>1116</v>
      </c>
      <c r="C643" s="148" t="s">
        <v>4949</v>
      </c>
      <c r="D643" s="148" t="s">
        <v>4868</v>
      </c>
      <c r="E643" s="141"/>
      <c r="F643" s="7" t="s">
        <v>5577</v>
      </c>
      <c r="G643" s="6"/>
      <c r="H643" s="6"/>
      <c r="I643" s="6"/>
      <c r="J643" s="6"/>
      <c r="K643" s="6"/>
      <c r="L643" s="5" t="s">
        <v>6657</v>
      </c>
      <c r="M643" s="6"/>
      <c r="N643" s="6"/>
    </row>
    <row r="644" spans="1:14" s="194" customFormat="1" ht="57" hidden="1" outlineLevel="2">
      <c r="A644" s="38"/>
      <c r="B644" s="118" t="s">
        <v>1116</v>
      </c>
      <c r="C644" s="148" t="s">
        <v>4949</v>
      </c>
      <c r="D644" s="148" t="s">
        <v>4868</v>
      </c>
      <c r="E644" s="22" t="s">
        <v>5578</v>
      </c>
      <c r="F644" s="4" t="s">
        <v>5330</v>
      </c>
      <c r="G644" s="6" t="s">
        <v>5305</v>
      </c>
      <c r="H644" s="6"/>
      <c r="I644" s="6" t="s">
        <v>1475</v>
      </c>
      <c r="J644" s="6">
        <v>10</v>
      </c>
      <c r="K644" s="6">
        <v>11</v>
      </c>
      <c r="L644" s="5" t="s">
        <v>5306</v>
      </c>
      <c r="M644" s="6" t="s">
        <v>510</v>
      </c>
      <c r="N644" s="6">
        <v>2</v>
      </c>
    </row>
    <row r="645" spans="1:14" s="194" customFormat="1" ht="199.5" outlineLevel="1" collapsed="1">
      <c r="A645" s="38" t="s">
        <v>1801</v>
      </c>
      <c r="B645" s="118" t="s">
        <v>1116</v>
      </c>
      <c r="C645" s="148" t="s">
        <v>4949</v>
      </c>
      <c r="D645" s="148" t="s">
        <v>4868</v>
      </c>
      <c r="E645" s="53"/>
      <c r="F645" s="4" t="s">
        <v>5579</v>
      </c>
      <c r="G645" s="6"/>
      <c r="H645" s="6"/>
      <c r="I645" s="6"/>
      <c r="J645" s="60"/>
      <c r="K645" s="60"/>
      <c r="L645" s="4" t="s">
        <v>6675</v>
      </c>
      <c r="M645" s="77"/>
      <c r="N645" s="6"/>
    </row>
    <row r="646" spans="1:14" s="194" customFormat="1" ht="28.5" hidden="1" outlineLevel="2">
      <c r="A646" s="38"/>
      <c r="B646" s="118" t="s">
        <v>1116</v>
      </c>
      <c r="C646" s="148" t="s">
        <v>4949</v>
      </c>
      <c r="D646" s="148" t="s">
        <v>4868</v>
      </c>
      <c r="E646" s="6" t="s">
        <v>5580</v>
      </c>
      <c r="F646" s="25" t="s">
        <v>5581</v>
      </c>
      <c r="G646" s="6" t="s">
        <v>1120</v>
      </c>
      <c r="H646" s="6"/>
      <c r="I646" s="6" t="s">
        <v>1475</v>
      </c>
      <c r="J646" s="6">
        <v>2</v>
      </c>
      <c r="K646" s="6">
        <v>2</v>
      </c>
      <c r="L646" s="196" t="s">
        <v>5582</v>
      </c>
      <c r="M646" s="6" t="s">
        <v>510</v>
      </c>
      <c r="N646" s="6">
        <v>2</v>
      </c>
    </row>
    <row r="647" spans="1:14" s="194" customFormat="1" ht="42.75" hidden="1" outlineLevel="2">
      <c r="A647" s="38"/>
      <c r="B647" s="118" t="s">
        <v>1116</v>
      </c>
      <c r="C647" s="148" t="s">
        <v>4949</v>
      </c>
      <c r="D647" s="148" t="s">
        <v>4868</v>
      </c>
      <c r="E647" s="22" t="s">
        <v>5583</v>
      </c>
      <c r="F647" s="4" t="s">
        <v>5584</v>
      </c>
      <c r="G647" s="51" t="s">
        <v>5482</v>
      </c>
      <c r="H647" s="51"/>
      <c r="I647" s="51" t="s">
        <v>1124</v>
      </c>
      <c r="J647" s="6">
        <v>7</v>
      </c>
      <c r="K647" s="6">
        <v>7</v>
      </c>
      <c r="L647" s="65" t="s">
        <v>5585</v>
      </c>
      <c r="M647" s="51" t="s">
        <v>510</v>
      </c>
      <c r="N647" s="6">
        <v>1</v>
      </c>
    </row>
    <row r="648" spans="1:14" s="194" customFormat="1" ht="28.5" hidden="1" outlineLevel="2">
      <c r="A648" s="38"/>
      <c r="B648" s="118" t="s">
        <v>1116</v>
      </c>
      <c r="C648" s="148" t="s">
        <v>4949</v>
      </c>
      <c r="D648" s="148" t="s">
        <v>4868</v>
      </c>
      <c r="E648" s="22" t="s">
        <v>5583</v>
      </c>
      <c r="F648" s="25" t="s">
        <v>5586</v>
      </c>
      <c r="G648" s="6" t="s">
        <v>1120</v>
      </c>
      <c r="H648" s="6"/>
      <c r="I648" s="6" t="s">
        <v>1475</v>
      </c>
      <c r="J648" s="6">
        <v>6</v>
      </c>
      <c r="K648" s="6">
        <v>6</v>
      </c>
      <c r="L648" s="196" t="s">
        <v>5587</v>
      </c>
      <c r="M648" s="6" t="s">
        <v>510</v>
      </c>
      <c r="N648" s="6">
        <v>1</v>
      </c>
    </row>
    <row r="649" spans="1:14" s="194" customFormat="1" ht="71.25" hidden="1" outlineLevel="2">
      <c r="A649" s="38"/>
      <c r="B649" s="118" t="s">
        <v>1116</v>
      </c>
      <c r="C649" s="148" t="s">
        <v>4949</v>
      </c>
      <c r="D649" s="148" t="s">
        <v>4868</v>
      </c>
      <c r="E649" s="6" t="s">
        <v>5588</v>
      </c>
      <c r="F649" s="25" t="s">
        <v>5589</v>
      </c>
      <c r="G649" s="6" t="s">
        <v>1120</v>
      </c>
      <c r="H649" s="6"/>
      <c r="I649" s="6" t="s">
        <v>61</v>
      </c>
      <c r="J649" s="6">
        <v>6</v>
      </c>
      <c r="K649" s="6">
        <v>7</v>
      </c>
      <c r="L649" s="196" t="s">
        <v>5590</v>
      </c>
      <c r="M649" s="6" t="s">
        <v>510</v>
      </c>
      <c r="N649" s="6">
        <v>9</v>
      </c>
    </row>
    <row r="650" spans="1:14" s="194" customFormat="1" ht="42.75" hidden="1" outlineLevel="2">
      <c r="A650" s="38"/>
      <c r="B650" s="118" t="s">
        <v>1116</v>
      </c>
      <c r="C650" s="148" t="s">
        <v>4949</v>
      </c>
      <c r="D650" s="148" t="s">
        <v>4868</v>
      </c>
      <c r="E650" s="6" t="s">
        <v>5588</v>
      </c>
      <c r="F650" s="25" t="s">
        <v>5591</v>
      </c>
      <c r="G650" s="6" t="s">
        <v>1120</v>
      </c>
      <c r="H650" s="6"/>
      <c r="I650" s="6" t="s">
        <v>61</v>
      </c>
      <c r="J650" s="6">
        <v>6</v>
      </c>
      <c r="K650" s="6">
        <v>7</v>
      </c>
      <c r="L650" s="196" t="s">
        <v>5592</v>
      </c>
      <c r="M650" s="6" t="s">
        <v>510</v>
      </c>
      <c r="N650" s="6">
        <v>4</v>
      </c>
    </row>
    <row r="651" spans="1:14" s="194" customFormat="1" ht="28.5" hidden="1" outlineLevel="2">
      <c r="A651" s="38"/>
      <c r="B651" s="118" t="s">
        <v>1116</v>
      </c>
      <c r="C651" s="148" t="s">
        <v>4949</v>
      </c>
      <c r="D651" s="148" t="s">
        <v>4868</v>
      </c>
      <c r="E651" s="6" t="s">
        <v>5588</v>
      </c>
      <c r="F651" s="25" t="s">
        <v>5593</v>
      </c>
      <c r="G651" s="6" t="s">
        <v>1120</v>
      </c>
      <c r="H651" s="6"/>
      <c r="I651" s="6" t="s">
        <v>1124</v>
      </c>
      <c r="J651" s="6">
        <v>6</v>
      </c>
      <c r="K651" s="6">
        <v>7</v>
      </c>
      <c r="L651" s="65" t="s">
        <v>5594</v>
      </c>
      <c r="M651" s="6" t="s">
        <v>510</v>
      </c>
      <c r="N651" s="6">
        <v>6</v>
      </c>
    </row>
    <row r="652" spans="1:14" s="194" customFormat="1" ht="28.5" hidden="1" outlineLevel="2">
      <c r="A652" s="38"/>
      <c r="B652" s="118" t="s">
        <v>1116</v>
      </c>
      <c r="C652" s="148" t="s">
        <v>4949</v>
      </c>
      <c r="D652" s="148" t="s">
        <v>4868</v>
      </c>
      <c r="E652" s="6" t="s">
        <v>5588</v>
      </c>
      <c r="F652" s="197" t="s">
        <v>5595</v>
      </c>
      <c r="G652" s="6" t="s">
        <v>1120</v>
      </c>
      <c r="H652" s="6"/>
      <c r="I652" s="6" t="s">
        <v>1124</v>
      </c>
      <c r="J652" s="6">
        <v>6</v>
      </c>
      <c r="K652" s="6">
        <v>7</v>
      </c>
      <c r="L652" s="196" t="s">
        <v>5596</v>
      </c>
      <c r="M652" s="6" t="s">
        <v>510</v>
      </c>
      <c r="N652" s="6">
        <v>1</v>
      </c>
    </row>
    <row r="653" spans="1:14" s="194" customFormat="1" ht="28.5" hidden="1" outlineLevel="2">
      <c r="A653" s="38"/>
      <c r="B653" s="118" t="s">
        <v>1116</v>
      </c>
      <c r="C653" s="148" t="s">
        <v>4949</v>
      </c>
      <c r="D653" s="148" t="s">
        <v>4868</v>
      </c>
      <c r="E653" s="6" t="s">
        <v>5597</v>
      </c>
      <c r="F653" s="25" t="s">
        <v>5598</v>
      </c>
      <c r="G653" s="6" t="s">
        <v>1120</v>
      </c>
      <c r="H653" s="6"/>
      <c r="I653" s="6" t="s">
        <v>1124</v>
      </c>
      <c r="J653" s="6">
        <v>2</v>
      </c>
      <c r="K653" s="6">
        <v>2</v>
      </c>
      <c r="L653" s="196" t="s">
        <v>1484</v>
      </c>
      <c r="M653" s="6" t="s">
        <v>510</v>
      </c>
      <c r="N653" s="6">
        <v>2</v>
      </c>
    </row>
    <row r="654" spans="1:14" s="194" customFormat="1" ht="42.75" hidden="1" outlineLevel="2">
      <c r="A654" s="38"/>
      <c r="B654" s="118" t="s">
        <v>1116</v>
      </c>
      <c r="C654" s="148" t="s">
        <v>4949</v>
      </c>
      <c r="D654" s="148" t="s">
        <v>4868</v>
      </c>
      <c r="E654" s="6" t="s">
        <v>5597</v>
      </c>
      <c r="F654" s="25" t="s">
        <v>5599</v>
      </c>
      <c r="G654" s="6" t="s">
        <v>1120</v>
      </c>
      <c r="H654" s="6"/>
      <c r="I654" s="6" t="s">
        <v>61</v>
      </c>
      <c r="J654" s="6">
        <v>2</v>
      </c>
      <c r="K654" s="6">
        <v>2</v>
      </c>
      <c r="L654" s="196" t="s">
        <v>5600</v>
      </c>
      <c r="M654" s="6" t="s">
        <v>510</v>
      </c>
      <c r="N654" s="6">
        <v>9</v>
      </c>
    </row>
    <row r="655" spans="1:14" s="194" customFormat="1" ht="28.5" hidden="1" outlineLevel="2">
      <c r="A655" s="38"/>
      <c r="B655" s="118" t="s">
        <v>1116</v>
      </c>
      <c r="C655" s="148" t="s">
        <v>4949</v>
      </c>
      <c r="D655" s="148" t="s">
        <v>4868</v>
      </c>
      <c r="E655" s="141" t="s">
        <v>5597</v>
      </c>
      <c r="F655" s="25" t="s">
        <v>5395</v>
      </c>
      <c r="G655" s="6" t="s">
        <v>1120</v>
      </c>
      <c r="H655" s="6"/>
      <c r="I655" s="51" t="s">
        <v>61</v>
      </c>
      <c r="J655" s="6">
        <v>6</v>
      </c>
      <c r="K655" s="6">
        <v>7</v>
      </c>
      <c r="L655" s="65" t="s">
        <v>5396</v>
      </c>
      <c r="M655" s="51" t="s">
        <v>510</v>
      </c>
      <c r="N655" s="38">
        <v>2</v>
      </c>
    </row>
    <row r="656" spans="1:14" s="194" customFormat="1" ht="28.5" hidden="1" outlineLevel="2">
      <c r="A656" s="38"/>
      <c r="B656" s="118" t="s">
        <v>1116</v>
      </c>
      <c r="C656" s="148" t="s">
        <v>4949</v>
      </c>
      <c r="D656" s="148" t="s">
        <v>4868</v>
      </c>
      <c r="E656" s="141" t="s">
        <v>5597</v>
      </c>
      <c r="F656" s="25" t="s">
        <v>5601</v>
      </c>
      <c r="G656" s="6" t="s">
        <v>1120</v>
      </c>
      <c r="H656" s="6"/>
      <c r="I656" s="51" t="s">
        <v>61</v>
      </c>
      <c r="J656" s="53">
        <v>3</v>
      </c>
      <c r="K656" s="53">
        <v>3</v>
      </c>
      <c r="L656" s="65" t="s">
        <v>5396</v>
      </c>
      <c r="M656" s="51" t="s">
        <v>510</v>
      </c>
      <c r="N656" s="38">
        <v>13</v>
      </c>
    </row>
    <row r="657" spans="1:14" s="194" customFormat="1" ht="28.5" hidden="1" outlineLevel="2">
      <c r="A657" s="38"/>
      <c r="B657" s="118" t="s">
        <v>1116</v>
      </c>
      <c r="C657" s="148" t="s">
        <v>4949</v>
      </c>
      <c r="D657" s="148" t="s">
        <v>4868</v>
      </c>
      <c r="E657" s="141" t="s">
        <v>5597</v>
      </c>
      <c r="F657" s="25" t="s">
        <v>5602</v>
      </c>
      <c r="G657" s="6" t="s">
        <v>1120</v>
      </c>
      <c r="H657" s="6"/>
      <c r="I657" s="51" t="s">
        <v>61</v>
      </c>
      <c r="J657" s="53">
        <v>2</v>
      </c>
      <c r="K657" s="53">
        <v>2</v>
      </c>
      <c r="L657" s="65" t="s">
        <v>5396</v>
      </c>
      <c r="M657" s="51" t="s">
        <v>510</v>
      </c>
      <c r="N657" s="38">
        <v>7</v>
      </c>
    </row>
    <row r="658" spans="1:14" s="194" customFormat="1" ht="28.5" hidden="1" outlineLevel="2">
      <c r="A658" s="38"/>
      <c r="B658" s="118" t="s">
        <v>1116</v>
      </c>
      <c r="C658" s="148" t="s">
        <v>4949</v>
      </c>
      <c r="D658" s="148" t="s">
        <v>4868</v>
      </c>
      <c r="E658" s="6" t="s">
        <v>5597</v>
      </c>
      <c r="F658" s="25" t="s">
        <v>5469</v>
      </c>
      <c r="G658" s="6" t="s">
        <v>1120</v>
      </c>
      <c r="H658" s="6"/>
      <c r="I658" s="6" t="s">
        <v>1475</v>
      </c>
      <c r="J658" s="6">
        <v>11</v>
      </c>
      <c r="K658" s="6">
        <v>12</v>
      </c>
      <c r="L658" s="196" t="s">
        <v>5603</v>
      </c>
      <c r="M658" s="6" t="s">
        <v>5604</v>
      </c>
      <c r="N658" s="6">
        <v>20</v>
      </c>
    </row>
    <row r="659" spans="1:14" s="194" customFormat="1" ht="28.5" hidden="1" outlineLevel="2">
      <c r="A659" s="38"/>
      <c r="B659" s="118" t="s">
        <v>1116</v>
      </c>
      <c r="C659" s="148" t="s">
        <v>4949</v>
      </c>
      <c r="D659" s="148" t="s">
        <v>4868</v>
      </c>
      <c r="E659" s="6" t="s">
        <v>5597</v>
      </c>
      <c r="F659" s="25" t="s">
        <v>5605</v>
      </c>
      <c r="G659" s="6" t="s">
        <v>1120</v>
      </c>
      <c r="H659" s="6"/>
      <c r="I659" s="6" t="s">
        <v>1475</v>
      </c>
      <c r="J659" s="6">
        <v>10</v>
      </c>
      <c r="K659" s="6">
        <v>10</v>
      </c>
      <c r="L659" s="196" t="s">
        <v>5606</v>
      </c>
      <c r="M659" s="6" t="s">
        <v>510</v>
      </c>
      <c r="N659" s="6">
        <v>1</v>
      </c>
    </row>
    <row r="660" spans="1:14" s="194" customFormat="1" ht="128.25" outlineLevel="1" collapsed="1">
      <c r="A660" s="198" t="s">
        <v>1809</v>
      </c>
      <c r="B660" s="118" t="s">
        <v>1116</v>
      </c>
      <c r="C660" s="148" t="s">
        <v>4949</v>
      </c>
      <c r="D660" s="148" t="s">
        <v>4868</v>
      </c>
      <c r="E660" s="6"/>
      <c r="F660" s="7" t="s">
        <v>5607</v>
      </c>
      <c r="G660" s="6"/>
      <c r="H660" s="6"/>
      <c r="I660" s="6"/>
      <c r="J660" s="6"/>
      <c r="K660" s="6"/>
      <c r="L660" s="4" t="s">
        <v>6676</v>
      </c>
      <c r="M660" s="6"/>
      <c r="N660" s="6"/>
    </row>
    <row r="661" spans="1:14" s="194" customFormat="1" ht="28.5" hidden="1" outlineLevel="2">
      <c r="A661" s="38"/>
      <c r="B661" s="118" t="s">
        <v>1116</v>
      </c>
      <c r="C661" s="148" t="s">
        <v>4949</v>
      </c>
      <c r="D661" s="148" t="s">
        <v>4868</v>
      </c>
      <c r="E661" s="6" t="s">
        <v>5608</v>
      </c>
      <c r="F661" s="25" t="s">
        <v>5609</v>
      </c>
      <c r="G661" s="6" t="s">
        <v>1120</v>
      </c>
      <c r="H661" s="6"/>
      <c r="I661" s="6" t="s">
        <v>1475</v>
      </c>
      <c r="J661" s="6">
        <v>4</v>
      </c>
      <c r="K661" s="6">
        <v>4</v>
      </c>
      <c r="L661" s="196" t="s">
        <v>5610</v>
      </c>
      <c r="M661" s="6" t="s">
        <v>510</v>
      </c>
      <c r="N661" s="6" t="s">
        <v>370</v>
      </c>
    </row>
    <row r="662" spans="1:14" s="194" customFormat="1" ht="28.5" hidden="1" outlineLevel="2">
      <c r="A662" s="38"/>
      <c r="B662" s="118" t="s">
        <v>1116</v>
      </c>
      <c r="C662" s="148" t="s">
        <v>4949</v>
      </c>
      <c r="D662" s="148" t="s">
        <v>4868</v>
      </c>
      <c r="E662" s="6" t="s">
        <v>5611</v>
      </c>
      <c r="F662" s="25" t="s">
        <v>5612</v>
      </c>
      <c r="G662" s="6" t="s">
        <v>1120</v>
      </c>
      <c r="H662" s="6"/>
      <c r="I662" s="6" t="s">
        <v>1475</v>
      </c>
      <c r="J662" s="6">
        <v>1</v>
      </c>
      <c r="K662" s="6">
        <v>1</v>
      </c>
      <c r="L662" s="196" t="s">
        <v>5613</v>
      </c>
      <c r="M662" s="6" t="s">
        <v>510</v>
      </c>
      <c r="N662" s="6" t="s">
        <v>370</v>
      </c>
    </row>
    <row r="663" spans="1:14" s="194" customFormat="1" ht="42.75" hidden="1" outlineLevel="2">
      <c r="A663" s="38"/>
      <c r="B663" s="118" t="s">
        <v>1116</v>
      </c>
      <c r="C663" s="148" t="s">
        <v>4949</v>
      </c>
      <c r="D663" s="148" t="s">
        <v>4868</v>
      </c>
      <c r="E663" s="6" t="s">
        <v>5611</v>
      </c>
      <c r="F663" s="196" t="s">
        <v>5614</v>
      </c>
      <c r="G663" s="6" t="s">
        <v>1120</v>
      </c>
      <c r="H663" s="6"/>
      <c r="I663" s="6" t="s">
        <v>61</v>
      </c>
      <c r="J663" s="6">
        <v>4</v>
      </c>
      <c r="K663" s="6">
        <v>5</v>
      </c>
      <c r="L663" s="196" t="s">
        <v>5592</v>
      </c>
      <c r="M663" s="6" t="s">
        <v>510</v>
      </c>
      <c r="N663" s="6">
        <v>5</v>
      </c>
    </row>
    <row r="664" spans="1:14" s="194" customFormat="1" ht="28.5" hidden="1" outlineLevel="2">
      <c r="A664" s="38"/>
      <c r="B664" s="118" t="s">
        <v>1116</v>
      </c>
      <c r="C664" s="148" t="s">
        <v>4949</v>
      </c>
      <c r="D664" s="148" t="s">
        <v>4868</v>
      </c>
      <c r="E664" s="6" t="s">
        <v>5611</v>
      </c>
      <c r="F664" s="25" t="s">
        <v>5615</v>
      </c>
      <c r="G664" s="6" t="s">
        <v>1120</v>
      </c>
      <c r="H664" s="6"/>
      <c r="I664" s="6" t="s">
        <v>1475</v>
      </c>
      <c r="J664" s="6">
        <v>4</v>
      </c>
      <c r="K664" s="6">
        <v>5</v>
      </c>
      <c r="L664" s="65" t="s">
        <v>5616</v>
      </c>
      <c r="M664" s="6" t="s">
        <v>510</v>
      </c>
      <c r="N664" s="6">
        <v>6</v>
      </c>
    </row>
    <row r="665" spans="1:14" s="194" customFormat="1" ht="99.75" hidden="1" outlineLevel="2">
      <c r="A665" s="38"/>
      <c r="B665" s="118" t="s">
        <v>1116</v>
      </c>
      <c r="C665" s="148" t="s">
        <v>4949</v>
      </c>
      <c r="D665" s="148" t="s">
        <v>4868</v>
      </c>
      <c r="E665" s="6" t="s">
        <v>5611</v>
      </c>
      <c r="F665" s="196" t="s">
        <v>5617</v>
      </c>
      <c r="G665" s="6" t="s">
        <v>1120</v>
      </c>
      <c r="H665" s="6"/>
      <c r="I665" s="6" t="s">
        <v>61</v>
      </c>
      <c r="J665" s="6">
        <v>4</v>
      </c>
      <c r="K665" s="6">
        <v>5</v>
      </c>
      <c r="L665" s="65" t="s">
        <v>5386</v>
      </c>
      <c r="M665" s="6" t="s">
        <v>510</v>
      </c>
      <c r="N665" s="6">
        <v>12</v>
      </c>
    </row>
    <row r="666" spans="1:14" s="194" customFormat="1" ht="28.5" hidden="1" outlineLevel="2">
      <c r="A666" s="38"/>
      <c r="B666" s="118" t="s">
        <v>1116</v>
      </c>
      <c r="C666" s="148" t="s">
        <v>4949</v>
      </c>
      <c r="D666" s="148" t="s">
        <v>4868</v>
      </c>
      <c r="E666" s="6" t="s">
        <v>5611</v>
      </c>
      <c r="F666" s="197" t="s">
        <v>5618</v>
      </c>
      <c r="G666" s="6" t="s">
        <v>1120</v>
      </c>
      <c r="H666" s="6"/>
      <c r="I666" s="6" t="s">
        <v>1475</v>
      </c>
      <c r="J666" s="6">
        <v>4</v>
      </c>
      <c r="K666" s="6">
        <v>4</v>
      </c>
      <c r="L666" s="65" t="s">
        <v>5596</v>
      </c>
      <c r="M666" s="6" t="s">
        <v>510</v>
      </c>
      <c r="N666" s="6">
        <v>1</v>
      </c>
    </row>
    <row r="667" spans="1:14" s="194" customFormat="1" ht="85.5" hidden="1" outlineLevel="2">
      <c r="A667" s="38"/>
      <c r="B667" s="118" t="s">
        <v>1116</v>
      </c>
      <c r="C667" s="148" t="s">
        <v>4949</v>
      </c>
      <c r="D667" s="148" t="s">
        <v>4868</v>
      </c>
      <c r="E667" s="6" t="s">
        <v>5611</v>
      </c>
      <c r="F667" s="196" t="s">
        <v>5619</v>
      </c>
      <c r="G667" s="6" t="s">
        <v>1120</v>
      </c>
      <c r="H667" s="6"/>
      <c r="I667" s="6" t="s">
        <v>61</v>
      </c>
      <c r="J667" s="60">
        <v>1</v>
      </c>
      <c r="K667" s="60">
        <v>2</v>
      </c>
      <c r="L667" s="196" t="s">
        <v>5620</v>
      </c>
      <c r="M667" s="6" t="s">
        <v>510</v>
      </c>
      <c r="N667" s="6">
        <v>17</v>
      </c>
    </row>
    <row r="668" spans="1:14" s="194" customFormat="1" ht="28.5" hidden="1" outlineLevel="2">
      <c r="A668" s="38"/>
      <c r="B668" s="118" t="s">
        <v>1116</v>
      </c>
      <c r="C668" s="148" t="s">
        <v>4949</v>
      </c>
      <c r="D668" s="148" t="s">
        <v>4868</v>
      </c>
      <c r="E668" s="6" t="s">
        <v>5611</v>
      </c>
      <c r="F668" s="196" t="s">
        <v>5621</v>
      </c>
      <c r="G668" s="6" t="s">
        <v>1120</v>
      </c>
      <c r="H668" s="6"/>
      <c r="I668" s="6" t="s">
        <v>1475</v>
      </c>
      <c r="J668" s="60">
        <v>1</v>
      </c>
      <c r="K668" s="60">
        <v>1</v>
      </c>
      <c r="L668" s="25" t="s">
        <v>5622</v>
      </c>
      <c r="M668" s="6" t="s">
        <v>510</v>
      </c>
      <c r="N668" s="6">
        <v>2</v>
      </c>
    </row>
    <row r="669" spans="1:14" s="194" customFormat="1" ht="28.5" hidden="1" outlineLevel="2">
      <c r="A669" s="38"/>
      <c r="B669" s="118" t="s">
        <v>1116</v>
      </c>
      <c r="C669" s="148" t="s">
        <v>4949</v>
      </c>
      <c r="D669" s="148" t="s">
        <v>4868</v>
      </c>
      <c r="E669" s="6" t="s">
        <v>5611</v>
      </c>
      <c r="F669" s="4" t="s">
        <v>5462</v>
      </c>
      <c r="G669" s="6" t="s">
        <v>1120</v>
      </c>
      <c r="H669" s="6"/>
      <c r="I669" s="6" t="s">
        <v>1475</v>
      </c>
      <c r="J669" s="6">
        <v>8</v>
      </c>
      <c r="K669" s="6">
        <v>8</v>
      </c>
      <c r="L669" s="25" t="s">
        <v>5623</v>
      </c>
      <c r="M669" s="6" t="s">
        <v>510</v>
      </c>
      <c r="N669" s="6">
        <v>2</v>
      </c>
    </row>
    <row r="670" spans="1:14" s="194" customFormat="1" ht="28.5" hidden="1" outlineLevel="2">
      <c r="A670" s="38"/>
      <c r="B670" s="118" t="s">
        <v>1116</v>
      </c>
      <c r="C670" s="148" t="s">
        <v>4949</v>
      </c>
      <c r="D670" s="148" t="s">
        <v>4868</v>
      </c>
      <c r="E670" s="6" t="s">
        <v>5611</v>
      </c>
      <c r="F670" s="197" t="s">
        <v>5624</v>
      </c>
      <c r="G670" s="6" t="s">
        <v>1120</v>
      </c>
      <c r="H670" s="6"/>
      <c r="I670" s="6" t="s">
        <v>1475</v>
      </c>
      <c r="J670" s="60">
        <v>1</v>
      </c>
      <c r="K670" s="60">
        <v>1</v>
      </c>
      <c r="L670" s="65" t="s">
        <v>5625</v>
      </c>
      <c r="M670" s="6" t="s">
        <v>510</v>
      </c>
      <c r="N670" s="6">
        <v>20</v>
      </c>
    </row>
    <row r="671" spans="1:14" s="194" customFormat="1" ht="28.5" hidden="1" outlineLevel="2">
      <c r="A671" s="38"/>
      <c r="B671" s="118" t="s">
        <v>1116</v>
      </c>
      <c r="C671" s="148" t="s">
        <v>4949</v>
      </c>
      <c r="D671" s="148" t="s">
        <v>4868</v>
      </c>
      <c r="E671" s="6" t="s">
        <v>5611</v>
      </c>
      <c r="F671" s="196" t="s">
        <v>5626</v>
      </c>
      <c r="G671" s="6" t="s">
        <v>1120</v>
      </c>
      <c r="H671" s="6"/>
      <c r="I671" s="6" t="s">
        <v>1475</v>
      </c>
      <c r="J671" s="60">
        <v>1</v>
      </c>
      <c r="K671" s="60">
        <v>1</v>
      </c>
      <c r="L671" s="65" t="s">
        <v>5606</v>
      </c>
      <c r="M671" s="6" t="s">
        <v>510</v>
      </c>
      <c r="N671" s="6">
        <v>22</v>
      </c>
    </row>
    <row r="672" spans="1:14" s="194" customFormat="1" ht="128.25" outlineLevel="1" collapsed="1">
      <c r="A672" s="38" t="s">
        <v>1816</v>
      </c>
      <c r="B672" s="118" t="s">
        <v>1116</v>
      </c>
      <c r="C672" s="148" t="s">
        <v>4949</v>
      </c>
      <c r="D672" s="148" t="s">
        <v>4868</v>
      </c>
      <c r="E672" s="141"/>
      <c r="F672" s="4" t="s">
        <v>5627</v>
      </c>
      <c r="G672" s="6"/>
      <c r="H672" s="6"/>
      <c r="I672" s="6"/>
      <c r="J672" s="6"/>
      <c r="K672" s="6"/>
      <c r="L672" s="4" t="s">
        <v>6677</v>
      </c>
      <c r="M672" s="6"/>
      <c r="N672" s="6"/>
    </row>
    <row r="673" spans="1:14" s="194" customFormat="1" ht="28.5" hidden="1" outlineLevel="2">
      <c r="A673" s="38"/>
      <c r="B673" s="118" t="s">
        <v>1116</v>
      </c>
      <c r="C673" s="148" t="s">
        <v>4949</v>
      </c>
      <c r="D673" s="148" t="s">
        <v>4868</v>
      </c>
      <c r="E673" s="141" t="s">
        <v>5628</v>
      </c>
      <c r="F673" s="196" t="s">
        <v>5629</v>
      </c>
      <c r="G673" s="6" t="s">
        <v>1120</v>
      </c>
      <c r="H673" s="6"/>
      <c r="I673" s="6" t="s">
        <v>1124</v>
      </c>
      <c r="J673" s="60">
        <v>8</v>
      </c>
      <c r="K673" s="60">
        <v>9</v>
      </c>
      <c r="L673" s="5" t="s">
        <v>5630</v>
      </c>
      <c r="M673" s="6" t="s">
        <v>510</v>
      </c>
      <c r="N673" s="6">
        <v>2</v>
      </c>
    </row>
    <row r="674" spans="1:14" s="194" customFormat="1" ht="28.5" hidden="1" outlineLevel="2">
      <c r="A674" s="38"/>
      <c r="B674" s="118" t="s">
        <v>1116</v>
      </c>
      <c r="C674" s="148" t="s">
        <v>4949</v>
      </c>
      <c r="D674" s="148" t="s">
        <v>4868</v>
      </c>
      <c r="E674" s="141" t="s">
        <v>5628</v>
      </c>
      <c r="F674" s="196" t="s">
        <v>5631</v>
      </c>
      <c r="G674" s="6" t="s">
        <v>1120</v>
      </c>
      <c r="H674" s="6"/>
      <c r="I674" s="6" t="s">
        <v>1124</v>
      </c>
      <c r="J674" s="60">
        <v>8</v>
      </c>
      <c r="K674" s="60">
        <v>9</v>
      </c>
      <c r="L674" s="65" t="s">
        <v>5632</v>
      </c>
      <c r="M674" s="6" t="s">
        <v>510</v>
      </c>
      <c r="N674" s="6">
        <v>6</v>
      </c>
    </row>
    <row r="675" spans="1:14" s="194" customFormat="1" ht="28.5" hidden="1" outlineLevel="2">
      <c r="A675" s="38"/>
      <c r="B675" s="118" t="s">
        <v>1116</v>
      </c>
      <c r="C675" s="148" t="s">
        <v>4949</v>
      </c>
      <c r="D675" s="148" t="s">
        <v>4868</v>
      </c>
      <c r="E675" s="141" t="s">
        <v>5628</v>
      </c>
      <c r="F675" s="196" t="s">
        <v>5633</v>
      </c>
      <c r="G675" s="6" t="s">
        <v>1120</v>
      </c>
      <c r="H675" s="6"/>
      <c r="I675" s="6" t="s">
        <v>1124</v>
      </c>
      <c r="J675" s="60">
        <v>8</v>
      </c>
      <c r="K675" s="60">
        <v>9</v>
      </c>
      <c r="L675" s="65" t="s">
        <v>5634</v>
      </c>
      <c r="M675" s="6" t="s">
        <v>510</v>
      </c>
      <c r="N675" s="6">
        <v>6</v>
      </c>
    </row>
    <row r="676" spans="1:14" s="194" customFormat="1" ht="99.75" hidden="1" outlineLevel="2">
      <c r="A676" s="38"/>
      <c r="B676" s="118" t="s">
        <v>1116</v>
      </c>
      <c r="C676" s="148" t="s">
        <v>4949</v>
      </c>
      <c r="D676" s="148" t="s">
        <v>4868</v>
      </c>
      <c r="E676" s="141" t="s">
        <v>5628</v>
      </c>
      <c r="F676" s="25" t="s">
        <v>5635</v>
      </c>
      <c r="G676" s="6" t="s">
        <v>1120</v>
      </c>
      <c r="H676" s="6"/>
      <c r="I676" s="6" t="s">
        <v>61</v>
      </c>
      <c r="J676" s="60">
        <v>8</v>
      </c>
      <c r="K676" s="60">
        <v>9</v>
      </c>
      <c r="L676" s="65" t="s">
        <v>5636</v>
      </c>
      <c r="M676" s="6" t="s">
        <v>510</v>
      </c>
      <c r="N676" s="6">
        <v>6</v>
      </c>
    </row>
    <row r="677" spans="1:14" s="194" customFormat="1" ht="28.5" hidden="1" outlineLevel="2">
      <c r="A677" s="38"/>
      <c r="B677" s="118" t="s">
        <v>1116</v>
      </c>
      <c r="C677" s="148" t="s">
        <v>4949</v>
      </c>
      <c r="D677" s="148" t="s">
        <v>4868</v>
      </c>
      <c r="E677" s="141" t="s">
        <v>5628</v>
      </c>
      <c r="F677" s="196" t="s">
        <v>5637</v>
      </c>
      <c r="G677" s="6" t="s">
        <v>1120</v>
      </c>
      <c r="H677" s="6"/>
      <c r="I677" s="6" t="s">
        <v>1124</v>
      </c>
      <c r="J677" s="60">
        <v>8</v>
      </c>
      <c r="K677" s="60">
        <v>9</v>
      </c>
      <c r="L677" s="5" t="s">
        <v>5638</v>
      </c>
      <c r="M677" s="6" t="s">
        <v>510</v>
      </c>
      <c r="N677" s="6">
        <v>2</v>
      </c>
    </row>
    <row r="678" spans="1:14" s="194" customFormat="1" ht="28.5" hidden="1" outlineLevel="2">
      <c r="A678" s="38"/>
      <c r="B678" s="118" t="s">
        <v>1116</v>
      </c>
      <c r="C678" s="148" t="s">
        <v>4949</v>
      </c>
      <c r="D678" s="148" t="s">
        <v>4868</v>
      </c>
      <c r="E678" s="141" t="s">
        <v>5628</v>
      </c>
      <c r="F678" s="196" t="s">
        <v>5639</v>
      </c>
      <c r="G678" s="6"/>
      <c r="H678" s="6"/>
      <c r="I678" s="6" t="s">
        <v>1124</v>
      </c>
      <c r="J678" s="60">
        <v>8</v>
      </c>
      <c r="K678" s="60">
        <v>9</v>
      </c>
      <c r="L678" s="5" t="s">
        <v>1125</v>
      </c>
      <c r="M678" s="6" t="s">
        <v>510</v>
      </c>
      <c r="N678" s="6">
        <v>2</v>
      </c>
    </row>
    <row r="679" spans="1:14" s="194" customFormat="1" ht="28.5" hidden="1" outlineLevel="2">
      <c r="A679" s="38"/>
      <c r="B679" s="118" t="s">
        <v>1116</v>
      </c>
      <c r="C679" s="148" t="s">
        <v>4949</v>
      </c>
      <c r="D679" s="148" t="s">
        <v>4868</v>
      </c>
      <c r="E679" s="141" t="s">
        <v>5628</v>
      </c>
      <c r="F679" s="25" t="s">
        <v>5640</v>
      </c>
      <c r="G679" s="6" t="s">
        <v>1120</v>
      </c>
      <c r="H679" s="6"/>
      <c r="I679" s="6" t="s">
        <v>1124</v>
      </c>
      <c r="J679" s="60">
        <v>10</v>
      </c>
      <c r="K679" s="60">
        <v>10</v>
      </c>
      <c r="L679" s="196" t="s">
        <v>5641</v>
      </c>
      <c r="M679" s="6" t="s">
        <v>510</v>
      </c>
      <c r="N679" s="6">
        <v>2</v>
      </c>
    </row>
    <row r="680" spans="1:14" s="194" customFormat="1" ht="28.5" hidden="1" outlineLevel="2">
      <c r="A680" s="38"/>
      <c r="B680" s="118" t="s">
        <v>1116</v>
      </c>
      <c r="C680" s="148" t="s">
        <v>4949</v>
      </c>
      <c r="D680" s="148" t="s">
        <v>4868</v>
      </c>
      <c r="E680" s="141" t="s">
        <v>5628</v>
      </c>
      <c r="F680" s="196" t="s">
        <v>5642</v>
      </c>
      <c r="G680" s="6"/>
      <c r="H680" s="6"/>
      <c r="I680" s="6" t="s">
        <v>1124</v>
      </c>
      <c r="J680" s="60">
        <v>8</v>
      </c>
      <c r="K680" s="60">
        <v>9</v>
      </c>
      <c r="L680" s="65" t="s">
        <v>4287</v>
      </c>
      <c r="M680" s="6" t="s">
        <v>510</v>
      </c>
      <c r="N680" s="6">
        <v>2</v>
      </c>
    </row>
    <row r="681" spans="1:14" s="194" customFormat="1" ht="156.75" hidden="1" outlineLevel="2">
      <c r="A681" s="38"/>
      <c r="B681" s="118" t="s">
        <v>1116</v>
      </c>
      <c r="C681" s="148" t="s">
        <v>4949</v>
      </c>
      <c r="D681" s="148" t="s">
        <v>4868</v>
      </c>
      <c r="E681" s="141" t="s">
        <v>5628</v>
      </c>
      <c r="F681" s="196" t="s">
        <v>5643</v>
      </c>
      <c r="G681" s="6" t="s">
        <v>1120</v>
      </c>
      <c r="H681" s="6"/>
      <c r="I681" s="6" t="s">
        <v>61</v>
      </c>
      <c r="J681" s="60">
        <v>11</v>
      </c>
      <c r="K681" s="60">
        <v>12</v>
      </c>
      <c r="L681" s="196" t="s">
        <v>5620</v>
      </c>
      <c r="M681" s="6" t="s">
        <v>510</v>
      </c>
      <c r="N681" s="6">
        <v>20</v>
      </c>
    </row>
    <row r="682" spans="1:14" s="194" customFormat="1" ht="28.5" hidden="1" outlineLevel="2">
      <c r="A682" s="38"/>
      <c r="B682" s="118" t="s">
        <v>1116</v>
      </c>
      <c r="C682" s="148" t="s">
        <v>4949</v>
      </c>
      <c r="D682" s="148" t="s">
        <v>4868</v>
      </c>
      <c r="E682" s="141" t="s">
        <v>5628</v>
      </c>
      <c r="F682" s="4" t="s">
        <v>5462</v>
      </c>
      <c r="G682" s="6" t="s">
        <v>1120</v>
      </c>
      <c r="H682" s="6"/>
      <c r="I682" s="6" t="s">
        <v>1475</v>
      </c>
      <c r="J682" s="6">
        <v>9</v>
      </c>
      <c r="K682" s="6">
        <v>9</v>
      </c>
      <c r="L682" s="25" t="s">
        <v>5623</v>
      </c>
      <c r="M682" s="6" t="s">
        <v>510</v>
      </c>
      <c r="N682" s="6">
        <v>2</v>
      </c>
    </row>
    <row r="683" spans="1:14" s="194" customFormat="1" ht="28.5" hidden="1" outlineLevel="2">
      <c r="A683" s="38"/>
      <c r="B683" s="118" t="s">
        <v>1116</v>
      </c>
      <c r="C683" s="148" t="s">
        <v>4949</v>
      </c>
      <c r="D683" s="148" t="s">
        <v>4868</v>
      </c>
      <c r="E683" s="141" t="s">
        <v>5628</v>
      </c>
      <c r="F683" s="197" t="s">
        <v>5469</v>
      </c>
      <c r="G683" s="6"/>
      <c r="H683" s="6"/>
      <c r="I683" s="6" t="s">
        <v>1124</v>
      </c>
      <c r="J683" s="60">
        <v>12</v>
      </c>
      <c r="K683" s="60">
        <v>12</v>
      </c>
      <c r="L683" s="65" t="s">
        <v>5625</v>
      </c>
      <c r="M683" s="6" t="s">
        <v>510</v>
      </c>
      <c r="N683" s="6">
        <v>40</v>
      </c>
    </row>
    <row r="684" spans="1:14" s="149" customFormat="1" ht="199.5" outlineLevel="1" collapsed="1">
      <c r="A684" s="38" t="s">
        <v>1826</v>
      </c>
      <c r="B684" s="118" t="s">
        <v>1116</v>
      </c>
      <c r="C684" s="148" t="s">
        <v>4964</v>
      </c>
      <c r="D684" s="148" t="s">
        <v>4868</v>
      </c>
      <c r="E684" s="141"/>
      <c r="F684" s="197" t="s">
        <v>5644</v>
      </c>
      <c r="G684" s="6"/>
      <c r="H684" s="6"/>
      <c r="I684" s="6"/>
      <c r="J684" s="60"/>
      <c r="K684" s="60"/>
      <c r="L684" s="65" t="s">
        <v>6678</v>
      </c>
      <c r="M684" s="6"/>
      <c r="N684" s="6"/>
    </row>
    <row r="685" spans="1:14" s="194" customFormat="1" ht="71.25" hidden="1" outlineLevel="2">
      <c r="A685" s="38"/>
      <c r="B685" s="118" t="s">
        <v>1116</v>
      </c>
      <c r="C685" s="148" t="s">
        <v>4964</v>
      </c>
      <c r="D685" s="148" t="s">
        <v>4868</v>
      </c>
      <c r="E685" s="141" t="s">
        <v>5645</v>
      </c>
      <c r="F685" s="196" t="s">
        <v>5646</v>
      </c>
      <c r="G685" s="6" t="s">
        <v>1120</v>
      </c>
      <c r="H685" s="6"/>
      <c r="I685" s="6" t="s">
        <v>43</v>
      </c>
      <c r="J685" s="60">
        <v>4</v>
      </c>
      <c r="K685" s="60">
        <v>9</v>
      </c>
      <c r="L685" s="65" t="s">
        <v>5636</v>
      </c>
      <c r="M685" s="6" t="s">
        <v>510</v>
      </c>
      <c r="N685" s="6">
        <v>6</v>
      </c>
    </row>
    <row r="686" spans="1:14" s="194" customFormat="1" ht="28.5" hidden="1" outlineLevel="2">
      <c r="A686" s="38"/>
      <c r="B686" s="118" t="s">
        <v>1116</v>
      </c>
      <c r="C686" s="148" t="s">
        <v>4964</v>
      </c>
      <c r="D686" s="148" t="s">
        <v>4868</v>
      </c>
      <c r="E686" s="141" t="s">
        <v>5647</v>
      </c>
      <c r="F686" s="196" t="s">
        <v>5648</v>
      </c>
      <c r="G686" s="6" t="s">
        <v>1120</v>
      </c>
      <c r="H686" s="6"/>
      <c r="I686" s="6" t="s">
        <v>1124</v>
      </c>
      <c r="J686" s="60">
        <v>6</v>
      </c>
      <c r="K686" s="60">
        <v>6</v>
      </c>
      <c r="L686" s="65" t="s">
        <v>5649</v>
      </c>
      <c r="M686" s="6" t="s">
        <v>510</v>
      </c>
      <c r="N686" s="6">
        <v>6</v>
      </c>
    </row>
    <row r="687" spans="1:14" s="194" customFormat="1" ht="42.75" hidden="1" outlineLevel="2">
      <c r="A687" s="38"/>
      <c r="B687" s="118" t="s">
        <v>1116</v>
      </c>
      <c r="C687" s="148" t="s">
        <v>4964</v>
      </c>
      <c r="D687" s="148" t="s">
        <v>4868</v>
      </c>
      <c r="E687" s="141" t="s">
        <v>5647</v>
      </c>
      <c r="F687" s="196" t="s">
        <v>5650</v>
      </c>
      <c r="G687" s="6" t="s">
        <v>1120</v>
      </c>
      <c r="H687" s="6"/>
      <c r="I687" s="6" t="s">
        <v>1124</v>
      </c>
      <c r="J687" s="60">
        <v>6</v>
      </c>
      <c r="K687" s="60">
        <v>7</v>
      </c>
      <c r="L687" s="65" t="s">
        <v>5651</v>
      </c>
      <c r="M687" s="6" t="s">
        <v>510</v>
      </c>
      <c r="N687" s="6">
        <v>10</v>
      </c>
    </row>
    <row r="688" spans="1:14" s="194" customFormat="1" ht="28.5" hidden="1" outlineLevel="2">
      <c r="A688" s="38"/>
      <c r="B688" s="118" t="s">
        <v>1116</v>
      </c>
      <c r="C688" s="148" t="s">
        <v>4964</v>
      </c>
      <c r="D688" s="148" t="s">
        <v>4868</v>
      </c>
      <c r="E688" s="141" t="s">
        <v>5652</v>
      </c>
      <c r="F688" s="196" t="s">
        <v>5653</v>
      </c>
      <c r="G688" s="6" t="s">
        <v>1120</v>
      </c>
      <c r="H688" s="6"/>
      <c r="I688" s="6" t="s">
        <v>43</v>
      </c>
      <c r="J688" s="60">
        <v>7</v>
      </c>
      <c r="K688" s="60">
        <v>7</v>
      </c>
      <c r="L688" s="65" t="s">
        <v>5654</v>
      </c>
      <c r="M688" s="6" t="s">
        <v>510</v>
      </c>
      <c r="N688" s="6">
        <v>1</v>
      </c>
    </row>
    <row r="689" spans="1:14" s="194" customFormat="1" ht="28.5" hidden="1" outlineLevel="2">
      <c r="A689" s="38"/>
      <c r="B689" s="118" t="s">
        <v>1116</v>
      </c>
      <c r="C689" s="148" t="s">
        <v>4964</v>
      </c>
      <c r="D689" s="148" t="s">
        <v>4868</v>
      </c>
      <c r="E689" s="141"/>
      <c r="F689" s="196" t="s">
        <v>5655</v>
      </c>
      <c r="G689" s="6" t="s">
        <v>1120</v>
      </c>
      <c r="H689" s="6"/>
      <c r="I689" s="6" t="s">
        <v>1124</v>
      </c>
      <c r="J689" s="60">
        <v>9</v>
      </c>
      <c r="K689" s="60">
        <v>9</v>
      </c>
      <c r="L689" s="65" t="s">
        <v>5656</v>
      </c>
      <c r="M689" s="6" t="s">
        <v>510</v>
      </c>
      <c r="N689" s="6">
        <v>1</v>
      </c>
    </row>
    <row r="690" spans="1:14" s="194" customFormat="1" ht="28.5" hidden="1" outlineLevel="2">
      <c r="A690" s="38"/>
      <c r="B690" s="118" t="s">
        <v>1116</v>
      </c>
      <c r="C690" s="148" t="s">
        <v>4964</v>
      </c>
      <c r="D690" s="148" t="s">
        <v>4868</v>
      </c>
      <c r="E690" s="141" t="s">
        <v>5657</v>
      </c>
      <c r="F690" s="196" t="s">
        <v>5658</v>
      </c>
      <c r="G690" s="6" t="s">
        <v>1120</v>
      </c>
      <c r="H690" s="6"/>
      <c r="I690" s="6" t="s">
        <v>1124</v>
      </c>
      <c r="J690" s="60">
        <v>8</v>
      </c>
      <c r="K690" s="60">
        <v>8</v>
      </c>
      <c r="L690" s="65" t="s">
        <v>5659</v>
      </c>
      <c r="M690" s="6" t="s">
        <v>510</v>
      </c>
      <c r="N690" s="6">
        <v>2</v>
      </c>
    </row>
    <row r="691" spans="1:14" s="194" customFormat="1" ht="28.5" hidden="1" outlineLevel="2">
      <c r="A691" s="38"/>
      <c r="B691" s="118" t="s">
        <v>1116</v>
      </c>
      <c r="C691" s="148" t="s">
        <v>4964</v>
      </c>
      <c r="D691" s="148" t="s">
        <v>4868</v>
      </c>
      <c r="E691" s="141" t="s">
        <v>5647</v>
      </c>
      <c r="F691" s="196" t="s">
        <v>5454</v>
      </c>
      <c r="G691" s="6" t="s">
        <v>1120</v>
      </c>
      <c r="H691" s="6"/>
      <c r="I691" s="6" t="s">
        <v>1124</v>
      </c>
      <c r="J691" s="60">
        <v>8</v>
      </c>
      <c r="K691" s="60">
        <v>8</v>
      </c>
      <c r="L691" s="65" t="s">
        <v>5660</v>
      </c>
      <c r="M691" s="6" t="s">
        <v>510</v>
      </c>
      <c r="N691" s="6">
        <v>2</v>
      </c>
    </row>
    <row r="692" spans="1:14" s="194" customFormat="1" ht="28.5" hidden="1" outlineLevel="2">
      <c r="A692" s="38"/>
      <c r="B692" s="118" t="s">
        <v>1116</v>
      </c>
      <c r="C692" s="148" t="s">
        <v>4964</v>
      </c>
      <c r="D692" s="148" t="s">
        <v>4868</v>
      </c>
      <c r="E692" s="141" t="s">
        <v>5647</v>
      </c>
      <c r="F692" s="196" t="s">
        <v>5661</v>
      </c>
      <c r="G692" s="6" t="s">
        <v>1120</v>
      </c>
      <c r="H692" s="6"/>
      <c r="I692" s="6" t="s">
        <v>1124</v>
      </c>
      <c r="J692" s="60">
        <v>8</v>
      </c>
      <c r="K692" s="60">
        <v>8</v>
      </c>
      <c r="L692" s="65" t="s">
        <v>5662</v>
      </c>
      <c r="M692" s="6" t="s">
        <v>510</v>
      </c>
      <c r="N692" s="6">
        <v>6</v>
      </c>
    </row>
    <row r="693" spans="1:14" s="194" customFormat="1" ht="28.5" hidden="1" outlineLevel="2">
      <c r="A693" s="38"/>
      <c r="B693" s="118" t="s">
        <v>1116</v>
      </c>
      <c r="C693" s="148" t="s">
        <v>4964</v>
      </c>
      <c r="D693" s="148" t="s">
        <v>4868</v>
      </c>
      <c r="E693" s="141" t="s">
        <v>5663</v>
      </c>
      <c r="F693" s="196" t="s">
        <v>5664</v>
      </c>
      <c r="G693" s="6" t="s">
        <v>1120</v>
      </c>
      <c r="H693" s="6"/>
      <c r="I693" s="6" t="s">
        <v>1124</v>
      </c>
      <c r="J693" s="60">
        <v>9</v>
      </c>
      <c r="K693" s="60">
        <v>9</v>
      </c>
      <c r="L693" s="65" t="s">
        <v>5665</v>
      </c>
      <c r="M693" s="6" t="s">
        <v>510</v>
      </c>
      <c r="N693" s="6">
        <v>2</v>
      </c>
    </row>
    <row r="694" spans="1:14" s="194" customFormat="1" ht="28.5" hidden="1" outlineLevel="2">
      <c r="A694" s="38"/>
      <c r="B694" s="118" t="s">
        <v>1116</v>
      </c>
      <c r="C694" s="148" t="s">
        <v>4964</v>
      </c>
      <c r="D694" s="148" t="s">
        <v>4868</v>
      </c>
      <c r="E694" s="141" t="s">
        <v>5663</v>
      </c>
      <c r="F694" s="196" t="s">
        <v>5666</v>
      </c>
      <c r="G694" s="6" t="s">
        <v>1120</v>
      </c>
      <c r="H694" s="6"/>
      <c r="I694" s="6" t="s">
        <v>1124</v>
      </c>
      <c r="J694" s="60">
        <v>10</v>
      </c>
      <c r="K694" s="60">
        <v>10</v>
      </c>
      <c r="L694" s="65" t="s">
        <v>5667</v>
      </c>
      <c r="M694" s="6" t="s">
        <v>510</v>
      </c>
      <c r="N694" s="6">
        <v>6</v>
      </c>
    </row>
    <row r="695" spans="1:14" s="194" customFormat="1" ht="28.5" hidden="1" outlineLevel="2">
      <c r="A695" s="38"/>
      <c r="B695" s="118" t="s">
        <v>1116</v>
      </c>
      <c r="C695" s="148" t="s">
        <v>4964</v>
      </c>
      <c r="D695" s="148" t="s">
        <v>4868</v>
      </c>
      <c r="E695" s="141" t="s">
        <v>5663</v>
      </c>
      <c r="F695" s="196" t="s">
        <v>5668</v>
      </c>
      <c r="G695" s="6" t="s">
        <v>1120</v>
      </c>
      <c r="H695" s="6"/>
      <c r="I695" s="6" t="s">
        <v>1124</v>
      </c>
      <c r="J695" s="60">
        <v>9</v>
      </c>
      <c r="K695" s="60">
        <v>9</v>
      </c>
      <c r="L695" s="65" t="s">
        <v>1638</v>
      </c>
      <c r="M695" s="6" t="s">
        <v>510</v>
      </c>
      <c r="N695" s="6">
        <v>2</v>
      </c>
    </row>
    <row r="696" spans="1:14" s="194" customFormat="1" ht="28.5" hidden="1" outlineLevel="2">
      <c r="A696" s="38"/>
      <c r="B696" s="118" t="s">
        <v>1116</v>
      </c>
      <c r="C696" s="148" t="s">
        <v>4964</v>
      </c>
      <c r="D696" s="148" t="s">
        <v>4868</v>
      </c>
      <c r="E696" s="141" t="s">
        <v>5663</v>
      </c>
      <c r="F696" s="196" t="s">
        <v>5669</v>
      </c>
      <c r="G696" s="6" t="s">
        <v>1120</v>
      </c>
      <c r="H696" s="6"/>
      <c r="I696" s="6" t="s">
        <v>43</v>
      </c>
      <c r="J696" s="60">
        <v>10</v>
      </c>
      <c r="K696" s="60">
        <v>10</v>
      </c>
      <c r="L696" s="65" t="s">
        <v>5670</v>
      </c>
      <c r="M696" s="6" t="s">
        <v>510</v>
      </c>
      <c r="N696" s="6">
        <v>4</v>
      </c>
    </row>
    <row r="697" spans="1:14" s="194" customFormat="1" ht="28.5" hidden="1" outlineLevel="2">
      <c r="A697" s="38"/>
      <c r="B697" s="118" t="s">
        <v>1116</v>
      </c>
      <c r="C697" s="148" t="s">
        <v>4964</v>
      </c>
      <c r="D697" s="148" t="s">
        <v>4868</v>
      </c>
      <c r="E697" s="141" t="s">
        <v>5663</v>
      </c>
      <c r="F697" s="196" t="s">
        <v>5671</v>
      </c>
      <c r="G697" s="6" t="s">
        <v>1120</v>
      </c>
      <c r="H697" s="6"/>
      <c r="I697" s="6" t="s">
        <v>1124</v>
      </c>
      <c r="J697" s="60">
        <v>10</v>
      </c>
      <c r="K697" s="60">
        <v>10</v>
      </c>
      <c r="L697" s="65" t="s">
        <v>5670</v>
      </c>
      <c r="M697" s="6" t="s">
        <v>510</v>
      </c>
      <c r="N697" s="6">
        <v>6</v>
      </c>
    </row>
    <row r="698" spans="1:14" s="194" customFormat="1" ht="28.5" hidden="1" outlineLevel="2">
      <c r="A698" s="38"/>
      <c r="B698" s="118" t="s">
        <v>1116</v>
      </c>
      <c r="C698" s="148" t="s">
        <v>4964</v>
      </c>
      <c r="D698" s="148" t="s">
        <v>4868</v>
      </c>
      <c r="E698" s="141" t="s">
        <v>5663</v>
      </c>
      <c r="F698" s="196" t="s">
        <v>5672</v>
      </c>
      <c r="G698" s="6" t="s">
        <v>1120</v>
      </c>
      <c r="H698" s="6"/>
      <c r="I698" s="6" t="s">
        <v>1124</v>
      </c>
      <c r="J698" s="60">
        <v>10</v>
      </c>
      <c r="K698" s="60">
        <v>10</v>
      </c>
      <c r="L698" s="65" t="s">
        <v>5673</v>
      </c>
      <c r="M698" s="6" t="s">
        <v>510</v>
      </c>
      <c r="N698" s="6">
        <v>2</v>
      </c>
    </row>
    <row r="699" spans="1:14" s="194" customFormat="1" ht="28.5" hidden="1" outlineLevel="2">
      <c r="A699" s="38"/>
      <c r="B699" s="118" t="s">
        <v>1116</v>
      </c>
      <c r="C699" s="148" t="s">
        <v>4964</v>
      </c>
      <c r="D699" s="148" t="s">
        <v>4868</v>
      </c>
      <c r="E699" s="141" t="s">
        <v>5663</v>
      </c>
      <c r="F699" s="196" t="s">
        <v>5674</v>
      </c>
      <c r="G699" s="6" t="s">
        <v>1120</v>
      </c>
      <c r="H699" s="6"/>
      <c r="I699" s="6" t="s">
        <v>1124</v>
      </c>
      <c r="J699" s="60">
        <v>10</v>
      </c>
      <c r="K699" s="60">
        <v>10</v>
      </c>
      <c r="L699" s="65" t="s">
        <v>5675</v>
      </c>
      <c r="M699" s="6" t="s">
        <v>510</v>
      </c>
      <c r="N699" s="6">
        <v>30</v>
      </c>
    </row>
    <row r="700" spans="1:14" s="194" customFormat="1" ht="28.5" hidden="1" outlineLevel="2">
      <c r="A700" s="38"/>
      <c r="B700" s="118" t="s">
        <v>1116</v>
      </c>
      <c r="C700" s="148" t="s">
        <v>4964</v>
      </c>
      <c r="D700" s="148" t="s">
        <v>4868</v>
      </c>
      <c r="E700" s="141" t="s">
        <v>5676</v>
      </c>
      <c r="F700" s="196" t="s">
        <v>5677</v>
      </c>
      <c r="G700" s="6" t="s">
        <v>1120</v>
      </c>
      <c r="H700" s="6"/>
      <c r="I700" s="6" t="s">
        <v>1124</v>
      </c>
      <c r="J700" s="60">
        <v>10</v>
      </c>
      <c r="K700" s="60">
        <v>10</v>
      </c>
      <c r="L700" s="65" t="s">
        <v>5678</v>
      </c>
      <c r="M700" s="6" t="s">
        <v>510</v>
      </c>
      <c r="N700" s="6">
        <v>2</v>
      </c>
    </row>
    <row r="701" spans="1:14" s="194" customFormat="1" ht="28.5" hidden="1" outlineLevel="2">
      <c r="A701" s="38"/>
      <c r="B701" s="118" t="s">
        <v>1116</v>
      </c>
      <c r="C701" s="148" t="s">
        <v>4964</v>
      </c>
      <c r="D701" s="148" t="s">
        <v>4868</v>
      </c>
      <c r="E701" s="141" t="s">
        <v>5663</v>
      </c>
      <c r="F701" s="196" t="s">
        <v>5679</v>
      </c>
      <c r="G701" s="6" t="s">
        <v>1120</v>
      </c>
      <c r="H701" s="6"/>
      <c r="I701" s="6" t="s">
        <v>1124</v>
      </c>
      <c r="J701" s="60">
        <v>10</v>
      </c>
      <c r="K701" s="60">
        <v>10</v>
      </c>
      <c r="L701" s="65" t="s">
        <v>5680</v>
      </c>
      <c r="M701" s="6" t="s">
        <v>1475</v>
      </c>
      <c r="N701" s="6">
        <v>4</v>
      </c>
    </row>
    <row r="702" spans="1:14" s="194" customFormat="1" outlineLevel="1" collapsed="1">
      <c r="A702" s="38" t="s">
        <v>1834</v>
      </c>
      <c r="B702" s="118" t="s">
        <v>1116</v>
      </c>
      <c r="C702" s="148" t="s">
        <v>4964</v>
      </c>
      <c r="D702" s="148" t="s">
        <v>4868</v>
      </c>
      <c r="E702" s="141"/>
      <c r="F702" s="7" t="s">
        <v>5681</v>
      </c>
      <c r="G702" s="6"/>
      <c r="H702" s="6"/>
      <c r="I702" s="6"/>
      <c r="J702" s="6"/>
      <c r="K702" s="6"/>
      <c r="L702" s="5" t="s">
        <v>6657</v>
      </c>
      <c r="M702" s="6"/>
      <c r="N702" s="6"/>
    </row>
    <row r="703" spans="1:14" s="194" customFormat="1" ht="57" hidden="1" outlineLevel="2">
      <c r="A703" s="38"/>
      <c r="B703" s="118" t="s">
        <v>1116</v>
      </c>
      <c r="C703" s="148" t="s">
        <v>4964</v>
      </c>
      <c r="D703" s="148" t="s">
        <v>4868</v>
      </c>
      <c r="E703" s="22" t="s">
        <v>5682</v>
      </c>
      <c r="F703" s="4" t="s">
        <v>5683</v>
      </c>
      <c r="G703" s="6" t="s">
        <v>5305</v>
      </c>
      <c r="H703" s="6"/>
      <c r="I703" s="6" t="s">
        <v>1475</v>
      </c>
      <c r="J703" s="6">
        <v>8</v>
      </c>
      <c r="K703" s="6">
        <v>8</v>
      </c>
      <c r="L703" s="5" t="s">
        <v>5306</v>
      </c>
      <c r="M703" s="6" t="s">
        <v>510</v>
      </c>
      <c r="N703" s="6">
        <v>2</v>
      </c>
    </row>
    <row r="704" spans="1:14" s="194" customFormat="1" outlineLevel="1" collapsed="1">
      <c r="A704" s="38" t="s">
        <v>1846</v>
      </c>
      <c r="B704" s="118" t="s">
        <v>1116</v>
      </c>
      <c r="C704" s="148" t="s">
        <v>4964</v>
      </c>
      <c r="D704" s="148" t="s">
        <v>4868</v>
      </c>
      <c r="E704" s="141"/>
      <c r="F704" s="7" t="s">
        <v>5684</v>
      </c>
      <c r="G704" s="6"/>
      <c r="H704" s="6"/>
      <c r="I704" s="6"/>
      <c r="J704" s="6"/>
      <c r="K704" s="6"/>
      <c r="L704" s="5" t="s">
        <v>6657</v>
      </c>
      <c r="M704" s="6"/>
      <c r="N704" s="6"/>
    </row>
    <row r="705" spans="1:14" s="194" customFormat="1" ht="28.5" hidden="1" outlineLevel="2">
      <c r="A705" s="38"/>
      <c r="B705" s="118" t="s">
        <v>1116</v>
      </c>
      <c r="C705" s="148" t="s">
        <v>4964</v>
      </c>
      <c r="D705" s="148" t="s">
        <v>4868</v>
      </c>
      <c r="E705" s="22" t="s">
        <v>5685</v>
      </c>
      <c r="F705" s="4" t="s">
        <v>5686</v>
      </c>
      <c r="G705" s="6" t="s">
        <v>5305</v>
      </c>
      <c r="H705" s="6"/>
      <c r="I705" s="6" t="s">
        <v>1475</v>
      </c>
      <c r="J705" s="6">
        <v>6</v>
      </c>
      <c r="K705" s="6">
        <v>6</v>
      </c>
      <c r="L705" s="5" t="s">
        <v>5306</v>
      </c>
      <c r="M705" s="6" t="s">
        <v>510</v>
      </c>
      <c r="N705" s="6">
        <v>2</v>
      </c>
    </row>
    <row r="706" spans="1:14" s="194" customFormat="1" outlineLevel="1" collapsed="1">
      <c r="A706" s="38" t="s">
        <v>1858</v>
      </c>
      <c r="B706" s="118" t="s">
        <v>1116</v>
      </c>
      <c r="C706" s="148" t="s">
        <v>4964</v>
      </c>
      <c r="D706" s="148" t="s">
        <v>4868</v>
      </c>
      <c r="E706" s="141"/>
      <c r="F706" s="7" t="s">
        <v>5687</v>
      </c>
      <c r="G706" s="6"/>
      <c r="H706" s="6"/>
      <c r="I706" s="6"/>
      <c r="J706" s="6"/>
      <c r="K706" s="6"/>
      <c r="L706" s="5" t="s">
        <v>6657</v>
      </c>
      <c r="M706" s="6"/>
      <c r="N706" s="6"/>
    </row>
    <row r="707" spans="1:14" s="194" customFormat="1" ht="57" hidden="1" outlineLevel="2">
      <c r="A707" s="38"/>
      <c r="B707" s="118" t="s">
        <v>1116</v>
      </c>
      <c r="C707" s="148" t="s">
        <v>4964</v>
      </c>
      <c r="D707" s="148" t="s">
        <v>4868</v>
      </c>
      <c r="E707" s="22" t="s">
        <v>5688</v>
      </c>
      <c r="F707" s="4" t="s">
        <v>5686</v>
      </c>
      <c r="G707" s="6" t="s">
        <v>5305</v>
      </c>
      <c r="H707" s="6"/>
      <c r="I707" s="6" t="s">
        <v>1475</v>
      </c>
      <c r="J707" s="6">
        <v>6</v>
      </c>
      <c r="K707" s="6">
        <v>6</v>
      </c>
      <c r="L707" s="5" t="s">
        <v>5306</v>
      </c>
      <c r="M707" s="6" t="s">
        <v>510</v>
      </c>
      <c r="N707" s="6">
        <v>2</v>
      </c>
    </row>
    <row r="708" spans="1:14" s="194" customFormat="1" outlineLevel="1" collapsed="1">
      <c r="A708" s="38" t="s">
        <v>1866</v>
      </c>
      <c r="B708" s="118" t="s">
        <v>1116</v>
      </c>
      <c r="C708" s="148" t="s">
        <v>4964</v>
      </c>
      <c r="D708" s="148" t="s">
        <v>4868</v>
      </c>
      <c r="E708" s="141"/>
      <c r="F708" s="7" t="s">
        <v>5689</v>
      </c>
      <c r="G708" s="6"/>
      <c r="H708" s="6"/>
      <c r="I708" s="6"/>
      <c r="J708" s="6"/>
      <c r="K708" s="6"/>
      <c r="L708" s="5" t="s">
        <v>6657</v>
      </c>
      <c r="M708" s="6"/>
      <c r="N708" s="6"/>
    </row>
    <row r="709" spans="1:14" s="194" customFormat="1" ht="57" hidden="1" outlineLevel="2">
      <c r="A709" s="38"/>
      <c r="B709" s="118" t="s">
        <v>1116</v>
      </c>
      <c r="C709" s="148" t="s">
        <v>4964</v>
      </c>
      <c r="D709" s="148" t="s">
        <v>4868</v>
      </c>
      <c r="E709" s="22" t="s">
        <v>5690</v>
      </c>
      <c r="F709" s="4" t="s">
        <v>5686</v>
      </c>
      <c r="G709" s="6" t="s">
        <v>5305</v>
      </c>
      <c r="H709" s="6"/>
      <c r="I709" s="6" t="s">
        <v>1475</v>
      </c>
      <c r="J709" s="6">
        <v>6</v>
      </c>
      <c r="K709" s="6">
        <v>6</v>
      </c>
      <c r="L709" s="5" t="s">
        <v>5306</v>
      </c>
      <c r="M709" s="6" t="s">
        <v>510</v>
      </c>
      <c r="N709" s="6">
        <v>2</v>
      </c>
    </row>
    <row r="710" spans="1:14" s="194" customFormat="1" ht="270.75" outlineLevel="1" collapsed="1">
      <c r="A710" s="38" t="s">
        <v>1873</v>
      </c>
      <c r="B710" s="118" t="s">
        <v>1116</v>
      </c>
      <c r="C710" s="148" t="s">
        <v>4923</v>
      </c>
      <c r="D710" s="148" t="s">
        <v>4868</v>
      </c>
      <c r="E710" s="21"/>
      <c r="F710" s="19" t="s">
        <v>5691</v>
      </c>
      <c r="G710" s="21"/>
      <c r="H710" s="21">
        <v>0</v>
      </c>
      <c r="I710" s="21">
        <v>0</v>
      </c>
      <c r="J710" s="21"/>
      <c r="K710" s="21"/>
      <c r="L710" s="4" t="s">
        <v>6679</v>
      </c>
      <c r="M710" s="21">
        <v>0</v>
      </c>
      <c r="N710" s="21">
        <v>0</v>
      </c>
    </row>
    <row r="711" spans="1:14" s="194" customFormat="1" ht="42.75" hidden="1" outlineLevel="2">
      <c r="A711" s="38"/>
      <c r="B711" s="118" t="s">
        <v>1116</v>
      </c>
      <c r="C711" s="148" t="s">
        <v>4923</v>
      </c>
      <c r="D711" s="148" t="s">
        <v>4868</v>
      </c>
      <c r="E711" s="21" t="s">
        <v>5692</v>
      </c>
      <c r="F711" s="4" t="s">
        <v>5693</v>
      </c>
      <c r="G711" s="21" t="s">
        <v>1120</v>
      </c>
      <c r="H711" s="21">
        <v>0</v>
      </c>
      <c r="I711" s="21" t="s">
        <v>61</v>
      </c>
      <c r="J711" s="21">
        <v>7</v>
      </c>
      <c r="K711" s="21">
        <v>7</v>
      </c>
      <c r="L711" s="4" t="s">
        <v>1125</v>
      </c>
      <c r="M711" s="21" t="s">
        <v>510</v>
      </c>
      <c r="N711" s="21">
        <v>3</v>
      </c>
    </row>
    <row r="712" spans="1:14" s="194" customFormat="1" ht="57" hidden="1" outlineLevel="2">
      <c r="A712" s="38"/>
      <c r="B712" s="118" t="s">
        <v>1116</v>
      </c>
      <c r="C712" s="148" t="s">
        <v>4923</v>
      </c>
      <c r="D712" s="148" t="s">
        <v>4868</v>
      </c>
      <c r="E712" s="21" t="s">
        <v>5692</v>
      </c>
      <c r="F712" s="4" t="s">
        <v>5694</v>
      </c>
      <c r="G712" s="21" t="s">
        <v>1120</v>
      </c>
      <c r="H712" s="21">
        <v>0</v>
      </c>
      <c r="I712" s="21" t="s">
        <v>61</v>
      </c>
      <c r="J712" s="21">
        <v>8</v>
      </c>
      <c r="K712" s="21">
        <v>8</v>
      </c>
      <c r="L712" s="4" t="s">
        <v>2981</v>
      </c>
      <c r="M712" s="21" t="s">
        <v>510</v>
      </c>
      <c r="N712" s="21">
        <v>4</v>
      </c>
    </row>
    <row r="713" spans="1:14" s="194" customFormat="1" ht="42.75" hidden="1" outlineLevel="2">
      <c r="A713" s="38"/>
      <c r="B713" s="118" t="s">
        <v>1116</v>
      </c>
      <c r="C713" s="148" t="s">
        <v>4923</v>
      </c>
      <c r="D713" s="148" t="s">
        <v>4868</v>
      </c>
      <c r="E713" s="21" t="s">
        <v>5692</v>
      </c>
      <c r="F713" s="4" t="s">
        <v>5695</v>
      </c>
      <c r="G713" s="21" t="s">
        <v>1120</v>
      </c>
      <c r="H713" s="21">
        <v>0</v>
      </c>
      <c r="I713" s="21" t="s">
        <v>61</v>
      </c>
      <c r="J713" s="21">
        <v>7</v>
      </c>
      <c r="K713" s="21">
        <v>7</v>
      </c>
      <c r="L713" s="4" t="s">
        <v>2981</v>
      </c>
      <c r="M713" s="21" t="s">
        <v>510</v>
      </c>
      <c r="N713" s="21">
        <v>2</v>
      </c>
    </row>
    <row r="714" spans="1:14" s="194" customFormat="1" hidden="1" outlineLevel="2">
      <c r="A714" s="38"/>
      <c r="B714" s="118" t="s">
        <v>1116</v>
      </c>
      <c r="C714" s="148" t="s">
        <v>4923</v>
      </c>
      <c r="D714" s="148" t="s">
        <v>4868</v>
      </c>
      <c r="E714" s="21" t="s">
        <v>5692</v>
      </c>
      <c r="F714" s="4" t="s">
        <v>2072</v>
      </c>
      <c r="G714" s="21" t="s">
        <v>1120</v>
      </c>
      <c r="H714" s="21">
        <v>0</v>
      </c>
      <c r="I714" s="21" t="s">
        <v>61</v>
      </c>
      <c r="J714" s="21">
        <v>8</v>
      </c>
      <c r="K714" s="21">
        <v>8</v>
      </c>
      <c r="L714" s="4" t="s">
        <v>5368</v>
      </c>
      <c r="M714" s="21" t="s">
        <v>510</v>
      </c>
      <c r="N714" s="21">
        <v>1</v>
      </c>
    </row>
    <row r="715" spans="1:14" s="194" customFormat="1" hidden="1" outlineLevel="2">
      <c r="A715" s="38"/>
      <c r="B715" s="118" t="s">
        <v>1116</v>
      </c>
      <c r="C715" s="148" t="s">
        <v>4923</v>
      </c>
      <c r="D715" s="148" t="s">
        <v>4868</v>
      </c>
      <c r="E715" s="21" t="s">
        <v>5692</v>
      </c>
      <c r="F715" s="4" t="s">
        <v>3058</v>
      </c>
      <c r="G715" s="21" t="s">
        <v>1120</v>
      </c>
      <c r="H715" s="21">
        <v>0</v>
      </c>
      <c r="I715" s="21" t="s">
        <v>1475</v>
      </c>
      <c r="J715" s="21">
        <v>8</v>
      </c>
      <c r="K715" s="21">
        <v>8</v>
      </c>
      <c r="L715" s="4" t="s">
        <v>1726</v>
      </c>
      <c r="M715" s="21" t="s">
        <v>510</v>
      </c>
      <c r="N715" s="21">
        <v>3</v>
      </c>
    </row>
    <row r="716" spans="1:14" s="194" customFormat="1" hidden="1" outlineLevel="2">
      <c r="A716" s="38"/>
      <c r="B716" s="118" t="s">
        <v>1116</v>
      </c>
      <c r="C716" s="148" t="s">
        <v>4923</v>
      </c>
      <c r="D716" s="148" t="s">
        <v>4868</v>
      </c>
      <c r="E716" s="21" t="s">
        <v>5692</v>
      </c>
      <c r="F716" s="4" t="s">
        <v>5696</v>
      </c>
      <c r="G716" s="21" t="s">
        <v>1120</v>
      </c>
      <c r="H716" s="21">
        <v>0</v>
      </c>
      <c r="I716" s="21" t="s">
        <v>1475</v>
      </c>
      <c r="J716" s="21">
        <v>8</v>
      </c>
      <c r="K716" s="21">
        <v>8</v>
      </c>
      <c r="L716" s="4" t="s">
        <v>5697</v>
      </c>
      <c r="M716" s="21" t="s">
        <v>510</v>
      </c>
      <c r="N716" s="21">
        <v>3</v>
      </c>
    </row>
    <row r="717" spans="1:14" s="194" customFormat="1" hidden="1" outlineLevel="2">
      <c r="A717" s="38"/>
      <c r="B717" s="118" t="s">
        <v>1116</v>
      </c>
      <c r="C717" s="148" t="s">
        <v>4923</v>
      </c>
      <c r="D717" s="148" t="s">
        <v>4868</v>
      </c>
      <c r="E717" s="21" t="s">
        <v>5692</v>
      </c>
      <c r="F717" s="4" t="s">
        <v>5698</v>
      </c>
      <c r="G717" s="21" t="s">
        <v>1120</v>
      </c>
      <c r="H717" s="21">
        <v>0</v>
      </c>
      <c r="I717" s="21" t="s">
        <v>1475</v>
      </c>
      <c r="J717" s="21">
        <v>8</v>
      </c>
      <c r="K717" s="21">
        <v>8</v>
      </c>
      <c r="L717" s="4" t="s">
        <v>5699</v>
      </c>
      <c r="M717" s="21" t="s">
        <v>510</v>
      </c>
      <c r="N717" s="21">
        <v>2</v>
      </c>
    </row>
    <row r="718" spans="1:14" s="194" customFormat="1" hidden="1" outlineLevel="2">
      <c r="A718" s="38"/>
      <c r="B718" s="118" t="s">
        <v>1116</v>
      </c>
      <c r="C718" s="148" t="s">
        <v>4923</v>
      </c>
      <c r="D718" s="148" t="s">
        <v>4868</v>
      </c>
      <c r="E718" s="21" t="s">
        <v>5692</v>
      </c>
      <c r="F718" s="4" t="s">
        <v>5700</v>
      </c>
      <c r="G718" s="21" t="s">
        <v>1120</v>
      </c>
      <c r="H718" s="21">
        <v>0</v>
      </c>
      <c r="I718" s="21" t="s">
        <v>1475</v>
      </c>
      <c r="J718" s="21">
        <v>8</v>
      </c>
      <c r="K718" s="21">
        <v>8</v>
      </c>
      <c r="L718" s="4" t="s">
        <v>1561</v>
      </c>
      <c r="M718" s="21" t="s">
        <v>510</v>
      </c>
      <c r="N718" s="21">
        <v>3</v>
      </c>
    </row>
    <row r="719" spans="1:14" s="194" customFormat="1" ht="57" hidden="1" outlineLevel="2">
      <c r="A719" s="38"/>
      <c r="B719" s="118" t="s">
        <v>1116</v>
      </c>
      <c r="C719" s="148" t="s">
        <v>4923</v>
      </c>
      <c r="D719" s="148" t="s">
        <v>4868</v>
      </c>
      <c r="E719" s="21" t="s">
        <v>5692</v>
      </c>
      <c r="F719" s="4" t="s">
        <v>5701</v>
      </c>
      <c r="G719" s="21" t="s">
        <v>1120</v>
      </c>
      <c r="H719" s="21">
        <v>0</v>
      </c>
      <c r="I719" s="21" t="s">
        <v>1475</v>
      </c>
      <c r="J719" s="21">
        <v>7</v>
      </c>
      <c r="K719" s="21">
        <v>7</v>
      </c>
      <c r="L719" s="4" t="s">
        <v>5702</v>
      </c>
      <c r="M719" s="21" t="s">
        <v>510</v>
      </c>
      <c r="N719" s="21">
        <v>2</v>
      </c>
    </row>
    <row r="720" spans="1:14" s="194" customFormat="1" ht="57" hidden="1" outlineLevel="2">
      <c r="A720" s="38"/>
      <c r="B720" s="118" t="s">
        <v>1116</v>
      </c>
      <c r="C720" s="148" t="s">
        <v>4923</v>
      </c>
      <c r="D720" s="148" t="s">
        <v>4868</v>
      </c>
      <c r="E720" s="21" t="s">
        <v>5692</v>
      </c>
      <c r="F720" s="4" t="s">
        <v>5703</v>
      </c>
      <c r="G720" s="21" t="s">
        <v>1120</v>
      </c>
      <c r="H720" s="21">
        <v>0</v>
      </c>
      <c r="I720" s="21" t="s">
        <v>1475</v>
      </c>
      <c r="J720" s="6">
        <v>7</v>
      </c>
      <c r="K720" s="6">
        <v>7</v>
      </c>
      <c r="L720" s="4" t="s">
        <v>4287</v>
      </c>
      <c r="M720" s="21" t="s">
        <v>510</v>
      </c>
      <c r="N720" s="21">
        <v>2</v>
      </c>
    </row>
    <row r="721" spans="1:14" s="194" customFormat="1" hidden="1" outlineLevel="2">
      <c r="A721" s="38"/>
      <c r="B721" s="118" t="s">
        <v>1116</v>
      </c>
      <c r="C721" s="148" t="s">
        <v>4923</v>
      </c>
      <c r="D721" s="148" t="s">
        <v>4868</v>
      </c>
      <c r="E721" s="21" t="s">
        <v>5692</v>
      </c>
      <c r="F721" s="4" t="s">
        <v>5360</v>
      </c>
      <c r="G721" s="21" t="s">
        <v>1120</v>
      </c>
      <c r="H721" s="21">
        <v>0</v>
      </c>
      <c r="I721" s="21" t="s">
        <v>1475</v>
      </c>
      <c r="J721" s="21">
        <v>7</v>
      </c>
      <c r="K721" s="21">
        <v>7</v>
      </c>
      <c r="L721" s="4" t="s">
        <v>5361</v>
      </c>
      <c r="M721" s="21" t="s">
        <v>510</v>
      </c>
      <c r="N721" s="21">
        <v>3</v>
      </c>
    </row>
    <row r="722" spans="1:14" s="194" customFormat="1" hidden="1" outlineLevel="2">
      <c r="A722" s="38"/>
      <c r="B722" s="118" t="s">
        <v>1116</v>
      </c>
      <c r="C722" s="148" t="s">
        <v>4923</v>
      </c>
      <c r="D722" s="148" t="s">
        <v>4868</v>
      </c>
      <c r="E722" s="21" t="s">
        <v>5692</v>
      </c>
      <c r="F722" s="4" t="s">
        <v>5704</v>
      </c>
      <c r="G722" s="21" t="s">
        <v>1120</v>
      </c>
      <c r="H722" s="21">
        <v>0</v>
      </c>
      <c r="I722" s="21" t="s">
        <v>1475</v>
      </c>
      <c r="J722" s="21">
        <v>7</v>
      </c>
      <c r="K722" s="21">
        <v>7</v>
      </c>
      <c r="L722" s="4" t="s">
        <v>3005</v>
      </c>
      <c r="M722" s="21" t="s">
        <v>5705</v>
      </c>
      <c r="N722" s="21">
        <v>4</v>
      </c>
    </row>
    <row r="723" spans="1:14" s="194" customFormat="1" ht="42.75" hidden="1" outlineLevel="2">
      <c r="A723" s="38"/>
      <c r="B723" s="118" t="s">
        <v>1116</v>
      </c>
      <c r="C723" s="148" t="s">
        <v>4923</v>
      </c>
      <c r="D723" s="148" t="s">
        <v>4868</v>
      </c>
      <c r="E723" s="22" t="s">
        <v>5706</v>
      </c>
      <c r="F723" s="4" t="s">
        <v>5707</v>
      </c>
      <c r="G723" s="51" t="s">
        <v>5482</v>
      </c>
      <c r="H723" s="51"/>
      <c r="I723" s="51" t="s">
        <v>1124</v>
      </c>
      <c r="J723" s="21">
        <v>7</v>
      </c>
      <c r="K723" s="21">
        <v>7</v>
      </c>
      <c r="L723" s="65" t="s">
        <v>5708</v>
      </c>
      <c r="M723" s="51" t="s">
        <v>510</v>
      </c>
      <c r="N723" s="51" t="s">
        <v>769</v>
      </c>
    </row>
    <row r="724" spans="1:14" s="194" customFormat="1" hidden="1" outlineLevel="2">
      <c r="A724" s="38"/>
      <c r="B724" s="118" t="s">
        <v>1116</v>
      </c>
      <c r="C724" s="148" t="s">
        <v>4923</v>
      </c>
      <c r="D724" s="148" t="s">
        <v>4868</v>
      </c>
      <c r="E724" s="21" t="s">
        <v>5692</v>
      </c>
      <c r="F724" s="4" t="s">
        <v>5709</v>
      </c>
      <c r="G724" s="21" t="s">
        <v>1120</v>
      </c>
      <c r="H724" s="21">
        <v>0</v>
      </c>
      <c r="I724" s="21" t="s">
        <v>1475</v>
      </c>
      <c r="J724" s="21">
        <v>7</v>
      </c>
      <c r="K724" s="21">
        <v>7</v>
      </c>
      <c r="L724" s="4" t="s">
        <v>5522</v>
      </c>
      <c r="M724" s="21" t="s">
        <v>5710</v>
      </c>
      <c r="N724" s="21" t="s">
        <v>769</v>
      </c>
    </row>
    <row r="725" spans="1:14" s="194" customFormat="1" hidden="1" outlineLevel="2">
      <c r="A725" s="38"/>
      <c r="B725" s="118" t="s">
        <v>1116</v>
      </c>
      <c r="C725" s="148" t="s">
        <v>4923</v>
      </c>
      <c r="D725" s="148" t="s">
        <v>4868</v>
      </c>
      <c r="E725" s="21" t="s">
        <v>5711</v>
      </c>
      <c r="F725" s="4" t="s">
        <v>5712</v>
      </c>
      <c r="G725" s="21" t="s">
        <v>1120</v>
      </c>
      <c r="H725" s="21">
        <v>0</v>
      </c>
      <c r="I725" s="21" t="s">
        <v>61</v>
      </c>
      <c r="J725" s="21">
        <v>1</v>
      </c>
      <c r="K725" s="21">
        <v>1</v>
      </c>
      <c r="L725" s="4" t="s">
        <v>1169</v>
      </c>
      <c r="M725" s="21" t="s">
        <v>510</v>
      </c>
      <c r="N725" s="21" t="s">
        <v>769</v>
      </c>
    </row>
    <row r="726" spans="1:14" s="194" customFormat="1" ht="28.5" hidden="1" outlineLevel="2">
      <c r="A726" s="38"/>
      <c r="B726" s="118" t="s">
        <v>1116</v>
      </c>
      <c r="C726" s="148" t="s">
        <v>4923</v>
      </c>
      <c r="D726" s="148" t="s">
        <v>4868</v>
      </c>
      <c r="E726" s="21" t="s">
        <v>5711</v>
      </c>
      <c r="F726" s="4" t="s">
        <v>5713</v>
      </c>
      <c r="G726" s="21" t="s">
        <v>1120</v>
      </c>
      <c r="H726" s="21">
        <v>0</v>
      </c>
      <c r="I726" s="21" t="s">
        <v>61</v>
      </c>
      <c r="J726" s="21">
        <v>1</v>
      </c>
      <c r="K726" s="21">
        <v>1</v>
      </c>
      <c r="L726" s="4" t="s">
        <v>1169</v>
      </c>
      <c r="M726" s="21" t="s">
        <v>510</v>
      </c>
      <c r="N726" s="21" t="s">
        <v>346</v>
      </c>
    </row>
    <row r="727" spans="1:14" s="194" customFormat="1" hidden="1" outlineLevel="2">
      <c r="A727" s="38"/>
      <c r="B727" s="118" t="s">
        <v>1116</v>
      </c>
      <c r="C727" s="148" t="s">
        <v>4923</v>
      </c>
      <c r="D727" s="148" t="s">
        <v>4868</v>
      </c>
      <c r="E727" s="21" t="s">
        <v>5711</v>
      </c>
      <c r="F727" s="4" t="s">
        <v>5714</v>
      </c>
      <c r="G727" s="21" t="s">
        <v>1120</v>
      </c>
      <c r="H727" s="21">
        <v>0</v>
      </c>
      <c r="I727" s="21" t="s">
        <v>1475</v>
      </c>
      <c r="J727" s="21">
        <v>8</v>
      </c>
      <c r="K727" s="21">
        <v>8</v>
      </c>
      <c r="L727" s="4" t="s">
        <v>1532</v>
      </c>
      <c r="M727" s="21" t="s">
        <v>826</v>
      </c>
      <c r="N727" s="21" t="s">
        <v>5715</v>
      </c>
    </row>
    <row r="728" spans="1:14" s="194" customFormat="1" hidden="1" outlineLevel="2">
      <c r="A728" s="38"/>
      <c r="B728" s="118" t="s">
        <v>1116</v>
      </c>
      <c r="C728" s="148" t="s">
        <v>4923</v>
      </c>
      <c r="D728" s="148" t="s">
        <v>4868</v>
      </c>
      <c r="E728" s="21" t="s">
        <v>5711</v>
      </c>
      <c r="F728" s="4" t="s">
        <v>5716</v>
      </c>
      <c r="G728" s="21" t="s">
        <v>1120</v>
      </c>
      <c r="H728" s="21">
        <v>0</v>
      </c>
      <c r="I728" s="21" t="s">
        <v>1475</v>
      </c>
      <c r="J728" s="21">
        <v>8</v>
      </c>
      <c r="K728" s="21">
        <v>8</v>
      </c>
      <c r="L728" s="4" t="s">
        <v>5717</v>
      </c>
      <c r="M728" s="21" t="s">
        <v>826</v>
      </c>
      <c r="N728" s="21" t="s">
        <v>1534</v>
      </c>
    </row>
    <row r="729" spans="1:14" s="194" customFormat="1" ht="28.5" hidden="1" outlineLevel="2">
      <c r="A729" s="38"/>
      <c r="B729" s="118" t="s">
        <v>1116</v>
      </c>
      <c r="C729" s="148" t="s">
        <v>4923</v>
      </c>
      <c r="D729" s="148" t="s">
        <v>4868</v>
      </c>
      <c r="E729" s="21" t="s">
        <v>5711</v>
      </c>
      <c r="F729" s="4" t="s">
        <v>5718</v>
      </c>
      <c r="G729" s="21" t="s">
        <v>1120</v>
      </c>
      <c r="H729" s="21">
        <v>0</v>
      </c>
      <c r="I729" s="21" t="s">
        <v>1475</v>
      </c>
      <c r="J729" s="21">
        <v>1</v>
      </c>
      <c r="K729" s="21">
        <v>1</v>
      </c>
      <c r="L729" s="4" t="s">
        <v>5719</v>
      </c>
      <c r="M729" s="21" t="s">
        <v>510</v>
      </c>
      <c r="N729" s="21" t="s">
        <v>769</v>
      </c>
    </row>
    <row r="730" spans="1:14" s="194" customFormat="1" hidden="1" outlineLevel="2">
      <c r="A730" s="38"/>
      <c r="B730" s="118" t="s">
        <v>1116</v>
      </c>
      <c r="C730" s="148" t="s">
        <v>4923</v>
      </c>
      <c r="D730" s="148" t="s">
        <v>4868</v>
      </c>
      <c r="E730" s="21" t="s">
        <v>5711</v>
      </c>
      <c r="F730" s="4" t="s">
        <v>3182</v>
      </c>
      <c r="G730" s="21" t="s">
        <v>1120</v>
      </c>
      <c r="H730" s="21">
        <v>0</v>
      </c>
      <c r="I730" s="21" t="s">
        <v>1475</v>
      </c>
      <c r="J730" s="21">
        <v>1</v>
      </c>
      <c r="K730" s="21">
        <v>1</v>
      </c>
      <c r="L730" s="4" t="s">
        <v>5720</v>
      </c>
      <c r="M730" s="21" t="s">
        <v>510</v>
      </c>
      <c r="N730" s="21" t="s">
        <v>769</v>
      </c>
    </row>
    <row r="731" spans="1:14" s="194" customFormat="1" hidden="1" outlineLevel="2">
      <c r="A731" s="38"/>
      <c r="B731" s="118" t="s">
        <v>1116</v>
      </c>
      <c r="C731" s="148" t="s">
        <v>4923</v>
      </c>
      <c r="D731" s="148" t="s">
        <v>4868</v>
      </c>
      <c r="E731" s="21" t="s">
        <v>5711</v>
      </c>
      <c r="F731" s="4" t="s">
        <v>5721</v>
      </c>
      <c r="G731" s="21" t="s">
        <v>1120</v>
      </c>
      <c r="H731" s="21">
        <v>0</v>
      </c>
      <c r="I731" s="21" t="s">
        <v>1475</v>
      </c>
      <c r="J731" s="21">
        <v>8</v>
      </c>
      <c r="K731" s="21">
        <v>8</v>
      </c>
      <c r="L731" s="4" t="s">
        <v>3005</v>
      </c>
      <c r="M731" s="21" t="s">
        <v>5705</v>
      </c>
      <c r="N731" s="21" t="s">
        <v>1534</v>
      </c>
    </row>
    <row r="732" spans="1:14" s="194" customFormat="1" hidden="1" outlineLevel="2">
      <c r="A732" s="38"/>
      <c r="B732" s="118" t="s">
        <v>1116</v>
      </c>
      <c r="C732" s="148" t="s">
        <v>4923</v>
      </c>
      <c r="D732" s="148" t="s">
        <v>4868</v>
      </c>
      <c r="E732" s="21" t="s">
        <v>5711</v>
      </c>
      <c r="F732" s="4" t="s">
        <v>5722</v>
      </c>
      <c r="G732" s="21" t="s">
        <v>1120</v>
      </c>
      <c r="H732" s="21">
        <v>0</v>
      </c>
      <c r="I732" s="21" t="s">
        <v>1475</v>
      </c>
      <c r="J732" s="21">
        <v>1</v>
      </c>
      <c r="K732" s="21">
        <v>1</v>
      </c>
      <c r="L732" s="4" t="s">
        <v>5723</v>
      </c>
      <c r="M732" s="21" t="s">
        <v>510</v>
      </c>
      <c r="N732" s="21" t="s">
        <v>764</v>
      </c>
    </row>
    <row r="733" spans="1:14" s="194" customFormat="1" ht="28.5" outlineLevel="1" collapsed="1">
      <c r="A733" s="38" t="s">
        <v>1882</v>
      </c>
      <c r="B733" s="118" t="s">
        <v>1116</v>
      </c>
      <c r="C733" s="148" t="s">
        <v>4923</v>
      </c>
      <c r="D733" s="148" t="s">
        <v>4868</v>
      </c>
      <c r="E733" s="21"/>
      <c r="F733" s="4" t="s">
        <v>5724</v>
      </c>
      <c r="G733" s="21"/>
      <c r="H733" s="21">
        <v>0</v>
      </c>
      <c r="I733" s="21">
        <v>0</v>
      </c>
      <c r="J733" s="21">
        <v>0</v>
      </c>
      <c r="K733" s="21"/>
      <c r="L733" s="4" t="s">
        <v>6680</v>
      </c>
      <c r="M733" s="21">
        <v>0</v>
      </c>
      <c r="N733" s="21">
        <v>0</v>
      </c>
    </row>
    <row r="734" spans="1:14" s="194" customFormat="1" ht="28.5" hidden="1" outlineLevel="2">
      <c r="A734" s="38"/>
      <c r="B734" s="118" t="s">
        <v>1116</v>
      </c>
      <c r="C734" s="148" t="s">
        <v>4923</v>
      </c>
      <c r="D734" s="148" t="s">
        <v>4868</v>
      </c>
      <c r="E734" s="6"/>
      <c r="F734" s="4" t="s">
        <v>5725</v>
      </c>
      <c r="G734" s="6" t="s">
        <v>5305</v>
      </c>
      <c r="H734" s="6"/>
      <c r="I734" s="6" t="s">
        <v>1475</v>
      </c>
      <c r="J734" s="6">
        <v>3</v>
      </c>
      <c r="K734" s="6">
        <v>3</v>
      </c>
      <c r="L734" s="5" t="s">
        <v>5306</v>
      </c>
      <c r="M734" s="6" t="s">
        <v>510</v>
      </c>
      <c r="N734" s="6">
        <v>2</v>
      </c>
    </row>
    <row r="735" spans="1:14" s="194" customFormat="1" hidden="1" outlineLevel="2">
      <c r="A735" s="38"/>
      <c r="B735" s="118" t="s">
        <v>1116</v>
      </c>
      <c r="C735" s="148" t="s">
        <v>4923</v>
      </c>
      <c r="D735" s="148" t="s">
        <v>4868</v>
      </c>
      <c r="E735" s="21"/>
      <c r="F735" s="4" t="s">
        <v>5726</v>
      </c>
      <c r="G735" s="21" t="s">
        <v>1120</v>
      </c>
      <c r="H735" s="21">
        <v>0</v>
      </c>
      <c r="I735" s="21" t="s">
        <v>1475</v>
      </c>
      <c r="J735" s="21">
        <v>3</v>
      </c>
      <c r="K735" s="21">
        <v>3</v>
      </c>
      <c r="L735" s="4" t="s">
        <v>5727</v>
      </c>
      <c r="M735" s="21" t="s">
        <v>826</v>
      </c>
      <c r="N735" s="21">
        <v>80</v>
      </c>
    </row>
    <row r="736" spans="1:14" s="194" customFormat="1" outlineLevel="1" collapsed="1">
      <c r="A736" s="38" t="s">
        <v>1890</v>
      </c>
      <c r="B736" s="118" t="s">
        <v>1116</v>
      </c>
      <c r="C736" s="148" t="s">
        <v>4923</v>
      </c>
      <c r="D736" s="148" t="s">
        <v>4868</v>
      </c>
      <c r="E736" s="141"/>
      <c r="F736" s="7" t="s">
        <v>5728</v>
      </c>
      <c r="G736" s="6"/>
      <c r="H736" s="6"/>
      <c r="I736" s="6"/>
      <c r="J736" s="6"/>
      <c r="K736" s="6"/>
      <c r="L736" s="5" t="s">
        <v>6657</v>
      </c>
      <c r="M736" s="6"/>
      <c r="N736" s="6"/>
    </row>
    <row r="737" spans="1:14" s="194" customFormat="1" ht="28.5" hidden="1" outlineLevel="2">
      <c r="A737" s="38"/>
      <c r="B737" s="118" t="s">
        <v>1116</v>
      </c>
      <c r="C737" s="148" t="s">
        <v>4923</v>
      </c>
      <c r="D737" s="148" t="s">
        <v>4868</v>
      </c>
      <c r="E737" s="22" t="s">
        <v>5729</v>
      </c>
      <c r="F737" s="4" t="s">
        <v>5477</v>
      </c>
      <c r="G737" s="6" t="s">
        <v>5305</v>
      </c>
      <c r="H737" s="6"/>
      <c r="I737" s="6" t="s">
        <v>1475</v>
      </c>
      <c r="J737" s="6">
        <v>4</v>
      </c>
      <c r="K737" s="6">
        <v>4</v>
      </c>
      <c r="L737" s="5" t="s">
        <v>5306</v>
      </c>
      <c r="M737" s="6" t="s">
        <v>510</v>
      </c>
      <c r="N737" s="6">
        <v>2</v>
      </c>
    </row>
    <row r="738" spans="1:14" s="194" customFormat="1" outlineLevel="1" collapsed="1">
      <c r="A738" s="38" t="s">
        <v>1901</v>
      </c>
      <c r="B738" s="118" t="s">
        <v>1116</v>
      </c>
      <c r="C738" s="148" t="s">
        <v>4923</v>
      </c>
      <c r="D738" s="148" t="s">
        <v>4868</v>
      </c>
      <c r="E738" s="141"/>
      <c r="F738" s="7" t="s">
        <v>5730</v>
      </c>
      <c r="G738" s="6"/>
      <c r="H738" s="6"/>
      <c r="I738" s="6"/>
      <c r="J738" s="6"/>
      <c r="K738" s="6"/>
      <c r="L738" s="5" t="s">
        <v>6659</v>
      </c>
      <c r="M738" s="6"/>
      <c r="N738" s="6"/>
    </row>
    <row r="739" spans="1:14" s="194" customFormat="1" ht="28.5" hidden="1" outlineLevel="2">
      <c r="A739" s="38"/>
      <c r="B739" s="118" t="s">
        <v>1116</v>
      </c>
      <c r="C739" s="148" t="s">
        <v>4923</v>
      </c>
      <c r="D739" s="148" t="s">
        <v>4868</v>
      </c>
      <c r="E739" s="146" t="s">
        <v>5731</v>
      </c>
      <c r="F739" s="4" t="s">
        <v>5732</v>
      </c>
      <c r="G739" s="6" t="s">
        <v>5305</v>
      </c>
      <c r="H739" s="6"/>
      <c r="I739" s="6" t="s">
        <v>1475</v>
      </c>
      <c r="J739" s="6">
        <v>4</v>
      </c>
      <c r="K739" s="6">
        <v>4</v>
      </c>
      <c r="L739" s="5" t="s">
        <v>5306</v>
      </c>
      <c r="M739" s="6" t="s">
        <v>510</v>
      </c>
      <c r="N739" s="6">
        <v>1</v>
      </c>
    </row>
    <row r="740" spans="1:14" s="194" customFormat="1" outlineLevel="1" collapsed="1">
      <c r="A740" s="38" t="s">
        <v>1906</v>
      </c>
      <c r="B740" s="118" t="s">
        <v>1116</v>
      </c>
      <c r="C740" s="148" t="s">
        <v>4923</v>
      </c>
      <c r="D740" s="148" t="s">
        <v>4868</v>
      </c>
      <c r="E740" s="141"/>
      <c r="F740" s="7" t="s">
        <v>5733</v>
      </c>
      <c r="G740" s="6"/>
      <c r="H740" s="6"/>
      <c r="I740" s="6"/>
      <c r="J740" s="6"/>
      <c r="K740" s="6"/>
      <c r="L740" s="5" t="s">
        <v>6657</v>
      </c>
      <c r="M740" s="6"/>
      <c r="N740" s="6"/>
    </row>
    <row r="741" spans="1:14" s="194" customFormat="1" ht="57" hidden="1" outlineLevel="2">
      <c r="A741" s="38"/>
      <c r="B741" s="118" t="s">
        <v>1116</v>
      </c>
      <c r="C741" s="148" t="s">
        <v>4923</v>
      </c>
      <c r="D741" s="148" t="s">
        <v>4868</v>
      </c>
      <c r="E741" s="22" t="s">
        <v>5734</v>
      </c>
      <c r="F741" s="4" t="s">
        <v>5474</v>
      </c>
      <c r="G741" s="6" t="s">
        <v>5305</v>
      </c>
      <c r="H741" s="6"/>
      <c r="I741" s="6" t="s">
        <v>1475</v>
      </c>
      <c r="J741" s="6">
        <v>4</v>
      </c>
      <c r="K741" s="6">
        <v>4</v>
      </c>
      <c r="L741" s="5" t="s">
        <v>5306</v>
      </c>
      <c r="M741" s="6" t="s">
        <v>510</v>
      </c>
      <c r="N741" s="6">
        <v>2</v>
      </c>
    </row>
    <row r="742" spans="1:14" s="194" customFormat="1" outlineLevel="1" collapsed="1">
      <c r="A742" s="38" t="s">
        <v>1913</v>
      </c>
      <c r="B742" s="118" t="s">
        <v>1116</v>
      </c>
      <c r="C742" s="148" t="s">
        <v>4923</v>
      </c>
      <c r="D742" s="148" t="s">
        <v>4868</v>
      </c>
      <c r="E742" s="141"/>
      <c r="F742" s="7" t="s">
        <v>6361</v>
      </c>
      <c r="G742" s="6"/>
      <c r="H742" s="6"/>
      <c r="I742" s="6"/>
      <c r="J742" s="6"/>
      <c r="K742" s="6"/>
      <c r="L742" s="5" t="s">
        <v>6659</v>
      </c>
      <c r="M742" s="6"/>
      <c r="N742" s="6"/>
    </row>
    <row r="743" spans="1:14" s="194" customFormat="1" ht="28.5" hidden="1" outlineLevel="2">
      <c r="A743" s="38"/>
      <c r="B743" s="118" t="s">
        <v>1116</v>
      </c>
      <c r="C743" s="148" t="s">
        <v>4923</v>
      </c>
      <c r="D743" s="148" t="s">
        <v>4868</v>
      </c>
      <c r="E743" s="22" t="s">
        <v>5735</v>
      </c>
      <c r="F743" s="4" t="s">
        <v>5736</v>
      </c>
      <c r="G743" s="6" t="s">
        <v>5305</v>
      </c>
      <c r="H743" s="6"/>
      <c r="I743" s="6" t="s">
        <v>1475</v>
      </c>
      <c r="J743" s="6">
        <v>4</v>
      </c>
      <c r="K743" s="6">
        <v>4</v>
      </c>
      <c r="L743" s="5" t="s">
        <v>5306</v>
      </c>
      <c r="M743" s="6" t="s">
        <v>510</v>
      </c>
      <c r="N743" s="6">
        <v>1</v>
      </c>
    </row>
    <row r="744" spans="1:14" s="194" customFormat="1" outlineLevel="1" collapsed="1">
      <c r="A744" s="38" t="s">
        <v>1937</v>
      </c>
      <c r="B744" s="118" t="s">
        <v>1116</v>
      </c>
      <c r="C744" s="148" t="s">
        <v>4923</v>
      </c>
      <c r="D744" s="148" t="s">
        <v>4868</v>
      </c>
      <c r="E744" s="141"/>
      <c r="F744" s="7" t="s">
        <v>6362</v>
      </c>
      <c r="G744" s="6"/>
      <c r="H744" s="6"/>
      <c r="I744" s="6"/>
      <c r="J744" s="6"/>
      <c r="K744" s="6"/>
      <c r="L744" s="5" t="s">
        <v>6657</v>
      </c>
      <c r="M744" s="6"/>
      <c r="N744" s="6"/>
    </row>
    <row r="745" spans="1:14" s="194" customFormat="1" ht="57" hidden="1" outlineLevel="2">
      <c r="A745" s="38"/>
      <c r="B745" s="118" t="s">
        <v>1116</v>
      </c>
      <c r="C745" s="148" t="s">
        <v>4923</v>
      </c>
      <c r="D745" s="148" t="s">
        <v>4868</v>
      </c>
      <c r="E745" s="22" t="s">
        <v>5737</v>
      </c>
      <c r="F745" s="4" t="s">
        <v>5738</v>
      </c>
      <c r="G745" s="6" t="s">
        <v>5305</v>
      </c>
      <c r="H745" s="6"/>
      <c r="I745" s="6" t="s">
        <v>1475</v>
      </c>
      <c r="J745" s="6">
        <v>5</v>
      </c>
      <c r="K745" s="6">
        <v>5</v>
      </c>
      <c r="L745" s="5" t="s">
        <v>5306</v>
      </c>
      <c r="M745" s="6" t="s">
        <v>510</v>
      </c>
      <c r="N745" s="6">
        <v>2</v>
      </c>
    </row>
    <row r="746" spans="1:14" s="194" customFormat="1" outlineLevel="1" collapsed="1">
      <c r="A746" s="38" t="s">
        <v>1951</v>
      </c>
      <c r="B746" s="118" t="s">
        <v>1116</v>
      </c>
      <c r="C746" s="148" t="s">
        <v>4923</v>
      </c>
      <c r="D746" s="148" t="s">
        <v>4868</v>
      </c>
      <c r="E746" s="141"/>
      <c r="F746" s="7" t="s">
        <v>6363</v>
      </c>
      <c r="G746" s="6"/>
      <c r="H746" s="6"/>
      <c r="I746" s="6"/>
      <c r="J746" s="6"/>
      <c r="K746" s="6"/>
      <c r="L746" s="5" t="s">
        <v>6657</v>
      </c>
      <c r="M746" s="6"/>
      <c r="N746" s="6"/>
    </row>
    <row r="747" spans="1:14" s="194" customFormat="1" ht="57" hidden="1" outlineLevel="2">
      <c r="A747" s="38"/>
      <c r="B747" s="118" t="s">
        <v>1116</v>
      </c>
      <c r="C747" s="148" t="s">
        <v>4923</v>
      </c>
      <c r="D747" s="148" t="s">
        <v>4868</v>
      </c>
      <c r="E747" s="22" t="s">
        <v>5739</v>
      </c>
      <c r="F747" s="4" t="s">
        <v>5328</v>
      </c>
      <c r="G747" s="6" t="s">
        <v>5305</v>
      </c>
      <c r="H747" s="6"/>
      <c r="I747" s="6" t="s">
        <v>1475</v>
      </c>
      <c r="J747" s="6">
        <v>5</v>
      </c>
      <c r="K747" s="6">
        <v>5</v>
      </c>
      <c r="L747" s="5" t="s">
        <v>5306</v>
      </c>
      <c r="M747" s="6" t="s">
        <v>510</v>
      </c>
      <c r="N747" s="6">
        <v>2</v>
      </c>
    </row>
    <row r="748" spans="1:14" s="194" customFormat="1" outlineLevel="1" collapsed="1">
      <c r="A748" s="38" t="s">
        <v>1962</v>
      </c>
      <c r="B748" s="118" t="s">
        <v>1116</v>
      </c>
      <c r="C748" s="148" t="s">
        <v>4923</v>
      </c>
      <c r="D748" s="148" t="s">
        <v>4868</v>
      </c>
      <c r="E748" s="141"/>
      <c r="F748" s="7" t="s">
        <v>6364</v>
      </c>
      <c r="G748" s="6"/>
      <c r="H748" s="6"/>
      <c r="I748" s="6"/>
      <c r="J748" s="6"/>
      <c r="K748" s="6"/>
      <c r="L748" s="5" t="s">
        <v>6657</v>
      </c>
      <c r="M748" s="6"/>
      <c r="N748" s="6"/>
    </row>
    <row r="749" spans="1:14" s="194" customFormat="1" ht="57" hidden="1" outlineLevel="2">
      <c r="A749" s="38"/>
      <c r="B749" s="118" t="s">
        <v>1116</v>
      </c>
      <c r="C749" s="148" t="s">
        <v>4923</v>
      </c>
      <c r="D749" s="148" t="s">
        <v>4868</v>
      </c>
      <c r="E749" s="22" t="s">
        <v>5740</v>
      </c>
      <c r="F749" s="4" t="s">
        <v>5328</v>
      </c>
      <c r="G749" s="6" t="s">
        <v>5305</v>
      </c>
      <c r="H749" s="6"/>
      <c r="I749" s="6" t="s">
        <v>1475</v>
      </c>
      <c r="J749" s="6">
        <v>5</v>
      </c>
      <c r="K749" s="6">
        <v>5</v>
      </c>
      <c r="L749" s="5" t="s">
        <v>5306</v>
      </c>
      <c r="M749" s="6" t="s">
        <v>510</v>
      </c>
      <c r="N749" s="6">
        <v>2</v>
      </c>
    </row>
    <row r="750" spans="1:14" s="194" customFormat="1" outlineLevel="1" collapsed="1">
      <c r="A750" s="38" t="s">
        <v>1971</v>
      </c>
      <c r="B750" s="118" t="s">
        <v>1116</v>
      </c>
      <c r="C750" s="148" t="s">
        <v>4923</v>
      </c>
      <c r="D750" s="148" t="s">
        <v>4868</v>
      </c>
      <c r="E750" s="141"/>
      <c r="F750" s="7" t="s">
        <v>5741</v>
      </c>
      <c r="G750" s="6"/>
      <c r="H750" s="6"/>
      <c r="I750" s="6"/>
      <c r="J750" s="6"/>
      <c r="K750" s="6"/>
      <c r="L750" s="5" t="s">
        <v>6657</v>
      </c>
      <c r="M750" s="6"/>
      <c r="N750" s="6"/>
    </row>
    <row r="751" spans="1:14" s="194" customFormat="1" ht="57" hidden="1" outlineLevel="2">
      <c r="A751" s="38"/>
      <c r="B751" s="118" t="s">
        <v>1116</v>
      </c>
      <c r="C751" s="148" t="s">
        <v>4923</v>
      </c>
      <c r="D751" s="148" t="s">
        <v>4868</v>
      </c>
      <c r="E751" s="22" t="s">
        <v>5742</v>
      </c>
      <c r="F751" s="4" t="s">
        <v>5743</v>
      </c>
      <c r="G751" s="6" t="s">
        <v>5305</v>
      </c>
      <c r="H751" s="6"/>
      <c r="I751" s="6" t="s">
        <v>1475</v>
      </c>
      <c r="J751" s="6">
        <v>6</v>
      </c>
      <c r="K751" s="6">
        <v>6</v>
      </c>
      <c r="L751" s="5" t="s">
        <v>5306</v>
      </c>
      <c r="M751" s="6" t="s">
        <v>510</v>
      </c>
      <c r="N751" s="6">
        <v>2</v>
      </c>
    </row>
    <row r="752" spans="1:14" s="194" customFormat="1" outlineLevel="1" collapsed="1">
      <c r="A752" s="38" t="s">
        <v>1980</v>
      </c>
      <c r="B752" s="118" t="s">
        <v>1116</v>
      </c>
      <c r="C752" s="148" t="s">
        <v>4923</v>
      </c>
      <c r="D752" s="148" t="s">
        <v>4868</v>
      </c>
      <c r="E752" s="141"/>
      <c r="F752" s="7" t="s">
        <v>5744</v>
      </c>
      <c r="G752" s="6"/>
      <c r="H752" s="6"/>
      <c r="I752" s="6"/>
      <c r="J752" s="6"/>
      <c r="K752" s="6"/>
      <c r="L752" s="5" t="s">
        <v>6657</v>
      </c>
      <c r="M752" s="6"/>
      <c r="N752" s="6"/>
    </row>
    <row r="753" spans="1:14" s="194" customFormat="1" ht="57" hidden="1" outlineLevel="2">
      <c r="A753" s="38"/>
      <c r="B753" s="118" t="s">
        <v>1116</v>
      </c>
      <c r="C753" s="148" t="s">
        <v>4923</v>
      </c>
      <c r="D753" s="148" t="s">
        <v>4868</v>
      </c>
      <c r="E753" s="22" t="s">
        <v>5745</v>
      </c>
      <c r="F753" s="4" t="s">
        <v>5337</v>
      </c>
      <c r="G753" s="6" t="s">
        <v>5305</v>
      </c>
      <c r="H753" s="6"/>
      <c r="I753" s="6" t="s">
        <v>1475</v>
      </c>
      <c r="J753" s="6">
        <v>6</v>
      </c>
      <c r="K753" s="6">
        <v>6</v>
      </c>
      <c r="L753" s="5" t="s">
        <v>5306</v>
      </c>
      <c r="M753" s="6" t="s">
        <v>510</v>
      </c>
      <c r="N753" s="6">
        <v>2</v>
      </c>
    </row>
    <row r="754" spans="1:14" s="194" customFormat="1" outlineLevel="1" collapsed="1">
      <c r="A754" s="38" t="s">
        <v>1990</v>
      </c>
      <c r="B754" s="118" t="s">
        <v>1116</v>
      </c>
      <c r="C754" s="148" t="s">
        <v>4923</v>
      </c>
      <c r="D754" s="148" t="s">
        <v>4868</v>
      </c>
      <c r="E754" s="141"/>
      <c r="F754" s="7" t="s">
        <v>5746</v>
      </c>
      <c r="G754" s="6"/>
      <c r="H754" s="6"/>
      <c r="I754" s="6"/>
      <c r="J754" s="6"/>
      <c r="K754" s="6"/>
      <c r="L754" s="5" t="s">
        <v>6657</v>
      </c>
      <c r="M754" s="6"/>
      <c r="N754" s="6"/>
    </row>
    <row r="755" spans="1:14" s="194" customFormat="1" ht="57" hidden="1" outlineLevel="2">
      <c r="A755" s="38"/>
      <c r="B755" s="118" t="s">
        <v>1116</v>
      </c>
      <c r="C755" s="148" t="s">
        <v>4923</v>
      </c>
      <c r="D755" s="148" t="s">
        <v>4868</v>
      </c>
      <c r="E755" s="22" t="s">
        <v>5747</v>
      </c>
      <c r="F755" s="4" t="s">
        <v>5330</v>
      </c>
      <c r="G755" s="6" t="s">
        <v>5305</v>
      </c>
      <c r="H755" s="6"/>
      <c r="I755" s="6" t="s">
        <v>1475</v>
      </c>
      <c r="J755" s="6">
        <v>7</v>
      </c>
      <c r="K755" s="6">
        <v>7</v>
      </c>
      <c r="L755" s="5" t="s">
        <v>5306</v>
      </c>
      <c r="M755" s="6" t="s">
        <v>510</v>
      </c>
      <c r="N755" s="6">
        <v>2</v>
      </c>
    </row>
    <row r="756" spans="1:14" s="194" customFormat="1" outlineLevel="1" collapsed="1">
      <c r="A756" s="38" t="s">
        <v>2002</v>
      </c>
      <c r="B756" s="118" t="s">
        <v>1116</v>
      </c>
      <c r="C756" s="148" t="s">
        <v>4923</v>
      </c>
      <c r="D756" s="148" t="s">
        <v>4868</v>
      </c>
      <c r="E756" s="141"/>
      <c r="F756" s="7" t="s">
        <v>5748</v>
      </c>
      <c r="G756" s="6"/>
      <c r="H756" s="6"/>
      <c r="I756" s="6"/>
      <c r="J756" s="6"/>
      <c r="K756" s="6"/>
      <c r="L756" s="5" t="s">
        <v>6657</v>
      </c>
      <c r="M756" s="6"/>
      <c r="N756" s="6"/>
    </row>
    <row r="757" spans="1:14" s="194" customFormat="1" ht="28.5" hidden="1" outlineLevel="2">
      <c r="A757" s="38"/>
      <c r="B757" s="118" t="s">
        <v>1116</v>
      </c>
      <c r="C757" s="148" t="s">
        <v>4923</v>
      </c>
      <c r="D757" s="148" t="s">
        <v>4868</v>
      </c>
      <c r="E757" s="22"/>
      <c r="F757" s="4" t="s">
        <v>5328</v>
      </c>
      <c r="G757" s="6" t="s">
        <v>5305</v>
      </c>
      <c r="H757" s="6"/>
      <c r="I757" s="6" t="s">
        <v>1475</v>
      </c>
      <c r="J757" s="6">
        <v>7</v>
      </c>
      <c r="K757" s="6">
        <v>7</v>
      </c>
      <c r="L757" s="5" t="s">
        <v>5306</v>
      </c>
      <c r="M757" s="6" t="s">
        <v>510</v>
      </c>
      <c r="N757" s="6">
        <v>2</v>
      </c>
    </row>
    <row r="758" spans="1:14" s="194" customFormat="1" outlineLevel="1" collapsed="1">
      <c r="A758" s="38" t="s">
        <v>2042</v>
      </c>
      <c r="B758" s="118" t="s">
        <v>1116</v>
      </c>
      <c r="C758" s="148" t="s">
        <v>4923</v>
      </c>
      <c r="D758" s="148" t="s">
        <v>4868</v>
      </c>
      <c r="E758" s="141"/>
      <c r="F758" s="7" t="s">
        <v>5749</v>
      </c>
      <c r="G758" s="6"/>
      <c r="H758" s="6"/>
      <c r="I758" s="6"/>
      <c r="J758" s="6"/>
      <c r="K758" s="6"/>
      <c r="L758" s="5" t="s">
        <v>6657</v>
      </c>
      <c r="M758" s="6"/>
      <c r="N758" s="6"/>
    </row>
    <row r="759" spans="1:14" s="194" customFormat="1" ht="57" hidden="1" outlineLevel="2">
      <c r="A759" s="38"/>
      <c r="B759" s="118" t="s">
        <v>1116</v>
      </c>
      <c r="C759" s="148" t="s">
        <v>4923</v>
      </c>
      <c r="D759" s="148" t="s">
        <v>4868</v>
      </c>
      <c r="E759" s="22" t="s">
        <v>5750</v>
      </c>
      <c r="F759" s="4" t="s">
        <v>5743</v>
      </c>
      <c r="G759" s="6" t="s">
        <v>5305</v>
      </c>
      <c r="H759" s="6"/>
      <c r="I759" s="6" t="s">
        <v>1475</v>
      </c>
      <c r="J759" s="6">
        <v>8</v>
      </c>
      <c r="K759" s="6">
        <v>8</v>
      </c>
      <c r="L759" s="5" t="s">
        <v>5306</v>
      </c>
      <c r="M759" s="6" t="s">
        <v>510</v>
      </c>
      <c r="N759" s="6">
        <v>2</v>
      </c>
    </row>
    <row r="760" spans="1:14" s="194" customFormat="1" ht="409.5" outlineLevel="1" collapsed="1">
      <c r="A760" s="38" t="s">
        <v>2063</v>
      </c>
      <c r="B760" s="118" t="s">
        <v>1116</v>
      </c>
      <c r="C760" s="148" t="s">
        <v>4923</v>
      </c>
      <c r="D760" s="148" t="s">
        <v>4868</v>
      </c>
      <c r="E760" s="21"/>
      <c r="F760" s="4" t="s">
        <v>5751</v>
      </c>
      <c r="G760" s="21">
        <v>0</v>
      </c>
      <c r="H760" s="21">
        <v>0</v>
      </c>
      <c r="I760" s="21">
        <v>0</v>
      </c>
      <c r="J760" s="21">
        <v>0</v>
      </c>
      <c r="K760" s="21">
        <v>0</v>
      </c>
      <c r="L760" s="4" t="s">
        <v>6681</v>
      </c>
      <c r="M760" s="21">
        <v>0</v>
      </c>
      <c r="N760" s="21">
        <v>0</v>
      </c>
    </row>
    <row r="761" spans="1:14" s="194" customFormat="1" ht="57" hidden="1" outlineLevel="2">
      <c r="A761" s="38"/>
      <c r="B761" s="118" t="s">
        <v>1116</v>
      </c>
      <c r="C761" s="148" t="s">
        <v>4923</v>
      </c>
      <c r="D761" s="148" t="s">
        <v>4868</v>
      </c>
      <c r="E761" s="21" t="s">
        <v>5752</v>
      </c>
      <c r="F761" s="4" t="s">
        <v>5753</v>
      </c>
      <c r="G761" s="21" t="s">
        <v>1120</v>
      </c>
      <c r="H761" s="21">
        <v>0</v>
      </c>
      <c r="I761" s="21" t="s">
        <v>61</v>
      </c>
      <c r="J761" s="21">
        <v>5</v>
      </c>
      <c r="K761" s="21">
        <v>5</v>
      </c>
      <c r="L761" s="4" t="s">
        <v>1132</v>
      </c>
      <c r="M761" s="21" t="s">
        <v>510</v>
      </c>
      <c r="N761" s="21" t="s">
        <v>331</v>
      </c>
    </row>
    <row r="762" spans="1:14" s="194" customFormat="1" ht="42.75" hidden="1" outlineLevel="2">
      <c r="A762" s="38"/>
      <c r="B762" s="118" t="s">
        <v>1116</v>
      </c>
      <c r="C762" s="148" t="s">
        <v>4923</v>
      </c>
      <c r="D762" s="148" t="s">
        <v>4868</v>
      </c>
      <c r="E762" s="21" t="s">
        <v>5752</v>
      </c>
      <c r="F762" s="4" t="s">
        <v>5754</v>
      </c>
      <c r="G762" s="21" t="s">
        <v>1120</v>
      </c>
      <c r="H762" s="21">
        <v>0</v>
      </c>
      <c r="I762" s="21" t="s">
        <v>61</v>
      </c>
      <c r="J762" s="21">
        <v>5</v>
      </c>
      <c r="K762" s="21">
        <v>5</v>
      </c>
      <c r="L762" s="4" t="s">
        <v>1367</v>
      </c>
      <c r="M762" s="21" t="s">
        <v>510</v>
      </c>
      <c r="N762" s="21" t="s">
        <v>206</v>
      </c>
    </row>
    <row r="763" spans="1:14" s="194" customFormat="1" ht="42.75" hidden="1" outlineLevel="2">
      <c r="A763" s="38"/>
      <c r="B763" s="118" t="s">
        <v>1116</v>
      </c>
      <c r="C763" s="148" t="s">
        <v>4923</v>
      </c>
      <c r="D763" s="148" t="s">
        <v>4868</v>
      </c>
      <c r="E763" s="21" t="s">
        <v>5752</v>
      </c>
      <c r="F763" s="4" t="s">
        <v>5755</v>
      </c>
      <c r="G763" s="21" t="s">
        <v>1120</v>
      </c>
      <c r="H763" s="21">
        <v>0</v>
      </c>
      <c r="I763" s="21" t="s">
        <v>61</v>
      </c>
      <c r="J763" s="21">
        <v>4</v>
      </c>
      <c r="K763" s="21">
        <v>4</v>
      </c>
      <c r="L763" s="4" t="s">
        <v>1367</v>
      </c>
      <c r="M763" s="21" t="s">
        <v>510</v>
      </c>
      <c r="N763" s="21" t="s">
        <v>331</v>
      </c>
    </row>
    <row r="764" spans="1:14" s="194" customFormat="1" hidden="1" outlineLevel="2">
      <c r="A764" s="38"/>
      <c r="B764" s="118" t="s">
        <v>1116</v>
      </c>
      <c r="C764" s="148" t="s">
        <v>4923</v>
      </c>
      <c r="D764" s="148" t="s">
        <v>4868</v>
      </c>
      <c r="E764" s="21" t="s">
        <v>5752</v>
      </c>
      <c r="F764" s="4" t="s">
        <v>5756</v>
      </c>
      <c r="G764" s="21" t="s">
        <v>1120</v>
      </c>
      <c r="H764" s="21">
        <v>0</v>
      </c>
      <c r="I764" s="21" t="s">
        <v>61</v>
      </c>
      <c r="J764" s="21">
        <v>4</v>
      </c>
      <c r="K764" s="21">
        <v>4</v>
      </c>
      <c r="L764" s="4" t="s">
        <v>1367</v>
      </c>
      <c r="M764" s="21" t="s">
        <v>510</v>
      </c>
      <c r="N764" s="21" t="s">
        <v>370</v>
      </c>
    </row>
    <row r="765" spans="1:14" s="194" customFormat="1" hidden="1" outlineLevel="2">
      <c r="A765" s="38"/>
      <c r="B765" s="118" t="s">
        <v>1116</v>
      </c>
      <c r="C765" s="148" t="s">
        <v>4923</v>
      </c>
      <c r="D765" s="148" t="s">
        <v>4868</v>
      </c>
      <c r="E765" s="21" t="s">
        <v>5752</v>
      </c>
      <c r="F765" s="4" t="s">
        <v>5757</v>
      </c>
      <c r="G765" s="21" t="s">
        <v>1120</v>
      </c>
      <c r="H765" s="21">
        <v>0</v>
      </c>
      <c r="I765" s="21" t="s">
        <v>1475</v>
      </c>
      <c r="J765" s="21">
        <v>4</v>
      </c>
      <c r="K765" s="21">
        <v>4</v>
      </c>
      <c r="L765" s="4" t="s">
        <v>1561</v>
      </c>
      <c r="M765" s="21" t="s">
        <v>510</v>
      </c>
      <c r="N765" s="21" t="s">
        <v>332</v>
      </c>
    </row>
    <row r="766" spans="1:14" s="194" customFormat="1" hidden="1" outlineLevel="2">
      <c r="A766" s="38"/>
      <c r="B766" s="118" t="s">
        <v>1116</v>
      </c>
      <c r="C766" s="148" t="s">
        <v>4923</v>
      </c>
      <c r="D766" s="148" t="s">
        <v>4868</v>
      </c>
      <c r="E766" s="21" t="s">
        <v>5752</v>
      </c>
      <c r="F766" s="4" t="s">
        <v>5758</v>
      </c>
      <c r="G766" s="21" t="s">
        <v>1120</v>
      </c>
      <c r="H766" s="21">
        <v>0</v>
      </c>
      <c r="I766" s="21" t="s">
        <v>1475</v>
      </c>
      <c r="J766" s="21">
        <v>4</v>
      </c>
      <c r="K766" s="21">
        <v>4</v>
      </c>
      <c r="L766" s="4" t="s">
        <v>5759</v>
      </c>
      <c r="M766" s="21" t="s">
        <v>826</v>
      </c>
      <c r="N766" s="21" t="s">
        <v>5760</v>
      </c>
    </row>
    <row r="767" spans="1:14" s="194" customFormat="1" ht="57" hidden="1" outlineLevel="2">
      <c r="A767" s="38"/>
      <c r="B767" s="118" t="s">
        <v>1116</v>
      </c>
      <c r="C767" s="148" t="s">
        <v>4923</v>
      </c>
      <c r="D767" s="148" t="s">
        <v>4868</v>
      </c>
      <c r="E767" s="21" t="s">
        <v>5752</v>
      </c>
      <c r="F767" s="4" t="s">
        <v>5761</v>
      </c>
      <c r="G767" s="21" t="s">
        <v>1120</v>
      </c>
      <c r="H767" s="21">
        <v>0</v>
      </c>
      <c r="I767" s="21" t="s">
        <v>1475</v>
      </c>
      <c r="J767" s="21">
        <v>5</v>
      </c>
      <c r="K767" s="21">
        <v>5</v>
      </c>
      <c r="L767" s="4" t="s">
        <v>5762</v>
      </c>
      <c r="M767" s="21" t="s">
        <v>510</v>
      </c>
      <c r="N767" s="21">
        <v>3</v>
      </c>
    </row>
    <row r="768" spans="1:14" s="194" customFormat="1" ht="57" hidden="1" outlineLevel="2">
      <c r="A768" s="38"/>
      <c r="B768" s="118" t="s">
        <v>1116</v>
      </c>
      <c r="C768" s="148" t="s">
        <v>4923</v>
      </c>
      <c r="D768" s="148" t="s">
        <v>4868</v>
      </c>
      <c r="E768" s="21" t="s">
        <v>5752</v>
      </c>
      <c r="F768" s="4" t="s">
        <v>5763</v>
      </c>
      <c r="G768" s="21" t="s">
        <v>1120</v>
      </c>
      <c r="H768" s="21">
        <v>0</v>
      </c>
      <c r="I768" s="21" t="s">
        <v>1475</v>
      </c>
      <c r="J768" s="21">
        <v>5</v>
      </c>
      <c r="K768" s="21">
        <v>5</v>
      </c>
      <c r="L768" s="4" t="s">
        <v>3070</v>
      </c>
      <c r="M768" s="21" t="s">
        <v>510</v>
      </c>
      <c r="N768" s="21">
        <v>3</v>
      </c>
    </row>
    <row r="769" spans="1:14" s="194" customFormat="1" hidden="1" outlineLevel="2">
      <c r="A769" s="38"/>
      <c r="B769" s="118" t="s">
        <v>1116</v>
      </c>
      <c r="C769" s="148" t="s">
        <v>4923</v>
      </c>
      <c r="D769" s="148" t="s">
        <v>4868</v>
      </c>
      <c r="E769" s="21" t="s">
        <v>5752</v>
      </c>
      <c r="F769" s="4" t="s">
        <v>5360</v>
      </c>
      <c r="G769" s="21" t="s">
        <v>1120</v>
      </c>
      <c r="H769" s="21">
        <v>0</v>
      </c>
      <c r="I769" s="21" t="s">
        <v>1475</v>
      </c>
      <c r="J769" s="21">
        <v>5</v>
      </c>
      <c r="K769" s="21">
        <v>5</v>
      </c>
      <c r="L769" s="4" t="s">
        <v>5764</v>
      </c>
      <c r="M769" s="21" t="s">
        <v>510</v>
      </c>
      <c r="N769" s="21">
        <v>3</v>
      </c>
    </row>
    <row r="770" spans="1:14" s="194" customFormat="1" ht="57" hidden="1" outlineLevel="2">
      <c r="A770" s="38"/>
      <c r="B770" s="118" t="s">
        <v>1116</v>
      </c>
      <c r="C770" s="148" t="s">
        <v>4923</v>
      </c>
      <c r="D770" s="148" t="s">
        <v>4868</v>
      </c>
      <c r="E770" s="6" t="s">
        <v>5765</v>
      </c>
      <c r="F770" s="4" t="s">
        <v>5766</v>
      </c>
      <c r="G770" s="21" t="s">
        <v>1120</v>
      </c>
      <c r="H770" s="21">
        <v>0</v>
      </c>
      <c r="I770" s="21" t="s">
        <v>1475</v>
      </c>
      <c r="J770" s="21">
        <v>4</v>
      </c>
      <c r="K770" s="21">
        <v>4</v>
      </c>
      <c r="L770" s="4" t="s">
        <v>5767</v>
      </c>
      <c r="M770" s="21" t="s">
        <v>510</v>
      </c>
      <c r="N770" s="21">
        <v>2</v>
      </c>
    </row>
    <row r="771" spans="1:14" s="194" customFormat="1" hidden="1" outlineLevel="2">
      <c r="A771" s="38"/>
      <c r="B771" s="118" t="s">
        <v>1116</v>
      </c>
      <c r="C771" s="148" t="s">
        <v>4923</v>
      </c>
      <c r="D771" s="148" t="s">
        <v>4868</v>
      </c>
      <c r="E771" s="21" t="s">
        <v>5752</v>
      </c>
      <c r="F771" s="4" t="s">
        <v>5768</v>
      </c>
      <c r="G771" s="21" t="s">
        <v>1120</v>
      </c>
      <c r="H771" s="21">
        <v>0</v>
      </c>
      <c r="I771" s="21" t="s">
        <v>1475</v>
      </c>
      <c r="J771" s="21">
        <v>4</v>
      </c>
      <c r="K771" s="21">
        <v>4</v>
      </c>
      <c r="L771" s="4" t="s">
        <v>3005</v>
      </c>
      <c r="M771" s="21" t="s">
        <v>5705</v>
      </c>
      <c r="N771" s="21">
        <v>4</v>
      </c>
    </row>
    <row r="772" spans="1:14" s="194" customFormat="1" hidden="1" outlineLevel="2">
      <c r="A772" s="38"/>
      <c r="B772" s="118" t="s">
        <v>1116</v>
      </c>
      <c r="C772" s="148" t="s">
        <v>4923</v>
      </c>
      <c r="D772" s="148" t="s">
        <v>4868</v>
      </c>
      <c r="E772" s="21" t="s">
        <v>5752</v>
      </c>
      <c r="F772" s="4" t="s">
        <v>5709</v>
      </c>
      <c r="G772" s="21" t="s">
        <v>1120</v>
      </c>
      <c r="H772" s="21">
        <v>0</v>
      </c>
      <c r="I772" s="21" t="s">
        <v>1475</v>
      </c>
      <c r="J772" s="21">
        <v>4</v>
      </c>
      <c r="K772" s="21">
        <v>4</v>
      </c>
      <c r="L772" s="4" t="s">
        <v>5522</v>
      </c>
      <c r="M772" s="21" t="s">
        <v>5710</v>
      </c>
      <c r="N772" s="21" t="s">
        <v>769</v>
      </c>
    </row>
    <row r="773" spans="1:14" s="194" customFormat="1" ht="42.75" hidden="1" outlineLevel="2">
      <c r="A773" s="38"/>
      <c r="B773" s="118" t="s">
        <v>1116</v>
      </c>
      <c r="C773" s="148" t="s">
        <v>4923</v>
      </c>
      <c r="D773" s="148" t="s">
        <v>4868</v>
      </c>
      <c r="E773" s="21" t="s">
        <v>5769</v>
      </c>
      <c r="F773" s="4" t="s">
        <v>5770</v>
      </c>
      <c r="G773" s="21" t="s">
        <v>1120</v>
      </c>
      <c r="H773" s="21">
        <v>0</v>
      </c>
      <c r="I773" s="21" t="s">
        <v>61</v>
      </c>
      <c r="J773" s="21">
        <v>2</v>
      </c>
      <c r="K773" s="21">
        <v>2</v>
      </c>
      <c r="L773" s="4" t="s">
        <v>5670</v>
      </c>
      <c r="M773" s="21" t="s">
        <v>510</v>
      </c>
      <c r="N773" s="21">
        <v>14</v>
      </c>
    </row>
    <row r="774" spans="1:14" s="194" customFormat="1" hidden="1" outlineLevel="2">
      <c r="A774" s="38"/>
      <c r="B774" s="118" t="s">
        <v>1116</v>
      </c>
      <c r="C774" s="148" t="s">
        <v>4923</v>
      </c>
      <c r="D774" s="148" t="s">
        <v>4868</v>
      </c>
      <c r="E774" s="21" t="s">
        <v>5769</v>
      </c>
      <c r="F774" s="4" t="s">
        <v>5771</v>
      </c>
      <c r="G774" s="21" t="s">
        <v>1120</v>
      </c>
      <c r="H774" s="21">
        <v>0</v>
      </c>
      <c r="I774" s="21" t="s">
        <v>61</v>
      </c>
      <c r="J774" s="21">
        <v>2</v>
      </c>
      <c r="K774" s="21">
        <v>2</v>
      </c>
      <c r="L774" s="4" t="s">
        <v>5772</v>
      </c>
      <c r="M774" s="21" t="s">
        <v>510</v>
      </c>
      <c r="N774" s="21">
        <v>1</v>
      </c>
    </row>
    <row r="775" spans="1:14" s="194" customFormat="1" hidden="1" outlineLevel="2">
      <c r="A775" s="38"/>
      <c r="B775" s="118" t="s">
        <v>1116</v>
      </c>
      <c r="C775" s="148" t="s">
        <v>4923</v>
      </c>
      <c r="D775" s="148" t="s">
        <v>4868</v>
      </c>
      <c r="E775" s="21" t="s">
        <v>5769</v>
      </c>
      <c r="F775" s="4" t="s">
        <v>5773</v>
      </c>
      <c r="G775" s="21" t="s">
        <v>1120</v>
      </c>
      <c r="H775" s="21">
        <v>0</v>
      </c>
      <c r="I775" s="21" t="s">
        <v>1475</v>
      </c>
      <c r="J775" s="21">
        <v>2</v>
      </c>
      <c r="K775" s="21">
        <v>2</v>
      </c>
      <c r="L775" s="4" t="s">
        <v>5670</v>
      </c>
      <c r="M775" s="21" t="s">
        <v>510</v>
      </c>
      <c r="N775" s="21">
        <v>1</v>
      </c>
    </row>
    <row r="776" spans="1:14" s="194" customFormat="1" ht="28.5" hidden="1" outlineLevel="2">
      <c r="A776" s="38"/>
      <c r="B776" s="118" t="s">
        <v>1116</v>
      </c>
      <c r="C776" s="148" t="s">
        <v>4923</v>
      </c>
      <c r="D776" s="148" t="s">
        <v>4868</v>
      </c>
      <c r="E776" s="21" t="s">
        <v>5769</v>
      </c>
      <c r="F776" s="4" t="s">
        <v>5774</v>
      </c>
      <c r="G776" s="21" t="s">
        <v>1120</v>
      </c>
      <c r="H776" s="21">
        <v>0</v>
      </c>
      <c r="I776" s="21" t="s">
        <v>1475</v>
      </c>
      <c r="J776" s="21">
        <v>2</v>
      </c>
      <c r="K776" s="21">
        <v>2</v>
      </c>
      <c r="L776" s="4" t="s">
        <v>5775</v>
      </c>
      <c r="M776" s="21" t="s">
        <v>510</v>
      </c>
      <c r="N776" s="21">
        <v>1</v>
      </c>
    </row>
    <row r="777" spans="1:14" s="194" customFormat="1" hidden="1" outlineLevel="2">
      <c r="A777" s="38"/>
      <c r="B777" s="118" t="s">
        <v>1116</v>
      </c>
      <c r="C777" s="148" t="s">
        <v>4923</v>
      </c>
      <c r="D777" s="148" t="s">
        <v>4868</v>
      </c>
      <c r="E777" s="21" t="s">
        <v>5769</v>
      </c>
      <c r="F777" s="4" t="s">
        <v>5776</v>
      </c>
      <c r="G777" s="21" t="s">
        <v>1120</v>
      </c>
      <c r="H777" s="21">
        <v>0</v>
      </c>
      <c r="I777" s="21" t="s">
        <v>1475</v>
      </c>
      <c r="J777" s="21">
        <v>2</v>
      </c>
      <c r="K777" s="21">
        <v>2</v>
      </c>
      <c r="L777" s="4" t="s">
        <v>1638</v>
      </c>
      <c r="M777" s="21" t="s">
        <v>510</v>
      </c>
      <c r="N777" s="21">
        <v>2</v>
      </c>
    </row>
    <row r="778" spans="1:14" s="194" customFormat="1" hidden="1" outlineLevel="2">
      <c r="A778" s="38"/>
      <c r="B778" s="118" t="s">
        <v>1116</v>
      </c>
      <c r="C778" s="148" t="s">
        <v>4923</v>
      </c>
      <c r="D778" s="148" t="s">
        <v>4868</v>
      </c>
      <c r="E778" s="21" t="s">
        <v>5769</v>
      </c>
      <c r="F778" s="4" t="s">
        <v>5777</v>
      </c>
      <c r="G778" s="21" t="s">
        <v>1120</v>
      </c>
      <c r="H778" s="21">
        <v>0</v>
      </c>
      <c r="I778" s="21" t="s">
        <v>1475</v>
      </c>
      <c r="J778" s="21">
        <v>2</v>
      </c>
      <c r="K778" s="21">
        <v>2</v>
      </c>
      <c r="L778" s="4" t="s">
        <v>5667</v>
      </c>
      <c r="M778" s="21" t="s">
        <v>510</v>
      </c>
      <c r="N778" s="21">
        <v>6</v>
      </c>
    </row>
    <row r="779" spans="1:14" s="194" customFormat="1" hidden="1" outlineLevel="2">
      <c r="A779" s="38"/>
      <c r="B779" s="118" t="s">
        <v>1116</v>
      </c>
      <c r="C779" s="148" t="s">
        <v>4923</v>
      </c>
      <c r="D779" s="148" t="s">
        <v>4868</v>
      </c>
      <c r="E779" s="21" t="s">
        <v>5769</v>
      </c>
      <c r="F779" s="4" t="s">
        <v>5778</v>
      </c>
      <c r="G779" s="21" t="s">
        <v>1120</v>
      </c>
      <c r="H779" s="21">
        <v>0</v>
      </c>
      <c r="I779" s="21" t="s">
        <v>1475</v>
      </c>
      <c r="J779" s="21">
        <v>5</v>
      </c>
      <c r="K779" s="21">
        <v>5</v>
      </c>
      <c r="L779" s="4" t="s">
        <v>5727</v>
      </c>
      <c r="M779" s="21" t="s">
        <v>826</v>
      </c>
      <c r="N779" s="21">
        <v>100</v>
      </c>
    </row>
    <row r="780" spans="1:14" s="194" customFormat="1" hidden="1" outlineLevel="2">
      <c r="A780" s="38"/>
      <c r="B780" s="118" t="s">
        <v>1116</v>
      </c>
      <c r="C780" s="148" t="s">
        <v>4923</v>
      </c>
      <c r="D780" s="148" t="s">
        <v>4868</v>
      </c>
      <c r="E780" s="21" t="s">
        <v>5779</v>
      </c>
      <c r="F780" s="4" t="s">
        <v>5780</v>
      </c>
      <c r="G780" s="21" t="s">
        <v>1120</v>
      </c>
      <c r="H780" s="21">
        <v>0</v>
      </c>
      <c r="I780" s="21" t="s">
        <v>1475</v>
      </c>
      <c r="J780" s="21">
        <v>2</v>
      </c>
      <c r="K780" s="21">
        <v>2</v>
      </c>
      <c r="L780" s="4" t="s">
        <v>5781</v>
      </c>
      <c r="M780" s="21" t="s">
        <v>510</v>
      </c>
      <c r="N780" s="21">
        <v>3</v>
      </c>
    </row>
    <row r="781" spans="1:14" s="194" customFormat="1" hidden="1" outlineLevel="2">
      <c r="A781" s="38"/>
      <c r="B781" s="118" t="s">
        <v>1116</v>
      </c>
      <c r="C781" s="148" t="s">
        <v>4923</v>
      </c>
      <c r="D781" s="148" t="s">
        <v>4868</v>
      </c>
      <c r="E781" s="21" t="s">
        <v>5769</v>
      </c>
      <c r="F781" s="4" t="s">
        <v>5782</v>
      </c>
      <c r="G781" s="21" t="s">
        <v>1120</v>
      </c>
      <c r="H781" s="21">
        <v>0</v>
      </c>
      <c r="I781" s="21" t="s">
        <v>1475</v>
      </c>
      <c r="J781" s="21">
        <v>2</v>
      </c>
      <c r="K781" s="21">
        <v>2</v>
      </c>
      <c r="L781" s="4" t="s">
        <v>5783</v>
      </c>
      <c r="M781" s="21" t="s">
        <v>510</v>
      </c>
      <c r="N781" s="21">
        <v>20</v>
      </c>
    </row>
    <row r="782" spans="1:14" s="194" customFormat="1" hidden="1" outlineLevel="2">
      <c r="A782" s="38"/>
      <c r="B782" s="118" t="s">
        <v>1116</v>
      </c>
      <c r="C782" s="148" t="s">
        <v>4923</v>
      </c>
      <c r="D782" s="148" t="s">
        <v>4868</v>
      </c>
      <c r="E782" s="21" t="s">
        <v>5769</v>
      </c>
      <c r="F782" s="4" t="s">
        <v>5784</v>
      </c>
      <c r="G782" s="21" t="s">
        <v>1120</v>
      </c>
      <c r="H782" s="21">
        <v>0</v>
      </c>
      <c r="I782" s="21" t="s">
        <v>1475</v>
      </c>
      <c r="J782" s="21">
        <v>5</v>
      </c>
      <c r="K782" s="21">
        <v>5</v>
      </c>
      <c r="L782" s="4" t="s">
        <v>5785</v>
      </c>
      <c r="M782" s="21" t="s">
        <v>510</v>
      </c>
      <c r="N782" s="21">
        <v>1</v>
      </c>
    </row>
    <row r="783" spans="1:14" s="194" customFormat="1" hidden="1" outlineLevel="2">
      <c r="A783" s="38"/>
      <c r="B783" s="118" t="s">
        <v>1116</v>
      </c>
      <c r="C783" s="148" t="s">
        <v>4923</v>
      </c>
      <c r="D783" s="148" t="s">
        <v>4868</v>
      </c>
      <c r="E783" s="21" t="s">
        <v>5769</v>
      </c>
      <c r="F783" s="4" t="s">
        <v>5786</v>
      </c>
      <c r="G783" s="21" t="s">
        <v>1120</v>
      </c>
      <c r="H783" s="21">
        <v>0</v>
      </c>
      <c r="I783" s="21" t="s">
        <v>1475</v>
      </c>
      <c r="J783" s="21">
        <v>4</v>
      </c>
      <c r="K783" s="21">
        <v>4</v>
      </c>
      <c r="L783" s="4" t="s">
        <v>3005</v>
      </c>
      <c r="M783" s="21" t="s">
        <v>5705</v>
      </c>
      <c r="N783" s="21" t="s">
        <v>1534</v>
      </c>
    </row>
    <row r="784" spans="1:14" s="194" customFormat="1" ht="228" outlineLevel="1" collapsed="1">
      <c r="A784" s="38" t="s">
        <v>2085</v>
      </c>
      <c r="B784" s="118" t="s">
        <v>1116</v>
      </c>
      <c r="C784" s="148" t="s">
        <v>4923</v>
      </c>
      <c r="D784" s="148" t="s">
        <v>4868</v>
      </c>
      <c r="E784" s="21"/>
      <c r="F784" s="4" t="s">
        <v>6365</v>
      </c>
      <c r="G784" s="21"/>
      <c r="H784" s="21">
        <v>0</v>
      </c>
      <c r="I784" s="21">
        <v>0</v>
      </c>
      <c r="J784" s="21">
        <v>0</v>
      </c>
      <c r="K784" s="21">
        <v>0</v>
      </c>
      <c r="L784" s="4" t="s">
        <v>6682</v>
      </c>
      <c r="M784" s="21">
        <v>0</v>
      </c>
      <c r="N784" s="21">
        <v>0</v>
      </c>
    </row>
    <row r="785" spans="1:14" s="194" customFormat="1" ht="28.5" hidden="1" outlineLevel="2">
      <c r="A785" s="38"/>
      <c r="B785" s="118" t="s">
        <v>1116</v>
      </c>
      <c r="C785" s="148" t="s">
        <v>4923</v>
      </c>
      <c r="D785" s="148" t="s">
        <v>4868</v>
      </c>
      <c r="E785" s="21" t="s">
        <v>5787</v>
      </c>
      <c r="F785" s="4" t="s">
        <v>5788</v>
      </c>
      <c r="G785" s="21" t="s">
        <v>1120</v>
      </c>
      <c r="H785" s="21">
        <v>0</v>
      </c>
      <c r="I785" s="21" t="s">
        <v>61</v>
      </c>
      <c r="J785" s="21">
        <v>3</v>
      </c>
      <c r="K785" s="21">
        <v>3</v>
      </c>
      <c r="L785" s="4" t="s">
        <v>1367</v>
      </c>
      <c r="M785" s="21" t="s">
        <v>510</v>
      </c>
      <c r="N785" s="21">
        <v>1</v>
      </c>
    </row>
    <row r="786" spans="1:14" s="194" customFormat="1" hidden="1" outlineLevel="2">
      <c r="A786" s="38"/>
      <c r="B786" s="118" t="s">
        <v>1116</v>
      </c>
      <c r="C786" s="148" t="s">
        <v>4923</v>
      </c>
      <c r="D786" s="148" t="s">
        <v>4868</v>
      </c>
      <c r="E786" s="21" t="s">
        <v>5787</v>
      </c>
      <c r="F786" s="4" t="s">
        <v>5789</v>
      </c>
      <c r="G786" s="21" t="s">
        <v>1120</v>
      </c>
      <c r="H786" s="21">
        <v>0</v>
      </c>
      <c r="I786" s="21" t="s">
        <v>61</v>
      </c>
      <c r="J786" s="21">
        <v>3</v>
      </c>
      <c r="K786" s="21">
        <v>3</v>
      </c>
      <c r="L786" s="4" t="s">
        <v>1367</v>
      </c>
      <c r="M786" s="21" t="s">
        <v>510</v>
      </c>
      <c r="N786" s="21">
        <v>2</v>
      </c>
    </row>
    <row r="787" spans="1:14" s="194" customFormat="1" hidden="1" outlineLevel="2">
      <c r="A787" s="38"/>
      <c r="B787" s="118" t="s">
        <v>1116</v>
      </c>
      <c r="C787" s="148" t="s">
        <v>4923</v>
      </c>
      <c r="D787" s="148" t="s">
        <v>4868</v>
      </c>
      <c r="E787" s="21" t="s">
        <v>5787</v>
      </c>
      <c r="F787" s="4" t="s">
        <v>5756</v>
      </c>
      <c r="G787" s="21" t="s">
        <v>1120</v>
      </c>
      <c r="H787" s="21">
        <v>0</v>
      </c>
      <c r="I787" s="21" t="s">
        <v>61</v>
      </c>
      <c r="J787" s="21">
        <v>3</v>
      </c>
      <c r="K787" s="21">
        <v>3</v>
      </c>
      <c r="L787" s="4" t="s">
        <v>1367</v>
      </c>
      <c r="M787" s="21" t="s">
        <v>510</v>
      </c>
      <c r="N787" s="21">
        <v>2</v>
      </c>
    </row>
    <row r="788" spans="1:14" s="194" customFormat="1" hidden="1" outlineLevel="2">
      <c r="A788" s="38"/>
      <c r="B788" s="118" t="s">
        <v>1116</v>
      </c>
      <c r="C788" s="148" t="s">
        <v>4923</v>
      </c>
      <c r="D788" s="148" t="s">
        <v>4868</v>
      </c>
      <c r="E788" s="21" t="s">
        <v>5787</v>
      </c>
      <c r="F788" s="4" t="s">
        <v>5790</v>
      </c>
      <c r="G788" s="21" t="s">
        <v>1120</v>
      </c>
      <c r="H788" s="21">
        <v>0</v>
      </c>
      <c r="I788" s="21" t="s">
        <v>1475</v>
      </c>
      <c r="J788" s="21">
        <v>3</v>
      </c>
      <c r="K788" s="21">
        <v>3</v>
      </c>
      <c r="L788" s="4" t="s">
        <v>5791</v>
      </c>
      <c r="M788" s="21" t="s">
        <v>510</v>
      </c>
      <c r="N788" s="21">
        <v>6</v>
      </c>
    </row>
    <row r="789" spans="1:14" s="194" customFormat="1" hidden="1" outlineLevel="2">
      <c r="A789" s="38"/>
      <c r="B789" s="118" t="s">
        <v>1116</v>
      </c>
      <c r="C789" s="148" t="s">
        <v>4923</v>
      </c>
      <c r="D789" s="148" t="s">
        <v>4868</v>
      </c>
      <c r="E789" s="21" t="s">
        <v>5787</v>
      </c>
      <c r="F789" s="4" t="s">
        <v>5758</v>
      </c>
      <c r="G789" s="21" t="s">
        <v>1120</v>
      </c>
      <c r="H789" s="21">
        <v>0</v>
      </c>
      <c r="I789" s="21" t="s">
        <v>1475</v>
      </c>
      <c r="J789" s="21">
        <v>3</v>
      </c>
      <c r="K789" s="21">
        <v>3</v>
      </c>
      <c r="L789" s="4" t="s">
        <v>5759</v>
      </c>
      <c r="M789" s="21" t="s">
        <v>826</v>
      </c>
      <c r="N789" s="21" t="s">
        <v>5760</v>
      </c>
    </row>
    <row r="790" spans="1:14" s="194" customFormat="1" ht="42.75" hidden="1" outlineLevel="2">
      <c r="A790" s="38"/>
      <c r="B790" s="118" t="s">
        <v>1116</v>
      </c>
      <c r="C790" s="148" t="s">
        <v>4923</v>
      </c>
      <c r="D790" s="148" t="s">
        <v>4868</v>
      </c>
      <c r="E790" s="21" t="s">
        <v>5787</v>
      </c>
      <c r="F790" s="4" t="s">
        <v>5792</v>
      </c>
      <c r="G790" s="21" t="s">
        <v>1120</v>
      </c>
      <c r="H790" s="21">
        <v>0</v>
      </c>
      <c r="I790" s="21" t="s">
        <v>1475</v>
      </c>
      <c r="J790" s="21">
        <v>3</v>
      </c>
      <c r="K790" s="21">
        <v>3</v>
      </c>
      <c r="L790" s="4" t="s">
        <v>5762</v>
      </c>
      <c r="M790" s="21" t="s">
        <v>510</v>
      </c>
      <c r="N790" s="21">
        <v>1</v>
      </c>
    </row>
    <row r="791" spans="1:14" s="194" customFormat="1" ht="28.5" hidden="1" outlineLevel="2">
      <c r="A791" s="38"/>
      <c r="B791" s="118" t="s">
        <v>1116</v>
      </c>
      <c r="C791" s="148" t="s">
        <v>4923</v>
      </c>
      <c r="D791" s="148" t="s">
        <v>4868</v>
      </c>
      <c r="E791" s="21" t="s">
        <v>5787</v>
      </c>
      <c r="F791" s="4" t="s">
        <v>5793</v>
      </c>
      <c r="G791" s="21" t="s">
        <v>1120</v>
      </c>
      <c r="H791" s="21">
        <v>0</v>
      </c>
      <c r="I791" s="21" t="s">
        <v>1475</v>
      </c>
      <c r="J791" s="21">
        <v>3</v>
      </c>
      <c r="K791" s="21">
        <v>3</v>
      </c>
      <c r="L791" s="4" t="s">
        <v>3070</v>
      </c>
      <c r="M791" s="21" t="s">
        <v>510</v>
      </c>
      <c r="N791" s="21">
        <v>1</v>
      </c>
    </row>
    <row r="792" spans="1:14" s="194" customFormat="1" hidden="1" outlineLevel="2">
      <c r="A792" s="38"/>
      <c r="B792" s="118" t="s">
        <v>1116</v>
      </c>
      <c r="C792" s="148" t="s">
        <v>4923</v>
      </c>
      <c r="D792" s="148" t="s">
        <v>4868</v>
      </c>
      <c r="E792" s="21" t="s">
        <v>5787</v>
      </c>
      <c r="F792" s="4" t="s">
        <v>5360</v>
      </c>
      <c r="G792" s="21" t="s">
        <v>1120</v>
      </c>
      <c r="H792" s="21">
        <v>0</v>
      </c>
      <c r="I792" s="21" t="s">
        <v>1475</v>
      </c>
      <c r="J792" s="21">
        <v>3</v>
      </c>
      <c r="K792" s="21">
        <v>3</v>
      </c>
      <c r="L792" s="4" t="s">
        <v>5764</v>
      </c>
      <c r="M792" s="21" t="s">
        <v>510</v>
      </c>
      <c r="N792" s="21">
        <v>1</v>
      </c>
    </row>
    <row r="793" spans="1:14" s="194" customFormat="1" ht="57" hidden="1" outlineLevel="2">
      <c r="A793" s="38"/>
      <c r="B793" s="118" t="s">
        <v>1116</v>
      </c>
      <c r="C793" s="148" t="s">
        <v>4923</v>
      </c>
      <c r="D793" s="148" t="s">
        <v>4868</v>
      </c>
      <c r="E793" s="6" t="s">
        <v>5794</v>
      </c>
      <c r="F793" s="4" t="s">
        <v>5795</v>
      </c>
      <c r="G793" s="21" t="s">
        <v>1120</v>
      </c>
      <c r="H793" s="21">
        <v>0</v>
      </c>
      <c r="I793" s="21" t="s">
        <v>1475</v>
      </c>
      <c r="J793" s="21">
        <v>3</v>
      </c>
      <c r="K793" s="21">
        <v>3</v>
      </c>
      <c r="L793" s="4" t="s">
        <v>5796</v>
      </c>
      <c r="M793" s="21" t="s">
        <v>510</v>
      </c>
      <c r="N793" s="21">
        <v>2</v>
      </c>
    </row>
    <row r="794" spans="1:14" s="194" customFormat="1" hidden="1" outlineLevel="2">
      <c r="A794" s="38"/>
      <c r="B794" s="118" t="s">
        <v>1116</v>
      </c>
      <c r="C794" s="148" t="s">
        <v>4923</v>
      </c>
      <c r="D794" s="148" t="s">
        <v>4868</v>
      </c>
      <c r="E794" s="21" t="s">
        <v>5787</v>
      </c>
      <c r="F794" s="4" t="s">
        <v>5709</v>
      </c>
      <c r="G794" s="21" t="s">
        <v>1120</v>
      </c>
      <c r="H794" s="21">
        <v>0</v>
      </c>
      <c r="I794" s="21" t="s">
        <v>1475</v>
      </c>
      <c r="J794" s="21">
        <v>3</v>
      </c>
      <c r="K794" s="21">
        <v>3</v>
      </c>
      <c r="L794" s="4" t="s">
        <v>5522</v>
      </c>
      <c r="M794" s="21" t="s">
        <v>5710</v>
      </c>
      <c r="N794" s="21" t="s">
        <v>769</v>
      </c>
    </row>
    <row r="795" spans="1:14" s="194" customFormat="1" hidden="1" outlineLevel="2">
      <c r="A795" s="38"/>
      <c r="B795" s="118" t="s">
        <v>1116</v>
      </c>
      <c r="C795" s="148" t="s">
        <v>4923</v>
      </c>
      <c r="D795" s="148" t="s">
        <v>4868</v>
      </c>
      <c r="E795" s="21" t="s">
        <v>5787</v>
      </c>
      <c r="F795" s="4" t="s">
        <v>5768</v>
      </c>
      <c r="G795" s="21" t="s">
        <v>1120</v>
      </c>
      <c r="H795" s="21">
        <v>0</v>
      </c>
      <c r="I795" s="21" t="s">
        <v>1475</v>
      </c>
      <c r="J795" s="21">
        <v>3</v>
      </c>
      <c r="K795" s="21">
        <v>3</v>
      </c>
      <c r="L795" s="4" t="s">
        <v>3005</v>
      </c>
      <c r="M795" s="21" t="s">
        <v>5705</v>
      </c>
      <c r="N795" s="21">
        <v>4</v>
      </c>
    </row>
    <row r="796" spans="1:14" s="194" customFormat="1" hidden="1" outlineLevel="2">
      <c r="A796" s="38"/>
      <c r="B796" s="118" t="s">
        <v>1116</v>
      </c>
      <c r="C796" s="148" t="s">
        <v>4923</v>
      </c>
      <c r="D796" s="148" t="s">
        <v>4868</v>
      </c>
      <c r="E796" s="21" t="s">
        <v>5797</v>
      </c>
      <c r="F796" s="4" t="s">
        <v>5798</v>
      </c>
      <c r="G796" s="21" t="s">
        <v>1120</v>
      </c>
      <c r="H796" s="21">
        <v>0</v>
      </c>
      <c r="I796" s="21" t="s">
        <v>61</v>
      </c>
      <c r="J796" s="21">
        <v>3</v>
      </c>
      <c r="K796" s="21">
        <v>3</v>
      </c>
      <c r="L796" s="4" t="s">
        <v>1142</v>
      </c>
      <c r="M796" s="21" t="s">
        <v>510</v>
      </c>
      <c r="N796" s="21" t="s">
        <v>346</v>
      </c>
    </row>
    <row r="797" spans="1:14" s="194" customFormat="1" hidden="1" outlineLevel="2">
      <c r="A797" s="38"/>
      <c r="B797" s="118" t="s">
        <v>1116</v>
      </c>
      <c r="C797" s="148" t="s">
        <v>4923</v>
      </c>
      <c r="D797" s="148" t="s">
        <v>4868</v>
      </c>
      <c r="E797" s="21" t="s">
        <v>5797</v>
      </c>
      <c r="F797" s="4" t="s">
        <v>5799</v>
      </c>
      <c r="G797" s="21" t="s">
        <v>1120</v>
      </c>
      <c r="H797" s="21">
        <v>0</v>
      </c>
      <c r="I797" s="21" t="s">
        <v>61</v>
      </c>
      <c r="J797" s="21">
        <v>3</v>
      </c>
      <c r="K797" s="21">
        <v>3</v>
      </c>
      <c r="L797" s="4" t="s">
        <v>5800</v>
      </c>
      <c r="M797" s="21" t="s">
        <v>510</v>
      </c>
      <c r="N797" s="21">
        <v>1</v>
      </c>
    </row>
    <row r="798" spans="1:14" s="194" customFormat="1" ht="28.5" hidden="1" outlineLevel="2">
      <c r="A798" s="38"/>
      <c r="B798" s="118" t="s">
        <v>1116</v>
      </c>
      <c r="C798" s="148" t="s">
        <v>4923</v>
      </c>
      <c r="D798" s="148" t="s">
        <v>4868</v>
      </c>
      <c r="E798" s="21" t="s">
        <v>5797</v>
      </c>
      <c r="F798" s="4" t="s">
        <v>5801</v>
      </c>
      <c r="G798" s="21" t="s">
        <v>1120</v>
      </c>
      <c r="H798" s="21">
        <v>0</v>
      </c>
      <c r="I798" s="21" t="s">
        <v>1475</v>
      </c>
      <c r="J798" s="21">
        <v>3</v>
      </c>
      <c r="K798" s="21">
        <v>3</v>
      </c>
      <c r="L798" s="4" t="s">
        <v>5802</v>
      </c>
      <c r="M798" s="21" t="s">
        <v>510</v>
      </c>
      <c r="N798" s="21">
        <v>2</v>
      </c>
    </row>
    <row r="799" spans="1:14" s="194" customFormat="1" hidden="1" outlineLevel="2">
      <c r="A799" s="38"/>
      <c r="B799" s="118" t="s">
        <v>1116</v>
      </c>
      <c r="C799" s="148" t="s">
        <v>4923</v>
      </c>
      <c r="D799" s="148" t="s">
        <v>4868</v>
      </c>
      <c r="E799" s="21" t="s">
        <v>5797</v>
      </c>
      <c r="F799" s="4" t="s">
        <v>5776</v>
      </c>
      <c r="G799" s="21" t="s">
        <v>1120</v>
      </c>
      <c r="H799" s="21">
        <v>0</v>
      </c>
      <c r="I799" s="21" t="s">
        <v>1475</v>
      </c>
      <c r="J799" s="21">
        <v>3</v>
      </c>
      <c r="K799" s="21">
        <v>3</v>
      </c>
      <c r="L799" s="4" t="s">
        <v>1638</v>
      </c>
      <c r="M799" s="21" t="s">
        <v>510</v>
      </c>
      <c r="N799" s="21">
        <v>2</v>
      </c>
    </row>
    <row r="800" spans="1:14" s="194" customFormat="1" hidden="1" outlineLevel="2">
      <c r="A800" s="38"/>
      <c r="B800" s="118" t="s">
        <v>1116</v>
      </c>
      <c r="C800" s="148" t="s">
        <v>4923</v>
      </c>
      <c r="D800" s="148" t="s">
        <v>4868</v>
      </c>
      <c r="E800" s="21" t="s">
        <v>5797</v>
      </c>
      <c r="F800" s="4" t="s">
        <v>5777</v>
      </c>
      <c r="G800" s="21" t="s">
        <v>1120</v>
      </c>
      <c r="H800" s="21">
        <v>0</v>
      </c>
      <c r="I800" s="21" t="s">
        <v>1475</v>
      </c>
      <c r="J800" s="21">
        <v>3</v>
      </c>
      <c r="K800" s="21">
        <v>3</v>
      </c>
      <c r="L800" s="4" t="s">
        <v>5667</v>
      </c>
      <c r="M800" s="21" t="s">
        <v>510</v>
      </c>
      <c r="N800" s="21">
        <v>6</v>
      </c>
    </row>
    <row r="801" spans="1:14" s="194" customFormat="1" hidden="1" outlineLevel="2">
      <c r="A801" s="38"/>
      <c r="B801" s="118" t="s">
        <v>1116</v>
      </c>
      <c r="C801" s="148" t="s">
        <v>4923</v>
      </c>
      <c r="D801" s="148" t="s">
        <v>4868</v>
      </c>
      <c r="E801" s="21" t="s">
        <v>5797</v>
      </c>
      <c r="F801" s="4" t="s">
        <v>5778</v>
      </c>
      <c r="G801" s="21" t="s">
        <v>1120</v>
      </c>
      <c r="H801" s="21">
        <v>0</v>
      </c>
      <c r="I801" s="21" t="s">
        <v>1475</v>
      </c>
      <c r="J801" s="21">
        <v>3</v>
      </c>
      <c r="K801" s="21">
        <v>3</v>
      </c>
      <c r="L801" s="4" t="s">
        <v>5727</v>
      </c>
      <c r="M801" s="21" t="s">
        <v>826</v>
      </c>
      <c r="N801" s="21">
        <v>100</v>
      </c>
    </row>
    <row r="802" spans="1:14" s="194" customFormat="1" hidden="1" outlineLevel="2">
      <c r="A802" s="38"/>
      <c r="B802" s="118" t="s">
        <v>1116</v>
      </c>
      <c r="C802" s="148" t="s">
        <v>4923</v>
      </c>
      <c r="D802" s="148" t="s">
        <v>4868</v>
      </c>
      <c r="E802" s="21" t="s">
        <v>5797</v>
      </c>
      <c r="F802" s="4" t="s">
        <v>5803</v>
      </c>
      <c r="G802" s="21" t="s">
        <v>1120</v>
      </c>
      <c r="H802" s="21">
        <v>0</v>
      </c>
      <c r="I802" s="21" t="s">
        <v>1475</v>
      </c>
      <c r="J802" s="21">
        <v>3</v>
      </c>
      <c r="K802" s="21">
        <v>3</v>
      </c>
      <c r="L802" s="4" t="s">
        <v>5804</v>
      </c>
      <c r="M802" s="21" t="s">
        <v>510</v>
      </c>
      <c r="N802" s="21">
        <v>15</v>
      </c>
    </row>
    <row r="803" spans="1:14" s="194" customFormat="1" hidden="1" outlineLevel="2">
      <c r="A803" s="38"/>
      <c r="B803" s="118" t="s">
        <v>1116</v>
      </c>
      <c r="C803" s="148" t="s">
        <v>4923</v>
      </c>
      <c r="D803" s="148" t="s">
        <v>4868</v>
      </c>
      <c r="E803" s="21" t="s">
        <v>5797</v>
      </c>
      <c r="F803" s="4" t="s">
        <v>5786</v>
      </c>
      <c r="G803" s="21" t="s">
        <v>1120</v>
      </c>
      <c r="H803" s="21">
        <v>0</v>
      </c>
      <c r="I803" s="21" t="s">
        <v>1475</v>
      </c>
      <c r="J803" s="21">
        <v>3</v>
      </c>
      <c r="K803" s="21">
        <v>3</v>
      </c>
      <c r="L803" s="4" t="s">
        <v>3005</v>
      </c>
      <c r="M803" s="21" t="s">
        <v>5705</v>
      </c>
      <c r="N803" s="21" t="s">
        <v>215</v>
      </c>
    </row>
    <row r="804" spans="1:14" s="194" customFormat="1" ht="270.75" outlineLevel="1" collapsed="1">
      <c r="A804" s="38" t="s">
        <v>2104</v>
      </c>
      <c r="B804" s="118" t="s">
        <v>1116</v>
      </c>
      <c r="C804" s="148" t="s">
        <v>4923</v>
      </c>
      <c r="D804" s="148" t="s">
        <v>4868</v>
      </c>
      <c r="E804" s="21"/>
      <c r="F804" s="4" t="s">
        <v>6366</v>
      </c>
      <c r="G804" s="21"/>
      <c r="H804" s="21">
        <v>0</v>
      </c>
      <c r="I804" s="21">
        <v>0</v>
      </c>
      <c r="J804" s="21">
        <v>0</v>
      </c>
      <c r="K804" s="21">
        <v>0</v>
      </c>
      <c r="L804" s="4" t="s">
        <v>6683</v>
      </c>
      <c r="M804" s="21">
        <v>0</v>
      </c>
      <c r="N804" s="21">
        <v>0</v>
      </c>
    </row>
    <row r="805" spans="1:14" s="194" customFormat="1" hidden="1" outlineLevel="2">
      <c r="A805" s="38"/>
      <c r="B805" s="118" t="s">
        <v>1116</v>
      </c>
      <c r="C805" s="148" t="s">
        <v>4923</v>
      </c>
      <c r="D805" s="148" t="s">
        <v>4868</v>
      </c>
      <c r="E805" s="21" t="s">
        <v>4552</v>
      </c>
      <c r="F805" s="4" t="s">
        <v>5805</v>
      </c>
      <c r="G805" s="21" t="s">
        <v>1120</v>
      </c>
      <c r="H805" s="21">
        <v>0</v>
      </c>
      <c r="I805" s="21" t="s">
        <v>61</v>
      </c>
      <c r="J805" s="21">
        <v>5</v>
      </c>
      <c r="K805" s="21">
        <v>5</v>
      </c>
      <c r="L805" s="4" t="s">
        <v>1132</v>
      </c>
      <c r="M805" s="21" t="s">
        <v>510</v>
      </c>
      <c r="N805" s="21" t="s">
        <v>206</v>
      </c>
    </row>
    <row r="806" spans="1:14" s="194" customFormat="1" hidden="1" outlineLevel="2">
      <c r="A806" s="38"/>
      <c r="B806" s="118" t="s">
        <v>1116</v>
      </c>
      <c r="C806" s="148" t="s">
        <v>4923</v>
      </c>
      <c r="D806" s="148" t="s">
        <v>4868</v>
      </c>
      <c r="E806" s="21" t="s">
        <v>4552</v>
      </c>
      <c r="F806" s="4" t="s">
        <v>5806</v>
      </c>
      <c r="G806" s="21" t="s">
        <v>1120</v>
      </c>
      <c r="H806" s="21">
        <v>0</v>
      </c>
      <c r="I806" s="21" t="s">
        <v>61</v>
      </c>
      <c r="J806" s="21">
        <v>11</v>
      </c>
      <c r="K806" s="21">
        <v>11</v>
      </c>
      <c r="L806" s="4" t="s">
        <v>1367</v>
      </c>
      <c r="M806" s="21" t="s">
        <v>510</v>
      </c>
      <c r="N806" s="21" t="s">
        <v>370</v>
      </c>
    </row>
    <row r="807" spans="1:14" s="194" customFormat="1" ht="42.75" hidden="1" outlineLevel="2">
      <c r="A807" s="38"/>
      <c r="B807" s="118" t="s">
        <v>1116</v>
      </c>
      <c r="C807" s="148" t="s">
        <v>4923</v>
      </c>
      <c r="D807" s="148" t="s">
        <v>4868</v>
      </c>
      <c r="E807" s="21" t="s">
        <v>4552</v>
      </c>
      <c r="F807" s="4" t="s">
        <v>5807</v>
      </c>
      <c r="G807" s="21" t="s">
        <v>1120</v>
      </c>
      <c r="H807" s="21">
        <v>0</v>
      </c>
      <c r="I807" s="21" t="s">
        <v>61</v>
      </c>
      <c r="J807" s="21">
        <v>5</v>
      </c>
      <c r="K807" s="21">
        <v>5</v>
      </c>
      <c r="L807" s="4" t="s">
        <v>1367</v>
      </c>
      <c r="M807" s="21" t="s">
        <v>510</v>
      </c>
      <c r="N807" s="21" t="s">
        <v>370</v>
      </c>
    </row>
    <row r="808" spans="1:14" s="194" customFormat="1" hidden="1" outlineLevel="2">
      <c r="A808" s="38"/>
      <c r="B808" s="118" t="s">
        <v>1116</v>
      </c>
      <c r="C808" s="148" t="s">
        <v>4923</v>
      </c>
      <c r="D808" s="148" t="s">
        <v>4868</v>
      </c>
      <c r="E808" s="21" t="s">
        <v>4552</v>
      </c>
      <c r="F808" s="4" t="s">
        <v>5756</v>
      </c>
      <c r="G808" s="21" t="s">
        <v>1120</v>
      </c>
      <c r="H808" s="21">
        <v>0</v>
      </c>
      <c r="I808" s="21" t="s">
        <v>61</v>
      </c>
      <c r="J808" s="21">
        <v>11</v>
      </c>
      <c r="K808" s="21">
        <v>11</v>
      </c>
      <c r="L808" s="4" t="s">
        <v>1367</v>
      </c>
      <c r="M808" s="21" t="s">
        <v>510</v>
      </c>
      <c r="N808" s="21" t="s">
        <v>370</v>
      </c>
    </row>
    <row r="809" spans="1:14" s="194" customFormat="1" hidden="1" outlineLevel="2">
      <c r="A809" s="38"/>
      <c r="B809" s="118" t="s">
        <v>1116</v>
      </c>
      <c r="C809" s="148" t="s">
        <v>4923</v>
      </c>
      <c r="D809" s="148" t="s">
        <v>4868</v>
      </c>
      <c r="E809" s="21" t="s">
        <v>4552</v>
      </c>
      <c r="F809" s="4" t="s">
        <v>5808</v>
      </c>
      <c r="G809" s="21" t="s">
        <v>1120</v>
      </c>
      <c r="H809" s="21">
        <v>0</v>
      </c>
      <c r="I809" s="21" t="s">
        <v>61</v>
      </c>
      <c r="J809" s="21">
        <v>11</v>
      </c>
      <c r="K809" s="21">
        <v>11</v>
      </c>
      <c r="L809" s="4" t="s">
        <v>1367</v>
      </c>
      <c r="M809" s="21" t="s">
        <v>510</v>
      </c>
      <c r="N809" s="21" t="s">
        <v>370</v>
      </c>
    </row>
    <row r="810" spans="1:14" s="194" customFormat="1" hidden="1" outlineLevel="2">
      <c r="A810" s="38"/>
      <c r="B810" s="118" t="s">
        <v>1116</v>
      </c>
      <c r="C810" s="148" t="s">
        <v>4923</v>
      </c>
      <c r="D810" s="148" t="s">
        <v>4868</v>
      </c>
      <c r="E810" s="21" t="s">
        <v>4552</v>
      </c>
      <c r="F810" s="4" t="s">
        <v>5757</v>
      </c>
      <c r="G810" s="21" t="s">
        <v>1120</v>
      </c>
      <c r="H810" s="21">
        <v>0</v>
      </c>
      <c r="I810" s="21" t="s">
        <v>1475</v>
      </c>
      <c r="J810" s="21">
        <v>11</v>
      </c>
      <c r="K810" s="21">
        <v>11</v>
      </c>
      <c r="L810" s="4" t="s">
        <v>1561</v>
      </c>
      <c r="M810" s="21" t="s">
        <v>510</v>
      </c>
      <c r="N810" s="21" t="s">
        <v>332</v>
      </c>
    </row>
    <row r="811" spans="1:14" s="194" customFormat="1" hidden="1" outlineLevel="2">
      <c r="A811" s="38"/>
      <c r="B811" s="118" t="s">
        <v>1116</v>
      </c>
      <c r="C811" s="148" t="s">
        <v>4923</v>
      </c>
      <c r="D811" s="148" t="s">
        <v>4868</v>
      </c>
      <c r="E811" s="21" t="s">
        <v>4552</v>
      </c>
      <c r="F811" s="4" t="s">
        <v>5809</v>
      </c>
      <c r="G811" s="21" t="s">
        <v>1120</v>
      </c>
      <c r="H811" s="21">
        <v>0</v>
      </c>
      <c r="I811" s="21" t="s">
        <v>1475</v>
      </c>
      <c r="J811" s="21">
        <v>11</v>
      </c>
      <c r="K811" s="21">
        <v>11</v>
      </c>
      <c r="L811" s="4" t="s">
        <v>5810</v>
      </c>
      <c r="M811" s="21" t="s">
        <v>510</v>
      </c>
      <c r="N811" s="21" t="s">
        <v>332</v>
      </c>
    </row>
    <row r="812" spans="1:14" s="194" customFormat="1" ht="28.5" hidden="1" outlineLevel="2">
      <c r="A812" s="38"/>
      <c r="B812" s="118" t="s">
        <v>1116</v>
      </c>
      <c r="C812" s="148" t="s">
        <v>4923</v>
      </c>
      <c r="D812" s="148" t="s">
        <v>4868</v>
      </c>
      <c r="E812" s="21" t="s">
        <v>4552</v>
      </c>
      <c r="F812" s="4" t="s">
        <v>5811</v>
      </c>
      <c r="G812" s="21" t="s">
        <v>1120</v>
      </c>
      <c r="H812" s="21">
        <v>0</v>
      </c>
      <c r="I812" s="21" t="s">
        <v>1475</v>
      </c>
      <c r="J812" s="21">
        <v>11</v>
      </c>
      <c r="K812" s="21">
        <v>11</v>
      </c>
      <c r="L812" s="4" t="s">
        <v>5812</v>
      </c>
      <c r="M812" s="21" t="s">
        <v>510</v>
      </c>
      <c r="N812" s="21">
        <v>2</v>
      </c>
    </row>
    <row r="813" spans="1:14" s="194" customFormat="1" ht="57" hidden="1" outlineLevel="2">
      <c r="A813" s="38"/>
      <c r="B813" s="118" t="s">
        <v>1116</v>
      </c>
      <c r="C813" s="148" t="s">
        <v>4923</v>
      </c>
      <c r="D813" s="148" t="s">
        <v>4868</v>
      </c>
      <c r="E813" s="21" t="s">
        <v>4552</v>
      </c>
      <c r="F813" s="4" t="s">
        <v>5813</v>
      </c>
      <c r="G813" s="21" t="s">
        <v>1120</v>
      </c>
      <c r="H813" s="21">
        <v>0</v>
      </c>
      <c r="I813" s="21" t="s">
        <v>1475</v>
      </c>
      <c r="J813" s="21">
        <v>5</v>
      </c>
      <c r="K813" s="21">
        <v>5</v>
      </c>
      <c r="L813" s="4" t="s">
        <v>3070</v>
      </c>
      <c r="M813" s="21" t="s">
        <v>510</v>
      </c>
      <c r="N813" s="21">
        <v>3</v>
      </c>
    </row>
    <row r="814" spans="1:14" s="194" customFormat="1" ht="57" hidden="1" outlineLevel="2">
      <c r="A814" s="38"/>
      <c r="B814" s="118" t="s">
        <v>1116</v>
      </c>
      <c r="C814" s="148" t="s">
        <v>4923</v>
      </c>
      <c r="D814" s="148" t="s">
        <v>4868</v>
      </c>
      <c r="E814" s="21" t="s">
        <v>4552</v>
      </c>
      <c r="F814" s="4" t="s">
        <v>5814</v>
      </c>
      <c r="G814" s="21" t="s">
        <v>1120</v>
      </c>
      <c r="H814" s="21">
        <v>0</v>
      </c>
      <c r="I814" s="21" t="s">
        <v>1475</v>
      </c>
      <c r="J814" s="21">
        <v>5</v>
      </c>
      <c r="K814" s="21">
        <v>5</v>
      </c>
      <c r="L814" s="4" t="s">
        <v>5762</v>
      </c>
      <c r="M814" s="21" t="s">
        <v>510</v>
      </c>
      <c r="N814" s="21">
        <v>3</v>
      </c>
    </row>
    <row r="815" spans="1:14" s="194" customFormat="1" hidden="1" outlineLevel="2">
      <c r="A815" s="38"/>
      <c r="B815" s="118" t="s">
        <v>1116</v>
      </c>
      <c r="C815" s="148" t="s">
        <v>4923</v>
      </c>
      <c r="D815" s="148" t="s">
        <v>4868</v>
      </c>
      <c r="E815" s="21" t="s">
        <v>4552</v>
      </c>
      <c r="F815" s="4" t="s">
        <v>5815</v>
      </c>
      <c r="G815" s="21" t="s">
        <v>1120</v>
      </c>
      <c r="H815" s="21">
        <v>0</v>
      </c>
      <c r="I815" s="21" t="s">
        <v>1475</v>
      </c>
      <c r="J815" s="21">
        <v>11</v>
      </c>
      <c r="K815" s="21">
        <v>11</v>
      </c>
      <c r="L815" s="4" t="s">
        <v>5759</v>
      </c>
      <c r="M815" s="21" t="s">
        <v>826</v>
      </c>
      <c r="N815" s="21" t="s">
        <v>3006</v>
      </c>
    </row>
    <row r="816" spans="1:14" s="194" customFormat="1" hidden="1" outlineLevel="2">
      <c r="A816" s="38"/>
      <c r="B816" s="118" t="s">
        <v>1116</v>
      </c>
      <c r="C816" s="148" t="s">
        <v>4923</v>
      </c>
      <c r="D816" s="148" t="s">
        <v>4868</v>
      </c>
      <c r="E816" s="21" t="s">
        <v>4552</v>
      </c>
      <c r="F816" s="4" t="s">
        <v>5816</v>
      </c>
      <c r="G816" s="21" t="s">
        <v>1120</v>
      </c>
      <c r="H816" s="21">
        <v>0</v>
      </c>
      <c r="I816" s="21" t="s">
        <v>1475</v>
      </c>
      <c r="J816" s="21">
        <v>11</v>
      </c>
      <c r="K816" s="21">
        <v>11</v>
      </c>
      <c r="L816" s="4" t="s">
        <v>5817</v>
      </c>
      <c r="M816" s="21" t="s">
        <v>510</v>
      </c>
      <c r="N816" s="21">
        <v>2</v>
      </c>
    </row>
    <row r="817" spans="1:14" s="194" customFormat="1" hidden="1" outlineLevel="2">
      <c r="A817" s="38"/>
      <c r="B817" s="118" t="s">
        <v>1116</v>
      </c>
      <c r="C817" s="148" t="s">
        <v>4923</v>
      </c>
      <c r="D817" s="148" t="s">
        <v>4868</v>
      </c>
      <c r="E817" s="21" t="s">
        <v>4552</v>
      </c>
      <c r="F817" s="4" t="s">
        <v>5768</v>
      </c>
      <c r="G817" s="21" t="s">
        <v>1120</v>
      </c>
      <c r="H817" s="21">
        <v>0</v>
      </c>
      <c r="I817" s="21" t="s">
        <v>1475</v>
      </c>
      <c r="J817" s="21">
        <v>11</v>
      </c>
      <c r="K817" s="21">
        <v>11</v>
      </c>
      <c r="L817" s="4" t="s">
        <v>3005</v>
      </c>
      <c r="M817" s="21" t="s">
        <v>5705</v>
      </c>
      <c r="N817" s="21">
        <v>4</v>
      </c>
    </row>
    <row r="818" spans="1:14" s="194" customFormat="1" hidden="1" outlineLevel="2">
      <c r="A818" s="38"/>
      <c r="B818" s="118" t="s">
        <v>1116</v>
      </c>
      <c r="C818" s="148" t="s">
        <v>4923</v>
      </c>
      <c r="D818" s="148" t="s">
        <v>4868</v>
      </c>
      <c r="E818" s="21" t="s">
        <v>4552</v>
      </c>
      <c r="F818" s="4" t="s">
        <v>5709</v>
      </c>
      <c r="G818" s="21" t="s">
        <v>1120</v>
      </c>
      <c r="H818" s="21">
        <v>0</v>
      </c>
      <c r="I818" s="21" t="s">
        <v>1475</v>
      </c>
      <c r="J818" s="21">
        <v>11</v>
      </c>
      <c r="K818" s="21">
        <v>11</v>
      </c>
      <c r="L818" s="4" t="s">
        <v>5522</v>
      </c>
      <c r="M818" s="21" t="s">
        <v>5710</v>
      </c>
      <c r="N818" s="21" t="s">
        <v>769</v>
      </c>
    </row>
    <row r="819" spans="1:14" s="194" customFormat="1" hidden="1" outlineLevel="2">
      <c r="A819" s="38"/>
      <c r="B819" s="118" t="s">
        <v>1116</v>
      </c>
      <c r="C819" s="148" t="s">
        <v>4923</v>
      </c>
      <c r="D819" s="148" t="s">
        <v>4868</v>
      </c>
      <c r="E819" s="21" t="s">
        <v>4552</v>
      </c>
      <c r="F819" s="4" t="s">
        <v>5360</v>
      </c>
      <c r="G819" s="21" t="s">
        <v>1120</v>
      </c>
      <c r="H819" s="21">
        <v>0</v>
      </c>
      <c r="I819" s="21" t="s">
        <v>1475</v>
      </c>
      <c r="J819" s="21">
        <v>5</v>
      </c>
      <c r="K819" s="21">
        <v>5</v>
      </c>
      <c r="L819" s="4" t="s">
        <v>5764</v>
      </c>
      <c r="M819" s="21" t="s">
        <v>510</v>
      </c>
      <c r="N819" s="21">
        <v>2</v>
      </c>
    </row>
    <row r="820" spans="1:14" s="194" customFormat="1" ht="42.75" hidden="1" outlineLevel="2">
      <c r="A820" s="38"/>
      <c r="B820" s="118" t="s">
        <v>1116</v>
      </c>
      <c r="C820" s="148" t="s">
        <v>4923</v>
      </c>
      <c r="D820" s="148" t="s">
        <v>4868</v>
      </c>
      <c r="E820" s="21" t="s">
        <v>4552</v>
      </c>
      <c r="F820" s="4" t="s">
        <v>5818</v>
      </c>
      <c r="G820" s="21" t="s">
        <v>1120</v>
      </c>
      <c r="H820" s="21">
        <v>0</v>
      </c>
      <c r="I820" s="21" t="s">
        <v>61</v>
      </c>
      <c r="J820" s="21">
        <v>12</v>
      </c>
      <c r="K820" s="21">
        <v>12</v>
      </c>
      <c r="L820" s="4" t="s">
        <v>5670</v>
      </c>
      <c r="M820" s="21" t="s">
        <v>510</v>
      </c>
      <c r="N820" s="21">
        <v>8</v>
      </c>
    </row>
    <row r="821" spans="1:14" s="194" customFormat="1" hidden="1" outlineLevel="2">
      <c r="A821" s="38"/>
      <c r="B821" s="118" t="s">
        <v>1116</v>
      </c>
      <c r="C821" s="148" t="s">
        <v>4923</v>
      </c>
      <c r="D821" s="148" t="s">
        <v>4868</v>
      </c>
      <c r="E821" s="21" t="s">
        <v>4552</v>
      </c>
      <c r="F821" s="4" t="s">
        <v>5776</v>
      </c>
      <c r="G821" s="21" t="s">
        <v>1120</v>
      </c>
      <c r="H821" s="21">
        <v>0</v>
      </c>
      <c r="I821" s="21" t="s">
        <v>1475</v>
      </c>
      <c r="J821" s="21">
        <v>12</v>
      </c>
      <c r="K821" s="21">
        <v>12</v>
      </c>
      <c r="L821" s="4" t="s">
        <v>1638</v>
      </c>
      <c r="M821" s="21" t="s">
        <v>510</v>
      </c>
      <c r="N821" s="21">
        <v>2</v>
      </c>
    </row>
    <row r="822" spans="1:14" s="194" customFormat="1" hidden="1" outlineLevel="2">
      <c r="A822" s="38"/>
      <c r="B822" s="118" t="s">
        <v>1116</v>
      </c>
      <c r="C822" s="148" t="s">
        <v>4923</v>
      </c>
      <c r="D822" s="148" t="s">
        <v>4868</v>
      </c>
      <c r="E822" s="21" t="s">
        <v>4552</v>
      </c>
      <c r="F822" s="4" t="s">
        <v>5777</v>
      </c>
      <c r="G822" s="21" t="s">
        <v>1120</v>
      </c>
      <c r="H822" s="21">
        <v>0</v>
      </c>
      <c r="I822" s="21" t="s">
        <v>1475</v>
      </c>
      <c r="J822" s="21">
        <v>12</v>
      </c>
      <c r="K822" s="21">
        <v>12</v>
      </c>
      <c r="L822" s="4" t="s">
        <v>5667</v>
      </c>
      <c r="M822" s="21" t="s">
        <v>510</v>
      </c>
      <c r="N822" s="21">
        <v>6</v>
      </c>
    </row>
    <row r="823" spans="1:14" s="194" customFormat="1" hidden="1" outlineLevel="2">
      <c r="A823" s="38"/>
      <c r="B823" s="118" t="s">
        <v>1116</v>
      </c>
      <c r="C823" s="148" t="s">
        <v>4923</v>
      </c>
      <c r="D823" s="148" t="s">
        <v>4868</v>
      </c>
      <c r="E823" s="21" t="s">
        <v>4552</v>
      </c>
      <c r="F823" s="4" t="s">
        <v>5778</v>
      </c>
      <c r="G823" s="21" t="s">
        <v>1120</v>
      </c>
      <c r="H823" s="21">
        <v>0</v>
      </c>
      <c r="I823" s="21" t="s">
        <v>1475</v>
      </c>
      <c r="J823" s="21">
        <v>12</v>
      </c>
      <c r="K823" s="21">
        <v>12</v>
      </c>
      <c r="L823" s="4" t="s">
        <v>5727</v>
      </c>
      <c r="M823" s="21" t="s">
        <v>826</v>
      </c>
      <c r="N823" s="21">
        <v>100</v>
      </c>
    </row>
    <row r="824" spans="1:14" s="194" customFormat="1" hidden="1" outlineLevel="2">
      <c r="A824" s="38"/>
      <c r="B824" s="118" t="s">
        <v>1116</v>
      </c>
      <c r="C824" s="148" t="s">
        <v>4923</v>
      </c>
      <c r="D824" s="148" t="s">
        <v>4868</v>
      </c>
      <c r="E824" s="21" t="s">
        <v>4552</v>
      </c>
      <c r="F824" s="4" t="s">
        <v>5786</v>
      </c>
      <c r="G824" s="21" t="s">
        <v>1120</v>
      </c>
      <c r="H824" s="21">
        <v>0</v>
      </c>
      <c r="I824" s="21" t="s">
        <v>1475</v>
      </c>
      <c r="J824" s="21">
        <v>12</v>
      </c>
      <c r="K824" s="21">
        <v>12</v>
      </c>
      <c r="L824" s="4" t="s">
        <v>3005</v>
      </c>
      <c r="M824" s="21" t="s">
        <v>5705</v>
      </c>
      <c r="N824" s="21" t="s">
        <v>332</v>
      </c>
    </row>
    <row r="825" spans="1:14" s="194" customFormat="1" hidden="1" outlineLevel="2">
      <c r="A825" s="38"/>
      <c r="B825" s="118" t="s">
        <v>1116</v>
      </c>
      <c r="C825" s="148" t="s">
        <v>4923</v>
      </c>
      <c r="D825" s="148" t="s">
        <v>4868</v>
      </c>
      <c r="E825" s="21" t="s">
        <v>4552</v>
      </c>
      <c r="F825" s="4" t="s">
        <v>5819</v>
      </c>
      <c r="G825" s="21" t="s">
        <v>1120</v>
      </c>
      <c r="H825" s="21">
        <v>0</v>
      </c>
      <c r="I825" s="21" t="s">
        <v>1475</v>
      </c>
      <c r="J825" s="21">
        <v>12</v>
      </c>
      <c r="K825" s="21">
        <v>12</v>
      </c>
      <c r="L825" s="4" t="s">
        <v>5783</v>
      </c>
      <c r="M825" s="21" t="s">
        <v>510</v>
      </c>
      <c r="N825" s="21">
        <v>12</v>
      </c>
    </row>
    <row r="826" spans="1:14" s="194" customFormat="1" ht="228" outlineLevel="1" collapsed="1">
      <c r="A826" s="38" t="s">
        <v>2136</v>
      </c>
      <c r="B826" s="118" t="s">
        <v>1116</v>
      </c>
      <c r="C826" s="148" t="s">
        <v>4923</v>
      </c>
      <c r="D826" s="148" t="s">
        <v>4868</v>
      </c>
      <c r="E826" s="21"/>
      <c r="F826" s="4" t="s">
        <v>6367</v>
      </c>
      <c r="G826" s="21"/>
      <c r="H826" s="21">
        <v>0</v>
      </c>
      <c r="I826" s="21">
        <v>0</v>
      </c>
      <c r="J826" s="21">
        <v>0</v>
      </c>
      <c r="K826" s="21">
        <v>0</v>
      </c>
      <c r="L826" s="4" t="s">
        <v>6684</v>
      </c>
      <c r="M826" s="21">
        <v>0</v>
      </c>
      <c r="N826" s="21">
        <v>0</v>
      </c>
    </row>
    <row r="827" spans="1:14" s="194" customFormat="1" ht="28.5" hidden="1" outlineLevel="2">
      <c r="A827" s="38"/>
      <c r="B827" s="118" t="s">
        <v>1116</v>
      </c>
      <c r="C827" s="148" t="s">
        <v>4923</v>
      </c>
      <c r="D827" s="148" t="s">
        <v>4868</v>
      </c>
      <c r="E827" s="21" t="s">
        <v>5820</v>
      </c>
      <c r="F827" s="4" t="s">
        <v>5821</v>
      </c>
      <c r="G827" s="21" t="s">
        <v>1120</v>
      </c>
      <c r="H827" s="21">
        <v>0</v>
      </c>
      <c r="I827" s="21" t="s">
        <v>61</v>
      </c>
      <c r="J827" s="21">
        <v>9</v>
      </c>
      <c r="K827" s="21">
        <v>9</v>
      </c>
      <c r="L827" s="4" t="s">
        <v>1132</v>
      </c>
      <c r="M827" s="21" t="s">
        <v>510</v>
      </c>
      <c r="N827" s="21" t="s">
        <v>370</v>
      </c>
    </row>
    <row r="828" spans="1:14" s="194" customFormat="1" hidden="1" outlineLevel="2">
      <c r="A828" s="38"/>
      <c r="B828" s="118" t="s">
        <v>1116</v>
      </c>
      <c r="C828" s="148" t="s">
        <v>4923</v>
      </c>
      <c r="D828" s="148" t="s">
        <v>4868</v>
      </c>
      <c r="E828" s="21" t="s">
        <v>5820</v>
      </c>
      <c r="F828" s="4" t="s">
        <v>5822</v>
      </c>
      <c r="G828" s="21" t="s">
        <v>1120</v>
      </c>
      <c r="H828" s="21">
        <v>0</v>
      </c>
      <c r="I828" s="21" t="s">
        <v>61</v>
      </c>
      <c r="J828" s="21">
        <v>9</v>
      </c>
      <c r="K828" s="21">
        <v>9</v>
      </c>
      <c r="L828" s="4" t="s">
        <v>3087</v>
      </c>
      <c r="M828" s="21" t="s">
        <v>510</v>
      </c>
      <c r="N828" s="21" t="s">
        <v>370</v>
      </c>
    </row>
    <row r="829" spans="1:14" s="194" customFormat="1" hidden="1" outlineLevel="2">
      <c r="A829" s="38"/>
      <c r="B829" s="118" t="s">
        <v>1116</v>
      </c>
      <c r="C829" s="148" t="s">
        <v>4923</v>
      </c>
      <c r="D829" s="148" t="s">
        <v>4868</v>
      </c>
      <c r="E829" s="21" t="s">
        <v>5820</v>
      </c>
      <c r="F829" s="4" t="s">
        <v>5823</v>
      </c>
      <c r="G829" s="21" t="s">
        <v>1120</v>
      </c>
      <c r="H829" s="21">
        <v>0</v>
      </c>
      <c r="I829" s="21" t="s">
        <v>61</v>
      </c>
      <c r="J829" s="21">
        <v>9</v>
      </c>
      <c r="K829" s="21">
        <v>9</v>
      </c>
      <c r="L829" s="4" t="s">
        <v>5824</v>
      </c>
      <c r="M829" s="21" t="s">
        <v>510</v>
      </c>
      <c r="N829" s="21" t="s">
        <v>370</v>
      </c>
    </row>
    <row r="830" spans="1:14" s="194" customFormat="1" ht="28.5" hidden="1" outlineLevel="2">
      <c r="A830" s="38"/>
      <c r="B830" s="118" t="s">
        <v>1116</v>
      </c>
      <c r="C830" s="148" t="s">
        <v>4923</v>
      </c>
      <c r="D830" s="148" t="s">
        <v>4868</v>
      </c>
      <c r="E830" s="21" t="s">
        <v>5820</v>
      </c>
      <c r="F830" s="4" t="s">
        <v>5825</v>
      </c>
      <c r="G830" s="21" t="s">
        <v>1120</v>
      </c>
      <c r="H830" s="21">
        <v>0</v>
      </c>
      <c r="I830" s="21" t="s">
        <v>61</v>
      </c>
      <c r="J830" s="21">
        <v>9</v>
      </c>
      <c r="K830" s="21">
        <v>9</v>
      </c>
      <c r="L830" s="4" t="s">
        <v>1367</v>
      </c>
      <c r="M830" s="21" t="s">
        <v>510</v>
      </c>
      <c r="N830" s="21" t="s">
        <v>769</v>
      </c>
    </row>
    <row r="831" spans="1:14" s="194" customFormat="1" ht="28.5" hidden="1" outlineLevel="2">
      <c r="A831" s="38"/>
      <c r="B831" s="118" t="s">
        <v>1116</v>
      </c>
      <c r="C831" s="148" t="s">
        <v>4923</v>
      </c>
      <c r="D831" s="148" t="s">
        <v>4868</v>
      </c>
      <c r="E831" s="21" t="s">
        <v>5820</v>
      </c>
      <c r="F831" s="4" t="s">
        <v>5826</v>
      </c>
      <c r="G831" s="21" t="s">
        <v>1120</v>
      </c>
      <c r="H831" s="21">
        <v>0</v>
      </c>
      <c r="I831" s="21" t="s">
        <v>61</v>
      </c>
      <c r="J831" s="21">
        <v>9</v>
      </c>
      <c r="K831" s="21">
        <v>9</v>
      </c>
      <c r="L831" s="4" t="s">
        <v>1367</v>
      </c>
      <c r="M831" s="21" t="s">
        <v>510</v>
      </c>
      <c r="N831" s="21" t="s">
        <v>370</v>
      </c>
    </row>
    <row r="832" spans="1:14" s="194" customFormat="1" hidden="1" outlineLevel="2">
      <c r="A832" s="38"/>
      <c r="B832" s="118" t="s">
        <v>1116</v>
      </c>
      <c r="C832" s="148" t="s">
        <v>4923</v>
      </c>
      <c r="D832" s="148" t="s">
        <v>4868</v>
      </c>
      <c r="E832" s="21" t="s">
        <v>5820</v>
      </c>
      <c r="F832" s="4" t="s">
        <v>5827</v>
      </c>
      <c r="G832" s="21" t="s">
        <v>1120</v>
      </c>
      <c r="H832" s="21">
        <v>0</v>
      </c>
      <c r="I832" s="21" t="s">
        <v>61</v>
      </c>
      <c r="J832" s="21">
        <v>9</v>
      </c>
      <c r="K832" s="21">
        <v>9</v>
      </c>
      <c r="L832" s="4" t="s">
        <v>1367</v>
      </c>
      <c r="M832" s="21" t="s">
        <v>510</v>
      </c>
      <c r="N832" s="21" t="s">
        <v>370</v>
      </c>
    </row>
    <row r="833" spans="1:14" s="194" customFormat="1" hidden="1" outlineLevel="2">
      <c r="A833" s="38"/>
      <c r="B833" s="118" t="s">
        <v>1116</v>
      </c>
      <c r="C833" s="148" t="s">
        <v>4923</v>
      </c>
      <c r="D833" s="148" t="s">
        <v>4868</v>
      </c>
      <c r="E833" s="21" t="s">
        <v>5820</v>
      </c>
      <c r="F833" s="4" t="s">
        <v>5828</v>
      </c>
      <c r="G833" s="21" t="s">
        <v>1120</v>
      </c>
      <c r="H833" s="21">
        <v>0</v>
      </c>
      <c r="I833" s="21" t="s">
        <v>1475</v>
      </c>
      <c r="J833" s="21">
        <v>9</v>
      </c>
      <c r="K833" s="21">
        <v>9</v>
      </c>
      <c r="L833" s="4" t="s">
        <v>5408</v>
      </c>
      <c r="M833" s="21" t="s">
        <v>510</v>
      </c>
      <c r="N833" s="21" t="s">
        <v>332</v>
      </c>
    </row>
    <row r="834" spans="1:14" s="194" customFormat="1" ht="57" hidden="1" outlineLevel="2">
      <c r="A834" s="38"/>
      <c r="B834" s="118" t="s">
        <v>1116</v>
      </c>
      <c r="C834" s="148" t="s">
        <v>4923</v>
      </c>
      <c r="D834" s="148" t="s">
        <v>4868</v>
      </c>
      <c r="E834" s="21" t="s">
        <v>5820</v>
      </c>
      <c r="F834" s="4" t="s">
        <v>5829</v>
      </c>
      <c r="G834" s="21" t="s">
        <v>1120</v>
      </c>
      <c r="H834" s="21">
        <v>0</v>
      </c>
      <c r="I834" s="21" t="s">
        <v>1475</v>
      </c>
      <c r="J834" s="21">
        <v>9</v>
      </c>
      <c r="K834" s="21">
        <v>9</v>
      </c>
      <c r="L834" s="4" t="s">
        <v>3070</v>
      </c>
      <c r="M834" s="21" t="s">
        <v>510</v>
      </c>
      <c r="N834" s="21">
        <v>2</v>
      </c>
    </row>
    <row r="835" spans="1:14" s="194" customFormat="1" ht="57" hidden="1" outlineLevel="2">
      <c r="A835" s="38"/>
      <c r="B835" s="118" t="s">
        <v>1116</v>
      </c>
      <c r="C835" s="148" t="s">
        <v>4923</v>
      </c>
      <c r="D835" s="148" t="s">
        <v>4868</v>
      </c>
      <c r="E835" s="21" t="s">
        <v>5820</v>
      </c>
      <c r="F835" s="4" t="s">
        <v>5830</v>
      </c>
      <c r="G835" s="21" t="s">
        <v>1120</v>
      </c>
      <c r="H835" s="21">
        <v>0</v>
      </c>
      <c r="I835" s="21" t="s">
        <v>1475</v>
      </c>
      <c r="J835" s="21">
        <v>9</v>
      </c>
      <c r="K835" s="21">
        <v>9</v>
      </c>
      <c r="L835" s="4" t="s">
        <v>5762</v>
      </c>
      <c r="M835" s="21" t="s">
        <v>510</v>
      </c>
      <c r="N835" s="21">
        <v>2</v>
      </c>
    </row>
    <row r="836" spans="1:14" s="194" customFormat="1" hidden="1" outlineLevel="2">
      <c r="A836" s="38"/>
      <c r="B836" s="118" t="s">
        <v>1116</v>
      </c>
      <c r="C836" s="148" t="s">
        <v>4923</v>
      </c>
      <c r="D836" s="148" t="s">
        <v>4868</v>
      </c>
      <c r="E836" s="21" t="s">
        <v>5820</v>
      </c>
      <c r="F836" s="4" t="s">
        <v>5831</v>
      </c>
      <c r="G836" s="21" t="s">
        <v>1120</v>
      </c>
      <c r="H836" s="21">
        <v>0</v>
      </c>
      <c r="I836" s="21" t="s">
        <v>1475</v>
      </c>
      <c r="J836" s="21">
        <v>9</v>
      </c>
      <c r="K836" s="21">
        <v>9</v>
      </c>
      <c r="L836" s="4" t="s">
        <v>5759</v>
      </c>
      <c r="M836" s="21" t="s">
        <v>826</v>
      </c>
      <c r="N836" s="21" t="s">
        <v>3378</v>
      </c>
    </row>
    <row r="837" spans="1:14" s="194" customFormat="1" ht="42.75" hidden="1" outlineLevel="2">
      <c r="A837" s="38"/>
      <c r="B837" s="118" t="s">
        <v>1116</v>
      </c>
      <c r="C837" s="148" t="s">
        <v>4923</v>
      </c>
      <c r="D837" s="148" t="s">
        <v>4868</v>
      </c>
      <c r="E837" s="22" t="s">
        <v>5832</v>
      </c>
      <c r="F837" s="4" t="s">
        <v>5833</v>
      </c>
      <c r="G837" s="51" t="s">
        <v>5482</v>
      </c>
      <c r="H837" s="51"/>
      <c r="I837" s="51" t="s">
        <v>1124</v>
      </c>
      <c r="J837" s="21">
        <v>5</v>
      </c>
      <c r="K837" s="21">
        <v>5</v>
      </c>
      <c r="L837" s="65" t="s">
        <v>5417</v>
      </c>
      <c r="M837" s="51" t="s">
        <v>510</v>
      </c>
      <c r="N837" s="51" t="s">
        <v>370</v>
      </c>
    </row>
    <row r="838" spans="1:14" s="194" customFormat="1" hidden="1" outlineLevel="2">
      <c r="A838" s="38"/>
      <c r="B838" s="118" t="s">
        <v>1116</v>
      </c>
      <c r="C838" s="148" t="s">
        <v>4923</v>
      </c>
      <c r="D838" s="148" t="s">
        <v>4868</v>
      </c>
      <c r="E838" s="21" t="s">
        <v>5820</v>
      </c>
      <c r="F838" s="4" t="s">
        <v>5768</v>
      </c>
      <c r="G838" s="21" t="s">
        <v>1120</v>
      </c>
      <c r="H838" s="21">
        <v>0</v>
      </c>
      <c r="I838" s="21" t="s">
        <v>1475</v>
      </c>
      <c r="J838" s="21">
        <v>9</v>
      </c>
      <c r="K838" s="21">
        <v>9</v>
      </c>
      <c r="L838" s="4" t="s">
        <v>3005</v>
      </c>
      <c r="M838" s="21" t="s">
        <v>5705</v>
      </c>
      <c r="N838" s="21">
        <v>4</v>
      </c>
    </row>
    <row r="839" spans="1:14" s="194" customFormat="1" hidden="1" outlineLevel="2">
      <c r="A839" s="38"/>
      <c r="B839" s="118" t="s">
        <v>1116</v>
      </c>
      <c r="C839" s="148" t="s">
        <v>4923</v>
      </c>
      <c r="D839" s="148" t="s">
        <v>4868</v>
      </c>
      <c r="E839" s="21" t="s">
        <v>5820</v>
      </c>
      <c r="F839" s="4" t="s">
        <v>5709</v>
      </c>
      <c r="G839" s="21" t="s">
        <v>1120</v>
      </c>
      <c r="H839" s="21">
        <v>0</v>
      </c>
      <c r="I839" s="21" t="s">
        <v>1475</v>
      </c>
      <c r="J839" s="21">
        <v>9</v>
      </c>
      <c r="K839" s="21">
        <v>9</v>
      </c>
      <c r="L839" s="4" t="s">
        <v>5522</v>
      </c>
      <c r="M839" s="21" t="s">
        <v>5710</v>
      </c>
      <c r="N839" s="21" t="s">
        <v>769</v>
      </c>
    </row>
    <row r="840" spans="1:14" s="194" customFormat="1" hidden="1" outlineLevel="2">
      <c r="A840" s="38"/>
      <c r="B840" s="118" t="s">
        <v>1116</v>
      </c>
      <c r="C840" s="148" t="s">
        <v>4923</v>
      </c>
      <c r="D840" s="148" t="s">
        <v>4868</v>
      </c>
      <c r="E840" s="21" t="s">
        <v>5820</v>
      </c>
      <c r="F840" s="4" t="s">
        <v>5834</v>
      </c>
      <c r="G840" s="21" t="s">
        <v>1120</v>
      </c>
      <c r="H840" s="21">
        <v>0</v>
      </c>
      <c r="I840" s="21" t="s">
        <v>61</v>
      </c>
      <c r="J840" s="21">
        <v>9</v>
      </c>
      <c r="K840" s="21">
        <v>9</v>
      </c>
      <c r="L840" s="4" t="s">
        <v>5835</v>
      </c>
      <c r="M840" s="21" t="s">
        <v>510</v>
      </c>
      <c r="N840" s="21">
        <v>5</v>
      </c>
    </row>
    <row r="841" spans="1:14" s="194" customFormat="1" hidden="1" outlineLevel="2">
      <c r="A841" s="38"/>
      <c r="B841" s="118" t="s">
        <v>1116</v>
      </c>
      <c r="C841" s="148" t="s">
        <v>4923</v>
      </c>
      <c r="D841" s="148" t="s">
        <v>4868</v>
      </c>
      <c r="E841" s="21" t="s">
        <v>5820</v>
      </c>
      <c r="F841" s="4" t="s">
        <v>5836</v>
      </c>
      <c r="G841" s="21" t="s">
        <v>1120</v>
      </c>
      <c r="H841" s="21">
        <v>0</v>
      </c>
      <c r="I841" s="21" t="s">
        <v>1475</v>
      </c>
      <c r="J841" s="21">
        <v>9</v>
      </c>
      <c r="K841" s="21">
        <v>9</v>
      </c>
      <c r="L841" s="4" t="s">
        <v>1601</v>
      </c>
      <c r="M841" s="21" t="s">
        <v>510</v>
      </c>
      <c r="N841" s="21">
        <v>2</v>
      </c>
    </row>
    <row r="842" spans="1:14" s="194" customFormat="1" ht="28.5" hidden="1" outlineLevel="2">
      <c r="A842" s="38"/>
      <c r="B842" s="118" t="s">
        <v>1116</v>
      </c>
      <c r="C842" s="148" t="s">
        <v>4923</v>
      </c>
      <c r="D842" s="148" t="s">
        <v>4868</v>
      </c>
      <c r="E842" s="21" t="s">
        <v>5820</v>
      </c>
      <c r="F842" s="4" t="s">
        <v>5837</v>
      </c>
      <c r="G842" s="21" t="s">
        <v>1120</v>
      </c>
      <c r="H842" s="21">
        <v>0</v>
      </c>
      <c r="I842" s="21" t="s">
        <v>1475</v>
      </c>
      <c r="J842" s="21">
        <v>9</v>
      </c>
      <c r="K842" s="21">
        <v>9</v>
      </c>
      <c r="L842" s="4" t="s">
        <v>5719</v>
      </c>
      <c r="M842" s="21" t="s">
        <v>510</v>
      </c>
      <c r="N842" s="21" t="s">
        <v>370</v>
      </c>
    </row>
    <row r="843" spans="1:14" s="194" customFormat="1" hidden="1" outlineLevel="2">
      <c r="A843" s="38"/>
      <c r="B843" s="118" t="s">
        <v>1116</v>
      </c>
      <c r="C843" s="148" t="s">
        <v>4923</v>
      </c>
      <c r="D843" s="148" t="s">
        <v>4868</v>
      </c>
      <c r="E843" s="21" t="s">
        <v>5820</v>
      </c>
      <c r="F843" s="4" t="s">
        <v>5714</v>
      </c>
      <c r="G843" s="21" t="s">
        <v>1120</v>
      </c>
      <c r="H843" s="21">
        <v>0</v>
      </c>
      <c r="I843" s="21" t="s">
        <v>1475</v>
      </c>
      <c r="J843" s="21">
        <v>9</v>
      </c>
      <c r="K843" s="21">
        <v>9</v>
      </c>
      <c r="L843" s="4" t="s">
        <v>1532</v>
      </c>
      <c r="M843" s="21" t="s">
        <v>826</v>
      </c>
      <c r="N843" s="21" t="s">
        <v>5838</v>
      </c>
    </row>
    <row r="844" spans="1:14" s="194" customFormat="1" hidden="1" outlineLevel="2">
      <c r="A844" s="38"/>
      <c r="B844" s="118" t="s">
        <v>1116</v>
      </c>
      <c r="C844" s="148" t="s">
        <v>4923</v>
      </c>
      <c r="D844" s="148" t="s">
        <v>4868</v>
      </c>
      <c r="E844" s="21" t="s">
        <v>5820</v>
      </c>
      <c r="F844" s="4" t="s">
        <v>5839</v>
      </c>
      <c r="G844" s="21" t="s">
        <v>1120</v>
      </c>
      <c r="H844" s="21">
        <v>0</v>
      </c>
      <c r="I844" s="21" t="s">
        <v>1475</v>
      </c>
      <c r="J844" s="21">
        <v>9</v>
      </c>
      <c r="K844" s="21">
        <v>9</v>
      </c>
      <c r="L844" s="4" t="s">
        <v>5840</v>
      </c>
      <c r="M844" s="21" t="s">
        <v>510</v>
      </c>
      <c r="N844" s="21" t="s">
        <v>2037</v>
      </c>
    </row>
    <row r="845" spans="1:14" s="194" customFormat="1" ht="285" outlineLevel="1" collapsed="1">
      <c r="A845" s="38" t="s">
        <v>2153</v>
      </c>
      <c r="B845" s="118" t="s">
        <v>1116</v>
      </c>
      <c r="C845" s="148" t="s">
        <v>4923</v>
      </c>
      <c r="D845" s="148" t="s">
        <v>4868</v>
      </c>
      <c r="E845" s="21"/>
      <c r="F845" s="4" t="s">
        <v>6368</v>
      </c>
      <c r="G845" s="21"/>
      <c r="H845" s="21">
        <v>0</v>
      </c>
      <c r="I845" s="21">
        <v>0</v>
      </c>
      <c r="J845" s="21">
        <v>0</v>
      </c>
      <c r="K845" s="21">
        <v>0</v>
      </c>
      <c r="L845" s="4" t="s">
        <v>6685</v>
      </c>
      <c r="M845" s="21">
        <v>0</v>
      </c>
      <c r="N845" s="21">
        <v>0</v>
      </c>
    </row>
    <row r="846" spans="1:14" s="194" customFormat="1" ht="57" hidden="1" outlineLevel="2">
      <c r="A846" s="38"/>
      <c r="B846" s="118" t="s">
        <v>1116</v>
      </c>
      <c r="C846" s="148" t="s">
        <v>4923</v>
      </c>
      <c r="D846" s="148" t="s">
        <v>4868</v>
      </c>
      <c r="E846" s="21" t="s">
        <v>5841</v>
      </c>
      <c r="F846" s="4" t="s">
        <v>5842</v>
      </c>
      <c r="G846" s="21" t="s">
        <v>1120</v>
      </c>
      <c r="H846" s="21">
        <v>0</v>
      </c>
      <c r="I846" s="21" t="s">
        <v>61</v>
      </c>
      <c r="J846" s="21">
        <v>10</v>
      </c>
      <c r="K846" s="21">
        <v>10</v>
      </c>
      <c r="L846" s="4" t="s">
        <v>1132</v>
      </c>
      <c r="M846" s="21" t="s">
        <v>510</v>
      </c>
      <c r="N846" s="21" t="s">
        <v>332</v>
      </c>
    </row>
    <row r="847" spans="1:14" s="194" customFormat="1" ht="42.75" hidden="1" outlineLevel="2">
      <c r="A847" s="38"/>
      <c r="B847" s="118" t="s">
        <v>1116</v>
      </c>
      <c r="C847" s="148" t="s">
        <v>4923</v>
      </c>
      <c r="D847" s="148" t="s">
        <v>4868</v>
      </c>
      <c r="E847" s="21" t="s">
        <v>5841</v>
      </c>
      <c r="F847" s="4" t="s">
        <v>5843</v>
      </c>
      <c r="G847" s="21" t="s">
        <v>1120</v>
      </c>
      <c r="H847" s="21">
        <v>0</v>
      </c>
      <c r="I847" s="21" t="s">
        <v>61</v>
      </c>
      <c r="J847" s="21">
        <v>10</v>
      </c>
      <c r="K847" s="21">
        <v>10</v>
      </c>
      <c r="L847" s="4" t="s">
        <v>1367</v>
      </c>
      <c r="M847" s="21" t="s">
        <v>510</v>
      </c>
      <c r="N847" s="21" t="s">
        <v>206</v>
      </c>
    </row>
    <row r="848" spans="1:14" s="194" customFormat="1" ht="42.75" hidden="1" outlineLevel="2">
      <c r="A848" s="38"/>
      <c r="B848" s="118" t="s">
        <v>1116</v>
      </c>
      <c r="C848" s="148" t="s">
        <v>4923</v>
      </c>
      <c r="D848" s="148" t="s">
        <v>4868</v>
      </c>
      <c r="E848" s="21" t="s">
        <v>5841</v>
      </c>
      <c r="F848" s="4" t="s">
        <v>5844</v>
      </c>
      <c r="G848" s="21" t="s">
        <v>1120</v>
      </c>
      <c r="H848" s="21">
        <v>0</v>
      </c>
      <c r="I848" s="21" t="s">
        <v>61</v>
      </c>
      <c r="J848" s="21">
        <v>10</v>
      </c>
      <c r="K848" s="21">
        <v>10</v>
      </c>
      <c r="L848" s="4" t="s">
        <v>1367</v>
      </c>
      <c r="M848" s="21" t="s">
        <v>510</v>
      </c>
      <c r="N848" s="21" t="s">
        <v>206</v>
      </c>
    </row>
    <row r="849" spans="1:14" s="194" customFormat="1" hidden="1" outlineLevel="2">
      <c r="A849" s="38"/>
      <c r="B849" s="118" t="s">
        <v>1116</v>
      </c>
      <c r="C849" s="148" t="s">
        <v>4923</v>
      </c>
      <c r="D849" s="148" t="s">
        <v>4868</v>
      </c>
      <c r="E849" s="21" t="s">
        <v>5841</v>
      </c>
      <c r="F849" s="4" t="s">
        <v>5827</v>
      </c>
      <c r="G849" s="21" t="s">
        <v>1120</v>
      </c>
      <c r="H849" s="21">
        <v>0</v>
      </c>
      <c r="I849" s="21" t="s">
        <v>1475</v>
      </c>
      <c r="J849" s="21">
        <v>10</v>
      </c>
      <c r="K849" s="21">
        <v>10</v>
      </c>
      <c r="L849" s="4" t="s">
        <v>1367</v>
      </c>
      <c r="M849" s="21" t="s">
        <v>510</v>
      </c>
      <c r="N849" s="21" t="s">
        <v>370</v>
      </c>
    </row>
    <row r="850" spans="1:14" s="194" customFormat="1" hidden="1" outlineLevel="2">
      <c r="A850" s="38"/>
      <c r="B850" s="118" t="s">
        <v>1116</v>
      </c>
      <c r="C850" s="148" t="s">
        <v>4923</v>
      </c>
      <c r="D850" s="148" t="s">
        <v>4868</v>
      </c>
      <c r="E850" s="21" t="s">
        <v>5841</v>
      </c>
      <c r="F850" s="4" t="s">
        <v>5845</v>
      </c>
      <c r="G850" s="21" t="s">
        <v>1120</v>
      </c>
      <c r="H850" s="21">
        <v>0</v>
      </c>
      <c r="I850" s="21" t="s">
        <v>1475</v>
      </c>
      <c r="J850" s="21">
        <v>10</v>
      </c>
      <c r="K850" s="21">
        <v>10</v>
      </c>
      <c r="L850" s="4" t="s">
        <v>1367</v>
      </c>
      <c r="M850" s="21" t="s">
        <v>510</v>
      </c>
      <c r="N850" s="21" t="s">
        <v>370</v>
      </c>
    </row>
    <row r="851" spans="1:14" s="194" customFormat="1" hidden="1" outlineLevel="2">
      <c r="A851" s="38"/>
      <c r="B851" s="118" t="s">
        <v>1116</v>
      </c>
      <c r="C851" s="148" t="s">
        <v>4923</v>
      </c>
      <c r="D851" s="148" t="s">
        <v>4868</v>
      </c>
      <c r="E851" s="21" t="s">
        <v>5841</v>
      </c>
      <c r="F851" s="4" t="s">
        <v>5846</v>
      </c>
      <c r="G851" s="21" t="s">
        <v>1120</v>
      </c>
      <c r="H851" s="21">
        <v>0</v>
      </c>
      <c r="I851" s="21" t="s">
        <v>1475</v>
      </c>
      <c r="J851" s="21">
        <v>10</v>
      </c>
      <c r="K851" s="21">
        <v>10</v>
      </c>
      <c r="L851" s="4" t="s">
        <v>1367</v>
      </c>
      <c r="M851" s="21" t="s">
        <v>510</v>
      </c>
      <c r="N851" s="21" t="s">
        <v>370</v>
      </c>
    </row>
    <row r="852" spans="1:14" s="194" customFormat="1" hidden="1" outlineLevel="2">
      <c r="A852" s="38"/>
      <c r="B852" s="118" t="s">
        <v>1116</v>
      </c>
      <c r="C852" s="148" t="s">
        <v>4923</v>
      </c>
      <c r="D852" s="148" t="s">
        <v>4868</v>
      </c>
      <c r="E852" s="21" t="s">
        <v>5841</v>
      </c>
      <c r="F852" s="4" t="s">
        <v>5828</v>
      </c>
      <c r="G852" s="21" t="s">
        <v>1120</v>
      </c>
      <c r="H852" s="21">
        <v>0</v>
      </c>
      <c r="I852" s="21" t="s">
        <v>1475</v>
      </c>
      <c r="J852" s="21">
        <v>10</v>
      </c>
      <c r="K852" s="21">
        <v>10</v>
      </c>
      <c r="L852" s="4" t="s">
        <v>5408</v>
      </c>
      <c r="M852" s="21" t="s">
        <v>510</v>
      </c>
      <c r="N852" s="21" t="s">
        <v>332</v>
      </c>
    </row>
    <row r="853" spans="1:14" s="194" customFormat="1" hidden="1" outlineLevel="2">
      <c r="A853" s="38"/>
      <c r="B853" s="118" t="s">
        <v>1116</v>
      </c>
      <c r="C853" s="148" t="s">
        <v>4923</v>
      </c>
      <c r="D853" s="148" t="s">
        <v>4868</v>
      </c>
      <c r="E853" s="21" t="s">
        <v>5841</v>
      </c>
      <c r="F853" s="4" t="s">
        <v>5847</v>
      </c>
      <c r="G853" s="21" t="s">
        <v>1120</v>
      </c>
      <c r="H853" s="21">
        <v>0</v>
      </c>
      <c r="I853" s="21" t="s">
        <v>1475</v>
      </c>
      <c r="J853" s="21">
        <v>10</v>
      </c>
      <c r="K853" s="21">
        <v>10</v>
      </c>
      <c r="L853" s="4" t="s">
        <v>5810</v>
      </c>
      <c r="M853" s="21" t="s">
        <v>510</v>
      </c>
      <c r="N853" s="21" t="s">
        <v>370</v>
      </c>
    </row>
    <row r="854" spans="1:14" s="194" customFormat="1" hidden="1" outlineLevel="2">
      <c r="A854" s="38"/>
      <c r="B854" s="118" t="s">
        <v>1116</v>
      </c>
      <c r="C854" s="148" t="s">
        <v>4923</v>
      </c>
      <c r="D854" s="148" t="s">
        <v>4868</v>
      </c>
      <c r="E854" s="21" t="s">
        <v>5841</v>
      </c>
      <c r="F854" s="4" t="s">
        <v>5848</v>
      </c>
      <c r="G854" s="21" t="s">
        <v>1120</v>
      </c>
      <c r="H854" s="21">
        <v>0</v>
      </c>
      <c r="I854" s="21" t="s">
        <v>1475</v>
      </c>
      <c r="J854" s="21">
        <v>10</v>
      </c>
      <c r="K854" s="21">
        <v>10</v>
      </c>
      <c r="L854" s="4" t="s">
        <v>1527</v>
      </c>
      <c r="M854" s="21" t="s">
        <v>510</v>
      </c>
      <c r="N854" s="21" t="s">
        <v>769</v>
      </c>
    </row>
    <row r="855" spans="1:14" s="194" customFormat="1" ht="57" hidden="1" outlineLevel="2">
      <c r="A855" s="38"/>
      <c r="B855" s="118" t="s">
        <v>1116</v>
      </c>
      <c r="C855" s="148" t="s">
        <v>4923</v>
      </c>
      <c r="D855" s="148" t="s">
        <v>4868</v>
      </c>
      <c r="E855" s="21" t="s">
        <v>5841</v>
      </c>
      <c r="F855" s="4" t="s">
        <v>5849</v>
      </c>
      <c r="G855" s="21" t="s">
        <v>1120</v>
      </c>
      <c r="H855" s="21">
        <v>0</v>
      </c>
      <c r="I855" s="21" t="s">
        <v>1475</v>
      </c>
      <c r="J855" s="21">
        <v>10</v>
      </c>
      <c r="K855" s="21">
        <v>10</v>
      </c>
      <c r="L855" s="4" t="s">
        <v>3070</v>
      </c>
      <c r="M855" s="21" t="s">
        <v>510</v>
      </c>
      <c r="N855" s="21">
        <v>4</v>
      </c>
    </row>
    <row r="856" spans="1:14" s="194" customFormat="1" ht="57" hidden="1" outlineLevel="2">
      <c r="A856" s="38"/>
      <c r="B856" s="118" t="s">
        <v>1116</v>
      </c>
      <c r="C856" s="148" t="s">
        <v>4923</v>
      </c>
      <c r="D856" s="148" t="s">
        <v>4868</v>
      </c>
      <c r="E856" s="21" t="s">
        <v>5841</v>
      </c>
      <c r="F856" s="4" t="s">
        <v>5850</v>
      </c>
      <c r="G856" s="21" t="s">
        <v>1120</v>
      </c>
      <c r="H856" s="21">
        <v>0</v>
      </c>
      <c r="I856" s="21" t="s">
        <v>1475</v>
      </c>
      <c r="J856" s="21">
        <v>10</v>
      </c>
      <c r="K856" s="21">
        <v>10</v>
      </c>
      <c r="L856" s="4" t="s">
        <v>5762</v>
      </c>
      <c r="M856" s="21" t="s">
        <v>510</v>
      </c>
      <c r="N856" s="21">
        <v>2</v>
      </c>
    </row>
    <row r="857" spans="1:14" s="194" customFormat="1" hidden="1" outlineLevel="2">
      <c r="A857" s="38"/>
      <c r="B857" s="118" t="s">
        <v>1116</v>
      </c>
      <c r="C857" s="148" t="s">
        <v>4923</v>
      </c>
      <c r="D857" s="148" t="s">
        <v>4868</v>
      </c>
      <c r="E857" s="21" t="s">
        <v>5841</v>
      </c>
      <c r="F857" s="4" t="s">
        <v>5709</v>
      </c>
      <c r="G857" s="21" t="s">
        <v>1120</v>
      </c>
      <c r="H857" s="21">
        <v>0</v>
      </c>
      <c r="I857" s="21" t="s">
        <v>1475</v>
      </c>
      <c r="J857" s="21">
        <v>10</v>
      </c>
      <c r="K857" s="21">
        <v>10</v>
      </c>
      <c r="L857" s="4" t="s">
        <v>5522</v>
      </c>
      <c r="M857" s="21" t="s">
        <v>5710</v>
      </c>
      <c r="N857" s="21" t="s">
        <v>769</v>
      </c>
    </row>
    <row r="858" spans="1:14" s="194" customFormat="1" hidden="1" outlineLevel="2">
      <c r="A858" s="38"/>
      <c r="B858" s="118" t="s">
        <v>1116</v>
      </c>
      <c r="C858" s="148" t="s">
        <v>4923</v>
      </c>
      <c r="D858" s="148" t="s">
        <v>4868</v>
      </c>
      <c r="E858" s="21" t="s">
        <v>5841</v>
      </c>
      <c r="F858" s="4" t="s">
        <v>5360</v>
      </c>
      <c r="G858" s="21" t="s">
        <v>1120</v>
      </c>
      <c r="H858" s="21">
        <v>0</v>
      </c>
      <c r="I858" s="21" t="s">
        <v>1475</v>
      </c>
      <c r="J858" s="21">
        <v>10</v>
      </c>
      <c r="K858" s="21">
        <v>10</v>
      </c>
      <c r="L858" s="4" t="s">
        <v>5764</v>
      </c>
      <c r="M858" s="21" t="s">
        <v>510</v>
      </c>
      <c r="N858" s="21">
        <v>4</v>
      </c>
    </row>
    <row r="859" spans="1:14" s="194" customFormat="1" ht="42.75" hidden="1" outlineLevel="2">
      <c r="A859" s="38"/>
      <c r="B859" s="118" t="s">
        <v>1116</v>
      </c>
      <c r="C859" s="148" t="s">
        <v>4923</v>
      </c>
      <c r="D859" s="148" t="s">
        <v>4868</v>
      </c>
      <c r="E859" s="22" t="s">
        <v>5851</v>
      </c>
      <c r="F859" s="4" t="s">
        <v>5852</v>
      </c>
      <c r="G859" s="51" t="s">
        <v>5482</v>
      </c>
      <c r="H859" s="51"/>
      <c r="I859" s="51" t="s">
        <v>1124</v>
      </c>
      <c r="J859" s="21">
        <v>10</v>
      </c>
      <c r="K859" s="21">
        <v>10</v>
      </c>
      <c r="L859" s="65" t="s">
        <v>5417</v>
      </c>
      <c r="M859" s="51" t="s">
        <v>510</v>
      </c>
      <c r="N859" s="51" t="s">
        <v>769</v>
      </c>
    </row>
    <row r="860" spans="1:14" s="194" customFormat="1" hidden="1" outlineLevel="2">
      <c r="A860" s="38"/>
      <c r="B860" s="118" t="s">
        <v>1116</v>
      </c>
      <c r="C860" s="148" t="s">
        <v>4923</v>
      </c>
      <c r="D860" s="148" t="s">
        <v>4868</v>
      </c>
      <c r="E860" s="21" t="s">
        <v>5853</v>
      </c>
      <c r="F860" s="4" t="s">
        <v>4260</v>
      </c>
      <c r="G860" s="21" t="s">
        <v>1120</v>
      </c>
      <c r="H860" s="21">
        <v>0</v>
      </c>
      <c r="I860" s="21" t="s">
        <v>1475</v>
      </c>
      <c r="J860" s="21">
        <v>10</v>
      </c>
      <c r="K860" s="21">
        <v>10</v>
      </c>
      <c r="L860" s="4" t="s">
        <v>5854</v>
      </c>
      <c r="M860" s="21" t="s">
        <v>510</v>
      </c>
      <c r="N860" s="21">
        <v>1</v>
      </c>
    </row>
    <row r="861" spans="1:14" s="194" customFormat="1" ht="57" hidden="1" outlineLevel="2">
      <c r="A861" s="38"/>
      <c r="B861" s="118" t="s">
        <v>1116</v>
      </c>
      <c r="C861" s="148" t="s">
        <v>4923</v>
      </c>
      <c r="D861" s="148" t="s">
        <v>4868</v>
      </c>
      <c r="E861" s="21" t="s">
        <v>5855</v>
      </c>
      <c r="F861" s="4" t="s">
        <v>5856</v>
      </c>
      <c r="G861" s="21" t="s">
        <v>1120</v>
      </c>
      <c r="H861" s="21">
        <v>0</v>
      </c>
      <c r="I861" s="21" t="s">
        <v>61</v>
      </c>
      <c r="J861" s="21">
        <v>6</v>
      </c>
      <c r="K861" s="21">
        <v>6</v>
      </c>
      <c r="L861" s="4" t="s">
        <v>1142</v>
      </c>
      <c r="M861" s="21" t="s">
        <v>510</v>
      </c>
      <c r="N861" s="21" t="s">
        <v>2129</v>
      </c>
    </row>
    <row r="862" spans="1:14" s="194" customFormat="1" hidden="1" outlineLevel="2">
      <c r="A862" s="38"/>
      <c r="B862" s="118" t="s">
        <v>1116</v>
      </c>
      <c r="C862" s="148" t="s">
        <v>4923</v>
      </c>
      <c r="D862" s="148" t="s">
        <v>4868</v>
      </c>
      <c r="E862" s="21" t="s">
        <v>5855</v>
      </c>
      <c r="F862" s="4" t="s">
        <v>5857</v>
      </c>
      <c r="G862" s="21" t="s">
        <v>1120</v>
      </c>
      <c r="H862" s="21">
        <v>0</v>
      </c>
      <c r="I862" s="21" t="s">
        <v>1475</v>
      </c>
      <c r="J862" s="21">
        <v>5</v>
      </c>
      <c r="K862" s="21">
        <v>5</v>
      </c>
      <c r="L862" s="4" t="s">
        <v>1142</v>
      </c>
      <c r="M862" s="21" t="s">
        <v>510</v>
      </c>
      <c r="N862" s="21" t="s">
        <v>370</v>
      </c>
    </row>
    <row r="863" spans="1:14" s="194" customFormat="1" hidden="1" outlineLevel="2">
      <c r="A863" s="38"/>
      <c r="B863" s="118" t="s">
        <v>1116</v>
      </c>
      <c r="C863" s="148" t="s">
        <v>4923</v>
      </c>
      <c r="D863" s="148" t="s">
        <v>4868</v>
      </c>
      <c r="E863" s="21" t="s">
        <v>5855</v>
      </c>
      <c r="F863" s="4" t="s">
        <v>5858</v>
      </c>
      <c r="G863" s="21" t="s">
        <v>1120</v>
      </c>
      <c r="H863" s="21">
        <v>0</v>
      </c>
      <c r="I863" s="21" t="s">
        <v>1475</v>
      </c>
      <c r="J863" s="21">
        <v>5</v>
      </c>
      <c r="K863" s="21">
        <v>5</v>
      </c>
      <c r="L863" s="4" t="s">
        <v>1638</v>
      </c>
      <c r="M863" s="21" t="s">
        <v>510</v>
      </c>
      <c r="N863" s="21">
        <v>2</v>
      </c>
    </row>
    <row r="864" spans="1:14" s="194" customFormat="1" hidden="1" outlineLevel="2">
      <c r="A864" s="38"/>
      <c r="B864" s="118" t="s">
        <v>1116</v>
      </c>
      <c r="C864" s="148" t="s">
        <v>4923</v>
      </c>
      <c r="D864" s="148" t="s">
        <v>4868</v>
      </c>
      <c r="E864" s="21" t="s">
        <v>5855</v>
      </c>
      <c r="F864" s="4" t="s">
        <v>5859</v>
      </c>
      <c r="G864" s="21" t="s">
        <v>1120</v>
      </c>
      <c r="H864" s="21">
        <v>0</v>
      </c>
      <c r="I864" s="21" t="s">
        <v>1475</v>
      </c>
      <c r="J864" s="21">
        <v>5</v>
      </c>
      <c r="K864" s="21">
        <v>5</v>
      </c>
      <c r="L864" s="4" t="s">
        <v>5860</v>
      </c>
      <c r="M864" s="21" t="s">
        <v>510</v>
      </c>
      <c r="N864" s="21">
        <v>2</v>
      </c>
    </row>
    <row r="865" spans="1:14" s="194" customFormat="1" hidden="1" outlineLevel="2">
      <c r="A865" s="38"/>
      <c r="B865" s="118" t="s">
        <v>1116</v>
      </c>
      <c r="C865" s="148" t="s">
        <v>4923</v>
      </c>
      <c r="D865" s="148" t="s">
        <v>4868</v>
      </c>
      <c r="E865" s="21" t="s">
        <v>5855</v>
      </c>
      <c r="F865" s="4" t="s">
        <v>5861</v>
      </c>
      <c r="G865" s="21" t="s">
        <v>1120</v>
      </c>
      <c r="H865" s="21">
        <v>0</v>
      </c>
      <c r="I865" s="21" t="s">
        <v>1475</v>
      </c>
      <c r="J865" s="21">
        <v>6</v>
      </c>
      <c r="K865" s="21">
        <v>6</v>
      </c>
      <c r="L865" s="4" t="s">
        <v>5727</v>
      </c>
      <c r="M865" s="21" t="s">
        <v>826</v>
      </c>
      <c r="N865" s="21">
        <v>80</v>
      </c>
    </row>
    <row r="866" spans="1:14" s="194" customFormat="1" hidden="1" outlineLevel="2">
      <c r="A866" s="38"/>
      <c r="B866" s="118" t="s">
        <v>1116</v>
      </c>
      <c r="C866" s="148" t="s">
        <v>4923</v>
      </c>
      <c r="D866" s="148" t="s">
        <v>4868</v>
      </c>
      <c r="E866" s="21" t="s">
        <v>5855</v>
      </c>
      <c r="F866" s="4" t="s">
        <v>5862</v>
      </c>
      <c r="G866" s="21" t="s">
        <v>1120</v>
      </c>
      <c r="H866" s="21">
        <v>0</v>
      </c>
      <c r="I866" s="21" t="s">
        <v>1475</v>
      </c>
      <c r="J866" s="21">
        <v>10</v>
      </c>
      <c r="K866" s="21">
        <v>10</v>
      </c>
      <c r="L866" s="4" t="s">
        <v>5863</v>
      </c>
      <c r="M866" s="21" t="s">
        <v>826</v>
      </c>
      <c r="N866" s="21">
        <v>30</v>
      </c>
    </row>
    <row r="867" spans="1:14" s="194" customFormat="1" hidden="1" outlineLevel="2">
      <c r="A867" s="38"/>
      <c r="B867" s="118" t="s">
        <v>1116</v>
      </c>
      <c r="C867" s="148" t="s">
        <v>4923</v>
      </c>
      <c r="D867" s="148" t="s">
        <v>4868</v>
      </c>
      <c r="E867" s="21" t="s">
        <v>5855</v>
      </c>
      <c r="F867" s="4" t="s">
        <v>5864</v>
      </c>
      <c r="G867" s="21" t="s">
        <v>1120</v>
      </c>
      <c r="H867" s="21">
        <v>0</v>
      </c>
      <c r="I867" s="21" t="s">
        <v>1475</v>
      </c>
      <c r="J867" s="21">
        <v>10</v>
      </c>
      <c r="K867" s="21">
        <v>10</v>
      </c>
      <c r="L867" s="4" t="s">
        <v>5783</v>
      </c>
      <c r="M867" s="21" t="s">
        <v>510</v>
      </c>
      <c r="N867" s="21">
        <v>40</v>
      </c>
    </row>
    <row r="868" spans="1:14" s="194" customFormat="1" hidden="1" outlineLevel="2">
      <c r="A868" s="38"/>
      <c r="B868" s="118" t="s">
        <v>1116</v>
      </c>
      <c r="C868" s="148" t="s">
        <v>4923</v>
      </c>
      <c r="D868" s="148" t="s">
        <v>4868</v>
      </c>
      <c r="E868" s="21" t="s">
        <v>5855</v>
      </c>
      <c r="F868" s="4" t="s">
        <v>5721</v>
      </c>
      <c r="G868" s="21" t="s">
        <v>1120</v>
      </c>
      <c r="H868" s="21">
        <v>0</v>
      </c>
      <c r="I868" s="21" t="s">
        <v>1475</v>
      </c>
      <c r="J868" s="21">
        <v>10</v>
      </c>
      <c r="K868" s="21">
        <v>10</v>
      </c>
      <c r="L868" s="4" t="s">
        <v>3005</v>
      </c>
      <c r="M868" s="21" t="s">
        <v>5705</v>
      </c>
      <c r="N868" s="21" t="s">
        <v>1534</v>
      </c>
    </row>
    <row r="869" spans="1:14" s="194" customFormat="1" ht="28.5" outlineLevel="1" collapsed="1">
      <c r="A869" s="38" t="s">
        <v>2158</v>
      </c>
      <c r="B869" s="118" t="s">
        <v>1116</v>
      </c>
      <c r="C869" s="148" t="s">
        <v>4923</v>
      </c>
      <c r="D869" s="148" t="s">
        <v>4868</v>
      </c>
      <c r="E869" s="21"/>
      <c r="F869" s="4" t="s">
        <v>6369</v>
      </c>
      <c r="G869" s="21">
        <v>0</v>
      </c>
      <c r="H869" s="21">
        <v>0</v>
      </c>
      <c r="I869" s="21">
        <v>0</v>
      </c>
      <c r="J869" s="21">
        <v>0</v>
      </c>
      <c r="K869" s="21">
        <v>0</v>
      </c>
      <c r="L869" s="4" t="s">
        <v>6686</v>
      </c>
      <c r="M869" s="21">
        <v>0</v>
      </c>
      <c r="N869" s="21">
        <v>0</v>
      </c>
    </row>
    <row r="870" spans="1:14" s="194" customFormat="1" hidden="1" outlineLevel="2">
      <c r="A870" s="38"/>
      <c r="B870" s="118" t="s">
        <v>1116</v>
      </c>
      <c r="C870" s="148" t="s">
        <v>4923</v>
      </c>
      <c r="D870" s="148" t="s">
        <v>4868</v>
      </c>
      <c r="E870" s="21" t="s">
        <v>5865</v>
      </c>
      <c r="F870" s="4" t="s">
        <v>5784</v>
      </c>
      <c r="G870" s="21" t="s">
        <v>1120</v>
      </c>
      <c r="H870" s="21">
        <v>0</v>
      </c>
      <c r="I870" s="21" t="s">
        <v>1475</v>
      </c>
      <c r="J870" s="21">
        <v>10</v>
      </c>
      <c r="K870" s="21">
        <v>10</v>
      </c>
      <c r="L870" s="4" t="s">
        <v>5785</v>
      </c>
      <c r="M870" s="21" t="s">
        <v>510</v>
      </c>
      <c r="N870" s="21">
        <v>1</v>
      </c>
    </row>
    <row r="871" spans="1:14" s="1" customFormat="1" ht="28.5" collapsed="1">
      <c r="A871" s="130">
        <v>3</v>
      </c>
      <c r="B871" s="118" t="s">
        <v>2170</v>
      </c>
      <c r="C871" s="50"/>
      <c r="D871" s="9" t="s">
        <v>4868</v>
      </c>
      <c r="E871" s="38"/>
      <c r="F871" s="36" t="s">
        <v>18</v>
      </c>
      <c r="G871" s="38"/>
      <c r="H871" s="38"/>
      <c r="I871" s="38"/>
      <c r="J871" s="38"/>
      <c r="K871" s="38"/>
      <c r="L871" s="4"/>
      <c r="M871" s="38"/>
      <c r="N871" s="82">
        <v>22</v>
      </c>
    </row>
    <row r="872" spans="1:14" s="33" customFormat="1" ht="71.25" outlineLevel="1">
      <c r="A872" s="26" t="s">
        <v>2171</v>
      </c>
      <c r="B872" s="118" t="s">
        <v>2170</v>
      </c>
      <c r="C872" s="26" t="s">
        <v>2547</v>
      </c>
      <c r="D872" s="9" t="s">
        <v>4868</v>
      </c>
      <c r="E872" s="26" t="s">
        <v>5866</v>
      </c>
      <c r="F872" s="121" t="s">
        <v>6370</v>
      </c>
      <c r="G872" s="38" t="s">
        <v>108</v>
      </c>
      <c r="H872" s="26"/>
      <c r="I872" s="38" t="s">
        <v>61</v>
      </c>
      <c r="J872" s="26">
        <v>10</v>
      </c>
      <c r="K872" s="26">
        <v>10</v>
      </c>
      <c r="L872" s="122" t="s">
        <v>6687</v>
      </c>
      <c r="M872" s="26"/>
      <c r="N872" s="148"/>
    </row>
    <row r="873" spans="1:14" s="33" customFormat="1" ht="28.5" hidden="1" outlineLevel="2">
      <c r="A873" s="26"/>
      <c r="B873" s="118" t="s">
        <v>2170</v>
      </c>
      <c r="C873" s="26" t="s">
        <v>2547</v>
      </c>
      <c r="D873" s="9" t="s">
        <v>4868</v>
      </c>
      <c r="E873" s="26"/>
      <c r="F873" s="131"/>
      <c r="G873" s="50"/>
      <c r="H873" s="26"/>
      <c r="I873" s="58"/>
      <c r="J873" s="26">
        <v>10</v>
      </c>
      <c r="K873" s="26">
        <v>10</v>
      </c>
      <c r="L873" s="65" t="s">
        <v>3092</v>
      </c>
      <c r="M873" s="6" t="s">
        <v>4736</v>
      </c>
      <c r="N873" s="148">
        <v>30</v>
      </c>
    </row>
    <row r="874" spans="1:14" s="33" customFormat="1" ht="28.5" hidden="1" outlineLevel="2">
      <c r="A874" s="26"/>
      <c r="B874" s="118" t="s">
        <v>2170</v>
      </c>
      <c r="C874" s="26" t="s">
        <v>2547</v>
      </c>
      <c r="D874" s="9" t="s">
        <v>4868</v>
      </c>
      <c r="E874" s="26"/>
      <c r="F874" s="131"/>
      <c r="G874" s="50"/>
      <c r="H874" s="26"/>
      <c r="I874" s="58"/>
      <c r="J874" s="26">
        <v>10</v>
      </c>
      <c r="K874" s="26">
        <v>10</v>
      </c>
      <c r="L874" s="25" t="s">
        <v>5867</v>
      </c>
      <c r="M874" s="26" t="s">
        <v>44</v>
      </c>
      <c r="N874" s="148">
        <v>3</v>
      </c>
    </row>
    <row r="875" spans="1:14" s="33" customFormat="1" ht="28.5" hidden="1" outlineLevel="2">
      <c r="A875" s="26"/>
      <c r="B875" s="118" t="s">
        <v>2170</v>
      </c>
      <c r="C875" s="26" t="s">
        <v>2547</v>
      </c>
      <c r="D875" s="9" t="s">
        <v>4868</v>
      </c>
      <c r="E875" s="26"/>
      <c r="F875" s="131"/>
      <c r="G875" s="50"/>
      <c r="H875" s="26"/>
      <c r="I875" s="58"/>
      <c r="J875" s="26">
        <v>10</v>
      </c>
      <c r="K875" s="26">
        <v>10</v>
      </c>
      <c r="L875" s="4" t="s">
        <v>5868</v>
      </c>
      <c r="M875" s="26" t="s">
        <v>44</v>
      </c>
      <c r="N875" s="148">
        <v>3</v>
      </c>
    </row>
    <row r="876" spans="1:14" s="33" customFormat="1" ht="28.5" hidden="1" outlineLevel="2">
      <c r="A876" s="26"/>
      <c r="B876" s="118" t="s">
        <v>2170</v>
      </c>
      <c r="C876" s="26" t="s">
        <v>2547</v>
      </c>
      <c r="D876" s="9" t="s">
        <v>4868</v>
      </c>
      <c r="E876" s="26"/>
      <c r="F876" s="131"/>
      <c r="G876" s="50"/>
      <c r="H876" s="26"/>
      <c r="I876" s="58"/>
      <c r="J876" s="26">
        <v>10</v>
      </c>
      <c r="K876" s="26">
        <v>10</v>
      </c>
      <c r="L876" s="25" t="s">
        <v>5869</v>
      </c>
      <c r="M876" s="26" t="s">
        <v>44</v>
      </c>
      <c r="N876" s="148">
        <v>1</v>
      </c>
    </row>
    <row r="877" spans="1:14" s="33" customFormat="1" ht="28.5" hidden="1" outlineLevel="2">
      <c r="A877" s="26"/>
      <c r="B877" s="118" t="s">
        <v>2170</v>
      </c>
      <c r="C877" s="26" t="s">
        <v>2547</v>
      </c>
      <c r="D877" s="9" t="s">
        <v>4868</v>
      </c>
      <c r="E877" s="26"/>
      <c r="F877" s="131"/>
      <c r="G877" s="50"/>
      <c r="H877" s="26"/>
      <c r="I877" s="26"/>
      <c r="J877" s="26">
        <v>10</v>
      </c>
      <c r="K877" s="26">
        <v>10</v>
      </c>
      <c r="L877" s="62" t="s">
        <v>5273</v>
      </c>
      <c r="M877" s="26" t="s">
        <v>44</v>
      </c>
      <c r="N877" s="148">
        <v>1</v>
      </c>
    </row>
    <row r="878" spans="1:14" s="33" customFormat="1" ht="85.5" outlineLevel="1" collapsed="1">
      <c r="A878" s="26" t="s">
        <v>2177</v>
      </c>
      <c r="B878" s="118" t="s">
        <v>2170</v>
      </c>
      <c r="C878" s="26" t="s">
        <v>2547</v>
      </c>
      <c r="D878" s="9" t="s">
        <v>4868</v>
      </c>
      <c r="E878" s="146" t="s">
        <v>5870</v>
      </c>
      <c r="F878" s="121" t="s">
        <v>6371</v>
      </c>
      <c r="G878" s="38" t="s">
        <v>108</v>
      </c>
      <c r="H878" s="26"/>
      <c r="I878" s="38" t="s">
        <v>61</v>
      </c>
      <c r="J878" s="26">
        <v>9</v>
      </c>
      <c r="K878" s="26">
        <v>9</v>
      </c>
      <c r="L878" s="122" t="s">
        <v>6688</v>
      </c>
      <c r="M878" s="26"/>
      <c r="N878" s="148"/>
    </row>
    <row r="879" spans="1:14" s="33" customFormat="1" ht="28.5" hidden="1" outlineLevel="2">
      <c r="A879" s="26"/>
      <c r="B879" s="118" t="s">
        <v>2170</v>
      </c>
      <c r="C879" s="26" t="s">
        <v>2547</v>
      </c>
      <c r="D879" s="9" t="s">
        <v>4868</v>
      </c>
      <c r="E879" s="26"/>
      <c r="F879" s="131"/>
      <c r="G879" s="50"/>
      <c r="H879" s="26"/>
      <c r="I879" s="58"/>
      <c r="J879" s="26">
        <v>9</v>
      </c>
      <c r="K879" s="26">
        <v>9</v>
      </c>
      <c r="L879" s="65" t="s">
        <v>3092</v>
      </c>
      <c r="M879" s="6" t="s">
        <v>4736</v>
      </c>
      <c r="N879" s="148">
        <v>40</v>
      </c>
    </row>
    <row r="880" spans="1:14" s="33" customFormat="1" ht="28.5" hidden="1" outlineLevel="2">
      <c r="A880" s="26"/>
      <c r="B880" s="118" t="s">
        <v>2170</v>
      </c>
      <c r="C880" s="26" t="s">
        <v>2547</v>
      </c>
      <c r="D880" s="9" t="s">
        <v>4868</v>
      </c>
      <c r="E880" s="26"/>
      <c r="F880" s="131"/>
      <c r="G880" s="50"/>
      <c r="H880" s="26"/>
      <c r="I880" s="58"/>
      <c r="J880" s="26">
        <v>9</v>
      </c>
      <c r="K880" s="26">
        <v>9</v>
      </c>
      <c r="L880" s="4" t="s">
        <v>5868</v>
      </c>
      <c r="M880" s="26" t="s">
        <v>44</v>
      </c>
      <c r="N880" s="148">
        <v>12</v>
      </c>
    </row>
    <row r="881" spans="1:14" s="33" customFormat="1" ht="28.5" hidden="1" outlineLevel="2">
      <c r="A881" s="26"/>
      <c r="B881" s="118" t="s">
        <v>2170</v>
      </c>
      <c r="C881" s="26" t="s">
        <v>2547</v>
      </c>
      <c r="D881" s="9" t="s">
        <v>4868</v>
      </c>
      <c r="E881" s="26"/>
      <c r="F881" s="131"/>
      <c r="G881" s="50"/>
      <c r="H881" s="26"/>
      <c r="I881" s="26"/>
      <c r="J881" s="26">
        <v>9</v>
      </c>
      <c r="K881" s="26">
        <v>9</v>
      </c>
      <c r="L881" s="131" t="s">
        <v>5871</v>
      </c>
      <c r="M881" s="26" t="s">
        <v>44</v>
      </c>
      <c r="N881" s="148">
        <v>30</v>
      </c>
    </row>
    <row r="882" spans="1:14" s="33" customFormat="1" ht="28.5" hidden="1" outlineLevel="2">
      <c r="A882" s="26"/>
      <c r="B882" s="118" t="s">
        <v>2170</v>
      </c>
      <c r="C882" s="26" t="s">
        <v>2547</v>
      </c>
      <c r="D882" s="9" t="s">
        <v>4868</v>
      </c>
      <c r="E882" s="26"/>
      <c r="F882" s="131"/>
      <c r="G882" s="50"/>
      <c r="H882" s="26"/>
      <c r="I882" s="26"/>
      <c r="J882" s="26">
        <v>9</v>
      </c>
      <c r="K882" s="26">
        <v>9</v>
      </c>
      <c r="L882" s="25" t="s">
        <v>5867</v>
      </c>
      <c r="M882" s="26" t="s">
        <v>44</v>
      </c>
      <c r="N882" s="148">
        <v>3</v>
      </c>
    </row>
    <row r="883" spans="1:14" s="33" customFormat="1" ht="28.5" hidden="1" outlineLevel="2">
      <c r="A883" s="26"/>
      <c r="B883" s="118" t="s">
        <v>2170</v>
      </c>
      <c r="C883" s="26" t="s">
        <v>2547</v>
      </c>
      <c r="D883" s="9" t="s">
        <v>4868</v>
      </c>
      <c r="E883" s="26"/>
      <c r="F883" s="131"/>
      <c r="G883" s="50"/>
      <c r="H883" s="26"/>
      <c r="I883" s="26"/>
      <c r="J883" s="26">
        <v>9</v>
      </c>
      <c r="K883" s="26">
        <v>9</v>
      </c>
      <c r="L883" s="4" t="s">
        <v>5868</v>
      </c>
      <c r="M883" s="26" t="s">
        <v>44</v>
      </c>
      <c r="N883" s="148">
        <v>3</v>
      </c>
    </row>
    <row r="884" spans="1:14" s="33" customFormat="1" ht="28.5" hidden="1" outlineLevel="2">
      <c r="A884" s="26"/>
      <c r="B884" s="118" t="s">
        <v>2170</v>
      </c>
      <c r="C884" s="26" t="s">
        <v>2547</v>
      </c>
      <c r="D884" s="9" t="s">
        <v>4868</v>
      </c>
      <c r="E884" s="26"/>
      <c r="F884" s="131"/>
      <c r="G884" s="50"/>
      <c r="H884" s="26"/>
      <c r="I884" s="26"/>
      <c r="J884" s="26">
        <v>9</v>
      </c>
      <c r="K884" s="26">
        <v>9</v>
      </c>
      <c r="L884" s="52" t="s">
        <v>5872</v>
      </c>
      <c r="M884" s="54" t="s">
        <v>44</v>
      </c>
      <c r="N884" s="53">
        <v>1</v>
      </c>
    </row>
    <row r="885" spans="1:14" s="33" customFormat="1" ht="28.5" hidden="1" outlineLevel="2">
      <c r="A885" s="26"/>
      <c r="B885" s="118" t="s">
        <v>2170</v>
      </c>
      <c r="C885" s="26" t="s">
        <v>2547</v>
      </c>
      <c r="D885" s="9" t="s">
        <v>4868</v>
      </c>
      <c r="E885" s="26"/>
      <c r="F885" s="131"/>
      <c r="G885" s="50"/>
      <c r="H885" s="26"/>
      <c r="I885" s="26"/>
      <c r="J885" s="26">
        <v>9</v>
      </c>
      <c r="K885" s="26">
        <v>9</v>
      </c>
      <c r="L885" s="131" t="s">
        <v>5873</v>
      </c>
      <c r="M885" s="26" t="s">
        <v>44</v>
      </c>
      <c r="N885" s="148">
        <v>12</v>
      </c>
    </row>
    <row r="886" spans="1:14" s="1" customFormat="1" ht="57" outlineLevel="1" collapsed="1">
      <c r="A886" s="38" t="s">
        <v>2181</v>
      </c>
      <c r="B886" s="118" t="s">
        <v>2170</v>
      </c>
      <c r="C886" s="26" t="s">
        <v>2547</v>
      </c>
      <c r="D886" s="9" t="s">
        <v>4868</v>
      </c>
      <c r="E886" s="20" t="s">
        <v>5874</v>
      </c>
      <c r="F886" s="4" t="s">
        <v>6372</v>
      </c>
      <c r="G886" s="38" t="s">
        <v>5200</v>
      </c>
      <c r="H886" s="38"/>
      <c r="I886" s="38" t="s">
        <v>61</v>
      </c>
      <c r="J886" s="38">
        <v>7</v>
      </c>
      <c r="K886" s="38">
        <v>7</v>
      </c>
      <c r="L886" s="122" t="s">
        <v>6689</v>
      </c>
      <c r="M886" s="38"/>
      <c r="N886" s="6"/>
    </row>
    <row r="887" spans="1:14" s="1" customFormat="1" ht="28.5" hidden="1" outlineLevel="2">
      <c r="A887" s="38"/>
      <c r="B887" s="118" t="s">
        <v>2170</v>
      </c>
      <c r="C887" s="26" t="s">
        <v>2547</v>
      </c>
      <c r="D887" s="9" t="s">
        <v>4868</v>
      </c>
      <c r="E887" s="38"/>
      <c r="F887" s="4"/>
      <c r="G887" s="38"/>
      <c r="H887" s="38"/>
      <c r="I887" s="38"/>
      <c r="J887" s="38">
        <v>7</v>
      </c>
      <c r="K887" s="38">
        <v>7</v>
      </c>
      <c r="L887" s="4" t="s">
        <v>5875</v>
      </c>
      <c r="M887" s="26" t="s">
        <v>44</v>
      </c>
      <c r="N887" s="6">
        <v>1</v>
      </c>
    </row>
    <row r="888" spans="1:14" s="33" customFormat="1" ht="28.5" hidden="1" outlineLevel="2">
      <c r="A888" s="26"/>
      <c r="B888" s="118" t="s">
        <v>2170</v>
      </c>
      <c r="C888" s="26" t="s">
        <v>2547</v>
      </c>
      <c r="D888" s="9" t="s">
        <v>4868</v>
      </c>
      <c r="E888" s="26"/>
      <c r="F888" s="131"/>
      <c r="G888" s="50"/>
      <c r="H888" s="26"/>
      <c r="I888" s="58"/>
      <c r="J888" s="38">
        <v>7</v>
      </c>
      <c r="K888" s="38">
        <v>7</v>
      </c>
      <c r="L888" s="65" t="s">
        <v>3092</v>
      </c>
      <c r="M888" s="6" t="s">
        <v>4736</v>
      </c>
      <c r="N888" s="148">
        <v>32</v>
      </c>
    </row>
    <row r="889" spans="1:14" s="33" customFormat="1" ht="28.5" hidden="1" outlineLevel="2">
      <c r="A889" s="26"/>
      <c r="B889" s="118" t="s">
        <v>2170</v>
      </c>
      <c r="C889" s="26" t="s">
        <v>2547</v>
      </c>
      <c r="D889" s="9" t="s">
        <v>4868</v>
      </c>
      <c r="E889" s="26"/>
      <c r="F889" s="131"/>
      <c r="G889" s="50"/>
      <c r="H889" s="26"/>
      <c r="I889" s="26"/>
      <c r="J889" s="38">
        <v>7</v>
      </c>
      <c r="K889" s="38">
        <v>7</v>
      </c>
      <c r="L889" s="25" t="s">
        <v>5867</v>
      </c>
      <c r="M889" s="26" t="s">
        <v>44</v>
      </c>
      <c r="N889" s="148">
        <v>3</v>
      </c>
    </row>
    <row r="890" spans="1:14" s="33" customFormat="1" ht="28.5" hidden="1" outlineLevel="2">
      <c r="A890" s="26"/>
      <c r="B890" s="118" t="s">
        <v>2170</v>
      </c>
      <c r="C890" s="26" t="s">
        <v>2547</v>
      </c>
      <c r="D890" s="9" t="s">
        <v>4868</v>
      </c>
      <c r="E890" s="26"/>
      <c r="F890" s="131"/>
      <c r="G890" s="50"/>
      <c r="H890" s="26"/>
      <c r="I890" s="26"/>
      <c r="J890" s="38">
        <v>7</v>
      </c>
      <c r="K890" s="38">
        <v>7</v>
      </c>
      <c r="L890" s="4" t="s">
        <v>5868</v>
      </c>
      <c r="M890" s="26" t="s">
        <v>44</v>
      </c>
      <c r="N890" s="148">
        <v>3</v>
      </c>
    </row>
    <row r="891" spans="1:14" s="33" customFormat="1" ht="28.5" hidden="1" outlineLevel="2">
      <c r="A891" s="26"/>
      <c r="B891" s="118" t="s">
        <v>2170</v>
      </c>
      <c r="C891" s="26" t="s">
        <v>2547</v>
      </c>
      <c r="D891" s="9" t="s">
        <v>4868</v>
      </c>
      <c r="E891" s="26"/>
      <c r="F891" s="121"/>
      <c r="G891" s="50"/>
      <c r="H891" s="26"/>
      <c r="I891" s="58"/>
      <c r="J891" s="38">
        <v>7</v>
      </c>
      <c r="K891" s="38">
        <v>7</v>
      </c>
      <c r="L891" s="25" t="s">
        <v>5869</v>
      </c>
      <c r="M891" s="26" t="s">
        <v>44</v>
      </c>
      <c r="N891" s="148">
        <v>3</v>
      </c>
    </row>
    <row r="892" spans="1:14" s="1" customFormat="1" ht="142.5" outlineLevel="1" collapsed="1">
      <c r="A892" s="38" t="s">
        <v>2185</v>
      </c>
      <c r="B892" s="118" t="s">
        <v>2170</v>
      </c>
      <c r="C892" s="20" t="s">
        <v>4945</v>
      </c>
      <c r="D892" s="9" t="s">
        <v>4868</v>
      </c>
      <c r="E892" s="20" t="s">
        <v>5876</v>
      </c>
      <c r="F892" s="4" t="s">
        <v>6373</v>
      </c>
      <c r="G892" s="38" t="s">
        <v>108</v>
      </c>
      <c r="H892" s="38"/>
      <c r="I892" s="38" t="s">
        <v>61</v>
      </c>
      <c r="J892" s="38">
        <v>7</v>
      </c>
      <c r="K892" s="38">
        <v>7</v>
      </c>
      <c r="L892" s="122" t="s">
        <v>6690</v>
      </c>
      <c r="M892" s="38"/>
      <c r="N892" s="6"/>
    </row>
    <row r="893" spans="1:14" s="1" customFormat="1" ht="28.5" hidden="1" outlineLevel="2">
      <c r="A893" s="38"/>
      <c r="B893" s="118" t="s">
        <v>2170</v>
      </c>
      <c r="C893" s="20" t="s">
        <v>4945</v>
      </c>
      <c r="D893" s="9" t="s">
        <v>4868</v>
      </c>
      <c r="E893" s="38"/>
      <c r="F893" s="4"/>
      <c r="G893" s="38"/>
      <c r="H893" s="38"/>
      <c r="I893" s="38"/>
      <c r="J893" s="38">
        <v>7</v>
      </c>
      <c r="K893" s="38">
        <v>7</v>
      </c>
      <c r="L893" s="4" t="s">
        <v>5877</v>
      </c>
      <c r="M893" s="26" t="s">
        <v>44</v>
      </c>
      <c r="N893" s="6">
        <v>1</v>
      </c>
    </row>
    <row r="894" spans="1:14" s="1" customFormat="1" ht="28.5" hidden="1" outlineLevel="2">
      <c r="A894" s="38"/>
      <c r="B894" s="118" t="s">
        <v>2170</v>
      </c>
      <c r="C894" s="20" t="s">
        <v>4945</v>
      </c>
      <c r="D894" s="9" t="s">
        <v>4868</v>
      </c>
      <c r="E894" s="38"/>
      <c r="F894" s="4"/>
      <c r="G894" s="38"/>
      <c r="H894" s="38"/>
      <c r="I894" s="38"/>
      <c r="J894" s="38">
        <v>7</v>
      </c>
      <c r="K894" s="38">
        <v>7</v>
      </c>
      <c r="L894" s="25" t="s">
        <v>5867</v>
      </c>
      <c r="M894" s="26" t="s">
        <v>44</v>
      </c>
      <c r="N894" s="6">
        <v>3</v>
      </c>
    </row>
    <row r="895" spans="1:14" s="1" customFormat="1" ht="28.5" hidden="1" outlineLevel="2">
      <c r="A895" s="38"/>
      <c r="B895" s="118" t="s">
        <v>2170</v>
      </c>
      <c r="C895" s="20" t="s">
        <v>4945</v>
      </c>
      <c r="D895" s="9" t="s">
        <v>4868</v>
      </c>
      <c r="E895" s="38"/>
      <c r="F895" s="4"/>
      <c r="G895" s="38"/>
      <c r="H895" s="38"/>
      <c r="I895" s="38"/>
      <c r="J895" s="38">
        <v>7</v>
      </c>
      <c r="K895" s="38">
        <v>7</v>
      </c>
      <c r="L895" s="131" t="s">
        <v>5873</v>
      </c>
      <c r="M895" s="26" t="s">
        <v>44</v>
      </c>
      <c r="N895" s="6">
        <v>6</v>
      </c>
    </row>
    <row r="896" spans="1:14" s="1" customFormat="1" ht="28.5" hidden="1" outlineLevel="2">
      <c r="A896" s="38"/>
      <c r="B896" s="118" t="s">
        <v>2170</v>
      </c>
      <c r="C896" s="20" t="s">
        <v>4945</v>
      </c>
      <c r="D896" s="9" t="s">
        <v>4868</v>
      </c>
      <c r="E896" s="38"/>
      <c r="F896" s="4"/>
      <c r="G896" s="38"/>
      <c r="H896" s="38"/>
      <c r="I896" s="38"/>
      <c r="J896" s="38">
        <v>7</v>
      </c>
      <c r="K896" s="38">
        <v>7</v>
      </c>
      <c r="L896" s="4" t="s">
        <v>5878</v>
      </c>
      <c r="M896" s="26" t="s">
        <v>44</v>
      </c>
      <c r="N896" s="6">
        <v>6</v>
      </c>
    </row>
    <row r="897" spans="1:14" s="1" customFormat="1" ht="28.5" hidden="1" outlineLevel="2">
      <c r="A897" s="38"/>
      <c r="B897" s="118" t="s">
        <v>2170</v>
      </c>
      <c r="C897" s="20" t="s">
        <v>4945</v>
      </c>
      <c r="D897" s="9" t="s">
        <v>4868</v>
      </c>
      <c r="E897" s="38"/>
      <c r="F897" s="4"/>
      <c r="G897" s="38"/>
      <c r="H897" s="38"/>
      <c r="I897" s="38"/>
      <c r="J897" s="38">
        <v>7</v>
      </c>
      <c r="K897" s="38">
        <v>7</v>
      </c>
      <c r="L897" s="4" t="s">
        <v>5879</v>
      </c>
      <c r="M897" s="26" t="s">
        <v>44</v>
      </c>
      <c r="N897" s="6">
        <v>2</v>
      </c>
    </row>
    <row r="898" spans="1:14" s="1" customFormat="1" ht="28.5" hidden="1" outlineLevel="2">
      <c r="A898" s="38"/>
      <c r="B898" s="118" t="s">
        <v>2170</v>
      </c>
      <c r="C898" s="20" t="s">
        <v>4945</v>
      </c>
      <c r="D898" s="9" t="s">
        <v>4868</v>
      </c>
      <c r="E898" s="38"/>
      <c r="F898" s="4"/>
      <c r="G898" s="38"/>
      <c r="H898" s="38"/>
      <c r="I898" s="38"/>
      <c r="J898" s="38">
        <v>7</v>
      </c>
      <c r="K898" s="38">
        <v>7</v>
      </c>
      <c r="L898" s="4" t="s">
        <v>5880</v>
      </c>
      <c r="M898" s="26" t="s">
        <v>44</v>
      </c>
      <c r="N898" s="6">
        <v>1</v>
      </c>
    </row>
    <row r="899" spans="1:14" s="1" customFormat="1" ht="28.5" hidden="1" outlineLevel="2">
      <c r="A899" s="38"/>
      <c r="B899" s="118" t="s">
        <v>2170</v>
      </c>
      <c r="C899" s="20" t="s">
        <v>4945</v>
      </c>
      <c r="D899" s="9" t="s">
        <v>4868</v>
      </c>
      <c r="E899" s="38"/>
      <c r="F899" s="4"/>
      <c r="G899" s="38"/>
      <c r="H899" s="38"/>
      <c r="I899" s="38"/>
      <c r="J899" s="38">
        <v>7</v>
      </c>
      <c r="K899" s="38">
        <v>7</v>
      </c>
      <c r="L899" s="4" t="s">
        <v>5881</v>
      </c>
      <c r="M899" s="26" t="s">
        <v>44</v>
      </c>
      <c r="N899" s="6">
        <v>2</v>
      </c>
    </row>
    <row r="900" spans="1:14" s="1" customFormat="1" ht="28.5" hidden="1" outlineLevel="2">
      <c r="A900" s="38"/>
      <c r="B900" s="118" t="s">
        <v>2170</v>
      </c>
      <c r="C900" s="20" t="s">
        <v>4945</v>
      </c>
      <c r="D900" s="9" t="s">
        <v>4868</v>
      </c>
      <c r="E900" s="38"/>
      <c r="F900" s="4"/>
      <c r="G900" s="38"/>
      <c r="H900" s="38"/>
      <c r="I900" s="38"/>
      <c r="J900" s="38">
        <v>7</v>
      </c>
      <c r="K900" s="38">
        <v>7</v>
      </c>
      <c r="L900" s="4" t="s">
        <v>3092</v>
      </c>
      <c r="M900" s="6" t="s">
        <v>4736</v>
      </c>
      <c r="N900" s="6">
        <v>14</v>
      </c>
    </row>
    <row r="901" spans="1:14" s="1" customFormat="1" ht="28.5" hidden="1" outlineLevel="2">
      <c r="A901" s="38"/>
      <c r="B901" s="118" t="s">
        <v>2170</v>
      </c>
      <c r="C901" s="20" t="s">
        <v>4945</v>
      </c>
      <c r="D901" s="9" t="s">
        <v>4868</v>
      </c>
      <c r="E901" s="38"/>
      <c r="F901" s="4"/>
      <c r="G901" s="38"/>
      <c r="H901" s="38"/>
      <c r="I901" s="38"/>
      <c r="J901" s="38">
        <v>7</v>
      </c>
      <c r="K901" s="38">
        <v>7</v>
      </c>
      <c r="L901" s="52" t="s">
        <v>5882</v>
      </c>
      <c r="M901" s="26" t="s">
        <v>44</v>
      </c>
      <c r="N901" s="6">
        <v>1</v>
      </c>
    </row>
    <row r="902" spans="1:14" s="1" customFormat="1" ht="28.5" hidden="1" outlineLevel="2">
      <c r="A902" s="38"/>
      <c r="B902" s="118" t="s">
        <v>2170</v>
      </c>
      <c r="C902" s="20" t="s">
        <v>4945</v>
      </c>
      <c r="D902" s="9" t="s">
        <v>4868</v>
      </c>
      <c r="E902" s="38"/>
      <c r="F902" s="4"/>
      <c r="G902" s="38"/>
      <c r="H902" s="38"/>
      <c r="I902" s="38"/>
      <c r="J902" s="38">
        <v>7</v>
      </c>
      <c r="K902" s="38">
        <v>7</v>
      </c>
      <c r="L902" s="4" t="s">
        <v>5868</v>
      </c>
      <c r="M902" s="26" t="s">
        <v>44</v>
      </c>
      <c r="N902" s="6">
        <v>6</v>
      </c>
    </row>
    <row r="903" spans="1:14" s="1" customFormat="1" ht="28.5" hidden="1" outlineLevel="2">
      <c r="A903" s="38"/>
      <c r="B903" s="118" t="s">
        <v>2170</v>
      </c>
      <c r="C903" s="20" t="s">
        <v>4945</v>
      </c>
      <c r="D903" s="9" t="s">
        <v>4868</v>
      </c>
      <c r="E903" s="38"/>
      <c r="F903" s="4"/>
      <c r="G903" s="38"/>
      <c r="H903" s="38"/>
      <c r="I903" s="38"/>
      <c r="J903" s="38">
        <v>7</v>
      </c>
      <c r="K903" s="38">
        <v>7</v>
      </c>
      <c r="L903" s="52" t="s">
        <v>5883</v>
      </c>
      <c r="M903" s="26" t="s">
        <v>44</v>
      </c>
      <c r="N903" s="6">
        <v>1</v>
      </c>
    </row>
    <row r="904" spans="1:14" s="1" customFormat="1" ht="28.5" hidden="1" outlineLevel="2">
      <c r="A904" s="38"/>
      <c r="B904" s="118" t="s">
        <v>2170</v>
      </c>
      <c r="C904" s="20" t="s">
        <v>4945</v>
      </c>
      <c r="D904" s="9" t="s">
        <v>4868</v>
      </c>
      <c r="E904" s="38"/>
      <c r="F904" s="4"/>
      <c r="G904" s="38"/>
      <c r="H904" s="38"/>
      <c r="I904" s="38"/>
      <c r="J904" s="38">
        <v>7</v>
      </c>
      <c r="K904" s="38">
        <v>7</v>
      </c>
      <c r="L904" s="4" t="s">
        <v>5884</v>
      </c>
      <c r="M904" s="26" t="s">
        <v>44</v>
      </c>
      <c r="N904" s="6">
        <v>3</v>
      </c>
    </row>
    <row r="905" spans="1:14" s="1" customFormat="1" ht="128.25" outlineLevel="1" collapsed="1">
      <c r="A905" s="38" t="s">
        <v>2188</v>
      </c>
      <c r="B905" s="118" t="s">
        <v>2170</v>
      </c>
      <c r="C905" s="20" t="s">
        <v>4945</v>
      </c>
      <c r="D905" s="9" t="s">
        <v>4868</v>
      </c>
      <c r="E905" s="20" t="s">
        <v>5885</v>
      </c>
      <c r="F905" s="4" t="s">
        <v>6374</v>
      </c>
      <c r="G905" s="38" t="s">
        <v>108</v>
      </c>
      <c r="H905" s="38"/>
      <c r="I905" s="38" t="s">
        <v>61</v>
      </c>
      <c r="J905" s="38">
        <v>9</v>
      </c>
      <c r="K905" s="38">
        <v>9</v>
      </c>
      <c r="L905" s="122" t="s">
        <v>6691</v>
      </c>
      <c r="M905" s="38"/>
      <c r="N905" s="6"/>
    </row>
    <row r="906" spans="1:14" s="1" customFormat="1" ht="28.5" hidden="1" outlineLevel="2">
      <c r="A906" s="38"/>
      <c r="B906" s="118" t="s">
        <v>2170</v>
      </c>
      <c r="C906" s="20" t="s">
        <v>4945</v>
      </c>
      <c r="D906" s="9" t="s">
        <v>4868</v>
      </c>
      <c r="E906" s="38"/>
      <c r="F906" s="4"/>
      <c r="G906" s="38"/>
      <c r="H906" s="38"/>
      <c r="I906" s="38"/>
      <c r="J906" s="38">
        <v>9</v>
      </c>
      <c r="K906" s="38">
        <v>9</v>
      </c>
      <c r="L906" s="4" t="s">
        <v>5877</v>
      </c>
      <c r="M906" s="26" t="s">
        <v>44</v>
      </c>
      <c r="N906" s="6">
        <v>1</v>
      </c>
    </row>
    <row r="907" spans="1:14" s="1" customFormat="1" ht="28.5" hidden="1" outlineLevel="2">
      <c r="A907" s="38"/>
      <c r="B907" s="118" t="s">
        <v>2170</v>
      </c>
      <c r="C907" s="20" t="s">
        <v>4945</v>
      </c>
      <c r="D907" s="9" t="s">
        <v>4868</v>
      </c>
      <c r="E907" s="38"/>
      <c r="F907" s="4"/>
      <c r="G907" s="38"/>
      <c r="H907" s="38"/>
      <c r="I907" s="38"/>
      <c r="J907" s="38">
        <v>9</v>
      </c>
      <c r="K907" s="38">
        <v>9</v>
      </c>
      <c r="L907" s="25" t="s">
        <v>5867</v>
      </c>
      <c r="M907" s="26" t="s">
        <v>44</v>
      </c>
      <c r="N907" s="6">
        <v>3</v>
      </c>
    </row>
    <row r="908" spans="1:14" s="1" customFormat="1" ht="28.5" hidden="1" outlineLevel="2">
      <c r="A908" s="38"/>
      <c r="B908" s="118" t="s">
        <v>2170</v>
      </c>
      <c r="C908" s="20" t="s">
        <v>4945</v>
      </c>
      <c r="D908" s="9" t="s">
        <v>4868</v>
      </c>
      <c r="E908" s="38"/>
      <c r="F908" s="4"/>
      <c r="G908" s="38"/>
      <c r="H908" s="38"/>
      <c r="I908" s="38"/>
      <c r="J908" s="38">
        <v>9</v>
      </c>
      <c r="K908" s="38">
        <v>9</v>
      </c>
      <c r="L908" s="131" t="s">
        <v>5873</v>
      </c>
      <c r="M908" s="26" t="s">
        <v>44</v>
      </c>
      <c r="N908" s="6">
        <v>9</v>
      </c>
    </row>
    <row r="909" spans="1:14" s="1" customFormat="1" ht="28.5" hidden="1" outlineLevel="2">
      <c r="A909" s="38"/>
      <c r="B909" s="118" t="s">
        <v>2170</v>
      </c>
      <c r="C909" s="20" t="s">
        <v>4945</v>
      </c>
      <c r="D909" s="9" t="s">
        <v>4868</v>
      </c>
      <c r="E909" s="38"/>
      <c r="F909" s="4"/>
      <c r="G909" s="38"/>
      <c r="H909" s="38"/>
      <c r="I909" s="38"/>
      <c r="J909" s="38">
        <v>9</v>
      </c>
      <c r="K909" s="38">
        <v>9</v>
      </c>
      <c r="L909" s="4" t="s">
        <v>5878</v>
      </c>
      <c r="M909" s="26" t="s">
        <v>44</v>
      </c>
      <c r="N909" s="6">
        <v>6</v>
      </c>
    </row>
    <row r="910" spans="1:14" s="1" customFormat="1" ht="28.5" hidden="1" outlineLevel="2">
      <c r="A910" s="38"/>
      <c r="B910" s="118" t="s">
        <v>2170</v>
      </c>
      <c r="C910" s="20" t="s">
        <v>4945</v>
      </c>
      <c r="D910" s="9" t="s">
        <v>4868</v>
      </c>
      <c r="E910" s="38"/>
      <c r="F910" s="4"/>
      <c r="G910" s="38"/>
      <c r="H910" s="38"/>
      <c r="I910" s="38"/>
      <c r="J910" s="38">
        <v>9</v>
      </c>
      <c r="K910" s="38">
        <v>9</v>
      </c>
      <c r="L910" s="4" t="s">
        <v>5879</v>
      </c>
      <c r="M910" s="26" t="s">
        <v>44</v>
      </c>
      <c r="N910" s="6">
        <v>2</v>
      </c>
    </row>
    <row r="911" spans="1:14" s="1" customFormat="1" ht="28.5" hidden="1" outlineLevel="2">
      <c r="A911" s="38"/>
      <c r="B911" s="118" t="s">
        <v>2170</v>
      </c>
      <c r="C911" s="20" t="s">
        <v>4945</v>
      </c>
      <c r="D911" s="9" t="s">
        <v>4868</v>
      </c>
      <c r="E911" s="38"/>
      <c r="F911" s="4"/>
      <c r="G911" s="38"/>
      <c r="H911" s="38"/>
      <c r="I911" s="38"/>
      <c r="J911" s="38">
        <v>9</v>
      </c>
      <c r="K911" s="38">
        <v>9</v>
      </c>
      <c r="L911" s="4" t="s">
        <v>5881</v>
      </c>
      <c r="M911" s="26" t="s">
        <v>44</v>
      </c>
      <c r="N911" s="6">
        <v>2</v>
      </c>
    </row>
    <row r="912" spans="1:14" s="1" customFormat="1" ht="28.5" hidden="1" outlineLevel="2">
      <c r="A912" s="38"/>
      <c r="B912" s="118" t="s">
        <v>2170</v>
      </c>
      <c r="C912" s="20" t="s">
        <v>4945</v>
      </c>
      <c r="D912" s="9" t="s">
        <v>4868</v>
      </c>
      <c r="E912" s="38"/>
      <c r="F912" s="4"/>
      <c r="G912" s="38"/>
      <c r="H912" s="38"/>
      <c r="I912" s="38"/>
      <c r="J912" s="38">
        <v>9</v>
      </c>
      <c r="K912" s="38">
        <v>9</v>
      </c>
      <c r="L912" s="4" t="s">
        <v>3092</v>
      </c>
      <c r="M912" s="6" t="s">
        <v>4736</v>
      </c>
      <c r="N912" s="6">
        <v>14</v>
      </c>
    </row>
    <row r="913" spans="1:14" s="1" customFormat="1" ht="28.5" hidden="1" outlineLevel="2">
      <c r="A913" s="38"/>
      <c r="B913" s="118" t="s">
        <v>2170</v>
      </c>
      <c r="C913" s="20" t="s">
        <v>4945</v>
      </c>
      <c r="D913" s="9" t="s">
        <v>4868</v>
      </c>
      <c r="E913" s="38"/>
      <c r="F913" s="4"/>
      <c r="G913" s="38"/>
      <c r="H913" s="38"/>
      <c r="I913" s="38"/>
      <c r="J913" s="38">
        <v>9</v>
      </c>
      <c r="K913" s="38">
        <v>9</v>
      </c>
      <c r="L913" s="52" t="s">
        <v>5882</v>
      </c>
      <c r="M913" s="26" t="s">
        <v>44</v>
      </c>
      <c r="N913" s="6">
        <v>1</v>
      </c>
    </row>
    <row r="914" spans="1:14" s="1" customFormat="1" ht="28.5" hidden="1" outlineLevel="2">
      <c r="A914" s="38"/>
      <c r="B914" s="118" t="s">
        <v>2170</v>
      </c>
      <c r="C914" s="20" t="s">
        <v>4945</v>
      </c>
      <c r="D914" s="9" t="s">
        <v>4868</v>
      </c>
      <c r="E914" s="38"/>
      <c r="F914" s="4"/>
      <c r="G914" s="38"/>
      <c r="H914" s="38"/>
      <c r="I914" s="38"/>
      <c r="J914" s="38">
        <v>9</v>
      </c>
      <c r="K914" s="38">
        <v>9</v>
      </c>
      <c r="L914" s="4" t="s">
        <v>5868</v>
      </c>
      <c r="M914" s="26" t="s">
        <v>44</v>
      </c>
      <c r="N914" s="6">
        <v>6</v>
      </c>
    </row>
    <row r="915" spans="1:14" s="1" customFormat="1" ht="28.5" hidden="1" outlineLevel="2">
      <c r="A915" s="38"/>
      <c r="B915" s="118" t="s">
        <v>2170</v>
      </c>
      <c r="C915" s="20" t="s">
        <v>4945</v>
      </c>
      <c r="D915" s="9" t="s">
        <v>4868</v>
      </c>
      <c r="E915" s="38"/>
      <c r="F915" s="4"/>
      <c r="G915" s="38"/>
      <c r="H915" s="38"/>
      <c r="I915" s="38"/>
      <c r="J915" s="38">
        <v>9</v>
      </c>
      <c r="K915" s="38">
        <v>9</v>
      </c>
      <c r="L915" s="52" t="s">
        <v>5883</v>
      </c>
      <c r="M915" s="26" t="s">
        <v>44</v>
      </c>
      <c r="N915" s="6">
        <v>1</v>
      </c>
    </row>
    <row r="916" spans="1:14" s="1" customFormat="1" ht="28.5" hidden="1" outlineLevel="2">
      <c r="A916" s="38"/>
      <c r="B916" s="118" t="s">
        <v>2170</v>
      </c>
      <c r="C916" s="20" t="s">
        <v>4945</v>
      </c>
      <c r="D916" s="9" t="s">
        <v>4868</v>
      </c>
      <c r="E916" s="38"/>
      <c r="F916" s="4"/>
      <c r="G916" s="38"/>
      <c r="H916" s="38"/>
      <c r="I916" s="38"/>
      <c r="J916" s="38">
        <v>9</v>
      </c>
      <c r="K916" s="38">
        <v>9</v>
      </c>
      <c r="L916" s="4" t="s">
        <v>5884</v>
      </c>
      <c r="M916" s="26" t="s">
        <v>44</v>
      </c>
      <c r="N916" s="6">
        <v>3</v>
      </c>
    </row>
    <row r="917" spans="1:14" s="1" customFormat="1" ht="128.25" outlineLevel="1" collapsed="1">
      <c r="A917" s="38" t="s">
        <v>2191</v>
      </c>
      <c r="B917" s="118" t="s">
        <v>2170</v>
      </c>
      <c r="C917" s="20" t="s">
        <v>4945</v>
      </c>
      <c r="D917" s="9" t="s">
        <v>4868</v>
      </c>
      <c r="E917" s="20" t="s">
        <v>5886</v>
      </c>
      <c r="F917" s="4" t="s">
        <v>6375</v>
      </c>
      <c r="G917" s="38" t="s">
        <v>3091</v>
      </c>
      <c r="H917" s="38"/>
      <c r="I917" s="38" t="s">
        <v>61</v>
      </c>
      <c r="J917" s="38">
        <v>6</v>
      </c>
      <c r="K917" s="38">
        <v>6</v>
      </c>
      <c r="L917" s="122" t="s">
        <v>6692</v>
      </c>
      <c r="M917" s="38"/>
      <c r="N917" s="6"/>
    </row>
    <row r="918" spans="1:14" s="1" customFormat="1" ht="28.5" hidden="1" outlineLevel="2">
      <c r="A918" s="38"/>
      <c r="B918" s="118" t="s">
        <v>2170</v>
      </c>
      <c r="C918" s="20" t="s">
        <v>4945</v>
      </c>
      <c r="D918" s="9" t="s">
        <v>4868</v>
      </c>
      <c r="E918" s="38"/>
      <c r="F918" s="4"/>
      <c r="G918" s="38"/>
      <c r="H918" s="38"/>
      <c r="I918" s="38"/>
      <c r="J918" s="38">
        <v>6</v>
      </c>
      <c r="K918" s="38">
        <v>6</v>
      </c>
      <c r="L918" s="4" t="s">
        <v>5877</v>
      </c>
      <c r="M918" s="26" t="s">
        <v>44</v>
      </c>
      <c r="N918" s="6">
        <v>1</v>
      </c>
    </row>
    <row r="919" spans="1:14" s="1" customFormat="1" ht="28.5" hidden="1" outlineLevel="2">
      <c r="A919" s="38"/>
      <c r="B919" s="118" t="s">
        <v>2170</v>
      </c>
      <c r="C919" s="20" t="s">
        <v>4945</v>
      </c>
      <c r="D919" s="9" t="s">
        <v>4868</v>
      </c>
      <c r="E919" s="38"/>
      <c r="F919" s="4"/>
      <c r="G919" s="38"/>
      <c r="H919" s="38"/>
      <c r="I919" s="38"/>
      <c r="J919" s="38">
        <v>6</v>
      </c>
      <c r="K919" s="38">
        <v>6</v>
      </c>
      <c r="L919" s="25" t="s">
        <v>5867</v>
      </c>
      <c r="M919" s="26" t="s">
        <v>44</v>
      </c>
      <c r="N919" s="6">
        <v>3</v>
      </c>
    </row>
    <row r="920" spans="1:14" s="1" customFormat="1" ht="28.5" hidden="1" outlineLevel="2">
      <c r="A920" s="38"/>
      <c r="B920" s="118" t="s">
        <v>2170</v>
      </c>
      <c r="C920" s="20" t="s">
        <v>4945</v>
      </c>
      <c r="D920" s="9" t="s">
        <v>4868</v>
      </c>
      <c r="E920" s="38"/>
      <c r="F920" s="4"/>
      <c r="G920" s="38"/>
      <c r="H920" s="38"/>
      <c r="I920" s="38"/>
      <c r="J920" s="38">
        <v>6</v>
      </c>
      <c r="K920" s="38">
        <v>6</v>
      </c>
      <c r="L920" s="131" t="s">
        <v>5873</v>
      </c>
      <c r="M920" s="26" t="s">
        <v>44</v>
      </c>
      <c r="N920" s="6">
        <v>9</v>
      </c>
    </row>
    <row r="921" spans="1:14" s="1" customFormat="1" ht="28.5" hidden="1" outlineLevel="2">
      <c r="A921" s="38"/>
      <c r="B921" s="118" t="s">
        <v>2170</v>
      </c>
      <c r="C921" s="20" t="s">
        <v>4945</v>
      </c>
      <c r="D921" s="9" t="s">
        <v>4868</v>
      </c>
      <c r="E921" s="38"/>
      <c r="F921" s="4"/>
      <c r="G921" s="38"/>
      <c r="H921" s="38"/>
      <c r="I921" s="38"/>
      <c r="J921" s="38">
        <v>6</v>
      </c>
      <c r="K921" s="38">
        <v>6</v>
      </c>
      <c r="L921" s="4" t="s">
        <v>5878</v>
      </c>
      <c r="M921" s="26" t="s">
        <v>44</v>
      </c>
      <c r="N921" s="6">
        <v>6</v>
      </c>
    </row>
    <row r="922" spans="1:14" s="1" customFormat="1" ht="28.5" hidden="1" outlineLevel="2">
      <c r="A922" s="38"/>
      <c r="B922" s="118" t="s">
        <v>2170</v>
      </c>
      <c r="C922" s="20" t="s">
        <v>4945</v>
      </c>
      <c r="D922" s="9" t="s">
        <v>4868</v>
      </c>
      <c r="E922" s="38"/>
      <c r="F922" s="4"/>
      <c r="G922" s="38"/>
      <c r="H922" s="38"/>
      <c r="I922" s="38"/>
      <c r="J922" s="38">
        <v>6</v>
      </c>
      <c r="K922" s="38">
        <v>6</v>
      </c>
      <c r="L922" s="4" t="s">
        <v>5879</v>
      </c>
      <c r="M922" s="26" t="s">
        <v>44</v>
      </c>
      <c r="N922" s="6">
        <v>2</v>
      </c>
    </row>
    <row r="923" spans="1:14" s="1" customFormat="1" ht="28.5" hidden="1" outlineLevel="2">
      <c r="A923" s="38"/>
      <c r="B923" s="118" t="s">
        <v>2170</v>
      </c>
      <c r="C923" s="20" t="s">
        <v>4945</v>
      </c>
      <c r="D923" s="9" t="s">
        <v>4868</v>
      </c>
      <c r="E923" s="38"/>
      <c r="F923" s="4"/>
      <c r="G923" s="38"/>
      <c r="H923" s="38"/>
      <c r="I923" s="38"/>
      <c r="J923" s="38">
        <v>6</v>
      </c>
      <c r="K923" s="38">
        <v>6</v>
      </c>
      <c r="L923" s="4" t="s">
        <v>5881</v>
      </c>
      <c r="M923" s="26" t="s">
        <v>44</v>
      </c>
      <c r="N923" s="6">
        <v>2</v>
      </c>
    </row>
    <row r="924" spans="1:14" s="1" customFormat="1" ht="28.5" hidden="1" outlineLevel="2">
      <c r="A924" s="38"/>
      <c r="B924" s="118" t="s">
        <v>2170</v>
      </c>
      <c r="C924" s="20" t="s">
        <v>4945</v>
      </c>
      <c r="D924" s="9" t="s">
        <v>4868</v>
      </c>
      <c r="E924" s="38"/>
      <c r="F924" s="4"/>
      <c r="G924" s="38"/>
      <c r="H924" s="38"/>
      <c r="I924" s="38"/>
      <c r="J924" s="38">
        <v>6</v>
      </c>
      <c r="K924" s="38">
        <v>6</v>
      </c>
      <c r="L924" s="4" t="s">
        <v>3092</v>
      </c>
      <c r="M924" s="6" t="s">
        <v>4736</v>
      </c>
      <c r="N924" s="6">
        <v>14</v>
      </c>
    </row>
    <row r="925" spans="1:14" s="1" customFormat="1" ht="28.5" hidden="1" outlineLevel="2">
      <c r="A925" s="38"/>
      <c r="B925" s="118" t="s">
        <v>2170</v>
      </c>
      <c r="C925" s="20" t="s">
        <v>4945</v>
      </c>
      <c r="D925" s="9" t="s">
        <v>4868</v>
      </c>
      <c r="E925" s="38"/>
      <c r="F925" s="4"/>
      <c r="G925" s="38"/>
      <c r="H925" s="38"/>
      <c r="I925" s="38"/>
      <c r="J925" s="38">
        <v>6</v>
      </c>
      <c r="K925" s="38">
        <v>6</v>
      </c>
      <c r="L925" s="52" t="s">
        <v>5882</v>
      </c>
      <c r="M925" s="26" t="s">
        <v>44</v>
      </c>
      <c r="N925" s="6">
        <v>1</v>
      </c>
    </row>
    <row r="926" spans="1:14" s="1" customFormat="1" ht="28.5" hidden="1" outlineLevel="2">
      <c r="A926" s="38"/>
      <c r="B926" s="118" t="s">
        <v>2170</v>
      </c>
      <c r="C926" s="20" t="s">
        <v>4945</v>
      </c>
      <c r="D926" s="9" t="s">
        <v>4868</v>
      </c>
      <c r="E926" s="38"/>
      <c r="F926" s="4"/>
      <c r="G926" s="38"/>
      <c r="H926" s="38"/>
      <c r="I926" s="38"/>
      <c r="J926" s="38">
        <v>6</v>
      </c>
      <c r="K926" s="38">
        <v>6</v>
      </c>
      <c r="L926" s="4" t="s">
        <v>5868</v>
      </c>
      <c r="M926" s="26" t="s">
        <v>44</v>
      </c>
      <c r="N926" s="6">
        <v>6</v>
      </c>
    </row>
    <row r="927" spans="1:14" s="1" customFormat="1" ht="28.5" hidden="1" outlineLevel="2">
      <c r="A927" s="38"/>
      <c r="B927" s="118" t="s">
        <v>2170</v>
      </c>
      <c r="C927" s="20" t="s">
        <v>4945</v>
      </c>
      <c r="D927" s="9" t="s">
        <v>4868</v>
      </c>
      <c r="E927" s="38"/>
      <c r="F927" s="4"/>
      <c r="G927" s="38"/>
      <c r="H927" s="38"/>
      <c r="I927" s="38"/>
      <c r="J927" s="38">
        <v>6</v>
      </c>
      <c r="K927" s="38">
        <v>6</v>
      </c>
      <c r="L927" s="52" t="s">
        <v>5883</v>
      </c>
      <c r="M927" s="26" t="s">
        <v>44</v>
      </c>
      <c r="N927" s="6">
        <v>2</v>
      </c>
    </row>
    <row r="928" spans="1:14" s="1" customFormat="1" ht="28.5" hidden="1" outlineLevel="2">
      <c r="A928" s="38"/>
      <c r="B928" s="118" t="s">
        <v>2170</v>
      </c>
      <c r="C928" s="20" t="s">
        <v>4945</v>
      </c>
      <c r="D928" s="9" t="s">
        <v>4868</v>
      </c>
      <c r="E928" s="38"/>
      <c r="F928" s="4"/>
      <c r="G928" s="38"/>
      <c r="H928" s="38"/>
      <c r="I928" s="38"/>
      <c r="J928" s="38">
        <v>6</v>
      </c>
      <c r="K928" s="38">
        <v>6</v>
      </c>
      <c r="L928" s="4" t="s">
        <v>5884</v>
      </c>
      <c r="M928" s="26" t="s">
        <v>44</v>
      </c>
      <c r="N928" s="6">
        <v>3</v>
      </c>
    </row>
    <row r="929" spans="1:14" s="1" customFormat="1" ht="57" outlineLevel="1" collapsed="1">
      <c r="A929" s="20" t="s">
        <v>2195</v>
      </c>
      <c r="B929" s="118" t="s">
        <v>2170</v>
      </c>
      <c r="C929" s="20" t="s">
        <v>5118</v>
      </c>
      <c r="D929" s="9" t="s">
        <v>4868</v>
      </c>
      <c r="E929" s="20" t="s">
        <v>5887</v>
      </c>
      <c r="F929" s="5" t="s">
        <v>6376</v>
      </c>
      <c r="G929" s="38" t="s">
        <v>108</v>
      </c>
      <c r="H929" s="22"/>
      <c r="I929" s="38" t="s">
        <v>61</v>
      </c>
      <c r="J929" s="59">
        <v>5</v>
      </c>
      <c r="K929" s="59">
        <v>5</v>
      </c>
      <c r="L929" s="122" t="s">
        <v>6693</v>
      </c>
      <c r="M929" s="38"/>
      <c r="N929" s="6"/>
    </row>
    <row r="930" spans="1:14" s="1" customFormat="1" ht="28.5" hidden="1" outlineLevel="2">
      <c r="A930" s="38"/>
      <c r="B930" s="118" t="s">
        <v>2170</v>
      </c>
      <c r="C930" s="20" t="s">
        <v>5118</v>
      </c>
      <c r="D930" s="9" t="s">
        <v>4868</v>
      </c>
      <c r="E930" s="38"/>
      <c r="F930" s="46"/>
      <c r="G930" s="38"/>
      <c r="H930" s="38"/>
      <c r="I930" s="38"/>
      <c r="J930" s="59">
        <v>5</v>
      </c>
      <c r="K930" s="59">
        <v>5</v>
      </c>
      <c r="L930" s="52" t="s">
        <v>5872</v>
      </c>
      <c r="M930" s="54" t="s">
        <v>44</v>
      </c>
      <c r="N930" s="53">
        <v>1</v>
      </c>
    </row>
    <row r="931" spans="1:14" s="1" customFormat="1" ht="28.5" hidden="1" outlineLevel="2">
      <c r="A931" s="38"/>
      <c r="B931" s="118" t="s">
        <v>2170</v>
      </c>
      <c r="C931" s="20" t="s">
        <v>5118</v>
      </c>
      <c r="D931" s="9" t="s">
        <v>4868</v>
      </c>
      <c r="E931" s="38"/>
      <c r="F931" s="46"/>
      <c r="G931" s="38"/>
      <c r="H931" s="38"/>
      <c r="I931" s="38"/>
      <c r="J931" s="59">
        <v>5</v>
      </c>
      <c r="K931" s="59">
        <v>5</v>
      </c>
      <c r="L931" s="25" t="s">
        <v>5867</v>
      </c>
      <c r="M931" s="54" t="s">
        <v>44</v>
      </c>
      <c r="N931" s="53">
        <v>3</v>
      </c>
    </row>
    <row r="932" spans="1:14" s="1" customFormat="1" ht="28.5" hidden="1" outlineLevel="2">
      <c r="A932" s="38"/>
      <c r="B932" s="118" t="s">
        <v>2170</v>
      </c>
      <c r="C932" s="20" t="s">
        <v>5118</v>
      </c>
      <c r="D932" s="9" t="s">
        <v>4868</v>
      </c>
      <c r="E932" s="38"/>
      <c r="F932" s="46"/>
      <c r="G932" s="38"/>
      <c r="H932" s="38"/>
      <c r="I932" s="38"/>
      <c r="J932" s="59">
        <v>5</v>
      </c>
      <c r="K932" s="59">
        <v>5</v>
      </c>
      <c r="L932" s="52" t="s">
        <v>5868</v>
      </c>
      <c r="M932" s="54" t="s">
        <v>44</v>
      </c>
      <c r="N932" s="53">
        <v>3</v>
      </c>
    </row>
    <row r="933" spans="1:14" s="1" customFormat="1" ht="28.5" hidden="1" outlineLevel="2">
      <c r="A933" s="38"/>
      <c r="B933" s="118" t="s">
        <v>2170</v>
      </c>
      <c r="C933" s="20" t="s">
        <v>5118</v>
      </c>
      <c r="D933" s="9" t="s">
        <v>4868</v>
      </c>
      <c r="E933" s="38"/>
      <c r="F933" s="46"/>
      <c r="G933" s="38"/>
      <c r="H933" s="38"/>
      <c r="I933" s="38"/>
      <c r="J933" s="59">
        <v>5</v>
      </c>
      <c r="K933" s="59">
        <v>5</v>
      </c>
      <c r="L933" s="52" t="s">
        <v>5882</v>
      </c>
      <c r="M933" s="54" t="s">
        <v>44</v>
      </c>
      <c r="N933" s="53">
        <v>4</v>
      </c>
    </row>
    <row r="934" spans="1:14" s="1" customFormat="1" ht="28.5" hidden="1" outlineLevel="2">
      <c r="A934" s="38"/>
      <c r="B934" s="118" t="s">
        <v>2170</v>
      </c>
      <c r="C934" s="20" t="s">
        <v>5118</v>
      </c>
      <c r="D934" s="9" t="s">
        <v>4868</v>
      </c>
      <c r="E934" s="38"/>
      <c r="F934" s="46"/>
      <c r="G934" s="38"/>
      <c r="H934" s="38"/>
      <c r="I934" s="38"/>
      <c r="J934" s="59">
        <v>5</v>
      </c>
      <c r="K934" s="59">
        <v>5</v>
      </c>
      <c r="L934" s="52" t="s">
        <v>5884</v>
      </c>
      <c r="M934" s="54" t="s">
        <v>44</v>
      </c>
      <c r="N934" s="53">
        <v>15</v>
      </c>
    </row>
    <row r="935" spans="1:14" s="1" customFormat="1" ht="28.5" hidden="1" outlineLevel="2">
      <c r="A935" s="38"/>
      <c r="B935" s="118" t="s">
        <v>2170</v>
      </c>
      <c r="C935" s="20" t="s">
        <v>5118</v>
      </c>
      <c r="D935" s="9" t="s">
        <v>4868</v>
      </c>
      <c r="E935" s="38"/>
      <c r="F935" s="46"/>
      <c r="G935" s="38"/>
      <c r="H935" s="38"/>
      <c r="I935" s="38"/>
      <c r="J935" s="59">
        <v>5</v>
      </c>
      <c r="K935" s="59">
        <v>5</v>
      </c>
      <c r="L935" s="52" t="s">
        <v>3092</v>
      </c>
      <c r="M935" s="6" t="s">
        <v>4736</v>
      </c>
      <c r="N935" s="53">
        <v>25</v>
      </c>
    </row>
    <row r="936" spans="1:14" s="1" customFormat="1" ht="71.25" outlineLevel="1" collapsed="1">
      <c r="A936" s="38" t="s">
        <v>2198</v>
      </c>
      <c r="B936" s="118" t="s">
        <v>2170</v>
      </c>
      <c r="C936" s="20" t="s">
        <v>5118</v>
      </c>
      <c r="D936" s="9" t="s">
        <v>4868</v>
      </c>
      <c r="E936" s="38" t="s">
        <v>5888</v>
      </c>
      <c r="F936" s="46" t="s">
        <v>6377</v>
      </c>
      <c r="G936" s="38" t="s">
        <v>108</v>
      </c>
      <c r="H936" s="38"/>
      <c r="I936" s="38" t="s">
        <v>61</v>
      </c>
      <c r="J936" s="59">
        <v>6</v>
      </c>
      <c r="K936" s="59">
        <v>6</v>
      </c>
      <c r="L936" s="122" t="s">
        <v>6694</v>
      </c>
      <c r="M936" s="54"/>
      <c r="N936" s="53"/>
    </row>
    <row r="937" spans="1:14" s="1" customFormat="1" ht="28.5" hidden="1" outlineLevel="2">
      <c r="A937" s="38"/>
      <c r="B937" s="118" t="s">
        <v>2170</v>
      </c>
      <c r="C937" s="20" t="s">
        <v>5118</v>
      </c>
      <c r="D937" s="9" t="s">
        <v>4868</v>
      </c>
      <c r="E937" s="38"/>
      <c r="F937" s="4"/>
      <c r="G937" s="38"/>
      <c r="H937" s="38"/>
      <c r="I937" s="38"/>
      <c r="J937" s="59">
        <v>6</v>
      </c>
      <c r="K937" s="59">
        <v>6</v>
      </c>
      <c r="L937" s="52" t="s">
        <v>5868</v>
      </c>
      <c r="M937" s="54" t="s">
        <v>44</v>
      </c>
      <c r="N937" s="53">
        <v>3</v>
      </c>
    </row>
    <row r="938" spans="1:14" s="1" customFormat="1" ht="28.5" hidden="1" outlineLevel="2">
      <c r="A938" s="38"/>
      <c r="B938" s="118" t="s">
        <v>2170</v>
      </c>
      <c r="C938" s="20" t="s">
        <v>5118</v>
      </c>
      <c r="D938" s="9" t="s">
        <v>4868</v>
      </c>
      <c r="E938" s="38"/>
      <c r="F938" s="46"/>
      <c r="G938" s="38"/>
      <c r="H938" s="38"/>
      <c r="I938" s="38"/>
      <c r="J938" s="59">
        <v>6</v>
      </c>
      <c r="K938" s="59">
        <v>6</v>
      </c>
      <c r="L938" s="25" t="s">
        <v>5867</v>
      </c>
      <c r="M938" s="54" t="s">
        <v>44</v>
      </c>
      <c r="N938" s="53">
        <v>3</v>
      </c>
    </row>
    <row r="939" spans="1:14" s="1" customFormat="1" ht="28.5" hidden="1" outlineLevel="2">
      <c r="A939" s="38"/>
      <c r="B939" s="118" t="s">
        <v>2170</v>
      </c>
      <c r="C939" s="20" t="s">
        <v>5118</v>
      </c>
      <c r="D939" s="9" t="s">
        <v>4868</v>
      </c>
      <c r="E939" s="38"/>
      <c r="F939" s="46"/>
      <c r="G939" s="38"/>
      <c r="H939" s="38"/>
      <c r="I939" s="38"/>
      <c r="J939" s="59">
        <v>6</v>
      </c>
      <c r="K939" s="59">
        <v>6</v>
      </c>
      <c r="L939" s="52" t="s">
        <v>5882</v>
      </c>
      <c r="M939" s="54" t="s">
        <v>44</v>
      </c>
      <c r="N939" s="53">
        <v>1</v>
      </c>
    </row>
    <row r="940" spans="1:14" s="1" customFormat="1" ht="28.5" hidden="1" outlineLevel="2">
      <c r="A940" s="38"/>
      <c r="B940" s="118" t="s">
        <v>2170</v>
      </c>
      <c r="C940" s="20" t="s">
        <v>5118</v>
      </c>
      <c r="D940" s="9" t="s">
        <v>4868</v>
      </c>
      <c r="E940" s="38"/>
      <c r="F940" s="4"/>
      <c r="G940" s="38"/>
      <c r="H940" s="38"/>
      <c r="I940" s="38"/>
      <c r="J940" s="59">
        <v>6</v>
      </c>
      <c r="K940" s="59">
        <v>6</v>
      </c>
      <c r="L940" s="52" t="s">
        <v>5884</v>
      </c>
      <c r="M940" s="54" t="s">
        <v>44</v>
      </c>
      <c r="N940" s="53">
        <v>3</v>
      </c>
    </row>
    <row r="941" spans="1:14" s="1" customFormat="1" ht="28.5" hidden="1" outlineLevel="2">
      <c r="A941" s="38"/>
      <c r="B941" s="118" t="s">
        <v>2170</v>
      </c>
      <c r="C941" s="20" t="s">
        <v>5118</v>
      </c>
      <c r="D941" s="9" t="s">
        <v>4868</v>
      </c>
      <c r="E941" s="38"/>
      <c r="F941" s="4"/>
      <c r="G941" s="38"/>
      <c r="H941" s="38"/>
      <c r="I941" s="38"/>
      <c r="J941" s="59">
        <v>6</v>
      </c>
      <c r="K941" s="59">
        <v>6</v>
      </c>
      <c r="L941" s="52" t="s">
        <v>3092</v>
      </c>
      <c r="M941" s="6" t="s">
        <v>4736</v>
      </c>
      <c r="N941" s="53">
        <v>25</v>
      </c>
    </row>
    <row r="942" spans="1:14" s="1" customFormat="1" ht="57" outlineLevel="1" collapsed="1">
      <c r="A942" s="38" t="s">
        <v>2201</v>
      </c>
      <c r="B942" s="118" t="s">
        <v>2170</v>
      </c>
      <c r="C942" s="20" t="s">
        <v>5118</v>
      </c>
      <c r="D942" s="9" t="s">
        <v>4868</v>
      </c>
      <c r="E942" s="38" t="s">
        <v>5889</v>
      </c>
      <c r="F942" s="46" t="s">
        <v>6378</v>
      </c>
      <c r="G942" s="38" t="s">
        <v>108</v>
      </c>
      <c r="H942" s="38"/>
      <c r="I942" s="38" t="s">
        <v>61</v>
      </c>
      <c r="J942" s="59">
        <v>7</v>
      </c>
      <c r="K942" s="59">
        <v>7</v>
      </c>
      <c r="L942" s="122" t="s">
        <v>6695</v>
      </c>
      <c r="M942" s="54"/>
      <c r="N942" s="53"/>
    </row>
    <row r="943" spans="1:14" s="1" customFormat="1" ht="28.5" hidden="1" outlineLevel="2">
      <c r="A943" s="38"/>
      <c r="B943" s="118" t="s">
        <v>2170</v>
      </c>
      <c r="C943" s="20" t="s">
        <v>5118</v>
      </c>
      <c r="D943" s="9" t="s">
        <v>4868</v>
      </c>
      <c r="E943" s="38"/>
      <c r="F943" s="4"/>
      <c r="G943" s="38"/>
      <c r="H943" s="38"/>
      <c r="I943" s="38"/>
      <c r="J943" s="59">
        <v>7</v>
      </c>
      <c r="K943" s="59">
        <v>7</v>
      </c>
      <c r="L943" s="52" t="s">
        <v>5872</v>
      </c>
      <c r="M943" s="54" t="s">
        <v>44</v>
      </c>
      <c r="N943" s="53">
        <v>1</v>
      </c>
    </row>
    <row r="944" spans="1:14" s="1" customFormat="1" ht="28.5" hidden="1" outlineLevel="2">
      <c r="A944" s="38"/>
      <c r="B944" s="118" t="s">
        <v>2170</v>
      </c>
      <c r="C944" s="20" t="s">
        <v>5118</v>
      </c>
      <c r="D944" s="9" t="s">
        <v>4868</v>
      </c>
      <c r="E944" s="38"/>
      <c r="F944" s="4"/>
      <c r="G944" s="38"/>
      <c r="H944" s="38"/>
      <c r="I944" s="38"/>
      <c r="J944" s="59">
        <v>7</v>
      </c>
      <c r="K944" s="59">
        <v>7</v>
      </c>
      <c r="L944" s="52" t="s">
        <v>5868</v>
      </c>
      <c r="M944" s="54" t="s">
        <v>44</v>
      </c>
      <c r="N944" s="53">
        <v>3</v>
      </c>
    </row>
    <row r="945" spans="1:14" s="1" customFormat="1" ht="28.5" hidden="1" outlineLevel="2">
      <c r="A945" s="38"/>
      <c r="B945" s="118" t="s">
        <v>2170</v>
      </c>
      <c r="C945" s="20" t="s">
        <v>5118</v>
      </c>
      <c r="D945" s="9" t="s">
        <v>4868</v>
      </c>
      <c r="E945" s="38"/>
      <c r="F945" s="46"/>
      <c r="G945" s="38"/>
      <c r="H945" s="38"/>
      <c r="I945" s="38"/>
      <c r="J945" s="59">
        <v>7</v>
      </c>
      <c r="K945" s="59">
        <v>7</v>
      </c>
      <c r="L945" s="52" t="s">
        <v>5882</v>
      </c>
      <c r="M945" s="54" t="s">
        <v>44</v>
      </c>
      <c r="N945" s="53">
        <v>1</v>
      </c>
    </row>
    <row r="946" spans="1:14" s="1" customFormat="1" ht="28.5" hidden="1" outlineLevel="2">
      <c r="A946" s="38"/>
      <c r="B946" s="118" t="s">
        <v>2170</v>
      </c>
      <c r="C946" s="20" t="s">
        <v>5118</v>
      </c>
      <c r="D946" s="9" t="s">
        <v>4868</v>
      </c>
      <c r="E946" s="38"/>
      <c r="F946" s="4"/>
      <c r="G946" s="38"/>
      <c r="H946" s="38"/>
      <c r="I946" s="38"/>
      <c r="J946" s="59">
        <v>7</v>
      </c>
      <c r="K946" s="59">
        <v>7</v>
      </c>
      <c r="L946" s="52" t="s">
        <v>5884</v>
      </c>
      <c r="M946" s="54" t="s">
        <v>44</v>
      </c>
      <c r="N946" s="53">
        <v>15</v>
      </c>
    </row>
    <row r="947" spans="1:14" s="1" customFormat="1" ht="28.5" hidden="1" outlineLevel="2">
      <c r="A947" s="38"/>
      <c r="B947" s="118" t="s">
        <v>2170</v>
      </c>
      <c r="C947" s="20" t="s">
        <v>5118</v>
      </c>
      <c r="D947" s="9" t="s">
        <v>4868</v>
      </c>
      <c r="E947" s="38"/>
      <c r="F947" s="4"/>
      <c r="G947" s="38"/>
      <c r="H947" s="38"/>
      <c r="I947" s="38"/>
      <c r="J947" s="59">
        <v>7</v>
      </c>
      <c r="K947" s="59">
        <v>7</v>
      </c>
      <c r="L947" s="52" t="s">
        <v>3092</v>
      </c>
      <c r="M947" s="6" t="s">
        <v>4736</v>
      </c>
      <c r="N947" s="53">
        <v>25</v>
      </c>
    </row>
    <row r="948" spans="1:14" s="1" customFormat="1" ht="57" outlineLevel="1" collapsed="1">
      <c r="A948" s="38" t="s">
        <v>2205</v>
      </c>
      <c r="B948" s="118" t="s">
        <v>2170</v>
      </c>
      <c r="C948" s="20" t="s">
        <v>5118</v>
      </c>
      <c r="D948" s="9" t="s">
        <v>4868</v>
      </c>
      <c r="E948" s="38" t="s">
        <v>5890</v>
      </c>
      <c r="F948" s="46" t="s">
        <v>6379</v>
      </c>
      <c r="G948" s="38" t="s">
        <v>108</v>
      </c>
      <c r="H948" s="38"/>
      <c r="I948" s="38" t="s">
        <v>61</v>
      </c>
      <c r="J948" s="59">
        <v>7</v>
      </c>
      <c r="K948" s="59">
        <v>7</v>
      </c>
      <c r="L948" s="122" t="s">
        <v>6696</v>
      </c>
      <c r="M948" s="54"/>
      <c r="N948" s="53"/>
    </row>
    <row r="949" spans="1:14" s="1" customFormat="1" ht="28.5" hidden="1" outlineLevel="2">
      <c r="A949" s="38"/>
      <c r="B949" s="118" t="s">
        <v>2170</v>
      </c>
      <c r="C949" s="20" t="s">
        <v>5118</v>
      </c>
      <c r="D949" s="9" t="s">
        <v>4868</v>
      </c>
      <c r="E949" s="38"/>
      <c r="F949" s="4"/>
      <c r="G949" s="38"/>
      <c r="H949" s="38"/>
      <c r="I949" s="38"/>
      <c r="J949" s="59">
        <v>7</v>
      </c>
      <c r="K949" s="59">
        <v>7</v>
      </c>
      <c r="L949" s="52" t="s">
        <v>5868</v>
      </c>
      <c r="M949" s="54" t="s">
        <v>44</v>
      </c>
      <c r="N949" s="53">
        <v>3</v>
      </c>
    </row>
    <row r="950" spans="1:14" s="1" customFormat="1" ht="28.5" hidden="1" outlineLevel="2">
      <c r="A950" s="38"/>
      <c r="B950" s="118" t="s">
        <v>2170</v>
      </c>
      <c r="C950" s="20" t="s">
        <v>5118</v>
      </c>
      <c r="D950" s="9" t="s">
        <v>4868</v>
      </c>
      <c r="E950" s="38"/>
      <c r="F950" s="4"/>
      <c r="G950" s="38"/>
      <c r="H950" s="38"/>
      <c r="I950" s="38"/>
      <c r="J950" s="59">
        <v>7</v>
      </c>
      <c r="K950" s="59">
        <v>7</v>
      </c>
      <c r="L950" s="52" t="s">
        <v>5882</v>
      </c>
      <c r="M950" s="54" t="s">
        <v>44</v>
      </c>
      <c r="N950" s="53">
        <v>1</v>
      </c>
    </row>
    <row r="951" spans="1:14" s="1" customFormat="1" ht="28.5" hidden="1" outlineLevel="2">
      <c r="A951" s="38"/>
      <c r="B951" s="118" t="s">
        <v>2170</v>
      </c>
      <c r="C951" s="20" t="s">
        <v>5118</v>
      </c>
      <c r="D951" s="9" t="s">
        <v>4868</v>
      </c>
      <c r="E951" s="38"/>
      <c r="F951" s="4"/>
      <c r="G951" s="38"/>
      <c r="H951" s="38"/>
      <c r="I951" s="38"/>
      <c r="J951" s="59">
        <v>7</v>
      </c>
      <c r="K951" s="59">
        <v>7</v>
      </c>
      <c r="L951" s="52" t="s">
        <v>5883</v>
      </c>
      <c r="M951" s="54" t="s">
        <v>44</v>
      </c>
      <c r="N951" s="53">
        <v>2</v>
      </c>
    </row>
    <row r="952" spans="1:14" s="1" customFormat="1" ht="28.5" hidden="1" outlineLevel="2">
      <c r="A952" s="38"/>
      <c r="B952" s="118" t="s">
        <v>2170</v>
      </c>
      <c r="C952" s="20" t="s">
        <v>5118</v>
      </c>
      <c r="D952" s="9" t="s">
        <v>4868</v>
      </c>
      <c r="E952" s="38"/>
      <c r="F952" s="4"/>
      <c r="G952" s="38"/>
      <c r="H952" s="38"/>
      <c r="I952" s="38"/>
      <c r="J952" s="59">
        <v>7</v>
      </c>
      <c r="K952" s="59">
        <v>7</v>
      </c>
      <c r="L952" s="52" t="s">
        <v>5884</v>
      </c>
      <c r="M952" s="54" t="s">
        <v>44</v>
      </c>
      <c r="N952" s="53">
        <v>3</v>
      </c>
    </row>
    <row r="953" spans="1:14" s="1" customFormat="1" ht="28.5" hidden="1" outlineLevel="2">
      <c r="A953" s="38"/>
      <c r="B953" s="118" t="s">
        <v>2170</v>
      </c>
      <c r="C953" s="20" t="s">
        <v>5118</v>
      </c>
      <c r="D953" s="9" t="s">
        <v>4868</v>
      </c>
      <c r="E953" s="38"/>
      <c r="F953" s="4"/>
      <c r="G953" s="38"/>
      <c r="H953" s="38"/>
      <c r="I953" s="38"/>
      <c r="J953" s="59">
        <v>7</v>
      </c>
      <c r="K953" s="59">
        <v>7</v>
      </c>
      <c r="L953" s="52" t="s">
        <v>3092</v>
      </c>
      <c r="M953" s="6" t="s">
        <v>4736</v>
      </c>
      <c r="N953" s="53">
        <v>25</v>
      </c>
    </row>
    <row r="954" spans="1:14" s="1" customFormat="1" ht="71.25" outlineLevel="1" collapsed="1">
      <c r="A954" s="38" t="s">
        <v>2208</v>
      </c>
      <c r="B954" s="118" t="s">
        <v>2170</v>
      </c>
      <c r="C954" s="20" t="s">
        <v>5118</v>
      </c>
      <c r="D954" s="9" t="s">
        <v>4868</v>
      </c>
      <c r="E954" s="38" t="s">
        <v>5891</v>
      </c>
      <c r="F954" s="46" t="s">
        <v>6380</v>
      </c>
      <c r="G954" s="38" t="s">
        <v>108</v>
      </c>
      <c r="H954" s="38"/>
      <c r="I954" s="38" t="s">
        <v>61</v>
      </c>
      <c r="J954" s="59">
        <v>5</v>
      </c>
      <c r="K954" s="59">
        <v>5</v>
      </c>
      <c r="L954" s="122" t="s">
        <v>6697</v>
      </c>
      <c r="M954" s="54"/>
      <c r="N954" s="53"/>
    </row>
    <row r="955" spans="1:14" s="1" customFormat="1" ht="28.5" hidden="1" outlineLevel="2">
      <c r="A955" s="38"/>
      <c r="B955" s="118" t="s">
        <v>2170</v>
      </c>
      <c r="C955" s="20" t="s">
        <v>5118</v>
      </c>
      <c r="D955" s="9" t="s">
        <v>4868</v>
      </c>
      <c r="E955" s="38"/>
      <c r="F955" s="4"/>
      <c r="G955" s="38"/>
      <c r="H955" s="38"/>
      <c r="I955" s="38"/>
      <c r="J955" s="59">
        <v>5</v>
      </c>
      <c r="K955" s="59">
        <v>5</v>
      </c>
      <c r="L955" s="52" t="s">
        <v>5892</v>
      </c>
      <c r="M955" s="54" t="s">
        <v>44</v>
      </c>
      <c r="N955" s="53">
        <v>1</v>
      </c>
    </row>
    <row r="956" spans="1:14" s="1" customFormat="1" ht="28.5" hidden="1" outlineLevel="2">
      <c r="A956" s="38"/>
      <c r="B956" s="118" t="s">
        <v>2170</v>
      </c>
      <c r="C956" s="20" t="s">
        <v>5118</v>
      </c>
      <c r="D956" s="9" t="s">
        <v>4868</v>
      </c>
      <c r="E956" s="38"/>
      <c r="F956" s="4"/>
      <c r="G956" s="38"/>
      <c r="H956" s="38"/>
      <c r="I956" s="38"/>
      <c r="J956" s="59">
        <v>5</v>
      </c>
      <c r="K956" s="59">
        <v>5</v>
      </c>
      <c r="L956" s="52" t="s">
        <v>5868</v>
      </c>
      <c r="M956" s="54" t="s">
        <v>44</v>
      </c>
      <c r="N956" s="53">
        <v>3</v>
      </c>
    </row>
    <row r="957" spans="1:14" s="1" customFormat="1" ht="28.5" hidden="1" outlineLevel="2">
      <c r="A957" s="38"/>
      <c r="B957" s="118" t="s">
        <v>2170</v>
      </c>
      <c r="C957" s="20" t="s">
        <v>5118</v>
      </c>
      <c r="D957" s="9" t="s">
        <v>4868</v>
      </c>
      <c r="E957" s="38"/>
      <c r="F957" s="4"/>
      <c r="G957" s="38"/>
      <c r="H957" s="38"/>
      <c r="I957" s="38"/>
      <c r="J957" s="59">
        <v>5</v>
      </c>
      <c r="K957" s="59">
        <v>5</v>
      </c>
      <c r="L957" s="52" t="s">
        <v>5882</v>
      </c>
      <c r="M957" s="54" t="s">
        <v>44</v>
      </c>
      <c r="N957" s="53">
        <v>3</v>
      </c>
    </row>
    <row r="958" spans="1:14" s="1" customFormat="1" ht="28.5" hidden="1" outlineLevel="2">
      <c r="A958" s="38"/>
      <c r="B958" s="118" t="s">
        <v>2170</v>
      </c>
      <c r="C958" s="20" t="s">
        <v>5118</v>
      </c>
      <c r="D958" s="9" t="s">
        <v>4868</v>
      </c>
      <c r="E958" s="38"/>
      <c r="F958" s="4"/>
      <c r="G958" s="38"/>
      <c r="H958" s="38"/>
      <c r="I958" s="38"/>
      <c r="J958" s="59">
        <v>5</v>
      </c>
      <c r="K958" s="59">
        <v>5</v>
      </c>
      <c r="L958" s="52" t="s">
        <v>5883</v>
      </c>
      <c r="M958" s="54" t="s">
        <v>44</v>
      </c>
      <c r="N958" s="53">
        <v>2</v>
      </c>
    </row>
    <row r="959" spans="1:14" s="1" customFormat="1" ht="28.5" hidden="1" outlineLevel="2">
      <c r="A959" s="38"/>
      <c r="B959" s="118" t="s">
        <v>2170</v>
      </c>
      <c r="C959" s="20" t="s">
        <v>5118</v>
      </c>
      <c r="D959" s="9" t="s">
        <v>4868</v>
      </c>
      <c r="E959" s="38"/>
      <c r="F959" s="4"/>
      <c r="G959" s="38"/>
      <c r="H959" s="38"/>
      <c r="I959" s="38"/>
      <c r="J959" s="59">
        <v>5</v>
      </c>
      <c r="K959" s="59">
        <v>5</v>
      </c>
      <c r="L959" s="52" t="s">
        <v>5884</v>
      </c>
      <c r="M959" s="54" t="s">
        <v>44</v>
      </c>
      <c r="N959" s="53">
        <v>15</v>
      </c>
    </row>
    <row r="960" spans="1:14" s="1" customFormat="1" ht="28.5" hidden="1" outlineLevel="2">
      <c r="A960" s="38"/>
      <c r="B960" s="118" t="s">
        <v>2170</v>
      </c>
      <c r="C960" s="20" t="s">
        <v>5118</v>
      </c>
      <c r="D960" s="9" t="s">
        <v>4868</v>
      </c>
      <c r="E960" s="38"/>
      <c r="F960" s="4"/>
      <c r="G960" s="38"/>
      <c r="H960" s="38"/>
      <c r="I960" s="38"/>
      <c r="J960" s="59">
        <v>5</v>
      </c>
      <c r="K960" s="59">
        <v>5</v>
      </c>
      <c r="L960" s="52" t="s">
        <v>3092</v>
      </c>
      <c r="M960" s="6" t="s">
        <v>4736</v>
      </c>
      <c r="N960" s="53">
        <v>25</v>
      </c>
    </row>
    <row r="961" spans="1:14" s="1" customFormat="1" ht="42.75" outlineLevel="1" collapsed="1">
      <c r="A961" s="38" t="s">
        <v>2212</v>
      </c>
      <c r="B961" s="118" t="s">
        <v>2170</v>
      </c>
      <c r="C961" s="20" t="s">
        <v>5118</v>
      </c>
      <c r="D961" s="9" t="s">
        <v>4868</v>
      </c>
      <c r="E961" s="38" t="s">
        <v>5893</v>
      </c>
      <c r="F961" s="46" t="s">
        <v>6381</v>
      </c>
      <c r="G961" s="38" t="s">
        <v>108</v>
      </c>
      <c r="H961" s="38"/>
      <c r="I961" s="38" t="s">
        <v>61</v>
      </c>
      <c r="J961" s="59">
        <v>10</v>
      </c>
      <c r="K961" s="59">
        <v>10</v>
      </c>
      <c r="L961" s="122" t="s">
        <v>6698</v>
      </c>
      <c r="M961" s="54"/>
      <c r="N961" s="53"/>
    </row>
    <row r="962" spans="1:14" s="1" customFormat="1" ht="28.5" hidden="1" outlineLevel="2">
      <c r="A962" s="38"/>
      <c r="B962" s="118" t="s">
        <v>2170</v>
      </c>
      <c r="C962" s="20" t="s">
        <v>5118</v>
      </c>
      <c r="D962" s="9" t="s">
        <v>4868</v>
      </c>
      <c r="E962" s="38"/>
      <c r="F962" s="46"/>
      <c r="G962" s="38"/>
      <c r="H962" s="38"/>
      <c r="I962" s="38"/>
      <c r="J962" s="59">
        <v>10</v>
      </c>
      <c r="K962" s="59">
        <v>10</v>
      </c>
      <c r="L962" s="52" t="s">
        <v>5868</v>
      </c>
      <c r="M962" s="54" t="s">
        <v>44</v>
      </c>
      <c r="N962" s="53">
        <v>3</v>
      </c>
    </row>
    <row r="963" spans="1:14" s="1" customFormat="1" ht="28.5" hidden="1" outlineLevel="2">
      <c r="A963" s="38"/>
      <c r="B963" s="118" t="s">
        <v>2170</v>
      </c>
      <c r="C963" s="20" t="s">
        <v>5118</v>
      </c>
      <c r="D963" s="9" t="s">
        <v>4868</v>
      </c>
      <c r="E963" s="38"/>
      <c r="F963" s="46"/>
      <c r="G963" s="38"/>
      <c r="H963" s="38"/>
      <c r="I963" s="38"/>
      <c r="J963" s="59">
        <v>10</v>
      </c>
      <c r="K963" s="59">
        <v>10</v>
      </c>
      <c r="L963" s="52" t="s">
        <v>5894</v>
      </c>
      <c r="M963" s="26" t="s">
        <v>44</v>
      </c>
      <c r="N963" s="53">
        <v>1</v>
      </c>
    </row>
    <row r="964" spans="1:14" s="1" customFormat="1" ht="28.5" hidden="1" outlineLevel="2">
      <c r="A964" s="38"/>
      <c r="B964" s="118" t="s">
        <v>2170</v>
      </c>
      <c r="C964" s="20" t="s">
        <v>5118</v>
      </c>
      <c r="D964" s="9" t="s">
        <v>4868</v>
      </c>
      <c r="E964" s="38"/>
      <c r="F964" s="46"/>
      <c r="G964" s="38"/>
      <c r="H964" s="38"/>
      <c r="I964" s="38"/>
      <c r="J964" s="59">
        <v>10</v>
      </c>
      <c r="K964" s="59">
        <v>10</v>
      </c>
      <c r="L964" s="52" t="s">
        <v>5882</v>
      </c>
      <c r="M964" s="54" t="s">
        <v>44</v>
      </c>
      <c r="N964" s="53">
        <v>4</v>
      </c>
    </row>
    <row r="965" spans="1:14" s="1" customFormat="1" ht="28.5" hidden="1" outlineLevel="2">
      <c r="A965" s="38"/>
      <c r="B965" s="118" t="s">
        <v>2170</v>
      </c>
      <c r="C965" s="20" t="s">
        <v>5118</v>
      </c>
      <c r="D965" s="9" t="s">
        <v>4868</v>
      </c>
      <c r="E965" s="38"/>
      <c r="F965" s="46"/>
      <c r="G965" s="38"/>
      <c r="H965" s="38"/>
      <c r="I965" s="38"/>
      <c r="J965" s="59">
        <v>10</v>
      </c>
      <c r="K965" s="59">
        <v>10</v>
      </c>
      <c r="L965" s="52" t="s">
        <v>5884</v>
      </c>
      <c r="M965" s="54" t="s">
        <v>44</v>
      </c>
      <c r="N965" s="53">
        <v>3</v>
      </c>
    </row>
    <row r="966" spans="1:14" s="1" customFormat="1" ht="71.25" outlineLevel="1" collapsed="1">
      <c r="A966" s="38" t="s">
        <v>2215</v>
      </c>
      <c r="B966" s="118" t="s">
        <v>2170</v>
      </c>
      <c r="C966" s="20" t="s">
        <v>5118</v>
      </c>
      <c r="D966" s="9" t="s">
        <v>4868</v>
      </c>
      <c r="E966" s="38" t="s">
        <v>5895</v>
      </c>
      <c r="F966" s="46" t="s">
        <v>6382</v>
      </c>
      <c r="G966" s="38" t="s">
        <v>108</v>
      </c>
      <c r="H966" s="38"/>
      <c r="I966" s="38" t="s">
        <v>61</v>
      </c>
      <c r="J966" s="59">
        <v>9</v>
      </c>
      <c r="K966" s="59">
        <v>9</v>
      </c>
      <c r="L966" s="122" t="s">
        <v>6699</v>
      </c>
      <c r="M966" s="54"/>
      <c r="N966" s="53"/>
    </row>
    <row r="967" spans="1:14" s="1" customFormat="1" ht="28.5" hidden="1" outlineLevel="2">
      <c r="A967" s="38"/>
      <c r="B967" s="118" t="s">
        <v>2170</v>
      </c>
      <c r="C967" s="20" t="s">
        <v>5118</v>
      </c>
      <c r="D967" s="9" t="s">
        <v>4868</v>
      </c>
      <c r="E967" s="38"/>
      <c r="F967" s="46"/>
      <c r="G967" s="38"/>
      <c r="H967" s="38"/>
      <c r="I967" s="38"/>
      <c r="J967" s="59">
        <v>9</v>
      </c>
      <c r="K967" s="59">
        <v>9</v>
      </c>
      <c r="L967" s="52" t="s">
        <v>5868</v>
      </c>
      <c r="M967" s="54" t="s">
        <v>44</v>
      </c>
      <c r="N967" s="53">
        <v>3</v>
      </c>
    </row>
    <row r="968" spans="1:14" s="1" customFormat="1" ht="28.5" hidden="1" outlineLevel="2">
      <c r="A968" s="38"/>
      <c r="B968" s="118" t="s">
        <v>2170</v>
      </c>
      <c r="C968" s="20" t="s">
        <v>5118</v>
      </c>
      <c r="D968" s="9" t="s">
        <v>4868</v>
      </c>
      <c r="E968" s="38"/>
      <c r="F968" s="46"/>
      <c r="G968" s="38"/>
      <c r="H968" s="38"/>
      <c r="I968" s="38"/>
      <c r="J968" s="59">
        <v>9</v>
      </c>
      <c r="K968" s="59">
        <v>9</v>
      </c>
      <c r="L968" s="52" t="s">
        <v>5882</v>
      </c>
      <c r="M968" s="54" t="s">
        <v>44</v>
      </c>
      <c r="N968" s="53">
        <v>1</v>
      </c>
    </row>
    <row r="969" spans="1:14" s="1" customFormat="1" ht="28.5" hidden="1" outlineLevel="2">
      <c r="A969" s="38"/>
      <c r="B969" s="118" t="s">
        <v>2170</v>
      </c>
      <c r="C969" s="20" t="s">
        <v>5118</v>
      </c>
      <c r="D969" s="9" t="s">
        <v>4868</v>
      </c>
      <c r="E969" s="38"/>
      <c r="F969" s="4"/>
      <c r="G969" s="38"/>
      <c r="H969" s="38"/>
      <c r="I969" s="38"/>
      <c r="J969" s="59">
        <v>9</v>
      </c>
      <c r="K969" s="59">
        <v>9</v>
      </c>
      <c r="L969" s="52" t="s">
        <v>5883</v>
      </c>
      <c r="M969" s="54" t="s">
        <v>44</v>
      </c>
      <c r="N969" s="53">
        <v>2</v>
      </c>
    </row>
    <row r="970" spans="1:14" s="1" customFormat="1" ht="28.5" hidden="1" outlineLevel="2">
      <c r="A970" s="38"/>
      <c r="B970" s="118" t="s">
        <v>2170</v>
      </c>
      <c r="C970" s="20" t="s">
        <v>5118</v>
      </c>
      <c r="D970" s="9" t="s">
        <v>4868</v>
      </c>
      <c r="E970" s="38"/>
      <c r="F970" s="4"/>
      <c r="G970" s="38"/>
      <c r="H970" s="38"/>
      <c r="I970" s="38"/>
      <c r="J970" s="59">
        <v>9</v>
      </c>
      <c r="K970" s="59">
        <v>9</v>
      </c>
      <c r="L970" s="52" t="s">
        <v>5884</v>
      </c>
      <c r="M970" s="54" t="s">
        <v>44</v>
      </c>
      <c r="N970" s="53">
        <v>3</v>
      </c>
    </row>
    <row r="971" spans="1:14" s="1" customFormat="1" ht="28.5" hidden="1" outlineLevel="2">
      <c r="A971" s="38"/>
      <c r="B971" s="118" t="s">
        <v>2170</v>
      </c>
      <c r="C971" s="20" t="s">
        <v>5118</v>
      </c>
      <c r="D971" s="9" t="s">
        <v>4868</v>
      </c>
      <c r="E971" s="38"/>
      <c r="F971" s="4"/>
      <c r="G971" s="38"/>
      <c r="H971" s="38"/>
      <c r="I971" s="38"/>
      <c r="J971" s="59">
        <v>9</v>
      </c>
      <c r="K971" s="59">
        <v>9</v>
      </c>
      <c r="L971" s="52" t="s">
        <v>3092</v>
      </c>
      <c r="M971" s="6" t="s">
        <v>4736</v>
      </c>
      <c r="N971" s="53">
        <v>25</v>
      </c>
    </row>
    <row r="972" spans="1:14" s="1" customFormat="1" ht="71.25" outlineLevel="1" collapsed="1">
      <c r="A972" s="38" t="s">
        <v>2218</v>
      </c>
      <c r="B972" s="118" t="s">
        <v>2170</v>
      </c>
      <c r="C972" s="20" t="s">
        <v>5118</v>
      </c>
      <c r="D972" s="9" t="s">
        <v>4868</v>
      </c>
      <c r="E972" s="38" t="s">
        <v>5896</v>
      </c>
      <c r="F972" s="46" t="s">
        <v>6383</v>
      </c>
      <c r="G972" s="38" t="s">
        <v>108</v>
      </c>
      <c r="H972" s="38"/>
      <c r="I972" s="38" t="s">
        <v>61</v>
      </c>
      <c r="J972" s="59">
        <v>8</v>
      </c>
      <c r="K972" s="59">
        <v>8</v>
      </c>
      <c r="L972" s="122" t="s">
        <v>6700</v>
      </c>
      <c r="M972" s="54"/>
      <c r="N972" s="53"/>
    </row>
    <row r="973" spans="1:14" s="1" customFormat="1" ht="28.5" hidden="1" outlineLevel="2">
      <c r="A973" s="38"/>
      <c r="B973" s="118" t="s">
        <v>2170</v>
      </c>
      <c r="C973" s="20" t="s">
        <v>5118</v>
      </c>
      <c r="D973" s="9" t="s">
        <v>4868</v>
      </c>
      <c r="E973" s="38"/>
      <c r="F973" s="46"/>
      <c r="G973" s="38"/>
      <c r="H973" s="38"/>
      <c r="I973" s="38"/>
      <c r="J973" s="59">
        <v>8</v>
      </c>
      <c r="K973" s="59">
        <v>8</v>
      </c>
      <c r="L973" s="52" t="s">
        <v>5868</v>
      </c>
      <c r="M973" s="54" t="s">
        <v>44</v>
      </c>
      <c r="N973" s="53">
        <v>3</v>
      </c>
    </row>
    <row r="974" spans="1:14" s="1" customFormat="1" ht="28.5" hidden="1" outlineLevel="2">
      <c r="A974" s="38"/>
      <c r="B974" s="118" t="s">
        <v>2170</v>
      </c>
      <c r="C974" s="20" t="s">
        <v>5118</v>
      </c>
      <c r="D974" s="9" t="s">
        <v>4868</v>
      </c>
      <c r="E974" s="38"/>
      <c r="F974" s="46"/>
      <c r="G974" s="38"/>
      <c r="H974" s="38"/>
      <c r="I974" s="38"/>
      <c r="J974" s="59">
        <v>8</v>
      </c>
      <c r="K974" s="59">
        <v>8</v>
      </c>
      <c r="L974" s="52" t="s">
        <v>5894</v>
      </c>
      <c r="M974" s="26" t="s">
        <v>44</v>
      </c>
      <c r="N974" s="53">
        <v>1</v>
      </c>
    </row>
    <row r="975" spans="1:14" s="1" customFormat="1" ht="28.5" hidden="1" outlineLevel="2">
      <c r="A975" s="38"/>
      <c r="B975" s="118" t="s">
        <v>2170</v>
      </c>
      <c r="C975" s="20" t="s">
        <v>5118</v>
      </c>
      <c r="D975" s="9" t="s">
        <v>4868</v>
      </c>
      <c r="E975" s="38"/>
      <c r="F975" s="46"/>
      <c r="G975" s="38"/>
      <c r="H975" s="38"/>
      <c r="I975" s="38"/>
      <c r="J975" s="59">
        <v>8</v>
      </c>
      <c r="K975" s="59">
        <v>8</v>
      </c>
      <c r="L975" s="52" t="s">
        <v>5882</v>
      </c>
      <c r="M975" s="54" t="s">
        <v>44</v>
      </c>
      <c r="N975" s="53">
        <v>1</v>
      </c>
    </row>
    <row r="976" spans="1:14" s="1" customFormat="1" ht="28.5" hidden="1" outlineLevel="2">
      <c r="A976" s="38"/>
      <c r="B976" s="118" t="s">
        <v>2170</v>
      </c>
      <c r="C976" s="20" t="s">
        <v>5118</v>
      </c>
      <c r="D976" s="9" t="s">
        <v>4868</v>
      </c>
      <c r="E976" s="38"/>
      <c r="F976" s="46"/>
      <c r="G976" s="38"/>
      <c r="H976" s="38"/>
      <c r="I976" s="38"/>
      <c r="J976" s="59">
        <v>8</v>
      </c>
      <c r="K976" s="59">
        <v>8</v>
      </c>
      <c r="L976" s="52" t="s">
        <v>5884</v>
      </c>
      <c r="M976" s="54" t="s">
        <v>44</v>
      </c>
      <c r="N976" s="53">
        <v>12</v>
      </c>
    </row>
    <row r="977" spans="1:14" s="1" customFormat="1" ht="28.5" hidden="1" outlineLevel="2">
      <c r="A977" s="38"/>
      <c r="B977" s="118" t="s">
        <v>2170</v>
      </c>
      <c r="C977" s="20" t="s">
        <v>5118</v>
      </c>
      <c r="D977" s="9" t="s">
        <v>4868</v>
      </c>
      <c r="E977" s="38"/>
      <c r="F977" s="4"/>
      <c r="G977" s="38"/>
      <c r="H977" s="38"/>
      <c r="I977" s="38"/>
      <c r="J977" s="59">
        <v>8</v>
      </c>
      <c r="K977" s="59">
        <v>8</v>
      </c>
      <c r="L977" s="52" t="s">
        <v>5883</v>
      </c>
      <c r="M977" s="54" t="s">
        <v>44</v>
      </c>
      <c r="N977" s="53">
        <v>2</v>
      </c>
    </row>
    <row r="978" spans="1:14" s="1" customFormat="1" ht="28.5" hidden="1" outlineLevel="2">
      <c r="A978" s="38"/>
      <c r="B978" s="118" t="s">
        <v>2170</v>
      </c>
      <c r="C978" s="20" t="s">
        <v>5118</v>
      </c>
      <c r="D978" s="9" t="s">
        <v>4868</v>
      </c>
      <c r="E978" s="38"/>
      <c r="F978" s="4"/>
      <c r="G978" s="38"/>
      <c r="H978" s="38"/>
      <c r="I978" s="38"/>
      <c r="J978" s="59">
        <v>8</v>
      </c>
      <c r="K978" s="59">
        <v>8</v>
      </c>
      <c r="L978" s="52" t="s">
        <v>3092</v>
      </c>
      <c r="M978" s="6" t="s">
        <v>4736</v>
      </c>
      <c r="N978" s="53">
        <v>25</v>
      </c>
    </row>
    <row r="979" spans="1:14" s="1" customFormat="1" ht="42.75" outlineLevel="1" collapsed="1">
      <c r="A979" s="38" t="s">
        <v>2221</v>
      </c>
      <c r="B979" s="118" t="s">
        <v>2170</v>
      </c>
      <c r="C979" s="20" t="s">
        <v>5118</v>
      </c>
      <c r="D979" s="9" t="s">
        <v>4868</v>
      </c>
      <c r="E979" s="38" t="s">
        <v>5897</v>
      </c>
      <c r="F979" s="46" t="s">
        <v>6384</v>
      </c>
      <c r="G979" s="38" t="s">
        <v>108</v>
      </c>
      <c r="H979" s="38"/>
      <c r="I979" s="38" t="s">
        <v>61</v>
      </c>
      <c r="J979" s="59">
        <v>8</v>
      </c>
      <c r="K979" s="59">
        <v>8</v>
      </c>
      <c r="L979" s="122" t="s">
        <v>6701</v>
      </c>
      <c r="M979" s="54"/>
      <c r="N979" s="53"/>
    </row>
    <row r="980" spans="1:14" s="1" customFormat="1" ht="28.5" hidden="1" outlineLevel="2">
      <c r="A980" s="38"/>
      <c r="B980" s="118" t="s">
        <v>2170</v>
      </c>
      <c r="C980" s="20" t="s">
        <v>5118</v>
      </c>
      <c r="D980" s="9" t="s">
        <v>4868</v>
      </c>
      <c r="E980" s="38"/>
      <c r="F980" s="46"/>
      <c r="G980" s="38"/>
      <c r="H980" s="38"/>
      <c r="I980" s="38"/>
      <c r="J980" s="59">
        <v>8</v>
      </c>
      <c r="K980" s="59">
        <v>8</v>
      </c>
      <c r="L980" s="52" t="s">
        <v>5868</v>
      </c>
      <c r="M980" s="54" t="s">
        <v>44</v>
      </c>
      <c r="N980" s="53">
        <v>3</v>
      </c>
    </row>
    <row r="981" spans="1:14" s="1" customFormat="1" ht="28.5" hidden="1" outlineLevel="2">
      <c r="A981" s="38"/>
      <c r="B981" s="118" t="s">
        <v>2170</v>
      </c>
      <c r="C981" s="20" t="s">
        <v>5118</v>
      </c>
      <c r="D981" s="9" t="s">
        <v>4868</v>
      </c>
      <c r="E981" s="38"/>
      <c r="F981" s="46"/>
      <c r="G981" s="38"/>
      <c r="H981" s="38"/>
      <c r="I981" s="38"/>
      <c r="J981" s="59">
        <v>8</v>
      </c>
      <c r="K981" s="59">
        <v>8</v>
      </c>
      <c r="L981" s="52" t="s">
        <v>5882</v>
      </c>
      <c r="M981" s="54" t="s">
        <v>44</v>
      </c>
      <c r="N981" s="53">
        <v>3</v>
      </c>
    </row>
    <row r="982" spans="1:14" s="1" customFormat="1" ht="28.5" hidden="1" outlineLevel="2">
      <c r="A982" s="38"/>
      <c r="B982" s="118" t="s">
        <v>2170</v>
      </c>
      <c r="C982" s="20" t="s">
        <v>5118</v>
      </c>
      <c r="D982" s="9" t="s">
        <v>4868</v>
      </c>
      <c r="E982" s="38"/>
      <c r="F982" s="46"/>
      <c r="G982" s="38"/>
      <c r="H982" s="38"/>
      <c r="I982" s="38"/>
      <c r="J982" s="59">
        <v>8</v>
      </c>
      <c r="K982" s="59">
        <v>8</v>
      </c>
      <c r="L982" s="52" t="s">
        <v>5884</v>
      </c>
      <c r="M982" s="54" t="s">
        <v>44</v>
      </c>
      <c r="N982" s="53">
        <v>3</v>
      </c>
    </row>
    <row r="983" spans="1:14" s="1" customFormat="1" ht="71.25" outlineLevel="1" collapsed="1">
      <c r="A983" s="38" t="s">
        <v>2225</v>
      </c>
      <c r="B983" s="118" t="s">
        <v>2170</v>
      </c>
      <c r="C983" s="20" t="s">
        <v>5118</v>
      </c>
      <c r="D983" s="9" t="s">
        <v>4868</v>
      </c>
      <c r="E983" s="38" t="s">
        <v>5898</v>
      </c>
      <c r="F983" s="46" t="s">
        <v>6385</v>
      </c>
      <c r="G983" s="38" t="s">
        <v>108</v>
      </c>
      <c r="H983" s="38"/>
      <c r="I983" s="38" t="s">
        <v>61</v>
      </c>
      <c r="J983" s="59">
        <v>8</v>
      </c>
      <c r="K983" s="59">
        <v>8</v>
      </c>
      <c r="L983" s="122" t="s">
        <v>6702</v>
      </c>
      <c r="M983" s="54"/>
      <c r="N983" s="53"/>
    </row>
    <row r="984" spans="1:14" s="1" customFormat="1" ht="28.5" hidden="1" outlineLevel="2">
      <c r="A984" s="38"/>
      <c r="B984" s="118" t="s">
        <v>2170</v>
      </c>
      <c r="C984" s="20" t="s">
        <v>5118</v>
      </c>
      <c r="D984" s="9" t="s">
        <v>4868</v>
      </c>
      <c r="E984" s="38"/>
      <c r="F984" s="46"/>
      <c r="G984" s="38"/>
      <c r="H984" s="38"/>
      <c r="I984" s="38"/>
      <c r="J984" s="59">
        <v>8</v>
      </c>
      <c r="K984" s="59">
        <v>8</v>
      </c>
      <c r="L984" s="52" t="s">
        <v>5868</v>
      </c>
      <c r="M984" s="54" t="s">
        <v>44</v>
      </c>
      <c r="N984" s="53">
        <v>3</v>
      </c>
    </row>
    <row r="985" spans="1:14" s="1" customFormat="1" ht="28.5" hidden="1" outlineLevel="2">
      <c r="A985" s="38"/>
      <c r="B985" s="118" t="s">
        <v>2170</v>
      </c>
      <c r="C985" s="20" t="s">
        <v>5118</v>
      </c>
      <c r="D985" s="9" t="s">
        <v>4868</v>
      </c>
      <c r="E985" s="38"/>
      <c r="F985" s="46"/>
      <c r="G985" s="38"/>
      <c r="H985" s="38"/>
      <c r="I985" s="38"/>
      <c r="J985" s="59">
        <v>8</v>
      </c>
      <c r="K985" s="59">
        <v>8</v>
      </c>
      <c r="L985" s="52" t="s">
        <v>5894</v>
      </c>
      <c r="M985" s="26" t="s">
        <v>44</v>
      </c>
      <c r="N985" s="53">
        <v>1</v>
      </c>
    </row>
    <row r="986" spans="1:14" s="1" customFormat="1" ht="28.5" hidden="1" outlineLevel="2">
      <c r="A986" s="38"/>
      <c r="B986" s="118" t="s">
        <v>2170</v>
      </c>
      <c r="C986" s="20" t="s">
        <v>5118</v>
      </c>
      <c r="D986" s="9" t="s">
        <v>4868</v>
      </c>
      <c r="E986" s="38"/>
      <c r="F986" s="46"/>
      <c r="G986" s="38"/>
      <c r="H986" s="38"/>
      <c r="I986" s="38"/>
      <c r="J986" s="59">
        <v>8</v>
      </c>
      <c r="K986" s="59">
        <v>8</v>
      </c>
      <c r="L986" s="52" t="s">
        <v>5884</v>
      </c>
      <c r="M986" s="54" t="s">
        <v>44</v>
      </c>
      <c r="N986" s="53">
        <v>3</v>
      </c>
    </row>
    <row r="987" spans="1:14" s="1" customFormat="1" ht="28.5" hidden="1" outlineLevel="2">
      <c r="A987" s="38"/>
      <c r="B987" s="118" t="s">
        <v>2170</v>
      </c>
      <c r="C987" s="20" t="s">
        <v>5118</v>
      </c>
      <c r="D987" s="9" t="s">
        <v>4868</v>
      </c>
      <c r="E987" s="38"/>
      <c r="F987" s="4"/>
      <c r="G987" s="38"/>
      <c r="H987" s="38"/>
      <c r="I987" s="38"/>
      <c r="J987" s="59">
        <v>8</v>
      </c>
      <c r="K987" s="59">
        <v>8</v>
      </c>
      <c r="L987" s="52" t="s">
        <v>5883</v>
      </c>
      <c r="M987" s="54" t="s">
        <v>44</v>
      </c>
      <c r="N987" s="53">
        <v>5</v>
      </c>
    </row>
    <row r="988" spans="1:14" s="1" customFormat="1" ht="28.5" hidden="1" outlineLevel="2">
      <c r="A988" s="38"/>
      <c r="B988" s="118" t="s">
        <v>2170</v>
      </c>
      <c r="C988" s="20" t="s">
        <v>5118</v>
      </c>
      <c r="D988" s="9" t="s">
        <v>4868</v>
      </c>
      <c r="E988" s="38"/>
      <c r="F988" s="4"/>
      <c r="G988" s="38"/>
      <c r="H988" s="38"/>
      <c r="I988" s="38"/>
      <c r="J988" s="59">
        <v>8</v>
      </c>
      <c r="K988" s="59">
        <v>8</v>
      </c>
      <c r="L988" s="52" t="s">
        <v>3092</v>
      </c>
      <c r="M988" s="6" t="s">
        <v>4736</v>
      </c>
      <c r="N988" s="53">
        <v>25</v>
      </c>
    </row>
    <row r="989" spans="1:14" s="1" customFormat="1" ht="71.25" outlineLevel="1" collapsed="1">
      <c r="A989" s="38" t="s">
        <v>2228</v>
      </c>
      <c r="B989" s="118" t="s">
        <v>2170</v>
      </c>
      <c r="C989" s="20" t="s">
        <v>5150</v>
      </c>
      <c r="D989" s="9" t="s">
        <v>4868</v>
      </c>
      <c r="E989" s="38" t="s">
        <v>5899</v>
      </c>
      <c r="F989" s="46" t="s">
        <v>6386</v>
      </c>
      <c r="G989" s="38" t="s">
        <v>108</v>
      </c>
      <c r="H989" s="38"/>
      <c r="I989" s="38" t="s">
        <v>61</v>
      </c>
      <c r="J989" s="59">
        <v>8</v>
      </c>
      <c r="K989" s="59">
        <v>8</v>
      </c>
      <c r="L989" s="122" t="s">
        <v>6703</v>
      </c>
      <c r="M989" s="54"/>
      <c r="N989" s="53"/>
    </row>
    <row r="990" spans="1:14" s="1" customFormat="1" ht="28.5" hidden="1" outlineLevel="2">
      <c r="A990" s="38"/>
      <c r="B990" s="118" t="s">
        <v>2170</v>
      </c>
      <c r="C990" s="20" t="s">
        <v>5150</v>
      </c>
      <c r="D990" s="9" t="s">
        <v>4868</v>
      </c>
      <c r="E990" s="38"/>
      <c r="F990" s="4"/>
      <c r="G990" s="38"/>
      <c r="H990" s="38"/>
      <c r="I990" s="38"/>
      <c r="J990" s="59">
        <v>8</v>
      </c>
      <c r="K990" s="59">
        <v>8</v>
      </c>
      <c r="L990" s="52" t="s">
        <v>5872</v>
      </c>
      <c r="M990" s="54" t="s">
        <v>44</v>
      </c>
      <c r="N990" s="53">
        <v>2</v>
      </c>
    </row>
    <row r="991" spans="1:14" s="1" customFormat="1" ht="28.5" hidden="1" outlineLevel="2">
      <c r="A991" s="38"/>
      <c r="B991" s="118" t="s">
        <v>2170</v>
      </c>
      <c r="C991" s="20" t="s">
        <v>5150</v>
      </c>
      <c r="D991" s="9" t="s">
        <v>4868</v>
      </c>
      <c r="E991" s="38"/>
      <c r="F991" s="4"/>
      <c r="G991" s="38"/>
      <c r="H991" s="38"/>
      <c r="I991" s="38"/>
      <c r="J991" s="59">
        <v>8</v>
      </c>
      <c r="K991" s="59">
        <v>8</v>
      </c>
      <c r="L991" s="52" t="s">
        <v>5900</v>
      </c>
      <c r="M991" s="54" t="s">
        <v>44</v>
      </c>
      <c r="N991" s="53">
        <v>2</v>
      </c>
    </row>
    <row r="992" spans="1:14" s="1" customFormat="1" ht="28.5" hidden="1" outlineLevel="2">
      <c r="A992" s="38"/>
      <c r="B992" s="118" t="s">
        <v>2170</v>
      </c>
      <c r="C992" s="20" t="s">
        <v>5150</v>
      </c>
      <c r="D992" s="9" t="s">
        <v>4868</v>
      </c>
      <c r="E992" s="38"/>
      <c r="F992" s="4"/>
      <c r="G992" s="38"/>
      <c r="H992" s="38"/>
      <c r="I992" s="38"/>
      <c r="J992" s="59">
        <v>8</v>
      </c>
      <c r="K992" s="59">
        <v>8</v>
      </c>
      <c r="L992" s="52" t="s">
        <v>5901</v>
      </c>
      <c r="M992" s="54" t="s">
        <v>44</v>
      </c>
      <c r="N992" s="53">
        <v>4</v>
      </c>
    </row>
    <row r="993" spans="1:14" s="1" customFormat="1" ht="28.5" hidden="1" outlineLevel="2">
      <c r="A993" s="38"/>
      <c r="B993" s="118" t="s">
        <v>2170</v>
      </c>
      <c r="C993" s="20" t="s">
        <v>5150</v>
      </c>
      <c r="D993" s="9" t="s">
        <v>4868</v>
      </c>
      <c r="E993" s="38"/>
      <c r="F993" s="46"/>
      <c r="G993" s="38"/>
      <c r="H993" s="38"/>
      <c r="I993" s="38"/>
      <c r="J993" s="59">
        <v>8</v>
      </c>
      <c r="K993" s="59">
        <v>8</v>
      </c>
      <c r="L993" s="52" t="s">
        <v>5882</v>
      </c>
      <c r="M993" s="54" t="s">
        <v>44</v>
      </c>
      <c r="N993" s="53">
        <v>4</v>
      </c>
    </row>
    <row r="994" spans="1:14" s="1" customFormat="1" ht="28.5" hidden="1" outlineLevel="2">
      <c r="A994" s="38"/>
      <c r="B994" s="118" t="s">
        <v>2170</v>
      </c>
      <c r="C994" s="20" t="s">
        <v>5150</v>
      </c>
      <c r="D994" s="9" t="s">
        <v>4868</v>
      </c>
      <c r="E994" s="38"/>
      <c r="F994" s="46"/>
      <c r="G994" s="38"/>
      <c r="H994" s="38"/>
      <c r="I994" s="38"/>
      <c r="J994" s="59">
        <v>8</v>
      </c>
      <c r="K994" s="59">
        <v>8</v>
      </c>
      <c r="L994" s="52" t="s">
        <v>5902</v>
      </c>
      <c r="M994" s="54" t="s">
        <v>44</v>
      </c>
      <c r="N994" s="53">
        <v>1</v>
      </c>
    </row>
    <row r="995" spans="1:14" s="1" customFormat="1" ht="28.5" hidden="1" outlineLevel="2">
      <c r="A995" s="38"/>
      <c r="B995" s="118" t="s">
        <v>2170</v>
      </c>
      <c r="C995" s="20" t="s">
        <v>5150</v>
      </c>
      <c r="D995" s="9" t="s">
        <v>4868</v>
      </c>
      <c r="E995" s="38"/>
      <c r="F995" s="4"/>
      <c r="G995" s="38"/>
      <c r="H995" s="38"/>
      <c r="I995" s="38"/>
      <c r="J995" s="59">
        <v>8</v>
      </c>
      <c r="K995" s="59">
        <v>8</v>
      </c>
      <c r="L995" s="52" t="s">
        <v>5868</v>
      </c>
      <c r="M995" s="54" t="s">
        <v>44</v>
      </c>
      <c r="N995" s="53">
        <v>9</v>
      </c>
    </row>
    <row r="996" spans="1:14" s="1" customFormat="1" ht="28.5" hidden="1" outlineLevel="2">
      <c r="A996" s="38"/>
      <c r="B996" s="118" t="s">
        <v>2170</v>
      </c>
      <c r="C996" s="20" t="s">
        <v>5150</v>
      </c>
      <c r="D996" s="9" t="s">
        <v>4868</v>
      </c>
      <c r="E996" s="38"/>
      <c r="F996" s="4"/>
      <c r="G996" s="38"/>
      <c r="H996" s="38"/>
      <c r="I996" s="38"/>
      <c r="J996" s="59">
        <v>8</v>
      </c>
      <c r="K996" s="59">
        <v>8</v>
      </c>
      <c r="L996" s="52" t="s">
        <v>3092</v>
      </c>
      <c r="M996" s="6" t="s">
        <v>4736</v>
      </c>
      <c r="N996" s="53">
        <v>10</v>
      </c>
    </row>
    <row r="997" spans="1:14" s="1" customFormat="1" ht="71.25" outlineLevel="1" collapsed="1">
      <c r="A997" s="38" t="s">
        <v>2231</v>
      </c>
      <c r="B997" s="118" t="s">
        <v>2170</v>
      </c>
      <c r="C997" s="20" t="s">
        <v>5150</v>
      </c>
      <c r="D997" s="9" t="s">
        <v>4868</v>
      </c>
      <c r="E997" s="38" t="s">
        <v>5903</v>
      </c>
      <c r="F997" s="46" t="s">
        <v>6387</v>
      </c>
      <c r="G997" s="38" t="s">
        <v>108</v>
      </c>
      <c r="H997" s="38"/>
      <c r="I997" s="38" t="s">
        <v>61</v>
      </c>
      <c r="J997" s="59">
        <v>9</v>
      </c>
      <c r="K997" s="59">
        <v>9</v>
      </c>
      <c r="L997" s="122" t="s">
        <v>6704</v>
      </c>
      <c r="M997" s="54"/>
      <c r="N997" s="53"/>
    </row>
    <row r="998" spans="1:14" s="1" customFormat="1" ht="28.5" hidden="1" outlineLevel="2">
      <c r="A998" s="38"/>
      <c r="B998" s="118" t="s">
        <v>2170</v>
      </c>
      <c r="C998" s="20" t="s">
        <v>5150</v>
      </c>
      <c r="D998" s="9" t="s">
        <v>4868</v>
      </c>
      <c r="E998" s="38"/>
      <c r="F998" s="4"/>
      <c r="G998" s="38"/>
      <c r="H998" s="38"/>
      <c r="I998" s="38"/>
      <c r="J998" s="59">
        <v>9</v>
      </c>
      <c r="K998" s="59">
        <v>9</v>
      </c>
      <c r="L998" s="52" t="s">
        <v>5872</v>
      </c>
      <c r="M998" s="54" t="s">
        <v>44</v>
      </c>
      <c r="N998" s="53">
        <v>1</v>
      </c>
    </row>
    <row r="999" spans="1:14" s="1" customFormat="1" ht="28.5" hidden="1" outlineLevel="2">
      <c r="A999" s="38"/>
      <c r="B999" s="118" t="s">
        <v>2170</v>
      </c>
      <c r="C999" s="20" t="s">
        <v>5150</v>
      </c>
      <c r="D999" s="9" t="s">
        <v>4868</v>
      </c>
      <c r="E999" s="38"/>
      <c r="F999" s="4"/>
      <c r="G999" s="38"/>
      <c r="H999" s="38"/>
      <c r="I999" s="38"/>
      <c r="J999" s="59">
        <v>9</v>
      </c>
      <c r="K999" s="59">
        <v>9</v>
      </c>
      <c r="L999" s="52" t="s">
        <v>5900</v>
      </c>
      <c r="M999" s="54" t="s">
        <v>44</v>
      </c>
      <c r="N999" s="53">
        <v>1</v>
      </c>
    </row>
    <row r="1000" spans="1:14" s="1" customFormat="1" ht="28.5" hidden="1" outlineLevel="2">
      <c r="A1000" s="38"/>
      <c r="B1000" s="118" t="s">
        <v>2170</v>
      </c>
      <c r="C1000" s="20" t="s">
        <v>5150</v>
      </c>
      <c r="D1000" s="9" t="s">
        <v>4868</v>
      </c>
      <c r="E1000" s="38"/>
      <c r="F1000" s="4"/>
      <c r="G1000" s="38"/>
      <c r="H1000" s="38"/>
      <c r="I1000" s="38"/>
      <c r="J1000" s="59">
        <v>9</v>
      </c>
      <c r="K1000" s="59">
        <v>9</v>
      </c>
      <c r="L1000" s="52" t="s">
        <v>5901</v>
      </c>
      <c r="M1000" s="54" t="s">
        <v>44</v>
      </c>
      <c r="N1000" s="53">
        <v>2</v>
      </c>
    </row>
    <row r="1001" spans="1:14" s="1" customFormat="1" ht="28.5" hidden="1" outlineLevel="2">
      <c r="A1001" s="38"/>
      <c r="B1001" s="118" t="s">
        <v>2170</v>
      </c>
      <c r="C1001" s="20" t="s">
        <v>5150</v>
      </c>
      <c r="D1001" s="9" t="s">
        <v>4868</v>
      </c>
      <c r="E1001" s="38"/>
      <c r="F1001" s="46"/>
      <c r="G1001" s="38"/>
      <c r="H1001" s="38"/>
      <c r="I1001" s="38"/>
      <c r="J1001" s="59">
        <v>9</v>
      </c>
      <c r="K1001" s="59">
        <v>9</v>
      </c>
      <c r="L1001" s="52" t="s">
        <v>5882</v>
      </c>
      <c r="M1001" s="54" t="s">
        <v>44</v>
      </c>
      <c r="N1001" s="53">
        <v>4</v>
      </c>
    </row>
    <row r="1002" spans="1:14" s="1" customFormat="1" ht="28.5" hidden="1" outlineLevel="2">
      <c r="A1002" s="38"/>
      <c r="B1002" s="118" t="s">
        <v>2170</v>
      </c>
      <c r="C1002" s="20" t="s">
        <v>5150</v>
      </c>
      <c r="D1002" s="9" t="s">
        <v>4868</v>
      </c>
      <c r="E1002" s="38"/>
      <c r="F1002" s="46"/>
      <c r="G1002" s="38"/>
      <c r="H1002" s="38"/>
      <c r="I1002" s="38"/>
      <c r="J1002" s="59">
        <v>9</v>
      </c>
      <c r="K1002" s="59">
        <v>9</v>
      </c>
      <c r="L1002" s="52" t="s">
        <v>5902</v>
      </c>
      <c r="M1002" s="54" t="s">
        <v>44</v>
      </c>
      <c r="N1002" s="53">
        <v>3</v>
      </c>
    </row>
    <row r="1003" spans="1:14" s="1" customFormat="1" ht="28.5" hidden="1" outlineLevel="2">
      <c r="A1003" s="38"/>
      <c r="B1003" s="118" t="s">
        <v>2170</v>
      </c>
      <c r="C1003" s="20" t="s">
        <v>5150</v>
      </c>
      <c r="D1003" s="9" t="s">
        <v>4868</v>
      </c>
      <c r="E1003" s="38"/>
      <c r="F1003" s="4"/>
      <c r="G1003" s="38"/>
      <c r="H1003" s="38"/>
      <c r="I1003" s="38"/>
      <c r="J1003" s="59">
        <v>9</v>
      </c>
      <c r="K1003" s="59">
        <v>9</v>
      </c>
      <c r="L1003" s="52" t="s">
        <v>5868</v>
      </c>
      <c r="M1003" s="54" t="s">
        <v>44</v>
      </c>
      <c r="N1003" s="53">
        <v>9</v>
      </c>
    </row>
    <row r="1004" spans="1:14" s="1" customFormat="1" ht="28.5" hidden="1" outlineLevel="2">
      <c r="A1004" s="38"/>
      <c r="B1004" s="118" t="s">
        <v>2170</v>
      </c>
      <c r="C1004" s="20" t="s">
        <v>5150</v>
      </c>
      <c r="D1004" s="9" t="s">
        <v>4868</v>
      </c>
      <c r="E1004" s="38"/>
      <c r="F1004" s="4"/>
      <c r="G1004" s="38"/>
      <c r="H1004" s="38"/>
      <c r="I1004" s="38"/>
      <c r="J1004" s="59">
        <v>9</v>
      </c>
      <c r="K1004" s="59">
        <v>9</v>
      </c>
      <c r="L1004" s="52" t="s">
        <v>3092</v>
      </c>
      <c r="M1004" s="6" t="s">
        <v>4736</v>
      </c>
      <c r="N1004" s="53">
        <v>7</v>
      </c>
    </row>
    <row r="1005" spans="1:14" s="1" customFormat="1" ht="71.25" outlineLevel="1" collapsed="1">
      <c r="A1005" s="38" t="s">
        <v>2234</v>
      </c>
      <c r="B1005" s="118" t="s">
        <v>2170</v>
      </c>
      <c r="C1005" s="20" t="s">
        <v>5150</v>
      </c>
      <c r="D1005" s="9" t="s">
        <v>4868</v>
      </c>
      <c r="E1005" s="38" t="s">
        <v>5904</v>
      </c>
      <c r="F1005" s="46" t="s">
        <v>6388</v>
      </c>
      <c r="G1005" s="38" t="s">
        <v>108</v>
      </c>
      <c r="H1005" s="38"/>
      <c r="I1005" s="38" t="s">
        <v>61</v>
      </c>
      <c r="J1005" s="59">
        <v>9</v>
      </c>
      <c r="K1005" s="59">
        <v>9</v>
      </c>
      <c r="L1005" s="122" t="s">
        <v>6705</v>
      </c>
      <c r="M1005" s="54"/>
      <c r="N1005" s="53"/>
    </row>
    <row r="1006" spans="1:14" s="1" customFormat="1" ht="28.5" hidden="1" outlineLevel="2">
      <c r="A1006" s="38"/>
      <c r="B1006" s="118" t="s">
        <v>2170</v>
      </c>
      <c r="C1006" s="20" t="s">
        <v>5150</v>
      </c>
      <c r="D1006" s="9" t="s">
        <v>4868</v>
      </c>
      <c r="E1006" s="38"/>
      <c r="F1006" s="4"/>
      <c r="G1006" s="38"/>
      <c r="H1006" s="38"/>
      <c r="I1006" s="38"/>
      <c r="J1006" s="59">
        <v>9</v>
      </c>
      <c r="K1006" s="59">
        <v>9</v>
      </c>
      <c r="L1006" s="52" t="s">
        <v>5872</v>
      </c>
      <c r="M1006" s="54" t="s">
        <v>44</v>
      </c>
      <c r="N1006" s="53">
        <v>1</v>
      </c>
    </row>
    <row r="1007" spans="1:14" s="1" customFormat="1" ht="28.5" hidden="1" outlineLevel="2">
      <c r="A1007" s="38"/>
      <c r="B1007" s="118" t="s">
        <v>2170</v>
      </c>
      <c r="C1007" s="20" t="s">
        <v>5150</v>
      </c>
      <c r="D1007" s="9" t="s">
        <v>4868</v>
      </c>
      <c r="E1007" s="38"/>
      <c r="F1007" s="4"/>
      <c r="G1007" s="38"/>
      <c r="H1007" s="38"/>
      <c r="I1007" s="38"/>
      <c r="J1007" s="59">
        <v>9</v>
      </c>
      <c r="K1007" s="59">
        <v>9</v>
      </c>
      <c r="L1007" s="52" t="s">
        <v>5905</v>
      </c>
      <c r="M1007" s="54" t="s">
        <v>44</v>
      </c>
      <c r="N1007" s="53">
        <v>1</v>
      </c>
    </row>
    <row r="1008" spans="1:14" s="1" customFormat="1" ht="28.5" hidden="1" outlineLevel="2">
      <c r="A1008" s="38"/>
      <c r="B1008" s="118" t="s">
        <v>2170</v>
      </c>
      <c r="C1008" s="20" t="s">
        <v>5150</v>
      </c>
      <c r="D1008" s="9" t="s">
        <v>4868</v>
      </c>
      <c r="E1008" s="38"/>
      <c r="F1008" s="4"/>
      <c r="G1008" s="38"/>
      <c r="H1008" s="38"/>
      <c r="I1008" s="38"/>
      <c r="J1008" s="59">
        <v>9</v>
      </c>
      <c r="K1008" s="59">
        <v>9</v>
      </c>
      <c r="L1008" s="52" t="s">
        <v>5900</v>
      </c>
      <c r="M1008" s="54" t="s">
        <v>44</v>
      </c>
      <c r="N1008" s="53">
        <v>2</v>
      </c>
    </row>
    <row r="1009" spans="1:14" s="1" customFormat="1" ht="28.5" hidden="1" outlineLevel="2">
      <c r="A1009" s="38"/>
      <c r="B1009" s="118" t="s">
        <v>2170</v>
      </c>
      <c r="C1009" s="20" t="s">
        <v>5150</v>
      </c>
      <c r="D1009" s="9" t="s">
        <v>4868</v>
      </c>
      <c r="E1009" s="38"/>
      <c r="F1009" s="4"/>
      <c r="G1009" s="38"/>
      <c r="H1009" s="38"/>
      <c r="I1009" s="38"/>
      <c r="J1009" s="59">
        <v>9</v>
      </c>
      <c r="K1009" s="59">
        <v>9</v>
      </c>
      <c r="L1009" s="52" t="s">
        <v>5901</v>
      </c>
      <c r="M1009" s="54" t="s">
        <v>44</v>
      </c>
      <c r="N1009" s="53">
        <v>2</v>
      </c>
    </row>
    <row r="1010" spans="1:14" s="1" customFormat="1" ht="28.5" hidden="1" outlineLevel="2">
      <c r="A1010" s="38"/>
      <c r="B1010" s="118" t="s">
        <v>2170</v>
      </c>
      <c r="C1010" s="20" t="s">
        <v>5150</v>
      </c>
      <c r="D1010" s="9" t="s">
        <v>4868</v>
      </c>
      <c r="E1010" s="38"/>
      <c r="F1010" s="46"/>
      <c r="G1010" s="38"/>
      <c r="H1010" s="38"/>
      <c r="I1010" s="38"/>
      <c r="J1010" s="59">
        <v>9</v>
      </c>
      <c r="K1010" s="59">
        <v>9</v>
      </c>
      <c r="L1010" s="52" t="s">
        <v>5882</v>
      </c>
      <c r="M1010" s="54" t="s">
        <v>44</v>
      </c>
      <c r="N1010" s="53">
        <v>2</v>
      </c>
    </row>
    <row r="1011" spans="1:14" s="1" customFormat="1" ht="28.5" hidden="1" outlineLevel="2">
      <c r="A1011" s="38"/>
      <c r="B1011" s="118" t="s">
        <v>2170</v>
      </c>
      <c r="C1011" s="20" t="s">
        <v>5150</v>
      </c>
      <c r="D1011" s="9" t="s">
        <v>4868</v>
      </c>
      <c r="E1011" s="38"/>
      <c r="F1011" s="46"/>
      <c r="G1011" s="38"/>
      <c r="H1011" s="38"/>
      <c r="I1011" s="38"/>
      <c r="J1011" s="59">
        <v>9</v>
      </c>
      <c r="K1011" s="59">
        <v>9</v>
      </c>
      <c r="L1011" s="52" t="s">
        <v>5902</v>
      </c>
      <c r="M1011" s="54" t="s">
        <v>44</v>
      </c>
      <c r="N1011" s="53">
        <v>4</v>
      </c>
    </row>
    <row r="1012" spans="1:14" s="1" customFormat="1" ht="28.5" hidden="1" outlineLevel="2">
      <c r="A1012" s="38"/>
      <c r="B1012" s="118" t="s">
        <v>2170</v>
      </c>
      <c r="C1012" s="20" t="s">
        <v>5150</v>
      </c>
      <c r="D1012" s="9" t="s">
        <v>4868</v>
      </c>
      <c r="E1012" s="38"/>
      <c r="F1012" s="4"/>
      <c r="G1012" s="38"/>
      <c r="H1012" s="38"/>
      <c r="I1012" s="38"/>
      <c r="J1012" s="59">
        <v>9</v>
      </c>
      <c r="K1012" s="59">
        <v>9</v>
      </c>
      <c r="L1012" s="52" t="s">
        <v>5868</v>
      </c>
      <c r="M1012" s="54" t="s">
        <v>44</v>
      </c>
      <c r="N1012" s="53">
        <v>9</v>
      </c>
    </row>
    <row r="1013" spans="1:14" s="1" customFormat="1" ht="28.5" hidden="1" outlineLevel="2">
      <c r="A1013" s="38"/>
      <c r="B1013" s="118" t="s">
        <v>2170</v>
      </c>
      <c r="C1013" s="20" t="s">
        <v>5150</v>
      </c>
      <c r="D1013" s="9" t="s">
        <v>4868</v>
      </c>
      <c r="E1013" s="38"/>
      <c r="F1013" s="4"/>
      <c r="G1013" s="38"/>
      <c r="H1013" s="38"/>
      <c r="I1013" s="38"/>
      <c r="J1013" s="59">
        <v>9</v>
      </c>
      <c r="K1013" s="59">
        <v>9</v>
      </c>
      <c r="L1013" s="52" t="s">
        <v>3092</v>
      </c>
      <c r="M1013" s="6" t="s">
        <v>4736</v>
      </c>
      <c r="N1013" s="53">
        <v>13</v>
      </c>
    </row>
    <row r="1014" spans="1:14" s="1" customFormat="1" ht="57" outlineLevel="1" collapsed="1">
      <c r="A1014" s="38" t="s">
        <v>2237</v>
      </c>
      <c r="B1014" s="118" t="s">
        <v>2170</v>
      </c>
      <c r="C1014" s="20" t="s">
        <v>5150</v>
      </c>
      <c r="D1014" s="9" t="s">
        <v>4868</v>
      </c>
      <c r="E1014" s="38" t="s">
        <v>5903</v>
      </c>
      <c r="F1014" s="46" t="s">
        <v>6389</v>
      </c>
      <c r="G1014" s="38" t="s">
        <v>108</v>
      </c>
      <c r="H1014" s="38"/>
      <c r="I1014" s="38" t="s">
        <v>61</v>
      </c>
      <c r="J1014" s="59">
        <v>10</v>
      </c>
      <c r="K1014" s="59">
        <v>10</v>
      </c>
      <c r="L1014" s="122" t="s">
        <v>6706</v>
      </c>
      <c r="M1014" s="54"/>
      <c r="N1014" s="53"/>
    </row>
    <row r="1015" spans="1:14" s="1" customFormat="1" ht="28.5" hidden="1" outlineLevel="2">
      <c r="A1015" s="38"/>
      <c r="B1015" s="118" t="s">
        <v>2170</v>
      </c>
      <c r="C1015" s="20" t="s">
        <v>5150</v>
      </c>
      <c r="D1015" s="9" t="s">
        <v>4868</v>
      </c>
      <c r="E1015" s="38"/>
      <c r="F1015" s="4"/>
      <c r="G1015" s="38"/>
      <c r="H1015" s="38"/>
      <c r="I1015" s="38"/>
      <c r="J1015" s="59">
        <v>10</v>
      </c>
      <c r="K1015" s="59">
        <v>10</v>
      </c>
      <c r="L1015" s="52" t="s">
        <v>5872</v>
      </c>
      <c r="M1015" s="54" t="s">
        <v>44</v>
      </c>
      <c r="N1015" s="53">
        <v>1</v>
      </c>
    </row>
    <row r="1016" spans="1:14" s="1" customFormat="1" ht="28.5" hidden="1" outlineLevel="2">
      <c r="A1016" s="38"/>
      <c r="B1016" s="118" t="s">
        <v>2170</v>
      </c>
      <c r="C1016" s="20" t="s">
        <v>5150</v>
      </c>
      <c r="D1016" s="9" t="s">
        <v>4868</v>
      </c>
      <c r="E1016" s="38"/>
      <c r="F1016" s="4"/>
      <c r="G1016" s="38"/>
      <c r="H1016" s="38"/>
      <c r="I1016" s="38"/>
      <c r="J1016" s="59">
        <v>10</v>
      </c>
      <c r="K1016" s="59">
        <v>10</v>
      </c>
      <c r="L1016" s="52" t="s">
        <v>5900</v>
      </c>
      <c r="M1016" s="54" t="s">
        <v>44</v>
      </c>
      <c r="N1016" s="53">
        <v>2</v>
      </c>
    </row>
    <row r="1017" spans="1:14" s="1" customFormat="1" ht="28.5" hidden="1" outlineLevel="2">
      <c r="A1017" s="38"/>
      <c r="B1017" s="118" t="s">
        <v>2170</v>
      </c>
      <c r="C1017" s="20" t="s">
        <v>5150</v>
      </c>
      <c r="D1017" s="9" t="s">
        <v>4868</v>
      </c>
      <c r="E1017" s="38"/>
      <c r="F1017" s="4"/>
      <c r="G1017" s="38"/>
      <c r="H1017" s="38"/>
      <c r="I1017" s="38"/>
      <c r="J1017" s="59">
        <v>10</v>
      </c>
      <c r="K1017" s="59">
        <v>10</v>
      </c>
      <c r="L1017" s="52" t="s">
        <v>5901</v>
      </c>
      <c r="M1017" s="54" t="s">
        <v>44</v>
      </c>
      <c r="N1017" s="53">
        <v>2</v>
      </c>
    </row>
    <row r="1018" spans="1:14" s="1" customFormat="1" ht="28.5" hidden="1" outlineLevel="2">
      <c r="A1018" s="38"/>
      <c r="B1018" s="118" t="s">
        <v>2170</v>
      </c>
      <c r="C1018" s="20" t="s">
        <v>5150</v>
      </c>
      <c r="D1018" s="9" t="s">
        <v>4868</v>
      </c>
      <c r="E1018" s="38"/>
      <c r="F1018" s="46"/>
      <c r="G1018" s="38"/>
      <c r="H1018" s="38"/>
      <c r="I1018" s="38"/>
      <c r="J1018" s="59">
        <v>10</v>
      </c>
      <c r="K1018" s="59">
        <v>10</v>
      </c>
      <c r="L1018" s="52" t="s">
        <v>5882</v>
      </c>
      <c r="M1018" s="54" t="s">
        <v>44</v>
      </c>
      <c r="N1018" s="53">
        <v>3</v>
      </c>
    </row>
    <row r="1019" spans="1:14" s="1" customFormat="1" ht="28.5" hidden="1" outlineLevel="2">
      <c r="A1019" s="38"/>
      <c r="B1019" s="118" t="s">
        <v>2170</v>
      </c>
      <c r="C1019" s="20" t="s">
        <v>5150</v>
      </c>
      <c r="D1019" s="9" t="s">
        <v>4868</v>
      </c>
      <c r="E1019" s="38"/>
      <c r="F1019" s="4"/>
      <c r="G1019" s="38"/>
      <c r="H1019" s="38"/>
      <c r="I1019" s="38"/>
      <c r="J1019" s="59">
        <v>10</v>
      </c>
      <c r="K1019" s="59">
        <v>10</v>
      </c>
      <c r="L1019" s="52" t="s">
        <v>5868</v>
      </c>
      <c r="M1019" s="54" t="s">
        <v>44</v>
      </c>
      <c r="N1019" s="53">
        <v>9</v>
      </c>
    </row>
    <row r="1020" spans="1:14" s="1" customFormat="1" ht="28.5" hidden="1" outlineLevel="2">
      <c r="A1020" s="38"/>
      <c r="B1020" s="118" t="s">
        <v>2170</v>
      </c>
      <c r="C1020" s="20" t="s">
        <v>5150</v>
      </c>
      <c r="D1020" s="9" t="s">
        <v>4868</v>
      </c>
      <c r="E1020" s="38"/>
      <c r="F1020" s="4"/>
      <c r="G1020" s="38"/>
      <c r="H1020" s="38"/>
      <c r="I1020" s="38"/>
      <c r="J1020" s="59">
        <v>10</v>
      </c>
      <c r="K1020" s="59">
        <v>10</v>
      </c>
      <c r="L1020" s="52" t="s">
        <v>3092</v>
      </c>
      <c r="M1020" s="6" t="s">
        <v>4736</v>
      </c>
      <c r="N1020" s="53">
        <v>4</v>
      </c>
    </row>
    <row r="1021" spans="1:14" s="1" customFormat="1" ht="71.25" outlineLevel="1" collapsed="1">
      <c r="A1021" s="38" t="s">
        <v>2240</v>
      </c>
      <c r="B1021" s="118" t="s">
        <v>2170</v>
      </c>
      <c r="C1021" s="20" t="s">
        <v>5150</v>
      </c>
      <c r="D1021" s="9" t="s">
        <v>4868</v>
      </c>
      <c r="E1021" s="38" t="s">
        <v>5906</v>
      </c>
      <c r="F1021" s="46" t="s">
        <v>6390</v>
      </c>
      <c r="G1021" s="38" t="s">
        <v>108</v>
      </c>
      <c r="H1021" s="38"/>
      <c r="I1021" s="38" t="s">
        <v>61</v>
      </c>
      <c r="J1021" s="59">
        <v>11</v>
      </c>
      <c r="K1021" s="59">
        <v>11</v>
      </c>
      <c r="L1021" s="122" t="s">
        <v>6707</v>
      </c>
      <c r="M1021" s="54"/>
      <c r="N1021" s="53"/>
    </row>
    <row r="1022" spans="1:14" s="1" customFormat="1" ht="28.5" hidden="1" outlineLevel="2">
      <c r="A1022" s="38"/>
      <c r="B1022" s="118" t="s">
        <v>2170</v>
      </c>
      <c r="C1022" s="20" t="s">
        <v>5150</v>
      </c>
      <c r="D1022" s="9" t="s">
        <v>4868</v>
      </c>
      <c r="E1022" s="38"/>
      <c r="F1022" s="4"/>
      <c r="G1022" s="38"/>
      <c r="H1022" s="38"/>
      <c r="I1022" s="38"/>
      <c r="J1022" s="59">
        <v>11</v>
      </c>
      <c r="K1022" s="59">
        <v>11</v>
      </c>
      <c r="L1022" s="52" t="s">
        <v>5872</v>
      </c>
      <c r="M1022" s="54" t="s">
        <v>44</v>
      </c>
      <c r="N1022" s="53">
        <v>2</v>
      </c>
    </row>
    <row r="1023" spans="1:14" s="1" customFormat="1" ht="28.5" hidden="1" outlineLevel="2">
      <c r="A1023" s="38"/>
      <c r="B1023" s="118" t="s">
        <v>2170</v>
      </c>
      <c r="C1023" s="20" t="s">
        <v>5150</v>
      </c>
      <c r="D1023" s="9" t="s">
        <v>4868</v>
      </c>
      <c r="E1023" s="38"/>
      <c r="F1023" s="4"/>
      <c r="G1023" s="38"/>
      <c r="H1023" s="38"/>
      <c r="I1023" s="38"/>
      <c r="J1023" s="59">
        <v>11</v>
      </c>
      <c r="K1023" s="59">
        <v>11</v>
      </c>
      <c r="L1023" s="52" t="s">
        <v>5900</v>
      </c>
      <c r="M1023" s="54" t="s">
        <v>44</v>
      </c>
      <c r="N1023" s="53">
        <v>2</v>
      </c>
    </row>
    <row r="1024" spans="1:14" s="1" customFormat="1" ht="28.5" hidden="1" outlineLevel="2">
      <c r="A1024" s="38"/>
      <c r="B1024" s="118" t="s">
        <v>2170</v>
      </c>
      <c r="C1024" s="20" t="s">
        <v>5150</v>
      </c>
      <c r="D1024" s="9" t="s">
        <v>4868</v>
      </c>
      <c r="E1024" s="38"/>
      <c r="F1024" s="4"/>
      <c r="G1024" s="38"/>
      <c r="H1024" s="38"/>
      <c r="I1024" s="38"/>
      <c r="J1024" s="59">
        <v>11</v>
      </c>
      <c r="K1024" s="59">
        <v>11</v>
      </c>
      <c r="L1024" s="52" t="s">
        <v>5901</v>
      </c>
      <c r="M1024" s="54" t="s">
        <v>44</v>
      </c>
      <c r="N1024" s="53">
        <v>2</v>
      </c>
    </row>
    <row r="1025" spans="1:14" s="1" customFormat="1" ht="28.5" hidden="1" outlineLevel="2">
      <c r="A1025" s="38"/>
      <c r="B1025" s="118" t="s">
        <v>2170</v>
      </c>
      <c r="C1025" s="20" t="s">
        <v>5150</v>
      </c>
      <c r="D1025" s="9" t="s">
        <v>4868</v>
      </c>
      <c r="E1025" s="38"/>
      <c r="F1025" s="46"/>
      <c r="G1025" s="38"/>
      <c r="H1025" s="38"/>
      <c r="I1025" s="38"/>
      <c r="J1025" s="59">
        <v>11</v>
      </c>
      <c r="K1025" s="59">
        <v>11</v>
      </c>
      <c r="L1025" s="52" t="s">
        <v>5882</v>
      </c>
      <c r="M1025" s="54" t="s">
        <v>44</v>
      </c>
      <c r="N1025" s="53">
        <v>2</v>
      </c>
    </row>
    <row r="1026" spans="1:14" s="1" customFormat="1" ht="28.5" hidden="1" outlineLevel="2">
      <c r="A1026" s="38"/>
      <c r="B1026" s="118" t="s">
        <v>2170</v>
      </c>
      <c r="C1026" s="20" t="s">
        <v>5150</v>
      </c>
      <c r="D1026" s="9" t="s">
        <v>4868</v>
      </c>
      <c r="E1026" s="38"/>
      <c r="F1026" s="46"/>
      <c r="G1026" s="38"/>
      <c r="H1026" s="38"/>
      <c r="I1026" s="38"/>
      <c r="J1026" s="59">
        <v>11</v>
      </c>
      <c r="K1026" s="59">
        <v>11</v>
      </c>
      <c r="L1026" s="52" t="s">
        <v>5902</v>
      </c>
      <c r="M1026" s="54" t="s">
        <v>44</v>
      </c>
      <c r="N1026" s="53">
        <v>4</v>
      </c>
    </row>
    <row r="1027" spans="1:14" s="1" customFormat="1" ht="28.5" hidden="1" outlineLevel="2">
      <c r="A1027" s="38"/>
      <c r="B1027" s="118" t="s">
        <v>2170</v>
      </c>
      <c r="C1027" s="20" t="s">
        <v>5150</v>
      </c>
      <c r="D1027" s="9" t="s">
        <v>4868</v>
      </c>
      <c r="E1027" s="38"/>
      <c r="F1027" s="4"/>
      <c r="G1027" s="38"/>
      <c r="H1027" s="38"/>
      <c r="I1027" s="38"/>
      <c r="J1027" s="59">
        <v>11</v>
      </c>
      <c r="K1027" s="59">
        <v>11</v>
      </c>
      <c r="L1027" s="52" t="s">
        <v>5868</v>
      </c>
      <c r="M1027" s="54" t="s">
        <v>44</v>
      </c>
      <c r="N1027" s="53">
        <v>9</v>
      </c>
    </row>
    <row r="1028" spans="1:14" s="1" customFormat="1" ht="28.5" hidden="1" outlineLevel="2">
      <c r="A1028" s="38"/>
      <c r="B1028" s="118" t="s">
        <v>2170</v>
      </c>
      <c r="C1028" s="20" t="s">
        <v>5150</v>
      </c>
      <c r="D1028" s="9" t="s">
        <v>4868</v>
      </c>
      <c r="E1028" s="38"/>
      <c r="F1028" s="4"/>
      <c r="G1028" s="38"/>
      <c r="H1028" s="38"/>
      <c r="I1028" s="38"/>
      <c r="J1028" s="59">
        <v>11</v>
      </c>
      <c r="K1028" s="59">
        <v>11</v>
      </c>
      <c r="L1028" s="52" t="s">
        <v>3092</v>
      </c>
      <c r="M1028" s="6" t="s">
        <v>4736</v>
      </c>
      <c r="N1028" s="53">
        <v>6</v>
      </c>
    </row>
    <row r="1029" spans="1:14" s="1" customFormat="1" ht="71.25" outlineLevel="1" collapsed="1">
      <c r="A1029" s="38" t="s">
        <v>2243</v>
      </c>
      <c r="B1029" s="118" t="s">
        <v>2170</v>
      </c>
      <c r="C1029" s="20" t="s">
        <v>5150</v>
      </c>
      <c r="D1029" s="9" t="s">
        <v>4868</v>
      </c>
      <c r="E1029" s="38" t="s">
        <v>5906</v>
      </c>
      <c r="F1029" s="46" t="s">
        <v>6391</v>
      </c>
      <c r="G1029" s="38" t="s">
        <v>108</v>
      </c>
      <c r="H1029" s="38"/>
      <c r="I1029" s="38" t="s">
        <v>61</v>
      </c>
      <c r="J1029" s="59">
        <v>12</v>
      </c>
      <c r="K1029" s="59">
        <v>12</v>
      </c>
      <c r="L1029" s="122" t="s">
        <v>6708</v>
      </c>
      <c r="M1029" s="54"/>
      <c r="N1029" s="53"/>
    </row>
    <row r="1030" spans="1:14" s="1" customFormat="1" ht="28.5" hidden="1" outlineLevel="2">
      <c r="A1030" s="38"/>
      <c r="B1030" s="118" t="s">
        <v>2170</v>
      </c>
      <c r="C1030" s="20" t="s">
        <v>5150</v>
      </c>
      <c r="D1030" s="9" t="s">
        <v>4868</v>
      </c>
      <c r="E1030" s="38"/>
      <c r="F1030" s="4"/>
      <c r="G1030" s="38"/>
      <c r="H1030" s="38"/>
      <c r="I1030" s="38"/>
      <c r="J1030" s="59">
        <v>12</v>
      </c>
      <c r="K1030" s="59">
        <v>12</v>
      </c>
      <c r="L1030" s="52" t="s">
        <v>5872</v>
      </c>
      <c r="M1030" s="54" t="s">
        <v>44</v>
      </c>
      <c r="N1030" s="53">
        <v>1</v>
      </c>
    </row>
    <row r="1031" spans="1:14" s="1" customFormat="1" ht="28.5" hidden="1" outlineLevel="2">
      <c r="A1031" s="38"/>
      <c r="B1031" s="118" t="s">
        <v>2170</v>
      </c>
      <c r="C1031" s="20" t="s">
        <v>5150</v>
      </c>
      <c r="D1031" s="9" t="s">
        <v>4868</v>
      </c>
      <c r="E1031" s="38"/>
      <c r="F1031" s="4"/>
      <c r="G1031" s="38"/>
      <c r="H1031" s="38"/>
      <c r="I1031" s="38"/>
      <c r="J1031" s="59">
        <v>12</v>
      </c>
      <c r="K1031" s="59">
        <v>12</v>
      </c>
      <c r="L1031" s="52" t="s">
        <v>5900</v>
      </c>
      <c r="M1031" s="54" t="s">
        <v>44</v>
      </c>
      <c r="N1031" s="53">
        <v>2</v>
      </c>
    </row>
    <row r="1032" spans="1:14" s="1" customFormat="1" ht="28.5" hidden="1" outlineLevel="2">
      <c r="A1032" s="38"/>
      <c r="B1032" s="118" t="s">
        <v>2170</v>
      </c>
      <c r="C1032" s="20" t="s">
        <v>5150</v>
      </c>
      <c r="D1032" s="9" t="s">
        <v>4868</v>
      </c>
      <c r="E1032" s="38"/>
      <c r="F1032" s="4"/>
      <c r="G1032" s="38"/>
      <c r="H1032" s="38"/>
      <c r="I1032" s="38"/>
      <c r="J1032" s="59">
        <v>12</v>
      </c>
      <c r="K1032" s="59">
        <v>12</v>
      </c>
      <c r="L1032" s="52" t="s">
        <v>5901</v>
      </c>
      <c r="M1032" s="54" t="s">
        <v>44</v>
      </c>
      <c r="N1032" s="53">
        <v>2</v>
      </c>
    </row>
    <row r="1033" spans="1:14" s="1" customFormat="1" ht="28.5" hidden="1" outlineLevel="2">
      <c r="A1033" s="38"/>
      <c r="B1033" s="118" t="s">
        <v>2170</v>
      </c>
      <c r="C1033" s="20" t="s">
        <v>5150</v>
      </c>
      <c r="D1033" s="9" t="s">
        <v>4868</v>
      </c>
      <c r="E1033" s="38"/>
      <c r="F1033" s="46"/>
      <c r="G1033" s="38"/>
      <c r="H1033" s="38"/>
      <c r="I1033" s="38"/>
      <c r="J1033" s="59">
        <v>12</v>
      </c>
      <c r="K1033" s="59">
        <v>12</v>
      </c>
      <c r="L1033" s="52" t="s">
        <v>5882</v>
      </c>
      <c r="M1033" s="54" t="s">
        <v>44</v>
      </c>
      <c r="N1033" s="53">
        <v>2</v>
      </c>
    </row>
    <row r="1034" spans="1:14" s="1" customFormat="1" ht="28.5" hidden="1" outlineLevel="2">
      <c r="A1034" s="38"/>
      <c r="B1034" s="118" t="s">
        <v>2170</v>
      </c>
      <c r="C1034" s="20" t="s">
        <v>5150</v>
      </c>
      <c r="D1034" s="9" t="s">
        <v>4868</v>
      </c>
      <c r="E1034" s="38"/>
      <c r="F1034" s="46"/>
      <c r="G1034" s="38"/>
      <c r="H1034" s="38"/>
      <c r="I1034" s="38"/>
      <c r="J1034" s="59">
        <v>12</v>
      </c>
      <c r="K1034" s="59">
        <v>12</v>
      </c>
      <c r="L1034" s="52" t="s">
        <v>5902</v>
      </c>
      <c r="M1034" s="54" t="s">
        <v>44</v>
      </c>
      <c r="N1034" s="53">
        <v>2</v>
      </c>
    </row>
    <row r="1035" spans="1:14" s="1" customFormat="1" ht="28.5" hidden="1" outlineLevel="2">
      <c r="A1035" s="38"/>
      <c r="B1035" s="118" t="s">
        <v>2170</v>
      </c>
      <c r="C1035" s="20" t="s">
        <v>5150</v>
      </c>
      <c r="D1035" s="9" t="s">
        <v>4868</v>
      </c>
      <c r="E1035" s="38"/>
      <c r="F1035" s="4"/>
      <c r="G1035" s="38"/>
      <c r="H1035" s="38"/>
      <c r="I1035" s="38"/>
      <c r="J1035" s="59">
        <v>12</v>
      </c>
      <c r="K1035" s="59">
        <v>12</v>
      </c>
      <c r="L1035" s="52" t="s">
        <v>5868</v>
      </c>
      <c r="M1035" s="54" t="s">
        <v>44</v>
      </c>
      <c r="N1035" s="53">
        <v>9</v>
      </c>
    </row>
    <row r="1036" spans="1:14" s="1" customFormat="1" ht="28.5" hidden="1" outlineLevel="2">
      <c r="A1036" s="38"/>
      <c r="B1036" s="118" t="s">
        <v>2170</v>
      </c>
      <c r="C1036" s="20" t="s">
        <v>5150</v>
      </c>
      <c r="D1036" s="9" t="s">
        <v>4868</v>
      </c>
      <c r="E1036" s="38"/>
      <c r="F1036" s="4"/>
      <c r="G1036" s="38"/>
      <c r="H1036" s="38"/>
      <c r="I1036" s="38"/>
      <c r="J1036" s="59">
        <v>12</v>
      </c>
      <c r="K1036" s="59">
        <v>12</v>
      </c>
      <c r="L1036" s="52" t="s">
        <v>3092</v>
      </c>
      <c r="M1036" s="6" t="s">
        <v>4736</v>
      </c>
      <c r="N1036" s="53">
        <v>6</v>
      </c>
    </row>
    <row r="1037" spans="1:14" s="203" customFormat="1" ht="15" outlineLevel="1" collapsed="1">
      <c r="A1037" s="200" t="s">
        <v>2247</v>
      </c>
      <c r="B1037" s="118" t="s">
        <v>2170</v>
      </c>
      <c r="C1037" s="201" t="s">
        <v>2154</v>
      </c>
      <c r="D1037" s="201" t="s">
        <v>4868</v>
      </c>
      <c r="E1037" s="201"/>
      <c r="F1037" s="222" t="s">
        <v>5907</v>
      </c>
      <c r="G1037" s="201"/>
      <c r="H1037" s="201"/>
      <c r="I1037" s="201" t="s">
        <v>4477</v>
      </c>
      <c r="J1037" s="250">
        <v>1</v>
      </c>
      <c r="K1037" s="250">
        <v>12</v>
      </c>
      <c r="L1037" s="202" t="s">
        <v>6392</v>
      </c>
      <c r="M1037" s="201"/>
      <c r="N1037" s="201"/>
    </row>
    <row r="1038" spans="1:14" s="203" customFormat="1" ht="15" outlineLevel="1">
      <c r="A1038" s="200"/>
      <c r="B1038" s="118" t="s">
        <v>2170</v>
      </c>
      <c r="C1038" s="201" t="s">
        <v>2154</v>
      </c>
      <c r="D1038" s="201" t="s">
        <v>4868</v>
      </c>
      <c r="E1038" s="201"/>
      <c r="F1038" s="202" t="s">
        <v>5908</v>
      </c>
      <c r="G1038" s="201"/>
      <c r="H1038" s="200" t="s">
        <v>1120</v>
      </c>
      <c r="I1038" s="201" t="s">
        <v>4477</v>
      </c>
      <c r="J1038" s="250">
        <v>1</v>
      </c>
      <c r="K1038" s="250">
        <v>1</v>
      </c>
      <c r="L1038" s="204" t="s">
        <v>5909</v>
      </c>
      <c r="M1038" s="201" t="s">
        <v>44</v>
      </c>
      <c r="N1038" s="201">
        <v>3</v>
      </c>
    </row>
    <row r="1039" spans="1:14" s="203" customFormat="1" ht="15" outlineLevel="1">
      <c r="A1039" s="200"/>
      <c r="B1039" s="118" t="s">
        <v>2170</v>
      </c>
      <c r="C1039" s="201" t="s">
        <v>2154</v>
      </c>
      <c r="D1039" s="201" t="s">
        <v>4868</v>
      </c>
      <c r="E1039" s="201"/>
      <c r="F1039" s="202" t="s">
        <v>5910</v>
      </c>
      <c r="G1039" s="201"/>
      <c r="H1039" s="200" t="s">
        <v>1120</v>
      </c>
      <c r="I1039" s="201" t="s">
        <v>4477</v>
      </c>
      <c r="J1039" s="250">
        <v>2</v>
      </c>
      <c r="K1039" s="250">
        <v>2</v>
      </c>
      <c r="L1039" s="204" t="s">
        <v>5909</v>
      </c>
      <c r="M1039" s="201" t="s">
        <v>44</v>
      </c>
      <c r="N1039" s="201">
        <v>3</v>
      </c>
    </row>
    <row r="1040" spans="1:14" s="203" customFormat="1" ht="15" outlineLevel="1">
      <c r="A1040" s="200"/>
      <c r="B1040" s="118" t="s">
        <v>2170</v>
      </c>
      <c r="C1040" s="201" t="s">
        <v>2154</v>
      </c>
      <c r="D1040" s="201" t="s">
        <v>4868</v>
      </c>
      <c r="E1040" s="201"/>
      <c r="F1040" s="202" t="s">
        <v>5911</v>
      </c>
      <c r="G1040" s="201"/>
      <c r="H1040" s="200" t="s">
        <v>1120</v>
      </c>
      <c r="I1040" s="201" t="s">
        <v>4477</v>
      </c>
      <c r="J1040" s="250">
        <v>3</v>
      </c>
      <c r="K1040" s="250">
        <v>3</v>
      </c>
      <c r="L1040" s="204" t="s">
        <v>5909</v>
      </c>
      <c r="M1040" s="201" t="s">
        <v>44</v>
      </c>
      <c r="N1040" s="201">
        <v>2</v>
      </c>
    </row>
    <row r="1041" spans="1:14" s="203" customFormat="1" ht="15" outlineLevel="1">
      <c r="A1041" s="200"/>
      <c r="B1041" s="118" t="s">
        <v>2170</v>
      </c>
      <c r="C1041" s="201" t="s">
        <v>2154</v>
      </c>
      <c r="D1041" s="201" t="s">
        <v>4868</v>
      </c>
      <c r="E1041" s="201"/>
      <c r="F1041" s="202" t="s">
        <v>5912</v>
      </c>
      <c r="G1041" s="201"/>
      <c r="H1041" s="200" t="s">
        <v>1120</v>
      </c>
      <c r="I1041" s="201" t="s">
        <v>4477</v>
      </c>
      <c r="J1041" s="250">
        <v>11</v>
      </c>
      <c r="K1041" s="250">
        <v>11</v>
      </c>
      <c r="L1041" s="204" t="s">
        <v>5909</v>
      </c>
      <c r="M1041" s="201" t="s">
        <v>44</v>
      </c>
      <c r="N1041" s="201">
        <v>2</v>
      </c>
    </row>
    <row r="1042" spans="1:14" s="203" customFormat="1" ht="15" outlineLevel="1">
      <c r="A1042" s="200"/>
      <c r="B1042" s="118" t="s">
        <v>2170</v>
      </c>
      <c r="C1042" s="201" t="s">
        <v>2154</v>
      </c>
      <c r="D1042" s="201" t="s">
        <v>4868</v>
      </c>
      <c r="E1042" s="201"/>
      <c r="F1042" s="202" t="s">
        <v>5913</v>
      </c>
      <c r="G1042" s="201"/>
      <c r="H1042" s="200" t="s">
        <v>1120</v>
      </c>
      <c r="I1042" s="201" t="s">
        <v>4477</v>
      </c>
      <c r="J1042" s="250">
        <v>12</v>
      </c>
      <c r="K1042" s="250">
        <v>12</v>
      </c>
      <c r="L1042" s="204" t="s">
        <v>5909</v>
      </c>
      <c r="M1042" s="201" t="s">
        <v>44</v>
      </c>
      <c r="N1042" s="201">
        <v>2</v>
      </c>
    </row>
    <row r="1043" spans="1:14" s="1" customFormat="1" ht="28.5">
      <c r="A1043" s="132" t="s">
        <v>215</v>
      </c>
      <c r="B1043" s="118" t="s">
        <v>46</v>
      </c>
      <c r="C1043" s="148"/>
      <c r="D1043" s="9" t="s">
        <v>4868</v>
      </c>
      <c r="E1043" s="6"/>
      <c r="F1043" s="4" t="s">
        <v>19</v>
      </c>
      <c r="G1043" s="6"/>
      <c r="H1043" s="6"/>
      <c r="I1043" s="6"/>
      <c r="J1043" s="82"/>
      <c r="K1043" s="82"/>
      <c r="L1043" s="4"/>
      <c r="M1043" s="6"/>
      <c r="N1043" s="82">
        <v>53</v>
      </c>
    </row>
    <row r="1044" spans="1:14" s="1" customFormat="1" ht="14.25" customHeight="1" outlineLevel="1">
      <c r="A1044" s="51" t="s">
        <v>5914</v>
      </c>
      <c r="B1044" s="118" t="s">
        <v>46</v>
      </c>
      <c r="C1044" s="148" t="s">
        <v>4870</v>
      </c>
      <c r="D1044" s="9" t="s">
        <v>4868</v>
      </c>
      <c r="E1044" s="141" t="s">
        <v>5369</v>
      </c>
      <c r="F1044" s="4" t="s">
        <v>6393</v>
      </c>
      <c r="G1044" s="8" t="s">
        <v>45</v>
      </c>
      <c r="H1044" s="6"/>
      <c r="I1044" s="6" t="s">
        <v>61</v>
      </c>
      <c r="J1044" s="82">
        <v>4</v>
      </c>
      <c r="K1044" s="82">
        <v>4</v>
      </c>
      <c r="L1044" s="71" t="s">
        <v>6709</v>
      </c>
      <c r="M1044" s="6"/>
      <c r="N1044" s="6"/>
    </row>
    <row r="1045" spans="1:14" s="1" customFormat="1" ht="14.25" hidden="1" customHeight="1" outlineLevel="2">
      <c r="A1045" s="132"/>
      <c r="B1045" s="118" t="s">
        <v>46</v>
      </c>
      <c r="C1045" s="148" t="s">
        <v>4870</v>
      </c>
      <c r="D1045" s="9" t="s">
        <v>4868</v>
      </c>
      <c r="E1045" s="6"/>
      <c r="F1045" s="4" t="s">
        <v>5915</v>
      </c>
      <c r="G1045" s="8" t="s">
        <v>45</v>
      </c>
      <c r="H1045" s="6"/>
      <c r="I1045" s="6" t="s">
        <v>61</v>
      </c>
      <c r="J1045" s="82">
        <v>4</v>
      </c>
      <c r="K1045" s="82">
        <v>4</v>
      </c>
      <c r="L1045" s="65" t="s">
        <v>5916</v>
      </c>
      <c r="M1045" s="6" t="s">
        <v>510</v>
      </c>
      <c r="N1045" s="6">
        <v>4</v>
      </c>
    </row>
    <row r="1046" spans="1:14" s="1" customFormat="1" ht="14.25" customHeight="1" outlineLevel="1" collapsed="1">
      <c r="A1046" s="51" t="s">
        <v>5917</v>
      </c>
      <c r="B1046" s="118" t="s">
        <v>46</v>
      </c>
      <c r="C1046" s="148" t="s">
        <v>4870</v>
      </c>
      <c r="D1046" s="9" t="s">
        <v>4868</v>
      </c>
      <c r="E1046" s="6" t="s">
        <v>5918</v>
      </c>
      <c r="F1046" s="4" t="s">
        <v>6394</v>
      </c>
      <c r="G1046" s="8" t="s">
        <v>45</v>
      </c>
      <c r="H1046" s="6"/>
      <c r="I1046" s="6" t="s">
        <v>61</v>
      </c>
      <c r="J1046" s="82">
        <v>6</v>
      </c>
      <c r="K1046" s="82">
        <v>6</v>
      </c>
      <c r="L1046" s="71" t="s">
        <v>6709</v>
      </c>
      <c r="M1046" s="6"/>
      <c r="N1046" s="6"/>
    </row>
    <row r="1047" spans="1:14" s="1" customFormat="1" ht="14.25" hidden="1" customHeight="1" outlineLevel="2">
      <c r="A1047" s="132"/>
      <c r="B1047" s="118" t="s">
        <v>46</v>
      </c>
      <c r="C1047" s="148" t="s">
        <v>4870</v>
      </c>
      <c r="D1047" s="9" t="s">
        <v>4868</v>
      </c>
      <c r="E1047" s="6"/>
      <c r="F1047" s="4" t="s">
        <v>5915</v>
      </c>
      <c r="G1047" s="8" t="s">
        <v>45</v>
      </c>
      <c r="H1047" s="6"/>
      <c r="I1047" s="6" t="s">
        <v>61</v>
      </c>
      <c r="J1047" s="82">
        <v>6</v>
      </c>
      <c r="K1047" s="82">
        <v>6</v>
      </c>
      <c r="L1047" s="65" t="s">
        <v>5916</v>
      </c>
      <c r="M1047" s="6" t="s">
        <v>510</v>
      </c>
      <c r="N1047" s="6">
        <v>4</v>
      </c>
    </row>
    <row r="1048" spans="1:14" s="1" customFormat="1" ht="14.25" customHeight="1" outlineLevel="1" collapsed="1">
      <c r="A1048" s="132" t="s">
        <v>5919</v>
      </c>
      <c r="B1048" s="118" t="s">
        <v>46</v>
      </c>
      <c r="C1048" s="148" t="s">
        <v>4870</v>
      </c>
      <c r="D1048" s="9" t="s">
        <v>4868</v>
      </c>
      <c r="E1048" s="6" t="s">
        <v>5392</v>
      </c>
      <c r="F1048" s="4" t="s">
        <v>6395</v>
      </c>
      <c r="G1048" s="8" t="s">
        <v>45</v>
      </c>
      <c r="H1048" s="6"/>
      <c r="I1048" s="6" t="s">
        <v>61</v>
      </c>
      <c r="J1048" s="82">
        <v>8</v>
      </c>
      <c r="K1048" s="82">
        <v>8</v>
      </c>
      <c r="L1048" s="71" t="s">
        <v>6710</v>
      </c>
      <c r="M1048" s="6"/>
      <c r="N1048" s="6"/>
    </row>
    <row r="1049" spans="1:14" s="1" customFormat="1" ht="14.25" hidden="1" customHeight="1" outlineLevel="2">
      <c r="A1049" s="132"/>
      <c r="B1049" s="118" t="s">
        <v>46</v>
      </c>
      <c r="C1049" s="148" t="s">
        <v>4870</v>
      </c>
      <c r="D1049" s="9" t="s">
        <v>4868</v>
      </c>
      <c r="E1049" s="6"/>
      <c r="F1049" s="4" t="s">
        <v>4689</v>
      </c>
      <c r="G1049" s="8" t="s">
        <v>45</v>
      </c>
      <c r="H1049" s="6"/>
      <c r="I1049" s="6" t="s">
        <v>61</v>
      </c>
      <c r="J1049" s="82">
        <v>8</v>
      </c>
      <c r="K1049" s="82">
        <v>8</v>
      </c>
      <c r="L1049" s="4" t="s">
        <v>3375</v>
      </c>
      <c r="M1049" s="6" t="s">
        <v>5920</v>
      </c>
      <c r="N1049" s="6">
        <v>40</v>
      </c>
    </row>
    <row r="1050" spans="1:14" s="1" customFormat="1" ht="28.5" customHeight="1" outlineLevel="1" collapsed="1">
      <c r="A1050" s="132" t="s">
        <v>5921</v>
      </c>
      <c r="B1050" s="118" t="s">
        <v>46</v>
      </c>
      <c r="C1050" s="148" t="s">
        <v>4870</v>
      </c>
      <c r="D1050" s="9" t="s">
        <v>4868</v>
      </c>
      <c r="E1050" s="6" t="s">
        <v>5922</v>
      </c>
      <c r="F1050" s="4" t="s">
        <v>6396</v>
      </c>
      <c r="G1050" s="8" t="s">
        <v>5923</v>
      </c>
      <c r="H1050" s="6"/>
      <c r="I1050" s="6" t="s">
        <v>61</v>
      </c>
      <c r="J1050" s="82">
        <v>8</v>
      </c>
      <c r="K1050" s="82">
        <v>8</v>
      </c>
      <c r="L1050" s="71" t="s">
        <v>6017</v>
      </c>
      <c r="M1050" s="6"/>
      <c r="N1050" s="6"/>
    </row>
    <row r="1051" spans="1:14" s="1" customFormat="1" ht="14.25" hidden="1" customHeight="1" outlineLevel="2">
      <c r="A1051" s="132"/>
      <c r="B1051" s="118" t="s">
        <v>46</v>
      </c>
      <c r="C1051" s="148" t="s">
        <v>4870</v>
      </c>
      <c r="D1051" s="9" t="s">
        <v>4868</v>
      </c>
      <c r="E1051" s="6"/>
      <c r="F1051" s="4"/>
      <c r="G1051" s="8" t="s">
        <v>45</v>
      </c>
      <c r="H1051" s="6"/>
      <c r="I1051" s="6" t="s">
        <v>61</v>
      </c>
      <c r="J1051" s="82">
        <v>8</v>
      </c>
      <c r="K1051" s="82">
        <v>8</v>
      </c>
      <c r="L1051" s="4" t="s">
        <v>5924</v>
      </c>
      <c r="M1051" s="6" t="s">
        <v>510</v>
      </c>
      <c r="N1051" s="6">
        <v>1</v>
      </c>
    </row>
    <row r="1052" spans="1:14" s="1" customFormat="1" ht="28.5" customHeight="1" outlineLevel="1" collapsed="1">
      <c r="A1052" s="132" t="s">
        <v>5926</v>
      </c>
      <c r="B1052" s="118" t="s">
        <v>46</v>
      </c>
      <c r="C1052" s="148" t="s">
        <v>4870</v>
      </c>
      <c r="D1052" s="9" t="s">
        <v>4868</v>
      </c>
      <c r="E1052" s="6" t="s">
        <v>5402</v>
      </c>
      <c r="F1052" s="4" t="s">
        <v>5925</v>
      </c>
      <c r="G1052" s="8" t="s">
        <v>5923</v>
      </c>
      <c r="H1052" s="6"/>
      <c r="I1052" s="6" t="s">
        <v>61</v>
      </c>
      <c r="J1052" s="82">
        <v>5</v>
      </c>
      <c r="K1052" s="82">
        <v>5</v>
      </c>
      <c r="L1052" s="71" t="s">
        <v>6017</v>
      </c>
      <c r="M1052" s="6"/>
      <c r="N1052" s="6"/>
    </row>
    <row r="1053" spans="1:14" s="1" customFormat="1" ht="14.25" hidden="1" customHeight="1" outlineLevel="2">
      <c r="A1053" s="132"/>
      <c r="B1053" s="118" t="s">
        <v>46</v>
      </c>
      <c r="C1053" s="148" t="s">
        <v>4870</v>
      </c>
      <c r="D1053" s="9" t="s">
        <v>4868</v>
      </c>
      <c r="E1053" s="6"/>
      <c r="F1053" s="4"/>
      <c r="G1053" s="8" t="s">
        <v>45</v>
      </c>
      <c r="H1053" s="6"/>
      <c r="I1053" s="6" t="s">
        <v>61</v>
      </c>
      <c r="J1053" s="82">
        <v>5</v>
      </c>
      <c r="K1053" s="82">
        <v>5</v>
      </c>
      <c r="L1053" s="4" t="s">
        <v>5924</v>
      </c>
      <c r="M1053" s="6" t="s">
        <v>510</v>
      </c>
      <c r="N1053" s="6">
        <v>1</v>
      </c>
    </row>
    <row r="1054" spans="1:14" s="1" customFormat="1" ht="28.5" customHeight="1" outlineLevel="1" collapsed="1">
      <c r="A1054" s="132" t="s">
        <v>5927</v>
      </c>
      <c r="B1054" s="118" t="s">
        <v>46</v>
      </c>
      <c r="C1054" s="148" t="s">
        <v>4870</v>
      </c>
      <c r="D1054" s="9" t="s">
        <v>4868</v>
      </c>
      <c r="E1054" s="6" t="s">
        <v>5928</v>
      </c>
      <c r="F1054" s="4" t="s">
        <v>6397</v>
      </c>
      <c r="G1054" s="8" t="s">
        <v>5923</v>
      </c>
      <c r="H1054" s="6"/>
      <c r="I1054" s="6" t="s">
        <v>61</v>
      </c>
      <c r="J1054" s="82">
        <v>5</v>
      </c>
      <c r="K1054" s="82">
        <v>5</v>
      </c>
      <c r="L1054" s="71" t="s">
        <v>6017</v>
      </c>
      <c r="M1054" s="6"/>
      <c r="N1054" s="6"/>
    </row>
    <row r="1055" spans="1:14" s="1" customFormat="1" ht="14.25" hidden="1" customHeight="1" outlineLevel="2">
      <c r="A1055" s="132"/>
      <c r="B1055" s="118" t="s">
        <v>46</v>
      </c>
      <c r="C1055" s="148" t="s">
        <v>4870</v>
      </c>
      <c r="D1055" s="9" t="s">
        <v>4868</v>
      </c>
      <c r="E1055" s="6"/>
      <c r="F1055" s="4"/>
      <c r="G1055" s="8" t="s">
        <v>45</v>
      </c>
      <c r="H1055" s="6"/>
      <c r="I1055" s="6" t="s">
        <v>61</v>
      </c>
      <c r="J1055" s="82">
        <v>5</v>
      </c>
      <c r="K1055" s="82">
        <v>5</v>
      </c>
      <c r="L1055" s="4" t="s">
        <v>5924</v>
      </c>
      <c r="M1055" s="6" t="s">
        <v>510</v>
      </c>
      <c r="N1055" s="6">
        <v>1</v>
      </c>
    </row>
    <row r="1056" spans="1:14" s="1" customFormat="1" ht="28.5" customHeight="1" outlineLevel="1" collapsed="1">
      <c r="A1056" s="132" t="s">
        <v>5930</v>
      </c>
      <c r="B1056" s="118" t="s">
        <v>46</v>
      </c>
      <c r="C1056" s="148" t="s">
        <v>4870</v>
      </c>
      <c r="D1056" s="9" t="s">
        <v>4868</v>
      </c>
      <c r="E1056" s="6" t="s">
        <v>5931</v>
      </c>
      <c r="F1056" s="4" t="s">
        <v>5929</v>
      </c>
      <c r="G1056" s="8" t="s">
        <v>5923</v>
      </c>
      <c r="H1056" s="6"/>
      <c r="I1056" s="6" t="s">
        <v>61</v>
      </c>
      <c r="J1056" s="82">
        <v>5</v>
      </c>
      <c r="K1056" s="82">
        <v>5</v>
      </c>
      <c r="L1056" s="71" t="s">
        <v>6017</v>
      </c>
      <c r="M1056" s="6"/>
      <c r="N1056" s="6"/>
    </row>
    <row r="1057" spans="1:14" s="1" customFormat="1" ht="14.25" hidden="1" customHeight="1" outlineLevel="2">
      <c r="A1057" s="132"/>
      <c r="B1057" s="118" t="s">
        <v>46</v>
      </c>
      <c r="C1057" s="148" t="s">
        <v>4870</v>
      </c>
      <c r="D1057" s="9" t="s">
        <v>4868</v>
      </c>
      <c r="E1057" s="6"/>
      <c r="F1057" s="4"/>
      <c r="G1057" s="8" t="s">
        <v>45</v>
      </c>
      <c r="H1057" s="6"/>
      <c r="I1057" s="6" t="s">
        <v>61</v>
      </c>
      <c r="J1057" s="82">
        <v>7</v>
      </c>
      <c r="K1057" s="82">
        <v>7</v>
      </c>
      <c r="L1057" s="4" t="s">
        <v>5924</v>
      </c>
      <c r="M1057" s="6" t="s">
        <v>510</v>
      </c>
      <c r="N1057" s="6">
        <v>1</v>
      </c>
    </row>
    <row r="1058" spans="1:14" s="1" customFormat="1" ht="28.5" customHeight="1" outlineLevel="1" collapsed="1">
      <c r="A1058" s="132" t="s">
        <v>5933</v>
      </c>
      <c r="B1058" s="118" t="s">
        <v>46</v>
      </c>
      <c r="C1058" s="148" t="s">
        <v>4870</v>
      </c>
      <c r="D1058" s="9" t="s">
        <v>4868</v>
      </c>
      <c r="E1058" s="6" t="s">
        <v>5928</v>
      </c>
      <c r="F1058" s="4" t="s">
        <v>5932</v>
      </c>
      <c r="G1058" s="8" t="s">
        <v>5923</v>
      </c>
      <c r="H1058" s="6"/>
      <c r="I1058" s="6" t="s">
        <v>61</v>
      </c>
      <c r="J1058" s="82">
        <v>7</v>
      </c>
      <c r="K1058" s="82">
        <v>7</v>
      </c>
      <c r="L1058" s="71" t="s">
        <v>6017</v>
      </c>
      <c r="M1058" s="6"/>
      <c r="N1058" s="6"/>
    </row>
    <row r="1059" spans="1:14" s="1" customFormat="1" ht="14.25" hidden="1" customHeight="1" outlineLevel="2">
      <c r="A1059" s="132"/>
      <c r="B1059" s="118" t="s">
        <v>46</v>
      </c>
      <c r="C1059" s="148" t="s">
        <v>4870</v>
      </c>
      <c r="D1059" s="9" t="s">
        <v>4868</v>
      </c>
      <c r="E1059" s="6"/>
      <c r="F1059" s="4"/>
      <c r="G1059" s="8" t="s">
        <v>45</v>
      </c>
      <c r="H1059" s="6"/>
      <c r="I1059" s="6" t="s">
        <v>61</v>
      </c>
      <c r="J1059" s="82">
        <v>7</v>
      </c>
      <c r="K1059" s="82">
        <v>7</v>
      </c>
      <c r="L1059" s="4" t="s">
        <v>5924</v>
      </c>
      <c r="M1059" s="6" t="s">
        <v>510</v>
      </c>
      <c r="N1059" s="6">
        <v>1</v>
      </c>
    </row>
    <row r="1060" spans="1:14" s="1" customFormat="1" ht="28.5" customHeight="1" outlineLevel="1" collapsed="1">
      <c r="A1060" s="132" t="s">
        <v>5935</v>
      </c>
      <c r="B1060" s="118" t="s">
        <v>46</v>
      </c>
      <c r="C1060" s="148" t="s">
        <v>4870</v>
      </c>
      <c r="D1060" s="9" t="s">
        <v>4868</v>
      </c>
      <c r="E1060" s="6" t="s">
        <v>5928</v>
      </c>
      <c r="F1060" s="4" t="s">
        <v>5934</v>
      </c>
      <c r="G1060" s="8" t="s">
        <v>5923</v>
      </c>
      <c r="H1060" s="6"/>
      <c r="I1060" s="6" t="s">
        <v>61</v>
      </c>
      <c r="J1060" s="82">
        <v>7</v>
      </c>
      <c r="K1060" s="82">
        <v>7</v>
      </c>
      <c r="L1060" s="71" t="s">
        <v>6017</v>
      </c>
      <c r="M1060" s="6"/>
      <c r="N1060" s="6"/>
    </row>
    <row r="1061" spans="1:14" s="1" customFormat="1" ht="14.25" hidden="1" customHeight="1" outlineLevel="2">
      <c r="A1061" s="132"/>
      <c r="B1061" s="118" t="s">
        <v>46</v>
      </c>
      <c r="C1061" s="148" t="s">
        <v>4870</v>
      </c>
      <c r="D1061" s="9" t="s">
        <v>4868</v>
      </c>
      <c r="E1061" s="6"/>
      <c r="F1061" s="4"/>
      <c r="G1061" s="8" t="s">
        <v>45</v>
      </c>
      <c r="H1061" s="6"/>
      <c r="I1061" s="6" t="s">
        <v>61</v>
      </c>
      <c r="J1061" s="82">
        <v>7</v>
      </c>
      <c r="K1061" s="82">
        <v>7</v>
      </c>
      <c r="L1061" s="4" t="s">
        <v>5924</v>
      </c>
      <c r="M1061" s="6" t="s">
        <v>510</v>
      </c>
      <c r="N1061" s="6">
        <v>1</v>
      </c>
    </row>
    <row r="1062" spans="1:14" s="1" customFormat="1" ht="28.5" customHeight="1" outlineLevel="1" collapsed="1">
      <c r="A1062" s="132" t="s">
        <v>5937</v>
      </c>
      <c r="B1062" s="118" t="s">
        <v>46</v>
      </c>
      <c r="C1062" s="148" t="s">
        <v>4870</v>
      </c>
      <c r="D1062" s="9" t="s">
        <v>4868</v>
      </c>
      <c r="E1062" s="6" t="s">
        <v>5938</v>
      </c>
      <c r="F1062" s="4" t="s">
        <v>5936</v>
      </c>
      <c r="G1062" s="8" t="s">
        <v>5923</v>
      </c>
      <c r="H1062" s="6"/>
      <c r="I1062" s="6" t="s">
        <v>61</v>
      </c>
      <c r="J1062" s="82">
        <v>9</v>
      </c>
      <c r="K1062" s="82">
        <v>9</v>
      </c>
      <c r="L1062" s="71" t="s">
        <v>6017</v>
      </c>
      <c r="M1062" s="6"/>
      <c r="N1062" s="6"/>
    </row>
    <row r="1063" spans="1:14" s="1" customFormat="1" ht="14.25" hidden="1" customHeight="1" outlineLevel="2">
      <c r="A1063" s="132"/>
      <c r="B1063" s="118" t="s">
        <v>46</v>
      </c>
      <c r="C1063" s="148" t="s">
        <v>4870</v>
      </c>
      <c r="D1063" s="9" t="s">
        <v>4868</v>
      </c>
      <c r="E1063" s="6"/>
      <c r="F1063" s="4"/>
      <c r="G1063" s="8" t="s">
        <v>45</v>
      </c>
      <c r="H1063" s="6"/>
      <c r="I1063" s="6" t="s">
        <v>61</v>
      </c>
      <c r="J1063" s="82">
        <v>9</v>
      </c>
      <c r="K1063" s="82">
        <v>9</v>
      </c>
      <c r="L1063" s="4" t="s">
        <v>5924</v>
      </c>
      <c r="M1063" s="6" t="s">
        <v>510</v>
      </c>
      <c r="N1063" s="6">
        <v>1</v>
      </c>
    </row>
    <row r="1064" spans="1:14" s="1" customFormat="1" ht="42.75" customHeight="1" outlineLevel="1" collapsed="1">
      <c r="A1064" s="132" t="s">
        <v>5939</v>
      </c>
      <c r="B1064" s="118" t="s">
        <v>46</v>
      </c>
      <c r="C1064" s="26" t="s">
        <v>4923</v>
      </c>
      <c r="D1064" s="9" t="s">
        <v>4868</v>
      </c>
      <c r="E1064" s="6" t="s">
        <v>5944</v>
      </c>
      <c r="F1064" s="4" t="s">
        <v>6398</v>
      </c>
      <c r="G1064" s="8" t="s">
        <v>45</v>
      </c>
      <c r="H1064" s="6"/>
      <c r="I1064" s="6" t="s">
        <v>61</v>
      </c>
      <c r="J1064" s="82">
        <v>4</v>
      </c>
      <c r="K1064" s="82">
        <v>4</v>
      </c>
      <c r="L1064" s="71" t="s">
        <v>6711</v>
      </c>
      <c r="M1064" s="6"/>
      <c r="N1064" s="6"/>
    </row>
    <row r="1065" spans="1:14" s="1" customFormat="1" ht="42.75" hidden="1" customHeight="1" outlineLevel="2">
      <c r="A1065" s="132"/>
      <c r="B1065" s="118" t="s">
        <v>46</v>
      </c>
      <c r="C1065" s="26" t="s">
        <v>4923</v>
      </c>
      <c r="D1065" s="9" t="s">
        <v>4868</v>
      </c>
      <c r="E1065" s="6"/>
      <c r="F1065" s="4"/>
      <c r="G1065" s="8" t="s">
        <v>45</v>
      </c>
      <c r="H1065" s="6"/>
      <c r="I1065" s="6" t="s">
        <v>61</v>
      </c>
      <c r="J1065" s="82">
        <v>4</v>
      </c>
      <c r="K1065" s="82">
        <v>4</v>
      </c>
      <c r="L1065" s="4" t="s">
        <v>5945</v>
      </c>
      <c r="M1065" s="6" t="s">
        <v>5920</v>
      </c>
      <c r="N1065" s="6">
        <v>100</v>
      </c>
    </row>
    <row r="1066" spans="1:14" s="1" customFormat="1" ht="42.75" customHeight="1" outlineLevel="1" collapsed="1">
      <c r="A1066" s="132" t="s">
        <v>5940</v>
      </c>
      <c r="B1066" s="118" t="s">
        <v>46</v>
      </c>
      <c r="C1066" s="26" t="s">
        <v>4923</v>
      </c>
      <c r="D1066" s="9" t="s">
        <v>4868</v>
      </c>
      <c r="E1066" s="6" t="s">
        <v>5787</v>
      </c>
      <c r="F1066" s="4" t="s">
        <v>6399</v>
      </c>
      <c r="G1066" s="8" t="s">
        <v>5923</v>
      </c>
      <c r="H1066" s="6"/>
      <c r="I1066" s="6" t="s">
        <v>61</v>
      </c>
      <c r="J1066" s="82">
        <v>5</v>
      </c>
      <c r="K1066" s="82">
        <v>5</v>
      </c>
      <c r="L1066" s="71" t="s">
        <v>6712</v>
      </c>
      <c r="M1066" s="6"/>
      <c r="N1066" s="6"/>
    </row>
    <row r="1067" spans="1:14" s="1" customFormat="1" ht="42.75" hidden="1" customHeight="1" outlineLevel="2">
      <c r="A1067" s="132"/>
      <c r="B1067" s="118" t="s">
        <v>46</v>
      </c>
      <c r="C1067" s="26"/>
      <c r="D1067" s="9" t="s">
        <v>4868</v>
      </c>
      <c r="E1067" s="6"/>
      <c r="F1067" s="4"/>
      <c r="G1067" s="8" t="s">
        <v>45</v>
      </c>
      <c r="H1067" s="6"/>
      <c r="I1067" s="6" t="s">
        <v>61</v>
      </c>
      <c r="J1067" s="82">
        <v>5</v>
      </c>
      <c r="K1067" s="82">
        <v>5</v>
      </c>
      <c r="L1067" s="4" t="s">
        <v>4703</v>
      </c>
      <c r="M1067" s="6" t="s">
        <v>826</v>
      </c>
      <c r="N1067" s="6">
        <v>80</v>
      </c>
    </row>
    <row r="1068" spans="1:14" s="1" customFormat="1" ht="42.75" hidden="1" customHeight="1" outlineLevel="2">
      <c r="A1068" s="132"/>
      <c r="B1068" s="118" t="s">
        <v>46</v>
      </c>
      <c r="C1068" s="26" t="s">
        <v>4923</v>
      </c>
      <c r="D1068" s="9" t="s">
        <v>4868</v>
      </c>
      <c r="E1068" s="6"/>
      <c r="F1068" s="4"/>
      <c r="G1068" s="8" t="s">
        <v>45</v>
      </c>
      <c r="H1068" s="6"/>
      <c r="I1068" s="6" t="s">
        <v>61</v>
      </c>
      <c r="J1068" s="82">
        <v>5</v>
      </c>
      <c r="K1068" s="82">
        <v>5</v>
      </c>
      <c r="L1068" s="4" t="s">
        <v>5947</v>
      </c>
      <c r="M1068" s="6" t="s">
        <v>5920</v>
      </c>
      <c r="N1068" s="6">
        <v>15</v>
      </c>
    </row>
    <row r="1069" spans="1:14" s="78" customFormat="1" ht="42.75" customHeight="1" outlineLevel="1" collapsed="1">
      <c r="A1069" s="51" t="s">
        <v>5941</v>
      </c>
      <c r="B1069" s="118" t="s">
        <v>46</v>
      </c>
      <c r="C1069" s="26" t="s">
        <v>4923</v>
      </c>
      <c r="D1069" s="9" t="s">
        <v>4868</v>
      </c>
      <c r="E1069" s="6" t="s">
        <v>5949</v>
      </c>
      <c r="F1069" s="4" t="s">
        <v>6400</v>
      </c>
      <c r="G1069" s="8" t="s">
        <v>5923</v>
      </c>
      <c r="H1069" s="6"/>
      <c r="I1069" s="6" t="s">
        <v>61</v>
      </c>
      <c r="J1069" s="63">
        <v>9</v>
      </c>
      <c r="K1069" s="63">
        <v>9</v>
      </c>
      <c r="L1069" s="71" t="s">
        <v>6713</v>
      </c>
      <c r="M1069" s="6"/>
      <c r="N1069" s="6"/>
    </row>
    <row r="1070" spans="1:14" s="78" customFormat="1" ht="42.75" hidden="1" customHeight="1" outlineLevel="2">
      <c r="A1070" s="51"/>
      <c r="B1070" s="118" t="s">
        <v>46</v>
      </c>
      <c r="C1070" s="26" t="s">
        <v>4923</v>
      </c>
      <c r="D1070" s="9" t="s">
        <v>4868</v>
      </c>
      <c r="E1070" s="6"/>
      <c r="F1070" s="4"/>
      <c r="G1070" s="8" t="s">
        <v>45</v>
      </c>
      <c r="H1070" s="6"/>
      <c r="I1070" s="6" t="s">
        <v>61</v>
      </c>
      <c r="J1070" s="82">
        <v>9</v>
      </c>
      <c r="K1070" s="82">
        <v>9</v>
      </c>
      <c r="L1070" s="65" t="s">
        <v>5950</v>
      </c>
      <c r="M1070" s="6" t="s">
        <v>5920</v>
      </c>
      <c r="N1070" s="6">
        <v>20</v>
      </c>
    </row>
    <row r="1071" spans="1:14" s="78" customFormat="1" ht="42.75" hidden="1" customHeight="1" outlineLevel="2">
      <c r="A1071" s="51"/>
      <c r="B1071" s="118" t="s">
        <v>46</v>
      </c>
      <c r="C1071" s="26" t="s">
        <v>4923</v>
      </c>
      <c r="D1071" s="9" t="s">
        <v>4868</v>
      </c>
      <c r="E1071" s="9"/>
      <c r="F1071" s="4"/>
      <c r="G1071" s="8" t="s">
        <v>45</v>
      </c>
      <c r="H1071" s="6"/>
      <c r="I1071" s="6" t="s">
        <v>61</v>
      </c>
      <c r="J1071" s="82">
        <v>9</v>
      </c>
      <c r="K1071" s="82">
        <v>9</v>
      </c>
      <c r="L1071" s="4" t="s">
        <v>5924</v>
      </c>
      <c r="M1071" s="6" t="s">
        <v>510</v>
      </c>
      <c r="N1071" s="6">
        <v>1</v>
      </c>
    </row>
    <row r="1072" spans="1:14" s="78" customFormat="1" ht="42.75" customHeight="1" outlineLevel="1" collapsed="1">
      <c r="A1072" s="51" t="s">
        <v>5942</v>
      </c>
      <c r="B1072" s="118" t="s">
        <v>46</v>
      </c>
      <c r="C1072" s="26" t="s">
        <v>4923</v>
      </c>
      <c r="D1072" s="9" t="s">
        <v>4868</v>
      </c>
      <c r="E1072" s="9" t="s">
        <v>5952</v>
      </c>
      <c r="F1072" s="7" t="s">
        <v>6401</v>
      </c>
      <c r="G1072" s="8" t="s">
        <v>5923</v>
      </c>
      <c r="H1072" s="6"/>
      <c r="I1072" s="6" t="s">
        <v>61</v>
      </c>
      <c r="J1072" s="82">
        <v>8</v>
      </c>
      <c r="K1072" s="82">
        <v>8</v>
      </c>
      <c r="L1072" s="5" t="s">
        <v>6714</v>
      </c>
      <c r="M1072" s="6"/>
      <c r="N1072" s="6"/>
    </row>
    <row r="1073" spans="1:14" s="78" customFormat="1" ht="42.75" hidden="1" customHeight="1" outlineLevel="2">
      <c r="A1073" s="51"/>
      <c r="B1073" s="118" t="s">
        <v>46</v>
      </c>
      <c r="C1073" s="26" t="s">
        <v>4923</v>
      </c>
      <c r="D1073" s="9" t="s">
        <v>4868</v>
      </c>
      <c r="E1073" s="9" t="s">
        <v>5692</v>
      </c>
      <c r="F1073" s="7"/>
      <c r="G1073" s="8"/>
      <c r="H1073" s="6"/>
      <c r="I1073" s="6"/>
      <c r="J1073" s="82">
        <v>8</v>
      </c>
      <c r="K1073" s="82">
        <v>8</v>
      </c>
      <c r="L1073" s="71" t="s">
        <v>5947</v>
      </c>
      <c r="M1073" s="6" t="s">
        <v>5920</v>
      </c>
      <c r="N1073" s="6">
        <v>10</v>
      </c>
    </row>
    <row r="1074" spans="1:14" s="78" customFormat="1" ht="42.75" hidden="1" customHeight="1" outlineLevel="2">
      <c r="A1074" s="51"/>
      <c r="B1074" s="118" t="s">
        <v>46</v>
      </c>
      <c r="C1074" s="26" t="s">
        <v>4923</v>
      </c>
      <c r="D1074" s="9" t="s">
        <v>4868</v>
      </c>
      <c r="E1074" s="9" t="s">
        <v>5692</v>
      </c>
      <c r="F1074" s="7"/>
      <c r="G1074" s="8"/>
      <c r="H1074" s="6"/>
      <c r="I1074" s="6"/>
      <c r="J1074" s="82">
        <v>8</v>
      </c>
      <c r="K1074" s="82">
        <v>8</v>
      </c>
      <c r="L1074" s="71" t="s">
        <v>5953</v>
      </c>
      <c r="M1074" s="6" t="s">
        <v>826</v>
      </c>
      <c r="N1074" s="6">
        <v>30</v>
      </c>
    </row>
    <row r="1075" spans="1:14" s="78" customFormat="1" ht="42.75" hidden="1" customHeight="1" outlineLevel="2">
      <c r="A1075" s="51"/>
      <c r="B1075" s="118" t="s">
        <v>46</v>
      </c>
      <c r="C1075" s="26" t="s">
        <v>4923</v>
      </c>
      <c r="D1075" s="9" t="s">
        <v>4868</v>
      </c>
      <c r="E1075" s="6" t="s">
        <v>5952</v>
      </c>
      <c r="F1075" s="4"/>
      <c r="G1075" s="8" t="s">
        <v>45</v>
      </c>
      <c r="H1075" s="6"/>
      <c r="I1075" s="6" t="s">
        <v>61</v>
      </c>
      <c r="J1075" s="82">
        <v>8</v>
      </c>
      <c r="K1075" s="82">
        <v>8</v>
      </c>
      <c r="L1075" s="129" t="s">
        <v>5945</v>
      </c>
      <c r="M1075" s="6" t="s">
        <v>5920</v>
      </c>
      <c r="N1075" s="6">
        <v>100</v>
      </c>
    </row>
    <row r="1076" spans="1:14" s="78" customFormat="1" ht="42.75" customHeight="1" outlineLevel="1" collapsed="1">
      <c r="A1076" s="51" t="s">
        <v>5943</v>
      </c>
      <c r="B1076" s="118" t="s">
        <v>46</v>
      </c>
      <c r="C1076" s="26" t="s">
        <v>4923</v>
      </c>
      <c r="D1076" s="9" t="s">
        <v>4868</v>
      </c>
      <c r="E1076" s="6" t="s">
        <v>5955</v>
      </c>
      <c r="F1076" s="4" t="s">
        <v>6402</v>
      </c>
      <c r="G1076" s="8" t="s">
        <v>45</v>
      </c>
      <c r="H1076" s="6" t="s">
        <v>1120</v>
      </c>
      <c r="I1076" s="6" t="s">
        <v>61</v>
      </c>
      <c r="J1076" s="82">
        <v>11</v>
      </c>
      <c r="K1076" s="82">
        <v>11</v>
      </c>
      <c r="L1076" s="71" t="s">
        <v>6715</v>
      </c>
      <c r="M1076" s="6"/>
      <c r="N1076" s="6"/>
    </row>
    <row r="1077" spans="1:14" s="78" customFormat="1" ht="42.75" hidden="1" customHeight="1" outlineLevel="2">
      <c r="A1077" s="51"/>
      <c r="B1077" s="118" t="s">
        <v>46</v>
      </c>
      <c r="C1077" s="26" t="s">
        <v>4923</v>
      </c>
      <c r="D1077" s="9" t="s">
        <v>4868</v>
      </c>
      <c r="E1077" s="6" t="s">
        <v>5752</v>
      </c>
      <c r="F1077" s="4"/>
      <c r="G1077" s="8" t="s">
        <v>45</v>
      </c>
      <c r="H1077" s="6"/>
      <c r="I1077" s="6" t="s">
        <v>61</v>
      </c>
      <c r="J1077" s="82">
        <v>11</v>
      </c>
      <c r="K1077" s="82">
        <v>11</v>
      </c>
      <c r="L1077" s="129" t="s">
        <v>5956</v>
      </c>
      <c r="M1077" s="6" t="s">
        <v>5920</v>
      </c>
      <c r="N1077" s="6">
        <v>10</v>
      </c>
    </row>
    <row r="1078" spans="1:14" s="78" customFormat="1" ht="42.75" hidden="1" customHeight="1" outlineLevel="2">
      <c r="A1078" s="51"/>
      <c r="B1078" s="118" t="s">
        <v>46</v>
      </c>
      <c r="C1078" s="26" t="s">
        <v>4923</v>
      </c>
      <c r="D1078" s="9" t="s">
        <v>4868</v>
      </c>
      <c r="E1078" s="6" t="s">
        <v>5769</v>
      </c>
      <c r="F1078" s="4"/>
      <c r="G1078" s="8" t="s">
        <v>45</v>
      </c>
      <c r="H1078" s="6"/>
      <c r="I1078" s="6" t="s">
        <v>61</v>
      </c>
      <c r="J1078" s="82">
        <v>11</v>
      </c>
      <c r="K1078" s="82">
        <v>11</v>
      </c>
      <c r="L1078" s="129" t="s">
        <v>5957</v>
      </c>
      <c r="M1078" s="6" t="s">
        <v>5920</v>
      </c>
      <c r="N1078" s="6">
        <v>30</v>
      </c>
    </row>
    <row r="1079" spans="1:14" s="78" customFormat="1" ht="42.75" customHeight="1" outlineLevel="1" collapsed="1">
      <c r="A1079" s="51" t="s">
        <v>5946</v>
      </c>
      <c r="B1079" s="118" t="s">
        <v>46</v>
      </c>
      <c r="C1079" s="26" t="s">
        <v>4923</v>
      </c>
      <c r="D1079" s="9" t="s">
        <v>4868</v>
      </c>
      <c r="E1079" s="6" t="s">
        <v>5959</v>
      </c>
      <c r="F1079" s="4" t="s">
        <v>6403</v>
      </c>
      <c r="G1079" s="8" t="s">
        <v>5923</v>
      </c>
      <c r="H1079" s="51" t="s">
        <v>1120</v>
      </c>
      <c r="I1079" s="6" t="s">
        <v>61</v>
      </c>
      <c r="J1079" s="82">
        <v>6</v>
      </c>
      <c r="K1079" s="82">
        <v>6</v>
      </c>
      <c r="L1079" s="71" t="s">
        <v>6716</v>
      </c>
      <c r="M1079" s="6"/>
      <c r="N1079" s="6"/>
    </row>
    <row r="1080" spans="1:14" s="78" customFormat="1" ht="42.75" hidden="1" customHeight="1" outlineLevel="2">
      <c r="A1080" s="51"/>
      <c r="B1080" s="118" t="s">
        <v>46</v>
      </c>
      <c r="C1080" s="26" t="s">
        <v>4923</v>
      </c>
      <c r="D1080" s="9" t="s">
        <v>4868</v>
      </c>
      <c r="E1080" s="6"/>
      <c r="F1080" s="4"/>
      <c r="G1080" s="8" t="s">
        <v>45</v>
      </c>
      <c r="H1080" s="6"/>
      <c r="I1080" s="6" t="s">
        <v>61</v>
      </c>
      <c r="J1080" s="82">
        <v>6</v>
      </c>
      <c r="K1080" s="82">
        <v>6</v>
      </c>
      <c r="L1080" s="4" t="s">
        <v>4703</v>
      </c>
      <c r="M1080" s="6" t="s">
        <v>826</v>
      </c>
      <c r="N1080" s="6">
        <v>50</v>
      </c>
    </row>
    <row r="1081" spans="1:14" s="78" customFormat="1" ht="42.75" hidden="1" customHeight="1" outlineLevel="2">
      <c r="A1081" s="51"/>
      <c r="B1081" s="118" t="s">
        <v>46</v>
      </c>
      <c r="C1081" s="26" t="s">
        <v>4923</v>
      </c>
      <c r="D1081" s="9" t="s">
        <v>4868</v>
      </c>
      <c r="E1081" s="146" t="s">
        <v>4552</v>
      </c>
      <c r="F1081" s="4"/>
      <c r="G1081" s="8" t="s">
        <v>45</v>
      </c>
      <c r="H1081" s="6"/>
      <c r="I1081" s="6" t="s">
        <v>61</v>
      </c>
      <c r="J1081" s="82">
        <v>6</v>
      </c>
      <c r="K1081" s="82">
        <v>6</v>
      </c>
      <c r="L1081" s="129" t="s">
        <v>5960</v>
      </c>
      <c r="M1081" s="6" t="s">
        <v>5920</v>
      </c>
      <c r="N1081" s="6">
        <v>100</v>
      </c>
    </row>
    <row r="1082" spans="1:14" s="78" customFormat="1" ht="42.75" customHeight="1" outlineLevel="1" collapsed="1">
      <c r="A1082" s="51" t="s">
        <v>5948</v>
      </c>
      <c r="B1082" s="118" t="s">
        <v>46</v>
      </c>
      <c r="C1082" s="26" t="s">
        <v>4923</v>
      </c>
      <c r="D1082" s="9" t="s">
        <v>4868</v>
      </c>
      <c r="E1082" s="6" t="s">
        <v>5962</v>
      </c>
      <c r="F1082" s="4" t="s">
        <v>6404</v>
      </c>
      <c r="G1082" s="8" t="s">
        <v>5923</v>
      </c>
      <c r="H1082" s="6"/>
      <c r="I1082" s="6" t="s">
        <v>61</v>
      </c>
      <c r="J1082" s="82">
        <v>9</v>
      </c>
      <c r="K1082" s="82">
        <v>9</v>
      </c>
      <c r="L1082" s="71" t="s">
        <v>6017</v>
      </c>
      <c r="M1082" s="6"/>
      <c r="N1082" s="6"/>
    </row>
    <row r="1083" spans="1:14" s="78" customFormat="1" ht="42.75" hidden="1" customHeight="1" outlineLevel="2">
      <c r="A1083" s="51"/>
      <c r="B1083" s="118" t="s">
        <v>46</v>
      </c>
      <c r="C1083" s="26" t="s">
        <v>4923</v>
      </c>
      <c r="D1083" s="9" t="s">
        <v>4868</v>
      </c>
      <c r="E1083" s="6"/>
      <c r="F1083" s="4"/>
      <c r="G1083" s="8" t="s">
        <v>45</v>
      </c>
      <c r="H1083" s="6"/>
      <c r="I1083" s="6" t="s">
        <v>61</v>
      </c>
      <c r="J1083" s="82">
        <v>9</v>
      </c>
      <c r="K1083" s="82">
        <v>9</v>
      </c>
      <c r="L1083" s="4" t="s">
        <v>5924</v>
      </c>
      <c r="M1083" s="6" t="s">
        <v>510</v>
      </c>
      <c r="N1083" s="6">
        <v>1</v>
      </c>
    </row>
    <row r="1084" spans="1:14" s="78" customFormat="1" ht="28.5" customHeight="1" outlineLevel="1" collapsed="1">
      <c r="A1084" s="51" t="s">
        <v>5951</v>
      </c>
      <c r="B1084" s="118" t="s">
        <v>46</v>
      </c>
      <c r="C1084" s="148" t="s">
        <v>4945</v>
      </c>
      <c r="D1084" s="9" t="s">
        <v>4868</v>
      </c>
      <c r="E1084" s="100" t="s">
        <v>5965</v>
      </c>
      <c r="F1084" s="84" t="s">
        <v>5963</v>
      </c>
      <c r="G1084" s="8" t="s">
        <v>5923</v>
      </c>
      <c r="H1084" s="6"/>
      <c r="I1084" s="6" t="s">
        <v>61</v>
      </c>
      <c r="J1084" s="82">
        <v>7</v>
      </c>
      <c r="K1084" s="82">
        <v>7</v>
      </c>
      <c r="L1084" s="71" t="s">
        <v>6717</v>
      </c>
      <c r="M1084" s="6"/>
      <c r="N1084" s="6"/>
    </row>
    <row r="1085" spans="1:14" s="78" customFormat="1" ht="14.25" hidden="1" customHeight="1" outlineLevel="2">
      <c r="A1085" s="51"/>
      <c r="B1085" s="118" t="s">
        <v>46</v>
      </c>
      <c r="C1085" s="148" t="s">
        <v>4945</v>
      </c>
      <c r="D1085" s="9" t="s">
        <v>4868</v>
      </c>
      <c r="E1085" s="6"/>
      <c r="F1085" s="4"/>
      <c r="G1085" s="8" t="s">
        <v>45</v>
      </c>
      <c r="H1085" s="6"/>
      <c r="I1085" s="6" t="s">
        <v>61</v>
      </c>
      <c r="J1085" s="82">
        <v>7</v>
      </c>
      <c r="K1085" s="82">
        <v>7</v>
      </c>
      <c r="L1085" s="84" t="s">
        <v>4703</v>
      </c>
      <c r="M1085" s="6" t="s">
        <v>5966</v>
      </c>
      <c r="N1085" s="6">
        <v>161</v>
      </c>
    </row>
    <row r="1086" spans="1:14" s="78" customFormat="1" ht="28.5" customHeight="1" outlineLevel="1" collapsed="1">
      <c r="A1086" s="51" t="s">
        <v>5954</v>
      </c>
      <c r="B1086" s="118" t="s">
        <v>46</v>
      </c>
      <c r="C1086" s="148" t="s">
        <v>4945</v>
      </c>
      <c r="D1086" s="9" t="s">
        <v>4868</v>
      </c>
      <c r="E1086" s="100" t="s">
        <v>5970</v>
      </c>
      <c r="F1086" s="145" t="s">
        <v>5968</v>
      </c>
      <c r="G1086" s="8" t="s">
        <v>5923</v>
      </c>
      <c r="H1086" s="6"/>
      <c r="I1086" s="6" t="s">
        <v>61</v>
      </c>
      <c r="J1086" s="82">
        <v>7</v>
      </c>
      <c r="K1086" s="82">
        <v>7</v>
      </c>
      <c r="L1086" s="71" t="s">
        <v>6718</v>
      </c>
      <c r="M1086" s="6"/>
      <c r="N1086" s="6"/>
    </row>
    <row r="1087" spans="1:14" s="78" customFormat="1" ht="14.25" hidden="1" customHeight="1" outlineLevel="2">
      <c r="A1087" s="51"/>
      <c r="B1087" s="118" t="s">
        <v>46</v>
      </c>
      <c r="C1087" s="148" t="s">
        <v>4945</v>
      </c>
      <c r="D1087" s="9" t="s">
        <v>4868</v>
      </c>
      <c r="E1087" s="6"/>
      <c r="F1087" s="4"/>
      <c r="G1087" s="8" t="s">
        <v>45</v>
      </c>
      <c r="H1087" s="6"/>
      <c r="I1087" s="6" t="s">
        <v>61</v>
      </c>
      <c r="J1087" s="82">
        <v>7</v>
      </c>
      <c r="K1087" s="82">
        <v>7</v>
      </c>
      <c r="L1087" s="84" t="s">
        <v>4703</v>
      </c>
      <c r="M1087" s="6" t="s">
        <v>5966</v>
      </c>
      <c r="N1087" s="6">
        <v>100</v>
      </c>
    </row>
    <row r="1088" spans="1:14" s="78" customFormat="1" ht="28.5" customHeight="1" outlineLevel="1" collapsed="1">
      <c r="A1088" s="51" t="s">
        <v>5958</v>
      </c>
      <c r="B1088" s="118" t="s">
        <v>46</v>
      </c>
      <c r="C1088" s="148" t="s">
        <v>4945</v>
      </c>
      <c r="D1088" s="9" t="s">
        <v>4868</v>
      </c>
      <c r="E1088" s="6" t="s">
        <v>5973</v>
      </c>
      <c r="F1088" s="214" t="s">
        <v>5971</v>
      </c>
      <c r="G1088" s="8" t="s">
        <v>5923</v>
      </c>
      <c r="H1088" s="6"/>
      <c r="I1088" s="6" t="s">
        <v>61</v>
      </c>
      <c r="J1088" s="82">
        <v>9</v>
      </c>
      <c r="K1088" s="82">
        <v>9</v>
      </c>
      <c r="L1088" s="71" t="s">
        <v>6017</v>
      </c>
      <c r="M1088" s="6"/>
      <c r="N1088" s="6"/>
    </row>
    <row r="1089" spans="1:14" s="78" customFormat="1" ht="14.25" hidden="1" customHeight="1" outlineLevel="2">
      <c r="A1089" s="51"/>
      <c r="B1089" s="118" t="s">
        <v>46</v>
      </c>
      <c r="C1089" s="148" t="s">
        <v>4945</v>
      </c>
      <c r="D1089" s="9" t="s">
        <v>4868</v>
      </c>
      <c r="E1089" s="6"/>
      <c r="F1089" s="4"/>
      <c r="G1089" s="8" t="s">
        <v>45</v>
      </c>
      <c r="H1089" s="6"/>
      <c r="I1089" s="6" t="s">
        <v>61</v>
      </c>
      <c r="J1089" s="82">
        <v>9</v>
      </c>
      <c r="K1089" s="82">
        <v>9</v>
      </c>
      <c r="L1089" s="4" t="s">
        <v>5924</v>
      </c>
      <c r="M1089" s="6" t="s">
        <v>510</v>
      </c>
      <c r="N1089" s="6">
        <v>1</v>
      </c>
    </row>
    <row r="1090" spans="1:14" s="78" customFormat="1" ht="28.5" customHeight="1" outlineLevel="1" collapsed="1">
      <c r="A1090" s="51" t="s">
        <v>5961</v>
      </c>
      <c r="B1090" s="118" t="s">
        <v>46</v>
      </c>
      <c r="C1090" s="148" t="s">
        <v>4945</v>
      </c>
      <c r="D1090" s="9" t="s">
        <v>4868</v>
      </c>
      <c r="E1090" s="217" t="s">
        <v>5976</v>
      </c>
      <c r="F1090" s="214" t="s">
        <v>5974</v>
      </c>
      <c r="G1090" s="8" t="s">
        <v>5923</v>
      </c>
      <c r="H1090" s="6"/>
      <c r="I1090" s="6" t="s">
        <v>61</v>
      </c>
      <c r="J1090" s="82">
        <v>6</v>
      </c>
      <c r="K1090" s="82">
        <v>6</v>
      </c>
      <c r="L1090" s="71" t="s">
        <v>6017</v>
      </c>
      <c r="M1090" s="6"/>
      <c r="N1090" s="6"/>
    </row>
    <row r="1091" spans="1:14" s="78" customFormat="1" ht="14.25" hidden="1" customHeight="1" outlineLevel="2">
      <c r="A1091" s="51"/>
      <c r="B1091" s="118" t="s">
        <v>46</v>
      </c>
      <c r="C1091" s="148" t="s">
        <v>4945</v>
      </c>
      <c r="D1091" s="9" t="s">
        <v>4868</v>
      </c>
      <c r="E1091" s="6"/>
      <c r="F1091" s="4"/>
      <c r="G1091" s="8" t="s">
        <v>45</v>
      </c>
      <c r="H1091" s="6"/>
      <c r="I1091" s="6" t="s">
        <v>61</v>
      </c>
      <c r="J1091" s="82">
        <v>6</v>
      </c>
      <c r="K1091" s="82">
        <v>6</v>
      </c>
      <c r="L1091" s="4" t="s">
        <v>5924</v>
      </c>
      <c r="M1091" s="6" t="s">
        <v>510</v>
      </c>
      <c r="N1091" s="6">
        <v>1</v>
      </c>
    </row>
    <row r="1092" spans="1:14" s="78" customFormat="1" ht="28.5" customHeight="1" outlineLevel="1" collapsed="1">
      <c r="A1092" s="51" t="s">
        <v>5964</v>
      </c>
      <c r="B1092" s="118" t="s">
        <v>46</v>
      </c>
      <c r="C1092" s="148" t="s">
        <v>4945</v>
      </c>
      <c r="D1092" s="9" t="s">
        <v>4868</v>
      </c>
      <c r="E1092" s="217" t="s">
        <v>5979</v>
      </c>
      <c r="F1092" s="214" t="s">
        <v>5977</v>
      </c>
      <c r="G1092" s="8" t="s">
        <v>5923</v>
      </c>
      <c r="H1092" s="6"/>
      <c r="I1092" s="6" t="s">
        <v>61</v>
      </c>
      <c r="J1092" s="82">
        <v>6</v>
      </c>
      <c r="K1092" s="82">
        <v>6</v>
      </c>
      <c r="L1092" s="71" t="s">
        <v>6017</v>
      </c>
      <c r="M1092" s="6"/>
      <c r="N1092" s="6"/>
    </row>
    <row r="1093" spans="1:14" s="78" customFormat="1" ht="14.25" hidden="1" customHeight="1" outlineLevel="2">
      <c r="A1093" s="51"/>
      <c r="B1093" s="118" t="s">
        <v>46</v>
      </c>
      <c r="C1093" s="148" t="s">
        <v>4945</v>
      </c>
      <c r="D1093" s="9" t="s">
        <v>4868</v>
      </c>
      <c r="E1093" s="6"/>
      <c r="F1093" s="4"/>
      <c r="G1093" s="8" t="s">
        <v>45</v>
      </c>
      <c r="H1093" s="6"/>
      <c r="I1093" s="6" t="s">
        <v>61</v>
      </c>
      <c r="J1093" s="82">
        <v>6</v>
      </c>
      <c r="K1093" s="82">
        <v>6</v>
      </c>
      <c r="L1093" s="4" t="s">
        <v>5924</v>
      </c>
      <c r="M1093" s="6" t="s">
        <v>510</v>
      </c>
      <c r="N1093" s="6">
        <v>1</v>
      </c>
    </row>
    <row r="1094" spans="1:14" s="78" customFormat="1" ht="28.5" customHeight="1" outlineLevel="1" collapsed="1">
      <c r="A1094" s="51" t="s">
        <v>5969</v>
      </c>
      <c r="B1094" s="118" t="s">
        <v>46</v>
      </c>
      <c r="C1094" s="148" t="s">
        <v>4945</v>
      </c>
      <c r="D1094" s="9" t="s">
        <v>4868</v>
      </c>
      <c r="E1094" s="217" t="s">
        <v>5464</v>
      </c>
      <c r="F1094" s="214" t="s">
        <v>5980</v>
      </c>
      <c r="G1094" s="8" t="s">
        <v>5923</v>
      </c>
      <c r="H1094" s="6"/>
      <c r="I1094" s="6" t="s">
        <v>61</v>
      </c>
      <c r="J1094" s="82">
        <v>4</v>
      </c>
      <c r="K1094" s="82">
        <v>4</v>
      </c>
      <c r="L1094" s="71" t="s">
        <v>6017</v>
      </c>
      <c r="M1094" s="6"/>
      <c r="N1094" s="6"/>
    </row>
    <row r="1095" spans="1:14" s="78" customFormat="1" ht="14.25" hidden="1" customHeight="1" outlineLevel="2">
      <c r="A1095" s="51"/>
      <c r="B1095" s="118" t="s">
        <v>46</v>
      </c>
      <c r="C1095" s="148" t="s">
        <v>4945</v>
      </c>
      <c r="D1095" s="9" t="s">
        <v>4868</v>
      </c>
      <c r="E1095" s="133"/>
      <c r="F1095" s="4"/>
      <c r="G1095" s="8" t="s">
        <v>45</v>
      </c>
      <c r="H1095" s="6"/>
      <c r="I1095" s="6" t="s">
        <v>61</v>
      </c>
      <c r="J1095" s="82">
        <v>4</v>
      </c>
      <c r="K1095" s="82">
        <v>4</v>
      </c>
      <c r="L1095" s="4" t="s">
        <v>5924</v>
      </c>
      <c r="M1095" s="6" t="s">
        <v>510</v>
      </c>
      <c r="N1095" s="6">
        <v>1</v>
      </c>
    </row>
    <row r="1096" spans="1:14" s="78" customFormat="1" ht="28.5" customHeight="1" outlineLevel="1" collapsed="1">
      <c r="A1096" s="51" t="s">
        <v>5972</v>
      </c>
      <c r="B1096" s="118" t="s">
        <v>46</v>
      </c>
      <c r="C1096" s="148" t="s">
        <v>4945</v>
      </c>
      <c r="D1096" s="9" t="s">
        <v>4868</v>
      </c>
      <c r="E1096" s="218" t="s">
        <v>5984</v>
      </c>
      <c r="F1096" s="214" t="s">
        <v>5982</v>
      </c>
      <c r="G1096" s="8" t="s">
        <v>5923</v>
      </c>
      <c r="H1096" s="6"/>
      <c r="I1096" s="6" t="s">
        <v>61</v>
      </c>
      <c r="J1096" s="82">
        <v>4</v>
      </c>
      <c r="K1096" s="82">
        <v>4</v>
      </c>
      <c r="L1096" s="71" t="s">
        <v>6017</v>
      </c>
      <c r="M1096" s="6"/>
      <c r="N1096" s="6"/>
    </row>
    <row r="1097" spans="1:14" s="78" customFormat="1" ht="14.25" hidden="1" customHeight="1" outlineLevel="2">
      <c r="A1097" s="51"/>
      <c r="B1097" s="118" t="s">
        <v>46</v>
      </c>
      <c r="C1097" s="148" t="s">
        <v>4945</v>
      </c>
      <c r="D1097" s="9" t="s">
        <v>4868</v>
      </c>
      <c r="E1097" s="133"/>
      <c r="F1097" s="4"/>
      <c r="G1097" s="8" t="s">
        <v>45</v>
      </c>
      <c r="H1097" s="6"/>
      <c r="I1097" s="6" t="s">
        <v>61</v>
      </c>
      <c r="J1097" s="82">
        <v>4</v>
      </c>
      <c r="K1097" s="82">
        <v>4</v>
      </c>
      <c r="L1097" s="4" t="s">
        <v>5924</v>
      </c>
      <c r="M1097" s="6" t="s">
        <v>510</v>
      </c>
      <c r="N1097" s="6">
        <v>1</v>
      </c>
    </row>
    <row r="1098" spans="1:14" s="78" customFormat="1" ht="28.5" customHeight="1" outlineLevel="1" collapsed="1">
      <c r="A1098" s="51" t="s">
        <v>5975</v>
      </c>
      <c r="B1098" s="118" t="s">
        <v>46</v>
      </c>
      <c r="C1098" s="148" t="s">
        <v>4945</v>
      </c>
      <c r="D1098" s="9" t="s">
        <v>4868</v>
      </c>
      <c r="E1098" s="218" t="s">
        <v>5965</v>
      </c>
      <c r="F1098" s="214" t="s">
        <v>5985</v>
      </c>
      <c r="G1098" s="8" t="s">
        <v>5923</v>
      </c>
      <c r="H1098" s="6"/>
      <c r="I1098" s="6" t="s">
        <v>61</v>
      </c>
      <c r="J1098" s="82">
        <v>8</v>
      </c>
      <c r="K1098" s="82">
        <v>8</v>
      </c>
      <c r="L1098" s="71" t="s">
        <v>6017</v>
      </c>
      <c r="M1098" s="6"/>
      <c r="N1098" s="6"/>
    </row>
    <row r="1099" spans="1:14" s="78" customFormat="1" ht="14.25" hidden="1" customHeight="1" outlineLevel="2">
      <c r="A1099" s="51"/>
      <c r="B1099" s="118" t="s">
        <v>46</v>
      </c>
      <c r="C1099" s="148" t="s">
        <v>4945</v>
      </c>
      <c r="D1099" s="9" t="s">
        <v>4868</v>
      </c>
      <c r="E1099" s="133"/>
      <c r="F1099" s="4"/>
      <c r="G1099" s="8" t="s">
        <v>45</v>
      </c>
      <c r="H1099" s="6"/>
      <c r="I1099" s="6" t="s">
        <v>61</v>
      </c>
      <c r="J1099" s="82">
        <v>8</v>
      </c>
      <c r="K1099" s="82">
        <v>8</v>
      </c>
      <c r="L1099" s="4" t="s">
        <v>5924</v>
      </c>
      <c r="M1099" s="6" t="s">
        <v>510</v>
      </c>
      <c r="N1099" s="6">
        <v>1</v>
      </c>
    </row>
    <row r="1100" spans="1:14" s="78" customFormat="1" ht="28.5" customHeight="1" outlineLevel="1" collapsed="1">
      <c r="A1100" s="51" t="s">
        <v>5978</v>
      </c>
      <c r="B1100" s="118" t="s">
        <v>46</v>
      </c>
      <c r="C1100" s="148" t="s">
        <v>4945</v>
      </c>
      <c r="D1100" s="9" t="s">
        <v>4868</v>
      </c>
      <c r="E1100" s="218" t="s">
        <v>5464</v>
      </c>
      <c r="F1100" s="214" t="s">
        <v>5987</v>
      </c>
      <c r="G1100" s="8" t="s">
        <v>5923</v>
      </c>
      <c r="H1100" s="6"/>
      <c r="I1100" s="6" t="s">
        <v>61</v>
      </c>
      <c r="J1100" s="82">
        <v>8</v>
      </c>
      <c r="K1100" s="82">
        <v>8</v>
      </c>
      <c r="L1100" s="71" t="s">
        <v>6017</v>
      </c>
      <c r="M1100" s="6"/>
      <c r="N1100" s="6"/>
    </row>
    <row r="1101" spans="1:14" s="78" customFormat="1" ht="14.25" hidden="1" customHeight="1" outlineLevel="2">
      <c r="A1101" s="51"/>
      <c r="B1101" s="118" t="s">
        <v>46</v>
      </c>
      <c r="C1101" s="148" t="s">
        <v>4945</v>
      </c>
      <c r="D1101" s="9" t="s">
        <v>4868</v>
      </c>
      <c r="E1101" s="6"/>
      <c r="F1101" s="4"/>
      <c r="G1101" s="8" t="s">
        <v>45</v>
      </c>
      <c r="H1101" s="6"/>
      <c r="I1101" s="6" t="s">
        <v>61</v>
      </c>
      <c r="J1101" s="82">
        <v>8</v>
      </c>
      <c r="K1101" s="82">
        <v>8</v>
      </c>
      <c r="L1101" s="4" t="s">
        <v>5924</v>
      </c>
      <c r="M1101" s="6" t="s">
        <v>510</v>
      </c>
      <c r="N1101" s="6">
        <v>1</v>
      </c>
    </row>
    <row r="1102" spans="1:14" s="78" customFormat="1" ht="28.5" customHeight="1" outlineLevel="1" collapsed="1">
      <c r="A1102" s="51" t="s">
        <v>5981</v>
      </c>
      <c r="B1102" s="118" t="s">
        <v>46</v>
      </c>
      <c r="C1102" s="148" t="s">
        <v>5118</v>
      </c>
      <c r="D1102" s="9" t="s">
        <v>4868</v>
      </c>
      <c r="E1102" s="141" t="s">
        <v>5990</v>
      </c>
      <c r="F1102" s="4" t="s">
        <v>6405</v>
      </c>
      <c r="G1102" s="8" t="s">
        <v>5923</v>
      </c>
      <c r="H1102" s="6"/>
      <c r="I1102" s="6" t="s">
        <v>61</v>
      </c>
      <c r="J1102" s="82">
        <v>5</v>
      </c>
      <c r="K1102" s="82">
        <v>8</v>
      </c>
      <c r="L1102" s="5" t="s">
        <v>6719</v>
      </c>
      <c r="M1102" s="6"/>
      <c r="N1102" s="6"/>
    </row>
    <row r="1103" spans="1:14" s="78" customFormat="1" ht="14.25" hidden="1" customHeight="1" outlineLevel="2">
      <c r="A1103" s="51"/>
      <c r="B1103" s="118" t="s">
        <v>46</v>
      </c>
      <c r="C1103" s="148" t="s">
        <v>5118</v>
      </c>
      <c r="D1103" s="9" t="s">
        <v>4868</v>
      </c>
      <c r="E1103" s="141" t="s">
        <v>5990</v>
      </c>
      <c r="F1103" s="4"/>
      <c r="G1103" s="8" t="s">
        <v>45</v>
      </c>
      <c r="H1103" s="21"/>
      <c r="I1103" s="6" t="s">
        <v>61</v>
      </c>
      <c r="J1103" s="82">
        <v>5</v>
      </c>
      <c r="K1103" s="82">
        <v>8</v>
      </c>
      <c r="L1103" s="129" t="s">
        <v>53</v>
      </c>
      <c r="M1103" s="6" t="s">
        <v>510</v>
      </c>
      <c r="N1103" s="148">
        <v>3</v>
      </c>
    </row>
    <row r="1104" spans="1:14" s="78" customFormat="1" ht="14.25" hidden="1" customHeight="1" outlineLevel="2">
      <c r="A1104" s="61"/>
      <c r="B1104" s="118" t="s">
        <v>46</v>
      </c>
      <c r="C1104" s="148" t="s">
        <v>5118</v>
      </c>
      <c r="D1104" s="9" t="s">
        <v>4868</v>
      </c>
      <c r="E1104" s="141" t="s">
        <v>5990</v>
      </c>
      <c r="F1104" s="121"/>
      <c r="G1104" s="8" t="s">
        <v>45</v>
      </c>
      <c r="H1104" s="21"/>
      <c r="I1104" s="6" t="s">
        <v>61</v>
      </c>
      <c r="J1104" s="82">
        <v>5</v>
      </c>
      <c r="K1104" s="82">
        <v>5</v>
      </c>
      <c r="L1104" s="65" t="s">
        <v>5991</v>
      </c>
      <c r="M1104" s="148" t="s">
        <v>510</v>
      </c>
      <c r="N1104" s="148">
        <v>2</v>
      </c>
    </row>
    <row r="1105" spans="1:14" s="78" customFormat="1" ht="14.25" customHeight="1" outlineLevel="1" collapsed="1">
      <c r="A1105" s="61" t="s">
        <v>5983</v>
      </c>
      <c r="B1105" s="118" t="s">
        <v>46</v>
      </c>
      <c r="C1105" s="148" t="s">
        <v>4949</v>
      </c>
      <c r="D1105" s="9" t="s">
        <v>4868</v>
      </c>
      <c r="E1105" s="217" t="s">
        <v>5993</v>
      </c>
      <c r="F1105" s="214" t="s">
        <v>6406</v>
      </c>
      <c r="G1105" s="8" t="s">
        <v>45</v>
      </c>
      <c r="H1105" s="21"/>
      <c r="I1105" s="6" t="s">
        <v>61</v>
      </c>
      <c r="J1105" s="90">
        <v>9</v>
      </c>
      <c r="K1105" s="90">
        <v>9</v>
      </c>
      <c r="L1105" s="71" t="s">
        <v>6720</v>
      </c>
      <c r="M1105" s="148"/>
      <c r="N1105" s="148"/>
    </row>
    <row r="1106" spans="1:14" s="78" customFormat="1" ht="14.25" hidden="1" customHeight="1" outlineLevel="2">
      <c r="A1106" s="51"/>
      <c r="B1106" s="118" t="s">
        <v>46</v>
      </c>
      <c r="C1106" s="148" t="s">
        <v>4949</v>
      </c>
      <c r="D1106" s="9" t="s">
        <v>4868</v>
      </c>
      <c r="E1106" s="9" t="s">
        <v>5993</v>
      </c>
      <c r="F1106" s="131"/>
      <c r="G1106" s="8" t="s">
        <v>45</v>
      </c>
      <c r="H1106" s="21"/>
      <c r="I1106" s="6" t="s">
        <v>61</v>
      </c>
      <c r="J1106" s="90">
        <v>9</v>
      </c>
      <c r="K1106" s="90">
        <v>9</v>
      </c>
      <c r="L1106" s="84" t="s">
        <v>5994</v>
      </c>
      <c r="M1106" s="148" t="s">
        <v>510</v>
      </c>
      <c r="N1106" s="148">
        <v>2</v>
      </c>
    </row>
    <row r="1107" spans="1:14" s="78" customFormat="1" ht="14.25" hidden="1" customHeight="1" outlineLevel="2">
      <c r="A1107" s="61"/>
      <c r="B1107" s="118" t="s">
        <v>46</v>
      </c>
      <c r="C1107" s="148" t="s">
        <v>4949</v>
      </c>
      <c r="D1107" s="9" t="s">
        <v>4868</v>
      </c>
      <c r="E1107" s="9" t="s">
        <v>5993</v>
      </c>
      <c r="F1107" s="121"/>
      <c r="G1107" s="8" t="s">
        <v>45</v>
      </c>
      <c r="H1107" s="21"/>
      <c r="I1107" s="6" t="s">
        <v>61</v>
      </c>
      <c r="J1107" s="90">
        <v>9</v>
      </c>
      <c r="K1107" s="90">
        <v>9</v>
      </c>
      <c r="L1107" s="84" t="s">
        <v>5995</v>
      </c>
      <c r="M1107" s="6" t="s">
        <v>5920</v>
      </c>
      <c r="N1107" s="148">
        <v>25</v>
      </c>
    </row>
    <row r="1108" spans="1:14" s="78" customFormat="1" ht="14.25" customHeight="1" outlineLevel="1" collapsed="1">
      <c r="A1108" s="61" t="s">
        <v>5986</v>
      </c>
      <c r="B1108" s="118" t="s">
        <v>46</v>
      </c>
      <c r="C1108" s="148" t="s">
        <v>4949</v>
      </c>
      <c r="D1108" s="9" t="s">
        <v>4868</v>
      </c>
      <c r="E1108" s="217" t="s">
        <v>5997</v>
      </c>
      <c r="F1108" s="215" t="s">
        <v>6407</v>
      </c>
      <c r="G1108" s="8" t="s">
        <v>45</v>
      </c>
      <c r="H1108" s="21"/>
      <c r="I1108" s="6" t="s">
        <v>61</v>
      </c>
      <c r="J1108" s="90">
        <v>5</v>
      </c>
      <c r="K1108" s="90">
        <v>5</v>
      </c>
      <c r="L1108" s="71" t="s">
        <v>6721</v>
      </c>
      <c r="M1108" s="148"/>
      <c r="N1108" s="148"/>
    </row>
    <row r="1109" spans="1:14" s="78" customFormat="1" ht="14.25" hidden="1" customHeight="1" outlineLevel="2">
      <c r="A1109" s="61"/>
      <c r="B1109" s="118" t="s">
        <v>46</v>
      </c>
      <c r="C1109" s="148" t="s">
        <v>4949</v>
      </c>
      <c r="D1109" s="9" t="s">
        <v>4868</v>
      </c>
      <c r="E1109" s="9"/>
      <c r="F1109" s="131"/>
      <c r="G1109" s="8" t="s">
        <v>45</v>
      </c>
      <c r="H1109" s="21"/>
      <c r="I1109" s="6" t="s">
        <v>61</v>
      </c>
      <c r="J1109" s="90">
        <v>5</v>
      </c>
      <c r="K1109" s="90">
        <v>5</v>
      </c>
      <c r="L1109" s="84" t="s">
        <v>3375</v>
      </c>
      <c r="M1109" s="6" t="s">
        <v>5920</v>
      </c>
      <c r="N1109" s="148">
        <v>6.5</v>
      </c>
    </row>
    <row r="1110" spans="1:14" s="78" customFormat="1" ht="28.5" customHeight="1" outlineLevel="1" collapsed="1">
      <c r="A1110" s="61" t="s">
        <v>5988</v>
      </c>
      <c r="B1110" s="118" t="s">
        <v>46</v>
      </c>
      <c r="C1110" s="148" t="s">
        <v>4949</v>
      </c>
      <c r="D1110" s="9" t="s">
        <v>4868</v>
      </c>
      <c r="E1110" s="217" t="s">
        <v>5999</v>
      </c>
      <c r="F1110" s="214" t="s">
        <v>6408</v>
      </c>
      <c r="G1110" s="8" t="s">
        <v>5923</v>
      </c>
      <c r="H1110" s="21"/>
      <c r="I1110" s="6" t="s">
        <v>61</v>
      </c>
      <c r="J1110" s="90">
        <v>7</v>
      </c>
      <c r="K1110" s="90">
        <v>7</v>
      </c>
      <c r="L1110" s="71" t="s">
        <v>6722</v>
      </c>
      <c r="M1110" s="148"/>
      <c r="N1110" s="148"/>
    </row>
    <row r="1111" spans="1:14" s="78" customFormat="1" ht="14.25" hidden="1" customHeight="1" outlineLevel="2">
      <c r="A1111" s="51"/>
      <c r="B1111" s="118" t="s">
        <v>46</v>
      </c>
      <c r="C1111" s="148" t="s">
        <v>4949</v>
      </c>
      <c r="D1111" s="9" t="s">
        <v>4868</v>
      </c>
      <c r="E1111" s="148"/>
      <c r="F1111" s="131"/>
      <c r="G1111" s="8" t="s">
        <v>45</v>
      </c>
      <c r="H1111" s="21"/>
      <c r="I1111" s="6" t="s">
        <v>61</v>
      </c>
      <c r="J1111" s="90">
        <v>7</v>
      </c>
      <c r="K1111" s="90">
        <v>7</v>
      </c>
      <c r="L1111" s="84" t="s">
        <v>6000</v>
      </c>
      <c r="M1111" s="6" t="s">
        <v>5920</v>
      </c>
      <c r="N1111" s="148">
        <v>80</v>
      </c>
    </row>
    <row r="1112" spans="1:14" s="78" customFormat="1" ht="28.5" customHeight="1" outlineLevel="1" collapsed="1">
      <c r="A1112" s="61" t="s">
        <v>5989</v>
      </c>
      <c r="B1112" s="118" t="s">
        <v>46</v>
      </c>
      <c r="C1112" s="148" t="s">
        <v>4949</v>
      </c>
      <c r="D1112" s="9" t="s">
        <v>4868</v>
      </c>
      <c r="E1112" s="217" t="s">
        <v>6002</v>
      </c>
      <c r="F1112" s="214" t="s">
        <v>6409</v>
      </c>
      <c r="G1112" s="8" t="s">
        <v>5923</v>
      </c>
      <c r="H1112" s="21"/>
      <c r="I1112" s="6" t="s">
        <v>61</v>
      </c>
      <c r="J1112" s="90">
        <v>9</v>
      </c>
      <c r="K1112" s="90">
        <v>9</v>
      </c>
      <c r="L1112" s="71" t="s">
        <v>6723</v>
      </c>
      <c r="M1112" s="148"/>
      <c r="N1112" s="148"/>
    </row>
    <row r="1113" spans="1:14" s="78" customFormat="1" ht="14.25" hidden="1" customHeight="1" outlineLevel="2">
      <c r="A1113" s="61"/>
      <c r="B1113" s="118" t="s">
        <v>46</v>
      </c>
      <c r="C1113" s="148" t="s">
        <v>4949</v>
      </c>
      <c r="D1113" s="9" t="s">
        <v>4868</v>
      </c>
      <c r="E1113" s="148"/>
      <c r="F1113" s="131"/>
      <c r="G1113" s="8" t="s">
        <v>45</v>
      </c>
      <c r="H1113" s="21"/>
      <c r="I1113" s="6" t="s">
        <v>61</v>
      </c>
      <c r="J1113" s="90">
        <v>9</v>
      </c>
      <c r="K1113" s="90">
        <v>9</v>
      </c>
      <c r="L1113" s="84" t="s">
        <v>4703</v>
      </c>
      <c r="M1113" s="6" t="s">
        <v>826</v>
      </c>
      <c r="N1113" s="148">
        <v>60</v>
      </c>
    </row>
    <row r="1114" spans="1:14" s="78" customFormat="1" ht="14.25" customHeight="1" outlineLevel="1" collapsed="1">
      <c r="A1114" s="61" t="s">
        <v>5992</v>
      </c>
      <c r="B1114" s="118" t="s">
        <v>46</v>
      </c>
      <c r="C1114" s="148" t="s">
        <v>4949</v>
      </c>
      <c r="D1114" s="9" t="s">
        <v>4868</v>
      </c>
      <c r="E1114" s="217" t="s">
        <v>6004</v>
      </c>
      <c r="F1114" s="214" t="s">
        <v>6410</v>
      </c>
      <c r="G1114" s="8" t="s">
        <v>45</v>
      </c>
      <c r="H1114" s="21"/>
      <c r="I1114" s="6" t="s">
        <v>61</v>
      </c>
      <c r="J1114" s="90">
        <v>6</v>
      </c>
      <c r="K1114" s="90">
        <v>6</v>
      </c>
      <c r="L1114" s="71" t="s">
        <v>6724</v>
      </c>
      <c r="M1114" s="148"/>
      <c r="N1114" s="148"/>
    </row>
    <row r="1115" spans="1:14" s="78" customFormat="1" ht="14.25" hidden="1" customHeight="1" outlineLevel="2">
      <c r="A1115" s="51"/>
      <c r="B1115" s="118" t="s">
        <v>46</v>
      </c>
      <c r="C1115" s="148" t="s">
        <v>4949</v>
      </c>
      <c r="D1115" s="9" t="s">
        <v>4868</v>
      </c>
      <c r="E1115" s="148"/>
      <c r="F1115" s="121"/>
      <c r="G1115" s="8" t="s">
        <v>45</v>
      </c>
      <c r="H1115" s="21"/>
      <c r="I1115" s="6" t="s">
        <v>61</v>
      </c>
      <c r="J1115" s="90">
        <v>6</v>
      </c>
      <c r="K1115" s="90">
        <v>6</v>
      </c>
      <c r="L1115" s="84" t="s">
        <v>3375</v>
      </c>
      <c r="M1115" s="6" t="s">
        <v>5920</v>
      </c>
      <c r="N1115" s="100">
        <v>100</v>
      </c>
    </row>
    <row r="1116" spans="1:14" s="78" customFormat="1" ht="28.5" customHeight="1" outlineLevel="1" collapsed="1">
      <c r="A1116" s="61" t="s">
        <v>5996</v>
      </c>
      <c r="B1116" s="118" t="s">
        <v>46</v>
      </c>
      <c r="C1116" s="148" t="s">
        <v>4949</v>
      </c>
      <c r="D1116" s="9" t="s">
        <v>4868</v>
      </c>
      <c r="E1116" s="217" t="s">
        <v>5569</v>
      </c>
      <c r="F1116" s="214" t="s">
        <v>6411</v>
      </c>
      <c r="G1116" s="8" t="s">
        <v>5923</v>
      </c>
      <c r="H1116" s="21"/>
      <c r="I1116" s="6" t="s">
        <v>61</v>
      </c>
      <c r="J1116" s="90">
        <v>5</v>
      </c>
      <c r="K1116" s="90">
        <v>5</v>
      </c>
      <c r="L1116" s="71" t="s">
        <v>6017</v>
      </c>
      <c r="M1116" s="148"/>
      <c r="N1116" s="148"/>
    </row>
    <row r="1117" spans="1:14" s="78" customFormat="1" ht="14.25" hidden="1" customHeight="1" outlineLevel="2">
      <c r="A1117" s="51"/>
      <c r="B1117" s="118" t="s">
        <v>46</v>
      </c>
      <c r="C1117" s="148" t="s">
        <v>4949</v>
      </c>
      <c r="D1117" s="9" t="s">
        <v>4868</v>
      </c>
      <c r="E1117" s="141"/>
      <c r="F1117" s="131"/>
      <c r="G1117" s="8" t="s">
        <v>45</v>
      </c>
      <c r="H1117" s="6"/>
      <c r="I1117" s="6" t="s">
        <v>61</v>
      </c>
      <c r="J1117" s="63">
        <v>5</v>
      </c>
      <c r="K1117" s="63">
        <v>5</v>
      </c>
      <c r="L1117" s="4" t="s">
        <v>5924</v>
      </c>
      <c r="M1117" s="6" t="s">
        <v>510</v>
      </c>
      <c r="N1117" s="6">
        <v>1</v>
      </c>
    </row>
    <row r="1118" spans="1:14" s="78" customFormat="1" ht="28.5" customHeight="1" outlineLevel="1" collapsed="1">
      <c r="A1118" s="51" t="s">
        <v>5998</v>
      </c>
      <c r="B1118" s="118" t="s">
        <v>46</v>
      </c>
      <c r="C1118" s="148" t="s">
        <v>4949</v>
      </c>
      <c r="D1118" s="9" t="s">
        <v>4868</v>
      </c>
      <c r="E1118" s="217" t="s">
        <v>5611</v>
      </c>
      <c r="F1118" s="214" t="s">
        <v>6006</v>
      </c>
      <c r="G1118" s="8" t="s">
        <v>5923</v>
      </c>
      <c r="H1118" s="21"/>
      <c r="I1118" s="6" t="s">
        <v>61</v>
      </c>
      <c r="J1118" s="17">
        <v>5</v>
      </c>
      <c r="K1118" s="17">
        <v>5</v>
      </c>
      <c r="L1118" s="71" t="s">
        <v>6017</v>
      </c>
      <c r="M1118" s="60"/>
      <c r="N1118" s="141"/>
    </row>
    <row r="1119" spans="1:14" s="78" customFormat="1" ht="14.25" hidden="1" customHeight="1" outlineLevel="2">
      <c r="A1119" s="51"/>
      <c r="B1119" s="118" t="s">
        <v>46</v>
      </c>
      <c r="C1119" s="148" t="s">
        <v>4949</v>
      </c>
      <c r="D1119" s="9" t="s">
        <v>4868</v>
      </c>
      <c r="E1119" s="9"/>
      <c r="F1119" s="12"/>
      <c r="G1119" s="8" t="s">
        <v>45</v>
      </c>
      <c r="H1119" s="21"/>
      <c r="I1119" s="6" t="s">
        <v>61</v>
      </c>
      <c r="J1119" s="17">
        <v>5</v>
      </c>
      <c r="K1119" s="17">
        <v>5</v>
      </c>
      <c r="L1119" s="4" t="s">
        <v>5924</v>
      </c>
      <c r="M1119" s="6" t="s">
        <v>510</v>
      </c>
      <c r="N1119" s="6">
        <v>1</v>
      </c>
    </row>
    <row r="1120" spans="1:14" s="78" customFormat="1" ht="28.5" customHeight="1" outlineLevel="1" collapsed="1">
      <c r="A1120" s="51" t="s">
        <v>6001</v>
      </c>
      <c r="B1120" s="118" t="s">
        <v>46</v>
      </c>
      <c r="C1120" s="148" t="s">
        <v>4949</v>
      </c>
      <c r="D1120" s="9" t="s">
        <v>4868</v>
      </c>
      <c r="E1120" s="217" t="s">
        <v>6010</v>
      </c>
      <c r="F1120" s="214" t="s">
        <v>6008</v>
      </c>
      <c r="G1120" s="8" t="s">
        <v>5923</v>
      </c>
      <c r="H1120" s="21"/>
      <c r="I1120" s="6" t="s">
        <v>61</v>
      </c>
      <c r="J1120" s="17">
        <v>8</v>
      </c>
      <c r="K1120" s="17">
        <v>8</v>
      </c>
      <c r="L1120" s="71" t="s">
        <v>6017</v>
      </c>
      <c r="M1120" s="60"/>
      <c r="N1120" s="141"/>
    </row>
    <row r="1121" spans="1:14" s="78" customFormat="1" ht="14.25" hidden="1" customHeight="1" outlineLevel="2">
      <c r="A1121" s="51"/>
      <c r="B1121" s="118" t="s">
        <v>46</v>
      </c>
      <c r="C1121" s="148" t="s">
        <v>4949</v>
      </c>
      <c r="D1121" s="9" t="s">
        <v>4868</v>
      </c>
      <c r="E1121" s="141"/>
      <c r="F1121" s="12"/>
      <c r="G1121" s="8" t="s">
        <v>45</v>
      </c>
      <c r="H1121" s="6"/>
      <c r="I1121" s="6" t="s">
        <v>61</v>
      </c>
      <c r="J1121" s="63">
        <v>8</v>
      </c>
      <c r="K1121" s="63">
        <v>8</v>
      </c>
      <c r="L1121" s="4" t="s">
        <v>5924</v>
      </c>
      <c r="M1121" s="6" t="s">
        <v>510</v>
      </c>
      <c r="N1121" s="6">
        <v>1</v>
      </c>
    </row>
    <row r="1122" spans="1:14" s="78" customFormat="1" ht="28.5" customHeight="1" outlineLevel="1" collapsed="1">
      <c r="A1122" s="51" t="s">
        <v>6003</v>
      </c>
      <c r="B1122" s="118" t="s">
        <v>46</v>
      </c>
      <c r="C1122" s="148" t="s">
        <v>4949</v>
      </c>
      <c r="D1122" s="9" t="s">
        <v>4868</v>
      </c>
      <c r="E1122" s="217" t="s">
        <v>6013</v>
      </c>
      <c r="F1122" s="214" t="s">
        <v>6011</v>
      </c>
      <c r="G1122" s="8" t="s">
        <v>5923</v>
      </c>
      <c r="H1122" s="21"/>
      <c r="I1122" s="6" t="s">
        <v>61</v>
      </c>
      <c r="J1122" s="17">
        <v>8</v>
      </c>
      <c r="K1122" s="17">
        <v>8</v>
      </c>
      <c r="L1122" s="71" t="s">
        <v>6017</v>
      </c>
      <c r="M1122" s="60"/>
      <c r="N1122" s="141"/>
    </row>
    <row r="1123" spans="1:14" s="78" customFormat="1" ht="14.25" hidden="1" customHeight="1" outlineLevel="2">
      <c r="A1123" s="51"/>
      <c r="B1123" s="118" t="s">
        <v>46</v>
      </c>
      <c r="C1123" s="148" t="s">
        <v>4949</v>
      </c>
      <c r="D1123" s="9" t="s">
        <v>4868</v>
      </c>
      <c r="E1123" s="141"/>
      <c r="F1123" s="12"/>
      <c r="G1123" s="8" t="s">
        <v>45</v>
      </c>
      <c r="H1123" s="6"/>
      <c r="I1123" s="6" t="s">
        <v>61</v>
      </c>
      <c r="J1123" s="63">
        <v>8</v>
      </c>
      <c r="K1123" s="63">
        <v>8</v>
      </c>
      <c r="L1123" s="4" t="s">
        <v>5924</v>
      </c>
      <c r="M1123" s="6" t="s">
        <v>510</v>
      </c>
      <c r="N1123" s="6">
        <v>1</v>
      </c>
    </row>
    <row r="1124" spans="1:14" s="78" customFormat="1" ht="28.5" customHeight="1" outlineLevel="1" collapsed="1">
      <c r="A1124" s="51" t="s">
        <v>6005</v>
      </c>
      <c r="B1124" s="118" t="s">
        <v>46</v>
      </c>
      <c r="C1124" s="148" t="s">
        <v>4949</v>
      </c>
      <c r="D1124" s="9" t="s">
        <v>4868</v>
      </c>
      <c r="E1124" s="217" t="s">
        <v>6015</v>
      </c>
      <c r="F1124" s="214" t="s">
        <v>6016</v>
      </c>
      <c r="G1124" s="8" t="s">
        <v>5923</v>
      </c>
      <c r="H1124" s="21"/>
      <c r="I1124" s="6" t="s">
        <v>61</v>
      </c>
      <c r="J1124" s="17">
        <v>8</v>
      </c>
      <c r="K1124" s="17">
        <v>8</v>
      </c>
      <c r="L1124" s="71" t="s">
        <v>6017</v>
      </c>
      <c r="M1124" s="60"/>
      <c r="N1124" s="141"/>
    </row>
    <row r="1125" spans="1:14" s="78" customFormat="1" ht="14.25" hidden="1" customHeight="1" outlineLevel="2">
      <c r="A1125" s="51"/>
      <c r="B1125" s="118" t="s">
        <v>46</v>
      </c>
      <c r="C1125" s="148"/>
      <c r="D1125" s="9" t="s">
        <v>4868</v>
      </c>
      <c r="E1125" s="217"/>
      <c r="F1125" s="214"/>
      <c r="G1125" s="8"/>
      <c r="H1125" s="21"/>
      <c r="I1125" s="6"/>
      <c r="J1125" s="17">
        <v>8</v>
      </c>
      <c r="K1125" s="17">
        <v>8</v>
      </c>
      <c r="L1125" s="4" t="s">
        <v>5924</v>
      </c>
      <c r="M1125" s="6" t="s">
        <v>510</v>
      </c>
      <c r="N1125" s="6">
        <v>1</v>
      </c>
    </row>
    <row r="1126" spans="1:14" s="78" customFormat="1" ht="28.5" customHeight="1" outlineLevel="1" collapsed="1">
      <c r="A1126" s="51" t="s">
        <v>6007</v>
      </c>
      <c r="B1126" s="118" t="s">
        <v>46</v>
      </c>
      <c r="C1126" s="148" t="s">
        <v>5150</v>
      </c>
      <c r="D1126" s="9" t="s">
        <v>4868</v>
      </c>
      <c r="E1126" s="100" t="s">
        <v>6019</v>
      </c>
      <c r="F1126" s="84" t="s">
        <v>6412</v>
      </c>
      <c r="G1126" s="8" t="s">
        <v>45</v>
      </c>
      <c r="H1126" s="21"/>
      <c r="I1126" s="6" t="s">
        <v>61</v>
      </c>
      <c r="J1126" s="17">
        <v>6</v>
      </c>
      <c r="K1126" s="17">
        <v>6</v>
      </c>
      <c r="L1126" s="71" t="s">
        <v>6725</v>
      </c>
      <c r="M1126" s="60"/>
      <c r="N1126" s="141"/>
    </row>
    <row r="1127" spans="1:14" s="78" customFormat="1" ht="28.5" hidden="1" customHeight="1" outlineLevel="2">
      <c r="A1127" s="51"/>
      <c r="B1127" s="118" t="s">
        <v>46</v>
      </c>
      <c r="C1127" s="148" t="s">
        <v>5150</v>
      </c>
      <c r="D1127" s="9" t="s">
        <v>4868</v>
      </c>
      <c r="E1127" s="217"/>
      <c r="F1127" s="214"/>
      <c r="G1127" s="8" t="s">
        <v>45</v>
      </c>
      <c r="H1127" s="21"/>
      <c r="I1127" s="6" t="s">
        <v>61</v>
      </c>
      <c r="J1127" s="17">
        <v>6</v>
      </c>
      <c r="K1127" s="17">
        <v>6</v>
      </c>
      <c r="L1127" s="84" t="s">
        <v>6020</v>
      </c>
      <c r="M1127" s="6" t="s">
        <v>6021</v>
      </c>
      <c r="N1127" s="6">
        <v>0.5</v>
      </c>
    </row>
    <row r="1128" spans="1:14" s="78" customFormat="1" ht="28.5" customHeight="1" outlineLevel="1" collapsed="1">
      <c r="A1128" s="51" t="s">
        <v>6009</v>
      </c>
      <c r="B1128" s="118" t="s">
        <v>46</v>
      </c>
      <c r="C1128" s="148" t="s">
        <v>5150</v>
      </c>
      <c r="D1128" s="9" t="s">
        <v>4868</v>
      </c>
      <c r="E1128" s="100" t="s">
        <v>6023</v>
      </c>
      <c r="F1128" s="84" t="s">
        <v>6413</v>
      </c>
      <c r="G1128" s="8" t="s">
        <v>45</v>
      </c>
      <c r="H1128" s="21"/>
      <c r="I1128" s="6" t="s">
        <v>61</v>
      </c>
      <c r="J1128" s="17">
        <v>8</v>
      </c>
      <c r="K1128" s="17">
        <v>8</v>
      </c>
      <c r="L1128" s="71" t="s">
        <v>6726</v>
      </c>
      <c r="M1128" s="60"/>
      <c r="N1128" s="141"/>
    </row>
    <row r="1129" spans="1:14" s="78" customFormat="1" ht="28.5" hidden="1" customHeight="1" outlineLevel="2">
      <c r="A1129" s="51"/>
      <c r="B1129" s="118" t="s">
        <v>46</v>
      </c>
      <c r="C1129" s="148" t="s">
        <v>5150</v>
      </c>
      <c r="D1129" s="9" t="s">
        <v>4868</v>
      </c>
      <c r="E1129" s="217"/>
      <c r="F1129" s="214"/>
      <c r="G1129" s="8" t="s">
        <v>45</v>
      </c>
      <c r="H1129" s="21"/>
      <c r="I1129" s="6" t="s">
        <v>61</v>
      </c>
      <c r="J1129" s="17">
        <v>8</v>
      </c>
      <c r="K1129" s="17">
        <v>8</v>
      </c>
      <c r="L1129" s="84" t="s">
        <v>6024</v>
      </c>
      <c r="M1129" s="6" t="s">
        <v>5920</v>
      </c>
      <c r="N1129" s="141">
        <v>50</v>
      </c>
    </row>
    <row r="1130" spans="1:14" s="78" customFormat="1" ht="28.5" customHeight="1" outlineLevel="1" collapsed="1">
      <c r="A1130" s="51" t="s">
        <v>6012</v>
      </c>
      <c r="B1130" s="118" t="s">
        <v>46</v>
      </c>
      <c r="C1130" s="148" t="s">
        <v>5150</v>
      </c>
      <c r="D1130" s="9" t="s">
        <v>4868</v>
      </c>
      <c r="E1130" s="100" t="s">
        <v>6026</v>
      </c>
      <c r="F1130" s="84" t="s">
        <v>6414</v>
      </c>
      <c r="G1130" s="8" t="s">
        <v>45</v>
      </c>
      <c r="H1130" s="21" t="s">
        <v>486</v>
      </c>
      <c r="I1130" s="6" t="s">
        <v>61</v>
      </c>
      <c r="J1130" s="17">
        <v>4</v>
      </c>
      <c r="K1130" s="17">
        <v>4</v>
      </c>
      <c r="L1130" s="71" t="s">
        <v>6727</v>
      </c>
      <c r="M1130" s="60"/>
      <c r="N1130" s="141"/>
    </row>
    <row r="1131" spans="1:14" s="78" customFormat="1" ht="28.5" hidden="1" customHeight="1" outlineLevel="2">
      <c r="A1131" s="51"/>
      <c r="B1131" s="118" t="s">
        <v>46</v>
      </c>
      <c r="C1131" s="148" t="s">
        <v>5150</v>
      </c>
      <c r="D1131" s="9" t="s">
        <v>4868</v>
      </c>
      <c r="E1131" s="217"/>
      <c r="F1131" s="214"/>
      <c r="G1131" s="8" t="s">
        <v>45</v>
      </c>
      <c r="H1131" s="21"/>
      <c r="I1131" s="6" t="s">
        <v>61</v>
      </c>
      <c r="J1131" s="17">
        <v>4</v>
      </c>
      <c r="K1131" s="17">
        <v>4</v>
      </c>
      <c r="L1131" s="84" t="s">
        <v>6024</v>
      </c>
      <c r="M1131" s="6" t="s">
        <v>5920</v>
      </c>
      <c r="N1131" s="100">
        <v>28</v>
      </c>
    </row>
    <row r="1132" spans="1:14" s="78" customFormat="1" ht="28.5" customHeight="1" outlineLevel="1" collapsed="1">
      <c r="A1132" s="51" t="s">
        <v>6014</v>
      </c>
      <c r="B1132" s="118" t="s">
        <v>46</v>
      </c>
      <c r="C1132" s="148" t="s">
        <v>5150</v>
      </c>
      <c r="D1132" s="9" t="s">
        <v>4868</v>
      </c>
      <c r="E1132" s="100" t="s">
        <v>6028</v>
      </c>
      <c r="F1132" s="84" t="s">
        <v>6415</v>
      </c>
      <c r="G1132" s="8" t="s">
        <v>45</v>
      </c>
      <c r="H1132" s="21"/>
      <c r="I1132" s="6" t="s">
        <v>61</v>
      </c>
      <c r="J1132" s="17">
        <v>7</v>
      </c>
      <c r="K1132" s="17">
        <v>7</v>
      </c>
      <c r="L1132" s="71" t="s">
        <v>6728</v>
      </c>
      <c r="M1132" s="60"/>
      <c r="N1132" s="141"/>
    </row>
    <row r="1133" spans="1:14" s="78" customFormat="1" ht="28.5" hidden="1" customHeight="1" outlineLevel="2">
      <c r="A1133" s="51"/>
      <c r="B1133" s="118" t="s">
        <v>46</v>
      </c>
      <c r="C1133" s="148" t="s">
        <v>5150</v>
      </c>
      <c r="D1133" s="9" t="s">
        <v>4868</v>
      </c>
      <c r="E1133" s="217"/>
      <c r="F1133" s="214"/>
      <c r="G1133" s="8" t="s">
        <v>45</v>
      </c>
      <c r="H1133" s="21"/>
      <c r="I1133" s="6" t="s">
        <v>61</v>
      </c>
      <c r="J1133" s="17">
        <v>7</v>
      </c>
      <c r="K1133" s="17">
        <v>7</v>
      </c>
      <c r="L1133" s="84" t="s">
        <v>6029</v>
      </c>
      <c r="M1133" s="60" t="s">
        <v>510</v>
      </c>
      <c r="N1133" s="141">
        <v>1</v>
      </c>
    </row>
    <row r="1134" spans="1:14" s="78" customFormat="1" ht="28.5" customHeight="1" outlineLevel="1" collapsed="1">
      <c r="A1134" s="51" t="s">
        <v>6018</v>
      </c>
      <c r="B1134" s="118" t="s">
        <v>46</v>
      </c>
      <c r="C1134" s="148" t="s">
        <v>5150</v>
      </c>
      <c r="D1134" s="9" t="s">
        <v>4868</v>
      </c>
      <c r="E1134" s="100" t="s">
        <v>6031</v>
      </c>
      <c r="F1134" s="84" t="s">
        <v>6416</v>
      </c>
      <c r="G1134" s="8" t="s">
        <v>45</v>
      </c>
      <c r="H1134" s="21"/>
      <c r="I1134" s="6" t="s">
        <v>61</v>
      </c>
      <c r="J1134" s="17">
        <v>3</v>
      </c>
      <c r="K1134" s="17">
        <v>3</v>
      </c>
      <c r="L1134" s="71" t="s">
        <v>6729</v>
      </c>
      <c r="M1134" s="60"/>
      <c r="N1134" s="141"/>
    </row>
    <row r="1135" spans="1:14" s="78" customFormat="1" ht="14.25" hidden="1" customHeight="1" outlineLevel="2">
      <c r="A1135" s="51"/>
      <c r="B1135" s="118" t="s">
        <v>46</v>
      </c>
      <c r="C1135" s="148" t="s">
        <v>5150</v>
      </c>
      <c r="D1135" s="9" t="s">
        <v>4868</v>
      </c>
      <c r="E1135" s="217"/>
      <c r="F1135" s="214"/>
      <c r="G1135" s="8" t="s">
        <v>45</v>
      </c>
      <c r="H1135" s="21"/>
      <c r="I1135" s="6" t="s">
        <v>61</v>
      </c>
      <c r="J1135" s="17">
        <v>3</v>
      </c>
      <c r="K1135" s="17">
        <v>3</v>
      </c>
      <c r="L1135" s="84" t="s">
        <v>3375</v>
      </c>
      <c r="M1135" s="6" t="s">
        <v>5920</v>
      </c>
      <c r="N1135" s="141">
        <v>65</v>
      </c>
    </row>
    <row r="1136" spans="1:14" s="78" customFormat="1" ht="28.5" customHeight="1" outlineLevel="1" collapsed="1">
      <c r="A1136" s="61" t="s">
        <v>6022</v>
      </c>
      <c r="B1136" s="118" t="s">
        <v>46</v>
      </c>
      <c r="C1136" s="148" t="s">
        <v>5150</v>
      </c>
      <c r="D1136" s="9" t="s">
        <v>4868</v>
      </c>
      <c r="E1136" s="100" t="s">
        <v>6053</v>
      </c>
      <c r="F1136" s="71" t="s">
        <v>6054</v>
      </c>
      <c r="G1136" s="8" t="s">
        <v>5923</v>
      </c>
      <c r="H1136" s="21"/>
      <c r="I1136" s="6" t="s">
        <v>61</v>
      </c>
      <c r="J1136" s="90">
        <v>7</v>
      </c>
      <c r="K1136" s="90">
        <v>7</v>
      </c>
      <c r="L1136" s="5" t="s">
        <v>6730</v>
      </c>
      <c r="M1136" s="6"/>
      <c r="N1136" s="77"/>
    </row>
    <row r="1137" spans="1:14" s="78" customFormat="1" ht="28.5" hidden="1" customHeight="1" outlineLevel="2">
      <c r="A1137" s="61"/>
      <c r="B1137" s="118" t="s">
        <v>46</v>
      </c>
      <c r="C1137" s="148" t="s">
        <v>5150</v>
      </c>
      <c r="D1137" s="9" t="s">
        <v>4868</v>
      </c>
      <c r="E1137" s="100" t="s">
        <v>6053</v>
      </c>
      <c r="F1137" s="71"/>
      <c r="G1137" s="8" t="s">
        <v>45</v>
      </c>
      <c r="H1137" s="21"/>
      <c r="I1137" s="6" t="s">
        <v>61</v>
      </c>
      <c r="J1137" s="90">
        <v>7</v>
      </c>
      <c r="K1137" s="90">
        <v>7</v>
      </c>
      <c r="L1137" s="84" t="s">
        <v>6024</v>
      </c>
      <c r="M1137" s="6" t="s">
        <v>5920</v>
      </c>
      <c r="N1137" s="77">
        <v>60</v>
      </c>
    </row>
    <row r="1138" spans="1:14" s="78" customFormat="1" ht="28.5" hidden="1" customHeight="1" outlineLevel="2">
      <c r="A1138" s="61"/>
      <c r="B1138" s="118" t="s">
        <v>46</v>
      </c>
      <c r="C1138" s="148" t="s">
        <v>5150</v>
      </c>
      <c r="D1138" s="9" t="s">
        <v>4868</v>
      </c>
      <c r="E1138" s="100" t="s">
        <v>6053</v>
      </c>
      <c r="F1138" s="71"/>
      <c r="G1138" s="8" t="s">
        <v>45</v>
      </c>
      <c r="H1138" s="21"/>
      <c r="I1138" s="6" t="s">
        <v>61</v>
      </c>
      <c r="J1138" s="90">
        <v>7</v>
      </c>
      <c r="K1138" s="90">
        <v>7</v>
      </c>
      <c r="L1138" s="145" t="s">
        <v>6055</v>
      </c>
      <c r="M1138" s="6" t="s">
        <v>5920</v>
      </c>
      <c r="N1138" s="77">
        <v>50</v>
      </c>
    </row>
    <row r="1139" spans="1:14" s="78" customFormat="1" ht="28.5" hidden="1" customHeight="1" outlineLevel="2">
      <c r="A1139" s="61"/>
      <c r="B1139" s="118" t="s">
        <v>46</v>
      </c>
      <c r="C1139" s="148" t="s">
        <v>5150</v>
      </c>
      <c r="D1139" s="9" t="s">
        <v>4868</v>
      </c>
      <c r="E1139" s="100" t="s">
        <v>6053</v>
      </c>
      <c r="F1139" s="71"/>
      <c r="G1139" s="8" t="s">
        <v>45</v>
      </c>
      <c r="H1139" s="21"/>
      <c r="I1139" s="6" t="s">
        <v>61</v>
      </c>
      <c r="J1139" s="90">
        <v>7</v>
      </c>
      <c r="K1139" s="90">
        <v>7</v>
      </c>
      <c r="L1139" s="145" t="s">
        <v>6056</v>
      </c>
      <c r="M1139" s="6" t="s">
        <v>5920</v>
      </c>
      <c r="N1139" s="77">
        <v>10</v>
      </c>
    </row>
    <row r="1140" spans="1:14" s="78" customFormat="1" ht="28.5" customHeight="1" outlineLevel="1" collapsed="1">
      <c r="A1140" s="147" t="s">
        <v>6025</v>
      </c>
      <c r="B1140" s="118" t="s">
        <v>46</v>
      </c>
      <c r="C1140" s="148" t="s">
        <v>2349</v>
      </c>
      <c r="D1140" s="9" t="s">
        <v>4868</v>
      </c>
      <c r="E1140" s="100" t="s">
        <v>6042</v>
      </c>
      <c r="F1140" s="84" t="s">
        <v>6417</v>
      </c>
      <c r="G1140" s="8" t="s">
        <v>5923</v>
      </c>
      <c r="H1140" s="148"/>
      <c r="I1140" s="6" t="s">
        <v>61</v>
      </c>
      <c r="J1140" s="90">
        <v>1</v>
      </c>
      <c r="K1140" s="90">
        <v>8</v>
      </c>
      <c r="L1140" s="71" t="s">
        <v>6731</v>
      </c>
      <c r="M1140" s="134"/>
      <c r="N1140" s="135"/>
    </row>
    <row r="1141" spans="1:14" s="117" customFormat="1" ht="14.25" hidden="1" customHeight="1" outlineLevel="2">
      <c r="A1141" s="61"/>
      <c r="B1141" s="118" t="s">
        <v>46</v>
      </c>
      <c r="C1141" s="148" t="s">
        <v>2349</v>
      </c>
      <c r="D1141" s="9" t="s">
        <v>4868</v>
      </c>
      <c r="E1141" s="100" t="s">
        <v>6042</v>
      </c>
      <c r="F1141" s="84"/>
      <c r="G1141" s="8" t="s">
        <v>45</v>
      </c>
      <c r="H1141" s="21"/>
      <c r="I1141" s="6" t="s">
        <v>61</v>
      </c>
      <c r="J1141" s="90">
        <v>1</v>
      </c>
      <c r="K1141" s="90">
        <v>8</v>
      </c>
      <c r="L1141" s="145" t="s">
        <v>3375</v>
      </c>
      <c r="M1141" s="141" t="s">
        <v>826</v>
      </c>
      <c r="N1141" s="77">
        <v>430</v>
      </c>
    </row>
    <row r="1142" spans="1:14" s="78" customFormat="1" ht="85.5" customHeight="1" outlineLevel="1" collapsed="1">
      <c r="A1142" s="147" t="s">
        <v>6027</v>
      </c>
      <c r="B1142" s="118" t="s">
        <v>46</v>
      </c>
      <c r="C1142" s="148" t="s">
        <v>2349</v>
      </c>
      <c r="D1142" s="9" t="s">
        <v>4868</v>
      </c>
      <c r="E1142" s="100" t="s">
        <v>6043</v>
      </c>
      <c r="F1142" s="71" t="s">
        <v>6044</v>
      </c>
      <c r="G1142" s="8" t="s">
        <v>5923</v>
      </c>
      <c r="H1142" s="21"/>
      <c r="I1142" s="6" t="s">
        <v>61</v>
      </c>
      <c r="J1142" s="90">
        <v>2</v>
      </c>
      <c r="K1142" s="90">
        <v>10</v>
      </c>
      <c r="L1142" s="5" t="s">
        <v>6732</v>
      </c>
      <c r="M1142" s="141"/>
      <c r="N1142" s="107"/>
    </row>
    <row r="1143" spans="1:14" s="78" customFormat="1" ht="14.25" hidden="1" customHeight="1" outlineLevel="2">
      <c r="A1143" s="61"/>
      <c r="B1143" s="118" t="s">
        <v>46</v>
      </c>
      <c r="C1143" s="148" t="s">
        <v>2349</v>
      </c>
      <c r="D1143" s="9" t="s">
        <v>4868</v>
      </c>
      <c r="E1143" s="100" t="s">
        <v>6043</v>
      </c>
      <c r="F1143" s="71"/>
      <c r="G1143" s="8" t="s">
        <v>45</v>
      </c>
      <c r="H1143" s="21"/>
      <c r="I1143" s="6" t="s">
        <v>61</v>
      </c>
      <c r="J1143" s="90">
        <v>9</v>
      </c>
      <c r="K1143" s="90">
        <v>9</v>
      </c>
      <c r="L1143" s="4" t="s">
        <v>6045</v>
      </c>
      <c r="M1143" s="6" t="s">
        <v>5920</v>
      </c>
      <c r="N1143" s="77">
        <v>160</v>
      </c>
    </row>
    <row r="1144" spans="1:14" s="78" customFormat="1" ht="14.25" hidden="1" customHeight="1" outlineLevel="2">
      <c r="A1144" s="61"/>
      <c r="B1144" s="118" t="s">
        <v>46</v>
      </c>
      <c r="C1144" s="148" t="s">
        <v>2349</v>
      </c>
      <c r="D1144" s="9" t="s">
        <v>4868</v>
      </c>
      <c r="E1144" s="100" t="s">
        <v>6043</v>
      </c>
      <c r="F1144" s="25"/>
      <c r="G1144" s="8" t="s">
        <v>45</v>
      </c>
      <c r="H1144" s="21"/>
      <c r="I1144" s="6" t="s">
        <v>61</v>
      </c>
      <c r="J1144" s="90">
        <v>5</v>
      </c>
      <c r="K1144" s="90">
        <v>9</v>
      </c>
      <c r="L1144" s="145" t="s">
        <v>6046</v>
      </c>
      <c r="M1144" s="6" t="s">
        <v>510</v>
      </c>
      <c r="N1144" s="77">
        <v>10</v>
      </c>
    </row>
    <row r="1145" spans="1:14" s="78" customFormat="1" ht="14.25" hidden="1" customHeight="1" outlineLevel="2">
      <c r="A1145" s="61"/>
      <c r="B1145" s="118" t="s">
        <v>46</v>
      </c>
      <c r="C1145" s="148" t="s">
        <v>2349</v>
      </c>
      <c r="D1145" s="9" t="s">
        <v>4868</v>
      </c>
      <c r="E1145" s="100" t="s">
        <v>6043</v>
      </c>
      <c r="F1145" s="25"/>
      <c r="G1145" s="8" t="s">
        <v>45</v>
      </c>
      <c r="H1145" s="21"/>
      <c r="I1145" s="6" t="s">
        <v>61</v>
      </c>
      <c r="J1145" s="90">
        <v>3</v>
      </c>
      <c r="K1145" s="90">
        <v>10</v>
      </c>
      <c r="L1145" s="84" t="s">
        <v>6047</v>
      </c>
      <c r="M1145" s="77" t="s">
        <v>510</v>
      </c>
      <c r="N1145" s="77">
        <v>16</v>
      </c>
    </row>
    <row r="1146" spans="1:14" s="78" customFormat="1" ht="14.25" hidden="1" customHeight="1" outlineLevel="2">
      <c r="A1146" s="61"/>
      <c r="B1146" s="118" t="s">
        <v>46</v>
      </c>
      <c r="C1146" s="148" t="s">
        <v>2349</v>
      </c>
      <c r="D1146" s="9" t="s">
        <v>4868</v>
      </c>
      <c r="E1146" s="100" t="s">
        <v>6043</v>
      </c>
      <c r="F1146" s="25"/>
      <c r="G1146" s="8" t="s">
        <v>45</v>
      </c>
      <c r="H1146" s="21"/>
      <c r="I1146" s="6" t="s">
        <v>61</v>
      </c>
      <c r="J1146" s="90">
        <v>3</v>
      </c>
      <c r="K1146" s="90">
        <v>3</v>
      </c>
      <c r="L1146" s="84" t="s">
        <v>6048</v>
      </c>
      <c r="M1146" s="6" t="s">
        <v>5920</v>
      </c>
      <c r="N1146" s="77">
        <v>226</v>
      </c>
    </row>
    <row r="1147" spans="1:14" s="78" customFormat="1" ht="14.25" hidden="1" customHeight="1" outlineLevel="2">
      <c r="A1147" s="61"/>
      <c r="B1147" s="118" t="s">
        <v>46</v>
      </c>
      <c r="C1147" s="148" t="s">
        <v>2349</v>
      </c>
      <c r="D1147" s="9" t="s">
        <v>4868</v>
      </c>
      <c r="E1147" s="100" t="s">
        <v>6043</v>
      </c>
      <c r="F1147" s="25"/>
      <c r="G1147" s="8" t="s">
        <v>45</v>
      </c>
      <c r="H1147" s="21"/>
      <c r="I1147" s="6" t="s">
        <v>61</v>
      </c>
      <c r="J1147" s="90">
        <v>3</v>
      </c>
      <c r="K1147" s="90">
        <v>3</v>
      </c>
      <c r="L1147" s="84" t="s">
        <v>6049</v>
      </c>
      <c r="M1147" s="6" t="s">
        <v>5920</v>
      </c>
      <c r="N1147" s="77">
        <v>326</v>
      </c>
    </row>
    <row r="1148" spans="1:14" s="78" customFormat="1" ht="14.25" hidden="1" customHeight="1" outlineLevel="2">
      <c r="A1148" s="61"/>
      <c r="B1148" s="118" t="s">
        <v>46</v>
      </c>
      <c r="C1148" s="148" t="s">
        <v>2349</v>
      </c>
      <c r="D1148" s="9" t="s">
        <v>4868</v>
      </c>
      <c r="E1148" s="100" t="s">
        <v>6043</v>
      </c>
      <c r="F1148" s="25"/>
      <c r="G1148" s="8" t="s">
        <v>45</v>
      </c>
      <c r="H1148" s="21"/>
      <c r="I1148" s="6" t="s">
        <v>61</v>
      </c>
      <c r="J1148" s="90">
        <v>5</v>
      </c>
      <c r="K1148" s="90">
        <v>9</v>
      </c>
      <c r="L1148" s="4" t="s">
        <v>6050</v>
      </c>
      <c r="M1148" s="77" t="s">
        <v>510</v>
      </c>
      <c r="N1148" s="77">
        <v>12</v>
      </c>
    </row>
    <row r="1149" spans="1:14" s="78" customFormat="1" ht="14.25" hidden="1" customHeight="1" outlineLevel="2">
      <c r="A1149" s="147"/>
      <c r="B1149" s="118" t="s">
        <v>46</v>
      </c>
      <c r="C1149" s="148" t="s">
        <v>2349</v>
      </c>
      <c r="D1149" s="9" t="s">
        <v>4868</v>
      </c>
      <c r="E1149" s="100" t="s">
        <v>6043</v>
      </c>
      <c r="F1149" s="25"/>
      <c r="G1149" s="8" t="s">
        <v>45</v>
      </c>
      <c r="H1149" s="21"/>
      <c r="I1149" s="6" t="s">
        <v>61</v>
      </c>
      <c r="J1149" s="90">
        <v>2</v>
      </c>
      <c r="K1149" s="90">
        <v>10</v>
      </c>
      <c r="L1149" s="84" t="s">
        <v>6051</v>
      </c>
      <c r="M1149" s="6" t="s">
        <v>5920</v>
      </c>
      <c r="N1149" s="77">
        <v>400</v>
      </c>
    </row>
    <row r="1150" spans="1:14" s="78" customFormat="1" ht="14.25" hidden="1" customHeight="1" outlineLevel="2">
      <c r="A1150" s="61"/>
      <c r="B1150" s="118" t="s">
        <v>46</v>
      </c>
      <c r="C1150" s="148" t="s">
        <v>2349</v>
      </c>
      <c r="D1150" s="9" t="s">
        <v>4868</v>
      </c>
      <c r="E1150" s="100" t="s">
        <v>6043</v>
      </c>
      <c r="F1150" s="71"/>
      <c r="G1150" s="8" t="s">
        <v>45</v>
      </c>
      <c r="H1150" s="21"/>
      <c r="I1150" s="6" t="s">
        <v>61</v>
      </c>
      <c r="J1150" s="90">
        <v>10</v>
      </c>
      <c r="K1150" s="90">
        <v>10</v>
      </c>
      <c r="L1150" s="145" t="s">
        <v>6052</v>
      </c>
      <c r="M1150" s="38" t="s">
        <v>510</v>
      </c>
      <c r="N1150" s="77">
        <v>18</v>
      </c>
    </row>
    <row r="1151" spans="1:14" s="78" customFormat="1" ht="85.5" customHeight="1" outlineLevel="1" collapsed="1">
      <c r="A1151" s="61" t="s">
        <v>6030</v>
      </c>
      <c r="B1151" s="118" t="s">
        <v>46</v>
      </c>
      <c r="C1151" s="148"/>
      <c r="D1151" s="9" t="s">
        <v>4868</v>
      </c>
      <c r="E1151" s="100" t="s">
        <v>6057</v>
      </c>
      <c r="F1151" s="145" t="s">
        <v>6058</v>
      </c>
      <c r="G1151" s="8" t="s">
        <v>45</v>
      </c>
      <c r="H1151" s="21"/>
      <c r="I1151" s="6" t="s">
        <v>61</v>
      </c>
      <c r="J1151" s="90">
        <v>6</v>
      </c>
      <c r="K1151" s="90">
        <v>8</v>
      </c>
      <c r="L1151" s="5" t="s">
        <v>6733</v>
      </c>
      <c r="M1151" s="6"/>
      <c r="N1151" s="58"/>
    </row>
    <row r="1152" spans="1:14" s="78" customFormat="1" ht="14.25" hidden="1" customHeight="1" outlineLevel="2">
      <c r="A1152" s="61"/>
      <c r="B1152" s="118" t="s">
        <v>46</v>
      </c>
      <c r="C1152" s="148"/>
      <c r="D1152" s="9" t="s">
        <v>4868</v>
      </c>
      <c r="E1152" s="100" t="s">
        <v>6057</v>
      </c>
      <c r="F1152" s="145"/>
      <c r="G1152" s="8" t="s">
        <v>45</v>
      </c>
      <c r="H1152" s="21"/>
      <c r="I1152" s="6" t="s">
        <v>61</v>
      </c>
      <c r="J1152" s="90">
        <v>6</v>
      </c>
      <c r="K1152" s="90">
        <v>8</v>
      </c>
      <c r="L1152" s="5" t="s">
        <v>6059</v>
      </c>
      <c r="M1152" s="6" t="s">
        <v>6021</v>
      </c>
      <c r="N1152" s="77">
        <v>3</v>
      </c>
    </row>
    <row r="1153" spans="1:14" s="78" customFormat="1" ht="14.25" hidden="1" customHeight="1" outlineLevel="2">
      <c r="A1153" s="61"/>
      <c r="B1153" s="118" t="s">
        <v>46</v>
      </c>
      <c r="C1153" s="148"/>
      <c r="D1153" s="9" t="s">
        <v>4868</v>
      </c>
      <c r="E1153" s="100" t="s">
        <v>6057</v>
      </c>
      <c r="F1153" s="71"/>
      <c r="G1153" s="8" t="s">
        <v>45</v>
      </c>
      <c r="H1153" s="21"/>
      <c r="I1153" s="6" t="s">
        <v>61</v>
      </c>
      <c r="J1153" s="90">
        <v>6</v>
      </c>
      <c r="K1153" s="90">
        <v>8</v>
      </c>
      <c r="L1153" s="145" t="s">
        <v>3375</v>
      </c>
      <c r="M1153" s="6" t="s">
        <v>5920</v>
      </c>
      <c r="N1153" s="77">
        <v>270</v>
      </c>
    </row>
    <row r="1154" spans="1:14" s="78" customFormat="1" ht="14.25" customHeight="1" outlineLevel="1" collapsed="1">
      <c r="A1154" s="61" t="s">
        <v>6032</v>
      </c>
      <c r="B1154" s="118" t="s">
        <v>46</v>
      </c>
      <c r="C1154" s="148"/>
      <c r="D1154" s="9" t="s">
        <v>4868</v>
      </c>
      <c r="E1154" s="100" t="s">
        <v>6042</v>
      </c>
      <c r="F1154" s="84" t="s">
        <v>6040</v>
      </c>
      <c r="G1154" s="8" t="s">
        <v>45</v>
      </c>
      <c r="H1154" s="21"/>
      <c r="I1154" s="6" t="s">
        <v>61</v>
      </c>
      <c r="J1154" s="90">
        <v>7</v>
      </c>
      <c r="K1154" s="90">
        <v>8</v>
      </c>
      <c r="L1154" s="5" t="s">
        <v>6734</v>
      </c>
      <c r="M1154" s="6"/>
      <c r="N1154" s="77"/>
    </row>
    <row r="1155" spans="1:14" s="78" customFormat="1" ht="14.25" hidden="1" customHeight="1" outlineLevel="2">
      <c r="A1155" s="61"/>
      <c r="B1155" s="118" t="s">
        <v>46</v>
      </c>
      <c r="C1155" s="148"/>
      <c r="D1155" s="9" t="s">
        <v>4868</v>
      </c>
      <c r="E1155" s="100" t="s">
        <v>6042</v>
      </c>
      <c r="F1155" s="71"/>
      <c r="G1155" s="8" t="s">
        <v>45</v>
      </c>
      <c r="H1155" s="21"/>
      <c r="I1155" s="6" t="s">
        <v>61</v>
      </c>
      <c r="J1155" s="90">
        <v>7</v>
      </c>
      <c r="K1155" s="90">
        <v>9</v>
      </c>
      <c r="L1155" s="145" t="s">
        <v>52</v>
      </c>
      <c r="M1155" s="6" t="s">
        <v>44</v>
      </c>
      <c r="N1155" s="77">
        <v>1</v>
      </c>
    </row>
    <row r="1156" spans="1:14" s="78" customFormat="1" ht="57" customHeight="1" outlineLevel="1" collapsed="1">
      <c r="A1156" s="61" t="s">
        <v>6034</v>
      </c>
      <c r="B1156" s="118" t="s">
        <v>46</v>
      </c>
      <c r="C1156" s="148"/>
      <c r="D1156" s="9" t="s">
        <v>4868</v>
      </c>
      <c r="E1156" s="100" t="s">
        <v>6060</v>
      </c>
      <c r="F1156" s="84" t="s">
        <v>6061</v>
      </c>
      <c r="G1156" s="8" t="s">
        <v>45</v>
      </c>
      <c r="H1156" s="21"/>
      <c r="I1156" s="6" t="s">
        <v>61</v>
      </c>
      <c r="J1156" s="90">
        <v>5</v>
      </c>
      <c r="K1156" s="90">
        <v>9</v>
      </c>
      <c r="L1156" s="5" t="s">
        <v>6735</v>
      </c>
      <c r="M1156" s="6"/>
      <c r="N1156" s="77"/>
    </row>
    <row r="1157" spans="1:14" s="78" customFormat="1" ht="14.25" hidden="1" customHeight="1" outlineLevel="2">
      <c r="A1157" s="61"/>
      <c r="B1157" s="118" t="s">
        <v>46</v>
      </c>
      <c r="C1157" s="148"/>
      <c r="D1157" s="9" t="s">
        <v>4868</v>
      </c>
      <c r="E1157" s="100" t="s">
        <v>6060</v>
      </c>
      <c r="F1157" s="71"/>
      <c r="G1157" s="8" t="s">
        <v>45</v>
      </c>
      <c r="H1157" s="21"/>
      <c r="I1157" s="6" t="s">
        <v>61</v>
      </c>
      <c r="J1157" s="90">
        <v>5</v>
      </c>
      <c r="K1157" s="90">
        <v>5</v>
      </c>
      <c r="L1157" s="145" t="s">
        <v>6062</v>
      </c>
      <c r="M1157" s="6" t="s">
        <v>510</v>
      </c>
      <c r="N1157" s="77">
        <v>3</v>
      </c>
    </row>
    <row r="1158" spans="1:14" s="78" customFormat="1" ht="14.25" hidden="1" customHeight="1" outlineLevel="2">
      <c r="A1158" s="61"/>
      <c r="B1158" s="118" t="s">
        <v>46</v>
      </c>
      <c r="C1158" s="148"/>
      <c r="D1158" s="9" t="s">
        <v>4868</v>
      </c>
      <c r="E1158" s="100" t="s">
        <v>6060</v>
      </c>
      <c r="F1158" s="71"/>
      <c r="G1158" s="8" t="s">
        <v>45</v>
      </c>
      <c r="H1158" s="21"/>
      <c r="I1158" s="6" t="s">
        <v>61</v>
      </c>
      <c r="J1158" s="90">
        <v>5</v>
      </c>
      <c r="K1158" s="90">
        <v>9</v>
      </c>
      <c r="L1158" s="145" t="s">
        <v>3375</v>
      </c>
      <c r="M1158" s="6" t="s">
        <v>5920</v>
      </c>
      <c r="N1158" s="77">
        <v>179</v>
      </c>
    </row>
    <row r="1159" spans="1:14" s="78" customFormat="1" ht="14.25" hidden="1" customHeight="1" outlineLevel="2">
      <c r="A1159" s="61"/>
      <c r="B1159" s="118" t="s">
        <v>46</v>
      </c>
      <c r="C1159" s="148"/>
      <c r="D1159" s="9" t="s">
        <v>4868</v>
      </c>
      <c r="E1159" s="100" t="s">
        <v>6060</v>
      </c>
      <c r="F1159" s="71"/>
      <c r="G1159" s="8" t="s">
        <v>45</v>
      </c>
      <c r="H1159" s="21"/>
      <c r="I1159" s="6" t="s">
        <v>61</v>
      </c>
      <c r="J1159" s="90">
        <v>8</v>
      </c>
      <c r="K1159" s="90">
        <v>8</v>
      </c>
      <c r="L1159" s="145" t="s">
        <v>6063</v>
      </c>
      <c r="M1159" s="6" t="s">
        <v>510</v>
      </c>
      <c r="N1159" s="77">
        <v>1</v>
      </c>
    </row>
    <row r="1160" spans="1:14" s="78" customFormat="1" ht="14.25" hidden="1" customHeight="1" outlineLevel="2">
      <c r="A1160" s="61"/>
      <c r="B1160" s="118" t="s">
        <v>46</v>
      </c>
      <c r="C1160" s="148"/>
      <c r="D1160" s="9" t="s">
        <v>4868</v>
      </c>
      <c r="E1160" s="100" t="s">
        <v>6060</v>
      </c>
      <c r="F1160" s="71"/>
      <c r="G1160" s="8" t="s">
        <v>45</v>
      </c>
      <c r="H1160" s="21"/>
      <c r="I1160" s="6" t="s">
        <v>61</v>
      </c>
      <c r="J1160" s="90">
        <v>7</v>
      </c>
      <c r="K1160" s="90">
        <v>7</v>
      </c>
      <c r="L1160" s="145" t="s">
        <v>6064</v>
      </c>
      <c r="M1160" s="6" t="s">
        <v>510</v>
      </c>
      <c r="N1160" s="77">
        <v>1</v>
      </c>
    </row>
    <row r="1161" spans="1:14" s="78" customFormat="1" ht="14.25" hidden="1" customHeight="1" outlineLevel="2">
      <c r="A1161" s="61"/>
      <c r="B1161" s="118" t="s">
        <v>46</v>
      </c>
      <c r="C1161" s="148"/>
      <c r="D1161" s="9" t="s">
        <v>4868</v>
      </c>
      <c r="E1161" s="100" t="s">
        <v>6060</v>
      </c>
      <c r="F1161" s="71"/>
      <c r="G1161" s="8" t="s">
        <v>45</v>
      </c>
      <c r="H1161" s="21"/>
      <c r="I1161" s="6" t="s">
        <v>61</v>
      </c>
      <c r="J1161" s="90">
        <v>8</v>
      </c>
      <c r="K1161" s="90">
        <v>8</v>
      </c>
      <c r="L1161" s="145" t="s">
        <v>6065</v>
      </c>
      <c r="M1161" s="6" t="s">
        <v>5920</v>
      </c>
      <c r="N1161" s="77">
        <v>120</v>
      </c>
    </row>
    <row r="1162" spans="1:14" s="78" customFormat="1" ht="14.25" hidden="1" customHeight="1" outlineLevel="2">
      <c r="A1162" s="61"/>
      <c r="B1162" s="118" t="s">
        <v>46</v>
      </c>
      <c r="C1162" s="148"/>
      <c r="D1162" s="9" t="s">
        <v>4868</v>
      </c>
      <c r="E1162" s="100" t="s">
        <v>6060</v>
      </c>
      <c r="F1162" s="71" t="s">
        <v>6066</v>
      </c>
      <c r="G1162" s="8" t="s">
        <v>45</v>
      </c>
      <c r="H1162" s="21"/>
      <c r="I1162" s="6" t="s">
        <v>61</v>
      </c>
      <c r="J1162" s="90">
        <v>3</v>
      </c>
      <c r="K1162" s="90">
        <v>9</v>
      </c>
      <c r="L1162" s="145" t="s">
        <v>53</v>
      </c>
      <c r="M1162" s="6" t="s">
        <v>510</v>
      </c>
      <c r="N1162" s="77">
        <v>3</v>
      </c>
    </row>
    <row r="1163" spans="1:14" s="78" customFormat="1" ht="42.75" customHeight="1" outlineLevel="1" collapsed="1">
      <c r="A1163" s="61" t="s">
        <v>6035</v>
      </c>
      <c r="B1163" s="118" t="s">
        <v>46</v>
      </c>
      <c r="C1163" s="148"/>
      <c r="D1163" s="9" t="s">
        <v>4868</v>
      </c>
      <c r="E1163" s="100" t="s">
        <v>6067</v>
      </c>
      <c r="F1163" s="71" t="s">
        <v>6418</v>
      </c>
      <c r="G1163" s="8" t="s">
        <v>45</v>
      </c>
      <c r="H1163" s="21"/>
      <c r="I1163" s="6" t="s">
        <v>61</v>
      </c>
      <c r="J1163" s="90">
        <v>7</v>
      </c>
      <c r="K1163" s="90">
        <v>8</v>
      </c>
      <c r="L1163" s="5" t="s">
        <v>6736</v>
      </c>
      <c r="M1163" s="6"/>
      <c r="N1163" s="77"/>
    </row>
    <row r="1164" spans="1:14" s="78" customFormat="1" ht="42.75" hidden="1" customHeight="1" outlineLevel="2">
      <c r="A1164" s="61"/>
      <c r="B1164" s="118" t="s">
        <v>46</v>
      </c>
      <c r="C1164" s="148"/>
      <c r="D1164" s="9" t="s">
        <v>4868</v>
      </c>
      <c r="E1164" s="100" t="s">
        <v>6067</v>
      </c>
      <c r="F1164" s="71"/>
      <c r="G1164" s="8" t="s">
        <v>45</v>
      </c>
      <c r="H1164" s="21"/>
      <c r="I1164" s="6" t="s">
        <v>61</v>
      </c>
      <c r="J1164" s="90">
        <v>7</v>
      </c>
      <c r="K1164" s="90">
        <v>8</v>
      </c>
      <c r="L1164" s="145" t="s">
        <v>6068</v>
      </c>
      <c r="M1164" s="6" t="s">
        <v>510</v>
      </c>
      <c r="N1164" s="77">
        <v>1</v>
      </c>
    </row>
    <row r="1165" spans="1:14" s="78" customFormat="1" ht="42.75" hidden="1" customHeight="1" outlineLevel="2">
      <c r="A1165" s="61"/>
      <c r="B1165" s="118" t="s">
        <v>46</v>
      </c>
      <c r="C1165" s="148"/>
      <c r="D1165" s="9" t="s">
        <v>4868</v>
      </c>
      <c r="E1165" s="100" t="s">
        <v>6067</v>
      </c>
      <c r="F1165" s="71"/>
      <c r="G1165" s="8" t="s">
        <v>45</v>
      </c>
      <c r="H1165" s="21"/>
      <c r="I1165" s="6" t="s">
        <v>61</v>
      </c>
      <c r="J1165" s="90">
        <v>7</v>
      </c>
      <c r="K1165" s="90">
        <v>8</v>
      </c>
      <c r="L1165" s="145" t="s">
        <v>6069</v>
      </c>
      <c r="M1165" s="6" t="s">
        <v>510</v>
      </c>
      <c r="N1165" s="77">
        <v>1</v>
      </c>
    </row>
    <row r="1166" spans="1:14" s="78" customFormat="1" ht="14.25" customHeight="1" outlineLevel="1" collapsed="1">
      <c r="A1166" s="61" t="s">
        <v>6037</v>
      </c>
      <c r="B1166" s="118" t="s">
        <v>46</v>
      </c>
      <c r="C1166" s="148"/>
      <c r="D1166" s="9" t="s">
        <v>4868</v>
      </c>
      <c r="E1166" s="100" t="s">
        <v>6070</v>
      </c>
      <c r="F1166" s="71" t="s">
        <v>6419</v>
      </c>
      <c r="G1166" s="8" t="s">
        <v>45</v>
      </c>
      <c r="H1166" s="21"/>
      <c r="I1166" s="6" t="s">
        <v>61</v>
      </c>
      <c r="J1166" s="90">
        <v>5</v>
      </c>
      <c r="K1166" s="90">
        <v>9</v>
      </c>
      <c r="L1166" s="5" t="s">
        <v>6737</v>
      </c>
      <c r="M1166" s="6"/>
      <c r="N1166" s="77"/>
    </row>
    <row r="1167" spans="1:14" s="78" customFormat="1" ht="14.25" hidden="1" customHeight="1" outlineLevel="2">
      <c r="A1167" s="61"/>
      <c r="B1167" s="118" t="s">
        <v>46</v>
      </c>
      <c r="C1167" s="148"/>
      <c r="D1167" s="9" t="s">
        <v>4868</v>
      </c>
      <c r="E1167" s="100" t="s">
        <v>6070</v>
      </c>
      <c r="F1167" s="71"/>
      <c r="G1167" s="8" t="s">
        <v>45</v>
      </c>
      <c r="H1167" s="21"/>
      <c r="I1167" s="6" t="s">
        <v>61</v>
      </c>
      <c r="J1167" s="90">
        <v>5</v>
      </c>
      <c r="K1167" s="90">
        <v>9</v>
      </c>
      <c r="L1167" s="145" t="s">
        <v>6068</v>
      </c>
      <c r="M1167" s="6" t="s">
        <v>510</v>
      </c>
      <c r="N1167" s="77">
        <v>2</v>
      </c>
    </row>
    <row r="1168" spans="1:14" s="78" customFormat="1" ht="14.25" hidden="1" customHeight="1" outlineLevel="2">
      <c r="A1168" s="61"/>
      <c r="B1168" s="118" t="s">
        <v>46</v>
      </c>
      <c r="C1168" s="148"/>
      <c r="D1168" s="9" t="s">
        <v>4868</v>
      </c>
      <c r="E1168" s="100" t="s">
        <v>6070</v>
      </c>
      <c r="F1168" s="71"/>
      <c r="G1168" s="8" t="s">
        <v>45</v>
      </c>
      <c r="H1168" s="21"/>
      <c r="I1168" s="6" t="s">
        <v>61</v>
      </c>
      <c r="J1168" s="90">
        <v>5</v>
      </c>
      <c r="K1168" s="90">
        <v>9</v>
      </c>
      <c r="L1168" s="145" t="s">
        <v>6069</v>
      </c>
      <c r="M1168" s="6" t="s">
        <v>510</v>
      </c>
      <c r="N1168" s="77">
        <v>1</v>
      </c>
    </row>
    <row r="1169" spans="1:14" s="78" customFormat="1" ht="28.5" customHeight="1" outlineLevel="1" collapsed="1">
      <c r="A1169" s="61" t="s">
        <v>6038</v>
      </c>
      <c r="B1169" s="118" t="s">
        <v>46</v>
      </c>
      <c r="C1169" s="148"/>
      <c r="D1169" s="9" t="s">
        <v>4868</v>
      </c>
      <c r="E1169" s="100" t="s">
        <v>6071</v>
      </c>
      <c r="F1169" s="71" t="s">
        <v>6072</v>
      </c>
      <c r="G1169" s="8" t="s">
        <v>45</v>
      </c>
      <c r="H1169" s="21"/>
      <c r="I1169" s="6" t="s">
        <v>61</v>
      </c>
      <c r="J1169" s="90">
        <v>5</v>
      </c>
      <c r="K1169" s="90">
        <v>8</v>
      </c>
      <c r="L1169" s="5" t="s">
        <v>6738</v>
      </c>
      <c r="M1169" s="6"/>
      <c r="N1169" s="77"/>
    </row>
    <row r="1170" spans="1:14" s="78" customFormat="1" ht="14.25" hidden="1" customHeight="1" outlineLevel="2">
      <c r="A1170" s="61"/>
      <c r="B1170" s="118" t="s">
        <v>46</v>
      </c>
      <c r="C1170" s="148"/>
      <c r="D1170" s="9" t="s">
        <v>4868</v>
      </c>
      <c r="E1170" s="100" t="s">
        <v>6071</v>
      </c>
      <c r="F1170" s="71"/>
      <c r="G1170" s="8" t="s">
        <v>45</v>
      </c>
      <c r="H1170" s="21"/>
      <c r="I1170" s="6" t="s">
        <v>61</v>
      </c>
      <c r="J1170" s="90">
        <v>5</v>
      </c>
      <c r="K1170" s="90">
        <v>8</v>
      </c>
      <c r="L1170" s="145" t="s">
        <v>3375</v>
      </c>
      <c r="M1170" s="6" t="s">
        <v>5920</v>
      </c>
      <c r="N1170" s="77">
        <v>287</v>
      </c>
    </row>
    <row r="1171" spans="1:14" s="78" customFormat="1" ht="42.75" customHeight="1" outlineLevel="1" collapsed="1">
      <c r="A1171" s="61" t="s">
        <v>6039</v>
      </c>
      <c r="B1171" s="118" t="s">
        <v>46</v>
      </c>
      <c r="C1171" s="148"/>
      <c r="D1171" s="9" t="s">
        <v>4868</v>
      </c>
      <c r="E1171" s="100" t="s">
        <v>6036</v>
      </c>
      <c r="F1171" s="71" t="s">
        <v>6073</v>
      </c>
      <c r="G1171" s="8" t="s">
        <v>45</v>
      </c>
      <c r="H1171" s="21"/>
      <c r="I1171" s="6" t="s">
        <v>61</v>
      </c>
      <c r="J1171" s="90">
        <v>6</v>
      </c>
      <c r="K1171" s="90">
        <v>6</v>
      </c>
      <c r="L1171" s="5" t="s">
        <v>6739</v>
      </c>
      <c r="M1171" s="6"/>
      <c r="N1171" s="77"/>
    </row>
    <row r="1172" spans="1:14" s="78" customFormat="1" ht="28.5" hidden="1" customHeight="1" outlineLevel="2">
      <c r="A1172" s="61"/>
      <c r="B1172" s="118" t="s">
        <v>46</v>
      </c>
      <c r="C1172" s="148"/>
      <c r="D1172" s="9" t="s">
        <v>4868</v>
      </c>
      <c r="E1172" s="100" t="s">
        <v>6036</v>
      </c>
      <c r="F1172" s="71"/>
      <c r="G1172" s="8" t="s">
        <v>45</v>
      </c>
      <c r="H1172" s="21"/>
      <c r="I1172" s="6" t="s">
        <v>61</v>
      </c>
      <c r="J1172" s="90">
        <v>6</v>
      </c>
      <c r="K1172" s="90">
        <v>6</v>
      </c>
      <c r="L1172" s="145" t="s">
        <v>3375</v>
      </c>
      <c r="M1172" s="6" t="s">
        <v>5920</v>
      </c>
      <c r="N1172" s="77">
        <v>108</v>
      </c>
    </row>
    <row r="1173" spans="1:14" s="78" customFormat="1" ht="42.75" customHeight="1" outlineLevel="1" collapsed="1">
      <c r="A1173" s="61" t="s">
        <v>6041</v>
      </c>
      <c r="B1173" s="118" t="s">
        <v>46</v>
      </c>
      <c r="C1173" s="148"/>
      <c r="D1173" s="9" t="s">
        <v>4868</v>
      </c>
      <c r="E1173" s="100" t="s">
        <v>6074</v>
      </c>
      <c r="F1173" s="71" t="s">
        <v>6075</v>
      </c>
      <c r="G1173" s="8" t="s">
        <v>45</v>
      </c>
      <c r="H1173" s="21"/>
      <c r="I1173" s="6" t="s">
        <v>61</v>
      </c>
      <c r="J1173" s="90">
        <v>6</v>
      </c>
      <c r="K1173" s="90">
        <v>7</v>
      </c>
      <c r="L1173" s="5" t="s">
        <v>6740</v>
      </c>
      <c r="M1173" s="6"/>
      <c r="N1173" s="77"/>
    </row>
    <row r="1174" spans="1:14" s="78" customFormat="1" ht="28.5" hidden="1" customHeight="1" outlineLevel="2">
      <c r="A1174" s="61"/>
      <c r="B1174" s="118" t="s">
        <v>46</v>
      </c>
      <c r="C1174" s="148"/>
      <c r="D1174" s="9" t="s">
        <v>4868</v>
      </c>
      <c r="E1174" s="100" t="s">
        <v>6074</v>
      </c>
      <c r="F1174" s="71"/>
      <c r="G1174" s="8" t="s">
        <v>45</v>
      </c>
      <c r="H1174" s="21"/>
      <c r="I1174" s="6" t="s">
        <v>61</v>
      </c>
      <c r="J1174" s="90">
        <v>6</v>
      </c>
      <c r="K1174" s="90">
        <v>7</v>
      </c>
      <c r="L1174" s="145" t="s">
        <v>3375</v>
      </c>
      <c r="M1174" s="6" t="s">
        <v>5920</v>
      </c>
      <c r="N1174" s="77">
        <v>106</v>
      </c>
    </row>
    <row r="1175" spans="1:14" s="78" customFormat="1" ht="28.5" collapsed="1">
      <c r="A1175" s="51" t="s">
        <v>331</v>
      </c>
      <c r="B1175" s="118" t="s">
        <v>4739</v>
      </c>
      <c r="C1175" s="148"/>
      <c r="D1175" s="9" t="s">
        <v>4868</v>
      </c>
      <c r="E1175" s="6"/>
      <c r="F1175" s="7" t="s">
        <v>20</v>
      </c>
      <c r="G1175" s="8"/>
      <c r="H1175" s="6"/>
      <c r="I1175" s="6"/>
      <c r="J1175" s="82"/>
      <c r="K1175" s="82"/>
      <c r="L1175" s="65"/>
      <c r="M1175" s="6"/>
      <c r="N1175" s="82">
        <v>48</v>
      </c>
    </row>
    <row r="1176" spans="1:14" s="78" customFormat="1" ht="42.75" outlineLevel="1">
      <c r="A1176" s="51" t="s">
        <v>2366</v>
      </c>
      <c r="B1176" s="118" t="s">
        <v>4739</v>
      </c>
      <c r="C1176" s="148" t="s">
        <v>4870</v>
      </c>
      <c r="D1176" s="9" t="s">
        <v>4868</v>
      </c>
      <c r="E1176" s="9" t="s">
        <v>6077</v>
      </c>
      <c r="F1176" s="7" t="s">
        <v>6076</v>
      </c>
      <c r="G1176" s="8" t="s">
        <v>45</v>
      </c>
      <c r="H1176" s="6"/>
      <c r="I1176" s="6" t="s">
        <v>61</v>
      </c>
      <c r="J1176" s="63">
        <v>5</v>
      </c>
      <c r="K1176" s="63">
        <v>5</v>
      </c>
      <c r="L1176" s="5" t="s">
        <v>6741</v>
      </c>
      <c r="M1176" s="51"/>
      <c r="N1176" s="51"/>
    </row>
    <row r="1177" spans="1:14" s="78" customFormat="1" ht="42.75" hidden="1" outlineLevel="2">
      <c r="A1177" s="51"/>
      <c r="B1177" s="118" t="s">
        <v>4739</v>
      </c>
      <c r="C1177" s="148" t="s">
        <v>4870</v>
      </c>
      <c r="D1177" s="9" t="s">
        <v>4868</v>
      </c>
      <c r="E1177" s="9"/>
      <c r="F1177" s="7"/>
      <c r="G1177" s="8" t="s">
        <v>45</v>
      </c>
      <c r="H1177" s="6"/>
      <c r="I1177" s="6" t="s">
        <v>61</v>
      </c>
      <c r="J1177" s="63">
        <v>5</v>
      </c>
      <c r="K1177" s="63">
        <v>5</v>
      </c>
      <c r="L1177" s="65" t="s">
        <v>4742</v>
      </c>
      <c r="M1177" s="51" t="s">
        <v>510</v>
      </c>
      <c r="N1177" s="38">
        <v>1</v>
      </c>
    </row>
    <row r="1178" spans="1:14" s="78" customFormat="1" ht="42.75" hidden="1" outlineLevel="2">
      <c r="A1178" s="51"/>
      <c r="B1178" s="118" t="s">
        <v>4739</v>
      </c>
      <c r="C1178" s="148" t="s">
        <v>4870</v>
      </c>
      <c r="D1178" s="9" t="s">
        <v>4868</v>
      </c>
      <c r="E1178" s="9"/>
      <c r="F1178" s="7"/>
      <c r="G1178" s="8" t="s">
        <v>45</v>
      </c>
      <c r="H1178" s="6"/>
      <c r="I1178" s="6" t="s">
        <v>61</v>
      </c>
      <c r="J1178" s="63">
        <v>5</v>
      </c>
      <c r="K1178" s="63">
        <v>5</v>
      </c>
      <c r="L1178" s="12" t="s">
        <v>6033</v>
      </c>
      <c r="M1178" s="51" t="s">
        <v>510</v>
      </c>
      <c r="N1178" s="38">
        <v>1</v>
      </c>
    </row>
    <row r="1179" spans="1:14" s="78" customFormat="1" ht="42.75" outlineLevel="1" collapsed="1">
      <c r="A1179" s="51" t="s">
        <v>6079</v>
      </c>
      <c r="B1179" s="118" t="s">
        <v>4739</v>
      </c>
      <c r="C1179" s="148" t="s">
        <v>4870</v>
      </c>
      <c r="D1179" s="9" t="s">
        <v>4868</v>
      </c>
      <c r="E1179" s="9" t="s">
        <v>6080</v>
      </c>
      <c r="F1179" s="12" t="s">
        <v>6078</v>
      </c>
      <c r="G1179" s="8" t="s">
        <v>45</v>
      </c>
      <c r="H1179" s="6"/>
      <c r="I1179" s="6" t="s">
        <v>61</v>
      </c>
      <c r="J1179" s="63">
        <v>7</v>
      </c>
      <c r="K1179" s="63">
        <v>7</v>
      </c>
      <c r="L1179" s="5" t="s">
        <v>6742</v>
      </c>
      <c r="M1179" s="51"/>
      <c r="N1179" s="38"/>
    </row>
    <row r="1180" spans="1:14" s="78" customFormat="1" ht="42.75" hidden="1" outlineLevel="2">
      <c r="A1180" s="51" t="s">
        <v>5967</v>
      </c>
      <c r="B1180" s="118" t="s">
        <v>4739</v>
      </c>
      <c r="C1180" s="148" t="s">
        <v>4870</v>
      </c>
      <c r="D1180" s="9" t="s">
        <v>4868</v>
      </c>
      <c r="E1180" s="9"/>
      <c r="F1180" s="7"/>
      <c r="G1180" s="8" t="s">
        <v>45</v>
      </c>
      <c r="H1180" s="6"/>
      <c r="I1180" s="6" t="s">
        <v>61</v>
      </c>
      <c r="J1180" s="63">
        <v>7</v>
      </c>
      <c r="K1180" s="63">
        <v>7</v>
      </c>
      <c r="L1180" s="65" t="s">
        <v>4742</v>
      </c>
      <c r="M1180" s="51" t="s">
        <v>510</v>
      </c>
      <c r="N1180" s="38">
        <v>1</v>
      </c>
    </row>
    <row r="1181" spans="1:14" s="78" customFormat="1" ht="42.75" hidden="1" outlineLevel="2">
      <c r="A1181" s="51"/>
      <c r="B1181" s="118" t="s">
        <v>4739</v>
      </c>
      <c r="C1181" s="148" t="s">
        <v>4870</v>
      </c>
      <c r="D1181" s="9" t="s">
        <v>4868</v>
      </c>
      <c r="E1181" s="9"/>
      <c r="F1181" s="7"/>
      <c r="G1181" s="8" t="s">
        <v>45</v>
      </c>
      <c r="H1181" s="6"/>
      <c r="I1181" s="6" t="s">
        <v>61</v>
      </c>
      <c r="J1181" s="63">
        <v>7</v>
      </c>
      <c r="K1181" s="63">
        <v>7</v>
      </c>
      <c r="L1181" s="12" t="s">
        <v>3536</v>
      </c>
      <c r="M1181" s="51" t="s">
        <v>510</v>
      </c>
      <c r="N1181" s="38">
        <v>1</v>
      </c>
    </row>
    <row r="1182" spans="1:14" s="78" customFormat="1" ht="42.75" outlineLevel="1" collapsed="1">
      <c r="A1182" s="51" t="s">
        <v>6082</v>
      </c>
      <c r="B1182" s="118" t="s">
        <v>4739</v>
      </c>
      <c r="C1182" s="148" t="s">
        <v>4870</v>
      </c>
      <c r="D1182" s="9" t="s">
        <v>4868</v>
      </c>
      <c r="E1182" s="217" t="s">
        <v>6083</v>
      </c>
      <c r="F1182" s="7" t="s">
        <v>6081</v>
      </c>
      <c r="G1182" s="8" t="s">
        <v>45</v>
      </c>
      <c r="H1182" s="6"/>
      <c r="I1182" s="6" t="s">
        <v>61</v>
      </c>
      <c r="J1182" s="63">
        <v>8</v>
      </c>
      <c r="K1182" s="63">
        <v>8</v>
      </c>
      <c r="L1182" s="5" t="s">
        <v>6742</v>
      </c>
      <c r="M1182" s="51"/>
      <c r="N1182" s="38"/>
    </row>
    <row r="1183" spans="1:14" s="78" customFormat="1" ht="42.75" hidden="1" outlineLevel="2">
      <c r="A1183" s="51"/>
      <c r="B1183" s="118" t="s">
        <v>4739</v>
      </c>
      <c r="C1183" s="148" t="s">
        <v>4870</v>
      </c>
      <c r="D1183" s="9" t="s">
        <v>4868</v>
      </c>
      <c r="E1183" s="9"/>
      <c r="F1183" s="7"/>
      <c r="G1183" s="8" t="s">
        <v>45</v>
      </c>
      <c r="H1183" s="6"/>
      <c r="I1183" s="6" t="s">
        <v>61</v>
      </c>
      <c r="J1183" s="63">
        <v>8</v>
      </c>
      <c r="K1183" s="63">
        <v>8</v>
      </c>
      <c r="L1183" s="65" t="s">
        <v>4742</v>
      </c>
      <c r="M1183" s="51" t="s">
        <v>510</v>
      </c>
      <c r="N1183" s="38">
        <v>1</v>
      </c>
    </row>
    <row r="1184" spans="1:14" s="78" customFormat="1" ht="42.75" hidden="1" outlineLevel="2">
      <c r="A1184" s="51"/>
      <c r="B1184" s="118" t="s">
        <v>4739</v>
      </c>
      <c r="C1184" s="148" t="s">
        <v>4870</v>
      </c>
      <c r="D1184" s="9" t="s">
        <v>4868</v>
      </c>
      <c r="E1184" s="9"/>
      <c r="F1184" s="7"/>
      <c r="G1184" s="8" t="s">
        <v>45</v>
      </c>
      <c r="H1184" s="6"/>
      <c r="I1184" s="6" t="s">
        <v>61</v>
      </c>
      <c r="J1184" s="63">
        <v>8</v>
      </c>
      <c r="K1184" s="63">
        <v>8</v>
      </c>
      <c r="L1184" s="12" t="s">
        <v>3536</v>
      </c>
      <c r="M1184" s="51" t="s">
        <v>510</v>
      </c>
      <c r="N1184" s="38">
        <v>1</v>
      </c>
    </row>
    <row r="1185" spans="1:14" s="78" customFormat="1" ht="42.75" outlineLevel="1" collapsed="1">
      <c r="A1185" s="51" t="s">
        <v>6085</v>
      </c>
      <c r="B1185" s="118" t="s">
        <v>4739</v>
      </c>
      <c r="C1185" s="148" t="s">
        <v>4870</v>
      </c>
      <c r="D1185" s="9" t="s">
        <v>4868</v>
      </c>
      <c r="E1185" s="217" t="s">
        <v>6086</v>
      </c>
      <c r="F1185" s="12" t="s">
        <v>6084</v>
      </c>
      <c r="G1185" s="8" t="s">
        <v>45</v>
      </c>
      <c r="H1185" s="6"/>
      <c r="I1185" s="6" t="s">
        <v>61</v>
      </c>
      <c r="J1185" s="63">
        <v>9</v>
      </c>
      <c r="K1185" s="63">
        <v>9</v>
      </c>
      <c r="L1185" s="5" t="s">
        <v>6742</v>
      </c>
      <c r="M1185" s="51"/>
      <c r="N1185" s="38"/>
    </row>
    <row r="1186" spans="1:14" s="78" customFormat="1" ht="42.75" hidden="1" outlineLevel="2">
      <c r="A1186" s="51"/>
      <c r="B1186" s="118" t="s">
        <v>4739</v>
      </c>
      <c r="C1186" s="148" t="s">
        <v>4870</v>
      </c>
      <c r="D1186" s="9" t="s">
        <v>4868</v>
      </c>
      <c r="E1186" s="9"/>
      <c r="F1186" s="7"/>
      <c r="G1186" s="8" t="s">
        <v>45</v>
      </c>
      <c r="H1186" s="6"/>
      <c r="I1186" s="6" t="s">
        <v>61</v>
      </c>
      <c r="J1186" s="63">
        <v>9</v>
      </c>
      <c r="K1186" s="63">
        <v>9</v>
      </c>
      <c r="L1186" s="65" t="s">
        <v>4742</v>
      </c>
      <c r="M1186" s="51" t="s">
        <v>510</v>
      </c>
      <c r="N1186" s="38">
        <v>1</v>
      </c>
    </row>
    <row r="1187" spans="1:14" s="78" customFormat="1" ht="42.75" hidden="1" outlineLevel="2">
      <c r="A1187" s="51"/>
      <c r="B1187" s="118" t="s">
        <v>4739</v>
      </c>
      <c r="C1187" s="148" t="s">
        <v>4870</v>
      </c>
      <c r="D1187" s="9" t="s">
        <v>4868</v>
      </c>
      <c r="E1187" s="9"/>
      <c r="F1187" s="7"/>
      <c r="G1187" s="8" t="s">
        <v>45</v>
      </c>
      <c r="H1187" s="6"/>
      <c r="I1187" s="6" t="s">
        <v>61</v>
      </c>
      <c r="J1187" s="63">
        <v>9</v>
      </c>
      <c r="K1187" s="63">
        <v>9</v>
      </c>
      <c r="L1187" s="12" t="s">
        <v>3536</v>
      </c>
      <c r="M1187" s="51" t="s">
        <v>510</v>
      </c>
      <c r="N1187" s="38">
        <v>1</v>
      </c>
    </row>
    <row r="1188" spans="1:14" s="78" customFormat="1" ht="42.75" outlineLevel="1" collapsed="1">
      <c r="A1188" s="51" t="s">
        <v>6087</v>
      </c>
      <c r="B1188" s="118" t="s">
        <v>4739</v>
      </c>
      <c r="C1188" s="148" t="s">
        <v>2547</v>
      </c>
      <c r="D1188" s="9" t="s">
        <v>4868</v>
      </c>
      <c r="E1188" s="100" t="s">
        <v>6088</v>
      </c>
      <c r="F1188" s="84" t="s">
        <v>6420</v>
      </c>
      <c r="G1188" s="8" t="s">
        <v>45</v>
      </c>
      <c r="H1188" s="6"/>
      <c r="I1188" s="6" t="s">
        <v>61</v>
      </c>
      <c r="J1188" s="63">
        <v>6</v>
      </c>
      <c r="K1188" s="63">
        <v>6</v>
      </c>
      <c r="L1188" s="5" t="s">
        <v>6743</v>
      </c>
      <c r="M1188" s="51"/>
      <c r="N1188" s="38"/>
    </row>
    <row r="1189" spans="1:14" s="78" customFormat="1" ht="42.75" hidden="1" outlineLevel="2">
      <c r="A1189" s="51"/>
      <c r="B1189" s="118" t="s">
        <v>4739</v>
      </c>
      <c r="C1189" s="148" t="s">
        <v>2547</v>
      </c>
      <c r="D1189" s="9" t="s">
        <v>4868</v>
      </c>
      <c r="E1189" s="9"/>
      <c r="F1189" s="7"/>
      <c r="G1189" s="8" t="s">
        <v>45</v>
      </c>
      <c r="H1189" s="6"/>
      <c r="I1189" s="6" t="s">
        <v>61</v>
      </c>
      <c r="J1189" s="63">
        <v>6</v>
      </c>
      <c r="K1189" s="63">
        <v>6</v>
      </c>
      <c r="L1189" s="65" t="s">
        <v>4742</v>
      </c>
      <c r="M1189" s="51" t="s">
        <v>510</v>
      </c>
      <c r="N1189" s="38">
        <v>1</v>
      </c>
    </row>
    <row r="1190" spans="1:14" s="78" customFormat="1" ht="42.75" outlineLevel="1" collapsed="1">
      <c r="A1190" s="51" t="s">
        <v>6089</v>
      </c>
      <c r="B1190" s="118" t="s">
        <v>4739</v>
      </c>
      <c r="C1190" s="148" t="s">
        <v>2547</v>
      </c>
      <c r="D1190" s="9" t="s">
        <v>4868</v>
      </c>
      <c r="E1190" s="100" t="s">
        <v>6090</v>
      </c>
      <c r="F1190" s="84" t="s">
        <v>6421</v>
      </c>
      <c r="G1190" s="8" t="s">
        <v>45</v>
      </c>
      <c r="H1190" s="6"/>
      <c r="I1190" s="6" t="s">
        <v>61</v>
      </c>
      <c r="J1190" s="63">
        <v>8</v>
      </c>
      <c r="K1190" s="63">
        <v>8</v>
      </c>
      <c r="L1190" s="5" t="s">
        <v>6744</v>
      </c>
      <c r="M1190" s="51"/>
      <c r="N1190" s="51"/>
    </row>
    <row r="1191" spans="1:14" s="78" customFormat="1" ht="42.75" hidden="1" outlineLevel="2">
      <c r="A1191" s="51"/>
      <c r="B1191" s="118" t="s">
        <v>4739</v>
      </c>
      <c r="C1191" s="148" t="s">
        <v>2547</v>
      </c>
      <c r="D1191" s="9" t="s">
        <v>4868</v>
      </c>
      <c r="E1191" s="9"/>
      <c r="F1191" s="7"/>
      <c r="G1191" s="8" t="s">
        <v>45</v>
      </c>
      <c r="H1191" s="6"/>
      <c r="I1191" s="6" t="s">
        <v>61</v>
      </c>
      <c r="J1191" s="63">
        <v>8</v>
      </c>
      <c r="K1191" s="63">
        <v>8</v>
      </c>
      <c r="L1191" s="65" t="s">
        <v>4747</v>
      </c>
      <c r="M1191" s="51" t="s">
        <v>510</v>
      </c>
      <c r="N1191" s="38">
        <v>1</v>
      </c>
    </row>
    <row r="1192" spans="1:14" s="78" customFormat="1" ht="42.75" outlineLevel="1" collapsed="1">
      <c r="A1192" s="51" t="s">
        <v>6091</v>
      </c>
      <c r="B1192" s="118" t="s">
        <v>4739</v>
      </c>
      <c r="C1192" s="148" t="s">
        <v>4923</v>
      </c>
      <c r="D1192" s="9" t="s">
        <v>4868</v>
      </c>
      <c r="E1192" s="9"/>
      <c r="F1192" s="12" t="s">
        <v>6422</v>
      </c>
      <c r="G1192" s="8" t="s">
        <v>45</v>
      </c>
      <c r="H1192" s="6"/>
      <c r="I1192" s="6" t="s">
        <v>61</v>
      </c>
      <c r="J1192" s="63">
        <v>6</v>
      </c>
      <c r="K1192" s="63">
        <v>6</v>
      </c>
      <c r="L1192" s="5" t="s">
        <v>6745</v>
      </c>
      <c r="M1192" s="51"/>
      <c r="N1192" s="38"/>
    </row>
    <row r="1193" spans="1:14" s="78" customFormat="1" ht="42.75" hidden="1" outlineLevel="2">
      <c r="A1193" s="51"/>
      <c r="B1193" s="118" t="s">
        <v>4739</v>
      </c>
      <c r="C1193" s="148" t="s">
        <v>4923</v>
      </c>
      <c r="D1193" s="9" t="s">
        <v>4868</v>
      </c>
      <c r="E1193" s="9"/>
      <c r="F1193" s="65"/>
      <c r="G1193" s="8" t="s">
        <v>45</v>
      </c>
      <c r="H1193" s="6"/>
      <c r="I1193" s="6" t="s">
        <v>61</v>
      </c>
      <c r="J1193" s="63">
        <v>6</v>
      </c>
      <c r="K1193" s="63">
        <v>6</v>
      </c>
      <c r="L1193" s="65" t="s">
        <v>6092</v>
      </c>
      <c r="M1193" s="51" t="s">
        <v>510</v>
      </c>
      <c r="N1193" s="38">
        <v>1</v>
      </c>
    </row>
    <row r="1194" spans="1:14" s="78" customFormat="1" ht="42.75" outlineLevel="1" collapsed="1">
      <c r="A1194" s="51" t="s">
        <v>2402</v>
      </c>
      <c r="B1194" s="118" t="s">
        <v>4739</v>
      </c>
      <c r="C1194" s="148" t="s">
        <v>4923</v>
      </c>
      <c r="D1194" s="9" t="s">
        <v>4868</v>
      </c>
      <c r="E1194" s="9"/>
      <c r="F1194" s="65" t="s">
        <v>6423</v>
      </c>
      <c r="G1194" s="8" t="s">
        <v>45</v>
      </c>
      <c r="H1194" s="6"/>
      <c r="I1194" s="6" t="s">
        <v>61</v>
      </c>
      <c r="J1194" s="63">
        <v>6</v>
      </c>
      <c r="K1194" s="63">
        <v>6</v>
      </c>
      <c r="L1194" s="5" t="s">
        <v>6746</v>
      </c>
      <c r="M1194" s="51"/>
      <c r="N1194" s="51"/>
    </row>
    <row r="1195" spans="1:14" s="78" customFormat="1" ht="42.75" hidden="1" outlineLevel="2">
      <c r="A1195" s="51"/>
      <c r="B1195" s="118" t="s">
        <v>4739</v>
      </c>
      <c r="C1195" s="148" t="s">
        <v>4923</v>
      </c>
      <c r="D1195" s="9" t="s">
        <v>4868</v>
      </c>
      <c r="E1195" s="9"/>
      <c r="F1195" s="12"/>
      <c r="G1195" s="8" t="s">
        <v>45</v>
      </c>
      <c r="H1195" s="6"/>
      <c r="I1195" s="6" t="s">
        <v>61</v>
      </c>
      <c r="J1195" s="63">
        <v>6</v>
      </c>
      <c r="K1195" s="63">
        <v>6</v>
      </c>
      <c r="L1195" s="12" t="s">
        <v>3536</v>
      </c>
      <c r="M1195" s="51" t="s">
        <v>510</v>
      </c>
      <c r="N1195" s="38">
        <v>1</v>
      </c>
    </row>
    <row r="1196" spans="1:14" s="78" customFormat="1" ht="42.75" outlineLevel="1" collapsed="1">
      <c r="A1196" s="51" t="s">
        <v>2407</v>
      </c>
      <c r="B1196" s="118" t="s">
        <v>4739</v>
      </c>
      <c r="C1196" s="148" t="s">
        <v>4923</v>
      </c>
      <c r="D1196" s="9" t="s">
        <v>4868</v>
      </c>
      <c r="E1196" s="9"/>
      <c r="F1196" s="12" t="s">
        <v>6093</v>
      </c>
      <c r="G1196" s="8" t="s">
        <v>45</v>
      </c>
      <c r="H1196" s="6"/>
      <c r="I1196" s="6" t="s">
        <v>61</v>
      </c>
      <c r="J1196" s="63">
        <v>8</v>
      </c>
      <c r="K1196" s="63">
        <v>8</v>
      </c>
      <c r="L1196" s="5" t="s">
        <v>6742</v>
      </c>
      <c r="M1196" s="51"/>
      <c r="N1196" s="38"/>
    </row>
    <row r="1197" spans="1:14" s="78" customFormat="1" ht="42.75" hidden="1" outlineLevel="2">
      <c r="A1197" s="51"/>
      <c r="B1197" s="118" t="s">
        <v>4739</v>
      </c>
      <c r="C1197" s="148" t="s">
        <v>4923</v>
      </c>
      <c r="D1197" s="9" t="s">
        <v>4868</v>
      </c>
      <c r="E1197" s="9"/>
      <c r="F1197" s="12"/>
      <c r="G1197" s="8" t="s">
        <v>45</v>
      </c>
      <c r="H1197" s="6"/>
      <c r="I1197" s="6" t="s">
        <v>61</v>
      </c>
      <c r="J1197" s="63">
        <v>8</v>
      </c>
      <c r="K1197" s="63">
        <v>8</v>
      </c>
      <c r="L1197" s="65" t="s">
        <v>4742</v>
      </c>
      <c r="M1197" s="51" t="s">
        <v>510</v>
      </c>
      <c r="N1197" s="38">
        <v>1</v>
      </c>
    </row>
    <row r="1198" spans="1:14" s="78" customFormat="1" ht="42.75" hidden="1" outlineLevel="2">
      <c r="A1198" s="51"/>
      <c r="B1198" s="118" t="s">
        <v>4739</v>
      </c>
      <c r="C1198" s="148" t="s">
        <v>4923</v>
      </c>
      <c r="D1198" s="9" t="s">
        <v>4868</v>
      </c>
      <c r="E1198" s="9"/>
      <c r="F1198" s="12"/>
      <c r="G1198" s="8" t="s">
        <v>45</v>
      </c>
      <c r="H1198" s="6"/>
      <c r="I1198" s="6" t="s">
        <v>61</v>
      </c>
      <c r="J1198" s="63">
        <v>8</v>
      </c>
      <c r="K1198" s="63">
        <v>8</v>
      </c>
      <c r="L1198" s="12" t="s">
        <v>3536</v>
      </c>
      <c r="M1198" s="51" t="s">
        <v>510</v>
      </c>
      <c r="N1198" s="38">
        <v>1</v>
      </c>
    </row>
    <row r="1199" spans="1:14" s="78" customFormat="1" ht="42.75" outlineLevel="1" collapsed="1">
      <c r="A1199" s="51" t="s">
        <v>2412</v>
      </c>
      <c r="B1199" s="118" t="s">
        <v>4739</v>
      </c>
      <c r="C1199" s="148" t="s">
        <v>4923</v>
      </c>
      <c r="D1199" s="9" t="s">
        <v>4868</v>
      </c>
      <c r="E1199" s="9"/>
      <c r="F1199" s="12" t="s">
        <v>6095</v>
      </c>
      <c r="G1199" s="8" t="s">
        <v>45</v>
      </c>
      <c r="H1199" s="6"/>
      <c r="I1199" s="6" t="s">
        <v>61</v>
      </c>
      <c r="J1199" s="63">
        <v>5</v>
      </c>
      <c r="K1199" s="63">
        <v>5</v>
      </c>
      <c r="L1199" s="5" t="s">
        <v>6747</v>
      </c>
      <c r="M1199" s="51"/>
      <c r="N1199" s="38"/>
    </row>
    <row r="1200" spans="1:14" s="78" customFormat="1" ht="42.75" hidden="1" outlineLevel="2">
      <c r="A1200" s="51"/>
      <c r="B1200" s="118" t="s">
        <v>4739</v>
      </c>
      <c r="C1200" s="148" t="s">
        <v>4923</v>
      </c>
      <c r="D1200" s="9" t="s">
        <v>4868</v>
      </c>
      <c r="E1200" s="141"/>
      <c r="F1200" s="12"/>
      <c r="G1200" s="8" t="s">
        <v>45</v>
      </c>
      <c r="H1200" s="6"/>
      <c r="I1200" s="6" t="s">
        <v>61</v>
      </c>
      <c r="J1200" s="63">
        <v>5</v>
      </c>
      <c r="K1200" s="63">
        <v>5</v>
      </c>
      <c r="L1200" s="65" t="s">
        <v>4742</v>
      </c>
      <c r="M1200" s="51" t="s">
        <v>510</v>
      </c>
      <c r="N1200" s="38">
        <v>1</v>
      </c>
    </row>
    <row r="1201" spans="1:14" s="78" customFormat="1" ht="42.75" hidden="1" outlineLevel="2">
      <c r="A1201" s="51"/>
      <c r="B1201" s="118" t="s">
        <v>4739</v>
      </c>
      <c r="C1201" s="148" t="s">
        <v>4923</v>
      </c>
      <c r="D1201" s="9" t="s">
        <v>4868</v>
      </c>
      <c r="E1201" s="141"/>
      <c r="F1201" s="12"/>
      <c r="G1201" s="8" t="s">
        <v>45</v>
      </c>
      <c r="H1201" s="6"/>
      <c r="I1201" s="6" t="s">
        <v>61</v>
      </c>
      <c r="J1201" s="63">
        <v>5</v>
      </c>
      <c r="K1201" s="63">
        <v>5</v>
      </c>
      <c r="L1201" s="65" t="s">
        <v>6096</v>
      </c>
      <c r="M1201" s="51" t="s">
        <v>510</v>
      </c>
      <c r="N1201" s="38">
        <v>1</v>
      </c>
    </row>
    <row r="1202" spans="1:14" s="78" customFormat="1" ht="57" outlineLevel="1" collapsed="1">
      <c r="A1202" s="51" t="s">
        <v>2416</v>
      </c>
      <c r="B1202" s="118" t="s">
        <v>4739</v>
      </c>
      <c r="C1202" s="148" t="s">
        <v>4923</v>
      </c>
      <c r="D1202" s="9" t="s">
        <v>4868</v>
      </c>
      <c r="E1202" s="141"/>
      <c r="F1202" s="12" t="s">
        <v>6424</v>
      </c>
      <c r="G1202" s="8" t="s">
        <v>45</v>
      </c>
      <c r="H1202" s="6"/>
      <c r="I1202" s="6" t="s">
        <v>61</v>
      </c>
      <c r="J1202" s="63">
        <v>4</v>
      </c>
      <c r="K1202" s="63">
        <v>4</v>
      </c>
      <c r="L1202" s="5" t="s">
        <v>6748</v>
      </c>
      <c r="M1202" s="51"/>
      <c r="N1202" s="51"/>
    </row>
    <row r="1203" spans="1:14" s="78" customFormat="1" ht="42.75" hidden="1" outlineLevel="2">
      <c r="A1203" s="51"/>
      <c r="B1203" s="118" t="s">
        <v>4739</v>
      </c>
      <c r="C1203" s="148" t="s">
        <v>4923</v>
      </c>
      <c r="D1203" s="9" t="s">
        <v>4868</v>
      </c>
      <c r="E1203" s="141"/>
      <c r="F1203" s="12"/>
      <c r="G1203" s="8" t="s">
        <v>45</v>
      </c>
      <c r="H1203" s="6"/>
      <c r="I1203" s="6" t="s">
        <v>61</v>
      </c>
      <c r="J1203" s="63">
        <v>4</v>
      </c>
      <c r="K1203" s="63">
        <v>4</v>
      </c>
      <c r="L1203" s="65" t="s">
        <v>4742</v>
      </c>
      <c r="M1203" s="51" t="s">
        <v>510</v>
      </c>
      <c r="N1203" s="38">
        <v>1</v>
      </c>
    </row>
    <row r="1204" spans="1:14" s="78" customFormat="1" ht="42.75" hidden="1" outlineLevel="2">
      <c r="A1204" s="51"/>
      <c r="B1204" s="118" t="s">
        <v>4739</v>
      </c>
      <c r="C1204" s="148" t="s">
        <v>4923</v>
      </c>
      <c r="D1204" s="9" t="s">
        <v>4868</v>
      </c>
      <c r="E1204" s="141"/>
      <c r="F1204" s="12"/>
      <c r="G1204" s="8" t="s">
        <v>45</v>
      </c>
      <c r="H1204" s="6"/>
      <c r="I1204" s="6" t="s">
        <v>61</v>
      </c>
      <c r="J1204" s="63">
        <v>4</v>
      </c>
      <c r="K1204" s="63">
        <v>4</v>
      </c>
      <c r="L1204" s="65" t="s">
        <v>6096</v>
      </c>
      <c r="M1204" s="51" t="s">
        <v>510</v>
      </c>
      <c r="N1204" s="38">
        <v>1</v>
      </c>
    </row>
    <row r="1205" spans="1:14" s="78" customFormat="1" ht="42.75" hidden="1" outlineLevel="2">
      <c r="A1205" s="51"/>
      <c r="B1205" s="118" t="s">
        <v>4739</v>
      </c>
      <c r="C1205" s="148" t="s">
        <v>4923</v>
      </c>
      <c r="D1205" s="9" t="s">
        <v>4868</v>
      </c>
      <c r="E1205" s="141"/>
      <c r="F1205" s="12"/>
      <c r="G1205" s="8" t="s">
        <v>45</v>
      </c>
      <c r="H1205" s="6"/>
      <c r="I1205" s="6" t="s">
        <v>61</v>
      </c>
      <c r="J1205" s="63">
        <v>4</v>
      </c>
      <c r="K1205" s="63">
        <v>4</v>
      </c>
      <c r="L1205" s="12" t="s">
        <v>3536</v>
      </c>
      <c r="M1205" s="51" t="s">
        <v>510</v>
      </c>
      <c r="N1205" s="38">
        <v>1</v>
      </c>
    </row>
    <row r="1206" spans="1:14" s="78" customFormat="1" ht="42.75" hidden="1" outlineLevel="2">
      <c r="A1206" s="51"/>
      <c r="B1206" s="118" t="s">
        <v>4739</v>
      </c>
      <c r="C1206" s="148" t="s">
        <v>4923</v>
      </c>
      <c r="D1206" s="9" t="s">
        <v>4868</v>
      </c>
      <c r="E1206" s="141"/>
      <c r="F1206" s="12"/>
      <c r="G1206" s="8" t="s">
        <v>45</v>
      </c>
      <c r="H1206" s="6"/>
      <c r="I1206" s="6" t="s">
        <v>61</v>
      </c>
      <c r="J1206" s="63">
        <v>4</v>
      </c>
      <c r="K1206" s="63">
        <v>4</v>
      </c>
      <c r="L1206" s="65" t="s">
        <v>6097</v>
      </c>
      <c r="M1206" s="51" t="s">
        <v>510</v>
      </c>
      <c r="N1206" s="38">
        <v>1</v>
      </c>
    </row>
    <row r="1207" spans="1:14" s="78" customFormat="1" ht="42.75" outlineLevel="1" collapsed="1">
      <c r="A1207" s="51" t="s">
        <v>2421</v>
      </c>
      <c r="B1207" s="118" t="s">
        <v>4739</v>
      </c>
      <c r="C1207" s="148" t="s">
        <v>4923</v>
      </c>
      <c r="D1207" s="9" t="s">
        <v>4868</v>
      </c>
      <c r="E1207" s="141"/>
      <c r="F1207" s="12" t="s">
        <v>6098</v>
      </c>
      <c r="G1207" s="8" t="s">
        <v>45</v>
      </c>
      <c r="H1207" s="6"/>
      <c r="I1207" s="6" t="s">
        <v>61</v>
      </c>
      <c r="J1207" s="63">
        <v>7</v>
      </c>
      <c r="K1207" s="63">
        <v>7</v>
      </c>
      <c r="L1207" s="5" t="s">
        <v>6749</v>
      </c>
      <c r="M1207" s="51"/>
      <c r="N1207" s="38"/>
    </row>
    <row r="1208" spans="1:14" s="78" customFormat="1" ht="42.75" hidden="1" outlineLevel="2">
      <c r="A1208" s="51"/>
      <c r="B1208" s="118" t="s">
        <v>4739</v>
      </c>
      <c r="C1208" s="148" t="s">
        <v>4923</v>
      </c>
      <c r="D1208" s="9" t="s">
        <v>4868</v>
      </c>
      <c r="E1208" s="141"/>
      <c r="F1208" s="12"/>
      <c r="G1208" s="8" t="s">
        <v>45</v>
      </c>
      <c r="H1208" s="6"/>
      <c r="I1208" s="6" t="s">
        <v>61</v>
      </c>
      <c r="J1208" s="63">
        <v>7</v>
      </c>
      <c r="K1208" s="63">
        <v>7</v>
      </c>
      <c r="L1208" s="65" t="s">
        <v>6099</v>
      </c>
      <c r="M1208" s="51" t="s">
        <v>510</v>
      </c>
      <c r="N1208" s="38">
        <v>1</v>
      </c>
    </row>
    <row r="1209" spans="1:14" s="78" customFormat="1" ht="42.75" outlineLevel="1" collapsed="1">
      <c r="A1209" s="51" t="s">
        <v>6425</v>
      </c>
      <c r="B1209" s="118" t="s">
        <v>4739</v>
      </c>
      <c r="C1209" s="148" t="s">
        <v>4945</v>
      </c>
      <c r="D1209" s="9" t="s">
        <v>4868</v>
      </c>
      <c r="E1209" s="141" t="s">
        <v>6101</v>
      </c>
      <c r="F1209" s="12" t="s">
        <v>6100</v>
      </c>
      <c r="G1209" s="8" t="s">
        <v>45</v>
      </c>
      <c r="H1209" s="6"/>
      <c r="I1209" s="6" t="s">
        <v>61</v>
      </c>
      <c r="J1209" s="63">
        <v>10</v>
      </c>
      <c r="K1209" s="63">
        <v>10</v>
      </c>
      <c r="L1209" s="5" t="s">
        <v>6750</v>
      </c>
      <c r="M1209" s="51"/>
      <c r="N1209" s="51"/>
    </row>
    <row r="1210" spans="1:14" s="78" customFormat="1" ht="42.75" hidden="1" outlineLevel="2">
      <c r="A1210" s="51"/>
      <c r="B1210" s="118" t="s">
        <v>4739</v>
      </c>
      <c r="C1210" s="148" t="s">
        <v>4945</v>
      </c>
      <c r="D1210" s="9" t="s">
        <v>4868</v>
      </c>
      <c r="E1210" s="141"/>
      <c r="F1210" s="12"/>
      <c r="G1210" s="8" t="s">
        <v>45</v>
      </c>
      <c r="H1210" s="6"/>
      <c r="I1210" s="6" t="s">
        <v>61</v>
      </c>
      <c r="J1210" s="63">
        <v>10</v>
      </c>
      <c r="K1210" s="63">
        <v>10</v>
      </c>
      <c r="L1210" s="65" t="s">
        <v>4742</v>
      </c>
      <c r="M1210" s="51" t="s">
        <v>510</v>
      </c>
      <c r="N1210" s="38">
        <v>1</v>
      </c>
    </row>
    <row r="1211" spans="1:14" s="78" customFormat="1" ht="42.75" hidden="1" outlineLevel="2">
      <c r="A1211" s="51"/>
      <c r="B1211" s="118" t="s">
        <v>4739</v>
      </c>
      <c r="C1211" s="148" t="s">
        <v>4945</v>
      </c>
      <c r="D1211" s="9" t="s">
        <v>4868</v>
      </c>
      <c r="E1211" s="141"/>
      <c r="F1211" s="12"/>
      <c r="G1211" s="8" t="s">
        <v>45</v>
      </c>
      <c r="H1211" s="6"/>
      <c r="I1211" s="6" t="s">
        <v>61</v>
      </c>
      <c r="J1211" s="63">
        <v>10</v>
      </c>
      <c r="K1211" s="63">
        <v>10</v>
      </c>
      <c r="L1211" s="65" t="s">
        <v>6099</v>
      </c>
      <c r="M1211" s="51" t="s">
        <v>510</v>
      </c>
      <c r="N1211" s="38">
        <v>1</v>
      </c>
    </row>
    <row r="1212" spans="1:14" s="78" customFormat="1" ht="42.75" outlineLevel="1" collapsed="1">
      <c r="A1212" s="51" t="s">
        <v>3518</v>
      </c>
      <c r="B1212" s="118" t="s">
        <v>4739</v>
      </c>
      <c r="C1212" s="148" t="s">
        <v>4945</v>
      </c>
      <c r="D1212" s="9" t="s">
        <v>4868</v>
      </c>
      <c r="E1212" s="141" t="s">
        <v>6103</v>
      </c>
      <c r="F1212" s="12" t="s">
        <v>6102</v>
      </c>
      <c r="G1212" s="8" t="s">
        <v>45</v>
      </c>
      <c r="H1212" s="6"/>
      <c r="I1212" s="6" t="s">
        <v>61</v>
      </c>
      <c r="J1212" s="63">
        <v>8</v>
      </c>
      <c r="K1212" s="63">
        <v>8</v>
      </c>
      <c r="L1212" s="5" t="s">
        <v>6750</v>
      </c>
      <c r="M1212" s="51"/>
      <c r="N1212" s="51"/>
    </row>
    <row r="1213" spans="1:14" s="78" customFormat="1" ht="42.75" hidden="1" outlineLevel="2">
      <c r="A1213" s="51"/>
      <c r="B1213" s="118" t="s">
        <v>4739</v>
      </c>
      <c r="C1213" s="148" t="s">
        <v>4945</v>
      </c>
      <c r="D1213" s="9" t="s">
        <v>4868</v>
      </c>
      <c r="E1213" s="141"/>
      <c r="F1213" s="12"/>
      <c r="G1213" s="8" t="s">
        <v>45</v>
      </c>
      <c r="H1213" s="6"/>
      <c r="I1213" s="6" t="s">
        <v>61</v>
      </c>
      <c r="J1213" s="63">
        <v>8</v>
      </c>
      <c r="K1213" s="63">
        <v>8</v>
      </c>
      <c r="L1213" s="65" t="s">
        <v>4742</v>
      </c>
      <c r="M1213" s="51" t="s">
        <v>510</v>
      </c>
      <c r="N1213" s="38">
        <v>1</v>
      </c>
    </row>
    <row r="1214" spans="1:14" s="78" customFormat="1" ht="42.75" hidden="1" outlineLevel="2">
      <c r="A1214" s="51"/>
      <c r="B1214" s="118" t="s">
        <v>4739</v>
      </c>
      <c r="C1214" s="148" t="s">
        <v>4945</v>
      </c>
      <c r="D1214" s="9" t="s">
        <v>4868</v>
      </c>
      <c r="E1214" s="141"/>
      <c r="F1214" s="12"/>
      <c r="G1214" s="8" t="s">
        <v>45</v>
      </c>
      <c r="H1214" s="6"/>
      <c r="I1214" s="6" t="s">
        <v>61</v>
      </c>
      <c r="J1214" s="63">
        <v>8</v>
      </c>
      <c r="K1214" s="63">
        <v>8</v>
      </c>
      <c r="L1214" s="65" t="s">
        <v>6099</v>
      </c>
      <c r="M1214" s="51" t="s">
        <v>510</v>
      </c>
      <c r="N1214" s="38">
        <v>1</v>
      </c>
    </row>
    <row r="1215" spans="1:14" s="78" customFormat="1" ht="42.75" outlineLevel="1" collapsed="1">
      <c r="A1215" s="51" t="s">
        <v>6094</v>
      </c>
      <c r="B1215" s="118" t="s">
        <v>4739</v>
      </c>
      <c r="C1215" s="148" t="s">
        <v>4945</v>
      </c>
      <c r="D1215" s="9" t="s">
        <v>4868</v>
      </c>
      <c r="E1215" s="141" t="s">
        <v>6105</v>
      </c>
      <c r="F1215" s="12" t="s">
        <v>6104</v>
      </c>
      <c r="G1215" s="8" t="s">
        <v>45</v>
      </c>
      <c r="H1215" s="6"/>
      <c r="I1215" s="6" t="s">
        <v>61</v>
      </c>
      <c r="J1215" s="63">
        <v>5</v>
      </c>
      <c r="K1215" s="63">
        <v>5</v>
      </c>
      <c r="L1215" s="5" t="s">
        <v>6751</v>
      </c>
      <c r="M1215" s="51"/>
      <c r="N1215" s="51"/>
    </row>
    <row r="1216" spans="1:14" s="78" customFormat="1" ht="42.75" hidden="1" outlineLevel="2">
      <c r="A1216" s="51"/>
      <c r="B1216" s="118" t="s">
        <v>4739</v>
      </c>
      <c r="C1216" s="148" t="s">
        <v>4945</v>
      </c>
      <c r="D1216" s="9" t="s">
        <v>4868</v>
      </c>
      <c r="E1216" s="141"/>
      <c r="F1216" s="12"/>
      <c r="G1216" s="8" t="s">
        <v>45</v>
      </c>
      <c r="H1216" s="6"/>
      <c r="I1216" s="6" t="s">
        <v>61</v>
      </c>
      <c r="J1216" s="63">
        <v>5</v>
      </c>
      <c r="K1216" s="63">
        <v>5</v>
      </c>
      <c r="L1216" s="65" t="s">
        <v>4742</v>
      </c>
      <c r="M1216" s="51" t="s">
        <v>510</v>
      </c>
      <c r="N1216" s="38">
        <v>1</v>
      </c>
    </row>
    <row r="1217" spans="1:14" s="78" customFormat="1" ht="42.75" hidden="1" outlineLevel="2">
      <c r="A1217" s="51"/>
      <c r="B1217" s="118" t="s">
        <v>4739</v>
      </c>
      <c r="C1217" s="148" t="s">
        <v>4945</v>
      </c>
      <c r="D1217" s="9" t="s">
        <v>4868</v>
      </c>
      <c r="E1217" s="141"/>
      <c r="F1217" s="12"/>
      <c r="G1217" s="8" t="s">
        <v>45</v>
      </c>
      <c r="H1217" s="6"/>
      <c r="I1217" s="6" t="s">
        <v>61</v>
      </c>
      <c r="J1217" s="63">
        <v>5</v>
      </c>
      <c r="K1217" s="63">
        <v>5</v>
      </c>
      <c r="L1217" s="65" t="s">
        <v>6099</v>
      </c>
      <c r="M1217" s="51" t="s">
        <v>510</v>
      </c>
      <c r="N1217" s="38">
        <v>1</v>
      </c>
    </row>
    <row r="1218" spans="1:14" s="78" customFormat="1" ht="42.75" hidden="1" outlineLevel="2">
      <c r="A1218" s="51"/>
      <c r="B1218" s="118" t="s">
        <v>4739</v>
      </c>
      <c r="C1218" s="148" t="s">
        <v>4945</v>
      </c>
      <c r="D1218" s="9" t="s">
        <v>4868</v>
      </c>
      <c r="E1218" s="141"/>
      <c r="F1218" s="12"/>
      <c r="G1218" s="8" t="s">
        <v>45</v>
      </c>
      <c r="H1218" s="6"/>
      <c r="I1218" s="6" t="s">
        <v>61</v>
      </c>
      <c r="J1218" s="63">
        <v>5</v>
      </c>
      <c r="K1218" s="63">
        <v>5</v>
      </c>
      <c r="L1218" s="71" t="s">
        <v>6106</v>
      </c>
      <c r="M1218" s="51" t="s">
        <v>510</v>
      </c>
      <c r="N1218" s="38">
        <v>1</v>
      </c>
    </row>
    <row r="1219" spans="1:14" s="78" customFormat="1" ht="42.75" outlineLevel="1" collapsed="1">
      <c r="A1219" s="51" t="s">
        <v>3525</v>
      </c>
      <c r="B1219" s="118" t="s">
        <v>4739</v>
      </c>
      <c r="C1219" s="148" t="s">
        <v>4945</v>
      </c>
      <c r="D1219" s="9" t="s">
        <v>4868</v>
      </c>
      <c r="E1219" s="141" t="s">
        <v>6108</v>
      </c>
      <c r="F1219" s="12" t="s">
        <v>6107</v>
      </c>
      <c r="G1219" s="8" t="s">
        <v>45</v>
      </c>
      <c r="H1219" s="6"/>
      <c r="I1219" s="6" t="s">
        <v>61</v>
      </c>
      <c r="J1219" s="63">
        <v>8</v>
      </c>
      <c r="K1219" s="63">
        <v>8</v>
      </c>
      <c r="L1219" s="5" t="s">
        <v>6752</v>
      </c>
      <c r="M1219" s="51"/>
      <c r="N1219" s="51"/>
    </row>
    <row r="1220" spans="1:14" s="78" customFormat="1" ht="42.75" hidden="1" outlineLevel="2">
      <c r="A1220" s="51"/>
      <c r="B1220" s="118" t="s">
        <v>4739</v>
      </c>
      <c r="C1220" s="148" t="s">
        <v>4945</v>
      </c>
      <c r="D1220" s="9" t="s">
        <v>4868</v>
      </c>
      <c r="E1220" s="141"/>
      <c r="F1220" s="12"/>
      <c r="G1220" s="8" t="s">
        <v>45</v>
      </c>
      <c r="H1220" s="6"/>
      <c r="I1220" s="6" t="s">
        <v>61</v>
      </c>
      <c r="J1220" s="63">
        <v>8</v>
      </c>
      <c r="K1220" s="63">
        <v>8</v>
      </c>
      <c r="L1220" s="12" t="s">
        <v>3536</v>
      </c>
      <c r="M1220" s="51" t="s">
        <v>510</v>
      </c>
      <c r="N1220" s="38">
        <v>1</v>
      </c>
    </row>
    <row r="1221" spans="1:14" s="78" customFormat="1" ht="42.75" outlineLevel="1" collapsed="1">
      <c r="A1221" s="51" t="s">
        <v>3529</v>
      </c>
      <c r="B1221" s="118" t="s">
        <v>4739</v>
      </c>
      <c r="C1221" s="148" t="s">
        <v>4945</v>
      </c>
      <c r="D1221" s="9" t="s">
        <v>4868</v>
      </c>
      <c r="E1221" s="141" t="s">
        <v>6110</v>
      </c>
      <c r="F1221" s="12" t="s">
        <v>6109</v>
      </c>
      <c r="G1221" s="8" t="s">
        <v>45</v>
      </c>
      <c r="H1221" s="6"/>
      <c r="I1221" s="6" t="s">
        <v>61</v>
      </c>
      <c r="J1221" s="63">
        <v>7</v>
      </c>
      <c r="K1221" s="63">
        <v>7</v>
      </c>
      <c r="L1221" s="5" t="s">
        <v>6753</v>
      </c>
      <c r="M1221" s="51"/>
      <c r="N1221" s="51"/>
    </row>
    <row r="1222" spans="1:14" s="78" customFormat="1" ht="42.75" hidden="1" outlineLevel="2">
      <c r="A1222" s="51"/>
      <c r="B1222" s="118" t="s">
        <v>4739</v>
      </c>
      <c r="C1222" s="148" t="s">
        <v>4945</v>
      </c>
      <c r="D1222" s="9" t="s">
        <v>4868</v>
      </c>
      <c r="E1222" s="141"/>
      <c r="F1222" s="12"/>
      <c r="G1222" s="8" t="s">
        <v>45</v>
      </c>
      <c r="H1222" s="6"/>
      <c r="I1222" s="6" t="s">
        <v>61</v>
      </c>
      <c r="J1222" s="63">
        <v>7</v>
      </c>
      <c r="K1222" s="63">
        <v>7</v>
      </c>
      <c r="L1222" s="12" t="s">
        <v>3536</v>
      </c>
      <c r="M1222" s="51" t="s">
        <v>510</v>
      </c>
      <c r="N1222" s="38">
        <v>1</v>
      </c>
    </row>
    <row r="1223" spans="1:14" s="78" customFormat="1" ht="42.75" hidden="1" outlineLevel="2">
      <c r="A1223" s="51"/>
      <c r="B1223" s="118" t="s">
        <v>4739</v>
      </c>
      <c r="C1223" s="148" t="s">
        <v>4945</v>
      </c>
      <c r="D1223" s="9" t="s">
        <v>4868</v>
      </c>
      <c r="E1223" s="141"/>
      <c r="F1223" s="12"/>
      <c r="G1223" s="8" t="s">
        <v>45</v>
      </c>
      <c r="H1223" s="6"/>
      <c r="I1223" s="6" t="s">
        <v>61</v>
      </c>
      <c r="J1223" s="63">
        <v>7</v>
      </c>
      <c r="K1223" s="63">
        <v>7</v>
      </c>
      <c r="L1223" s="71" t="s">
        <v>6106</v>
      </c>
      <c r="M1223" s="51" t="s">
        <v>510</v>
      </c>
      <c r="N1223" s="38">
        <v>1</v>
      </c>
    </row>
    <row r="1224" spans="1:14" s="78" customFormat="1" ht="42.75" outlineLevel="1" collapsed="1">
      <c r="A1224" s="51" t="s">
        <v>3533</v>
      </c>
      <c r="B1224" s="118" t="s">
        <v>4739</v>
      </c>
      <c r="C1224" s="148" t="s">
        <v>5118</v>
      </c>
      <c r="D1224" s="9" t="s">
        <v>4868</v>
      </c>
      <c r="E1224" s="141" t="s">
        <v>6111</v>
      </c>
      <c r="F1224" s="12" t="s">
        <v>6426</v>
      </c>
      <c r="G1224" s="8" t="s">
        <v>45</v>
      </c>
      <c r="H1224" s="6"/>
      <c r="I1224" s="6" t="s">
        <v>61</v>
      </c>
      <c r="J1224" s="63">
        <v>6</v>
      </c>
      <c r="K1224" s="63">
        <v>6</v>
      </c>
      <c r="L1224" s="5" t="s">
        <v>6754</v>
      </c>
      <c r="M1224" s="51"/>
      <c r="N1224" s="38"/>
    </row>
    <row r="1225" spans="1:14" s="78" customFormat="1" ht="42.75" hidden="1" outlineLevel="2">
      <c r="A1225" s="51"/>
      <c r="B1225" s="118" t="s">
        <v>4739</v>
      </c>
      <c r="C1225" s="148" t="s">
        <v>5118</v>
      </c>
      <c r="D1225" s="9" t="s">
        <v>4868</v>
      </c>
      <c r="E1225" s="141"/>
      <c r="F1225" s="12"/>
      <c r="G1225" s="8" t="s">
        <v>45</v>
      </c>
      <c r="H1225" s="6"/>
      <c r="I1225" s="6" t="s">
        <v>61</v>
      </c>
      <c r="J1225" s="63">
        <v>6</v>
      </c>
      <c r="K1225" s="63">
        <v>6</v>
      </c>
      <c r="L1225" s="12" t="s">
        <v>6112</v>
      </c>
      <c r="M1225" s="51" t="s">
        <v>510</v>
      </c>
      <c r="N1225" s="38">
        <v>1</v>
      </c>
    </row>
    <row r="1226" spans="1:14" s="78" customFormat="1" ht="42.75" outlineLevel="1" collapsed="1">
      <c r="A1226" s="51" t="s">
        <v>3537</v>
      </c>
      <c r="B1226" s="118" t="s">
        <v>4739</v>
      </c>
      <c r="C1226" s="148" t="s">
        <v>5118</v>
      </c>
      <c r="D1226" s="9" t="s">
        <v>4868</v>
      </c>
      <c r="E1226" s="141" t="s">
        <v>6113</v>
      </c>
      <c r="F1226" s="12" t="s">
        <v>6427</v>
      </c>
      <c r="G1226" s="8" t="s">
        <v>45</v>
      </c>
      <c r="H1226" s="6"/>
      <c r="I1226" s="6" t="s">
        <v>61</v>
      </c>
      <c r="J1226" s="63">
        <v>8</v>
      </c>
      <c r="K1226" s="63">
        <v>8</v>
      </c>
      <c r="L1226" s="5" t="s">
        <v>6755</v>
      </c>
      <c r="M1226" s="51"/>
      <c r="N1226" s="38"/>
    </row>
    <row r="1227" spans="1:14" s="78" customFormat="1" ht="42.75" hidden="1" outlineLevel="2">
      <c r="A1227" s="51"/>
      <c r="B1227" s="118" t="s">
        <v>4739</v>
      </c>
      <c r="C1227" s="148" t="s">
        <v>5118</v>
      </c>
      <c r="D1227" s="9" t="s">
        <v>4868</v>
      </c>
      <c r="E1227" s="141"/>
      <c r="F1227" s="12"/>
      <c r="G1227" s="8" t="s">
        <v>45</v>
      </c>
      <c r="H1227" s="6"/>
      <c r="I1227" s="6" t="s">
        <v>61</v>
      </c>
      <c r="J1227" s="63">
        <v>8</v>
      </c>
      <c r="K1227" s="63">
        <v>8</v>
      </c>
      <c r="L1227" s="71" t="s">
        <v>2406</v>
      </c>
      <c r="M1227" s="51" t="s">
        <v>510</v>
      </c>
      <c r="N1227" s="38">
        <v>1</v>
      </c>
    </row>
    <row r="1228" spans="1:14" s="78" customFormat="1" ht="42.75" hidden="1" outlineLevel="2">
      <c r="A1228" s="51"/>
      <c r="B1228" s="118" t="s">
        <v>4739</v>
      </c>
      <c r="C1228" s="148" t="s">
        <v>5118</v>
      </c>
      <c r="D1228" s="9" t="s">
        <v>4868</v>
      </c>
      <c r="E1228" s="141"/>
      <c r="F1228" s="12"/>
      <c r="G1228" s="8" t="s">
        <v>45</v>
      </c>
      <c r="H1228" s="6"/>
      <c r="I1228" s="6" t="s">
        <v>61</v>
      </c>
      <c r="J1228" s="63">
        <v>8</v>
      </c>
      <c r="K1228" s="63">
        <v>8</v>
      </c>
      <c r="L1228" s="65" t="s">
        <v>4747</v>
      </c>
      <c r="M1228" s="51" t="s">
        <v>510</v>
      </c>
      <c r="N1228" s="38">
        <v>1</v>
      </c>
    </row>
    <row r="1229" spans="1:14" s="78" customFormat="1" ht="42.75" hidden="1" outlineLevel="2">
      <c r="A1229" s="51"/>
      <c r="B1229" s="118" t="s">
        <v>4739</v>
      </c>
      <c r="C1229" s="148" t="s">
        <v>5118</v>
      </c>
      <c r="D1229" s="9" t="s">
        <v>4868</v>
      </c>
      <c r="E1229" s="141"/>
      <c r="F1229" s="12"/>
      <c r="G1229" s="8" t="s">
        <v>45</v>
      </c>
      <c r="H1229" s="6"/>
      <c r="I1229" s="6" t="s">
        <v>61</v>
      </c>
      <c r="J1229" s="63">
        <v>8</v>
      </c>
      <c r="K1229" s="63">
        <v>8</v>
      </c>
      <c r="L1229" s="65" t="s">
        <v>4742</v>
      </c>
      <c r="M1229" s="51" t="s">
        <v>510</v>
      </c>
      <c r="N1229" s="38">
        <v>1</v>
      </c>
    </row>
    <row r="1230" spans="1:14" s="78" customFormat="1" ht="42.75" outlineLevel="1" collapsed="1">
      <c r="A1230" s="51" t="s">
        <v>3541</v>
      </c>
      <c r="B1230" s="118" t="s">
        <v>4739</v>
      </c>
      <c r="C1230" s="148" t="s">
        <v>5118</v>
      </c>
      <c r="D1230" s="9" t="s">
        <v>4868</v>
      </c>
      <c r="E1230" s="141" t="s">
        <v>6114</v>
      </c>
      <c r="F1230" s="12" t="s">
        <v>6428</v>
      </c>
      <c r="G1230" s="8" t="s">
        <v>45</v>
      </c>
      <c r="H1230" s="6"/>
      <c r="I1230" s="6" t="s">
        <v>61</v>
      </c>
      <c r="J1230" s="63">
        <v>10</v>
      </c>
      <c r="K1230" s="63">
        <v>10</v>
      </c>
      <c r="L1230" s="5" t="s">
        <v>6755</v>
      </c>
      <c r="M1230" s="51"/>
      <c r="N1230" s="38"/>
    </row>
    <row r="1231" spans="1:14" s="78" customFormat="1" ht="42.75" hidden="1" outlineLevel="2">
      <c r="A1231" s="51"/>
      <c r="B1231" s="118" t="s">
        <v>4739</v>
      </c>
      <c r="C1231" s="148" t="s">
        <v>5118</v>
      </c>
      <c r="D1231" s="9" t="s">
        <v>4868</v>
      </c>
      <c r="E1231" s="141"/>
      <c r="F1231" s="12"/>
      <c r="G1231" s="8" t="s">
        <v>45</v>
      </c>
      <c r="H1231" s="6"/>
      <c r="I1231" s="6" t="s">
        <v>61</v>
      </c>
      <c r="J1231" s="63">
        <v>10</v>
      </c>
      <c r="K1231" s="63">
        <v>10</v>
      </c>
      <c r="L1231" s="71" t="s">
        <v>2406</v>
      </c>
      <c r="M1231" s="51" t="s">
        <v>510</v>
      </c>
      <c r="N1231" s="38">
        <v>1</v>
      </c>
    </row>
    <row r="1232" spans="1:14" s="78" customFormat="1" ht="42.75" hidden="1" outlineLevel="2">
      <c r="A1232" s="51"/>
      <c r="B1232" s="118" t="s">
        <v>4739</v>
      </c>
      <c r="C1232" s="148" t="s">
        <v>5118</v>
      </c>
      <c r="D1232" s="9" t="s">
        <v>4868</v>
      </c>
      <c r="E1232" s="141"/>
      <c r="F1232" s="12"/>
      <c r="G1232" s="8" t="s">
        <v>45</v>
      </c>
      <c r="H1232" s="6"/>
      <c r="I1232" s="6" t="s">
        <v>61</v>
      </c>
      <c r="J1232" s="63">
        <v>10</v>
      </c>
      <c r="K1232" s="63">
        <v>10</v>
      </c>
      <c r="L1232" s="65" t="s">
        <v>4747</v>
      </c>
      <c r="M1232" s="51" t="s">
        <v>510</v>
      </c>
      <c r="N1232" s="38">
        <v>1</v>
      </c>
    </row>
    <row r="1233" spans="1:14" s="78" customFormat="1" ht="42.75" hidden="1" outlineLevel="2">
      <c r="A1233" s="51"/>
      <c r="B1233" s="118" t="s">
        <v>4739</v>
      </c>
      <c r="C1233" s="148" t="s">
        <v>5118</v>
      </c>
      <c r="D1233" s="9" t="s">
        <v>4868</v>
      </c>
      <c r="E1233" s="141"/>
      <c r="F1233" s="12"/>
      <c r="G1233" s="8" t="s">
        <v>45</v>
      </c>
      <c r="H1233" s="6"/>
      <c r="I1233" s="6" t="s">
        <v>61</v>
      </c>
      <c r="J1233" s="63">
        <v>10</v>
      </c>
      <c r="K1233" s="63">
        <v>10</v>
      </c>
      <c r="L1233" s="65" t="s">
        <v>4742</v>
      </c>
      <c r="M1233" s="51" t="s">
        <v>510</v>
      </c>
      <c r="N1233" s="38">
        <v>1</v>
      </c>
    </row>
    <row r="1234" spans="1:14" s="78" customFormat="1" ht="42.75" outlineLevel="1" collapsed="1">
      <c r="A1234" s="51" t="s">
        <v>6429</v>
      </c>
      <c r="B1234" s="118" t="s">
        <v>4739</v>
      </c>
      <c r="C1234" s="148" t="s">
        <v>5118</v>
      </c>
      <c r="D1234" s="9" t="s">
        <v>4868</v>
      </c>
      <c r="E1234" s="141" t="s">
        <v>6115</v>
      </c>
      <c r="F1234" s="12" t="s">
        <v>6430</v>
      </c>
      <c r="G1234" s="8" t="s">
        <v>45</v>
      </c>
      <c r="H1234" s="6"/>
      <c r="I1234" s="6" t="s">
        <v>61</v>
      </c>
      <c r="J1234" s="63">
        <v>4</v>
      </c>
      <c r="K1234" s="63">
        <v>4</v>
      </c>
      <c r="L1234" s="5" t="s">
        <v>6756</v>
      </c>
      <c r="M1234" s="51"/>
      <c r="N1234" s="38"/>
    </row>
    <row r="1235" spans="1:14" s="78" customFormat="1" ht="42.75" hidden="1" outlineLevel="2">
      <c r="A1235" s="51"/>
      <c r="B1235" s="118" t="s">
        <v>4739</v>
      </c>
      <c r="C1235" s="148" t="s">
        <v>5118</v>
      </c>
      <c r="D1235" s="9" t="s">
        <v>4868</v>
      </c>
      <c r="E1235" s="141"/>
      <c r="F1235" s="12"/>
      <c r="G1235" s="8" t="s">
        <v>45</v>
      </c>
      <c r="H1235" s="6"/>
      <c r="I1235" s="6" t="s">
        <v>61</v>
      </c>
      <c r="J1235" s="63">
        <v>4</v>
      </c>
      <c r="K1235" s="63">
        <v>4</v>
      </c>
      <c r="L1235" s="12" t="s">
        <v>3536</v>
      </c>
      <c r="M1235" s="51" t="s">
        <v>510</v>
      </c>
      <c r="N1235" s="38">
        <v>1</v>
      </c>
    </row>
    <row r="1236" spans="1:14" s="78" customFormat="1" ht="42.75" hidden="1" outlineLevel="2">
      <c r="A1236" s="51"/>
      <c r="B1236" s="118" t="s">
        <v>4739</v>
      </c>
      <c r="C1236" s="148" t="s">
        <v>5118</v>
      </c>
      <c r="D1236" s="9" t="s">
        <v>4868</v>
      </c>
      <c r="E1236" s="141"/>
      <c r="F1236" s="12"/>
      <c r="G1236" s="8" t="s">
        <v>45</v>
      </c>
      <c r="H1236" s="6"/>
      <c r="I1236" s="6" t="s">
        <v>61</v>
      </c>
      <c r="J1236" s="63">
        <v>4</v>
      </c>
      <c r="K1236" s="63">
        <v>4</v>
      </c>
      <c r="L1236" s="12" t="s">
        <v>2406</v>
      </c>
      <c r="M1236" s="51" t="s">
        <v>510</v>
      </c>
      <c r="N1236" s="38">
        <v>1</v>
      </c>
    </row>
    <row r="1237" spans="1:14" s="78" customFormat="1" ht="42.75" hidden="1" outlineLevel="2">
      <c r="A1237" s="51"/>
      <c r="B1237" s="118" t="s">
        <v>4739</v>
      </c>
      <c r="C1237" s="148" t="s">
        <v>5118</v>
      </c>
      <c r="D1237" s="9" t="s">
        <v>4868</v>
      </c>
      <c r="E1237" s="141"/>
      <c r="F1237" s="12"/>
      <c r="G1237" s="8" t="s">
        <v>45</v>
      </c>
      <c r="H1237" s="6"/>
      <c r="I1237" s="6" t="s">
        <v>61</v>
      </c>
      <c r="J1237" s="63">
        <v>4</v>
      </c>
      <c r="K1237" s="63">
        <v>4</v>
      </c>
      <c r="L1237" s="65" t="s">
        <v>6099</v>
      </c>
      <c r="M1237" s="51" t="s">
        <v>510</v>
      </c>
      <c r="N1237" s="38">
        <v>1</v>
      </c>
    </row>
    <row r="1238" spans="1:14" s="78" customFormat="1" ht="42.75" outlineLevel="1" collapsed="1">
      <c r="A1238" s="51" t="s">
        <v>3549</v>
      </c>
      <c r="B1238" s="118" t="s">
        <v>4739</v>
      </c>
      <c r="C1238" s="148" t="s">
        <v>5118</v>
      </c>
      <c r="D1238" s="9" t="s">
        <v>4868</v>
      </c>
      <c r="E1238" s="141" t="s">
        <v>6116</v>
      </c>
      <c r="F1238" s="12" t="s">
        <v>6431</v>
      </c>
      <c r="G1238" s="8" t="s">
        <v>45</v>
      </c>
      <c r="H1238" s="6"/>
      <c r="I1238" s="6" t="s">
        <v>61</v>
      </c>
      <c r="J1238" s="63">
        <v>7</v>
      </c>
      <c r="K1238" s="63">
        <v>7</v>
      </c>
      <c r="L1238" s="5" t="s">
        <v>6757</v>
      </c>
      <c r="M1238" s="51"/>
      <c r="N1238" s="38"/>
    </row>
    <row r="1239" spans="1:14" s="78" customFormat="1" ht="42.75" hidden="1" outlineLevel="2">
      <c r="A1239" s="51"/>
      <c r="B1239" s="118" t="s">
        <v>4739</v>
      </c>
      <c r="C1239" s="148" t="s">
        <v>5118</v>
      </c>
      <c r="D1239" s="9" t="s">
        <v>4868</v>
      </c>
      <c r="E1239" s="141"/>
      <c r="F1239" s="12"/>
      <c r="G1239" s="8" t="s">
        <v>45</v>
      </c>
      <c r="H1239" s="6"/>
      <c r="I1239" s="6" t="s">
        <v>61</v>
      </c>
      <c r="J1239" s="63">
        <v>7</v>
      </c>
      <c r="K1239" s="63">
        <v>7</v>
      </c>
      <c r="L1239" s="65" t="s">
        <v>4747</v>
      </c>
      <c r="M1239" s="51" t="s">
        <v>510</v>
      </c>
      <c r="N1239" s="38">
        <v>1</v>
      </c>
    </row>
    <row r="1240" spans="1:14" s="78" customFormat="1" ht="42.75" hidden="1" outlineLevel="2">
      <c r="A1240" s="51"/>
      <c r="B1240" s="118" t="s">
        <v>4739</v>
      </c>
      <c r="C1240" s="148" t="s">
        <v>5118</v>
      </c>
      <c r="D1240" s="9" t="s">
        <v>4868</v>
      </c>
      <c r="E1240" s="141"/>
      <c r="F1240" s="12"/>
      <c r="G1240" s="8" t="s">
        <v>45</v>
      </c>
      <c r="H1240" s="6"/>
      <c r="I1240" s="6" t="s">
        <v>61</v>
      </c>
      <c r="J1240" s="63">
        <v>7</v>
      </c>
      <c r="K1240" s="63">
        <v>7</v>
      </c>
      <c r="L1240" s="12" t="s">
        <v>6117</v>
      </c>
      <c r="M1240" s="51" t="s">
        <v>510</v>
      </c>
      <c r="N1240" s="38">
        <v>1</v>
      </c>
    </row>
    <row r="1241" spans="1:14" s="78" customFormat="1" ht="42.75" outlineLevel="1" collapsed="1">
      <c r="A1241" s="51" t="s">
        <v>3553</v>
      </c>
      <c r="B1241" s="118" t="s">
        <v>4739</v>
      </c>
      <c r="C1241" s="148" t="s">
        <v>5118</v>
      </c>
      <c r="D1241" s="9" t="s">
        <v>4868</v>
      </c>
      <c r="E1241" s="141" t="s">
        <v>6119</v>
      </c>
      <c r="F1241" s="12" t="s">
        <v>6118</v>
      </c>
      <c r="G1241" s="8" t="s">
        <v>45</v>
      </c>
      <c r="H1241" s="6"/>
      <c r="I1241" s="6" t="s">
        <v>61</v>
      </c>
      <c r="J1241" s="63">
        <v>5</v>
      </c>
      <c r="K1241" s="63">
        <v>5</v>
      </c>
      <c r="L1241" s="5" t="s">
        <v>6749</v>
      </c>
      <c r="M1241" s="51"/>
      <c r="N1241" s="38"/>
    </row>
    <row r="1242" spans="1:14" s="78" customFormat="1" ht="42.75" hidden="1" outlineLevel="2">
      <c r="A1242" s="51"/>
      <c r="B1242" s="118" t="s">
        <v>4739</v>
      </c>
      <c r="C1242" s="148" t="s">
        <v>5118</v>
      </c>
      <c r="D1242" s="9" t="s">
        <v>4868</v>
      </c>
      <c r="E1242" s="141"/>
      <c r="F1242" s="12"/>
      <c r="G1242" s="8" t="s">
        <v>45</v>
      </c>
      <c r="H1242" s="6"/>
      <c r="I1242" s="6" t="s">
        <v>61</v>
      </c>
      <c r="J1242" s="63">
        <v>5</v>
      </c>
      <c r="K1242" s="63">
        <v>5</v>
      </c>
      <c r="L1242" s="65" t="s">
        <v>6099</v>
      </c>
      <c r="M1242" s="51" t="s">
        <v>510</v>
      </c>
      <c r="N1242" s="38">
        <v>1</v>
      </c>
    </row>
    <row r="1243" spans="1:14" s="78" customFormat="1" ht="57" outlineLevel="1" collapsed="1">
      <c r="A1243" s="51" t="s">
        <v>3557</v>
      </c>
      <c r="B1243" s="118" t="s">
        <v>4739</v>
      </c>
      <c r="C1243" s="148" t="s">
        <v>5118</v>
      </c>
      <c r="D1243" s="9" t="s">
        <v>4868</v>
      </c>
      <c r="E1243" s="141" t="s">
        <v>6120</v>
      </c>
      <c r="F1243" s="12" t="s">
        <v>6432</v>
      </c>
      <c r="G1243" s="8" t="s">
        <v>45</v>
      </c>
      <c r="H1243" s="6"/>
      <c r="I1243" s="6" t="s">
        <v>61</v>
      </c>
      <c r="J1243" s="63">
        <v>8</v>
      </c>
      <c r="K1243" s="63">
        <v>8</v>
      </c>
      <c r="L1243" s="5" t="s">
        <v>6758</v>
      </c>
      <c r="M1243" s="51"/>
      <c r="N1243" s="38"/>
    </row>
    <row r="1244" spans="1:14" s="78" customFormat="1" ht="42.75" hidden="1" outlineLevel="2">
      <c r="A1244" s="51"/>
      <c r="B1244" s="118" t="s">
        <v>4739</v>
      </c>
      <c r="C1244" s="148" t="s">
        <v>5118</v>
      </c>
      <c r="D1244" s="9" t="s">
        <v>4868</v>
      </c>
      <c r="E1244" s="141"/>
      <c r="F1244" s="12"/>
      <c r="G1244" s="8" t="s">
        <v>45</v>
      </c>
      <c r="H1244" s="6"/>
      <c r="I1244" s="6" t="s">
        <v>61</v>
      </c>
      <c r="J1244" s="63">
        <v>8</v>
      </c>
      <c r="K1244" s="63">
        <v>8</v>
      </c>
      <c r="L1244" s="65" t="s">
        <v>4742</v>
      </c>
      <c r="M1244" s="51" t="s">
        <v>510</v>
      </c>
      <c r="N1244" s="38">
        <v>1</v>
      </c>
    </row>
    <row r="1245" spans="1:14" s="78" customFormat="1" ht="42.75" hidden="1" outlineLevel="2">
      <c r="A1245" s="51"/>
      <c r="B1245" s="118" t="s">
        <v>4739</v>
      </c>
      <c r="C1245" s="148" t="s">
        <v>5118</v>
      </c>
      <c r="D1245" s="9" t="s">
        <v>4868</v>
      </c>
      <c r="E1245" s="141"/>
      <c r="F1245" s="12"/>
      <c r="G1245" s="8" t="s">
        <v>45</v>
      </c>
      <c r="H1245" s="6"/>
      <c r="I1245" s="6" t="s">
        <v>61</v>
      </c>
      <c r="J1245" s="63">
        <v>8</v>
      </c>
      <c r="K1245" s="63">
        <v>8</v>
      </c>
      <c r="L1245" s="12" t="s">
        <v>6117</v>
      </c>
      <c r="M1245" s="51" t="s">
        <v>510</v>
      </c>
      <c r="N1245" s="38">
        <v>1</v>
      </c>
    </row>
    <row r="1246" spans="1:14" s="78" customFormat="1" ht="42.75" hidden="1" outlineLevel="2">
      <c r="A1246" s="51"/>
      <c r="B1246" s="118" t="s">
        <v>4739</v>
      </c>
      <c r="C1246" s="148" t="s">
        <v>5118</v>
      </c>
      <c r="D1246" s="9" t="s">
        <v>4868</v>
      </c>
      <c r="E1246" s="141"/>
      <c r="F1246" s="12"/>
      <c r="G1246" s="8" t="s">
        <v>45</v>
      </c>
      <c r="H1246" s="6"/>
      <c r="I1246" s="6" t="s">
        <v>61</v>
      </c>
      <c r="J1246" s="63">
        <v>8</v>
      </c>
      <c r="K1246" s="63">
        <v>8</v>
      </c>
      <c r="L1246" s="65" t="s">
        <v>4747</v>
      </c>
      <c r="M1246" s="51" t="s">
        <v>510</v>
      </c>
      <c r="N1246" s="38">
        <v>1</v>
      </c>
    </row>
    <row r="1247" spans="1:14" s="78" customFormat="1" ht="42.75" hidden="1" outlineLevel="2">
      <c r="A1247" s="51"/>
      <c r="B1247" s="118" t="s">
        <v>4739</v>
      </c>
      <c r="C1247" s="148" t="s">
        <v>5118</v>
      </c>
      <c r="D1247" s="9" t="s">
        <v>4868</v>
      </c>
      <c r="E1247" s="141"/>
      <c r="F1247" s="12"/>
      <c r="G1247" s="8" t="s">
        <v>45</v>
      </c>
      <c r="H1247" s="6"/>
      <c r="I1247" s="6" t="s">
        <v>61</v>
      </c>
      <c r="J1247" s="63">
        <v>8</v>
      </c>
      <c r="K1247" s="63">
        <v>8</v>
      </c>
      <c r="L1247" s="71" t="s">
        <v>2406</v>
      </c>
      <c r="M1247" s="51" t="s">
        <v>510</v>
      </c>
      <c r="N1247" s="38">
        <v>1</v>
      </c>
    </row>
    <row r="1248" spans="1:14" s="78" customFormat="1" ht="42.75" outlineLevel="1" collapsed="1">
      <c r="A1248" s="51" t="s">
        <v>6433</v>
      </c>
      <c r="B1248" s="118" t="s">
        <v>4739</v>
      </c>
      <c r="C1248" s="148" t="s">
        <v>4949</v>
      </c>
      <c r="D1248" s="9" t="s">
        <v>4868</v>
      </c>
      <c r="E1248" s="141" t="s">
        <v>6121</v>
      </c>
      <c r="F1248" s="12" t="s">
        <v>6434</v>
      </c>
      <c r="G1248" s="8" t="s">
        <v>45</v>
      </c>
      <c r="H1248" s="6"/>
      <c r="I1248" s="6" t="s">
        <v>61</v>
      </c>
      <c r="J1248" s="63">
        <v>5</v>
      </c>
      <c r="K1248" s="63">
        <v>5</v>
      </c>
      <c r="L1248" s="5" t="s">
        <v>6759</v>
      </c>
      <c r="M1248" s="51"/>
      <c r="N1248" s="38"/>
    </row>
    <row r="1249" spans="1:14" s="78" customFormat="1" ht="42.75" hidden="1" outlineLevel="2">
      <c r="A1249" s="51"/>
      <c r="B1249" s="118" t="s">
        <v>4739</v>
      </c>
      <c r="C1249" s="148" t="s">
        <v>4949</v>
      </c>
      <c r="D1249" s="9" t="s">
        <v>4868</v>
      </c>
      <c r="E1249" s="141"/>
      <c r="F1249" s="12"/>
      <c r="G1249" s="8" t="s">
        <v>45</v>
      </c>
      <c r="H1249" s="6"/>
      <c r="I1249" s="6" t="s">
        <v>61</v>
      </c>
      <c r="J1249" s="63">
        <v>5</v>
      </c>
      <c r="K1249" s="63">
        <v>5</v>
      </c>
      <c r="L1249" s="65" t="s">
        <v>4742</v>
      </c>
      <c r="M1249" s="51" t="s">
        <v>510</v>
      </c>
      <c r="N1249" s="38">
        <v>1</v>
      </c>
    </row>
    <row r="1250" spans="1:14" s="78" customFormat="1" ht="42.75" hidden="1" outlineLevel="2">
      <c r="A1250" s="51"/>
      <c r="B1250" s="118" t="s">
        <v>4739</v>
      </c>
      <c r="C1250" s="148" t="s">
        <v>4949</v>
      </c>
      <c r="D1250" s="9" t="s">
        <v>4868</v>
      </c>
      <c r="E1250" s="141"/>
      <c r="F1250" s="12"/>
      <c r="G1250" s="8" t="s">
        <v>45</v>
      </c>
      <c r="H1250" s="6"/>
      <c r="I1250" s="6" t="s">
        <v>61</v>
      </c>
      <c r="J1250" s="63">
        <v>5</v>
      </c>
      <c r="K1250" s="63">
        <v>5</v>
      </c>
      <c r="L1250" s="65" t="s">
        <v>4747</v>
      </c>
      <c r="M1250" s="51" t="s">
        <v>510</v>
      </c>
      <c r="N1250" s="38">
        <v>1</v>
      </c>
    </row>
    <row r="1251" spans="1:14" s="78" customFormat="1" ht="42.75" hidden="1" outlineLevel="2">
      <c r="A1251" s="51"/>
      <c r="B1251" s="118" t="s">
        <v>4739</v>
      </c>
      <c r="C1251" s="148" t="s">
        <v>4949</v>
      </c>
      <c r="D1251" s="9" t="s">
        <v>4868</v>
      </c>
      <c r="E1251" s="141"/>
      <c r="F1251" s="12"/>
      <c r="G1251" s="8" t="s">
        <v>45</v>
      </c>
      <c r="H1251" s="6"/>
      <c r="I1251" s="6" t="s">
        <v>61</v>
      </c>
      <c r="J1251" s="63">
        <v>5</v>
      </c>
      <c r="K1251" s="63">
        <v>5</v>
      </c>
      <c r="L1251" s="12" t="s">
        <v>3536</v>
      </c>
      <c r="M1251" s="51" t="s">
        <v>510</v>
      </c>
      <c r="N1251" s="38">
        <v>1</v>
      </c>
    </row>
    <row r="1252" spans="1:14" s="78" customFormat="1" ht="42.75" hidden="1" outlineLevel="2">
      <c r="A1252" s="51"/>
      <c r="B1252" s="118" t="s">
        <v>4739</v>
      </c>
      <c r="C1252" s="148" t="s">
        <v>4949</v>
      </c>
      <c r="D1252" s="9" t="s">
        <v>4868</v>
      </c>
      <c r="E1252" s="141"/>
      <c r="F1252" s="12"/>
      <c r="G1252" s="8" t="s">
        <v>45</v>
      </c>
      <c r="H1252" s="6"/>
      <c r="I1252" s="6" t="s">
        <v>61</v>
      </c>
      <c r="J1252" s="63">
        <v>5</v>
      </c>
      <c r="K1252" s="63">
        <v>5</v>
      </c>
      <c r="L1252" s="12" t="s">
        <v>6112</v>
      </c>
      <c r="M1252" s="51" t="s">
        <v>510</v>
      </c>
      <c r="N1252" s="38">
        <v>1</v>
      </c>
    </row>
    <row r="1253" spans="1:14" s="78" customFormat="1" ht="57" outlineLevel="1" collapsed="1">
      <c r="A1253" s="51" t="s">
        <v>6435</v>
      </c>
      <c r="B1253" s="118" t="s">
        <v>4739</v>
      </c>
      <c r="C1253" s="148" t="s">
        <v>4949</v>
      </c>
      <c r="D1253" s="9" t="s">
        <v>4868</v>
      </c>
      <c r="E1253" s="141" t="s">
        <v>6123</v>
      </c>
      <c r="F1253" s="12" t="s">
        <v>6122</v>
      </c>
      <c r="G1253" s="8" t="s">
        <v>45</v>
      </c>
      <c r="H1253" s="6"/>
      <c r="I1253" s="6" t="s">
        <v>61</v>
      </c>
      <c r="J1253" s="63">
        <v>7</v>
      </c>
      <c r="K1253" s="63">
        <v>7</v>
      </c>
      <c r="L1253" s="5" t="s">
        <v>6760</v>
      </c>
      <c r="M1253" s="51"/>
      <c r="N1253" s="38"/>
    </row>
    <row r="1254" spans="1:14" s="78" customFormat="1" ht="42.75" hidden="1" outlineLevel="2">
      <c r="A1254" s="51"/>
      <c r="B1254" s="118" t="s">
        <v>4739</v>
      </c>
      <c r="C1254" s="148" t="s">
        <v>4949</v>
      </c>
      <c r="D1254" s="9" t="s">
        <v>4868</v>
      </c>
      <c r="E1254" s="141"/>
      <c r="F1254" s="12"/>
      <c r="G1254" s="8" t="s">
        <v>45</v>
      </c>
      <c r="H1254" s="6"/>
      <c r="I1254" s="6" t="s">
        <v>61</v>
      </c>
      <c r="J1254" s="63">
        <v>7</v>
      </c>
      <c r="K1254" s="63">
        <v>7</v>
      </c>
      <c r="L1254" s="12" t="s">
        <v>3536</v>
      </c>
      <c r="M1254" s="51" t="s">
        <v>510</v>
      </c>
      <c r="N1254" s="38">
        <v>1</v>
      </c>
    </row>
    <row r="1255" spans="1:14" s="78" customFormat="1" ht="42.75" hidden="1" outlineLevel="2">
      <c r="A1255" s="51"/>
      <c r="B1255" s="118" t="s">
        <v>4739</v>
      </c>
      <c r="C1255" s="148" t="s">
        <v>4949</v>
      </c>
      <c r="D1255" s="9" t="s">
        <v>4868</v>
      </c>
      <c r="E1255" s="141"/>
      <c r="F1255" s="12"/>
      <c r="G1255" s="8" t="s">
        <v>45</v>
      </c>
      <c r="H1255" s="6"/>
      <c r="I1255" s="6" t="s">
        <v>61</v>
      </c>
      <c r="J1255" s="63">
        <v>7</v>
      </c>
      <c r="K1255" s="63">
        <v>7</v>
      </c>
      <c r="L1255" s="12" t="s">
        <v>6117</v>
      </c>
      <c r="M1255" s="51" t="s">
        <v>510</v>
      </c>
      <c r="N1255" s="38">
        <v>1</v>
      </c>
    </row>
    <row r="1256" spans="1:14" s="78" customFormat="1" ht="42.75" hidden="1" outlineLevel="2">
      <c r="A1256" s="51"/>
      <c r="B1256" s="118" t="s">
        <v>4739</v>
      </c>
      <c r="C1256" s="148" t="s">
        <v>4949</v>
      </c>
      <c r="D1256" s="9" t="s">
        <v>4868</v>
      </c>
      <c r="E1256" s="141"/>
      <c r="F1256" s="12"/>
      <c r="G1256" s="8" t="s">
        <v>45</v>
      </c>
      <c r="H1256" s="6"/>
      <c r="I1256" s="6" t="s">
        <v>61</v>
      </c>
      <c r="J1256" s="63">
        <v>7</v>
      </c>
      <c r="K1256" s="63"/>
      <c r="L1256" s="65" t="s">
        <v>4747</v>
      </c>
      <c r="M1256" s="51" t="s">
        <v>510</v>
      </c>
      <c r="N1256" s="38">
        <v>1</v>
      </c>
    </row>
    <row r="1257" spans="1:14" s="78" customFormat="1" ht="42.75" hidden="1" outlineLevel="2">
      <c r="A1257" s="51"/>
      <c r="B1257" s="118" t="s">
        <v>4739</v>
      </c>
      <c r="C1257" s="148" t="s">
        <v>4949</v>
      </c>
      <c r="D1257" s="9" t="s">
        <v>4868</v>
      </c>
      <c r="E1257" s="141"/>
      <c r="F1257" s="12"/>
      <c r="G1257" s="8" t="s">
        <v>45</v>
      </c>
      <c r="H1257" s="6"/>
      <c r="I1257" s="6" t="s">
        <v>61</v>
      </c>
      <c r="J1257" s="63">
        <v>7</v>
      </c>
      <c r="K1257" s="63">
        <v>7</v>
      </c>
      <c r="L1257" s="65" t="s">
        <v>4742</v>
      </c>
      <c r="M1257" s="51" t="s">
        <v>510</v>
      </c>
      <c r="N1257" s="38">
        <v>1</v>
      </c>
    </row>
    <row r="1258" spans="1:14" s="78" customFormat="1" ht="42.75" outlineLevel="1" collapsed="1">
      <c r="A1258" s="51" t="s">
        <v>6436</v>
      </c>
      <c r="B1258" s="118" t="s">
        <v>4739</v>
      </c>
      <c r="C1258" s="148" t="s">
        <v>4949</v>
      </c>
      <c r="D1258" s="9" t="s">
        <v>4868</v>
      </c>
      <c r="E1258" s="141" t="s">
        <v>6125</v>
      </c>
      <c r="F1258" s="12" t="s">
        <v>6124</v>
      </c>
      <c r="G1258" s="8" t="s">
        <v>45</v>
      </c>
      <c r="H1258" s="6"/>
      <c r="I1258" s="6" t="s">
        <v>61</v>
      </c>
      <c r="J1258" s="63">
        <v>9</v>
      </c>
      <c r="K1258" s="63">
        <v>9</v>
      </c>
      <c r="L1258" s="5" t="s">
        <v>6761</v>
      </c>
      <c r="M1258" s="51"/>
      <c r="N1258" s="38"/>
    </row>
    <row r="1259" spans="1:14" s="78" customFormat="1" ht="42.75" hidden="1" outlineLevel="2">
      <c r="A1259" s="51"/>
      <c r="B1259" s="118" t="s">
        <v>4739</v>
      </c>
      <c r="C1259" s="148" t="s">
        <v>4949</v>
      </c>
      <c r="D1259" s="9" t="s">
        <v>4868</v>
      </c>
      <c r="E1259" s="141"/>
      <c r="F1259" s="12"/>
      <c r="G1259" s="8" t="s">
        <v>45</v>
      </c>
      <c r="H1259" s="6"/>
      <c r="I1259" s="6" t="s">
        <v>61</v>
      </c>
      <c r="J1259" s="63">
        <v>9</v>
      </c>
      <c r="K1259" s="63">
        <v>9</v>
      </c>
      <c r="L1259" s="12" t="s">
        <v>3536</v>
      </c>
      <c r="M1259" s="51" t="s">
        <v>510</v>
      </c>
      <c r="N1259" s="38">
        <v>1</v>
      </c>
    </row>
    <row r="1260" spans="1:14" s="78" customFormat="1" ht="42.75" hidden="1" outlineLevel="2">
      <c r="A1260" s="51"/>
      <c r="B1260" s="118" t="s">
        <v>4739</v>
      </c>
      <c r="C1260" s="148" t="s">
        <v>4949</v>
      </c>
      <c r="D1260" s="9" t="s">
        <v>4868</v>
      </c>
      <c r="E1260" s="141"/>
      <c r="F1260" s="12"/>
      <c r="G1260" s="8" t="s">
        <v>45</v>
      </c>
      <c r="H1260" s="6"/>
      <c r="I1260" s="6" t="s">
        <v>61</v>
      </c>
      <c r="J1260" s="63">
        <v>9</v>
      </c>
      <c r="K1260" s="63">
        <v>9</v>
      </c>
      <c r="L1260" s="65" t="s">
        <v>4742</v>
      </c>
      <c r="M1260" s="51" t="s">
        <v>510</v>
      </c>
      <c r="N1260" s="38">
        <v>1</v>
      </c>
    </row>
    <row r="1261" spans="1:14" s="78" customFormat="1" ht="42.75" outlineLevel="1" collapsed="1">
      <c r="A1261" s="51" t="s">
        <v>6437</v>
      </c>
      <c r="B1261" s="118" t="s">
        <v>4739</v>
      </c>
      <c r="C1261" s="148" t="s">
        <v>4949</v>
      </c>
      <c r="D1261" s="9" t="s">
        <v>4868</v>
      </c>
      <c r="E1261" s="141" t="s">
        <v>6127</v>
      </c>
      <c r="F1261" s="12" t="s">
        <v>6126</v>
      </c>
      <c r="G1261" s="8" t="s">
        <v>45</v>
      </c>
      <c r="H1261" s="6"/>
      <c r="I1261" s="6" t="s">
        <v>61</v>
      </c>
      <c r="J1261" s="63">
        <v>9</v>
      </c>
      <c r="K1261" s="63">
        <v>9</v>
      </c>
      <c r="L1261" s="5" t="s">
        <v>6742</v>
      </c>
      <c r="M1261" s="51"/>
      <c r="N1261" s="38"/>
    </row>
    <row r="1262" spans="1:14" s="78" customFormat="1" ht="42.75" hidden="1" outlineLevel="2">
      <c r="A1262" s="51"/>
      <c r="B1262" s="118" t="s">
        <v>4739</v>
      </c>
      <c r="C1262" s="148" t="s">
        <v>4949</v>
      </c>
      <c r="D1262" s="9" t="s">
        <v>4868</v>
      </c>
      <c r="E1262" s="141"/>
      <c r="F1262" s="12"/>
      <c r="G1262" s="8" t="s">
        <v>45</v>
      </c>
      <c r="H1262" s="6"/>
      <c r="I1262" s="6" t="s">
        <v>61</v>
      </c>
      <c r="J1262" s="63">
        <v>9</v>
      </c>
      <c r="K1262" s="63">
        <v>9</v>
      </c>
      <c r="L1262" s="65" t="s">
        <v>4742</v>
      </c>
      <c r="M1262" s="51" t="s">
        <v>510</v>
      </c>
      <c r="N1262" s="38">
        <v>1</v>
      </c>
    </row>
    <row r="1263" spans="1:14" s="78" customFormat="1" ht="42.75" hidden="1" outlineLevel="2">
      <c r="A1263" s="51"/>
      <c r="B1263" s="118" t="s">
        <v>4739</v>
      </c>
      <c r="C1263" s="148" t="s">
        <v>4949</v>
      </c>
      <c r="D1263" s="9" t="s">
        <v>4868</v>
      </c>
      <c r="E1263" s="141"/>
      <c r="F1263" s="12"/>
      <c r="G1263" s="8" t="s">
        <v>45</v>
      </c>
      <c r="H1263" s="6"/>
      <c r="I1263" s="6" t="s">
        <v>61</v>
      </c>
      <c r="J1263" s="63">
        <v>9</v>
      </c>
      <c r="K1263" s="63">
        <v>9</v>
      </c>
      <c r="L1263" s="12" t="s">
        <v>3536</v>
      </c>
      <c r="M1263" s="51" t="s">
        <v>510</v>
      </c>
      <c r="N1263" s="38">
        <v>1</v>
      </c>
    </row>
    <row r="1264" spans="1:14" s="78" customFormat="1" ht="42.75" outlineLevel="1" collapsed="1">
      <c r="A1264" s="51" t="s">
        <v>6438</v>
      </c>
      <c r="B1264" s="118" t="s">
        <v>4739</v>
      </c>
      <c r="C1264" s="148" t="s">
        <v>5150</v>
      </c>
      <c r="D1264" s="9" t="s">
        <v>4868</v>
      </c>
      <c r="E1264" s="141" t="s">
        <v>6128</v>
      </c>
      <c r="F1264" s="12" t="s">
        <v>6439</v>
      </c>
      <c r="G1264" s="8" t="s">
        <v>45</v>
      </c>
      <c r="H1264" s="6"/>
      <c r="I1264" s="6" t="s">
        <v>61</v>
      </c>
      <c r="J1264" s="63">
        <v>8</v>
      </c>
      <c r="K1264" s="63">
        <v>8</v>
      </c>
      <c r="L1264" s="5" t="s">
        <v>6762</v>
      </c>
      <c r="M1264" s="51"/>
      <c r="N1264" s="38"/>
    </row>
    <row r="1265" spans="1:14" s="78" customFormat="1" ht="42.75" hidden="1" outlineLevel="2">
      <c r="A1265" s="51"/>
      <c r="B1265" s="118" t="s">
        <v>4739</v>
      </c>
      <c r="C1265" s="148" t="s">
        <v>5150</v>
      </c>
      <c r="D1265" s="9" t="s">
        <v>4868</v>
      </c>
      <c r="E1265" s="141"/>
      <c r="F1265" s="12"/>
      <c r="G1265" s="8" t="s">
        <v>45</v>
      </c>
      <c r="H1265" s="6"/>
      <c r="I1265" s="6" t="s">
        <v>61</v>
      </c>
      <c r="J1265" s="63">
        <v>8</v>
      </c>
      <c r="K1265" s="63">
        <v>8</v>
      </c>
      <c r="L1265" s="12" t="s">
        <v>3536</v>
      </c>
      <c r="M1265" s="51" t="s">
        <v>510</v>
      </c>
      <c r="N1265" s="38">
        <v>1</v>
      </c>
    </row>
    <row r="1266" spans="1:14" s="78" customFormat="1" ht="42.75" hidden="1" outlineLevel="2">
      <c r="A1266" s="51"/>
      <c r="B1266" s="118" t="s">
        <v>4739</v>
      </c>
      <c r="C1266" s="148" t="s">
        <v>5150</v>
      </c>
      <c r="D1266" s="9" t="s">
        <v>4868</v>
      </c>
      <c r="E1266" s="141"/>
      <c r="F1266" s="12"/>
      <c r="G1266" s="8" t="s">
        <v>45</v>
      </c>
      <c r="H1266" s="6"/>
      <c r="I1266" s="6" t="s">
        <v>61</v>
      </c>
      <c r="J1266" s="63">
        <v>8</v>
      </c>
      <c r="K1266" s="63">
        <v>8</v>
      </c>
      <c r="L1266" s="65" t="s">
        <v>6099</v>
      </c>
      <c r="M1266" s="51" t="s">
        <v>510</v>
      </c>
      <c r="N1266" s="38">
        <v>1</v>
      </c>
    </row>
    <row r="1267" spans="1:14" s="78" customFormat="1" ht="42.75" outlineLevel="1" collapsed="1">
      <c r="A1267" s="51" t="s">
        <v>6440</v>
      </c>
      <c r="B1267" s="118" t="s">
        <v>4739</v>
      </c>
      <c r="C1267" s="148" t="s">
        <v>5150</v>
      </c>
      <c r="D1267" s="9" t="s">
        <v>4868</v>
      </c>
      <c r="E1267" s="141" t="s">
        <v>6130</v>
      </c>
      <c r="F1267" s="12" t="s">
        <v>6129</v>
      </c>
      <c r="G1267" s="8" t="s">
        <v>45</v>
      </c>
      <c r="H1267" s="6"/>
      <c r="I1267" s="6" t="s">
        <v>61</v>
      </c>
      <c r="J1267" s="63">
        <v>7</v>
      </c>
      <c r="K1267" s="63">
        <v>7</v>
      </c>
      <c r="L1267" s="5" t="s">
        <v>6762</v>
      </c>
      <c r="M1267" s="51"/>
      <c r="N1267" s="38"/>
    </row>
    <row r="1268" spans="1:14" s="78" customFormat="1" ht="42.75" hidden="1" outlineLevel="2">
      <c r="A1268" s="51"/>
      <c r="B1268" s="118" t="s">
        <v>4739</v>
      </c>
      <c r="C1268" s="148" t="s">
        <v>5150</v>
      </c>
      <c r="D1268" s="9" t="s">
        <v>4868</v>
      </c>
      <c r="E1268" s="141"/>
      <c r="F1268" s="12"/>
      <c r="G1268" s="8" t="s">
        <v>45</v>
      </c>
      <c r="H1268" s="6"/>
      <c r="I1268" s="6" t="s">
        <v>61</v>
      </c>
      <c r="J1268" s="63">
        <v>7</v>
      </c>
      <c r="K1268" s="63">
        <v>7</v>
      </c>
      <c r="L1268" s="12" t="s">
        <v>3536</v>
      </c>
      <c r="M1268" s="51" t="s">
        <v>510</v>
      </c>
      <c r="N1268" s="38">
        <v>1</v>
      </c>
    </row>
    <row r="1269" spans="1:14" s="78" customFormat="1" ht="42.75" hidden="1" outlineLevel="2">
      <c r="A1269" s="51"/>
      <c r="B1269" s="118" t="s">
        <v>4739</v>
      </c>
      <c r="C1269" s="148" t="s">
        <v>5150</v>
      </c>
      <c r="D1269" s="9" t="s">
        <v>4868</v>
      </c>
      <c r="E1269" s="141"/>
      <c r="F1269" s="12"/>
      <c r="G1269" s="8" t="s">
        <v>45</v>
      </c>
      <c r="H1269" s="6"/>
      <c r="I1269" s="6" t="s">
        <v>61</v>
      </c>
      <c r="J1269" s="63">
        <v>7</v>
      </c>
      <c r="K1269" s="63">
        <v>7</v>
      </c>
      <c r="L1269" s="65" t="s">
        <v>6099</v>
      </c>
      <c r="M1269" s="51" t="s">
        <v>510</v>
      </c>
      <c r="N1269" s="38">
        <v>1</v>
      </c>
    </row>
    <row r="1270" spans="1:14" s="78" customFormat="1" ht="42.75" outlineLevel="1" collapsed="1">
      <c r="A1270" s="51" t="s">
        <v>6441</v>
      </c>
      <c r="B1270" s="118" t="s">
        <v>4739</v>
      </c>
      <c r="C1270" s="148" t="s">
        <v>4964</v>
      </c>
      <c r="D1270" s="9" t="s">
        <v>4868</v>
      </c>
      <c r="E1270" s="141"/>
      <c r="F1270" s="12" t="s">
        <v>6131</v>
      </c>
      <c r="G1270" s="8" t="s">
        <v>45</v>
      </c>
      <c r="H1270" s="6"/>
      <c r="I1270" s="6" t="s">
        <v>61</v>
      </c>
      <c r="J1270" s="63">
        <v>9</v>
      </c>
      <c r="K1270" s="63">
        <v>9</v>
      </c>
      <c r="L1270" s="5" t="s">
        <v>6763</v>
      </c>
      <c r="M1270" s="51"/>
      <c r="N1270" s="38"/>
    </row>
    <row r="1271" spans="1:14" s="78" customFormat="1" ht="42.75" hidden="1" outlineLevel="2">
      <c r="A1271" s="51"/>
      <c r="B1271" s="118" t="s">
        <v>4739</v>
      </c>
      <c r="C1271" s="148" t="s">
        <v>4964</v>
      </c>
      <c r="D1271" s="9" t="s">
        <v>4868</v>
      </c>
      <c r="E1271" s="141"/>
      <c r="F1271" s="12"/>
      <c r="G1271" s="8" t="s">
        <v>45</v>
      </c>
      <c r="H1271" s="6"/>
      <c r="I1271" s="6" t="s">
        <v>61</v>
      </c>
      <c r="J1271" s="63">
        <v>9</v>
      </c>
      <c r="K1271" s="63">
        <v>9</v>
      </c>
      <c r="L1271" s="65" t="s">
        <v>4742</v>
      </c>
      <c r="M1271" s="51" t="s">
        <v>510</v>
      </c>
      <c r="N1271" s="38">
        <v>1</v>
      </c>
    </row>
    <row r="1272" spans="1:14" s="78" customFormat="1" ht="42.75" hidden="1" outlineLevel="2">
      <c r="A1272" s="51"/>
      <c r="B1272" s="118" t="s">
        <v>4739</v>
      </c>
      <c r="C1272" s="148" t="s">
        <v>4964</v>
      </c>
      <c r="D1272" s="9" t="s">
        <v>4868</v>
      </c>
      <c r="E1272" s="141"/>
      <c r="F1272" s="12"/>
      <c r="G1272" s="8" t="s">
        <v>45</v>
      </c>
      <c r="H1272" s="6"/>
      <c r="I1272" s="6" t="s">
        <v>61</v>
      </c>
      <c r="J1272" s="63">
        <v>9</v>
      </c>
      <c r="K1272" s="63">
        <v>9</v>
      </c>
      <c r="L1272" s="12" t="s">
        <v>3536</v>
      </c>
      <c r="M1272" s="51" t="s">
        <v>510</v>
      </c>
      <c r="N1272" s="38">
        <v>1</v>
      </c>
    </row>
    <row r="1273" spans="1:14" s="78" customFormat="1" ht="42.75" hidden="1" outlineLevel="2">
      <c r="A1273" s="51"/>
      <c r="B1273" s="118" t="s">
        <v>4739</v>
      </c>
      <c r="C1273" s="148" t="s">
        <v>4964</v>
      </c>
      <c r="D1273" s="9" t="s">
        <v>4868</v>
      </c>
      <c r="E1273" s="141"/>
      <c r="F1273" s="12"/>
      <c r="G1273" s="8" t="s">
        <v>45</v>
      </c>
      <c r="H1273" s="6"/>
      <c r="I1273" s="6" t="s">
        <v>61</v>
      </c>
      <c r="J1273" s="63">
        <v>9</v>
      </c>
      <c r="K1273" s="63">
        <v>9</v>
      </c>
      <c r="L1273" s="71" t="s">
        <v>2406</v>
      </c>
      <c r="M1273" s="51" t="s">
        <v>510</v>
      </c>
      <c r="N1273" s="38">
        <v>1</v>
      </c>
    </row>
    <row r="1274" spans="1:14" s="78" customFormat="1" ht="42.75" outlineLevel="1" collapsed="1">
      <c r="A1274" s="51" t="s">
        <v>6442</v>
      </c>
      <c r="B1274" s="118" t="s">
        <v>4739</v>
      </c>
      <c r="C1274" s="148" t="s">
        <v>4964</v>
      </c>
      <c r="D1274" s="9" t="s">
        <v>4868</v>
      </c>
      <c r="E1274" s="141"/>
      <c r="F1274" s="12" t="s">
        <v>6132</v>
      </c>
      <c r="G1274" s="8" t="s">
        <v>45</v>
      </c>
      <c r="H1274" s="6"/>
      <c r="I1274" s="6" t="s">
        <v>61</v>
      </c>
      <c r="J1274" s="63">
        <v>5</v>
      </c>
      <c r="K1274" s="63">
        <v>5</v>
      </c>
      <c r="L1274" s="5" t="s">
        <v>6754</v>
      </c>
      <c r="M1274" s="51"/>
      <c r="N1274" s="38"/>
    </row>
    <row r="1275" spans="1:14" s="78" customFormat="1" ht="42.75" hidden="1" outlineLevel="2">
      <c r="A1275" s="51"/>
      <c r="B1275" s="118" t="s">
        <v>4739</v>
      </c>
      <c r="C1275" s="148" t="s">
        <v>4964</v>
      </c>
      <c r="D1275" s="9" t="s">
        <v>4868</v>
      </c>
      <c r="E1275" s="141"/>
      <c r="F1275" s="12"/>
      <c r="G1275" s="8" t="s">
        <v>45</v>
      </c>
      <c r="H1275" s="6"/>
      <c r="I1275" s="6" t="s">
        <v>61</v>
      </c>
      <c r="J1275" s="63">
        <v>5</v>
      </c>
      <c r="K1275" s="63">
        <v>5</v>
      </c>
      <c r="L1275" s="12" t="s">
        <v>6112</v>
      </c>
      <c r="M1275" s="51" t="s">
        <v>510</v>
      </c>
      <c r="N1275" s="38">
        <v>1</v>
      </c>
    </row>
    <row r="1276" spans="1:14" s="78" customFormat="1" ht="42.75" outlineLevel="1" collapsed="1">
      <c r="A1276" s="51" t="s">
        <v>6443</v>
      </c>
      <c r="B1276" s="118" t="s">
        <v>4739</v>
      </c>
      <c r="C1276" s="148" t="s">
        <v>4964</v>
      </c>
      <c r="D1276" s="9" t="s">
        <v>4868</v>
      </c>
      <c r="E1276" s="141"/>
      <c r="F1276" s="12" t="s">
        <v>6133</v>
      </c>
      <c r="G1276" s="8" t="s">
        <v>45</v>
      </c>
      <c r="H1276" s="6"/>
      <c r="I1276" s="6" t="s">
        <v>61</v>
      </c>
      <c r="J1276" s="63">
        <v>7</v>
      </c>
      <c r="K1276" s="63">
        <v>7</v>
      </c>
      <c r="L1276" s="5" t="s">
        <v>6764</v>
      </c>
      <c r="M1276" s="51"/>
      <c r="N1276" s="38"/>
    </row>
    <row r="1277" spans="1:14" s="78" customFormat="1" ht="42.75" hidden="1" outlineLevel="2">
      <c r="A1277" s="51"/>
      <c r="B1277" s="118" t="s">
        <v>4739</v>
      </c>
      <c r="C1277" s="148" t="s">
        <v>4964</v>
      </c>
      <c r="D1277" s="9" t="s">
        <v>4868</v>
      </c>
      <c r="E1277" s="141"/>
      <c r="F1277" s="12"/>
      <c r="G1277" s="8" t="s">
        <v>45</v>
      </c>
      <c r="H1277" s="6"/>
      <c r="I1277" s="6" t="s">
        <v>61</v>
      </c>
      <c r="J1277" s="63">
        <v>7</v>
      </c>
      <c r="K1277" s="63">
        <v>7</v>
      </c>
      <c r="L1277" s="65" t="s">
        <v>6096</v>
      </c>
      <c r="M1277" s="51" t="s">
        <v>510</v>
      </c>
      <c r="N1277" s="38">
        <v>1</v>
      </c>
    </row>
    <row r="1278" spans="1:14" s="78" customFormat="1" ht="42.75" hidden="1" outlineLevel="2">
      <c r="A1278" s="51"/>
      <c r="B1278" s="118" t="s">
        <v>4739</v>
      </c>
      <c r="C1278" s="148" t="s">
        <v>4964</v>
      </c>
      <c r="D1278" s="9" t="s">
        <v>4868</v>
      </c>
      <c r="E1278" s="141"/>
      <c r="F1278" s="12"/>
      <c r="G1278" s="8" t="s">
        <v>45</v>
      </c>
      <c r="H1278" s="6"/>
      <c r="I1278" s="6" t="s">
        <v>61</v>
      </c>
      <c r="J1278" s="63">
        <v>7</v>
      </c>
      <c r="K1278" s="63">
        <v>7</v>
      </c>
      <c r="L1278" s="12" t="s">
        <v>3536</v>
      </c>
      <c r="M1278" s="51" t="s">
        <v>510</v>
      </c>
      <c r="N1278" s="38">
        <v>1</v>
      </c>
    </row>
    <row r="1279" spans="1:14" s="78" customFormat="1" ht="42.75" outlineLevel="1" collapsed="1">
      <c r="A1279" s="51" t="s">
        <v>6444</v>
      </c>
      <c r="B1279" s="118" t="s">
        <v>4739</v>
      </c>
      <c r="C1279" s="148" t="s">
        <v>4964</v>
      </c>
      <c r="D1279" s="9" t="s">
        <v>4868</v>
      </c>
      <c r="E1279" s="141"/>
      <c r="F1279" s="12" t="s">
        <v>6445</v>
      </c>
      <c r="G1279" s="8" t="s">
        <v>45</v>
      </c>
      <c r="H1279" s="6"/>
      <c r="I1279" s="6" t="s">
        <v>61</v>
      </c>
      <c r="J1279" s="63">
        <v>9</v>
      </c>
      <c r="K1279" s="63">
        <v>9</v>
      </c>
      <c r="L1279" s="5" t="s">
        <v>6765</v>
      </c>
      <c r="M1279" s="51"/>
      <c r="N1279" s="38"/>
    </row>
    <row r="1280" spans="1:14" s="78" customFormat="1" ht="42.75" hidden="1" outlineLevel="2">
      <c r="A1280" s="51"/>
      <c r="B1280" s="118" t="s">
        <v>4739</v>
      </c>
      <c r="C1280" s="148" t="s">
        <v>4964</v>
      </c>
      <c r="D1280" s="9" t="s">
        <v>4868</v>
      </c>
      <c r="E1280" s="141"/>
      <c r="F1280" s="12"/>
      <c r="G1280" s="8" t="s">
        <v>45</v>
      </c>
      <c r="H1280" s="6"/>
      <c r="I1280" s="6" t="s">
        <v>61</v>
      </c>
      <c r="J1280" s="63">
        <v>9</v>
      </c>
      <c r="K1280" s="63">
        <v>9</v>
      </c>
      <c r="L1280" s="12" t="s">
        <v>6112</v>
      </c>
      <c r="M1280" s="51" t="s">
        <v>510</v>
      </c>
      <c r="N1280" s="38">
        <v>1</v>
      </c>
    </row>
    <row r="1281" spans="1:14" s="78" customFormat="1" ht="42.75" hidden="1" outlineLevel="2">
      <c r="A1281" s="51"/>
      <c r="B1281" s="118" t="s">
        <v>4739</v>
      </c>
      <c r="C1281" s="148" t="s">
        <v>4964</v>
      </c>
      <c r="D1281" s="9" t="s">
        <v>4868</v>
      </c>
      <c r="E1281" s="141"/>
      <c r="F1281" s="12"/>
      <c r="G1281" s="8" t="s">
        <v>45</v>
      </c>
      <c r="H1281" s="6"/>
      <c r="I1281" s="6" t="s">
        <v>61</v>
      </c>
      <c r="J1281" s="63">
        <v>9</v>
      </c>
      <c r="K1281" s="63">
        <v>9</v>
      </c>
      <c r="L1281" s="65" t="s">
        <v>4742</v>
      </c>
      <c r="M1281" s="51" t="s">
        <v>510</v>
      </c>
      <c r="N1281" s="38">
        <v>1</v>
      </c>
    </row>
    <row r="1282" spans="1:14" s="78" customFormat="1" ht="42.75" outlineLevel="1" collapsed="1">
      <c r="A1282" s="51" t="s">
        <v>6446</v>
      </c>
      <c r="B1282" s="118" t="s">
        <v>4739</v>
      </c>
      <c r="C1282" s="148" t="s">
        <v>4964</v>
      </c>
      <c r="D1282" s="9" t="s">
        <v>4868</v>
      </c>
      <c r="E1282" s="141"/>
      <c r="F1282" s="12" t="s">
        <v>6134</v>
      </c>
      <c r="G1282" s="8" t="s">
        <v>45</v>
      </c>
      <c r="H1282" s="6"/>
      <c r="I1282" s="6" t="s">
        <v>61</v>
      </c>
      <c r="J1282" s="63">
        <v>6</v>
      </c>
      <c r="K1282" s="63">
        <v>6</v>
      </c>
      <c r="L1282" s="5" t="s">
        <v>6754</v>
      </c>
      <c r="M1282" s="51"/>
      <c r="N1282" s="38"/>
    </row>
    <row r="1283" spans="1:14" s="78" customFormat="1" ht="42.75" hidden="1" outlineLevel="2">
      <c r="A1283" s="51"/>
      <c r="B1283" s="118" t="s">
        <v>4739</v>
      </c>
      <c r="C1283" s="148" t="s">
        <v>4964</v>
      </c>
      <c r="D1283" s="9" t="s">
        <v>4868</v>
      </c>
      <c r="E1283" s="141"/>
      <c r="F1283" s="12"/>
      <c r="G1283" s="8" t="s">
        <v>45</v>
      </c>
      <c r="H1283" s="6"/>
      <c r="I1283" s="6" t="s">
        <v>61</v>
      </c>
      <c r="J1283" s="63">
        <v>6</v>
      </c>
      <c r="K1283" s="63">
        <v>6</v>
      </c>
      <c r="L1283" s="12" t="s">
        <v>6112</v>
      </c>
      <c r="M1283" s="51" t="s">
        <v>510</v>
      </c>
      <c r="N1283" s="38">
        <v>1</v>
      </c>
    </row>
    <row r="1284" spans="1:14" s="78" customFormat="1" ht="42.75" outlineLevel="1" collapsed="1">
      <c r="A1284" s="51" t="s">
        <v>6447</v>
      </c>
      <c r="B1284" s="118" t="s">
        <v>4739</v>
      </c>
      <c r="C1284" s="148" t="s">
        <v>4964</v>
      </c>
      <c r="D1284" s="9" t="s">
        <v>4868</v>
      </c>
      <c r="E1284" s="141"/>
      <c r="F1284" s="12" t="s">
        <v>6135</v>
      </c>
      <c r="G1284" s="8" t="s">
        <v>45</v>
      </c>
      <c r="H1284" s="6"/>
      <c r="I1284" s="6" t="s">
        <v>61</v>
      </c>
      <c r="J1284" s="63">
        <v>10</v>
      </c>
      <c r="K1284" s="63">
        <v>10</v>
      </c>
      <c r="L1284" s="5" t="s">
        <v>6766</v>
      </c>
      <c r="M1284" s="51"/>
      <c r="N1284" s="38"/>
    </row>
    <row r="1285" spans="1:14" s="78" customFormat="1" ht="42.75" hidden="1" outlineLevel="2">
      <c r="A1285" s="51"/>
      <c r="B1285" s="118" t="s">
        <v>4739</v>
      </c>
      <c r="C1285" s="148" t="s">
        <v>4964</v>
      </c>
      <c r="D1285" s="9" t="s">
        <v>4868</v>
      </c>
      <c r="E1285" s="141"/>
      <c r="F1285" s="12"/>
      <c r="G1285" s="8" t="s">
        <v>45</v>
      </c>
      <c r="H1285" s="6"/>
      <c r="I1285" s="6" t="s">
        <v>61</v>
      </c>
      <c r="J1285" s="63">
        <v>10</v>
      </c>
      <c r="K1285" s="63">
        <v>10</v>
      </c>
      <c r="L1285" s="65" t="s">
        <v>4742</v>
      </c>
      <c r="M1285" s="51" t="s">
        <v>510</v>
      </c>
      <c r="N1285" s="38">
        <v>1</v>
      </c>
    </row>
    <row r="1286" spans="1:14" s="78" customFormat="1" ht="42.75" hidden="1" outlineLevel="2">
      <c r="A1286" s="51"/>
      <c r="B1286" s="118" t="s">
        <v>4739</v>
      </c>
      <c r="C1286" s="148" t="s">
        <v>4964</v>
      </c>
      <c r="D1286" s="9" t="s">
        <v>4868</v>
      </c>
      <c r="E1286" s="141"/>
      <c r="F1286" s="12"/>
      <c r="G1286" s="8" t="s">
        <v>45</v>
      </c>
      <c r="H1286" s="6"/>
      <c r="I1286" s="6" t="s">
        <v>61</v>
      </c>
      <c r="J1286" s="63">
        <v>10</v>
      </c>
      <c r="K1286" s="63">
        <v>10</v>
      </c>
      <c r="L1286" s="12" t="s">
        <v>6112</v>
      </c>
      <c r="M1286" s="51" t="s">
        <v>510</v>
      </c>
      <c r="N1286" s="38">
        <v>1</v>
      </c>
    </row>
    <row r="1287" spans="1:14" s="78" customFormat="1" ht="42.75" hidden="1" outlineLevel="2">
      <c r="A1287" s="51"/>
      <c r="B1287" s="118" t="s">
        <v>4739</v>
      </c>
      <c r="C1287" s="148" t="s">
        <v>4964</v>
      </c>
      <c r="D1287" s="9" t="s">
        <v>4868</v>
      </c>
      <c r="E1287" s="141"/>
      <c r="F1287" s="12"/>
      <c r="G1287" s="8" t="s">
        <v>45</v>
      </c>
      <c r="H1287" s="6"/>
      <c r="I1287" s="6" t="s">
        <v>61</v>
      </c>
      <c r="J1287" s="63">
        <v>10</v>
      </c>
      <c r="K1287" s="63">
        <v>10</v>
      </c>
      <c r="L1287" s="65" t="s">
        <v>2411</v>
      </c>
      <c r="M1287" s="51" t="s">
        <v>510</v>
      </c>
      <c r="N1287" s="38">
        <v>1</v>
      </c>
    </row>
    <row r="1288" spans="1:14" s="78" customFormat="1" ht="42.75" outlineLevel="1" collapsed="1">
      <c r="A1288" s="51" t="s">
        <v>6448</v>
      </c>
      <c r="B1288" s="118" t="s">
        <v>4739</v>
      </c>
      <c r="C1288" s="148" t="s">
        <v>4964</v>
      </c>
      <c r="D1288" s="9" t="s">
        <v>4868</v>
      </c>
      <c r="E1288" s="141"/>
      <c r="F1288" s="12" t="s">
        <v>6449</v>
      </c>
      <c r="G1288" s="8" t="s">
        <v>45</v>
      </c>
      <c r="H1288" s="6"/>
      <c r="I1288" s="6" t="s">
        <v>61</v>
      </c>
      <c r="J1288" s="63">
        <v>10</v>
      </c>
      <c r="K1288" s="63">
        <v>10</v>
      </c>
      <c r="L1288" s="5" t="s">
        <v>6766</v>
      </c>
      <c r="M1288" s="51"/>
      <c r="N1288" s="38"/>
    </row>
    <row r="1289" spans="1:14" s="78" customFormat="1" ht="42.75" hidden="1" outlineLevel="2">
      <c r="A1289" s="51"/>
      <c r="B1289" s="118" t="s">
        <v>4739</v>
      </c>
      <c r="C1289" s="148" t="s">
        <v>4964</v>
      </c>
      <c r="D1289" s="9" t="s">
        <v>4868</v>
      </c>
      <c r="E1289" s="141"/>
      <c r="F1289" s="12"/>
      <c r="G1289" s="8" t="s">
        <v>45</v>
      </c>
      <c r="H1289" s="6"/>
      <c r="I1289" s="6" t="s">
        <v>61</v>
      </c>
      <c r="J1289" s="63">
        <v>10</v>
      </c>
      <c r="K1289" s="63">
        <v>10</v>
      </c>
      <c r="L1289" s="65" t="s">
        <v>4742</v>
      </c>
      <c r="M1289" s="51" t="s">
        <v>510</v>
      </c>
      <c r="N1289" s="38">
        <v>1</v>
      </c>
    </row>
    <row r="1290" spans="1:14" s="78" customFormat="1" ht="42.75" hidden="1" outlineLevel="2">
      <c r="A1290" s="51"/>
      <c r="B1290" s="118" t="s">
        <v>4739</v>
      </c>
      <c r="C1290" s="148" t="s">
        <v>4964</v>
      </c>
      <c r="D1290" s="9" t="s">
        <v>4868</v>
      </c>
      <c r="E1290" s="141"/>
      <c r="F1290" s="12"/>
      <c r="G1290" s="8" t="s">
        <v>45</v>
      </c>
      <c r="H1290" s="6"/>
      <c r="I1290" s="6" t="s">
        <v>61</v>
      </c>
      <c r="J1290" s="63">
        <v>10</v>
      </c>
      <c r="K1290" s="63">
        <v>10</v>
      </c>
      <c r="L1290" s="12" t="s">
        <v>6112</v>
      </c>
      <c r="M1290" s="51" t="s">
        <v>510</v>
      </c>
      <c r="N1290" s="38">
        <v>1</v>
      </c>
    </row>
    <row r="1291" spans="1:14" s="78" customFormat="1" ht="42.75" hidden="1" outlineLevel="2">
      <c r="A1291" s="51"/>
      <c r="B1291" s="118" t="s">
        <v>4739</v>
      </c>
      <c r="C1291" s="148" t="s">
        <v>4964</v>
      </c>
      <c r="D1291" s="9" t="s">
        <v>4868</v>
      </c>
      <c r="E1291" s="141"/>
      <c r="F1291" s="12"/>
      <c r="G1291" s="8" t="s">
        <v>45</v>
      </c>
      <c r="H1291" s="6"/>
      <c r="I1291" s="6" t="s">
        <v>61</v>
      </c>
      <c r="J1291" s="63">
        <v>10</v>
      </c>
      <c r="K1291" s="63">
        <v>10</v>
      </c>
      <c r="L1291" s="65" t="s">
        <v>2411</v>
      </c>
      <c r="M1291" s="51" t="s">
        <v>510</v>
      </c>
      <c r="N1291" s="38">
        <v>1</v>
      </c>
    </row>
    <row r="1292" spans="1:14" s="78" customFormat="1" ht="42.75" outlineLevel="1" collapsed="1">
      <c r="A1292" s="51" t="s">
        <v>6450</v>
      </c>
      <c r="B1292" s="118" t="s">
        <v>4739</v>
      </c>
      <c r="C1292" s="148" t="s">
        <v>4964</v>
      </c>
      <c r="D1292" s="9" t="s">
        <v>4868</v>
      </c>
      <c r="E1292" s="141"/>
      <c r="F1292" s="12" t="s">
        <v>6136</v>
      </c>
      <c r="G1292" s="8" t="s">
        <v>45</v>
      </c>
      <c r="H1292" s="6"/>
      <c r="I1292" s="6" t="s">
        <v>61</v>
      </c>
      <c r="J1292" s="63">
        <v>10</v>
      </c>
      <c r="K1292" s="63">
        <v>10</v>
      </c>
      <c r="L1292" s="5" t="s">
        <v>6766</v>
      </c>
      <c r="M1292" s="51"/>
      <c r="N1292" s="38"/>
    </row>
    <row r="1293" spans="1:14" s="78" customFormat="1" ht="42.75" hidden="1" outlineLevel="2">
      <c r="A1293" s="51"/>
      <c r="B1293" s="118" t="s">
        <v>4739</v>
      </c>
      <c r="C1293" s="148" t="s">
        <v>4964</v>
      </c>
      <c r="D1293" s="9" t="s">
        <v>4868</v>
      </c>
      <c r="E1293" s="141"/>
      <c r="F1293" s="12"/>
      <c r="G1293" s="8" t="s">
        <v>45</v>
      </c>
      <c r="H1293" s="6"/>
      <c r="I1293" s="6" t="s">
        <v>61</v>
      </c>
      <c r="J1293" s="63">
        <v>10</v>
      </c>
      <c r="K1293" s="63">
        <v>10</v>
      </c>
      <c r="L1293" s="65" t="s">
        <v>4742</v>
      </c>
      <c r="M1293" s="51" t="s">
        <v>510</v>
      </c>
      <c r="N1293" s="38">
        <v>1</v>
      </c>
    </row>
    <row r="1294" spans="1:14" s="78" customFormat="1" ht="42.75" hidden="1" outlineLevel="2">
      <c r="A1294" s="51"/>
      <c r="B1294" s="118" t="s">
        <v>4739</v>
      </c>
      <c r="C1294" s="148" t="s">
        <v>4964</v>
      </c>
      <c r="D1294" s="9" t="s">
        <v>4868</v>
      </c>
      <c r="E1294" s="141"/>
      <c r="F1294" s="12"/>
      <c r="G1294" s="8" t="s">
        <v>45</v>
      </c>
      <c r="H1294" s="6"/>
      <c r="I1294" s="6" t="s">
        <v>61</v>
      </c>
      <c r="J1294" s="63">
        <v>10</v>
      </c>
      <c r="K1294" s="63">
        <v>10</v>
      </c>
      <c r="L1294" s="12" t="s">
        <v>6112</v>
      </c>
      <c r="M1294" s="51" t="s">
        <v>510</v>
      </c>
      <c r="N1294" s="38">
        <v>1</v>
      </c>
    </row>
    <row r="1295" spans="1:14" s="78" customFormat="1" ht="42.75" hidden="1" outlineLevel="2">
      <c r="A1295" s="51"/>
      <c r="B1295" s="118" t="s">
        <v>4739</v>
      </c>
      <c r="C1295" s="148" t="s">
        <v>4964</v>
      </c>
      <c r="D1295" s="9" t="s">
        <v>4868</v>
      </c>
      <c r="E1295" s="141"/>
      <c r="F1295" s="12"/>
      <c r="G1295" s="8" t="s">
        <v>45</v>
      </c>
      <c r="H1295" s="6"/>
      <c r="I1295" s="6" t="s">
        <v>61</v>
      </c>
      <c r="J1295" s="63">
        <v>10</v>
      </c>
      <c r="K1295" s="63">
        <v>10</v>
      </c>
      <c r="L1295" s="65" t="s">
        <v>2411</v>
      </c>
      <c r="M1295" s="51" t="s">
        <v>510</v>
      </c>
      <c r="N1295" s="38">
        <v>1</v>
      </c>
    </row>
    <row r="1296" spans="1:14" s="78" customFormat="1" ht="42.75" outlineLevel="1" collapsed="1">
      <c r="A1296" s="51" t="s">
        <v>6451</v>
      </c>
      <c r="B1296" s="118" t="s">
        <v>4739</v>
      </c>
      <c r="C1296" s="148" t="s">
        <v>4964</v>
      </c>
      <c r="D1296" s="9" t="s">
        <v>4868</v>
      </c>
      <c r="E1296" s="141"/>
      <c r="F1296" s="12" t="s">
        <v>6137</v>
      </c>
      <c r="G1296" s="8" t="s">
        <v>45</v>
      </c>
      <c r="H1296" s="6"/>
      <c r="I1296" s="6" t="s">
        <v>61</v>
      </c>
      <c r="J1296" s="63">
        <v>6</v>
      </c>
      <c r="K1296" s="63">
        <v>6</v>
      </c>
      <c r="L1296" s="5" t="s">
        <v>6767</v>
      </c>
      <c r="M1296" s="51"/>
      <c r="N1296" s="38"/>
    </row>
    <row r="1297" spans="1:14" s="78" customFormat="1" ht="42.75" hidden="1" outlineLevel="2">
      <c r="A1297" s="51"/>
      <c r="B1297" s="118" t="s">
        <v>4739</v>
      </c>
      <c r="C1297" s="148" t="s">
        <v>4964</v>
      </c>
      <c r="D1297" s="9" t="s">
        <v>4868</v>
      </c>
      <c r="E1297" s="141"/>
      <c r="F1297" s="12"/>
      <c r="G1297" s="8" t="s">
        <v>45</v>
      </c>
      <c r="H1297" s="6"/>
      <c r="I1297" s="6" t="s">
        <v>61</v>
      </c>
      <c r="J1297" s="63">
        <v>6</v>
      </c>
      <c r="K1297" s="63">
        <v>6</v>
      </c>
      <c r="L1297" s="65" t="s">
        <v>4742</v>
      </c>
      <c r="M1297" s="51" t="s">
        <v>510</v>
      </c>
      <c r="N1297" s="38">
        <v>1</v>
      </c>
    </row>
    <row r="1298" spans="1:14" s="78" customFormat="1" ht="42.75" hidden="1" outlineLevel="2">
      <c r="A1298" s="51"/>
      <c r="B1298" s="118" t="s">
        <v>4739</v>
      </c>
      <c r="C1298" s="148" t="s">
        <v>4964</v>
      </c>
      <c r="D1298" s="9" t="s">
        <v>4868</v>
      </c>
      <c r="E1298" s="141"/>
      <c r="F1298" s="12"/>
      <c r="G1298" s="8" t="s">
        <v>45</v>
      </c>
      <c r="H1298" s="6"/>
      <c r="I1298" s="6" t="s">
        <v>61</v>
      </c>
      <c r="J1298" s="63">
        <v>6</v>
      </c>
      <c r="K1298" s="63">
        <v>6</v>
      </c>
      <c r="L1298" s="12" t="s">
        <v>6112</v>
      </c>
      <c r="M1298" s="51" t="s">
        <v>510</v>
      </c>
      <c r="N1298" s="38">
        <v>1</v>
      </c>
    </row>
    <row r="1299" spans="1:14" s="78" customFormat="1" ht="42.75" outlineLevel="1" collapsed="1">
      <c r="A1299" s="51" t="s">
        <v>6452</v>
      </c>
      <c r="B1299" s="118" t="s">
        <v>4739</v>
      </c>
      <c r="C1299" s="148" t="s">
        <v>4964</v>
      </c>
      <c r="D1299" s="9" t="s">
        <v>4868</v>
      </c>
      <c r="E1299" s="141"/>
      <c r="F1299" s="12" t="s">
        <v>6138</v>
      </c>
      <c r="G1299" s="8" t="s">
        <v>45</v>
      </c>
      <c r="H1299" s="6"/>
      <c r="I1299" s="6" t="s">
        <v>61</v>
      </c>
      <c r="J1299" s="63">
        <v>7</v>
      </c>
      <c r="K1299" s="63">
        <v>7</v>
      </c>
      <c r="L1299" s="5" t="s">
        <v>6768</v>
      </c>
      <c r="M1299" s="51"/>
      <c r="N1299" s="38"/>
    </row>
    <row r="1300" spans="1:14" s="78" customFormat="1" ht="42.75" hidden="1" outlineLevel="2">
      <c r="A1300" s="51"/>
      <c r="B1300" s="118" t="s">
        <v>4739</v>
      </c>
      <c r="C1300" s="148" t="s">
        <v>4964</v>
      </c>
      <c r="D1300" s="9" t="s">
        <v>4868</v>
      </c>
      <c r="E1300" s="141"/>
      <c r="F1300" s="12"/>
      <c r="G1300" s="8" t="s">
        <v>45</v>
      </c>
      <c r="H1300" s="6"/>
      <c r="I1300" s="6" t="s">
        <v>61</v>
      </c>
      <c r="J1300" s="63">
        <v>7</v>
      </c>
      <c r="K1300" s="63">
        <v>7</v>
      </c>
      <c r="L1300" s="12" t="s">
        <v>4752</v>
      </c>
      <c r="M1300" s="51" t="s">
        <v>510</v>
      </c>
      <c r="N1300" s="38">
        <v>1</v>
      </c>
    </row>
    <row r="1301" spans="1:14" s="78" customFormat="1" ht="42.75" outlineLevel="1" collapsed="1">
      <c r="A1301" s="51" t="s">
        <v>6453</v>
      </c>
      <c r="B1301" s="118" t="s">
        <v>4739</v>
      </c>
      <c r="C1301" s="148" t="s">
        <v>4964</v>
      </c>
      <c r="D1301" s="9" t="s">
        <v>4868</v>
      </c>
      <c r="E1301" s="141"/>
      <c r="F1301" s="12" t="s">
        <v>6139</v>
      </c>
      <c r="G1301" s="8" t="s">
        <v>45</v>
      </c>
      <c r="H1301" s="6"/>
      <c r="I1301" s="6" t="s">
        <v>61</v>
      </c>
      <c r="J1301" s="63">
        <v>8</v>
      </c>
      <c r="K1301" s="63">
        <v>8</v>
      </c>
      <c r="L1301" s="5" t="s">
        <v>6767</v>
      </c>
      <c r="M1301" s="51"/>
      <c r="N1301" s="38"/>
    </row>
    <row r="1302" spans="1:14" s="78" customFormat="1" ht="42.75" hidden="1" outlineLevel="2">
      <c r="A1302" s="51"/>
      <c r="B1302" s="118" t="s">
        <v>4739</v>
      </c>
      <c r="C1302" s="148" t="s">
        <v>4964</v>
      </c>
      <c r="D1302" s="9" t="s">
        <v>4868</v>
      </c>
      <c r="E1302" s="141"/>
      <c r="F1302" s="12"/>
      <c r="G1302" s="8" t="s">
        <v>45</v>
      </c>
      <c r="H1302" s="6"/>
      <c r="I1302" s="6" t="s">
        <v>61</v>
      </c>
      <c r="J1302" s="63">
        <v>8</v>
      </c>
      <c r="K1302" s="63">
        <v>8</v>
      </c>
      <c r="L1302" s="65" t="s">
        <v>4742</v>
      </c>
      <c r="M1302" s="51" t="s">
        <v>510</v>
      </c>
      <c r="N1302" s="38">
        <v>1</v>
      </c>
    </row>
    <row r="1303" spans="1:14" s="78" customFormat="1" ht="42.75" hidden="1" outlineLevel="2">
      <c r="A1303" s="51"/>
      <c r="B1303" s="118" t="s">
        <v>4739</v>
      </c>
      <c r="C1303" s="148" t="s">
        <v>4964</v>
      </c>
      <c r="D1303" s="9" t="s">
        <v>4868</v>
      </c>
      <c r="E1303" s="141"/>
      <c r="F1303" s="12"/>
      <c r="G1303" s="8" t="s">
        <v>45</v>
      </c>
      <c r="H1303" s="6"/>
      <c r="I1303" s="6" t="s">
        <v>61</v>
      </c>
      <c r="J1303" s="63">
        <v>8</v>
      </c>
      <c r="K1303" s="63">
        <v>8</v>
      </c>
      <c r="L1303" s="12" t="s">
        <v>6112</v>
      </c>
      <c r="M1303" s="51" t="s">
        <v>510</v>
      </c>
      <c r="N1303" s="38">
        <v>1</v>
      </c>
    </row>
    <row r="1304" spans="1:14" s="78" customFormat="1" ht="42.75" outlineLevel="1" collapsed="1">
      <c r="A1304" s="51" t="s">
        <v>6454</v>
      </c>
      <c r="B1304" s="118" t="s">
        <v>4739</v>
      </c>
      <c r="C1304" s="148" t="s">
        <v>4964</v>
      </c>
      <c r="D1304" s="9" t="s">
        <v>4868</v>
      </c>
      <c r="E1304" s="141"/>
      <c r="F1304" s="12" t="s">
        <v>6455</v>
      </c>
      <c r="G1304" s="8" t="s">
        <v>45</v>
      </c>
      <c r="H1304" s="6"/>
      <c r="I1304" s="6" t="s">
        <v>61</v>
      </c>
      <c r="J1304" s="63">
        <v>9</v>
      </c>
      <c r="K1304" s="63">
        <v>9</v>
      </c>
      <c r="L1304" s="5" t="s">
        <v>6769</v>
      </c>
      <c r="M1304" s="51"/>
      <c r="N1304" s="38"/>
    </row>
    <row r="1305" spans="1:14" s="78" customFormat="1" ht="42.75" hidden="1" outlineLevel="2">
      <c r="A1305" s="51"/>
      <c r="B1305" s="118" t="s">
        <v>4739</v>
      </c>
      <c r="C1305" s="148" t="s">
        <v>4964</v>
      </c>
      <c r="D1305" s="9" t="s">
        <v>4868</v>
      </c>
      <c r="E1305" s="141"/>
      <c r="F1305" s="12"/>
      <c r="G1305" s="8" t="s">
        <v>45</v>
      </c>
      <c r="H1305" s="6"/>
      <c r="I1305" s="6" t="s">
        <v>61</v>
      </c>
      <c r="J1305" s="63">
        <v>9</v>
      </c>
      <c r="K1305" s="63">
        <v>9</v>
      </c>
      <c r="L1305" s="65" t="s">
        <v>2411</v>
      </c>
      <c r="M1305" s="51" t="s">
        <v>510</v>
      </c>
      <c r="N1305" s="51" t="s">
        <v>769</v>
      </c>
    </row>
    <row r="1306" spans="1:14" s="78" customFormat="1" ht="42.75" hidden="1" outlineLevel="2">
      <c r="A1306" s="51"/>
      <c r="B1306" s="118" t="s">
        <v>4739</v>
      </c>
      <c r="C1306" s="148" t="s">
        <v>4964</v>
      </c>
      <c r="D1306" s="9" t="s">
        <v>4868</v>
      </c>
      <c r="E1306" s="141"/>
      <c r="F1306" s="12"/>
      <c r="G1306" s="8" t="s">
        <v>45</v>
      </c>
      <c r="H1306" s="6"/>
      <c r="I1306" s="6" t="s">
        <v>61</v>
      </c>
      <c r="J1306" s="63">
        <v>9</v>
      </c>
      <c r="K1306" s="63">
        <v>9</v>
      </c>
      <c r="L1306" s="65" t="s">
        <v>4742</v>
      </c>
      <c r="M1306" s="51" t="s">
        <v>510</v>
      </c>
      <c r="N1306" s="51" t="s">
        <v>769</v>
      </c>
    </row>
    <row r="1307" spans="1:14" s="78" customFormat="1" ht="42.75" outlineLevel="1" collapsed="1">
      <c r="A1307" s="51" t="s">
        <v>6456</v>
      </c>
      <c r="B1307" s="118" t="s">
        <v>4739</v>
      </c>
      <c r="C1307" s="148" t="s">
        <v>2367</v>
      </c>
      <c r="D1307" s="9" t="s">
        <v>4868</v>
      </c>
      <c r="E1307" s="141" t="s">
        <v>6140</v>
      </c>
      <c r="F1307" s="12" t="s">
        <v>6457</v>
      </c>
      <c r="G1307" s="8" t="s">
        <v>45</v>
      </c>
      <c r="H1307" s="6"/>
      <c r="I1307" s="6" t="s">
        <v>61</v>
      </c>
      <c r="J1307" s="63">
        <v>3</v>
      </c>
      <c r="K1307" s="63">
        <v>3</v>
      </c>
      <c r="L1307" s="5" t="s">
        <v>6770</v>
      </c>
      <c r="M1307" s="51"/>
      <c r="N1307" s="38"/>
    </row>
    <row r="1308" spans="1:14" s="78" customFormat="1" ht="42.75" hidden="1" outlineLevel="2">
      <c r="A1308" s="51"/>
      <c r="B1308" s="118" t="s">
        <v>4739</v>
      </c>
      <c r="C1308" s="148" t="s">
        <v>2367</v>
      </c>
      <c r="D1308" s="9" t="s">
        <v>4868</v>
      </c>
      <c r="E1308" s="141"/>
      <c r="F1308" s="12"/>
      <c r="G1308" s="8" t="s">
        <v>45</v>
      </c>
      <c r="H1308" s="6"/>
      <c r="I1308" s="6" t="s">
        <v>61</v>
      </c>
      <c r="J1308" s="63">
        <v>3</v>
      </c>
      <c r="K1308" s="63">
        <v>3</v>
      </c>
      <c r="L1308" s="12" t="s">
        <v>6141</v>
      </c>
      <c r="M1308" s="51" t="s">
        <v>510</v>
      </c>
      <c r="N1308" s="38">
        <v>1</v>
      </c>
    </row>
    <row r="1309" spans="1:14" s="78" customFormat="1" ht="57" outlineLevel="1" collapsed="1">
      <c r="A1309" s="51" t="s">
        <v>6458</v>
      </c>
      <c r="B1309" s="118" t="s">
        <v>4739</v>
      </c>
      <c r="C1309" s="148" t="s">
        <v>2367</v>
      </c>
      <c r="D1309" s="9" t="s">
        <v>4868</v>
      </c>
      <c r="E1309" s="141" t="s">
        <v>6142</v>
      </c>
      <c r="F1309" s="12" t="s">
        <v>6459</v>
      </c>
      <c r="G1309" s="8" t="s">
        <v>45</v>
      </c>
      <c r="H1309" s="6"/>
      <c r="I1309" s="6" t="s">
        <v>61</v>
      </c>
      <c r="J1309" s="63">
        <v>5</v>
      </c>
      <c r="K1309" s="63">
        <v>5</v>
      </c>
      <c r="L1309" s="5" t="s">
        <v>6771</v>
      </c>
      <c r="M1309" s="51"/>
      <c r="N1309" s="38"/>
    </row>
    <row r="1310" spans="1:14" s="78" customFormat="1" ht="42.75" hidden="1" outlineLevel="2">
      <c r="A1310" s="51"/>
      <c r="B1310" s="118" t="s">
        <v>4739</v>
      </c>
      <c r="C1310" s="148" t="s">
        <v>2367</v>
      </c>
      <c r="D1310" s="9" t="s">
        <v>4868</v>
      </c>
      <c r="E1310" s="141"/>
      <c r="F1310" s="12"/>
      <c r="G1310" s="8" t="s">
        <v>45</v>
      </c>
      <c r="H1310" s="6"/>
      <c r="I1310" s="6"/>
      <c r="J1310" s="63">
        <v>5</v>
      </c>
      <c r="K1310" s="63">
        <v>5</v>
      </c>
      <c r="L1310" s="12" t="s">
        <v>6112</v>
      </c>
      <c r="M1310" s="51" t="s">
        <v>510</v>
      </c>
      <c r="N1310" s="38">
        <v>1</v>
      </c>
    </row>
    <row r="1311" spans="1:14" s="78" customFormat="1" ht="42.75" hidden="1" outlineLevel="2">
      <c r="A1311" s="51"/>
      <c r="B1311" s="118" t="s">
        <v>4739</v>
      </c>
      <c r="C1311" s="148" t="s">
        <v>2367</v>
      </c>
      <c r="D1311" s="9" t="s">
        <v>4868</v>
      </c>
      <c r="E1311" s="141"/>
      <c r="F1311" s="12"/>
      <c r="G1311" s="8" t="s">
        <v>45</v>
      </c>
      <c r="H1311" s="6"/>
      <c r="I1311" s="6" t="s">
        <v>61</v>
      </c>
      <c r="J1311" s="63">
        <v>5</v>
      </c>
      <c r="K1311" s="63">
        <v>5</v>
      </c>
      <c r="L1311" s="71" t="s">
        <v>2406</v>
      </c>
      <c r="M1311" s="51" t="s">
        <v>510</v>
      </c>
      <c r="N1311" s="38">
        <v>1</v>
      </c>
    </row>
    <row r="1312" spans="1:14" s="78" customFormat="1" ht="42.75" hidden="1" outlineLevel="2">
      <c r="A1312" s="51"/>
      <c r="B1312" s="118" t="s">
        <v>4739</v>
      </c>
      <c r="C1312" s="148" t="s">
        <v>2367</v>
      </c>
      <c r="D1312" s="9" t="s">
        <v>4868</v>
      </c>
      <c r="E1312" s="141"/>
      <c r="F1312" s="12"/>
      <c r="G1312" s="8" t="s">
        <v>45</v>
      </c>
      <c r="H1312" s="6"/>
      <c r="I1312" s="6" t="s">
        <v>61</v>
      </c>
      <c r="J1312" s="63">
        <v>5</v>
      </c>
      <c r="K1312" s="63">
        <v>5</v>
      </c>
      <c r="L1312" s="12" t="s">
        <v>6143</v>
      </c>
      <c r="M1312" s="51" t="s">
        <v>510</v>
      </c>
      <c r="N1312" s="38">
        <v>1</v>
      </c>
    </row>
    <row r="1313" spans="1:14" s="78" customFormat="1" ht="42.75" hidden="1" outlineLevel="2">
      <c r="A1313" s="51"/>
      <c r="B1313" s="118" t="s">
        <v>4739</v>
      </c>
      <c r="C1313" s="148" t="s">
        <v>2367</v>
      </c>
      <c r="D1313" s="9" t="s">
        <v>4868</v>
      </c>
      <c r="E1313" s="141"/>
      <c r="F1313" s="12"/>
      <c r="G1313" s="8" t="s">
        <v>45</v>
      </c>
      <c r="H1313" s="6"/>
      <c r="I1313" s="6" t="s">
        <v>61</v>
      </c>
      <c r="J1313" s="63">
        <v>5</v>
      </c>
      <c r="K1313" s="63">
        <v>5</v>
      </c>
      <c r="L1313" s="12" t="s">
        <v>6144</v>
      </c>
      <c r="M1313" s="51" t="s">
        <v>510</v>
      </c>
      <c r="N1313" s="38">
        <v>1</v>
      </c>
    </row>
    <row r="1314" spans="1:14" s="78" customFormat="1" ht="42.75" hidden="1" outlineLevel="2">
      <c r="A1314" s="51"/>
      <c r="B1314" s="118" t="s">
        <v>4739</v>
      </c>
      <c r="C1314" s="148" t="s">
        <v>2367</v>
      </c>
      <c r="D1314" s="9" t="s">
        <v>4868</v>
      </c>
      <c r="E1314" s="141"/>
      <c r="F1314" s="12"/>
      <c r="G1314" s="8" t="s">
        <v>45</v>
      </c>
      <c r="H1314" s="6"/>
      <c r="I1314" s="6" t="s">
        <v>61</v>
      </c>
      <c r="J1314" s="63">
        <v>5</v>
      </c>
      <c r="K1314" s="63">
        <v>5</v>
      </c>
      <c r="L1314" s="65" t="s">
        <v>4747</v>
      </c>
      <c r="M1314" s="51" t="s">
        <v>510</v>
      </c>
      <c r="N1314" s="38">
        <v>1</v>
      </c>
    </row>
    <row r="1315" spans="1:14" s="78" customFormat="1" ht="42.75" outlineLevel="1" collapsed="1">
      <c r="A1315" s="51" t="s">
        <v>6460</v>
      </c>
      <c r="B1315" s="118" t="s">
        <v>4739</v>
      </c>
      <c r="C1315" s="148" t="s">
        <v>2367</v>
      </c>
      <c r="D1315" s="9" t="s">
        <v>4868</v>
      </c>
      <c r="E1315" s="141" t="s">
        <v>6145</v>
      </c>
      <c r="F1315" s="12" t="s">
        <v>6461</v>
      </c>
      <c r="G1315" s="8" t="s">
        <v>45</v>
      </c>
      <c r="H1315" s="6"/>
      <c r="I1315" s="6" t="s">
        <v>61</v>
      </c>
      <c r="J1315" s="63">
        <v>8</v>
      </c>
      <c r="K1315" s="63">
        <v>8</v>
      </c>
      <c r="L1315" s="5" t="s">
        <v>6772</v>
      </c>
      <c r="M1315" s="51"/>
      <c r="N1315" s="38"/>
    </row>
    <row r="1316" spans="1:14" s="78" customFormat="1" ht="42.75" hidden="1" outlineLevel="2">
      <c r="A1316" s="51"/>
      <c r="B1316" s="118" t="s">
        <v>4739</v>
      </c>
      <c r="C1316" s="148" t="s">
        <v>2367</v>
      </c>
      <c r="D1316" s="9" t="s">
        <v>4868</v>
      </c>
      <c r="E1316" s="141"/>
      <c r="F1316" s="12"/>
      <c r="G1316" s="8" t="s">
        <v>45</v>
      </c>
      <c r="H1316" s="6"/>
      <c r="I1316" s="6" t="s">
        <v>61</v>
      </c>
      <c r="J1316" s="63">
        <v>8</v>
      </c>
      <c r="K1316" s="63">
        <v>8</v>
      </c>
      <c r="L1316" s="65" t="s">
        <v>4747</v>
      </c>
      <c r="M1316" s="51" t="s">
        <v>510</v>
      </c>
      <c r="N1316" s="38">
        <v>1</v>
      </c>
    </row>
    <row r="1317" spans="1:14" s="78" customFormat="1" ht="42.75" hidden="1" outlineLevel="2">
      <c r="A1317" s="51"/>
      <c r="B1317" s="118" t="s">
        <v>4739</v>
      </c>
      <c r="C1317" s="148" t="s">
        <v>2367</v>
      </c>
      <c r="D1317" s="9" t="s">
        <v>4868</v>
      </c>
      <c r="E1317" s="141"/>
      <c r="F1317" s="223"/>
      <c r="G1317" s="8" t="s">
        <v>45</v>
      </c>
      <c r="H1317" s="6"/>
      <c r="I1317" s="6" t="s">
        <v>61</v>
      </c>
      <c r="J1317" s="63">
        <v>8</v>
      </c>
      <c r="K1317" s="63">
        <v>8</v>
      </c>
      <c r="L1317" s="12" t="s">
        <v>3536</v>
      </c>
      <c r="M1317" s="51" t="s">
        <v>510</v>
      </c>
      <c r="N1317" s="38">
        <v>1</v>
      </c>
    </row>
    <row r="1318" spans="1:14" s="78" customFormat="1" ht="42.75" hidden="1" outlineLevel="2">
      <c r="A1318" s="51"/>
      <c r="B1318" s="118" t="s">
        <v>4739</v>
      </c>
      <c r="C1318" s="148" t="s">
        <v>2367</v>
      </c>
      <c r="D1318" s="9" t="s">
        <v>4868</v>
      </c>
      <c r="E1318" s="141"/>
      <c r="F1318" s="12"/>
      <c r="G1318" s="8" t="s">
        <v>45</v>
      </c>
      <c r="H1318" s="6"/>
      <c r="I1318" s="6" t="s">
        <v>61</v>
      </c>
      <c r="J1318" s="63">
        <v>8</v>
      </c>
      <c r="K1318" s="63">
        <v>8</v>
      </c>
      <c r="L1318" s="12" t="s">
        <v>6112</v>
      </c>
      <c r="M1318" s="51" t="s">
        <v>510</v>
      </c>
      <c r="N1318" s="38">
        <v>1</v>
      </c>
    </row>
    <row r="1319" spans="1:14" s="78" customFormat="1" ht="42.75" hidden="1" outlineLevel="2">
      <c r="A1319" s="51"/>
      <c r="B1319" s="118" t="s">
        <v>4739</v>
      </c>
      <c r="C1319" s="148" t="s">
        <v>2367</v>
      </c>
      <c r="D1319" s="9" t="s">
        <v>4868</v>
      </c>
      <c r="E1319" s="141"/>
      <c r="F1319" s="12"/>
      <c r="G1319" s="8" t="s">
        <v>45</v>
      </c>
      <c r="H1319" s="6"/>
      <c r="I1319" s="6" t="s">
        <v>61</v>
      </c>
      <c r="J1319" s="63">
        <v>8</v>
      </c>
      <c r="K1319" s="63">
        <v>8</v>
      </c>
      <c r="L1319" s="71" t="s">
        <v>2406</v>
      </c>
      <c r="M1319" s="51" t="s">
        <v>510</v>
      </c>
      <c r="N1319" s="38">
        <v>1</v>
      </c>
    </row>
    <row r="1320" spans="1:14" s="78" customFormat="1" ht="71.25" outlineLevel="1" collapsed="1">
      <c r="A1320" s="51" t="s">
        <v>6462</v>
      </c>
      <c r="B1320" s="118" t="s">
        <v>4739</v>
      </c>
      <c r="C1320" s="148" t="s">
        <v>2367</v>
      </c>
      <c r="D1320" s="9" t="s">
        <v>4868</v>
      </c>
      <c r="E1320" s="141" t="s">
        <v>6147</v>
      </c>
      <c r="F1320" s="12" t="s">
        <v>6146</v>
      </c>
      <c r="G1320" s="8" t="s">
        <v>45</v>
      </c>
      <c r="H1320" s="6"/>
      <c r="I1320" s="6" t="s">
        <v>61</v>
      </c>
      <c r="J1320" s="63">
        <v>6</v>
      </c>
      <c r="K1320" s="63">
        <v>6</v>
      </c>
      <c r="L1320" s="5" t="s">
        <v>6773</v>
      </c>
      <c r="M1320" s="51"/>
      <c r="N1320" s="38"/>
    </row>
    <row r="1321" spans="1:14" s="78" customFormat="1" ht="42.75" hidden="1" outlineLevel="2">
      <c r="A1321" s="51"/>
      <c r="B1321" s="118" t="s">
        <v>4739</v>
      </c>
      <c r="C1321" s="148" t="s">
        <v>2367</v>
      </c>
      <c r="D1321" s="9" t="s">
        <v>4868</v>
      </c>
      <c r="E1321" s="141"/>
      <c r="F1321" s="12"/>
      <c r="G1321" s="8" t="s">
        <v>45</v>
      </c>
      <c r="H1321" s="6"/>
      <c r="I1321" s="6" t="s">
        <v>61</v>
      </c>
      <c r="J1321" s="63">
        <v>6</v>
      </c>
      <c r="K1321" s="63">
        <v>6</v>
      </c>
      <c r="L1321" s="71" t="s">
        <v>2406</v>
      </c>
      <c r="M1321" s="51" t="s">
        <v>510</v>
      </c>
      <c r="N1321" s="38">
        <v>1</v>
      </c>
    </row>
    <row r="1322" spans="1:14" s="78" customFormat="1" ht="42.75" hidden="1" outlineLevel="2">
      <c r="A1322" s="51"/>
      <c r="B1322" s="118" t="s">
        <v>4739</v>
      </c>
      <c r="C1322" s="148" t="s">
        <v>2367</v>
      </c>
      <c r="D1322" s="9" t="s">
        <v>4868</v>
      </c>
      <c r="E1322" s="141"/>
      <c r="F1322" s="12"/>
      <c r="G1322" s="8" t="s">
        <v>45</v>
      </c>
      <c r="H1322" s="6"/>
      <c r="I1322" s="6" t="s">
        <v>61</v>
      </c>
      <c r="J1322" s="63">
        <v>6</v>
      </c>
      <c r="K1322" s="63">
        <v>6</v>
      </c>
      <c r="L1322" s="65" t="s">
        <v>4747</v>
      </c>
      <c r="M1322" s="51" t="s">
        <v>510</v>
      </c>
      <c r="N1322" s="38">
        <v>1</v>
      </c>
    </row>
    <row r="1323" spans="1:14" s="78" customFormat="1" ht="42.75" hidden="1" outlineLevel="2">
      <c r="A1323" s="51"/>
      <c r="B1323" s="118" t="s">
        <v>4739</v>
      </c>
      <c r="C1323" s="148" t="s">
        <v>2367</v>
      </c>
      <c r="D1323" s="9" t="s">
        <v>4868</v>
      </c>
      <c r="E1323" s="141"/>
      <c r="F1323" s="12"/>
      <c r="G1323" s="8" t="s">
        <v>45</v>
      </c>
      <c r="H1323" s="6"/>
      <c r="I1323" s="6" t="s">
        <v>61</v>
      </c>
      <c r="J1323" s="63">
        <v>6</v>
      </c>
      <c r="K1323" s="63">
        <v>6</v>
      </c>
      <c r="L1323" s="12" t="s">
        <v>3536</v>
      </c>
      <c r="M1323" s="51" t="s">
        <v>510</v>
      </c>
      <c r="N1323" s="38">
        <v>1</v>
      </c>
    </row>
    <row r="1324" spans="1:14" s="78" customFormat="1" ht="42.75" hidden="1" outlineLevel="2">
      <c r="A1324" s="51"/>
      <c r="B1324" s="118" t="s">
        <v>4739</v>
      </c>
      <c r="C1324" s="148" t="s">
        <v>2367</v>
      </c>
      <c r="D1324" s="9" t="s">
        <v>4868</v>
      </c>
      <c r="E1324" s="141"/>
      <c r="F1324" s="12"/>
      <c r="G1324" s="8" t="s">
        <v>45</v>
      </c>
      <c r="H1324" s="6"/>
      <c r="I1324" s="6" t="s">
        <v>61</v>
      </c>
      <c r="J1324" s="63">
        <v>6</v>
      </c>
      <c r="K1324" s="63">
        <v>6</v>
      </c>
      <c r="L1324" s="12" t="s">
        <v>6112</v>
      </c>
      <c r="M1324" s="51" t="s">
        <v>510</v>
      </c>
      <c r="N1324" s="38">
        <v>1</v>
      </c>
    </row>
    <row r="1325" spans="1:14" s="78" customFormat="1" ht="42.75" hidden="1" outlineLevel="2">
      <c r="A1325" s="51"/>
      <c r="B1325" s="118" t="s">
        <v>4739</v>
      </c>
      <c r="C1325" s="148" t="s">
        <v>2367</v>
      </c>
      <c r="D1325" s="9" t="s">
        <v>4868</v>
      </c>
      <c r="E1325" s="141"/>
      <c r="F1325" s="12"/>
      <c r="G1325" s="8" t="s">
        <v>45</v>
      </c>
      <c r="H1325" s="6"/>
      <c r="I1325" s="6" t="s">
        <v>61</v>
      </c>
      <c r="J1325" s="63">
        <v>6</v>
      </c>
      <c r="K1325" s="63">
        <v>6</v>
      </c>
      <c r="L1325" s="65" t="s">
        <v>4742</v>
      </c>
      <c r="M1325" s="51" t="s">
        <v>510</v>
      </c>
      <c r="N1325" s="38">
        <v>1</v>
      </c>
    </row>
    <row r="1326" spans="1:14" s="78" customFormat="1" ht="42.75" hidden="1" outlineLevel="2">
      <c r="A1326" s="51"/>
      <c r="B1326" s="118" t="s">
        <v>4739</v>
      </c>
      <c r="C1326" s="148" t="s">
        <v>2367</v>
      </c>
      <c r="D1326" s="9" t="s">
        <v>4868</v>
      </c>
      <c r="E1326" s="141"/>
      <c r="F1326" s="12"/>
      <c r="G1326" s="8" t="s">
        <v>45</v>
      </c>
      <c r="H1326" s="6"/>
      <c r="I1326" s="6" t="s">
        <v>61</v>
      </c>
      <c r="J1326" s="63">
        <v>6</v>
      </c>
      <c r="K1326" s="63">
        <v>6</v>
      </c>
      <c r="L1326" s="65" t="s">
        <v>6092</v>
      </c>
      <c r="M1326" s="51" t="s">
        <v>510</v>
      </c>
      <c r="N1326" s="38">
        <v>1</v>
      </c>
    </row>
    <row r="1327" spans="1:14" s="78" customFormat="1" ht="42.75" outlineLevel="1" collapsed="1">
      <c r="A1327" s="51" t="s">
        <v>6463</v>
      </c>
      <c r="B1327" s="118" t="s">
        <v>4739</v>
      </c>
      <c r="C1327" s="148" t="s">
        <v>2367</v>
      </c>
      <c r="D1327" s="9" t="s">
        <v>4868</v>
      </c>
      <c r="E1327" s="141" t="s">
        <v>6149</v>
      </c>
      <c r="F1327" s="12" t="s">
        <v>6148</v>
      </c>
      <c r="G1327" s="8" t="s">
        <v>45</v>
      </c>
      <c r="H1327" s="6"/>
      <c r="I1327" s="6" t="s">
        <v>61</v>
      </c>
      <c r="J1327" s="63">
        <v>10</v>
      </c>
      <c r="K1327" s="63">
        <v>10</v>
      </c>
      <c r="L1327" s="5" t="s">
        <v>6742</v>
      </c>
      <c r="M1327" s="51"/>
      <c r="N1327" s="38"/>
    </row>
    <row r="1328" spans="1:14" s="78" customFormat="1" ht="42.75" hidden="1" outlineLevel="2">
      <c r="A1328" s="51"/>
      <c r="B1328" s="118" t="s">
        <v>4739</v>
      </c>
      <c r="C1328" s="148" t="s">
        <v>2367</v>
      </c>
      <c r="D1328" s="9" t="s">
        <v>4868</v>
      </c>
      <c r="E1328" s="141"/>
      <c r="F1328" s="12"/>
      <c r="G1328" s="8" t="s">
        <v>45</v>
      </c>
      <c r="H1328" s="6"/>
      <c r="I1328" s="6" t="s">
        <v>61</v>
      </c>
      <c r="J1328" s="63">
        <v>10</v>
      </c>
      <c r="K1328" s="63">
        <v>10</v>
      </c>
      <c r="L1328" s="65" t="s">
        <v>4742</v>
      </c>
      <c r="M1328" s="51" t="s">
        <v>510</v>
      </c>
      <c r="N1328" s="38">
        <v>1</v>
      </c>
    </row>
    <row r="1329" spans="1:14" s="78" customFormat="1" ht="42.75" hidden="1" outlineLevel="2">
      <c r="A1329" s="51"/>
      <c r="B1329" s="118" t="s">
        <v>4739</v>
      </c>
      <c r="C1329" s="148" t="s">
        <v>2367</v>
      </c>
      <c r="D1329" s="9" t="s">
        <v>4868</v>
      </c>
      <c r="E1329" s="141"/>
      <c r="F1329" s="12"/>
      <c r="G1329" s="8" t="s">
        <v>45</v>
      </c>
      <c r="H1329" s="6"/>
      <c r="I1329" s="6" t="s">
        <v>61</v>
      </c>
      <c r="J1329" s="63">
        <v>10</v>
      </c>
      <c r="K1329" s="63">
        <v>10</v>
      </c>
      <c r="L1329" s="12" t="s">
        <v>3536</v>
      </c>
      <c r="M1329" s="51" t="s">
        <v>510</v>
      </c>
      <c r="N1329" s="38">
        <v>1</v>
      </c>
    </row>
    <row r="1330" spans="1:14" s="78" customFormat="1" ht="71.25" outlineLevel="1" collapsed="1">
      <c r="A1330" s="51" t="s">
        <v>6464</v>
      </c>
      <c r="B1330" s="118" t="s">
        <v>4739</v>
      </c>
      <c r="C1330" s="148" t="s">
        <v>2367</v>
      </c>
      <c r="D1330" s="9" t="s">
        <v>4868</v>
      </c>
      <c r="E1330" s="141" t="s">
        <v>6150</v>
      </c>
      <c r="F1330" s="12" t="s">
        <v>6465</v>
      </c>
      <c r="G1330" s="8" t="s">
        <v>45</v>
      </c>
      <c r="H1330" s="6"/>
      <c r="I1330" s="6" t="s">
        <v>61</v>
      </c>
      <c r="J1330" s="63">
        <v>11</v>
      </c>
      <c r="K1330" s="63">
        <v>11</v>
      </c>
      <c r="L1330" s="5" t="s">
        <v>6774</v>
      </c>
      <c r="M1330" s="51"/>
      <c r="N1330" s="38"/>
    </row>
    <row r="1331" spans="1:14" s="78" customFormat="1" ht="42.75" hidden="1" outlineLevel="2">
      <c r="A1331" s="51"/>
      <c r="B1331" s="118" t="s">
        <v>4739</v>
      </c>
      <c r="C1331" s="148" t="s">
        <v>2367</v>
      </c>
      <c r="D1331" s="9" t="s">
        <v>4868</v>
      </c>
      <c r="E1331" s="141"/>
      <c r="F1331" s="12"/>
      <c r="G1331" s="8" t="s">
        <v>45</v>
      </c>
      <c r="H1331" s="6"/>
      <c r="I1331" s="6" t="s">
        <v>61</v>
      </c>
      <c r="J1331" s="63">
        <v>11</v>
      </c>
      <c r="K1331" s="63">
        <v>11</v>
      </c>
      <c r="L1331" s="65" t="s">
        <v>4742</v>
      </c>
      <c r="M1331" s="51" t="s">
        <v>510</v>
      </c>
      <c r="N1331" s="38">
        <v>1</v>
      </c>
    </row>
    <row r="1332" spans="1:14" s="78" customFormat="1" ht="42.75" hidden="1" outlineLevel="2">
      <c r="A1332" s="51"/>
      <c r="B1332" s="118" t="s">
        <v>4739</v>
      </c>
      <c r="C1332" s="148" t="s">
        <v>2367</v>
      </c>
      <c r="D1332" s="9" t="s">
        <v>4868</v>
      </c>
      <c r="E1332" s="141"/>
      <c r="F1332" s="12"/>
      <c r="G1332" s="8" t="s">
        <v>45</v>
      </c>
      <c r="H1332" s="6"/>
      <c r="I1332" s="6" t="s">
        <v>61</v>
      </c>
      <c r="J1332" s="63">
        <v>11</v>
      </c>
      <c r="K1332" s="63">
        <v>11</v>
      </c>
      <c r="L1332" s="65" t="s">
        <v>4747</v>
      </c>
      <c r="M1332" s="51" t="s">
        <v>510</v>
      </c>
      <c r="N1332" s="38">
        <v>1</v>
      </c>
    </row>
    <row r="1333" spans="1:14" s="78" customFormat="1" ht="42.75" hidden="1" outlineLevel="2">
      <c r="A1333" s="51"/>
      <c r="B1333" s="118" t="s">
        <v>4739</v>
      </c>
      <c r="C1333" s="148" t="s">
        <v>2367</v>
      </c>
      <c r="D1333" s="9" t="s">
        <v>4868</v>
      </c>
      <c r="E1333" s="141"/>
      <c r="F1333" s="12"/>
      <c r="G1333" s="8" t="s">
        <v>45</v>
      </c>
      <c r="H1333" s="6"/>
      <c r="I1333" s="6" t="s">
        <v>61</v>
      </c>
      <c r="J1333" s="63">
        <v>11</v>
      </c>
      <c r="K1333" s="63">
        <v>11</v>
      </c>
      <c r="L1333" s="12" t="s">
        <v>6112</v>
      </c>
      <c r="M1333" s="51" t="s">
        <v>510</v>
      </c>
      <c r="N1333" s="38">
        <v>1</v>
      </c>
    </row>
    <row r="1334" spans="1:14" s="78" customFormat="1" ht="42.75" hidden="1" outlineLevel="2">
      <c r="A1334" s="51"/>
      <c r="B1334" s="118" t="s">
        <v>4739</v>
      </c>
      <c r="C1334" s="148" t="s">
        <v>2367</v>
      </c>
      <c r="D1334" s="9" t="s">
        <v>4868</v>
      </c>
      <c r="E1334" s="141"/>
      <c r="F1334" s="12"/>
      <c r="G1334" s="8" t="s">
        <v>45</v>
      </c>
      <c r="H1334" s="6"/>
      <c r="I1334" s="6" t="s">
        <v>61</v>
      </c>
      <c r="J1334" s="63">
        <v>11</v>
      </c>
      <c r="K1334" s="63">
        <v>11</v>
      </c>
      <c r="L1334" s="65" t="s">
        <v>6092</v>
      </c>
      <c r="M1334" s="51" t="s">
        <v>510</v>
      </c>
      <c r="N1334" s="38">
        <v>1</v>
      </c>
    </row>
    <row r="1335" spans="1:14" s="78" customFormat="1" ht="42.75" hidden="1" outlineLevel="2">
      <c r="A1335" s="51"/>
      <c r="B1335" s="118" t="s">
        <v>4739</v>
      </c>
      <c r="C1335" s="148" t="s">
        <v>2367</v>
      </c>
      <c r="D1335" s="9" t="s">
        <v>4868</v>
      </c>
      <c r="E1335" s="141"/>
      <c r="F1335" s="12"/>
      <c r="G1335" s="8" t="s">
        <v>45</v>
      </c>
      <c r="H1335" s="6"/>
      <c r="I1335" s="6" t="s">
        <v>61</v>
      </c>
      <c r="J1335" s="63">
        <v>11</v>
      </c>
      <c r="K1335" s="63">
        <v>11</v>
      </c>
      <c r="L1335" s="12" t="s">
        <v>3536</v>
      </c>
      <c r="M1335" s="51" t="s">
        <v>510</v>
      </c>
      <c r="N1335" s="38">
        <v>1</v>
      </c>
    </row>
    <row r="1336" spans="1:14" s="78" customFormat="1" ht="42.75" hidden="1" outlineLevel="2">
      <c r="A1336" s="51"/>
      <c r="B1336" s="118" t="s">
        <v>4739</v>
      </c>
      <c r="C1336" s="148" t="s">
        <v>2367</v>
      </c>
      <c r="D1336" s="9" t="s">
        <v>4868</v>
      </c>
      <c r="E1336" s="141"/>
      <c r="F1336" s="12"/>
      <c r="G1336" s="8" t="s">
        <v>45</v>
      </c>
      <c r="H1336" s="6"/>
      <c r="I1336" s="6" t="s">
        <v>61</v>
      </c>
      <c r="J1336" s="63">
        <v>11</v>
      </c>
      <c r="K1336" s="63">
        <v>11</v>
      </c>
      <c r="L1336" s="71" t="s">
        <v>2406</v>
      </c>
      <c r="M1336" s="51" t="s">
        <v>510</v>
      </c>
      <c r="N1336" s="38">
        <v>1</v>
      </c>
    </row>
    <row r="1337" spans="1:14" s="109" customFormat="1" ht="28.5" collapsed="1">
      <c r="A1337" s="51" t="s">
        <v>332</v>
      </c>
      <c r="B1337" s="118" t="s">
        <v>2430</v>
      </c>
      <c r="C1337" s="20"/>
      <c r="D1337" s="9" t="s">
        <v>4868</v>
      </c>
      <c r="E1337" s="6"/>
      <c r="F1337" s="4" t="s">
        <v>21</v>
      </c>
      <c r="G1337" s="6"/>
      <c r="H1337" s="6"/>
      <c r="I1337" s="6"/>
      <c r="J1337" s="51"/>
      <c r="K1337" s="51"/>
      <c r="L1337" s="4"/>
      <c r="M1337" s="6"/>
      <c r="N1337" s="82"/>
    </row>
    <row r="1338" spans="1:14" s="109" customFormat="1" ht="114" outlineLevel="1">
      <c r="A1338" s="6" t="s">
        <v>2431</v>
      </c>
      <c r="B1338" s="118" t="s">
        <v>2430</v>
      </c>
      <c r="C1338" s="141" t="s">
        <v>4870</v>
      </c>
      <c r="D1338" s="9" t="s">
        <v>4868</v>
      </c>
      <c r="E1338" s="6" t="s">
        <v>6151</v>
      </c>
      <c r="F1338" s="4" t="s">
        <v>6152</v>
      </c>
      <c r="G1338" s="6" t="s">
        <v>45</v>
      </c>
      <c r="H1338" s="6"/>
      <c r="I1338" s="6" t="s">
        <v>1124</v>
      </c>
      <c r="J1338" s="38">
        <v>4</v>
      </c>
      <c r="K1338" s="38">
        <v>12</v>
      </c>
      <c r="L1338" s="4" t="s">
        <v>6153</v>
      </c>
      <c r="M1338" s="6" t="s">
        <v>44</v>
      </c>
      <c r="N1338" s="6">
        <v>16</v>
      </c>
    </row>
    <row r="1339" spans="1:14" s="109" customFormat="1" ht="42.75" outlineLevel="1">
      <c r="A1339" s="6" t="s">
        <v>2436</v>
      </c>
      <c r="B1339" s="118" t="s">
        <v>2430</v>
      </c>
      <c r="C1339" s="141" t="s">
        <v>2547</v>
      </c>
      <c r="D1339" s="9" t="s">
        <v>4868</v>
      </c>
      <c r="E1339" s="6" t="s">
        <v>4912</v>
      </c>
      <c r="F1339" s="4" t="s">
        <v>6154</v>
      </c>
      <c r="G1339" s="6" t="s">
        <v>45</v>
      </c>
      <c r="H1339" s="6"/>
      <c r="I1339" s="6" t="s">
        <v>1124</v>
      </c>
      <c r="J1339" s="38">
        <v>4</v>
      </c>
      <c r="K1339" s="38">
        <v>12</v>
      </c>
      <c r="L1339" s="4" t="s">
        <v>6153</v>
      </c>
      <c r="M1339" s="6" t="s">
        <v>44</v>
      </c>
      <c r="N1339" s="6">
        <v>16</v>
      </c>
    </row>
    <row r="1340" spans="1:14" s="109" customFormat="1" ht="42.75" outlineLevel="1">
      <c r="A1340" s="6" t="s">
        <v>2440</v>
      </c>
      <c r="B1340" s="118" t="s">
        <v>2430</v>
      </c>
      <c r="C1340" s="141" t="s">
        <v>4923</v>
      </c>
      <c r="D1340" s="9" t="s">
        <v>4868</v>
      </c>
      <c r="E1340" s="6"/>
      <c r="F1340" s="4" t="s">
        <v>6154</v>
      </c>
      <c r="G1340" s="6" t="s">
        <v>45</v>
      </c>
      <c r="H1340" s="6"/>
      <c r="I1340" s="6" t="s">
        <v>1124</v>
      </c>
      <c r="J1340" s="38">
        <v>4</v>
      </c>
      <c r="K1340" s="38">
        <v>12</v>
      </c>
      <c r="L1340" s="4" t="s">
        <v>6153</v>
      </c>
      <c r="M1340" s="6" t="s">
        <v>44</v>
      </c>
      <c r="N1340" s="6">
        <v>12</v>
      </c>
    </row>
    <row r="1341" spans="1:14" s="109" customFormat="1" ht="42.75" outlineLevel="1">
      <c r="A1341" s="6" t="s">
        <v>2444</v>
      </c>
      <c r="B1341" s="118" t="s">
        <v>2430</v>
      </c>
      <c r="C1341" s="141" t="s">
        <v>4945</v>
      </c>
      <c r="D1341" s="9" t="s">
        <v>4868</v>
      </c>
      <c r="E1341" s="6"/>
      <c r="F1341" s="4" t="s">
        <v>6154</v>
      </c>
      <c r="G1341" s="6" t="s">
        <v>45</v>
      </c>
      <c r="H1341" s="6"/>
      <c r="I1341" s="6" t="s">
        <v>1124</v>
      </c>
      <c r="J1341" s="38">
        <v>4</v>
      </c>
      <c r="K1341" s="38">
        <v>12</v>
      </c>
      <c r="L1341" s="4" t="s">
        <v>6153</v>
      </c>
      <c r="M1341" s="6" t="s">
        <v>44</v>
      </c>
      <c r="N1341" s="6">
        <v>12</v>
      </c>
    </row>
    <row r="1342" spans="1:14" s="109" customFormat="1" ht="42.75" outlineLevel="1">
      <c r="A1342" s="6" t="s">
        <v>2448</v>
      </c>
      <c r="B1342" s="118" t="s">
        <v>2430</v>
      </c>
      <c r="C1342" s="141" t="s">
        <v>5118</v>
      </c>
      <c r="D1342" s="9" t="s">
        <v>4868</v>
      </c>
      <c r="E1342" s="6"/>
      <c r="F1342" s="4" t="s">
        <v>6154</v>
      </c>
      <c r="G1342" s="6" t="s">
        <v>45</v>
      </c>
      <c r="H1342" s="6"/>
      <c r="I1342" s="6" t="s">
        <v>1124</v>
      </c>
      <c r="J1342" s="38">
        <v>4</v>
      </c>
      <c r="K1342" s="38">
        <v>12</v>
      </c>
      <c r="L1342" s="4" t="s">
        <v>6153</v>
      </c>
      <c r="M1342" s="6" t="s">
        <v>44</v>
      </c>
      <c r="N1342" s="6">
        <v>16</v>
      </c>
    </row>
    <row r="1343" spans="1:14" s="109" customFormat="1" ht="42.75" outlineLevel="1">
      <c r="A1343" s="6" t="s">
        <v>2453</v>
      </c>
      <c r="B1343" s="118" t="s">
        <v>2430</v>
      </c>
      <c r="C1343" s="141" t="s">
        <v>4949</v>
      </c>
      <c r="D1343" s="9" t="s">
        <v>4868</v>
      </c>
      <c r="E1343" s="6" t="s">
        <v>5067</v>
      </c>
      <c r="F1343" s="4" t="s">
        <v>6154</v>
      </c>
      <c r="G1343" s="6" t="s">
        <v>45</v>
      </c>
      <c r="H1343" s="6"/>
      <c r="I1343" s="6" t="s">
        <v>1124</v>
      </c>
      <c r="J1343" s="38">
        <v>4</v>
      </c>
      <c r="K1343" s="38">
        <v>12</v>
      </c>
      <c r="L1343" s="4" t="s">
        <v>6153</v>
      </c>
      <c r="M1343" s="6" t="s">
        <v>44</v>
      </c>
      <c r="N1343" s="6">
        <v>48</v>
      </c>
    </row>
    <row r="1344" spans="1:14" s="1" customFormat="1" ht="42.75" outlineLevel="1">
      <c r="A1344" s="6" t="s">
        <v>6155</v>
      </c>
      <c r="B1344" s="118" t="s">
        <v>2430</v>
      </c>
      <c r="C1344" s="141" t="s">
        <v>5150</v>
      </c>
      <c r="D1344" s="9" t="s">
        <v>4868</v>
      </c>
      <c r="E1344" s="6"/>
      <c r="F1344" s="4" t="s">
        <v>6154</v>
      </c>
      <c r="G1344" s="6" t="s">
        <v>45</v>
      </c>
      <c r="H1344" s="6"/>
      <c r="I1344" s="6" t="s">
        <v>1124</v>
      </c>
      <c r="J1344" s="38">
        <v>4</v>
      </c>
      <c r="K1344" s="38">
        <v>12</v>
      </c>
      <c r="L1344" s="4" t="s">
        <v>6153</v>
      </c>
      <c r="M1344" s="6" t="s">
        <v>44</v>
      </c>
      <c r="N1344" s="6">
        <v>48</v>
      </c>
    </row>
    <row r="1345" spans="1:14" s="109" customFormat="1" ht="85.5" outlineLevel="1">
      <c r="A1345" s="6" t="s">
        <v>6156</v>
      </c>
      <c r="B1345" s="118" t="s">
        <v>2430</v>
      </c>
      <c r="C1345" s="141" t="s">
        <v>4964</v>
      </c>
      <c r="D1345" s="9" t="s">
        <v>4868</v>
      </c>
      <c r="E1345" s="6" t="s">
        <v>6157</v>
      </c>
      <c r="F1345" s="4" t="s">
        <v>6154</v>
      </c>
      <c r="G1345" s="6" t="s">
        <v>45</v>
      </c>
      <c r="H1345" s="6"/>
      <c r="I1345" s="6" t="s">
        <v>1124</v>
      </c>
      <c r="J1345" s="38">
        <v>4</v>
      </c>
      <c r="K1345" s="38">
        <v>12</v>
      </c>
      <c r="L1345" s="4" t="s">
        <v>6153</v>
      </c>
      <c r="M1345" s="6" t="s">
        <v>44</v>
      </c>
      <c r="N1345" s="6">
        <v>15</v>
      </c>
    </row>
    <row r="1346" spans="1:14" s="149" customFormat="1" ht="28.5">
      <c r="A1346" s="51">
        <v>7</v>
      </c>
      <c r="B1346" s="118" t="s">
        <v>32</v>
      </c>
      <c r="C1346" s="20"/>
      <c r="D1346" s="20" t="s">
        <v>4868</v>
      </c>
      <c r="E1346" s="38"/>
      <c r="F1346" s="4" t="s">
        <v>32</v>
      </c>
      <c r="G1346" s="38"/>
      <c r="H1346" s="38"/>
      <c r="I1346" s="38"/>
      <c r="J1346" s="38"/>
      <c r="K1346" s="38"/>
      <c r="L1346" s="4"/>
      <c r="M1346" s="38"/>
      <c r="N1346" s="82"/>
    </row>
    <row r="1347" spans="1:14" s="161" customFormat="1" ht="57" outlineLevel="1">
      <c r="A1347" s="6" t="s">
        <v>2457</v>
      </c>
      <c r="B1347" s="118" t="s">
        <v>32</v>
      </c>
      <c r="C1347" s="141" t="s">
        <v>4945</v>
      </c>
      <c r="D1347" s="141" t="s">
        <v>4868</v>
      </c>
      <c r="E1347" s="6" t="s">
        <v>6158</v>
      </c>
      <c r="F1347" s="4" t="s">
        <v>6159</v>
      </c>
      <c r="G1347" s="6" t="s">
        <v>45</v>
      </c>
      <c r="H1347" s="6"/>
      <c r="I1347" s="6" t="s">
        <v>1124</v>
      </c>
      <c r="J1347" s="38">
        <v>6</v>
      </c>
      <c r="K1347" s="38">
        <v>9</v>
      </c>
      <c r="L1347" s="122" t="s">
        <v>6775</v>
      </c>
      <c r="M1347" s="6"/>
      <c r="N1347" s="6"/>
    </row>
    <row r="1348" spans="1:14" s="161" customFormat="1" ht="28.5" hidden="1" outlineLevel="2">
      <c r="A1348" s="6"/>
      <c r="B1348" s="118" t="s">
        <v>32</v>
      </c>
      <c r="C1348" s="141"/>
      <c r="D1348" s="141"/>
      <c r="E1348" s="6"/>
      <c r="F1348" s="4"/>
      <c r="G1348" s="6"/>
      <c r="H1348" s="6"/>
      <c r="I1348" s="6"/>
      <c r="J1348" s="38">
        <v>7</v>
      </c>
      <c r="K1348" s="38">
        <v>7</v>
      </c>
      <c r="L1348" s="4" t="s">
        <v>6160</v>
      </c>
      <c r="M1348" s="6" t="s">
        <v>510</v>
      </c>
      <c r="N1348" s="54">
        <v>1</v>
      </c>
    </row>
    <row r="1349" spans="1:14" s="161" customFormat="1" ht="28.5" hidden="1" outlineLevel="2">
      <c r="A1349" s="6"/>
      <c r="B1349" s="118" t="s">
        <v>32</v>
      </c>
      <c r="C1349" s="141"/>
      <c r="D1349" s="141"/>
      <c r="E1349" s="6"/>
      <c r="F1349" s="4"/>
      <c r="G1349" s="6"/>
      <c r="H1349" s="6"/>
      <c r="I1349" s="6"/>
      <c r="J1349" s="51">
        <v>6</v>
      </c>
      <c r="K1349" s="51">
        <v>9</v>
      </c>
      <c r="L1349" s="4" t="s">
        <v>6161</v>
      </c>
      <c r="M1349" s="6" t="s">
        <v>510</v>
      </c>
      <c r="N1349" s="54">
        <v>19</v>
      </c>
    </row>
    <row r="1350" spans="1:14" s="161" customFormat="1" ht="28.5" hidden="1" outlineLevel="2">
      <c r="A1350" s="6"/>
      <c r="B1350" s="118" t="s">
        <v>32</v>
      </c>
      <c r="C1350" s="141"/>
      <c r="D1350" s="141"/>
      <c r="E1350" s="6"/>
      <c r="F1350" s="4"/>
      <c r="G1350" s="6"/>
      <c r="H1350" s="6"/>
      <c r="I1350" s="6"/>
      <c r="J1350" s="51">
        <v>6</v>
      </c>
      <c r="K1350" s="51">
        <v>6</v>
      </c>
      <c r="L1350" s="4" t="s">
        <v>6162</v>
      </c>
      <c r="M1350" s="6" t="s">
        <v>510</v>
      </c>
      <c r="N1350" s="54">
        <v>1</v>
      </c>
    </row>
    <row r="1351" spans="1:14" s="161" customFormat="1" ht="171" outlineLevel="1" collapsed="1">
      <c r="A1351" s="6" t="s">
        <v>2461</v>
      </c>
      <c r="B1351" s="118" t="s">
        <v>32</v>
      </c>
      <c r="C1351" s="141" t="s">
        <v>5118</v>
      </c>
      <c r="D1351" s="141" t="s">
        <v>4868</v>
      </c>
      <c r="E1351" s="6" t="s">
        <v>6163</v>
      </c>
      <c r="F1351" s="4" t="s">
        <v>6164</v>
      </c>
      <c r="G1351" s="6" t="s">
        <v>45</v>
      </c>
      <c r="H1351" s="6"/>
      <c r="I1351" s="6" t="s">
        <v>1124</v>
      </c>
      <c r="J1351" s="38">
        <v>6</v>
      </c>
      <c r="K1351" s="38">
        <v>11</v>
      </c>
      <c r="L1351" s="122" t="s">
        <v>6776</v>
      </c>
      <c r="M1351" s="6"/>
      <c r="N1351" s="54"/>
    </row>
    <row r="1352" spans="1:14" s="161" customFormat="1" ht="28.5" hidden="1" outlineLevel="2">
      <c r="A1352" s="6"/>
      <c r="B1352" s="118" t="s">
        <v>32</v>
      </c>
      <c r="C1352" s="141"/>
      <c r="D1352" s="141"/>
      <c r="E1352" s="6"/>
      <c r="F1352" s="4"/>
      <c r="G1352" s="6"/>
      <c r="H1352" s="6"/>
      <c r="I1352" s="6"/>
      <c r="J1352" s="51">
        <v>7</v>
      </c>
      <c r="K1352" s="51" t="s">
        <v>346</v>
      </c>
      <c r="L1352" s="4" t="s">
        <v>6165</v>
      </c>
      <c r="M1352" s="6" t="s">
        <v>510</v>
      </c>
      <c r="N1352" s="54">
        <v>2</v>
      </c>
    </row>
    <row r="1353" spans="1:14" s="161" customFormat="1" ht="28.5" hidden="1" outlineLevel="2">
      <c r="A1353" s="6"/>
      <c r="B1353" s="118" t="s">
        <v>32</v>
      </c>
      <c r="C1353" s="141"/>
      <c r="D1353" s="141"/>
      <c r="E1353" s="6"/>
      <c r="F1353" s="4"/>
      <c r="G1353" s="6"/>
      <c r="H1353" s="6"/>
      <c r="I1353" s="6"/>
      <c r="J1353" s="38">
        <v>7</v>
      </c>
      <c r="K1353" s="38">
        <v>9</v>
      </c>
      <c r="L1353" s="4" t="s">
        <v>6166</v>
      </c>
      <c r="M1353" s="6" t="s">
        <v>510</v>
      </c>
      <c r="N1353" s="54">
        <v>3</v>
      </c>
    </row>
    <row r="1354" spans="1:14" s="161" customFormat="1" ht="28.5" hidden="1" outlineLevel="2">
      <c r="A1354" s="6"/>
      <c r="B1354" s="118" t="s">
        <v>32</v>
      </c>
      <c r="C1354" s="141"/>
      <c r="D1354" s="141"/>
      <c r="E1354" s="6"/>
      <c r="F1354" s="4"/>
      <c r="G1354" s="6"/>
      <c r="H1354" s="6"/>
      <c r="I1354" s="6"/>
      <c r="J1354" s="38">
        <v>7</v>
      </c>
      <c r="K1354" s="38">
        <v>9</v>
      </c>
      <c r="L1354" s="4" t="s">
        <v>6167</v>
      </c>
      <c r="M1354" s="6" t="s">
        <v>510</v>
      </c>
      <c r="N1354" s="54">
        <v>7</v>
      </c>
    </row>
    <row r="1355" spans="1:14" s="161" customFormat="1" ht="28.5" hidden="1" outlineLevel="2">
      <c r="A1355" s="6"/>
      <c r="B1355" s="118" t="s">
        <v>32</v>
      </c>
      <c r="C1355" s="141"/>
      <c r="D1355" s="141"/>
      <c r="E1355" s="6"/>
      <c r="F1355" s="4"/>
      <c r="G1355" s="6"/>
      <c r="H1355" s="6"/>
      <c r="I1355" s="6"/>
      <c r="J1355" s="51">
        <v>6</v>
      </c>
      <c r="K1355" s="51">
        <v>7</v>
      </c>
      <c r="L1355" s="4" t="s">
        <v>6168</v>
      </c>
      <c r="M1355" s="6" t="s">
        <v>510</v>
      </c>
      <c r="N1355" s="54">
        <v>3</v>
      </c>
    </row>
    <row r="1356" spans="1:14" s="161" customFormat="1" ht="28.5" hidden="1" outlineLevel="2">
      <c r="A1356" s="6"/>
      <c r="B1356" s="118" t="s">
        <v>32</v>
      </c>
      <c r="C1356" s="141"/>
      <c r="D1356" s="141"/>
      <c r="E1356" s="6"/>
      <c r="F1356" s="4"/>
      <c r="G1356" s="6"/>
      <c r="H1356" s="6"/>
      <c r="I1356" s="6"/>
      <c r="J1356" s="38">
        <v>6</v>
      </c>
      <c r="K1356" s="38">
        <v>8</v>
      </c>
      <c r="L1356" s="4" t="s">
        <v>6169</v>
      </c>
      <c r="M1356" s="6" t="s">
        <v>510</v>
      </c>
      <c r="N1356" s="54">
        <v>4</v>
      </c>
    </row>
    <row r="1357" spans="1:14" s="161" customFormat="1" ht="28.5" hidden="1" outlineLevel="2">
      <c r="A1357" s="6"/>
      <c r="B1357" s="118" t="s">
        <v>32</v>
      </c>
      <c r="C1357" s="141"/>
      <c r="D1357" s="141"/>
      <c r="E1357" s="6"/>
      <c r="F1357" s="4"/>
      <c r="G1357" s="6"/>
      <c r="H1357" s="6"/>
      <c r="I1357" s="6"/>
      <c r="J1357" s="51">
        <v>6</v>
      </c>
      <c r="K1357" s="38">
        <v>8</v>
      </c>
      <c r="L1357" s="4" t="s">
        <v>6170</v>
      </c>
      <c r="M1357" s="6" t="s">
        <v>510</v>
      </c>
      <c r="N1357" s="54">
        <v>8</v>
      </c>
    </row>
    <row r="1358" spans="1:14" s="161" customFormat="1" ht="28.5" hidden="1" outlineLevel="2">
      <c r="A1358" s="6"/>
      <c r="B1358" s="118" t="s">
        <v>32</v>
      </c>
      <c r="C1358" s="141"/>
      <c r="D1358" s="141"/>
      <c r="E1358" s="6"/>
      <c r="F1358" s="4"/>
      <c r="G1358" s="6"/>
      <c r="H1358" s="6"/>
      <c r="I1358" s="6"/>
      <c r="J1358" s="51">
        <v>6</v>
      </c>
      <c r="K1358" s="51">
        <v>11</v>
      </c>
      <c r="L1358" s="4" t="s">
        <v>6171</v>
      </c>
      <c r="M1358" s="6" t="s">
        <v>510</v>
      </c>
      <c r="N1358" s="54">
        <v>55</v>
      </c>
    </row>
    <row r="1359" spans="1:14" s="161" customFormat="1" ht="28.5" hidden="1" outlineLevel="2">
      <c r="A1359" s="6"/>
      <c r="B1359" s="118" t="s">
        <v>32</v>
      </c>
      <c r="C1359" s="141"/>
      <c r="D1359" s="141"/>
      <c r="E1359" s="6"/>
      <c r="F1359" s="4"/>
      <c r="G1359" s="6"/>
      <c r="H1359" s="6"/>
      <c r="I1359" s="6"/>
      <c r="J1359" s="51">
        <v>8</v>
      </c>
      <c r="K1359" s="51">
        <v>8</v>
      </c>
      <c r="L1359" s="4" t="s">
        <v>6172</v>
      </c>
      <c r="M1359" s="6" t="s">
        <v>510</v>
      </c>
      <c r="N1359" s="54">
        <v>1</v>
      </c>
    </row>
    <row r="1360" spans="1:14" s="161" customFormat="1" ht="28.5" hidden="1" outlineLevel="2">
      <c r="A1360" s="6"/>
      <c r="B1360" s="118" t="s">
        <v>32</v>
      </c>
      <c r="C1360" s="141"/>
      <c r="D1360" s="141"/>
      <c r="E1360" s="6"/>
      <c r="F1360" s="4"/>
      <c r="G1360" s="6"/>
      <c r="H1360" s="6"/>
      <c r="I1360" s="6"/>
      <c r="J1360" s="51">
        <v>8</v>
      </c>
      <c r="K1360" s="51">
        <v>8</v>
      </c>
      <c r="L1360" s="4" t="s">
        <v>6176</v>
      </c>
      <c r="M1360" s="6" t="s">
        <v>510</v>
      </c>
      <c r="N1360" s="54">
        <v>1</v>
      </c>
    </row>
    <row r="1361" spans="1:14" s="161" customFormat="1" ht="142.5" outlineLevel="1" collapsed="1">
      <c r="A1361" s="6" t="s">
        <v>2464</v>
      </c>
      <c r="B1361" s="118" t="s">
        <v>32</v>
      </c>
      <c r="C1361" s="141" t="s">
        <v>5150</v>
      </c>
      <c r="D1361" s="141" t="s">
        <v>4868</v>
      </c>
      <c r="E1361" s="6" t="s">
        <v>6173</v>
      </c>
      <c r="F1361" s="4" t="s">
        <v>6174</v>
      </c>
      <c r="G1361" s="6" t="s">
        <v>45</v>
      </c>
      <c r="H1361" s="6"/>
      <c r="I1361" s="6" t="s">
        <v>1124</v>
      </c>
      <c r="J1361" s="38">
        <v>6</v>
      </c>
      <c r="K1361" s="38">
        <v>11</v>
      </c>
      <c r="L1361" s="122" t="s">
        <v>6777</v>
      </c>
      <c r="M1361" s="6"/>
      <c r="N1361" s="54"/>
    </row>
    <row r="1362" spans="1:14" s="161" customFormat="1" ht="28.5" hidden="1" outlineLevel="2">
      <c r="A1362" s="6"/>
      <c r="B1362" s="118" t="s">
        <v>32</v>
      </c>
      <c r="C1362" s="141"/>
      <c r="D1362" s="141"/>
      <c r="E1362" s="6"/>
      <c r="F1362" s="4"/>
      <c r="G1362" s="6"/>
      <c r="H1362" s="6"/>
      <c r="I1362" s="6"/>
      <c r="J1362" s="51">
        <v>6</v>
      </c>
      <c r="K1362" s="51">
        <v>9</v>
      </c>
      <c r="L1362" s="4" t="s">
        <v>6160</v>
      </c>
      <c r="M1362" s="6" t="s">
        <v>510</v>
      </c>
      <c r="N1362" s="54">
        <v>14</v>
      </c>
    </row>
    <row r="1363" spans="1:14" s="161" customFormat="1" ht="28.5" hidden="1" outlineLevel="2">
      <c r="A1363" s="6"/>
      <c r="B1363" s="118" t="s">
        <v>32</v>
      </c>
      <c r="C1363" s="141"/>
      <c r="D1363" s="141"/>
      <c r="E1363" s="6"/>
      <c r="F1363" s="4"/>
      <c r="G1363" s="6"/>
      <c r="H1363" s="6"/>
      <c r="I1363" s="6"/>
      <c r="J1363" s="51">
        <v>6</v>
      </c>
      <c r="K1363" s="51">
        <v>9</v>
      </c>
      <c r="L1363" s="4" t="s">
        <v>6161</v>
      </c>
      <c r="M1363" s="6" t="s">
        <v>510</v>
      </c>
      <c r="N1363" s="54">
        <v>7</v>
      </c>
    </row>
    <row r="1364" spans="1:14" s="161" customFormat="1" ht="28.5" hidden="1" outlineLevel="2">
      <c r="A1364" s="6"/>
      <c r="B1364" s="118" t="s">
        <v>32</v>
      </c>
      <c r="C1364" s="141"/>
      <c r="D1364" s="141"/>
      <c r="E1364" s="6"/>
      <c r="F1364" s="4"/>
      <c r="G1364" s="6"/>
      <c r="H1364" s="6"/>
      <c r="I1364" s="6"/>
      <c r="J1364" s="51">
        <v>8</v>
      </c>
      <c r="K1364" s="51">
        <v>8</v>
      </c>
      <c r="L1364" s="4" t="s">
        <v>6175</v>
      </c>
      <c r="M1364" s="6" t="s">
        <v>510</v>
      </c>
      <c r="N1364" s="54">
        <v>1</v>
      </c>
    </row>
    <row r="1365" spans="1:14" s="161" customFormat="1" ht="28.5" hidden="1" outlineLevel="2">
      <c r="A1365" s="6"/>
      <c r="B1365" s="118" t="s">
        <v>32</v>
      </c>
      <c r="C1365" s="141"/>
      <c r="D1365" s="141"/>
      <c r="E1365" s="6"/>
      <c r="F1365" s="4"/>
      <c r="G1365" s="6"/>
      <c r="H1365" s="6"/>
      <c r="I1365" s="6"/>
      <c r="J1365" s="51">
        <v>6</v>
      </c>
      <c r="K1365" s="51">
        <v>6</v>
      </c>
      <c r="L1365" s="4" t="s">
        <v>6467</v>
      </c>
      <c r="M1365" s="6" t="s">
        <v>510</v>
      </c>
      <c r="N1365" s="54">
        <v>2</v>
      </c>
    </row>
    <row r="1366" spans="1:14" s="161" customFormat="1" ht="28.5" hidden="1" outlineLevel="2">
      <c r="A1366" s="6"/>
      <c r="B1366" s="118" t="s">
        <v>32</v>
      </c>
      <c r="C1366" s="141"/>
      <c r="D1366" s="141"/>
      <c r="E1366" s="6"/>
      <c r="F1366" s="4"/>
      <c r="G1366" s="6"/>
      <c r="H1366" s="6"/>
      <c r="I1366" s="6"/>
      <c r="J1366" s="38">
        <v>9</v>
      </c>
      <c r="K1366" s="38">
        <v>9</v>
      </c>
      <c r="L1366" s="4" t="s">
        <v>6165</v>
      </c>
      <c r="M1366" s="6" t="s">
        <v>510</v>
      </c>
      <c r="N1366" s="54">
        <v>1</v>
      </c>
    </row>
    <row r="1367" spans="1:14" s="161" customFormat="1" ht="28.5" hidden="1" outlineLevel="2">
      <c r="A1367" s="6"/>
      <c r="B1367" s="118" t="s">
        <v>32</v>
      </c>
      <c r="C1367" s="141"/>
      <c r="D1367" s="141"/>
      <c r="E1367" s="6"/>
      <c r="F1367" s="4"/>
      <c r="G1367" s="6"/>
      <c r="H1367" s="6"/>
      <c r="I1367" s="6"/>
      <c r="J1367" s="38">
        <v>7</v>
      </c>
      <c r="K1367" s="38">
        <v>8</v>
      </c>
      <c r="L1367" s="4" t="s">
        <v>6166</v>
      </c>
      <c r="M1367" s="6" t="s">
        <v>510</v>
      </c>
      <c r="N1367" s="54">
        <v>7</v>
      </c>
    </row>
    <row r="1368" spans="1:14" s="161" customFormat="1" ht="28.5" hidden="1" outlineLevel="2">
      <c r="A1368" s="6"/>
      <c r="B1368" s="118" t="s">
        <v>32</v>
      </c>
      <c r="C1368" s="141"/>
      <c r="D1368" s="141"/>
      <c r="E1368" s="6"/>
      <c r="F1368" s="4"/>
      <c r="G1368" s="6"/>
      <c r="H1368" s="6"/>
      <c r="I1368" s="6"/>
      <c r="J1368" s="51">
        <v>7</v>
      </c>
      <c r="K1368" s="51">
        <v>9</v>
      </c>
      <c r="L1368" s="4" t="s">
        <v>6168</v>
      </c>
      <c r="M1368" s="6" t="s">
        <v>510</v>
      </c>
      <c r="N1368" s="54">
        <v>15</v>
      </c>
    </row>
    <row r="1369" spans="1:14" s="161" customFormat="1" ht="28.5" hidden="1" outlineLevel="2">
      <c r="A1369" s="6"/>
      <c r="B1369" s="118" t="s">
        <v>32</v>
      </c>
      <c r="C1369" s="141"/>
      <c r="D1369" s="141"/>
      <c r="E1369" s="6"/>
      <c r="F1369" s="4"/>
      <c r="G1369" s="6"/>
      <c r="H1369" s="6"/>
      <c r="I1369" s="6"/>
      <c r="J1369" s="51" t="s">
        <v>344</v>
      </c>
      <c r="K1369" s="51" t="s">
        <v>1534</v>
      </c>
      <c r="L1369" s="4" t="s">
        <v>6169</v>
      </c>
      <c r="M1369" s="6" t="s">
        <v>510</v>
      </c>
      <c r="N1369" s="54">
        <v>4</v>
      </c>
    </row>
    <row r="1370" spans="1:14" s="161" customFormat="1" ht="28.5" hidden="1" outlineLevel="2">
      <c r="A1370" s="6"/>
      <c r="B1370" s="118" t="s">
        <v>32</v>
      </c>
      <c r="C1370" s="141"/>
      <c r="D1370" s="141"/>
      <c r="E1370" s="6"/>
      <c r="F1370" s="4"/>
      <c r="G1370" s="6"/>
      <c r="H1370" s="6"/>
      <c r="I1370" s="6"/>
      <c r="J1370" s="51">
        <v>6</v>
      </c>
      <c r="K1370" s="38">
        <v>8</v>
      </c>
      <c r="L1370" s="4" t="s">
        <v>6170</v>
      </c>
      <c r="M1370" s="6" t="s">
        <v>510</v>
      </c>
      <c r="N1370" s="54">
        <v>7</v>
      </c>
    </row>
    <row r="1371" spans="1:14" s="161" customFormat="1" ht="28.5" hidden="1" outlineLevel="2">
      <c r="A1371" s="6"/>
      <c r="B1371" s="118" t="s">
        <v>32</v>
      </c>
      <c r="C1371" s="141"/>
      <c r="D1371" s="141"/>
      <c r="E1371" s="6"/>
      <c r="F1371" s="4"/>
      <c r="G1371" s="6"/>
      <c r="H1371" s="6"/>
      <c r="I1371" s="6"/>
      <c r="J1371" s="38">
        <v>6</v>
      </c>
      <c r="K1371" s="38">
        <v>11</v>
      </c>
      <c r="L1371" s="4" t="s">
        <v>6171</v>
      </c>
      <c r="M1371" s="6" t="s">
        <v>510</v>
      </c>
      <c r="N1371" s="54">
        <v>70</v>
      </c>
    </row>
    <row r="1372" spans="1:14" s="161" customFormat="1" ht="28.5" hidden="1" outlineLevel="2">
      <c r="A1372" s="6"/>
      <c r="B1372" s="118" t="s">
        <v>32</v>
      </c>
      <c r="C1372" s="141"/>
      <c r="D1372" s="141"/>
      <c r="E1372" s="6"/>
      <c r="F1372" s="4"/>
      <c r="G1372" s="6"/>
      <c r="H1372" s="6"/>
      <c r="I1372" s="6"/>
      <c r="J1372" s="38">
        <v>6</v>
      </c>
      <c r="K1372" s="38">
        <v>6</v>
      </c>
      <c r="L1372" s="4" t="s">
        <v>6176</v>
      </c>
      <c r="M1372" s="6" t="s">
        <v>510</v>
      </c>
      <c r="N1372" s="54">
        <v>3</v>
      </c>
    </row>
    <row r="1373" spans="1:14" s="161" customFormat="1" ht="42.75" outlineLevel="1" collapsed="1">
      <c r="A1373" s="6" t="s">
        <v>2467</v>
      </c>
      <c r="B1373" s="118" t="s">
        <v>32</v>
      </c>
      <c r="C1373" s="141" t="s">
        <v>4964</v>
      </c>
      <c r="D1373" s="141" t="s">
        <v>4868</v>
      </c>
      <c r="E1373" s="6" t="s">
        <v>6177</v>
      </c>
      <c r="F1373" s="4" t="s">
        <v>6178</v>
      </c>
      <c r="G1373" s="6" t="s">
        <v>45</v>
      </c>
      <c r="H1373" s="6"/>
      <c r="I1373" s="6" t="s">
        <v>43</v>
      </c>
      <c r="J1373" s="38">
        <v>6</v>
      </c>
      <c r="K1373" s="38">
        <v>11</v>
      </c>
      <c r="L1373" s="122" t="s">
        <v>6778</v>
      </c>
      <c r="M1373" s="6"/>
      <c r="N1373" s="54"/>
    </row>
    <row r="1374" spans="1:14" s="161" customFormat="1" ht="28.5" outlineLevel="1">
      <c r="A1374" s="6"/>
      <c r="B1374" s="118" t="s">
        <v>32</v>
      </c>
      <c r="C1374" s="141"/>
      <c r="D1374" s="141"/>
      <c r="E1374" s="6"/>
      <c r="F1374" s="4"/>
      <c r="G1374" s="6"/>
      <c r="H1374" s="6"/>
      <c r="I1374" s="6" t="s">
        <v>1124</v>
      </c>
      <c r="J1374" s="51">
        <v>6</v>
      </c>
      <c r="K1374" s="51">
        <v>11</v>
      </c>
      <c r="L1374" s="4" t="s">
        <v>6171</v>
      </c>
      <c r="M1374" s="6" t="s">
        <v>510</v>
      </c>
      <c r="N1374" s="54">
        <v>10</v>
      </c>
    </row>
    <row r="1375" spans="1:14" s="109" customFormat="1" ht="28.5">
      <c r="A1375" s="82">
        <v>8</v>
      </c>
      <c r="B1375" s="118" t="s">
        <v>2483</v>
      </c>
      <c r="C1375" s="141"/>
      <c r="D1375" s="9" t="s">
        <v>4868</v>
      </c>
      <c r="E1375" s="6"/>
      <c r="F1375" s="4" t="s">
        <v>4</v>
      </c>
      <c r="G1375" s="6"/>
      <c r="H1375" s="6"/>
      <c r="I1375" s="6"/>
      <c r="J1375" s="51"/>
      <c r="K1375" s="51"/>
      <c r="L1375" s="4"/>
      <c r="M1375" s="6"/>
      <c r="N1375" s="227"/>
    </row>
    <row r="1376" spans="1:14" ht="28.5" outlineLevel="1">
      <c r="A1376" s="82" t="s">
        <v>2484</v>
      </c>
      <c r="B1376" s="118" t="s">
        <v>2483</v>
      </c>
      <c r="C1376" s="141"/>
      <c r="D1376" s="9" t="s">
        <v>4868</v>
      </c>
      <c r="E1376" s="6"/>
      <c r="F1376" s="4" t="s">
        <v>2483</v>
      </c>
      <c r="G1376" s="6"/>
      <c r="H1376" s="6"/>
      <c r="I1376" s="6"/>
      <c r="J1376" s="51"/>
      <c r="K1376" s="51"/>
      <c r="L1376" s="4"/>
      <c r="M1376" s="6"/>
      <c r="N1376" s="54"/>
    </row>
    <row r="1377" spans="1:14" ht="28.5" outlineLevel="1">
      <c r="A1377" s="82" t="s">
        <v>2486</v>
      </c>
      <c r="B1377" s="118" t="s">
        <v>2483</v>
      </c>
      <c r="C1377" s="141"/>
      <c r="D1377" s="9" t="s">
        <v>4868</v>
      </c>
      <c r="E1377" s="6"/>
      <c r="F1377" s="4" t="s">
        <v>6179</v>
      </c>
      <c r="G1377" s="6"/>
      <c r="H1377" s="6"/>
      <c r="I1377" s="6"/>
      <c r="J1377" s="51"/>
      <c r="K1377" s="51"/>
      <c r="L1377" s="4"/>
      <c r="M1377" s="6"/>
      <c r="N1377" s="54"/>
    </row>
    <row r="1378" spans="1:14" ht="28.5">
      <c r="A1378" s="130">
        <v>9</v>
      </c>
      <c r="B1378" s="183" t="s">
        <v>47</v>
      </c>
      <c r="C1378" s="148"/>
      <c r="D1378" s="9" t="s">
        <v>4868</v>
      </c>
      <c r="E1378" s="141"/>
      <c r="F1378" s="36" t="s">
        <v>47</v>
      </c>
      <c r="G1378" s="6"/>
      <c r="H1378" s="6"/>
      <c r="I1378" s="6"/>
      <c r="J1378" s="6"/>
      <c r="K1378" s="6"/>
      <c r="L1378" s="5"/>
      <c r="M1378" s="6"/>
      <c r="N1378" s="82"/>
    </row>
    <row r="1379" spans="1:14" s="203" customFormat="1" ht="42.75" outlineLevel="1">
      <c r="A1379" s="200" t="s">
        <v>6468</v>
      </c>
      <c r="B1379" s="183" t="s">
        <v>47</v>
      </c>
      <c r="C1379" s="201" t="s">
        <v>47</v>
      </c>
      <c r="D1379" s="201" t="s">
        <v>4868</v>
      </c>
      <c r="E1379" s="199"/>
      <c r="F1379" s="205" t="s">
        <v>6469</v>
      </c>
      <c r="G1379" s="200"/>
      <c r="H1379" s="200"/>
      <c r="I1379" s="200"/>
      <c r="J1379" s="200"/>
      <c r="K1379" s="200"/>
      <c r="L1379" s="202" t="str">
        <f>L1380&amp;" "&amp;N1380&amp;M1380&amp;" "&amp;L1381&amp;" "&amp;N1381&amp;M1381&amp;" "&amp;L1382&amp;" "&amp;N1382&amp;M1382&amp;""</f>
        <v>Ремонт трансформаторов напряжения
 110/35 кВ 3шт Ремонт трансформаторов тока 110 /35 кВ 6шт Ремонт вводов 110, 35 27шт</v>
      </c>
      <c r="M1379" s="200"/>
      <c r="N1379" s="200"/>
    </row>
    <row r="1380" spans="1:14" s="209" customFormat="1" ht="28.5" outlineLevel="1">
      <c r="A1380" s="206"/>
      <c r="B1380" s="183" t="s">
        <v>47</v>
      </c>
      <c r="C1380" s="201" t="s">
        <v>2154</v>
      </c>
      <c r="D1380" s="201" t="s">
        <v>4868</v>
      </c>
      <c r="E1380" s="207" t="s">
        <v>5928</v>
      </c>
      <c r="F1380" s="205" t="s">
        <v>6180</v>
      </c>
      <c r="G1380" s="200" t="s">
        <v>1120</v>
      </c>
      <c r="H1380" s="200"/>
      <c r="I1380" s="200" t="s">
        <v>1124</v>
      </c>
      <c r="J1380" s="208">
        <v>1</v>
      </c>
      <c r="K1380" s="208">
        <v>12</v>
      </c>
      <c r="L1380" s="204" t="s">
        <v>6181</v>
      </c>
      <c r="M1380" s="200" t="s">
        <v>510</v>
      </c>
      <c r="N1380" s="200" t="s">
        <v>206</v>
      </c>
    </row>
    <row r="1381" spans="1:14" s="209" customFormat="1" outlineLevel="1">
      <c r="A1381" s="206"/>
      <c r="B1381" s="183" t="s">
        <v>47</v>
      </c>
      <c r="C1381" s="201" t="s">
        <v>2154</v>
      </c>
      <c r="D1381" s="201" t="s">
        <v>4868</v>
      </c>
      <c r="E1381" s="207" t="s">
        <v>5928</v>
      </c>
      <c r="F1381" s="202" t="s">
        <v>6182</v>
      </c>
      <c r="G1381" s="200" t="s">
        <v>1120</v>
      </c>
      <c r="H1381" s="200"/>
      <c r="I1381" s="200" t="s">
        <v>1124</v>
      </c>
      <c r="J1381" s="208">
        <v>1</v>
      </c>
      <c r="K1381" s="208">
        <v>12</v>
      </c>
      <c r="L1381" s="204" t="s">
        <v>6183</v>
      </c>
      <c r="M1381" s="200" t="s">
        <v>510</v>
      </c>
      <c r="N1381" s="200" t="s">
        <v>332</v>
      </c>
    </row>
    <row r="1382" spans="1:14" s="209" customFormat="1" ht="28.5" outlineLevel="1">
      <c r="A1382" s="206"/>
      <c r="B1382" s="183" t="s">
        <v>47</v>
      </c>
      <c r="C1382" s="201" t="s">
        <v>2154</v>
      </c>
      <c r="D1382" s="201" t="s">
        <v>4868</v>
      </c>
      <c r="E1382" s="207" t="s">
        <v>5928</v>
      </c>
      <c r="F1382" s="202" t="s">
        <v>6184</v>
      </c>
      <c r="G1382" s="200" t="s">
        <v>1120</v>
      </c>
      <c r="H1382" s="200"/>
      <c r="I1382" s="200" t="s">
        <v>1124</v>
      </c>
      <c r="J1382" s="208">
        <v>1</v>
      </c>
      <c r="K1382" s="208">
        <v>12</v>
      </c>
      <c r="L1382" s="204" t="s">
        <v>6185</v>
      </c>
      <c r="M1382" s="200" t="s">
        <v>510</v>
      </c>
      <c r="N1382" s="200" t="s">
        <v>6186</v>
      </c>
    </row>
    <row r="1383" spans="1:14" s="1" customFormat="1">
      <c r="A1383" s="169"/>
      <c r="B1383" s="187"/>
      <c r="C1383" s="177"/>
      <c r="D1383" s="177" t="s">
        <v>54</v>
      </c>
      <c r="E1383" s="169"/>
      <c r="F1383" s="184" t="s">
        <v>6510</v>
      </c>
      <c r="G1383" s="169"/>
      <c r="H1383" s="188"/>
      <c r="I1383" s="169"/>
      <c r="J1383" s="188"/>
      <c r="K1383" s="188"/>
      <c r="L1383" s="184"/>
      <c r="M1383" s="169"/>
      <c r="N1383" s="188"/>
    </row>
    <row r="1384" spans="1:14" s="1" customFormat="1">
      <c r="A1384" s="38">
        <v>1</v>
      </c>
      <c r="B1384" s="20"/>
      <c r="C1384" s="148"/>
      <c r="D1384" s="148" t="s">
        <v>54</v>
      </c>
      <c r="E1384" s="6"/>
      <c r="F1384" s="5" t="s">
        <v>17</v>
      </c>
      <c r="G1384" s="6"/>
      <c r="H1384" s="38"/>
      <c r="I1384" s="6"/>
      <c r="J1384" s="38"/>
      <c r="K1384" s="38"/>
      <c r="L1384" s="4"/>
      <c r="M1384" s="6" t="s">
        <v>29</v>
      </c>
      <c r="N1384" s="82">
        <f>N1385+N1451+N1516+N1915</f>
        <v>171</v>
      </c>
    </row>
    <row r="1385" spans="1:14" s="1" customFormat="1">
      <c r="A1385" s="38" t="s">
        <v>35</v>
      </c>
      <c r="B1385" s="119">
        <v>110</v>
      </c>
      <c r="C1385" s="148"/>
      <c r="D1385" s="148" t="s">
        <v>54</v>
      </c>
      <c r="E1385" s="6"/>
      <c r="F1385" s="11" t="s">
        <v>36</v>
      </c>
      <c r="G1385" s="6"/>
      <c r="H1385" s="38"/>
      <c r="I1385" s="6"/>
      <c r="J1385" s="38"/>
      <c r="K1385" s="38"/>
      <c r="L1385" s="4"/>
      <c r="M1385" s="6" t="s">
        <v>29</v>
      </c>
      <c r="N1385" s="82">
        <v>18</v>
      </c>
    </row>
    <row r="1386" spans="1:14" s="1" customFormat="1" ht="71.25" outlineLevel="1">
      <c r="A1386" s="6" t="s">
        <v>55</v>
      </c>
      <c r="B1386" s="119">
        <v>110</v>
      </c>
      <c r="C1386" s="148" t="s">
        <v>56</v>
      </c>
      <c r="D1386" s="148" t="s">
        <v>54</v>
      </c>
      <c r="E1386" s="219" t="s">
        <v>57</v>
      </c>
      <c r="F1386" s="5" t="s">
        <v>58</v>
      </c>
      <c r="G1386" s="6" t="s">
        <v>59</v>
      </c>
      <c r="H1386" s="38"/>
      <c r="I1386" s="6" t="s">
        <v>43</v>
      </c>
      <c r="J1386" s="59">
        <v>1</v>
      </c>
      <c r="K1386" s="38">
        <v>12</v>
      </c>
      <c r="L1386" s="4" t="str">
        <f>L1387&amp;" "&amp;N1387&amp;M1387&amp;" "&amp;L1388&amp;" "&amp;N1388&amp;M1388&amp;" "&amp;L1389&amp;" "&amp;N1389&amp;M1389&amp;" "&amp;L1390&amp;" "&amp;N1390&amp;M1390&amp;" "&amp;L1391&amp;" "&amp;N1391&amp;M1391</f>
        <v>Ручная расчистка просек 1га Механизированная расчистка просек 20га Вырубка угрожающих деревьев 200шт. Замена фарфоровых/стеклянных изоляторов на полимерные 10гирл ремонт опор 6шт.</v>
      </c>
      <c r="M1386" s="6"/>
      <c r="N1386" s="38"/>
    </row>
    <row r="1387" spans="1:14" s="1" customFormat="1" ht="28.5" hidden="1" outlineLevel="2">
      <c r="A1387" s="6"/>
      <c r="B1387" s="119">
        <v>110</v>
      </c>
      <c r="C1387" s="148" t="s">
        <v>56</v>
      </c>
      <c r="D1387" s="148" t="s">
        <v>54</v>
      </c>
      <c r="E1387" s="6"/>
      <c r="F1387" s="5" t="s">
        <v>60</v>
      </c>
      <c r="G1387" s="6"/>
      <c r="H1387" s="38"/>
      <c r="I1387" s="6" t="s">
        <v>61</v>
      </c>
      <c r="J1387" s="59">
        <v>1</v>
      </c>
      <c r="K1387" s="59">
        <v>2</v>
      </c>
      <c r="L1387" s="52" t="s">
        <v>62</v>
      </c>
      <c r="M1387" s="53" t="s">
        <v>63</v>
      </c>
      <c r="N1387" s="54">
        <v>1</v>
      </c>
    </row>
    <row r="1388" spans="1:14" s="1" customFormat="1" hidden="1" outlineLevel="2">
      <c r="A1388" s="6"/>
      <c r="B1388" s="119">
        <v>110</v>
      </c>
      <c r="C1388" s="148" t="s">
        <v>56</v>
      </c>
      <c r="D1388" s="148" t="s">
        <v>54</v>
      </c>
      <c r="E1388" s="6"/>
      <c r="F1388" s="5" t="s">
        <v>64</v>
      </c>
      <c r="G1388" s="6"/>
      <c r="H1388" s="38"/>
      <c r="I1388" s="6" t="s">
        <v>61</v>
      </c>
      <c r="J1388" s="59">
        <v>1</v>
      </c>
      <c r="K1388" s="59">
        <v>12</v>
      </c>
      <c r="L1388" s="4" t="s">
        <v>65</v>
      </c>
      <c r="M1388" s="53" t="s">
        <v>63</v>
      </c>
      <c r="N1388" s="54">
        <v>20</v>
      </c>
    </row>
    <row r="1389" spans="1:14" s="1" customFormat="1" ht="28.5" hidden="1" outlineLevel="2">
      <c r="A1389" s="6"/>
      <c r="B1389" s="119">
        <v>110</v>
      </c>
      <c r="C1389" s="148" t="s">
        <v>56</v>
      </c>
      <c r="D1389" s="148" t="s">
        <v>54</v>
      </c>
      <c r="E1389" s="6"/>
      <c r="F1389" s="46" t="s">
        <v>66</v>
      </c>
      <c r="G1389" s="6"/>
      <c r="H1389" s="38"/>
      <c r="I1389" s="6" t="s">
        <v>61</v>
      </c>
      <c r="J1389" s="59">
        <v>1</v>
      </c>
      <c r="K1389" s="59">
        <v>2</v>
      </c>
      <c r="L1389" s="4" t="s">
        <v>67</v>
      </c>
      <c r="M1389" s="53" t="s">
        <v>44</v>
      </c>
      <c r="N1389" s="54">
        <v>200</v>
      </c>
    </row>
    <row r="1390" spans="1:14" s="1" customFormat="1" ht="28.5" hidden="1" outlineLevel="2">
      <c r="A1390" s="6"/>
      <c r="B1390" s="119">
        <v>110</v>
      </c>
      <c r="C1390" s="148" t="s">
        <v>56</v>
      </c>
      <c r="D1390" s="148" t="s">
        <v>54</v>
      </c>
      <c r="E1390" s="6"/>
      <c r="F1390" s="46" t="s">
        <v>68</v>
      </c>
      <c r="G1390" s="6"/>
      <c r="H1390" s="38"/>
      <c r="I1390" s="6" t="s">
        <v>61</v>
      </c>
      <c r="J1390" s="59">
        <v>9</v>
      </c>
      <c r="K1390" s="59">
        <v>9</v>
      </c>
      <c r="L1390" s="52" t="s">
        <v>69</v>
      </c>
      <c r="M1390" s="53" t="s">
        <v>70</v>
      </c>
      <c r="N1390" s="54">
        <v>10</v>
      </c>
    </row>
    <row r="1391" spans="1:14" s="1" customFormat="1" hidden="1" outlineLevel="2">
      <c r="A1391" s="6"/>
      <c r="B1391" s="119">
        <v>110</v>
      </c>
      <c r="C1391" s="148" t="s">
        <v>56</v>
      </c>
      <c r="D1391" s="148" t="s">
        <v>54</v>
      </c>
      <c r="E1391" s="6"/>
      <c r="F1391" s="4" t="s">
        <v>71</v>
      </c>
      <c r="G1391" s="6"/>
      <c r="H1391" s="38"/>
      <c r="I1391" s="6" t="s">
        <v>61</v>
      </c>
      <c r="J1391" s="38">
        <v>9</v>
      </c>
      <c r="K1391" s="38">
        <v>9</v>
      </c>
      <c r="L1391" s="52" t="s">
        <v>72</v>
      </c>
      <c r="M1391" s="53" t="s">
        <v>44</v>
      </c>
      <c r="N1391" s="38">
        <v>6</v>
      </c>
    </row>
    <row r="1392" spans="1:14" s="1" customFormat="1" ht="28.5" outlineLevel="1" collapsed="1">
      <c r="A1392" s="6" t="s">
        <v>73</v>
      </c>
      <c r="B1392" s="119">
        <v>110</v>
      </c>
      <c r="C1392" s="148" t="s">
        <v>56</v>
      </c>
      <c r="D1392" s="148" t="s">
        <v>54</v>
      </c>
      <c r="E1392" s="219" t="s">
        <v>74</v>
      </c>
      <c r="F1392" s="4" t="s">
        <v>75</v>
      </c>
      <c r="G1392" s="6" t="s">
        <v>59</v>
      </c>
      <c r="H1392" s="38"/>
      <c r="I1392" s="6" t="s">
        <v>43</v>
      </c>
      <c r="J1392" s="59">
        <v>1</v>
      </c>
      <c r="K1392" s="59">
        <v>9</v>
      </c>
      <c r="L1392" s="4" t="str">
        <f>L1393&amp;" "&amp;N1393&amp;M1393&amp;" "&amp;L1394&amp;" "&amp;N1394&amp;M1394</f>
        <v>Замена изоляторов 10шт. Вырубка угрожающих деревьев 50шт.</v>
      </c>
      <c r="M1392" s="6"/>
      <c r="N1392" s="38"/>
    </row>
    <row r="1393" spans="1:14" s="1" customFormat="1" hidden="1" outlineLevel="2">
      <c r="A1393" s="6"/>
      <c r="B1393" s="119">
        <v>110</v>
      </c>
      <c r="C1393" s="148" t="s">
        <v>56</v>
      </c>
      <c r="D1393" s="148" t="s">
        <v>54</v>
      </c>
      <c r="E1393" s="6"/>
      <c r="F1393" s="5" t="s">
        <v>76</v>
      </c>
      <c r="G1393" s="6"/>
      <c r="H1393" s="38"/>
      <c r="I1393" s="6" t="s">
        <v>61</v>
      </c>
      <c r="J1393" s="59">
        <v>9</v>
      </c>
      <c r="K1393" s="59">
        <v>9</v>
      </c>
      <c r="L1393" s="52" t="s">
        <v>77</v>
      </c>
      <c r="M1393" s="53" t="s">
        <v>44</v>
      </c>
      <c r="N1393" s="54">
        <v>10</v>
      </c>
    </row>
    <row r="1394" spans="1:14" s="1" customFormat="1" hidden="1" outlineLevel="2">
      <c r="A1394" s="6"/>
      <c r="B1394" s="119">
        <v>110</v>
      </c>
      <c r="C1394" s="148" t="s">
        <v>56</v>
      </c>
      <c r="D1394" s="148" t="s">
        <v>54</v>
      </c>
      <c r="E1394" s="6"/>
      <c r="F1394" s="5" t="s">
        <v>78</v>
      </c>
      <c r="G1394" s="6"/>
      <c r="H1394" s="38"/>
      <c r="I1394" s="6" t="s">
        <v>61</v>
      </c>
      <c r="J1394" s="59">
        <v>1</v>
      </c>
      <c r="K1394" s="59">
        <v>1</v>
      </c>
      <c r="L1394" s="4" t="s">
        <v>67</v>
      </c>
      <c r="M1394" s="53" t="s">
        <v>44</v>
      </c>
      <c r="N1394" s="54">
        <v>50</v>
      </c>
    </row>
    <row r="1395" spans="1:14" s="1" customFormat="1" ht="57" outlineLevel="1" collapsed="1">
      <c r="A1395" s="6" t="s">
        <v>79</v>
      </c>
      <c r="B1395" s="119">
        <v>110</v>
      </c>
      <c r="C1395" s="148" t="s">
        <v>56</v>
      </c>
      <c r="D1395" s="148" t="s">
        <v>54</v>
      </c>
      <c r="E1395" s="219" t="s">
        <v>80</v>
      </c>
      <c r="F1395" s="25" t="s">
        <v>81</v>
      </c>
      <c r="G1395" s="6" t="s">
        <v>59</v>
      </c>
      <c r="H1395" s="38"/>
      <c r="I1395" s="6" t="s">
        <v>43</v>
      </c>
      <c r="J1395" s="59">
        <v>11</v>
      </c>
      <c r="K1395" s="38">
        <v>11</v>
      </c>
      <c r="L1395" s="4" t="str">
        <f>L1396&amp;" "&amp;N1396&amp;M1396&amp;" "&amp;L1397&amp;" "&amp;N1397&amp;M1397&amp;" "&amp;L1398&amp;" "&amp;N1398&amp;M1398&amp;" "&amp;L1399&amp;" "&amp;N1399&amp;M1399&amp;" "&amp;L1400&amp;" "&amp;N1400&amp;M1400</f>
        <v>Ручная расчистка просек 1Га Вырубка угрожающих деревьев 200шт. ремонт заземлителя опоры 2шт. Замена изоляторов 10шт. Ремонт провода 0,2км</v>
      </c>
      <c r="M1395" s="6"/>
      <c r="N1395" s="38"/>
    </row>
    <row r="1396" spans="1:14" s="1" customFormat="1" hidden="1" outlineLevel="2">
      <c r="A1396" s="6"/>
      <c r="B1396" s="119">
        <v>110</v>
      </c>
      <c r="C1396" s="148" t="s">
        <v>56</v>
      </c>
      <c r="D1396" s="148" t="s">
        <v>54</v>
      </c>
      <c r="E1396" s="6"/>
      <c r="F1396" s="5" t="s">
        <v>82</v>
      </c>
      <c r="G1396" s="6"/>
      <c r="H1396" s="38"/>
      <c r="I1396" s="6" t="s">
        <v>61</v>
      </c>
      <c r="J1396" s="59">
        <v>11</v>
      </c>
      <c r="K1396" s="59">
        <v>11</v>
      </c>
      <c r="L1396" s="52" t="s">
        <v>62</v>
      </c>
      <c r="M1396" s="53" t="s">
        <v>83</v>
      </c>
      <c r="N1396" s="88">
        <v>1</v>
      </c>
    </row>
    <row r="1397" spans="1:14" s="1" customFormat="1" hidden="1" outlineLevel="2">
      <c r="A1397" s="6"/>
      <c r="B1397" s="119">
        <v>110</v>
      </c>
      <c r="C1397" s="148" t="s">
        <v>56</v>
      </c>
      <c r="D1397" s="148" t="s">
        <v>54</v>
      </c>
      <c r="E1397" s="6"/>
      <c r="F1397" s="5" t="s">
        <v>82</v>
      </c>
      <c r="G1397" s="6"/>
      <c r="H1397" s="38"/>
      <c r="I1397" s="6" t="s">
        <v>61</v>
      </c>
      <c r="J1397" s="59">
        <v>11</v>
      </c>
      <c r="K1397" s="59">
        <v>11</v>
      </c>
      <c r="L1397" s="4" t="s">
        <v>67</v>
      </c>
      <c r="M1397" s="53" t="s">
        <v>44</v>
      </c>
      <c r="N1397" s="54">
        <v>200</v>
      </c>
    </row>
    <row r="1398" spans="1:14" s="1" customFormat="1" hidden="1" outlineLevel="2">
      <c r="A1398" s="6"/>
      <c r="B1398" s="119">
        <v>110</v>
      </c>
      <c r="C1398" s="148" t="s">
        <v>56</v>
      </c>
      <c r="D1398" s="148" t="s">
        <v>54</v>
      </c>
      <c r="E1398" s="6"/>
      <c r="F1398" s="5" t="s">
        <v>84</v>
      </c>
      <c r="G1398" s="6"/>
      <c r="H1398" s="38"/>
      <c r="I1398" s="6" t="s">
        <v>61</v>
      </c>
      <c r="J1398" s="59">
        <v>11</v>
      </c>
      <c r="K1398" s="59">
        <v>11</v>
      </c>
      <c r="L1398" s="4" t="s">
        <v>85</v>
      </c>
      <c r="M1398" s="53" t="s">
        <v>44</v>
      </c>
      <c r="N1398" s="54">
        <v>2</v>
      </c>
    </row>
    <row r="1399" spans="1:14" s="1" customFormat="1" hidden="1" outlineLevel="2">
      <c r="A1399" s="6"/>
      <c r="B1399" s="119">
        <v>110</v>
      </c>
      <c r="C1399" s="148" t="s">
        <v>56</v>
      </c>
      <c r="D1399" s="148" t="s">
        <v>54</v>
      </c>
      <c r="E1399" s="6"/>
      <c r="F1399" s="5" t="s">
        <v>86</v>
      </c>
      <c r="G1399" s="6"/>
      <c r="H1399" s="38"/>
      <c r="I1399" s="6" t="s">
        <v>61</v>
      </c>
      <c r="J1399" s="59">
        <v>11</v>
      </c>
      <c r="K1399" s="59">
        <v>11</v>
      </c>
      <c r="L1399" s="4" t="s">
        <v>77</v>
      </c>
      <c r="M1399" s="53" t="s">
        <v>44</v>
      </c>
      <c r="N1399" s="54">
        <v>10</v>
      </c>
    </row>
    <row r="1400" spans="1:14" s="1" customFormat="1" hidden="1" outlineLevel="2">
      <c r="A1400" s="6"/>
      <c r="B1400" s="119">
        <v>110</v>
      </c>
      <c r="C1400" s="148" t="s">
        <v>56</v>
      </c>
      <c r="D1400" s="148" t="s">
        <v>54</v>
      </c>
      <c r="E1400" s="6"/>
      <c r="F1400" s="5" t="s">
        <v>87</v>
      </c>
      <c r="G1400" s="6"/>
      <c r="H1400" s="38"/>
      <c r="I1400" s="6" t="s">
        <v>61</v>
      </c>
      <c r="J1400" s="59">
        <v>11</v>
      </c>
      <c r="K1400" s="59">
        <v>11</v>
      </c>
      <c r="L1400" s="52" t="s">
        <v>88</v>
      </c>
      <c r="M1400" s="53" t="s">
        <v>29</v>
      </c>
      <c r="N1400" s="54">
        <v>0.2</v>
      </c>
    </row>
    <row r="1401" spans="1:14" s="1" customFormat="1" ht="57" outlineLevel="1" collapsed="1">
      <c r="A1401" s="6" t="s">
        <v>89</v>
      </c>
      <c r="B1401" s="119">
        <v>110</v>
      </c>
      <c r="C1401" s="148" t="s">
        <v>56</v>
      </c>
      <c r="D1401" s="148" t="s">
        <v>54</v>
      </c>
      <c r="E1401" s="219" t="s">
        <v>90</v>
      </c>
      <c r="F1401" s="25" t="s">
        <v>91</v>
      </c>
      <c r="G1401" s="6" t="s">
        <v>59</v>
      </c>
      <c r="H1401" s="38"/>
      <c r="I1401" s="6" t="s">
        <v>43</v>
      </c>
      <c r="J1401" s="59">
        <v>10</v>
      </c>
      <c r="K1401" s="38">
        <v>10</v>
      </c>
      <c r="L1401" s="4" t="str">
        <f>L1402&amp;" "&amp;N1402&amp;M1402&amp;" "&amp;L1403&amp;" "&amp;N1403&amp;M1403&amp;" "&amp;L1404&amp;" "&amp;N1404&amp;M1404</f>
        <v>Замена провода 0,5км Замена фарфоровых/стеклянных изоляторов на полимерные 15шт. Вырубка угрожающих деревьев 250шт.</v>
      </c>
      <c r="M1401" s="6"/>
      <c r="N1401" s="38"/>
    </row>
    <row r="1402" spans="1:14" s="1" customFormat="1" hidden="1" outlineLevel="2">
      <c r="A1402" s="6"/>
      <c r="B1402" s="119">
        <v>110</v>
      </c>
      <c r="C1402" s="148" t="s">
        <v>56</v>
      </c>
      <c r="D1402" s="148" t="s">
        <v>54</v>
      </c>
      <c r="E1402" s="6"/>
      <c r="F1402" s="5" t="s">
        <v>92</v>
      </c>
      <c r="G1402" s="6"/>
      <c r="H1402" s="38"/>
      <c r="I1402" s="6" t="s">
        <v>61</v>
      </c>
      <c r="J1402" s="59">
        <v>10</v>
      </c>
      <c r="K1402" s="59">
        <v>10</v>
      </c>
      <c r="L1402" s="52" t="s">
        <v>93</v>
      </c>
      <c r="M1402" s="53" t="s">
        <v>29</v>
      </c>
      <c r="N1402" s="88">
        <v>0.5</v>
      </c>
    </row>
    <row r="1403" spans="1:14" s="1" customFormat="1" ht="28.5" hidden="1" outlineLevel="2">
      <c r="A1403" s="6"/>
      <c r="B1403" s="119">
        <v>110</v>
      </c>
      <c r="C1403" s="148" t="s">
        <v>56</v>
      </c>
      <c r="D1403" s="148" t="s">
        <v>54</v>
      </c>
      <c r="E1403" s="6"/>
      <c r="F1403" s="5" t="s">
        <v>94</v>
      </c>
      <c r="G1403" s="6"/>
      <c r="H1403" s="38"/>
      <c r="I1403" s="6" t="s">
        <v>61</v>
      </c>
      <c r="J1403" s="59">
        <v>10</v>
      </c>
      <c r="K1403" s="59">
        <v>10</v>
      </c>
      <c r="L1403" s="52" t="s">
        <v>69</v>
      </c>
      <c r="M1403" s="53" t="s">
        <v>44</v>
      </c>
      <c r="N1403" s="54">
        <v>15</v>
      </c>
    </row>
    <row r="1404" spans="1:14" s="1" customFormat="1" hidden="1" outlineLevel="2">
      <c r="A1404" s="6"/>
      <c r="B1404" s="119">
        <v>110</v>
      </c>
      <c r="C1404" s="148" t="s">
        <v>56</v>
      </c>
      <c r="D1404" s="148" t="s">
        <v>54</v>
      </c>
      <c r="E1404" s="6"/>
      <c r="F1404" s="5" t="s">
        <v>95</v>
      </c>
      <c r="G1404" s="6"/>
      <c r="H1404" s="38"/>
      <c r="I1404" s="6" t="s">
        <v>61</v>
      </c>
      <c r="J1404" s="59">
        <v>10</v>
      </c>
      <c r="K1404" s="59">
        <v>10</v>
      </c>
      <c r="L1404" s="4" t="s">
        <v>67</v>
      </c>
      <c r="M1404" s="53" t="s">
        <v>44</v>
      </c>
      <c r="N1404" s="54">
        <v>250</v>
      </c>
    </row>
    <row r="1405" spans="1:14" s="1" customFormat="1" ht="57" outlineLevel="1" collapsed="1">
      <c r="A1405" s="6" t="s">
        <v>96</v>
      </c>
      <c r="B1405" s="119">
        <v>110</v>
      </c>
      <c r="C1405" s="148" t="s">
        <v>56</v>
      </c>
      <c r="D1405" s="148" t="s">
        <v>54</v>
      </c>
      <c r="E1405" s="219" t="s">
        <v>97</v>
      </c>
      <c r="F1405" s="4" t="s">
        <v>98</v>
      </c>
      <c r="G1405" s="6" t="s">
        <v>59</v>
      </c>
      <c r="H1405" s="38"/>
      <c r="I1405" s="6" t="s">
        <v>43</v>
      </c>
      <c r="J1405" s="59">
        <v>3</v>
      </c>
      <c r="K1405" s="59">
        <v>11</v>
      </c>
      <c r="L1405" s="4" t="str">
        <f>L1406&amp;" "&amp;N1406&amp;M1406&amp;" "&amp;L1407&amp;" "&amp;N1407&amp;M1407&amp;" "&amp;L1408&amp;" "&amp;N1408&amp;M1408&amp;" "&amp;L1409&amp;" "&amp;N1409&amp;M1409&amp;" "&amp;L1410&amp;" "&amp;N1410&amp;M1410</f>
        <v>Замена фарфоровых/стеклянных изоляторов на полимерные 6шт. Замена изоляторов 11шт. Вырубка угрожающих деревьев 30шт. ремонт опор 3шт. ремонт заземлителя опоры 6шт.</v>
      </c>
      <c r="M1405" s="6"/>
      <c r="N1405" s="38"/>
    </row>
    <row r="1406" spans="1:14" s="1" customFormat="1" ht="28.5" hidden="1" outlineLevel="2">
      <c r="A1406" s="6"/>
      <c r="B1406" s="119">
        <v>110</v>
      </c>
      <c r="C1406" s="148" t="s">
        <v>56</v>
      </c>
      <c r="D1406" s="148" t="s">
        <v>54</v>
      </c>
      <c r="E1406" s="6"/>
      <c r="F1406" s="5" t="s">
        <v>99</v>
      </c>
      <c r="G1406" s="6"/>
      <c r="H1406" s="38"/>
      <c r="I1406" s="6" t="s">
        <v>61</v>
      </c>
      <c r="J1406" s="59">
        <v>6</v>
      </c>
      <c r="K1406" s="59">
        <v>6</v>
      </c>
      <c r="L1406" s="52" t="s">
        <v>69</v>
      </c>
      <c r="M1406" s="53" t="s">
        <v>44</v>
      </c>
      <c r="N1406" s="54">
        <v>6</v>
      </c>
    </row>
    <row r="1407" spans="1:14" s="1" customFormat="1" hidden="1" outlineLevel="2">
      <c r="A1407" s="6"/>
      <c r="B1407" s="119">
        <v>110</v>
      </c>
      <c r="C1407" s="148" t="s">
        <v>56</v>
      </c>
      <c r="D1407" s="148" t="s">
        <v>54</v>
      </c>
      <c r="E1407" s="6"/>
      <c r="F1407" s="5" t="s">
        <v>100</v>
      </c>
      <c r="G1407" s="6"/>
      <c r="H1407" s="38"/>
      <c r="I1407" s="6" t="s">
        <v>61</v>
      </c>
      <c r="J1407" s="59">
        <v>6</v>
      </c>
      <c r="K1407" s="59">
        <v>6</v>
      </c>
      <c r="L1407" s="56" t="s">
        <v>77</v>
      </c>
      <c r="M1407" s="53" t="s">
        <v>44</v>
      </c>
      <c r="N1407" s="54">
        <v>11</v>
      </c>
    </row>
    <row r="1408" spans="1:14" s="1" customFormat="1" hidden="1" outlineLevel="2">
      <c r="A1408" s="6"/>
      <c r="B1408" s="119">
        <v>110</v>
      </c>
      <c r="C1408" s="148" t="s">
        <v>56</v>
      </c>
      <c r="D1408" s="148" t="s">
        <v>54</v>
      </c>
      <c r="E1408" s="6"/>
      <c r="F1408" s="5" t="s">
        <v>101</v>
      </c>
      <c r="G1408" s="6"/>
      <c r="H1408" s="38"/>
      <c r="I1408" s="6" t="s">
        <v>61</v>
      </c>
      <c r="J1408" s="59">
        <v>3</v>
      </c>
      <c r="K1408" s="59">
        <v>3</v>
      </c>
      <c r="L1408" s="4" t="s">
        <v>67</v>
      </c>
      <c r="M1408" s="53" t="s">
        <v>44</v>
      </c>
      <c r="N1408" s="54">
        <v>30</v>
      </c>
    </row>
    <row r="1409" spans="1:14" s="1" customFormat="1" hidden="1" outlineLevel="2">
      <c r="A1409" s="6"/>
      <c r="B1409" s="119">
        <v>110</v>
      </c>
      <c r="C1409" s="148" t="s">
        <v>56</v>
      </c>
      <c r="D1409" s="148" t="s">
        <v>54</v>
      </c>
      <c r="E1409" s="6"/>
      <c r="F1409" s="5" t="s">
        <v>102</v>
      </c>
      <c r="G1409" s="6"/>
      <c r="H1409" s="38"/>
      <c r="I1409" s="6" t="s">
        <v>61</v>
      </c>
      <c r="J1409" s="59">
        <v>11</v>
      </c>
      <c r="K1409" s="59">
        <v>11</v>
      </c>
      <c r="L1409" s="5" t="s">
        <v>72</v>
      </c>
      <c r="M1409" s="53" t="s">
        <v>44</v>
      </c>
      <c r="N1409" s="54">
        <v>3</v>
      </c>
    </row>
    <row r="1410" spans="1:14" s="1" customFormat="1" hidden="1" outlineLevel="2">
      <c r="A1410" s="6"/>
      <c r="B1410" s="119">
        <v>110</v>
      </c>
      <c r="C1410" s="148" t="s">
        <v>56</v>
      </c>
      <c r="D1410" s="148" t="s">
        <v>54</v>
      </c>
      <c r="E1410" s="6"/>
      <c r="F1410" s="5" t="s">
        <v>103</v>
      </c>
      <c r="G1410" s="6"/>
      <c r="H1410" s="38"/>
      <c r="I1410" s="6" t="s">
        <v>61</v>
      </c>
      <c r="J1410" s="59">
        <v>11</v>
      </c>
      <c r="K1410" s="59">
        <v>11</v>
      </c>
      <c r="L1410" s="56" t="s">
        <v>85</v>
      </c>
      <c r="M1410" s="53" t="s">
        <v>44</v>
      </c>
      <c r="N1410" s="54">
        <v>6</v>
      </c>
    </row>
    <row r="1411" spans="1:14" s="1" customFormat="1" ht="42.75" outlineLevel="1" collapsed="1">
      <c r="A1411" s="38" t="s">
        <v>104</v>
      </c>
      <c r="B1411" s="119">
        <v>110</v>
      </c>
      <c r="C1411" s="20" t="s">
        <v>105</v>
      </c>
      <c r="D1411" s="148" t="s">
        <v>54</v>
      </c>
      <c r="E1411" s="54" t="s">
        <v>106</v>
      </c>
      <c r="F1411" s="46" t="s">
        <v>107</v>
      </c>
      <c r="G1411" s="38" t="s">
        <v>108</v>
      </c>
      <c r="H1411" s="38"/>
      <c r="I1411" s="38" t="s">
        <v>43</v>
      </c>
      <c r="J1411" s="59">
        <v>2</v>
      </c>
      <c r="K1411" s="59">
        <v>2</v>
      </c>
      <c r="L1411" s="4" t="str">
        <f>L1412&amp;" "&amp;N1412&amp;M1412&amp;" "&amp;L1413&amp;" "&amp;N1413&amp;M1413&amp;" "&amp;L1414&amp;" "&amp;N1414&amp;M1414</f>
        <v>Вырубка угрожающих деревьев 600шт. Обваловка опор 4шт. Выправка опор 7шт.</v>
      </c>
      <c r="M1411" s="38"/>
      <c r="N1411" s="38"/>
    </row>
    <row r="1412" spans="1:14" s="1" customFormat="1" hidden="1" outlineLevel="2">
      <c r="A1412" s="38"/>
      <c r="B1412" s="119">
        <v>110</v>
      </c>
      <c r="C1412" s="20" t="s">
        <v>105</v>
      </c>
      <c r="D1412" s="148" t="s">
        <v>54</v>
      </c>
      <c r="E1412" s="38"/>
      <c r="F1412" s="5" t="s">
        <v>109</v>
      </c>
      <c r="G1412" s="38"/>
      <c r="H1412" s="38"/>
      <c r="I1412" s="38" t="s">
        <v>61</v>
      </c>
      <c r="J1412" s="54">
        <v>2</v>
      </c>
      <c r="K1412" s="54">
        <v>2</v>
      </c>
      <c r="L1412" s="4" t="s">
        <v>67</v>
      </c>
      <c r="M1412" s="53" t="s">
        <v>44</v>
      </c>
      <c r="N1412" s="54">
        <v>600</v>
      </c>
    </row>
    <row r="1413" spans="1:14" s="1" customFormat="1" hidden="1" outlineLevel="2">
      <c r="A1413" s="38"/>
      <c r="B1413" s="119">
        <v>110</v>
      </c>
      <c r="C1413" s="20" t="s">
        <v>105</v>
      </c>
      <c r="D1413" s="148" t="s">
        <v>54</v>
      </c>
      <c r="E1413" s="38"/>
      <c r="F1413" s="5" t="s">
        <v>110</v>
      </c>
      <c r="G1413" s="38"/>
      <c r="H1413" s="38"/>
      <c r="I1413" s="38" t="s">
        <v>61</v>
      </c>
      <c r="J1413" s="54">
        <v>2</v>
      </c>
      <c r="K1413" s="54">
        <v>2</v>
      </c>
      <c r="L1413" s="56" t="s">
        <v>111</v>
      </c>
      <c r="M1413" s="53" t="s">
        <v>44</v>
      </c>
      <c r="N1413" s="54">
        <v>4</v>
      </c>
    </row>
    <row r="1414" spans="1:14" s="1" customFormat="1" hidden="1" outlineLevel="2">
      <c r="A1414" s="38"/>
      <c r="B1414" s="119">
        <v>110</v>
      </c>
      <c r="C1414" s="20" t="s">
        <v>105</v>
      </c>
      <c r="D1414" s="148" t="s">
        <v>54</v>
      </c>
      <c r="E1414" s="38"/>
      <c r="F1414" s="5" t="s">
        <v>112</v>
      </c>
      <c r="G1414" s="38"/>
      <c r="H1414" s="38"/>
      <c r="I1414" s="38" t="s">
        <v>61</v>
      </c>
      <c r="J1414" s="54">
        <v>2</v>
      </c>
      <c r="K1414" s="54">
        <v>2</v>
      </c>
      <c r="L1414" s="56" t="s">
        <v>113</v>
      </c>
      <c r="M1414" s="53" t="s">
        <v>44</v>
      </c>
      <c r="N1414" s="54">
        <v>7</v>
      </c>
    </row>
    <row r="1415" spans="1:14" s="1" customFormat="1" ht="42.75" outlineLevel="1" collapsed="1">
      <c r="A1415" s="38" t="s">
        <v>114</v>
      </c>
      <c r="B1415" s="119">
        <v>110</v>
      </c>
      <c r="C1415" s="20" t="s">
        <v>105</v>
      </c>
      <c r="D1415" s="148" t="s">
        <v>54</v>
      </c>
      <c r="E1415" s="54" t="s">
        <v>115</v>
      </c>
      <c r="F1415" s="46" t="s">
        <v>116</v>
      </c>
      <c r="G1415" s="38" t="s">
        <v>108</v>
      </c>
      <c r="H1415" s="38"/>
      <c r="I1415" s="38" t="s">
        <v>43</v>
      </c>
      <c r="J1415" s="38">
        <v>2</v>
      </c>
      <c r="K1415" s="38">
        <v>2</v>
      </c>
      <c r="L1415" s="4" t="str">
        <f>L1416&amp;" "&amp;N1416&amp;M1416</f>
        <v>Вырубка угрожающих деревьев 100шт.</v>
      </c>
      <c r="M1415" s="38"/>
      <c r="N1415" s="38"/>
    </row>
    <row r="1416" spans="1:14" s="1" customFormat="1" hidden="1" outlineLevel="2">
      <c r="A1416" s="38"/>
      <c r="B1416" s="119">
        <v>110</v>
      </c>
      <c r="C1416" s="20" t="s">
        <v>105</v>
      </c>
      <c r="D1416" s="148" t="s">
        <v>54</v>
      </c>
      <c r="E1416" s="38"/>
      <c r="F1416" s="56" t="s">
        <v>117</v>
      </c>
      <c r="G1416" s="38" t="s">
        <v>59</v>
      </c>
      <c r="H1416" s="38"/>
      <c r="I1416" s="38" t="s">
        <v>61</v>
      </c>
      <c r="J1416" s="38">
        <v>2</v>
      </c>
      <c r="K1416" s="38">
        <v>2</v>
      </c>
      <c r="L1416" s="4" t="s">
        <v>67</v>
      </c>
      <c r="M1416" s="53" t="s">
        <v>44</v>
      </c>
      <c r="N1416" s="54">
        <v>100</v>
      </c>
    </row>
    <row r="1417" spans="1:14" s="1" customFormat="1" ht="57" outlineLevel="1" collapsed="1">
      <c r="A1417" s="38" t="s">
        <v>118</v>
      </c>
      <c r="B1417" s="119">
        <v>110</v>
      </c>
      <c r="C1417" s="20" t="s">
        <v>105</v>
      </c>
      <c r="D1417" s="148" t="s">
        <v>54</v>
      </c>
      <c r="E1417" s="54" t="s">
        <v>119</v>
      </c>
      <c r="F1417" s="46" t="s">
        <v>120</v>
      </c>
      <c r="G1417" s="38" t="s">
        <v>121</v>
      </c>
      <c r="H1417" s="38" t="s">
        <v>122</v>
      </c>
      <c r="I1417" s="38" t="s">
        <v>43</v>
      </c>
      <c r="J1417" s="38">
        <v>3</v>
      </c>
      <c r="K1417" s="38">
        <v>10</v>
      </c>
      <c r="L1417" s="4" t="str">
        <f>L1418&amp;" "&amp;N1418&amp;M1418&amp;" "&amp;L1419&amp;" "&amp;N1419&amp;M1419&amp;" "&amp;L1420&amp;" "&amp;N1420&amp;M1420&amp;" "&amp;L1421&amp;" "&amp;N1421&amp;M1421</f>
        <v>Вырубка угрожающих деревьев 100шт. Выправка опор 3шт. ручная расчистка просек 4га Замена повреждённых изоляторов на полимер 12гирл</v>
      </c>
      <c r="M1417" s="38"/>
      <c r="N1417" s="38"/>
    </row>
    <row r="1418" spans="1:14" s="1" customFormat="1" hidden="1" outlineLevel="2">
      <c r="A1418" s="38"/>
      <c r="B1418" s="119">
        <v>110</v>
      </c>
      <c r="C1418" s="20" t="s">
        <v>105</v>
      </c>
      <c r="D1418" s="148" t="s">
        <v>54</v>
      </c>
      <c r="E1418" s="38"/>
      <c r="F1418" s="72" t="s">
        <v>123</v>
      </c>
      <c r="G1418" s="38"/>
      <c r="H1418" s="38"/>
      <c r="I1418" s="38" t="s">
        <v>61</v>
      </c>
      <c r="J1418" s="38">
        <v>3</v>
      </c>
      <c r="K1418" s="38">
        <v>3</v>
      </c>
      <c r="L1418" s="4" t="s">
        <v>67</v>
      </c>
      <c r="M1418" s="53" t="s">
        <v>44</v>
      </c>
      <c r="N1418" s="54">
        <v>100</v>
      </c>
    </row>
    <row r="1419" spans="1:14" s="1" customFormat="1" hidden="1" outlineLevel="2">
      <c r="A1419" s="38"/>
      <c r="B1419" s="119">
        <v>110</v>
      </c>
      <c r="C1419" s="20" t="s">
        <v>105</v>
      </c>
      <c r="D1419" s="148" t="s">
        <v>54</v>
      </c>
      <c r="E1419" s="38"/>
      <c r="F1419" s="72" t="s">
        <v>124</v>
      </c>
      <c r="G1419" s="38"/>
      <c r="H1419" s="38"/>
      <c r="I1419" s="38" t="s">
        <v>61</v>
      </c>
      <c r="J1419" s="38">
        <v>10</v>
      </c>
      <c r="K1419" s="38">
        <v>10</v>
      </c>
      <c r="L1419" s="5" t="s">
        <v>113</v>
      </c>
      <c r="M1419" s="53" t="s">
        <v>44</v>
      </c>
      <c r="N1419" s="54">
        <v>3</v>
      </c>
    </row>
    <row r="1420" spans="1:14" s="1" customFormat="1" hidden="1" outlineLevel="2">
      <c r="A1420" s="38"/>
      <c r="B1420" s="119">
        <v>110</v>
      </c>
      <c r="C1420" s="20" t="s">
        <v>105</v>
      </c>
      <c r="D1420" s="148" t="s">
        <v>54</v>
      </c>
      <c r="E1420" s="38"/>
      <c r="F1420" s="72" t="s">
        <v>123</v>
      </c>
      <c r="G1420" s="38"/>
      <c r="H1420" s="38"/>
      <c r="I1420" s="38" t="s">
        <v>61</v>
      </c>
      <c r="J1420" s="38">
        <v>10</v>
      </c>
      <c r="K1420" s="38">
        <v>10</v>
      </c>
      <c r="L1420" s="46" t="s">
        <v>125</v>
      </c>
      <c r="M1420" s="54" t="s">
        <v>63</v>
      </c>
      <c r="N1420" s="54">
        <v>4</v>
      </c>
    </row>
    <row r="1421" spans="1:14" s="1" customFormat="1" hidden="1" outlineLevel="2">
      <c r="A1421" s="38"/>
      <c r="B1421" s="119">
        <v>110</v>
      </c>
      <c r="C1421" s="20" t="s">
        <v>105</v>
      </c>
      <c r="D1421" s="148" t="s">
        <v>54</v>
      </c>
      <c r="E1421" s="38"/>
      <c r="F1421" s="72" t="s">
        <v>126</v>
      </c>
      <c r="G1421" s="38"/>
      <c r="H1421" s="38"/>
      <c r="I1421" s="38" t="s">
        <v>61</v>
      </c>
      <c r="J1421" s="38">
        <v>10</v>
      </c>
      <c r="K1421" s="38">
        <v>10</v>
      </c>
      <c r="L1421" s="46" t="s">
        <v>127</v>
      </c>
      <c r="M1421" s="53" t="s">
        <v>70</v>
      </c>
      <c r="N1421" s="54">
        <v>12</v>
      </c>
    </row>
    <row r="1422" spans="1:14" s="1" customFormat="1" ht="57" outlineLevel="1" collapsed="1">
      <c r="A1422" s="38" t="s">
        <v>128</v>
      </c>
      <c r="B1422" s="119">
        <v>110</v>
      </c>
      <c r="C1422" s="20" t="s">
        <v>105</v>
      </c>
      <c r="D1422" s="148" t="s">
        <v>54</v>
      </c>
      <c r="E1422" s="54" t="s">
        <v>129</v>
      </c>
      <c r="F1422" s="56" t="s">
        <v>130</v>
      </c>
      <c r="G1422" s="38" t="s">
        <v>121</v>
      </c>
      <c r="H1422" s="38" t="s">
        <v>131</v>
      </c>
      <c r="I1422" s="38" t="s">
        <v>43</v>
      </c>
      <c r="J1422" s="38">
        <v>3</v>
      </c>
      <c r="K1422" s="38">
        <v>11</v>
      </c>
      <c r="L1422" s="4" t="str">
        <f>L1423&amp;" "&amp;N1423&amp;M1423&amp;" "&amp;L1424&amp;" "&amp;N1424&amp;M1424&amp;" "&amp;L1425&amp;" "&amp;N1425&amp;M1425</f>
        <v>Ремонт фундаментов  8шт. Вырубка угрожающих деревьев 100шт. Замена повреждённых изоляторов на полимер 12гирл</v>
      </c>
      <c r="M1422" s="20"/>
      <c r="N1422" s="54"/>
    </row>
    <row r="1423" spans="1:14" s="1" customFormat="1" hidden="1" outlineLevel="2">
      <c r="A1423" s="38"/>
      <c r="B1423" s="119">
        <v>110</v>
      </c>
      <c r="C1423" s="20" t="s">
        <v>105</v>
      </c>
      <c r="D1423" s="148" t="s">
        <v>54</v>
      </c>
      <c r="E1423" s="38"/>
      <c r="F1423" s="56">
        <v>21.76</v>
      </c>
      <c r="G1423" s="38"/>
      <c r="H1423" s="38"/>
      <c r="I1423" s="38" t="s">
        <v>61</v>
      </c>
      <c r="J1423" s="38">
        <v>3</v>
      </c>
      <c r="K1423" s="38">
        <v>3</v>
      </c>
      <c r="L1423" s="47" t="s">
        <v>132</v>
      </c>
      <c r="M1423" s="53" t="s">
        <v>44</v>
      </c>
      <c r="N1423" s="54">
        <v>8</v>
      </c>
    </row>
    <row r="1424" spans="1:14" s="1" customFormat="1" hidden="1" outlineLevel="2">
      <c r="A1424" s="38"/>
      <c r="B1424" s="119">
        <v>110</v>
      </c>
      <c r="C1424" s="20" t="s">
        <v>105</v>
      </c>
      <c r="D1424" s="148" t="s">
        <v>54</v>
      </c>
      <c r="E1424" s="38"/>
      <c r="F1424" s="56" t="s">
        <v>133</v>
      </c>
      <c r="G1424" s="38"/>
      <c r="H1424" s="38"/>
      <c r="I1424" s="38" t="s">
        <v>61</v>
      </c>
      <c r="J1424" s="38">
        <v>11</v>
      </c>
      <c r="K1424" s="38">
        <v>11</v>
      </c>
      <c r="L1424" s="4" t="s">
        <v>67</v>
      </c>
      <c r="M1424" s="53" t="s">
        <v>44</v>
      </c>
      <c r="N1424" s="54">
        <v>100</v>
      </c>
    </row>
    <row r="1425" spans="1:14" s="1" customFormat="1" hidden="1" outlineLevel="2">
      <c r="A1425" s="38"/>
      <c r="B1425" s="119">
        <v>110</v>
      </c>
      <c r="C1425" s="20" t="s">
        <v>105</v>
      </c>
      <c r="D1425" s="148" t="s">
        <v>54</v>
      </c>
      <c r="E1425" s="38"/>
      <c r="F1425" s="56" t="s">
        <v>134</v>
      </c>
      <c r="G1425" s="38"/>
      <c r="H1425" s="38"/>
      <c r="I1425" s="38" t="s">
        <v>61</v>
      </c>
      <c r="J1425" s="38">
        <v>11</v>
      </c>
      <c r="K1425" s="38">
        <v>11</v>
      </c>
      <c r="L1425" s="46" t="s">
        <v>127</v>
      </c>
      <c r="M1425" s="53" t="s">
        <v>70</v>
      </c>
      <c r="N1425" s="54">
        <v>12</v>
      </c>
    </row>
    <row r="1426" spans="1:14" s="1" customFormat="1" ht="42.75" outlineLevel="1" collapsed="1">
      <c r="A1426" s="38" t="s">
        <v>135</v>
      </c>
      <c r="B1426" s="119">
        <v>110</v>
      </c>
      <c r="C1426" s="20" t="s">
        <v>105</v>
      </c>
      <c r="D1426" s="148" t="s">
        <v>54</v>
      </c>
      <c r="E1426" s="54" t="s">
        <v>136</v>
      </c>
      <c r="F1426" s="46" t="s">
        <v>137</v>
      </c>
      <c r="G1426" s="38" t="s">
        <v>108</v>
      </c>
      <c r="H1426" s="38"/>
      <c r="I1426" s="38" t="s">
        <v>43</v>
      </c>
      <c r="J1426" s="38">
        <v>11</v>
      </c>
      <c r="K1426" s="38">
        <v>11</v>
      </c>
      <c r="L1426" s="4" t="str">
        <f>L1427&amp;" "&amp;N1427&amp;M1427</f>
        <v>Замена фарфоровых/стеклянных изоляторов на полимерные 30гирл</v>
      </c>
      <c r="M1426" s="20"/>
      <c r="N1426" s="54"/>
    </row>
    <row r="1427" spans="1:14" s="1" customFormat="1" ht="28.5" hidden="1" outlineLevel="2">
      <c r="A1427" s="38"/>
      <c r="B1427" s="119">
        <v>110</v>
      </c>
      <c r="C1427" s="20" t="s">
        <v>105</v>
      </c>
      <c r="D1427" s="148" t="s">
        <v>54</v>
      </c>
      <c r="E1427" s="38"/>
      <c r="F1427" s="72" t="s">
        <v>138</v>
      </c>
      <c r="G1427" s="38"/>
      <c r="H1427" s="38"/>
      <c r="I1427" s="38" t="s">
        <v>61</v>
      </c>
      <c r="J1427" s="38">
        <v>11</v>
      </c>
      <c r="K1427" s="38">
        <v>11</v>
      </c>
      <c r="L1427" s="52" t="s">
        <v>69</v>
      </c>
      <c r="M1427" s="53" t="s">
        <v>70</v>
      </c>
      <c r="N1427" s="54">
        <v>30</v>
      </c>
    </row>
    <row r="1428" spans="1:14" s="1" customFormat="1" ht="42.75" outlineLevel="1" collapsed="1">
      <c r="A1428" s="38" t="s">
        <v>139</v>
      </c>
      <c r="B1428" s="119">
        <v>110</v>
      </c>
      <c r="C1428" s="20" t="s">
        <v>105</v>
      </c>
      <c r="D1428" s="148" t="s">
        <v>54</v>
      </c>
      <c r="E1428" s="54" t="s">
        <v>140</v>
      </c>
      <c r="F1428" s="56" t="s">
        <v>141</v>
      </c>
      <c r="G1428" s="38" t="s">
        <v>108</v>
      </c>
      <c r="H1428" s="38"/>
      <c r="I1428" s="38" t="s">
        <v>43</v>
      </c>
      <c r="J1428" s="38">
        <v>1</v>
      </c>
      <c r="K1428" s="38">
        <v>1</v>
      </c>
      <c r="L1428" s="4" t="str">
        <f>L1429&amp;" "&amp;N1429&amp;M1429</f>
        <v>Обваловка опор 2шт.</v>
      </c>
      <c r="M1428" s="20"/>
      <c r="N1428" s="54"/>
    </row>
    <row r="1429" spans="1:14" s="1" customFormat="1" hidden="1" outlineLevel="2">
      <c r="A1429" s="38"/>
      <c r="B1429" s="119">
        <v>110</v>
      </c>
      <c r="C1429" s="20" t="s">
        <v>105</v>
      </c>
      <c r="D1429" s="148" t="s">
        <v>54</v>
      </c>
      <c r="E1429" s="38"/>
      <c r="F1429" s="56">
        <v>36.369999999999997</v>
      </c>
      <c r="G1429" s="38"/>
      <c r="H1429" s="38"/>
      <c r="I1429" s="38" t="s">
        <v>61</v>
      </c>
      <c r="J1429" s="38">
        <v>1</v>
      </c>
      <c r="K1429" s="38">
        <v>1</v>
      </c>
      <c r="L1429" s="56" t="s">
        <v>111</v>
      </c>
      <c r="M1429" s="53" t="s">
        <v>44</v>
      </c>
      <c r="N1429" s="54">
        <v>2</v>
      </c>
    </row>
    <row r="1430" spans="1:14" s="1" customFormat="1" ht="42.75" outlineLevel="1" collapsed="1">
      <c r="A1430" s="38" t="s">
        <v>142</v>
      </c>
      <c r="B1430" s="119">
        <v>110</v>
      </c>
      <c r="C1430" s="20" t="s">
        <v>105</v>
      </c>
      <c r="D1430" s="148" t="s">
        <v>54</v>
      </c>
      <c r="E1430" s="54" t="s">
        <v>143</v>
      </c>
      <c r="F1430" s="56" t="s">
        <v>144</v>
      </c>
      <c r="G1430" s="38" t="s">
        <v>108</v>
      </c>
      <c r="H1430" s="38"/>
      <c r="I1430" s="38" t="s">
        <v>43</v>
      </c>
      <c r="J1430" s="38">
        <v>2</v>
      </c>
      <c r="K1430" s="38">
        <v>2</v>
      </c>
      <c r="L1430" s="4" t="str">
        <f>L1431&amp;" "&amp;N1431&amp;M1431</f>
        <v>Обваловка опор 8шт.</v>
      </c>
      <c r="M1430" s="20"/>
      <c r="N1430" s="54"/>
    </row>
    <row r="1431" spans="1:14" s="1" customFormat="1" hidden="1" outlineLevel="2">
      <c r="A1431" s="38"/>
      <c r="B1431" s="119">
        <v>110</v>
      </c>
      <c r="C1431" s="20" t="s">
        <v>105</v>
      </c>
      <c r="D1431" s="148" t="s">
        <v>54</v>
      </c>
      <c r="E1431" s="38"/>
      <c r="F1431" s="56" t="s">
        <v>145</v>
      </c>
      <c r="G1431" s="38"/>
      <c r="H1431" s="38"/>
      <c r="I1431" s="38" t="s">
        <v>61</v>
      </c>
      <c r="J1431" s="38">
        <v>2</v>
      </c>
      <c r="K1431" s="38">
        <v>2</v>
      </c>
      <c r="L1431" s="56" t="s">
        <v>111</v>
      </c>
      <c r="M1431" s="53" t="s">
        <v>44</v>
      </c>
      <c r="N1431" s="54">
        <v>8</v>
      </c>
    </row>
    <row r="1432" spans="1:14" s="1" customFormat="1" ht="57" outlineLevel="1" collapsed="1">
      <c r="A1432" s="6" t="s">
        <v>146</v>
      </c>
      <c r="B1432" s="119">
        <v>110</v>
      </c>
      <c r="C1432" s="148" t="s">
        <v>147</v>
      </c>
      <c r="D1432" s="148" t="s">
        <v>54</v>
      </c>
      <c r="E1432" s="219" t="s">
        <v>148</v>
      </c>
      <c r="F1432" s="25" t="s">
        <v>149</v>
      </c>
      <c r="G1432" s="6" t="s">
        <v>121</v>
      </c>
      <c r="H1432" s="6" t="s">
        <v>131</v>
      </c>
      <c r="I1432" s="6" t="s">
        <v>43</v>
      </c>
      <c r="J1432" s="38">
        <v>7</v>
      </c>
      <c r="K1432" s="38">
        <v>7</v>
      </c>
      <c r="L1432" s="5" t="s">
        <v>150</v>
      </c>
      <c r="M1432" s="6"/>
      <c r="N1432" s="38"/>
    </row>
    <row r="1433" spans="1:14" s="1" customFormat="1" hidden="1" outlineLevel="2">
      <c r="A1433" s="6"/>
      <c r="B1433" s="119">
        <v>110</v>
      </c>
      <c r="C1433" s="148" t="s">
        <v>147</v>
      </c>
      <c r="D1433" s="148" t="s">
        <v>54</v>
      </c>
      <c r="E1433" s="219"/>
      <c r="F1433" s="25" t="s">
        <v>151</v>
      </c>
      <c r="G1433" s="6"/>
      <c r="H1433" s="6"/>
      <c r="I1433" s="6" t="s">
        <v>61</v>
      </c>
      <c r="J1433" s="38">
        <v>7</v>
      </c>
      <c r="K1433" s="38">
        <v>7</v>
      </c>
      <c r="L1433" s="5" t="s">
        <v>152</v>
      </c>
      <c r="M1433" s="53" t="s">
        <v>44</v>
      </c>
      <c r="N1433" s="38">
        <v>4</v>
      </c>
    </row>
    <row r="1434" spans="1:14" s="110" customFormat="1" ht="71.25" outlineLevel="1" collapsed="1">
      <c r="A1434" s="39" t="s">
        <v>153</v>
      </c>
      <c r="B1434" s="119">
        <v>110</v>
      </c>
      <c r="C1434" s="45" t="s">
        <v>154</v>
      </c>
      <c r="D1434" s="148" t="s">
        <v>54</v>
      </c>
      <c r="E1434" s="43" t="s">
        <v>155</v>
      </c>
      <c r="F1434" s="145" t="s">
        <v>156</v>
      </c>
      <c r="G1434" s="39" t="s">
        <v>108</v>
      </c>
      <c r="H1434" s="41"/>
      <c r="I1434" s="39" t="s">
        <v>43</v>
      </c>
      <c r="J1434" s="41">
        <v>5</v>
      </c>
      <c r="K1434" s="41">
        <v>12</v>
      </c>
      <c r="L1434" s="4" t="str">
        <f>L1435&amp;" "&amp;N1435&amp;M1435&amp;" "&amp;L1436&amp;" "&amp;N1436&amp;M1436&amp;" "&amp;L1437&amp;" "&amp;N1437&amp;M1437&amp;" "&amp;L1438&amp;" "&amp;N1438&amp;M1438&amp;" "&amp;L1439&amp;" "&amp;N1439&amp;M1439</f>
        <v>Замена фарфоровых /стеклянных/ изоляторов  на полимер 12гирл Ремонт фундаментов  4шт. Вырубка угрожающих деревьев 150шт. Механизированная расчистка просек 5га Ручная расчистка просек 1,5га</v>
      </c>
      <c r="M1434" s="39"/>
      <c r="N1434" s="41"/>
    </row>
    <row r="1435" spans="1:14" s="110" customFormat="1" ht="28.5" hidden="1" outlineLevel="2">
      <c r="A1435" s="39"/>
      <c r="B1435" s="119">
        <v>110</v>
      </c>
      <c r="C1435" s="45" t="s">
        <v>154</v>
      </c>
      <c r="D1435" s="148" t="s">
        <v>54</v>
      </c>
      <c r="E1435" s="45"/>
      <c r="F1435" s="40" t="s">
        <v>157</v>
      </c>
      <c r="G1435" s="39"/>
      <c r="H1435" s="41"/>
      <c r="I1435" s="39" t="s">
        <v>61</v>
      </c>
      <c r="J1435" s="41">
        <v>7</v>
      </c>
      <c r="K1435" s="41">
        <v>7</v>
      </c>
      <c r="L1435" s="47" t="s">
        <v>158</v>
      </c>
      <c r="M1435" s="45" t="s">
        <v>70</v>
      </c>
      <c r="N1435" s="43">
        <v>12</v>
      </c>
    </row>
    <row r="1436" spans="1:14" s="110" customFormat="1" hidden="1" outlineLevel="2">
      <c r="A1436" s="39"/>
      <c r="B1436" s="119">
        <v>110</v>
      </c>
      <c r="C1436" s="45" t="s">
        <v>154</v>
      </c>
      <c r="D1436" s="148" t="s">
        <v>54</v>
      </c>
      <c r="E1436" s="45"/>
      <c r="F1436" s="40">
        <v>183.191</v>
      </c>
      <c r="G1436" s="39"/>
      <c r="H1436" s="41"/>
      <c r="I1436" s="39" t="s">
        <v>61</v>
      </c>
      <c r="J1436" s="41">
        <v>8</v>
      </c>
      <c r="K1436" s="41">
        <v>8</v>
      </c>
      <c r="L1436" s="47" t="s">
        <v>132</v>
      </c>
      <c r="M1436" s="53" t="s">
        <v>44</v>
      </c>
      <c r="N1436" s="43">
        <v>4</v>
      </c>
    </row>
    <row r="1437" spans="1:14" s="110" customFormat="1" hidden="1" outlineLevel="2">
      <c r="A1437" s="39"/>
      <c r="B1437" s="119">
        <v>110</v>
      </c>
      <c r="C1437" s="45" t="s">
        <v>154</v>
      </c>
      <c r="D1437" s="148" t="s">
        <v>54</v>
      </c>
      <c r="E1437" s="45"/>
      <c r="F1437" s="40" t="s">
        <v>157</v>
      </c>
      <c r="G1437" s="39"/>
      <c r="H1437" s="41"/>
      <c r="I1437" s="39" t="s">
        <v>61</v>
      </c>
      <c r="J1437" s="41">
        <v>5</v>
      </c>
      <c r="K1437" s="41">
        <v>5</v>
      </c>
      <c r="L1437" s="4" t="s">
        <v>67</v>
      </c>
      <c r="M1437" s="53" t="s">
        <v>44</v>
      </c>
      <c r="N1437" s="43">
        <v>150</v>
      </c>
    </row>
    <row r="1438" spans="1:14" s="110" customFormat="1" ht="28.5" hidden="1" outlineLevel="2">
      <c r="A1438" s="39"/>
      <c r="B1438" s="119">
        <v>110</v>
      </c>
      <c r="C1438" s="45" t="s">
        <v>154</v>
      </c>
      <c r="D1438" s="148" t="s">
        <v>54</v>
      </c>
      <c r="E1438" s="45"/>
      <c r="F1438" s="40" t="s">
        <v>159</v>
      </c>
      <c r="G1438" s="39"/>
      <c r="H1438" s="41"/>
      <c r="I1438" s="39" t="s">
        <v>61</v>
      </c>
      <c r="J1438" s="41">
        <v>6</v>
      </c>
      <c r="K1438" s="41">
        <v>12</v>
      </c>
      <c r="L1438" s="4" t="s">
        <v>65</v>
      </c>
      <c r="M1438" s="45" t="s">
        <v>63</v>
      </c>
      <c r="N1438" s="43">
        <v>5</v>
      </c>
    </row>
    <row r="1439" spans="1:14" s="110" customFormat="1" hidden="1" outlineLevel="2">
      <c r="A1439" s="39"/>
      <c r="B1439" s="119">
        <v>110</v>
      </c>
      <c r="C1439" s="45" t="s">
        <v>154</v>
      </c>
      <c r="D1439" s="148" t="s">
        <v>54</v>
      </c>
      <c r="E1439" s="45"/>
      <c r="F1439" s="40" t="s">
        <v>157</v>
      </c>
      <c r="G1439" s="39"/>
      <c r="H1439" s="41"/>
      <c r="I1439" s="39" t="s">
        <v>61</v>
      </c>
      <c r="J1439" s="41">
        <v>5</v>
      </c>
      <c r="K1439" s="41">
        <v>5</v>
      </c>
      <c r="L1439" s="98" t="s">
        <v>62</v>
      </c>
      <c r="M1439" s="45" t="s">
        <v>63</v>
      </c>
      <c r="N1439" s="43">
        <v>1.5</v>
      </c>
    </row>
    <row r="1440" spans="1:14" s="110" customFormat="1" ht="57" outlineLevel="1" collapsed="1">
      <c r="A1440" s="39" t="s">
        <v>160</v>
      </c>
      <c r="B1440" s="119">
        <v>110</v>
      </c>
      <c r="C1440" s="45" t="s">
        <v>154</v>
      </c>
      <c r="D1440" s="148" t="s">
        <v>54</v>
      </c>
      <c r="E1440" s="39" t="s">
        <v>161</v>
      </c>
      <c r="F1440" s="40" t="s">
        <v>162</v>
      </c>
      <c r="G1440" s="39" t="s">
        <v>121</v>
      </c>
      <c r="H1440" s="41" t="s">
        <v>131</v>
      </c>
      <c r="I1440" s="39" t="s">
        <v>43</v>
      </c>
      <c r="J1440" s="41">
        <v>11</v>
      </c>
      <c r="K1440" s="41">
        <v>12</v>
      </c>
      <c r="L1440" s="4" t="str">
        <f>L1441&amp;" "&amp;N1441&amp;M1441</f>
        <v>Замена фарфоровых /стеклянных/ изоляторов  на полимер 24гирл</v>
      </c>
      <c r="M1440" s="39"/>
      <c r="N1440" s="41"/>
    </row>
    <row r="1441" spans="1:14" s="110" customFormat="1" ht="28.5" hidden="1" outlineLevel="2">
      <c r="A1441" s="39"/>
      <c r="B1441" s="119">
        <v>110</v>
      </c>
      <c r="C1441" s="45" t="s">
        <v>154</v>
      </c>
      <c r="D1441" s="148" t="s">
        <v>54</v>
      </c>
      <c r="E1441" s="45"/>
      <c r="F1441" s="40" t="s">
        <v>163</v>
      </c>
      <c r="G1441" s="39"/>
      <c r="H1441" s="41"/>
      <c r="I1441" s="39" t="s">
        <v>61</v>
      </c>
      <c r="J1441" s="41">
        <v>11</v>
      </c>
      <c r="K1441" s="41">
        <v>12</v>
      </c>
      <c r="L1441" s="47" t="s">
        <v>158</v>
      </c>
      <c r="M1441" s="89" t="s">
        <v>70</v>
      </c>
      <c r="N1441" s="43">
        <v>24</v>
      </c>
    </row>
    <row r="1442" spans="1:14" s="110" customFormat="1" ht="42.75" outlineLevel="1" collapsed="1">
      <c r="A1442" s="39" t="s">
        <v>164</v>
      </c>
      <c r="B1442" s="119">
        <v>110</v>
      </c>
      <c r="C1442" s="45" t="s">
        <v>154</v>
      </c>
      <c r="D1442" s="148" t="s">
        <v>54</v>
      </c>
      <c r="E1442" s="39" t="s">
        <v>165</v>
      </c>
      <c r="F1442" s="40" t="s">
        <v>166</v>
      </c>
      <c r="G1442" s="39" t="s">
        <v>108</v>
      </c>
      <c r="H1442" s="41"/>
      <c r="I1442" s="39" t="s">
        <v>43</v>
      </c>
      <c r="J1442" s="42">
        <v>12</v>
      </c>
      <c r="K1442" s="42">
        <v>12</v>
      </c>
      <c r="L1442" s="4" t="str">
        <f>L1443&amp;" "&amp;N1443&amp;M1443</f>
        <v>Замена фарфоровых /стеклянных/ изоляторов  на полимер 3гирл</v>
      </c>
      <c r="M1442" s="39"/>
      <c r="N1442" s="41"/>
    </row>
    <row r="1443" spans="1:14" s="110" customFormat="1" ht="28.5" hidden="1" outlineLevel="2">
      <c r="A1443" s="39"/>
      <c r="B1443" s="119">
        <v>110</v>
      </c>
      <c r="C1443" s="45" t="s">
        <v>154</v>
      </c>
      <c r="D1443" s="148" t="s">
        <v>54</v>
      </c>
      <c r="E1443" s="45"/>
      <c r="F1443" s="40">
        <v>34</v>
      </c>
      <c r="G1443" s="39"/>
      <c r="H1443" s="41"/>
      <c r="I1443" s="39" t="s">
        <v>61</v>
      </c>
      <c r="J1443" s="42">
        <v>12</v>
      </c>
      <c r="K1443" s="42">
        <v>12</v>
      </c>
      <c r="L1443" s="47" t="s">
        <v>158</v>
      </c>
      <c r="M1443" s="89" t="s">
        <v>70</v>
      </c>
      <c r="N1443" s="43">
        <v>3</v>
      </c>
    </row>
    <row r="1444" spans="1:14" s="110" customFormat="1" ht="57" outlineLevel="1" collapsed="1">
      <c r="A1444" s="39" t="s">
        <v>167</v>
      </c>
      <c r="B1444" s="119">
        <v>110</v>
      </c>
      <c r="C1444" s="45" t="s">
        <v>154</v>
      </c>
      <c r="D1444" s="148" t="s">
        <v>54</v>
      </c>
      <c r="E1444" s="39" t="s">
        <v>168</v>
      </c>
      <c r="F1444" s="40" t="s">
        <v>169</v>
      </c>
      <c r="G1444" s="39" t="s">
        <v>108</v>
      </c>
      <c r="H1444" s="41"/>
      <c r="I1444" s="39" t="s">
        <v>43</v>
      </c>
      <c r="J1444" s="42">
        <v>1</v>
      </c>
      <c r="K1444" s="42">
        <v>12</v>
      </c>
      <c r="L1444" s="4" t="str">
        <f>L1445&amp;" "&amp;N1445&amp;M1445&amp;" "&amp;L1446&amp;" "&amp;N1446&amp;M1446&amp;" "&amp;L1447&amp;" "&amp;N1447&amp;M1447&amp;" "&amp;L1448&amp;" "&amp;N1448&amp;M1448</f>
        <v>Замена фарфоровых /стеклянных/ изоляторов  на полимер 21шт. Ремонт фундаментов  12шт. Механизированная расчистка просек 15га Вырубка угрожающих деревьев 100шт.</v>
      </c>
      <c r="M1444" s="45"/>
      <c r="N1444" s="43"/>
    </row>
    <row r="1445" spans="1:14" s="110" customFormat="1" ht="28.5" hidden="1" outlineLevel="2">
      <c r="A1445" s="39"/>
      <c r="B1445" s="119">
        <v>110</v>
      </c>
      <c r="C1445" s="45" t="s">
        <v>154</v>
      </c>
      <c r="D1445" s="148" t="s">
        <v>54</v>
      </c>
      <c r="E1445" s="39"/>
      <c r="F1445" s="40" t="s">
        <v>170</v>
      </c>
      <c r="G1445" s="39"/>
      <c r="H1445" s="41"/>
      <c r="I1445" s="39" t="s">
        <v>43</v>
      </c>
      <c r="J1445" s="42">
        <v>9</v>
      </c>
      <c r="K1445" s="42">
        <v>9</v>
      </c>
      <c r="L1445" s="47" t="s">
        <v>158</v>
      </c>
      <c r="M1445" s="53" t="s">
        <v>44</v>
      </c>
      <c r="N1445" s="43">
        <v>21</v>
      </c>
    </row>
    <row r="1446" spans="1:14" s="110" customFormat="1" hidden="1" outlineLevel="2">
      <c r="A1446" s="39"/>
      <c r="B1446" s="119">
        <v>110</v>
      </c>
      <c r="C1446" s="45" t="s">
        <v>154</v>
      </c>
      <c r="D1446" s="148" t="s">
        <v>54</v>
      </c>
      <c r="E1446" s="39"/>
      <c r="F1446" s="40" t="s">
        <v>171</v>
      </c>
      <c r="G1446" s="39"/>
      <c r="H1446" s="41"/>
      <c r="I1446" s="39" t="s">
        <v>43</v>
      </c>
      <c r="J1446" s="42">
        <v>9</v>
      </c>
      <c r="K1446" s="42">
        <v>9</v>
      </c>
      <c r="L1446" s="47" t="s">
        <v>132</v>
      </c>
      <c r="M1446" s="53" t="s">
        <v>44</v>
      </c>
      <c r="N1446" s="43">
        <v>12</v>
      </c>
    </row>
    <row r="1447" spans="1:14" s="110" customFormat="1" hidden="1" outlineLevel="2">
      <c r="A1447" s="39"/>
      <c r="B1447" s="119">
        <v>110</v>
      </c>
      <c r="C1447" s="45" t="s">
        <v>154</v>
      </c>
      <c r="D1447" s="148" t="s">
        <v>54</v>
      </c>
      <c r="E1447" s="39"/>
      <c r="F1447" s="40" t="s">
        <v>172</v>
      </c>
      <c r="G1447" s="39"/>
      <c r="H1447" s="41"/>
      <c r="I1447" s="39" t="s">
        <v>43</v>
      </c>
      <c r="J1447" s="42">
        <v>6</v>
      </c>
      <c r="K1447" s="42">
        <v>12</v>
      </c>
      <c r="L1447" s="4" t="s">
        <v>65</v>
      </c>
      <c r="M1447" s="45" t="s">
        <v>63</v>
      </c>
      <c r="N1447" s="43">
        <v>15</v>
      </c>
    </row>
    <row r="1448" spans="1:14" s="110" customFormat="1" hidden="1" outlineLevel="2">
      <c r="A1448" s="39"/>
      <c r="B1448" s="119">
        <v>110</v>
      </c>
      <c r="C1448" s="45" t="s">
        <v>154</v>
      </c>
      <c r="D1448" s="148" t="s">
        <v>54</v>
      </c>
      <c r="E1448" s="39"/>
      <c r="F1448" s="40" t="s">
        <v>173</v>
      </c>
      <c r="G1448" s="39"/>
      <c r="H1448" s="41"/>
      <c r="I1448" s="39" t="s">
        <v>43</v>
      </c>
      <c r="J1448" s="42">
        <v>1</v>
      </c>
      <c r="K1448" s="42">
        <v>1</v>
      </c>
      <c r="L1448" s="4" t="s">
        <v>67</v>
      </c>
      <c r="M1448" s="53" t="s">
        <v>44</v>
      </c>
      <c r="N1448" s="43">
        <v>100</v>
      </c>
    </row>
    <row r="1449" spans="1:14" s="110" customFormat="1" ht="57" outlineLevel="1" collapsed="1">
      <c r="A1449" s="39" t="s">
        <v>174</v>
      </c>
      <c r="B1449" s="119">
        <v>110</v>
      </c>
      <c r="C1449" s="45" t="s">
        <v>105</v>
      </c>
      <c r="D1449" s="148" t="s">
        <v>54</v>
      </c>
      <c r="E1449" s="100" t="s">
        <v>175</v>
      </c>
      <c r="F1449" s="40" t="s">
        <v>176</v>
      </c>
      <c r="G1449" s="39" t="s">
        <v>121</v>
      </c>
      <c r="H1449" s="41" t="s">
        <v>122</v>
      </c>
      <c r="I1449" s="39" t="s">
        <v>43</v>
      </c>
      <c r="J1449" s="42">
        <v>8</v>
      </c>
      <c r="K1449" s="42">
        <v>8</v>
      </c>
      <c r="L1449" s="4" t="str">
        <f>L1450&amp;" "&amp;N1450&amp;M1450</f>
        <v>Замена фарфоровых /стеклянных/ изоляторов  на полимер 18гирл</v>
      </c>
      <c r="M1449" s="45"/>
      <c r="N1449" s="43"/>
    </row>
    <row r="1450" spans="1:14" s="110" customFormat="1" ht="28.5" outlineLevel="1">
      <c r="A1450" s="39"/>
      <c r="B1450" s="119">
        <v>110</v>
      </c>
      <c r="C1450" s="45"/>
      <c r="D1450" s="148" t="s">
        <v>54</v>
      </c>
      <c r="E1450" s="39"/>
      <c r="F1450" s="40" t="s">
        <v>177</v>
      </c>
      <c r="G1450" s="39"/>
      <c r="H1450" s="41"/>
      <c r="I1450" s="39" t="s">
        <v>43</v>
      </c>
      <c r="J1450" s="42">
        <v>8</v>
      </c>
      <c r="K1450" s="42">
        <v>8</v>
      </c>
      <c r="L1450" s="4" t="s">
        <v>158</v>
      </c>
      <c r="M1450" s="53" t="s">
        <v>70</v>
      </c>
      <c r="N1450" s="43">
        <v>18</v>
      </c>
    </row>
    <row r="1451" spans="1:14" s="1" customFormat="1">
      <c r="A1451" s="38" t="s">
        <v>37</v>
      </c>
      <c r="B1451" s="119">
        <v>35</v>
      </c>
      <c r="C1451" s="148"/>
      <c r="D1451" s="148" t="s">
        <v>54</v>
      </c>
      <c r="E1451" s="6"/>
      <c r="F1451" s="11" t="s">
        <v>38</v>
      </c>
      <c r="G1451" s="6"/>
      <c r="H1451" s="38"/>
      <c r="I1451" s="6"/>
      <c r="J1451" s="38"/>
      <c r="K1451" s="38"/>
      <c r="L1451" s="4"/>
      <c r="M1451" s="6" t="s">
        <v>29</v>
      </c>
      <c r="N1451" s="82">
        <v>18</v>
      </c>
    </row>
    <row r="1452" spans="1:14" s="1" customFormat="1" ht="57" outlineLevel="1">
      <c r="A1452" s="6" t="s">
        <v>178</v>
      </c>
      <c r="B1452" s="20">
        <v>35</v>
      </c>
      <c r="C1452" s="148" t="s">
        <v>56</v>
      </c>
      <c r="D1452" s="148" t="s">
        <v>54</v>
      </c>
      <c r="E1452" s="219" t="s">
        <v>179</v>
      </c>
      <c r="F1452" s="25" t="s">
        <v>180</v>
      </c>
      <c r="G1452" s="6" t="s">
        <v>59</v>
      </c>
      <c r="H1452" s="38"/>
      <c r="I1452" s="6" t="s">
        <v>61</v>
      </c>
      <c r="J1452" s="59">
        <v>2</v>
      </c>
      <c r="K1452" s="59">
        <v>12</v>
      </c>
      <c r="L1452" s="4" t="str">
        <f>L1453&amp;" "&amp;N1453&amp;M1453&amp;" "&amp;L1455&amp;" "&amp;N1455&amp;M1455&amp;" "&amp;L1456&amp;" "&amp;N1456&amp;M1456</f>
        <v>Ручная расчистка просек 1га Вырубка угрожающих деревьев 300шт. Замена гирлянды фарфоровых/стеклянных изоляторов на полимер  10шт.</v>
      </c>
      <c r="M1452" s="6"/>
      <c r="N1452" s="38"/>
    </row>
    <row r="1453" spans="1:14" s="1" customFormat="1" hidden="1" outlineLevel="2">
      <c r="A1453" s="6"/>
      <c r="B1453" s="20">
        <v>35</v>
      </c>
      <c r="C1453" s="148" t="s">
        <v>56</v>
      </c>
      <c r="D1453" s="148" t="s">
        <v>54</v>
      </c>
      <c r="E1453" s="6"/>
      <c r="F1453" s="5" t="s">
        <v>181</v>
      </c>
      <c r="G1453" s="6"/>
      <c r="H1453" s="38"/>
      <c r="I1453" s="6" t="s">
        <v>61</v>
      </c>
      <c r="J1453" s="59">
        <v>2</v>
      </c>
      <c r="K1453" s="59">
        <v>3</v>
      </c>
      <c r="L1453" s="52" t="s">
        <v>62</v>
      </c>
      <c r="M1453" s="45" t="s">
        <v>63</v>
      </c>
      <c r="N1453" s="38">
        <v>1</v>
      </c>
    </row>
    <row r="1454" spans="1:14" s="1" customFormat="1" hidden="1" outlineLevel="2">
      <c r="A1454" s="6"/>
      <c r="B1454" s="20">
        <v>35</v>
      </c>
      <c r="C1454" s="148" t="s">
        <v>56</v>
      </c>
      <c r="D1454" s="148" t="s">
        <v>54</v>
      </c>
      <c r="E1454" s="6"/>
      <c r="F1454" s="5" t="s">
        <v>182</v>
      </c>
      <c r="G1454" s="6"/>
      <c r="H1454" s="38"/>
      <c r="I1454" s="6" t="s">
        <v>61</v>
      </c>
      <c r="J1454" s="59">
        <v>2</v>
      </c>
      <c r="K1454" s="59">
        <v>12</v>
      </c>
      <c r="L1454" s="4" t="s">
        <v>65</v>
      </c>
      <c r="M1454" s="45" t="s">
        <v>63</v>
      </c>
      <c r="N1454" s="38">
        <v>20</v>
      </c>
    </row>
    <row r="1455" spans="1:14" s="1" customFormat="1" hidden="1" outlineLevel="2">
      <c r="A1455" s="6"/>
      <c r="B1455" s="20">
        <v>35</v>
      </c>
      <c r="C1455" s="148" t="s">
        <v>56</v>
      </c>
      <c r="D1455" s="148" t="s">
        <v>54</v>
      </c>
      <c r="E1455" s="6"/>
      <c r="F1455" s="5" t="s">
        <v>181</v>
      </c>
      <c r="G1455" s="6"/>
      <c r="H1455" s="38"/>
      <c r="I1455" s="6" t="s">
        <v>61</v>
      </c>
      <c r="J1455" s="59">
        <v>2</v>
      </c>
      <c r="K1455" s="59">
        <v>3</v>
      </c>
      <c r="L1455" s="4" t="s">
        <v>67</v>
      </c>
      <c r="M1455" s="53" t="s">
        <v>44</v>
      </c>
      <c r="N1455" s="38">
        <v>300</v>
      </c>
    </row>
    <row r="1456" spans="1:14" s="1" customFormat="1" ht="28.5" hidden="1" outlineLevel="2">
      <c r="A1456" s="6"/>
      <c r="B1456" s="20">
        <v>35</v>
      </c>
      <c r="C1456" s="148" t="s">
        <v>56</v>
      </c>
      <c r="D1456" s="148" t="s">
        <v>54</v>
      </c>
      <c r="E1456" s="6"/>
      <c r="F1456" s="5" t="s">
        <v>183</v>
      </c>
      <c r="G1456" s="6"/>
      <c r="H1456" s="38"/>
      <c r="I1456" s="6" t="s">
        <v>61</v>
      </c>
      <c r="J1456" s="59">
        <v>6</v>
      </c>
      <c r="K1456" s="59">
        <v>6</v>
      </c>
      <c r="L1456" s="52" t="s">
        <v>184</v>
      </c>
      <c r="M1456" s="53" t="s">
        <v>44</v>
      </c>
      <c r="N1456" s="38">
        <v>10</v>
      </c>
    </row>
    <row r="1457" spans="1:14" s="1" customFormat="1" ht="28.5" outlineLevel="1" collapsed="1">
      <c r="A1457" s="6" t="s">
        <v>185</v>
      </c>
      <c r="B1457" s="20">
        <v>35</v>
      </c>
      <c r="C1457" s="148" t="s">
        <v>56</v>
      </c>
      <c r="D1457" s="148" t="s">
        <v>54</v>
      </c>
      <c r="E1457" s="219" t="s">
        <v>186</v>
      </c>
      <c r="F1457" s="25" t="s">
        <v>187</v>
      </c>
      <c r="G1457" s="6" t="s">
        <v>59</v>
      </c>
      <c r="H1457" s="38"/>
      <c r="I1457" s="6" t="s">
        <v>61</v>
      </c>
      <c r="J1457" s="59">
        <v>3</v>
      </c>
      <c r="K1457" s="38">
        <v>4</v>
      </c>
      <c r="L1457" s="4" t="str">
        <f>L1458&amp;" "&amp;N1458&amp;M1458&amp;" "&amp;L1459&amp;" "&amp;N1459&amp;M1459</f>
        <v>Ручная расчистка просек 1Га Вырубка угрожающих деревьев 300шт.</v>
      </c>
      <c r="M1457" s="6"/>
      <c r="N1457" s="38"/>
    </row>
    <row r="1458" spans="1:14" s="1" customFormat="1" hidden="1" outlineLevel="2">
      <c r="A1458" s="6"/>
      <c r="B1458" s="20">
        <v>35</v>
      </c>
      <c r="C1458" s="148" t="s">
        <v>56</v>
      </c>
      <c r="D1458" s="148" t="s">
        <v>54</v>
      </c>
      <c r="E1458" s="6"/>
      <c r="F1458" s="5" t="s">
        <v>188</v>
      </c>
      <c r="G1458" s="6"/>
      <c r="H1458" s="38"/>
      <c r="I1458" s="6" t="s">
        <v>61</v>
      </c>
      <c r="J1458" s="59">
        <v>3</v>
      </c>
      <c r="K1458" s="59">
        <v>4</v>
      </c>
      <c r="L1458" s="52" t="s">
        <v>62</v>
      </c>
      <c r="M1458" s="6" t="s">
        <v>83</v>
      </c>
      <c r="N1458" s="38">
        <v>1</v>
      </c>
    </row>
    <row r="1459" spans="1:14" s="1" customFormat="1" hidden="1" outlineLevel="2">
      <c r="A1459" s="6"/>
      <c r="B1459" s="20">
        <v>35</v>
      </c>
      <c r="C1459" s="148" t="s">
        <v>56</v>
      </c>
      <c r="D1459" s="148" t="s">
        <v>54</v>
      </c>
      <c r="E1459" s="6"/>
      <c r="F1459" s="5" t="s">
        <v>188</v>
      </c>
      <c r="G1459" s="6"/>
      <c r="H1459" s="38"/>
      <c r="I1459" s="6" t="s">
        <v>61</v>
      </c>
      <c r="J1459" s="59">
        <v>3</v>
      </c>
      <c r="K1459" s="59">
        <v>4</v>
      </c>
      <c r="L1459" s="4" t="s">
        <v>67</v>
      </c>
      <c r="M1459" s="53" t="s">
        <v>44</v>
      </c>
      <c r="N1459" s="38">
        <v>300</v>
      </c>
    </row>
    <row r="1460" spans="1:14" s="1" customFormat="1" ht="57" outlineLevel="1" collapsed="1">
      <c r="A1460" s="6" t="s">
        <v>189</v>
      </c>
      <c r="B1460" s="20">
        <v>35</v>
      </c>
      <c r="C1460" s="148" t="s">
        <v>56</v>
      </c>
      <c r="D1460" s="148" t="s">
        <v>54</v>
      </c>
      <c r="E1460" s="219" t="s">
        <v>190</v>
      </c>
      <c r="F1460" s="25" t="s">
        <v>191</v>
      </c>
      <c r="G1460" s="6" t="s">
        <v>108</v>
      </c>
      <c r="H1460" s="38"/>
      <c r="I1460" s="6" t="s">
        <v>43</v>
      </c>
      <c r="J1460" s="38">
        <v>6</v>
      </c>
      <c r="K1460" s="38">
        <v>6</v>
      </c>
      <c r="L1460" s="4" t="str">
        <f>L1461&amp;" "&amp;N1461&amp;M1461&amp;" "&amp;L1462&amp;" "&amp;N1462&amp;M1462&amp;" "&amp;L1463&amp;" "&amp;N1463&amp;M1463</f>
        <v>Выправка опор  2шт. Замена гирлянды фарфоровых/стеклянных изоляторов на полимер  7шт. Вырубка угрожающих деревьев 30шт.</v>
      </c>
      <c r="M1460" s="6"/>
      <c r="N1460" s="38"/>
    </row>
    <row r="1461" spans="1:14" s="1" customFormat="1" ht="42.75" hidden="1" outlineLevel="2">
      <c r="A1461" s="6"/>
      <c r="B1461" s="20">
        <v>35</v>
      </c>
      <c r="C1461" s="148" t="s">
        <v>56</v>
      </c>
      <c r="D1461" s="148" t="s">
        <v>54</v>
      </c>
      <c r="E1461" s="219"/>
      <c r="F1461" s="25" t="s">
        <v>6470</v>
      </c>
      <c r="G1461" s="6" t="s">
        <v>108</v>
      </c>
      <c r="H1461" s="38"/>
      <c r="I1461" s="6" t="s">
        <v>61</v>
      </c>
      <c r="J1461" s="38">
        <v>6</v>
      </c>
      <c r="K1461" s="38">
        <v>6</v>
      </c>
      <c r="L1461" s="4" t="s">
        <v>192</v>
      </c>
      <c r="M1461" s="53" t="s">
        <v>44</v>
      </c>
      <c r="N1461" s="38">
        <v>2</v>
      </c>
    </row>
    <row r="1462" spans="1:14" s="1" customFormat="1" ht="42.75" hidden="1" outlineLevel="2">
      <c r="A1462" s="6"/>
      <c r="B1462" s="20">
        <v>35</v>
      </c>
      <c r="C1462" s="148" t="s">
        <v>56</v>
      </c>
      <c r="D1462" s="148" t="s">
        <v>54</v>
      </c>
      <c r="E1462" s="219"/>
      <c r="F1462" s="25" t="s">
        <v>6471</v>
      </c>
      <c r="G1462" s="6" t="s">
        <v>108</v>
      </c>
      <c r="H1462" s="38"/>
      <c r="I1462" s="6" t="s">
        <v>61</v>
      </c>
      <c r="J1462" s="38">
        <v>6</v>
      </c>
      <c r="K1462" s="38">
        <v>6</v>
      </c>
      <c r="L1462" s="52" t="s">
        <v>184</v>
      </c>
      <c r="M1462" s="53" t="s">
        <v>44</v>
      </c>
      <c r="N1462" s="38">
        <v>7</v>
      </c>
    </row>
    <row r="1463" spans="1:14" s="1" customFormat="1" ht="42.75" hidden="1" outlineLevel="2">
      <c r="A1463" s="6"/>
      <c r="B1463" s="20">
        <v>35</v>
      </c>
      <c r="C1463" s="148" t="s">
        <v>56</v>
      </c>
      <c r="D1463" s="148" t="s">
        <v>54</v>
      </c>
      <c r="E1463" s="219"/>
      <c r="F1463" s="25" t="s">
        <v>6472</v>
      </c>
      <c r="G1463" s="6" t="s">
        <v>108</v>
      </c>
      <c r="H1463" s="38"/>
      <c r="I1463" s="6" t="s">
        <v>61</v>
      </c>
      <c r="J1463" s="38">
        <v>6</v>
      </c>
      <c r="K1463" s="38">
        <v>6</v>
      </c>
      <c r="L1463" s="5" t="s">
        <v>67</v>
      </c>
      <c r="M1463" s="53" t="s">
        <v>44</v>
      </c>
      <c r="N1463" s="38">
        <v>30</v>
      </c>
    </row>
    <row r="1464" spans="1:14" s="1" customFormat="1" ht="42.75" outlineLevel="1" collapsed="1">
      <c r="A1464" s="51" t="s">
        <v>193</v>
      </c>
      <c r="B1464" s="20">
        <v>35</v>
      </c>
      <c r="C1464" s="148" t="s">
        <v>56</v>
      </c>
      <c r="D1464" s="148" t="s">
        <v>54</v>
      </c>
      <c r="E1464" s="220" t="s">
        <v>194</v>
      </c>
      <c r="F1464" s="25" t="s">
        <v>195</v>
      </c>
      <c r="G1464" s="6" t="s">
        <v>108</v>
      </c>
      <c r="H1464" s="22"/>
      <c r="I1464" s="50" t="s">
        <v>61</v>
      </c>
      <c r="J1464" s="22">
        <v>5</v>
      </c>
      <c r="K1464" s="22">
        <v>5</v>
      </c>
      <c r="L1464" s="4" t="str">
        <f>L1465&amp;" "&amp;N1465&amp;M1465&amp;" "&amp;L1466&amp;" "&amp;N1466&amp;M1466&amp;" "&amp;L1467&amp;" "&amp;N1467&amp;M1467</f>
        <v>Выправка опор  1шт. Обрезка крон деревьев 50шт. Уборка порубочных остатков 50м3</v>
      </c>
      <c r="M1464" s="50"/>
      <c r="N1464" s="22"/>
    </row>
    <row r="1465" spans="1:14" s="1" customFormat="1" ht="42.75" hidden="1" outlineLevel="2">
      <c r="A1465" s="6"/>
      <c r="B1465" s="20">
        <v>35</v>
      </c>
      <c r="C1465" s="148" t="s">
        <v>56</v>
      </c>
      <c r="D1465" s="148" t="s">
        <v>54</v>
      </c>
      <c r="E1465" s="219"/>
      <c r="F1465" s="5" t="s">
        <v>196</v>
      </c>
      <c r="G1465" s="6" t="s">
        <v>108</v>
      </c>
      <c r="H1465" s="38"/>
      <c r="I1465" s="6" t="s">
        <v>61</v>
      </c>
      <c r="J1465" s="59">
        <v>5</v>
      </c>
      <c r="K1465" s="59">
        <v>5</v>
      </c>
      <c r="L1465" s="4" t="s">
        <v>192</v>
      </c>
      <c r="M1465" s="53" t="s">
        <v>44</v>
      </c>
      <c r="N1465" s="38">
        <v>1</v>
      </c>
    </row>
    <row r="1466" spans="1:14" s="1" customFormat="1" ht="42.75" hidden="1" outlineLevel="2">
      <c r="A1466" s="6"/>
      <c r="B1466" s="20">
        <v>35</v>
      </c>
      <c r="C1466" s="148" t="s">
        <v>56</v>
      </c>
      <c r="D1466" s="148" t="s">
        <v>54</v>
      </c>
      <c r="E1466" s="219"/>
      <c r="F1466" s="5" t="s">
        <v>197</v>
      </c>
      <c r="G1466" s="6" t="s">
        <v>108</v>
      </c>
      <c r="H1466" s="38"/>
      <c r="I1466" s="6" t="s">
        <v>61</v>
      </c>
      <c r="J1466" s="59">
        <v>5</v>
      </c>
      <c r="K1466" s="59">
        <v>5</v>
      </c>
      <c r="L1466" s="4" t="s">
        <v>198</v>
      </c>
      <c r="M1466" s="53" t="s">
        <v>44</v>
      </c>
      <c r="N1466" s="38">
        <v>50</v>
      </c>
    </row>
    <row r="1467" spans="1:14" s="1" customFormat="1" ht="42.75" hidden="1" outlineLevel="2">
      <c r="A1467" s="6"/>
      <c r="B1467" s="20">
        <v>35</v>
      </c>
      <c r="C1467" s="148" t="s">
        <v>56</v>
      </c>
      <c r="D1467" s="148" t="s">
        <v>54</v>
      </c>
      <c r="E1467" s="219"/>
      <c r="F1467" s="5" t="s">
        <v>197</v>
      </c>
      <c r="G1467" s="6" t="s">
        <v>108</v>
      </c>
      <c r="H1467" s="38"/>
      <c r="I1467" s="6" t="s">
        <v>61</v>
      </c>
      <c r="J1467" s="59">
        <v>5</v>
      </c>
      <c r="K1467" s="59">
        <v>5</v>
      </c>
      <c r="L1467" s="4" t="s">
        <v>199</v>
      </c>
      <c r="M1467" s="6" t="s">
        <v>200</v>
      </c>
      <c r="N1467" s="38">
        <v>50</v>
      </c>
    </row>
    <row r="1468" spans="1:14" s="1" customFormat="1" ht="42.75" outlineLevel="1" collapsed="1">
      <c r="A1468" s="6" t="s">
        <v>201</v>
      </c>
      <c r="B1468" s="20">
        <v>35</v>
      </c>
      <c r="C1468" s="148" t="s">
        <v>202</v>
      </c>
      <c r="D1468" s="148" t="s">
        <v>54</v>
      </c>
      <c r="E1468" s="219" t="s">
        <v>203</v>
      </c>
      <c r="F1468" s="25" t="s">
        <v>204</v>
      </c>
      <c r="G1468" s="6" t="s">
        <v>108</v>
      </c>
      <c r="H1468" s="38"/>
      <c r="I1468" s="6" t="s">
        <v>43</v>
      </c>
      <c r="J1468" s="38">
        <v>10</v>
      </c>
      <c r="K1468" s="38">
        <v>10</v>
      </c>
      <c r="L1468" s="4" t="str">
        <f>L1469&amp;" "&amp;N1469&amp;M1469&amp;" "&amp;L1470&amp;" "&amp;N1470&amp;M1470</f>
        <v>Выправка опор  3шт. Замена провода 3,7км</v>
      </c>
      <c r="M1468" s="53"/>
      <c r="N1468" s="38"/>
    </row>
    <row r="1469" spans="1:14" s="1" customFormat="1" hidden="1" outlineLevel="2">
      <c r="A1469" s="6"/>
      <c r="B1469" s="20">
        <v>35</v>
      </c>
      <c r="C1469" s="148" t="s">
        <v>202</v>
      </c>
      <c r="D1469" s="148" t="s">
        <v>54</v>
      </c>
      <c r="E1469" s="6"/>
      <c r="F1469" s="5" t="s">
        <v>205</v>
      </c>
      <c r="G1469" s="6"/>
      <c r="H1469" s="38"/>
      <c r="I1469" s="6" t="s">
        <v>61</v>
      </c>
      <c r="J1469" s="38"/>
      <c r="K1469" s="38"/>
      <c r="L1469" s="4" t="s">
        <v>192</v>
      </c>
      <c r="M1469" s="53" t="s">
        <v>44</v>
      </c>
      <c r="N1469" s="38" t="s">
        <v>206</v>
      </c>
    </row>
    <row r="1470" spans="1:14" s="1" customFormat="1" hidden="1" outlineLevel="2">
      <c r="A1470" s="6"/>
      <c r="B1470" s="20">
        <v>35</v>
      </c>
      <c r="C1470" s="148" t="s">
        <v>202</v>
      </c>
      <c r="D1470" s="148" t="s">
        <v>54</v>
      </c>
      <c r="E1470" s="6"/>
      <c r="F1470" s="5" t="s">
        <v>207</v>
      </c>
      <c r="G1470" s="6"/>
      <c r="H1470" s="38"/>
      <c r="I1470" s="6" t="s">
        <v>61</v>
      </c>
      <c r="J1470" s="38"/>
      <c r="K1470" s="38"/>
      <c r="L1470" s="65" t="s">
        <v>93</v>
      </c>
      <c r="M1470" s="54" t="s">
        <v>29</v>
      </c>
      <c r="N1470" s="54">
        <v>3.7</v>
      </c>
    </row>
    <row r="1471" spans="1:14" s="1" customFormat="1" ht="42.75" outlineLevel="1" collapsed="1">
      <c r="A1471" s="6" t="s">
        <v>208</v>
      </c>
      <c r="B1471" s="20">
        <v>35</v>
      </c>
      <c r="C1471" s="148" t="s">
        <v>202</v>
      </c>
      <c r="D1471" s="148" t="s">
        <v>54</v>
      </c>
      <c r="E1471" s="6" t="s">
        <v>209</v>
      </c>
      <c r="F1471" s="5" t="s">
        <v>210</v>
      </c>
      <c r="G1471" s="6" t="s">
        <v>108</v>
      </c>
      <c r="H1471" s="38"/>
      <c r="I1471" s="6" t="s">
        <v>43</v>
      </c>
      <c r="J1471" s="38">
        <v>3</v>
      </c>
      <c r="K1471" s="38">
        <v>4</v>
      </c>
      <c r="L1471" s="4" t="str">
        <f>L1472&amp;" "&amp;N1472&amp;M1472&amp;" "&amp;L1473&amp;" "&amp;N1473&amp;M1473</f>
        <v>Ручная расчистка просек 1,5га Вырубка угрожающих деревьев 100шт.</v>
      </c>
      <c r="M1471" s="54"/>
      <c r="N1471" s="54"/>
    </row>
    <row r="1472" spans="1:14" s="1" customFormat="1" ht="28.5" hidden="1" outlineLevel="2">
      <c r="A1472" s="6"/>
      <c r="B1472" s="20">
        <v>35</v>
      </c>
      <c r="C1472" s="148" t="s">
        <v>202</v>
      </c>
      <c r="D1472" s="148" t="s">
        <v>54</v>
      </c>
      <c r="E1472" s="219"/>
      <c r="F1472" s="25" t="s">
        <v>6473</v>
      </c>
      <c r="G1472" s="6"/>
      <c r="H1472" s="38"/>
      <c r="I1472" s="6" t="s">
        <v>61</v>
      </c>
      <c r="J1472" s="38">
        <v>3</v>
      </c>
      <c r="K1472" s="38">
        <v>4</v>
      </c>
      <c r="L1472" s="52" t="s">
        <v>62</v>
      </c>
      <c r="M1472" s="6" t="s">
        <v>63</v>
      </c>
      <c r="N1472" s="38">
        <v>1.5</v>
      </c>
    </row>
    <row r="1473" spans="1:14" s="1" customFormat="1" ht="28.5" hidden="1" outlineLevel="2">
      <c r="A1473" s="6"/>
      <c r="B1473" s="20">
        <v>35</v>
      </c>
      <c r="C1473" s="148" t="s">
        <v>202</v>
      </c>
      <c r="D1473" s="148" t="s">
        <v>54</v>
      </c>
      <c r="E1473" s="6"/>
      <c r="F1473" s="4" t="s">
        <v>6473</v>
      </c>
      <c r="G1473" s="6"/>
      <c r="H1473" s="38"/>
      <c r="I1473" s="6" t="s">
        <v>61</v>
      </c>
      <c r="J1473" s="38">
        <v>3</v>
      </c>
      <c r="K1473" s="38">
        <v>4</v>
      </c>
      <c r="L1473" s="4" t="s">
        <v>67</v>
      </c>
      <c r="M1473" s="53" t="s">
        <v>44</v>
      </c>
      <c r="N1473" s="38">
        <v>100</v>
      </c>
    </row>
    <row r="1474" spans="1:14" s="1" customFormat="1" ht="42.75" outlineLevel="1" collapsed="1">
      <c r="A1474" s="6" t="s">
        <v>211</v>
      </c>
      <c r="B1474" s="20">
        <v>35</v>
      </c>
      <c r="C1474" s="148" t="s">
        <v>212</v>
      </c>
      <c r="D1474" s="148" t="s">
        <v>54</v>
      </c>
      <c r="E1474" s="6" t="s">
        <v>213</v>
      </c>
      <c r="F1474" s="5" t="s">
        <v>214</v>
      </c>
      <c r="G1474" s="6" t="s">
        <v>108</v>
      </c>
      <c r="H1474" s="38"/>
      <c r="I1474" s="6" t="s">
        <v>43</v>
      </c>
      <c r="J1474" s="38" t="s">
        <v>215</v>
      </c>
      <c r="K1474" s="38">
        <v>10</v>
      </c>
      <c r="L1474" s="4" t="str">
        <f>L1475&amp;" "&amp;N1475&amp;M1475&amp;" "&amp;L1476&amp;" "&amp;N1476&amp;M1476</f>
        <v>Расширение просек 3,6га Выправка опор 9шт.</v>
      </c>
      <c r="M1474" s="6"/>
      <c r="N1474" s="38"/>
    </row>
    <row r="1475" spans="1:14" s="1" customFormat="1" ht="42.75" hidden="1" outlineLevel="2">
      <c r="A1475" s="6"/>
      <c r="B1475" s="20">
        <v>35</v>
      </c>
      <c r="C1475" s="148" t="s">
        <v>212</v>
      </c>
      <c r="D1475" s="148" t="s">
        <v>54</v>
      </c>
      <c r="E1475" s="6"/>
      <c r="F1475" s="5" t="s">
        <v>216</v>
      </c>
      <c r="G1475" s="6" t="s">
        <v>108</v>
      </c>
      <c r="H1475" s="38"/>
      <c r="I1475" s="6" t="s">
        <v>43</v>
      </c>
      <c r="J1475" s="38" t="s">
        <v>215</v>
      </c>
      <c r="K1475" s="38" t="s">
        <v>215</v>
      </c>
      <c r="L1475" s="4" t="s">
        <v>217</v>
      </c>
      <c r="M1475" s="6" t="s">
        <v>63</v>
      </c>
      <c r="N1475" s="38">
        <v>3.6</v>
      </c>
    </row>
    <row r="1476" spans="1:14" s="1" customFormat="1" ht="42.75" hidden="1" outlineLevel="2">
      <c r="A1476" s="6"/>
      <c r="B1476" s="20">
        <v>35</v>
      </c>
      <c r="C1476" s="148" t="s">
        <v>212</v>
      </c>
      <c r="D1476" s="148" t="s">
        <v>54</v>
      </c>
      <c r="E1476" s="6"/>
      <c r="F1476" s="5" t="s">
        <v>218</v>
      </c>
      <c r="G1476" s="6" t="s">
        <v>108</v>
      </c>
      <c r="H1476" s="38"/>
      <c r="I1476" s="6" t="s">
        <v>43</v>
      </c>
      <c r="J1476" s="38">
        <v>10</v>
      </c>
      <c r="K1476" s="38">
        <v>10</v>
      </c>
      <c r="L1476" s="4" t="s">
        <v>113</v>
      </c>
      <c r="M1476" s="53" t="s">
        <v>44</v>
      </c>
      <c r="N1476" s="38">
        <v>9</v>
      </c>
    </row>
    <row r="1477" spans="1:14" s="1" customFormat="1" ht="42.75" outlineLevel="1" collapsed="1">
      <c r="A1477" s="6" t="s">
        <v>219</v>
      </c>
      <c r="B1477" s="20">
        <v>35</v>
      </c>
      <c r="C1477" s="148" t="s">
        <v>212</v>
      </c>
      <c r="D1477" s="148" t="s">
        <v>54</v>
      </c>
      <c r="E1477" s="220" t="s">
        <v>220</v>
      </c>
      <c r="F1477" s="5" t="s">
        <v>221</v>
      </c>
      <c r="G1477" s="6" t="s">
        <v>108</v>
      </c>
      <c r="H1477" s="38"/>
      <c r="I1477" s="6" t="s">
        <v>43</v>
      </c>
      <c r="J1477" s="38">
        <v>3</v>
      </c>
      <c r="K1477" s="38">
        <v>3</v>
      </c>
      <c r="L1477" s="4" t="str">
        <f>L1478&amp;" "&amp;N1478&amp;M1478&amp;" "&amp;L1479&amp;" "&amp;N1479&amp;M1479</f>
        <v>Ручная расчистка просек 1,7га Выправка опор 10шт.</v>
      </c>
      <c r="M1477" s="53"/>
      <c r="N1477" s="38"/>
    </row>
    <row r="1478" spans="1:14" s="1" customFormat="1" hidden="1" outlineLevel="2">
      <c r="A1478" s="6"/>
      <c r="B1478" s="20">
        <v>35</v>
      </c>
      <c r="C1478" s="148" t="s">
        <v>212</v>
      </c>
      <c r="D1478" s="148" t="s">
        <v>54</v>
      </c>
      <c r="E1478" s="6"/>
      <c r="F1478" s="5" t="s">
        <v>222</v>
      </c>
      <c r="G1478" s="6"/>
      <c r="H1478" s="38"/>
      <c r="I1478" s="6" t="s">
        <v>61</v>
      </c>
      <c r="J1478" s="38">
        <v>3</v>
      </c>
      <c r="K1478" s="38">
        <v>3</v>
      </c>
      <c r="L1478" s="4" t="s">
        <v>62</v>
      </c>
      <c r="M1478" s="6" t="s">
        <v>63</v>
      </c>
      <c r="N1478" s="38">
        <v>1.7</v>
      </c>
    </row>
    <row r="1479" spans="1:14" s="1" customFormat="1" ht="28.5" hidden="1" outlineLevel="2">
      <c r="A1479" s="6"/>
      <c r="B1479" s="20">
        <v>35</v>
      </c>
      <c r="C1479" s="148" t="s">
        <v>212</v>
      </c>
      <c r="D1479" s="148" t="s">
        <v>54</v>
      </c>
      <c r="E1479" s="6"/>
      <c r="F1479" s="5" t="s">
        <v>223</v>
      </c>
      <c r="G1479" s="6"/>
      <c r="H1479" s="38"/>
      <c r="I1479" s="6" t="s">
        <v>61</v>
      </c>
      <c r="J1479" s="38">
        <v>3</v>
      </c>
      <c r="K1479" s="38">
        <v>3</v>
      </c>
      <c r="L1479" s="4" t="s">
        <v>113</v>
      </c>
      <c r="M1479" s="53" t="s">
        <v>44</v>
      </c>
      <c r="N1479" s="38">
        <v>10</v>
      </c>
    </row>
    <row r="1480" spans="1:14" s="1" customFormat="1" ht="42.75" outlineLevel="1" collapsed="1">
      <c r="A1480" s="6" t="s">
        <v>224</v>
      </c>
      <c r="B1480" s="20">
        <v>35</v>
      </c>
      <c r="C1480" s="148" t="s">
        <v>212</v>
      </c>
      <c r="D1480" s="148" t="s">
        <v>54</v>
      </c>
      <c r="E1480" s="6" t="s">
        <v>225</v>
      </c>
      <c r="F1480" s="5" t="s">
        <v>226</v>
      </c>
      <c r="G1480" s="6" t="s">
        <v>108</v>
      </c>
      <c r="H1480" s="38"/>
      <c r="I1480" s="6" t="s">
        <v>43</v>
      </c>
      <c r="J1480" s="38">
        <v>6</v>
      </c>
      <c r="K1480" s="38">
        <v>6</v>
      </c>
      <c r="L1480" s="5" t="str">
        <f>L1481&amp;" "&amp;N1481&amp;M1481</f>
        <v>Выправка опор 10шт.</v>
      </c>
      <c r="M1480" s="6"/>
      <c r="N1480" s="38"/>
    </row>
    <row r="1481" spans="1:14" s="1" customFormat="1" hidden="1" outlineLevel="2">
      <c r="A1481" s="6"/>
      <c r="B1481" s="20">
        <v>35</v>
      </c>
      <c r="C1481" s="148" t="s">
        <v>212</v>
      </c>
      <c r="D1481" s="148" t="s">
        <v>54</v>
      </c>
      <c r="E1481" s="6"/>
      <c r="F1481" s="5" t="s">
        <v>227</v>
      </c>
      <c r="G1481" s="6"/>
      <c r="H1481" s="38"/>
      <c r="I1481" s="6" t="s">
        <v>61</v>
      </c>
      <c r="J1481" s="38">
        <v>6</v>
      </c>
      <c r="K1481" s="38">
        <v>6</v>
      </c>
      <c r="L1481" s="4" t="s">
        <v>113</v>
      </c>
      <c r="M1481" s="53" t="s">
        <v>44</v>
      </c>
      <c r="N1481" s="38">
        <v>10</v>
      </c>
    </row>
    <row r="1482" spans="1:14" s="1" customFormat="1" ht="42.75" outlineLevel="1" collapsed="1">
      <c r="A1482" s="6" t="s">
        <v>228</v>
      </c>
      <c r="B1482" s="20">
        <v>35</v>
      </c>
      <c r="C1482" s="148" t="s">
        <v>212</v>
      </c>
      <c r="D1482" s="148" t="s">
        <v>54</v>
      </c>
      <c r="E1482" s="6" t="s">
        <v>229</v>
      </c>
      <c r="F1482" s="5" t="s">
        <v>230</v>
      </c>
      <c r="G1482" s="6" t="s">
        <v>108</v>
      </c>
      <c r="H1482" s="38"/>
      <c r="I1482" s="6" t="s">
        <v>43</v>
      </c>
      <c r="J1482" s="38">
        <v>10</v>
      </c>
      <c r="K1482" s="38">
        <v>10</v>
      </c>
      <c r="L1482" s="4" t="str">
        <f>L1483&amp;" "&amp;N1483&amp;M1483&amp;" "&amp;L1484&amp;" "&amp;N1484&amp;M1484</f>
        <v>Установка ремонтных зажимов 10шт. Перетяжка провода 0,7км</v>
      </c>
      <c r="M1482" s="6"/>
      <c r="N1482" s="38"/>
    </row>
    <row r="1483" spans="1:14" s="1" customFormat="1" ht="28.5" hidden="1" outlineLevel="2">
      <c r="A1483" s="6"/>
      <c r="B1483" s="20">
        <v>35</v>
      </c>
      <c r="C1483" s="148" t="s">
        <v>212</v>
      </c>
      <c r="D1483" s="148" t="s">
        <v>54</v>
      </c>
      <c r="E1483" s="148"/>
      <c r="F1483" s="4" t="s">
        <v>231</v>
      </c>
      <c r="G1483" s="6"/>
      <c r="H1483" s="38"/>
      <c r="I1483" s="6" t="s">
        <v>61</v>
      </c>
      <c r="J1483" s="59">
        <v>10</v>
      </c>
      <c r="K1483" s="59">
        <v>10</v>
      </c>
      <c r="L1483" s="5" t="s">
        <v>232</v>
      </c>
      <c r="M1483" s="53" t="s">
        <v>44</v>
      </c>
      <c r="N1483" s="54">
        <v>10</v>
      </c>
    </row>
    <row r="1484" spans="1:14" s="1" customFormat="1" ht="28.5" hidden="1" outlineLevel="2">
      <c r="A1484" s="6"/>
      <c r="B1484" s="20">
        <v>35</v>
      </c>
      <c r="C1484" s="148" t="s">
        <v>212</v>
      </c>
      <c r="D1484" s="148" t="s">
        <v>54</v>
      </c>
      <c r="E1484" s="148"/>
      <c r="F1484" s="4" t="s">
        <v>231</v>
      </c>
      <c r="G1484" s="6"/>
      <c r="H1484" s="38"/>
      <c r="I1484" s="6" t="s">
        <v>61</v>
      </c>
      <c r="J1484" s="59">
        <v>10</v>
      </c>
      <c r="K1484" s="59">
        <v>10</v>
      </c>
      <c r="L1484" s="5" t="s">
        <v>233</v>
      </c>
      <c r="M1484" s="53" t="s">
        <v>29</v>
      </c>
      <c r="N1484" s="54">
        <v>0.7</v>
      </c>
    </row>
    <row r="1485" spans="1:14" s="1" customFormat="1" ht="42.75" outlineLevel="1" collapsed="1">
      <c r="A1485" s="38" t="s">
        <v>234</v>
      </c>
      <c r="B1485" s="20">
        <v>35</v>
      </c>
      <c r="C1485" s="20" t="s">
        <v>105</v>
      </c>
      <c r="D1485" s="20" t="s">
        <v>54</v>
      </c>
      <c r="E1485" s="54" t="s">
        <v>235</v>
      </c>
      <c r="F1485" s="46" t="s">
        <v>236</v>
      </c>
      <c r="G1485" s="38" t="s">
        <v>108</v>
      </c>
      <c r="H1485" s="38"/>
      <c r="I1485" s="38" t="s">
        <v>43</v>
      </c>
      <c r="J1485" s="38">
        <v>11</v>
      </c>
      <c r="K1485" s="38">
        <v>11</v>
      </c>
      <c r="L1485" s="4" t="str">
        <f>L1486&amp;" "&amp;N1486&amp;M1486&amp;" "&amp;L1487&amp;" "&amp;N1487&amp;M1487</f>
        <v>Вырубка угрожающих деревьев 400шт. Замена поврежденных изоляторов 21гирл</v>
      </c>
      <c r="M1485" s="38"/>
      <c r="N1485" s="38"/>
    </row>
    <row r="1486" spans="1:14" s="1" customFormat="1" hidden="1" outlineLevel="2">
      <c r="A1486" s="38"/>
      <c r="B1486" s="20">
        <v>35</v>
      </c>
      <c r="C1486" s="20" t="s">
        <v>105</v>
      </c>
      <c r="D1486" s="148" t="s">
        <v>54</v>
      </c>
      <c r="E1486" s="54"/>
      <c r="F1486" s="46" t="s">
        <v>237</v>
      </c>
      <c r="G1486" s="38"/>
      <c r="H1486" s="38"/>
      <c r="I1486" s="38" t="s">
        <v>61</v>
      </c>
      <c r="J1486" s="38">
        <v>11</v>
      </c>
      <c r="K1486" s="38">
        <v>11</v>
      </c>
      <c r="L1486" s="4" t="s">
        <v>67</v>
      </c>
      <c r="M1486" s="53" t="s">
        <v>44</v>
      </c>
      <c r="N1486" s="38">
        <v>400</v>
      </c>
    </row>
    <row r="1487" spans="1:14" s="1" customFormat="1" hidden="1" outlineLevel="2">
      <c r="A1487" s="38"/>
      <c r="B1487" s="20">
        <v>35</v>
      </c>
      <c r="C1487" s="20" t="s">
        <v>105</v>
      </c>
      <c r="D1487" s="148" t="s">
        <v>54</v>
      </c>
      <c r="E1487" s="54"/>
      <c r="F1487" s="46" t="s">
        <v>238</v>
      </c>
      <c r="G1487" s="38"/>
      <c r="H1487" s="38"/>
      <c r="I1487" s="38" t="s">
        <v>61</v>
      </c>
      <c r="J1487" s="38">
        <v>11</v>
      </c>
      <c r="K1487" s="38">
        <v>11</v>
      </c>
      <c r="L1487" s="4" t="s">
        <v>239</v>
      </c>
      <c r="M1487" s="54" t="s">
        <v>70</v>
      </c>
      <c r="N1487" s="38">
        <v>21</v>
      </c>
    </row>
    <row r="1488" spans="1:14" s="1" customFormat="1" ht="42.75" outlineLevel="1" collapsed="1">
      <c r="A1488" s="38" t="s">
        <v>240</v>
      </c>
      <c r="B1488" s="20">
        <v>35</v>
      </c>
      <c r="C1488" s="20" t="s">
        <v>105</v>
      </c>
      <c r="D1488" s="20" t="s">
        <v>54</v>
      </c>
      <c r="E1488" s="54" t="s">
        <v>241</v>
      </c>
      <c r="F1488" s="5" t="s">
        <v>242</v>
      </c>
      <c r="G1488" s="38" t="s">
        <v>108</v>
      </c>
      <c r="H1488" s="38"/>
      <c r="I1488" s="38" t="s">
        <v>43</v>
      </c>
      <c r="J1488" s="38">
        <v>7</v>
      </c>
      <c r="K1488" s="38">
        <v>7</v>
      </c>
      <c r="L1488" s="5" t="str">
        <f>L1489&amp;" "&amp;N1489&amp;M1489</f>
        <v>Выправка опор 5шт.</v>
      </c>
      <c r="M1488" s="54"/>
      <c r="N1488" s="54"/>
    </row>
    <row r="1489" spans="1:14" s="1" customFormat="1" hidden="1" outlineLevel="2">
      <c r="A1489" s="38"/>
      <c r="B1489" s="20">
        <v>35</v>
      </c>
      <c r="C1489" s="20" t="s">
        <v>105</v>
      </c>
      <c r="D1489" s="148" t="s">
        <v>54</v>
      </c>
      <c r="E1489" s="38"/>
      <c r="F1489" s="5" t="s">
        <v>243</v>
      </c>
      <c r="G1489" s="38"/>
      <c r="H1489" s="38"/>
      <c r="I1489" s="38" t="s">
        <v>61</v>
      </c>
      <c r="J1489" s="38">
        <v>7</v>
      </c>
      <c r="K1489" s="38">
        <v>7</v>
      </c>
      <c r="L1489" s="5" t="s">
        <v>113</v>
      </c>
      <c r="M1489" s="53" t="s">
        <v>44</v>
      </c>
      <c r="N1489" s="54">
        <v>5</v>
      </c>
    </row>
    <row r="1490" spans="1:14" s="1" customFormat="1" ht="42.75" outlineLevel="1" collapsed="1">
      <c r="A1490" s="6" t="s">
        <v>244</v>
      </c>
      <c r="B1490" s="20">
        <v>35</v>
      </c>
      <c r="C1490" s="148" t="s">
        <v>245</v>
      </c>
      <c r="D1490" s="148" t="s">
        <v>54</v>
      </c>
      <c r="E1490" s="6" t="s">
        <v>246</v>
      </c>
      <c r="F1490" s="46" t="s">
        <v>247</v>
      </c>
      <c r="G1490" s="6" t="s">
        <v>108</v>
      </c>
      <c r="H1490" s="38"/>
      <c r="I1490" s="6" t="s">
        <v>43</v>
      </c>
      <c r="J1490" s="59">
        <v>3</v>
      </c>
      <c r="K1490" s="59">
        <v>4</v>
      </c>
      <c r="L1490" s="4" t="str">
        <f>L1491&amp;" "&amp;N1491&amp;M1491&amp;" "&amp;L1492&amp;" "&amp;N1492&amp;M1492&amp;" "&amp;L1493&amp;" "&amp;N1493&amp;M1493</f>
        <v>Ручная расчистка просек 2га Расширение просек 2га Обрезка крон деревьев 50шт.</v>
      </c>
      <c r="M1490" s="53"/>
      <c r="N1490" s="54"/>
    </row>
    <row r="1491" spans="1:14" s="1" customFormat="1" hidden="1" outlineLevel="2">
      <c r="A1491" s="6"/>
      <c r="B1491" s="20">
        <v>35</v>
      </c>
      <c r="C1491" s="148" t="s">
        <v>245</v>
      </c>
      <c r="D1491" s="148" t="s">
        <v>54</v>
      </c>
      <c r="E1491" s="6"/>
      <c r="F1491" s="46" t="s">
        <v>249</v>
      </c>
      <c r="G1491" s="6"/>
      <c r="H1491" s="38"/>
      <c r="I1491" s="6" t="s">
        <v>61</v>
      </c>
      <c r="J1491" s="42">
        <v>3</v>
      </c>
      <c r="K1491" s="59">
        <v>4</v>
      </c>
      <c r="L1491" s="52" t="s">
        <v>62</v>
      </c>
      <c r="M1491" s="53" t="s">
        <v>63</v>
      </c>
      <c r="N1491" s="23">
        <v>2</v>
      </c>
    </row>
    <row r="1492" spans="1:14" s="1" customFormat="1" hidden="1" outlineLevel="2">
      <c r="A1492" s="6"/>
      <c r="B1492" s="20">
        <v>35</v>
      </c>
      <c r="C1492" s="148" t="s">
        <v>245</v>
      </c>
      <c r="D1492" s="148" t="s">
        <v>54</v>
      </c>
      <c r="E1492" s="6"/>
      <c r="F1492" s="46" t="s">
        <v>250</v>
      </c>
      <c r="G1492" s="6"/>
      <c r="H1492" s="38"/>
      <c r="I1492" s="6" t="s">
        <v>61</v>
      </c>
      <c r="J1492" s="42">
        <v>3</v>
      </c>
      <c r="K1492" s="59">
        <v>4</v>
      </c>
      <c r="L1492" s="4" t="s">
        <v>217</v>
      </c>
      <c r="M1492" s="53" t="s">
        <v>63</v>
      </c>
      <c r="N1492" s="23">
        <v>2</v>
      </c>
    </row>
    <row r="1493" spans="1:14" s="1" customFormat="1" hidden="1" outlineLevel="2">
      <c r="A1493" s="6"/>
      <c r="B1493" s="20">
        <v>35</v>
      </c>
      <c r="C1493" s="148" t="s">
        <v>245</v>
      </c>
      <c r="D1493" s="148" t="s">
        <v>54</v>
      </c>
      <c r="E1493" s="6"/>
      <c r="F1493" s="46" t="s">
        <v>251</v>
      </c>
      <c r="G1493" s="6"/>
      <c r="H1493" s="38"/>
      <c r="I1493" s="6" t="s">
        <v>61</v>
      </c>
      <c r="J1493" s="42">
        <v>3</v>
      </c>
      <c r="K1493" s="59">
        <v>4</v>
      </c>
      <c r="L1493" s="4" t="s">
        <v>198</v>
      </c>
      <c r="M1493" s="53" t="s">
        <v>44</v>
      </c>
      <c r="N1493" s="23">
        <v>50</v>
      </c>
    </row>
    <row r="1494" spans="1:14" s="1" customFormat="1" ht="57" outlineLevel="1" collapsed="1">
      <c r="A1494" s="6" t="s">
        <v>252</v>
      </c>
      <c r="B1494" s="20">
        <v>35</v>
      </c>
      <c r="C1494" s="148" t="s">
        <v>245</v>
      </c>
      <c r="D1494" s="148" t="s">
        <v>54</v>
      </c>
      <c r="E1494" s="6" t="s">
        <v>253</v>
      </c>
      <c r="F1494" s="46" t="s">
        <v>254</v>
      </c>
      <c r="G1494" s="6" t="s">
        <v>108</v>
      </c>
      <c r="H1494" s="38"/>
      <c r="I1494" s="6" t="s">
        <v>43</v>
      </c>
      <c r="J1494" s="59">
        <v>1</v>
      </c>
      <c r="K1494" s="59">
        <v>12</v>
      </c>
      <c r="L1494" s="4" t="str">
        <f>L1495&amp;" "&amp;N1495&amp;M1495&amp;" "&amp;L1496&amp;" "&amp;N1496&amp;M1496&amp;" "&amp;L1497&amp;" "&amp;N1497&amp;M1497&amp;" "&amp;L1498&amp;" "&amp;N1498&amp;M1498&amp;" "&amp;L1499&amp;" "&amp;N1499&amp;M1499</f>
        <v>Ручная расчистка просек 0,5га Расширение просек 0,5га Вырубка угрожающих деревьев 31шт. Замена изоляторов  3шт. Выправка опор 1шт.</v>
      </c>
      <c r="M1494" s="53"/>
      <c r="N1494" s="54"/>
    </row>
    <row r="1495" spans="1:14" s="1" customFormat="1" hidden="1" outlineLevel="2">
      <c r="A1495" s="6"/>
      <c r="B1495" s="20">
        <v>35</v>
      </c>
      <c r="C1495" s="148" t="s">
        <v>245</v>
      </c>
      <c r="D1495" s="148" t="s">
        <v>54</v>
      </c>
      <c r="E1495" s="6"/>
      <c r="F1495" s="46" t="s">
        <v>255</v>
      </c>
      <c r="G1495" s="6"/>
      <c r="H1495" s="38"/>
      <c r="I1495" s="6" t="s">
        <v>61</v>
      </c>
      <c r="J1495" s="59">
        <v>1</v>
      </c>
      <c r="K1495" s="59">
        <v>1</v>
      </c>
      <c r="L1495" s="52" t="s">
        <v>62</v>
      </c>
      <c r="M1495" s="53" t="s">
        <v>63</v>
      </c>
      <c r="N1495" s="54">
        <v>0.5</v>
      </c>
    </row>
    <row r="1496" spans="1:14" s="1" customFormat="1" hidden="1" outlineLevel="2">
      <c r="A1496" s="6"/>
      <c r="B1496" s="20">
        <v>35</v>
      </c>
      <c r="C1496" s="148" t="s">
        <v>245</v>
      </c>
      <c r="D1496" s="148" t="s">
        <v>54</v>
      </c>
      <c r="E1496" s="6"/>
      <c r="F1496" s="46" t="s">
        <v>256</v>
      </c>
      <c r="G1496" s="6"/>
      <c r="H1496" s="38"/>
      <c r="I1496" s="6" t="s">
        <v>61</v>
      </c>
      <c r="J1496" s="59">
        <v>1</v>
      </c>
      <c r="K1496" s="59">
        <v>1</v>
      </c>
      <c r="L1496" s="4" t="s">
        <v>217</v>
      </c>
      <c r="M1496" s="53" t="s">
        <v>63</v>
      </c>
      <c r="N1496" s="54">
        <v>0.5</v>
      </c>
    </row>
    <row r="1497" spans="1:14" s="1" customFormat="1" hidden="1" outlineLevel="2">
      <c r="A1497" s="6"/>
      <c r="B1497" s="20">
        <v>35</v>
      </c>
      <c r="C1497" s="148" t="s">
        <v>245</v>
      </c>
      <c r="D1497" s="148" t="s">
        <v>54</v>
      </c>
      <c r="E1497" s="6"/>
      <c r="F1497" s="46" t="s">
        <v>257</v>
      </c>
      <c r="G1497" s="6"/>
      <c r="H1497" s="38"/>
      <c r="I1497" s="6" t="s">
        <v>61</v>
      </c>
      <c r="J1497" s="59">
        <v>1</v>
      </c>
      <c r="K1497" s="59">
        <v>1</v>
      </c>
      <c r="L1497" s="4" t="s">
        <v>67</v>
      </c>
      <c r="M1497" s="53" t="s">
        <v>44</v>
      </c>
      <c r="N1497" s="54">
        <v>31</v>
      </c>
    </row>
    <row r="1498" spans="1:14" s="1" customFormat="1" hidden="1" outlineLevel="2">
      <c r="A1498" s="6"/>
      <c r="B1498" s="20">
        <v>35</v>
      </c>
      <c r="C1498" s="148" t="s">
        <v>245</v>
      </c>
      <c r="D1498" s="148" t="s">
        <v>54</v>
      </c>
      <c r="E1498" s="6"/>
      <c r="F1498" s="46">
        <v>20.22</v>
      </c>
      <c r="G1498" s="6"/>
      <c r="H1498" s="38"/>
      <c r="I1498" s="6" t="s">
        <v>61</v>
      </c>
      <c r="J1498" s="59">
        <v>12</v>
      </c>
      <c r="K1498" s="59">
        <v>12</v>
      </c>
      <c r="L1498" s="52" t="s">
        <v>258</v>
      </c>
      <c r="M1498" s="53" t="s">
        <v>44</v>
      </c>
      <c r="N1498" s="54">
        <v>3</v>
      </c>
    </row>
    <row r="1499" spans="1:14" s="1" customFormat="1" hidden="1" outlineLevel="2">
      <c r="A1499" s="6"/>
      <c r="B1499" s="20">
        <v>35</v>
      </c>
      <c r="C1499" s="148" t="s">
        <v>245</v>
      </c>
      <c r="D1499" s="148" t="s">
        <v>54</v>
      </c>
      <c r="E1499" s="6"/>
      <c r="F1499" s="46">
        <v>38</v>
      </c>
      <c r="G1499" s="6"/>
      <c r="H1499" s="38"/>
      <c r="I1499" s="6" t="s">
        <v>61</v>
      </c>
      <c r="J1499" s="59">
        <v>1</v>
      </c>
      <c r="K1499" s="59">
        <v>1</v>
      </c>
      <c r="L1499" s="5" t="s">
        <v>113</v>
      </c>
      <c r="M1499" s="53" t="s">
        <v>44</v>
      </c>
      <c r="N1499" s="54">
        <v>1</v>
      </c>
    </row>
    <row r="1500" spans="1:14" s="1" customFormat="1" ht="57" outlineLevel="1" collapsed="1">
      <c r="A1500" s="6" t="s">
        <v>259</v>
      </c>
      <c r="B1500" s="20">
        <v>35</v>
      </c>
      <c r="C1500" s="148" t="s">
        <v>245</v>
      </c>
      <c r="D1500" s="148" t="s">
        <v>54</v>
      </c>
      <c r="E1500" s="53" t="s">
        <v>260</v>
      </c>
      <c r="F1500" s="46" t="s">
        <v>261</v>
      </c>
      <c r="G1500" s="6" t="s">
        <v>108</v>
      </c>
      <c r="H1500" s="38"/>
      <c r="I1500" s="6" t="s">
        <v>43</v>
      </c>
      <c r="J1500" s="59">
        <v>8</v>
      </c>
      <c r="K1500" s="59">
        <v>8</v>
      </c>
      <c r="L1500" s="4" t="str">
        <f>L1501&amp;" "&amp;N1501&amp;M1501&amp;" "&amp;L1502&amp;" "&amp;N1502&amp;M1502&amp;" "&amp;L1503&amp;" "&amp;N1503&amp;M1503&amp;" "&amp;L1504&amp;" "&amp;N1504&amp;M1504&amp;" "&amp;L1505&amp;" "&amp;N1505&amp;M1505</f>
        <v>Ручная расчистка просек 0,5га Расширение просек 0,5га Вырубка угрожающих деревьев 109шт. Замена изоляторов  6шт. Выправка опор 2шт.</v>
      </c>
      <c r="M1500" s="53"/>
      <c r="N1500" s="54"/>
    </row>
    <row r="1501" spans="1:14" s="1" customFormat="1" hidden="1" outlineLevel="2">
      <c r="A1501" s="6"/>
      <c r="B1501" s="20">
        <v>35</v>
      </c>
      <c r="C1501" s="148" t="s">
        <v>245</v>
      </c>
      <c r="D1501" s="148" t="s">
        <v>54</v>
      </c>
      <c r="E1501" s="6"/>
      <c r="F1501" s="46" t="s">
        <v>262</v>
      </c>
      <c r="G1501" s="6"/>
      <c r="H1501" s="38"/>
      <c r="I1501" s="6" t="s">
        <v>61</v>
      </c>
      <c r="J1501" s="38">
        <v>8</v>
      </c>
      <c r="K1501" s="38">
        <v>8</v>
      </c>
      <c r="L1501" s="52" t="s">
        <v>62</v>
      </c>
      <c r="M1501" s="53" t="s">
        <v>63</v>
      </c>
      <c r="N1501" s="54">
        <v>0.5</v>
      </c>
    </row>
    <row r="1502" spans="1:14" s="1" customFormat="1" hidden="1" outlineLevel="2">
      <c r="A1502" s="6"/>
      <c r="B1502" s="20">
        <v>35</v>
      </c>
      <c r="C1502" s="148" t="s">
        <v>245</v>
      </c>
      <c r="D1502" s="148" t="s">
        <v>54</v>
      </c>
      <c r="E1502" s="6"/>
      <c r="F1502" s="46" t="s">
        <v>262</v>
      </c>
      <c r="G1502" s="6"/>
      <c r="H1502" s="38"/>
      <c r="I1502" s="6" t="s">
        <v>61</v>
      </c>
      <c r="J1502" s="38">
        <v>8</v>
      </c>
      <c r="K1502" s="38">
        <v>8</v>
      </c>
      <c r="L1502" s="4" t="s">
        <v>217</v>
      </c>
      <c r="M1502" s="53" t="s">
        <v>63</v>
      </c>
      <c r="N1502" s="54">
        <v>0.5</v>
      </c>
    </row>
    <row r="1503" spans="1:14" s="1" customFormat="1" hidden="1" outlineLevel="2">
      <c r="A1503" s="6"/>
      <c r="B1503" s="20">
        <v>35</v>
      </c>
      <c r="C1503" s="148" t="s">
        <v>245</v>
      </c>
      <c r="D1503" s="148" t="s">
        <v>54</v>
      </c>
      <c r="E1503" s="6"/>
      <c r="F1503" s="46" t="s">
        <v>263</v>
      </c>
      <c r="G1503" s="6"/>
      <c r="H1503" s="38"/>
      <c r="I1503" s="6" t="s">
        <v>61</v>
      </c>
      <c r="J1503" s="38">
        <v>8</v>
      </c>
      <c r="K1503" s="38">
        <v>8</v>
      </c>
      <c r="L1503" s="4" t="s">
        <v>67</v>
      </c>
      <c r="M1503" s="53" t="s">
        <v>44</v>
      </c>
      <c r="N1503" s="54">
        <v>109</v>
      </c>
    </row>
    <row r="1504" spans="1:14" s="1" customFormat="1" hidden="1" outlineLevel="2">
      <c r="A1504" s="6"/>
      <c r="B1504" s="20">
        <v>35</v>
      </c>
      <c r="C1504" s="148" t="s">
        <v>245</v>
      </c>
      <c r="D1504" s="148" t="s">
        <v>54</v>
      </c>
      <c r="E1504" s="6"/>
      <c r="F1504" s="46" t="s">
        <v>264</v>
      </c>
      <c r="G1504" s="6"/>
      <c r="H1504" s="38"/>
      <c r="I1504" s="6" t="s">
        <v>61</v>
      </c>
      <c r="J1504" s="38">
        <v>8</v>
      </c>
      <c r="K1504" s="38">
        <v>8</v>
      </c>
      <c r="L1504" s="52" t="s">
        <v>258</v>
      </c>
      <c r="M1504" s="53" t="s">
        <v>44</v>
      </c>
      <c r="N1504" s="54">
        <v>6</v>
      </c>
    </row>
    <row r="1505" spans="1:14" s="1" customFormat="1" hidden="1" outlineLevel="2">
      <c r="A1505" s="6"/>
      <c r="B1505" s="20">
        <v>35</v>
      </c>
      <c r="C1505" s="148" t="s">
        <v>245</v>
      </c>
      <c r="D1505" s="148" t="s">
        <v>54</v>
      </c>
      <c r="E1505" s="6"/>
      <c r="F1505" s="46">
        <v>44.49</v>
      </c>
      <c r="G1505" s="6"/>
      <c r="H1505" s="38"/>
      <c r="I1505" s="6" t="s">
        <v>61</v>
      </c>
      <c r="J1505" s="38">
        <v>8</v>
      </c>
      <c r="K1505" s="38">
        <v>8</v>
      </c>
      <c r="L1505" s="5" t="s">
        <v>113</v>
      </c>
      <c r="M1505" s="53" t="s">
        <v>44</v>
      </c>
      <c r="N1505" s="54">
        <v>2</v>
      </c>
    </row>
    <row r="1506" spans="1:14" s="1" customFormat="1" ht="28.5" outlineLevel="1" collapsed="1">
      <c r="A1506" s="6" t="s">
        <v>265</v>
      </c>
      <c r="B1506" s="20">
        <v>35</v>
      </c>
      <c r="C1506" s="148" t="s">
        <v>147</v>
      </c>
      <c r="D1506" s="148" t="s">
        <v>54</v>
      </c>
      <c r="E1506" s="219" t="s">
        <v>266</v>
      </c>
      <c r="F1506" s="25" t="s">
        <v>267</v>
      </c>
      <c r="G1506" s="6" t="s">
        <v>59</v>
      </c>
      <c r="H1506" s="6"/>
      <c r="I1506" s="6" t="s">
        <v>43</v>
      </c>
      <c r="J1506" s="38">
        <v>1</v>
      </c>
      <c r="K1506" s="38">
        <v>8</v>
      </c>
      <c r="L1506" s="4" t="str">
        <f>L1507&amp;" "&amp;N1507&amp;M1507&amp;" "&amp;L1508&amp;" "&amp;N1508&amp;M1508</f>
        <v>Механизированная расчистка просек 9га Вырубка угрожающих деревьев 50шт.</v>
      </c>
      <c r="M1506" s="6"/>
      <c r="N1506" s="38"/>
    </row>
    <row r="1507" spans="1:14" s="1" customFormat="1" hidden="1" outlineLevel="2">
      <c r="A1507" s="6"/>
      <c r="B1507" s="20">
        <v>35</v>
      </c>
      <c r="C1507" s="148" t="s">
        <v>147</v>
      </c>
      <c r="D1507" s="148" t="s">
        <v>54</v>
      </c>
      <c r="E1507" s="219"/>
      <c r="F1507" s="25" t="s">
        <v>268</v>
      </c>
      <c r="G1507" s="6"/>
      <c r="H1507" s="6"/>
      <c r="I1507" s="6" t="s">
        <v>61</v>
      </c>
      <c r="J1507" s="38">
        <v>1</v>
      </c>
      <c r="K1507" s="38">
        <v>5</v>
      </c>
      <c r="L1507" s="4" t="s">
        <v>65</v>
      </c>
      <c r="M1507" s="6" t="s">
        <v>63</v>
      </c>
      <c r="N1507" s="38">
        <v>9</v>
      </c>
    </row>
    <row r="1508" spans="1:14" s="1" customFormat="1" hidden="1" outlineLevel="2">
      <c r="A1508" s="6"/>
      <c r="B1508" s="20">
        <v>35</v>
      </c>
      <c r="C1508" s="148" t="s">
        <v>147</v>
      </c>
      <c r="D1508" s="148" t="s">
        <v>54</v>
      </c>
      <c r="E1508" s="6"/>
      <c r="F1508" s="4" t="s">
        <v>269</v>
      </c>
      <c r="G1508" s="6"/>
      <c r="H1508" s="6"/>
      <c r="I1508" s="6" t="s">
        <v>61</v>
      </c>
      <c r="J1508" s="38">
        <v>8</v>
      </c>
      <c r="K1508" s="38">
        <v>8</v>
      </c>
      <c r="L1508" s="5" t="s">
        <v>67</v>
      </c>
      <c r="M1508" s="53" t="s">
        <v>44</v>
      </c>
      <c r="N1508" s="38">
        <v>50</v>
      </c>
    </row>
    <row r="1509" spans="1:14" s="1" customFormat="1" ht="28.5" outlineLevel="1" collapsed="1">
      <c r="A1509" s="6" t="s">
        <v>270</v>
      </c>
      <c r="B1509" s="20">
        <v>35</v>
      </c>
      <c r="C1509" s="148" t="s">
        <v>147</v>
      </c>
      <c r="D1509" s="148" t="s">
        <v>54</v>
      </c>
      <c r="E1509" s="219" t="s">
        <v>271</v>
      </c>
      <c r="F1509" s="25" t="s">
        <v>272</v>
      </c>
      <c r="G1509" s="6" t="s">
        <v>59</v>
      </c>
      <c r="H1509" s="6"/>
      <c r="I1509" s="6" t="s">
        <v>61</v>
      </c>
      <c r="J1509" s="38">
        <v>11</v>
      </c>
      <c r="K1509" s="38">
        <v>11</v>
      </c>
      <c r="L1509" s="5" t="str">
        <f>L1510&amp;" "&amp;N1510&amp;M1510</f>
        <v>Замена изоляторов 54шт.</v>
      </c>
      <c r="M1509" s="6"/>
      <c r="N1509" s="38"/>
    </row>
    <row r="1510" spans="1:14" s="1" customFormat="1" hidden="1" outlineLevel="2">
      <c r="A1510" s="6"/>
      <c r="B1510" s="20">
        <v>35</v>
      </c>
      <c r="C1510" s="148" t="s">
        <v>147</v>
      </c>
      <c r="D1510" s="148" t="s">
        <v>54</v>
      </c>
      <c r="E1510" s="6"/>
      <c r="F1510" s="4" t="s">
        <v>273</v>
      </c>
      <c r="G1510" s="6"/>
      <c r="H1510" s="6"/>
      <c r="I1510" s="6" t="s">
        <v>61</v>
      </c>
      <c r="J1510" s="38">
        <v>11</v>
      </c>
      <c r="K1510" s="38">
        <v>11</v>
      </c>
      <c r="L1510" s="46" t="s">
        <v>77</v>
      </c>
      <c r="M1510" s="53" t="s">
        <v>44</v>
      </c>
      <c r="N1510" s="38">
        <v>54</v>
      </c>
    </row>
    <row r="1511" spans="1:14" s="1" customFormat="1" ht="57" outlineLevel="1" collapsed="1">
      <c r="A1511" s="39" t="s">
        <v>274</v>
      </c>
      <c r="B1511" s="43">
        <v>35</v>
      </c>
      <c r="C1511" s="45" t="s">
        <v>154</v>
      </c>
      <c r="D1511" s="45" t="s">
        <v>54</v>
      </c>
      <c r="E1511" s="39" t="s">
        <v>275</v>
      </c>
      <c r="F1511" s="40" t="s">
        <v>276</v>
      </c>
      <c r="G1511" s="39" t="s">
        <v>121</v>
      </c>
      <c r="H1511" s="41" t="s">
        <v>277</v>
      </c>
      <c r="I1511" s="39" t="s">
        <v>43</v>
      </c>
      <c r="J1511" s="42">
        <v>9</v>
      </c>
      <c r="K1511" s="42">
        <v>12</v>
      </c>
      <c r="L1511" s="4" t="str">
        <f>L1512&amp;" "&amp;N1512&amp;M1512&amp;" "&amp;L1513&amp;" "&amp;N1513&amp;M1513&amp;" "&amp;L1514&amp;" "&amp;N1514&amp;M1514&amp;" "&amp;L1515&amp;" "&amp;N1515&amp;M1515</f>
        <v>Вырубка угрожающих деревьев 100шт. Ручная расчистка просек 1,8га Механизированная расчистка просек 5га Замена опор 4шт.</v>
      </c>
      <c r="M1511" s="39"/>
      <c r="N1511" s="41"/>
    </row>
    <row r="1512" spans="1:14" s="110" customFormat="1" outlineLevel="1">
      <c r="A1512" s="39"/>
      <c r="B1512" s="43">
        <v>35</v>
      </c>
      <c r="C1512" s="45" t="s">
        <v>154</v>
      </c>
      <c r="D1512" s="45" t="s">
        <v>54</v>
      </c>
      <c r="E1512" s="39"/>
      <c r="F1512" s="40" t="s">
        <v>278</v>
      </c>
      <c r="G1512" s="39"/>
      <c r="H1512" s="41"/>
      <c r="I1512" s="39" t="s">
        <v>61</v>
      </c>
      <c r="J1512" s="42">
        <v>10</v>
      </c>
      <c r="K1512" s="42">
        <v>12</v>
      </c>
      <c r="L1512" s="162" t="s">
        <v>67</v>
      </c>
      <c r="M1512" s="53" t="s">
        <v>44</v>
      </c>
      <c r="N1512" s="41">
        <v>100</v>
      </c>
    </row>
    <row r="1513" spans="1:14" s="110" customFormat="1" outlineLevel="1">
      <c r="A1513" s="39"/>
      <c r="B1513" s="43">
        <v>35</v>
      </c>
      <c r="C1513" s="45" t="s">
        <v>154</v>
      </c>
      <c r="D1513" s="45" t="s">
        <v>54</v>
      </c>
      <c r="E1513" s="45"/>
      <c r="F1513" s="40" t="s">
        <v>279</v>
      </c>
      <c r="G1513" s="39"/>
      <c r="H1513" s="41"/>
      <c r="I1513" s="39" t="s">
        <v>61</v>
      </c>
      <c r="J1513" s="42">
        <v>10</v>
      </c>
      <c r="K1513" s="42">
        <v>10</v>
      </c>
      <c r="L1513" s="163" t="s">
        <v>62</v>
      </c>
      <c r="M1513" s="48" t="s">
        <v>63</v>
      </c>
      <c r="N1513" s="49">
        <v>1.8</v>
      </c>
    </row>
    <row r="1514" spans="1:14" s="110" customFormat="1" outlineLevel="1">
      <c r="A1514" s="39"/>
      <c r="B1514" s="43">
        <v>35</v>
      </c>
      <c r="C1514" s="45" t="s">
        <v>154</v>
      </c>
      <c r="D1514" s="45" t="s">
        <v>54</v>
      </c>
      <c r="E1514" s="45"/>
      <c r="F1514" s="40" t="s">
        <v>280</v>
      </c>
      <c r="G1514" s="39"/>
      <c r="H1514" s="41"/>
      <c r="I1514" s="39" t="s">
        <v>61</v>
      </c>
      <c r="J1514" s="42">
        <v>6</v>
      </c>
      <c r="K1514" s="42">
        <v>12</v>
      </c>
      <c r="L1514" s="4" t="s">
        <v>65</v>
      </c>
      <c r="M1514" s="48" t="s">
        <v>63</v>
      </c>
      <c r="N1514" s="49">
        <v>5</v>
      </c>
    </row>
    <row r="1515" spans="1:14" s="110" customFormat="1" outlineLevel="1">
      <c r="A1515" s="39"/>
      <c r="B1515" s="43">
        <v>35</v>
      </c>
      <c r="C1515" s="45" t="s">
        <v>154</v>
      </c>
      <c r="D1515" s="45" t="s">
        <v>54</v>
      </c>
      <c r="E1515" s="45"/>
      <c r="F1515" s="40" t="s">
        <v>281</v>
      </c>
      <c r="G1515" s="39"/>
      <c r="H1515" s="41"/>
      <c r="I1515" s="39" t="s">
        <v>61</v>
      </c>
      <c r="J1515" s="42">
        <v>9</v>
      </c>
      <c r="K1515" s="42">
        <v>9</v>
      </c>
      <c r="L1515" s="164" t="s">
        <v>282</v>
      </c>
      <c r="M1515" s="53" t="s">
        <v>44</v>
      </c>
      <c r="N1515" s="49">
        <v>4</v>
      </c>
    </row>
    <row r="1516" spans="1:14" s="1" customFormat="1">
      <c r="A1516" s="51" t="s">
        <v>283</v>
      </c>
      <c r="B1516" s="95" t="s">
        <v>284</v>
      </c>
      <c r="C1516" s="95"/>
      <c r="D1516" s="148" t="s">
        <v>54</v>
      </c>
      <c r="E1516" s="95"/>
      <c r="F1516" s="4" t="s">
        <v>31</v>
      </c>
      <c r="G1516" s="6"/>
      <c r="H1516" s="38"/>
      <c r="I1516" s="6"/>
      <c r="J1516" s="38"/>
      <c r="K1516" s="38"/>
      <c r="L1516" s="4"/>
      <c r="M1516" s="6" t="s">
        <v>29</v>
      </c>
      <c r="N1516" s="82">
        <v>83</v>
      </c>
    </row>
    <row r="1517" spans="1:14" s="1" customFormat="1" ht="28.5" outlineLevel="1">
      <c r="A1517" s="90" t="s">
        <v>285</v>
      </c>
      <c r="B1517" s="95" t="s">
        <v>284</v>
      </c>
      <c r="C1517" s="148" t="s">
        <v>56</v>
      </c>
      <c r="D1517" s="148" t="s">
        <v>54</v>
      </c>
      <c r="E1517" s="53" t="s">
        <v>6474</v>
      </c>
      <c r="F1517" s="5" t="s">
        <v>286</v>
      </c>
      <c r="G1517" s="6" t="s">
        <v>59</v>
      </c>
      <c r="H1517" s="38"/>
      <c r="I1517" s="6" t="s">
        <v>43</v>
      </c>
      <c r="J1517" s="59">
        <v>5</v>
      </c>
      <c r="K1517" s="38">
        <v>9</v>
      </c>
      <c r="L1517" s="4" t="str">
        <f>L1518&amp;" "&amp;N1518&amp;M1518&amp;" "&amp;L1519&amp;" "&amp;N1519&amp;M1519&amp;" "&amp;L1520&amp;" "&amp;N1520&amp;M1520</f>
        <v>Замена опор 4шт. Замена изоляторов 5шт. Выправка опор  3шт.</v>
      </c>
      <c r="M1517" s="6"/>
      <c r="N1517" s="38"/>
    </row>
    <row r="1518" spans="1:14" s="1" customFormat="1" hidden="1" outlineLevel="2">
      <c r="A1518" s="51"/>
      <c r="B1518" s="95" t="s">
        <v>284</v>
      </c>
      <c r="C1518" s="148" t="s">
        <v>56</v>
      </c>
      <c r="D1518" s="148" t="s">
        <v>54</v>
      </c>
      <c r="E1518" s="6"/>
      <c r="F1518" s="5" t="s">
        <v>287</v>
      </c>
      <c r="G1518" s="6"/>
      <c r="H1518" s="38"/>
      <c r="I1518" s="6"/>
      <c r="J1518" s="59">
        <v>9</v>
      </c>
      <c r="K1518" s="59">
        <v>9</v>
      </c>
      <c r="L1518" s="52" t="s">
        <v>282</v>
      </c>
      <c r="M1518" s="53" t="s">
        <v>44</v>
      </c>
      <c r="N1518" s="54">
        <v>4</v>
      </c>
    </row>
    <row r="1519" spans="1:14" s="1" customFormat="1" hidden="1" outlineLevel="2">
      <c r="A1519" s="51"/>
      <c r="B1519" s="95" t="s">
        <v>284</v>
      </c>
      <c r="C1519" s="148" t="s">
        <v>56</v>
      </c>
      <c r="D1519" s="148" t="s">
        <v>54</v>
      </c>
      <c r="E1519" s="6"/>
      <c r="F1519" s="5" t="s">
        <v>288</v>
      </c>
      <c r="G1519" s="6"/>
      <c r="H1519" s="38"/>
      <c r="I1519" s="6"/>
      <c r="J1519" s="59">
        <v>5</v>
      </c>
      <c r="K1519" s="59">
        <v>5</v>
      </c>
      <c r="L1519" s="5" t="s">
        <v>77</v>
      </c>
      <c r="M1519" s="53" t="s">
        <v>44</v>
      </c>
      <c r="N1519" s="54">
        <v>5</v>
      </c>
    </row>
    <row r="1520" spans="1:14" s="1" customFormat="1" hidden="1" outlineLevel="2">
      <c r="A1520" s="51"/>
      <c r="B1520" s="95" t="s">
        <v>284</v>
      </c>
      <c r="C1520" s="148" t="s">
        <v>56</v>
      </c>
      <c r="D1520" s="148" t="s">
        <v>54</v>
      </c>
      <c r="E1520" s="6"/>
      <c r="F1520" s="5" t="s">
        <v>290</v>
      </c>
      <c r="G1520" s="6"/>
      <c r="H1520" s="38"/>
      <c r="I1520" s="6"/>
      <c r="J1520" s="59">
        <v>5</v>
      </c>
      <c r="K1520" s="59">
        <v>5</v>
      </c>
      <c r="L1520" s="4" t="s">
        <v>192</v>
      </c>
      <c r="M1520" s="53" t="s">
        <v>44</v>
      </c>
      <c r="N1520" s="54">
        <v>3</v>
      </c>
    </row>
    <row r="1521" spans="1:14" s="1" customFormat="1" ht="57" outlineLevel="1" collapsed="1">
      <c r="A1521" s="90" t="s">
        <v>291</v>
      </c>
      <c r="B1521" s="95" t="s">
        <v>284</v>
      </c>
      <c r="C1521" s="148" t="s">
        <v>56</v>
      </c>
      <c r="D1521" s="148" t="s">
        <v>54</v>
      </c>
      <c r="E1521" s="53" t="s">
        <v>6475</v>
      </c>
      <c r="F1521" s="5" t="s">
        <v>292</v>
      </c>
      <c r="G1521" s="6" t="s">
        <v>121</v>
      </c>
      <c r="H1521" s="38" t="s">
        <v>293</v>
      </c>
      <c r="I1521" s="6" t="s">
        <v>43</v>
      </c>
      <c r="J1521" s="59">
        <v>5</v>
      </c>
      <c r="K1521" s="38">
        <v>9</v>
      </c>
      <c r="L1521" s="4" t="str">
        <f>L1522&amp;" "&amp;N1522&amp;M1522&amp;" "&amp;L1523&amp;" "&amp;N1523&amp;M1523&amp;" "&amp;L1524&amp;" "&amp;N1524&amp;M1524&amp;" "&amp;L1525&amp;" "&amp;N1525&amp;M1525&amp;" "&amp;L1526&amp;" "&amp;N1526&amp;M1526</f>
        <v>Вырубка угрожающих деревьев 50шт. Выправка опор 8шт. Замена изоляторов 10шт. Замена опор 1шт. Замена траверс 2шт.</v>
      </c>
      <c r="M1521" s="6"/>
      <c r="N1521" s="38"/>
    </row>
    <row r="1522" spans="1:14" s="1" customFormat="1" hidden="1" outlineLevel="2">
      <c r="A1522" s="51"/>
      <c r="B1522" s="95" t="s">
        <v>284</v>
      </c>
      <c r="C1522" s="148" t="s">
        <v>56</v>
      </c>
      <c r="D1522" s="148" t="s">
        <v>54</v>
      </c>
      <c r="E1522" s="6"/>
      <c r="F1522" s="46" t="s">
        <v>294</v>
      </c>
      <c r="G1522" s="6"/>
      <c r="H1522" s="38"/>
      <c r="I1522" s="6"/>
      <c r="J1522" s="59">
        <v>5</v>
      </c>
      <c r="K1522" s="59">
        <v>5</v>
      </c>
      <c r="L1522" s="5" t="s">
        <v>67</v>
      </c>
      <c r="M1522" s="53" t="s">
        <v>44</v>
      </c>
      <c r="N1522" s="54">
        <v>50</v>
      </c>
    </row>
    <row r="1523" spans="1:14" s="1" customFormat="1" hidden="1" outlineLevel="2">
      <c r="A1523" s="51"/>
      <c r="B1523" s="95" t="s">
        <v>284</v>
      </c>
      <c r="C1523" s="148" t="s">
        <v>56</v>
      </c>
      <c r="D1523" s="148" t="s">
        <v>54</v>
      </c>
      <c r="E1523" s="6"/>
      <c r="F1523" s="5" t="s">
        <v>295</v>
      </c>
      <c r="G1523" s="6"/>
      <c r="H1523" s="38"/>
      <c r="I1523" s="6"/>
      <c r="J1523" s="59">
        <v>5</v>
      </c>
      <c r="K1523" s="59">
        <v>5</v>
      </c>
      <c r="L1523" s="5" t="s">
        <v>113</v>
      </c>
      <c r="M1523" s="53" t="s">
        <v>44</v>
      </c>
      <c r="N1523" s="54">
        <v>8</v>
      </c>
    </row>
    <row r="1524" spans="1:14" s="1" customFormat="1" hidden="1" outlineLevel="2">
      <c r="A1524" s="51"/>
      <c r="B1524" s="95" t="s">
        <v>284</v>
      </c>
      <c r="C1524" s="148" t="s">
        <v>56</v>
      </c>
      <c r="D1524" s="148" t="s">
        <v>54</v>
      </c>
      <c r="E1524" s="6"/>
      <c r="F1524" s="46" t="s">
        <v>296</v>
      </c>
      <c r="G1524" s="6"/>
      <c r="H1524" s="38"/>
      <c r="I1524" s="6"/>
      <c r="J1524" s="59">
        <v>5</v>
      </c>
      <c r="K1524" s="59">
        <v>5</v>
      </c>
      <c r="L1524" s="52" t="s">
        <v>77</v>
      </c>
      <c r="M1524" s="53" t="s">
        <v>44</v>
      </c>
      <c r="N1524" s="54">
        <v>10</v>
      </c>
    </row>
    <row r="1525" spans="1:14" s="1" customFormat="1" hidden="1" outlineLevel="2">
      <c r="A1525" s="51"/>
      <c r="B1525" s="95" t="s">
        <v>284</v>
      </c>
      <c r="C1525" s="148" t="s">
        <v>56</v>
      </c>
      <c r="D1525" s="148" t="s">
        <v>54</v>
      </c>
      <c r="E1525" s="6"/>
      <c r="F1525" s="46" t="s">
        <v>297</v>
      </c>
      <c r="G1525" s="6"/>
      <c r="H1525" s="38"/>
      <c r="I1525" s="6"/>
      <c r="J1525" s="59">
        <v>9</v>
      </c>
      <c r="K1525" s="59">
        <v>9</v>
      </c>
      <c r="L1525" s="52" t="s">
        <v>282</v>
      </c>
      <c r="M1525" s="53" t="s">
        <v>44</v>
      </c>
      <c r="N1525" s="54">
        <v>1</v>
      </c>
    </row>
    <row r="1526" spans="1:14" s="1" customFormat="1" hidden="1" outlineLevel="2">
      <c r="A1526" s="51"/>
      <c r="B1526" s="95" t="s">
        <v>284</v>
      </c>
      <c r="C1526" s="148" t="s">
        <v>56</v>
      </c>
      <c r="D1526" s="148" t="s">
        <v>54</v>
      </c>
      <c r="E1526" s="6"/>
      <c r="F1526" s="46" t="s">
        <v>298</v>
      </c>
      <c r="G1526" s="6"/>
      <c r="H1526" s="38"/>
      <c r="I1526" s="6"/>
      <c r="J1526" s="59">
        <v>9</v>
      </c>
      <c r="K1526" s="59">
        <v>9</v>
      </c>
      <c r="L1526" s="52" t="s">
        <v>289</v>
      </c>
      <c r="M1526" s="53" t="s">
        <v>44</v>
      </c>
      <c r="N1526" s="54">
        <v>2</v>
      </c>
    </row>
    <row r="1527" spans="1:14" s="1" customFormat="1" ht="57" outlineLevel="1" collapsed="1">
      <c r="A1527" s="90" t="s">
        <v>299</v>
      </c>
      <c r="B1527" s="95" t="s">
        <v>284</v>
      </c>
      <c r="C1527" s="148" t="s">
        <v>56</v>
      </c>
      <c r="D1527" s="148" t="s">
        <v>54</v>
      </c>
      <c r="E1527" s="53" t="s">
        <v>300</v>
      </c>
      <c r="F1527" s="5" t="s">
        <v>301</v>
      </c>
      <c r="G1527" s="6" t="s">
        <v>121</v>
      </c>
      <c r="H1527" s="38" t="s">
        <v>302</v>
      </c>
      <c r="I1527" s="6" t="s">
        <v>43</v>
      </c>
      <c r="J1527" s="38">
        <v>4</v>
      </c>
      <c r="K1527" s="38">
        <v>9</v>
      </c>
      <c r="L1527" s="4" t="str">
        <f>L1528&amp;" "&amp;N1528&amp;M1528&amp;" "&amp;L1529&amp;" "&amp;N1529&amp;M1529&amp;" "&amp;L1530&amp;" "&amp;N1530&amp;M1530&amp;" "&amp;L1531&amp;" "&amp;N1531&amp;M1531&amp;" "&amp;L1532&amp;" "&amp;N1532&amp;M1532&amp;" "&amp;L1533&amp;" "&amp;N1533&amp;M1533</f>
        <v>Обрезка крон деревьев 50шт. Уборка порубочных остатков 100шт. Выправка опор 13шт. Замена изоляторов 22шт. Установка опор 2шт. Замена опор 2шт.</v>
      </c>
      <c r="M1527" s="6"/>
      <c r="N1527" s="38"/>
    </row>
    <row r="1528" spans="1:14" s="1" customFormat="1" hidden="1" outlineLevel="2">
      <c r="A1528" s="51"/>
      <c r="B1528" s="95" t="s">
        <v>284</v>
      </c>
      <c r="C1528" s="148" t="s">
        <v>56</v>
      </c>
      <c r="D1528" s="148" t="s">
        <v>54</v>
      </c>
      <c r="E1528" s="6"/>
      <c r="F1528" s="5" t="s">
        <v>294</v>
      </c>
      <c r="G1528" s="6"/>
      <c r="H1528" s="38"/>
      <c r="I1528" s="6"/>
      <c r="J1528" s="59">
        <v>4</v>
      </c>
      <c r="K1528" s="59">
        <v>4</v>
      </c>
      <c r="L1528" s="4" t="s">
        <v>198</v>
      </c>
      <c r="M1528" s="53" t="s">
        <v>44</v>
      </c>
      <c r="N1528" s="54">
        <v>50</v>
      </c>
    </row>
    <row r="1529" spans="1:14" s="1" customFormat="1" hidden="1" outlineLevel="2">
      <c r="A1529" s="51"/>
      <c r="B1529" s="95" t="s">
        <v>284</v>
      </c>
      <c r="C1529" s="148" t="s">
        <v>56</v>
      </c>
      <c r="D1529" s="148" t="s">
        <v>54</v>
      </c>
      <c r="E1529" s="6"/>
      <c r="F1529" s="5" t="s">
        <v>294</v>
      </c>
      <c r="G1529" s="6"/>
      <c r="H1529" s="38"/>
      <c r="I1529" s="6"/>
      <c r="J1529" s="59">
        <v>4</v>
      </c>
      <c r="K1529" s="59">
        <v>4</v>
      </c>
      <c r="L1529" s="4" t="s">
        <v>199</v>
      </c>
      <c r="M1529" s="53" t="s">
        <v>44</v>
      </c>
      <c r="N1529" s="54">
        <v>100</v>
      </c>
    </row>
    <row r="1530" spans="1:14" s="1" customFormat="1" ht="28.5" hidden="1" outlineLevel="2">
      <c r="A1530" s="51"/>
      <c r="B1530" s="95" t="s">
        <v>284</v>
      </c>
      <c r="C1530" s="148" t="s">
        <v>56</v>
      </c>
      <c r="D1530" s="148" t="s">
        <v>54</v>
      </c>
      <c r="E1530" s="6"/>
      <c r="F1530" s="5" t="s">
        <v>303</v>
      </c>
      <c r="G1530" s="6"/>
      <c r="H1530" s="38"/>
      <c r="I1530" s="6"/>
      <c r="J1530" s="59">
        <v>4</v>
      </c>
      <c r="K1530" s="59">
        <v>4</v>
      </c>
      <c r="L1530" s="52" t="s">
        <v>113</v>
      </c>
      <c r="M1530" s="53" t="s">
        <v>44</v>
      </c>
      <c r="N1530" s="54">
        <v>13</v>
      </c>
    </row>
    <row r="1531" spans="1:14" s="1" customFormat="1" hidden="1" outlineLevel="2">
      <c r="A1531" s="51"/>
      <c r="B1531" s="95" t="s">
        <v>284</v>
      </c>
      <c r="C1531" s="148" t="s">
        <v>56</v>
      </c>
      <c r="D1531" s="148" t="s">
        <v>54</v>
      </c>
      <c r="E1531" s="6"/>
      <c r="F1531" s="5" t="s">
        <v>304</v>
      </c>
      <c r="G1531" s="6"/>
      <c r="H1531" s="38"/>
      <c r="I1531" s="6"/>
      <c r="J1531" s="59">
        <v>4</v>
      </c>
      <c r="K1531" s="59">
        <v>4</v>
      </c>
      <c r="L1531" s="5" t="s">
        <v>77</v>
      </c>
      <c r="M1531" s="53" t="s">
        <v>44</v>
      </c>
      <c r="N1531" s="54">
        <v>22</v>
      </c>
    </row>
    <row r="1532" spans="1:14" s="1" customFormat="1" hidden="1" outlineLevel="2">
      <c r="A1532" s="51"/>
      <c r="B1532" s="95" t="s">
        <v>284</v>
      </c>
      <c r="C1532" s="148" t="s">
        <v>56</v>
      </c>
      <c r="D1532" s="148" t="s">
        <v>54</v>
      </c>
      <c r="E1532" s="6"/>
      <c r="F1532" s="5" t="s">
        <v>305</v>
      </c>
      <c r="G1532" s="6"/>
      <c r="H1532" s="38"/>
      <c r="I1532" s="6"/>
      <c r="J1532" s="59">
        <v>9</v>
      </c>
      <c r="K1532" s="59">
        <v>9</v>
      </c>
      <c r="L1532" s="5" t="s">
        <v>306</v>
      </c>
      <c r="M1532" s="53" t="s">
        <v>44</v>
      </c>
      <c r="N1532" s="54">
        <v>2</v>
      </c>
    </row>
    <row r="1533" spans="1:14" s="1" customFormat="1" hidden="1" outlineLevel="2">
      <c r="A1533" s="51"/>
      <c r="B1533" s="95" t="s">
        <v>284</v>
      </c>
      <c r="C1533" s="148" t="s">
        <v>56</v>
      </c>
      <c r="D1533" s="148" t="s">
        <v>54</v>
      </c>
      <c r="E1533" s="6"/>
      <c r="F1533" s="5" t="s">
        <v>307</v>
      </c>
      <c r="G1533" s="6"/>
      <c r="H1533" s="38"/>
      <c r="I1533" s="6"/>
      <c r="J1533" s="59">
        <v>9</v>
      </c>
      <c r="K1533" s="59">
        <v>9</v>
      </c>
      <c r="L1533" s="52" t="s">
        <v>282</v>
      </c>
      <c r="M1533" s="53" t="s">
        <v>44</v>
      </c>
      <c r="N1533" s="54">
        <v>2</v>
      </c>
    </row>
    <row r="1534" spans="1:14" s="1" customFormat="1" ht="57" outlineLevel="1" collapsed="1">
      <c r="A1534" s="90" t="s">
        <v>308</v>
      </c>
      <c r="B1534" s="95" t="s">
        <v>284</v>
      </c>
      <c r="C1534" s="148" t="s">
        <v>56</v>
      </c>
      <c r="D1534" s="148" t="s">
        <v>54</v>
      </c>
      <c r="E1534" s="53" t="s">
        <v>309</v>
      </c>
      <c r="F1534" s="5" t="s">
        <v>310</v>
      </c>
      <c r="G1534" s="6" t="s">
        <v>121</v>
      </c>
      <c r="H1534" s="38" t="s">
        <v>302</v>
      </c>
      <c r="I1534" s="6" t="s">
        <v>43</v>
      </c>
      <c r="J1534" s="38">
        <v>10</v>
      </c>
      <c r="K1534" s="38">
        <v>10</v>
      </c>
      <c r="L1534" s="4" t="str">
        <f>L1535&amp;" "&amp;N1535&amp;M1535&amp;" "&amp;L1536&amp;" "&amp;N1536&amp;M1536&amp;" "&amp;L1537&amp;" "&amp;N1537&amp;M1537&amp;" "&amp;L1538&amp;" "&amp;N1538&amp;M1538&amp;" "&amp;L1539&amp;" "&amp;N1539&amp;M1539</f>
        <v>Замена опор 9шт. Замена изоляторов 4шт. Выправка опор 4шт. Вырубка угрожающих деревьев 50шт. Замена траверс 4шт.</v>
      </c>
      <c r="M1534" s="6"/>
      <c r="N1534" s="38"/>
    </row>
    <row r="1535" spans="1:14" s="1" customFormat="1" hidden="1" outlineLevel="2">
      <c r="A1535" s="51"/>
      <c r="B1535" s="95" t="s">
        <v>284</v>
      </c>
      <c r="C1535" s="148" t="s">
        <v>56</v>
      </c>
      <c r="D1535" s="148" t="s">
        <v>54</v>
      </c>
      <c r="E1535" s="6"/>
      <c r="F1535" s="5" t="s">
        <v>311</v>
      </c>
      <c r="G1535" s="6"/>
      <c r="H1535" s="38"/>
      <c r="I1535" s="6"/>
      <c r="J1535" s="59">
        <v>10</v>
      </c>
      <c r="K1535" s="59">
        <v>10</v>
      </c>
      <c r="L1535" s="52" t="s">
        <v>282</v>
      </c>
      <c r="M1535" s="53" t="s">
        <v>44</v>
      </c>
      <c r="N1535" s="54">
        <v>9</v>
      </c>
    </row>
    <row r="1536" spans="1:14" s="1" customFormat="1" hidden="1" outlineLevel="2">
      <c r="A1536" s="51"/>
      <c r="B1536" s="95" t="s">
        <v>284</v>
      </c>
      <c r="C1536" s="148" t="s">
        <v>56</v>
      </c>
      <c r="D1536" s="148" t="s">
        <v>54</v>
      </c>
      <c r="E1536" s="6"/>
      <c r="F1536" s="5" t="s">
        <v>312</v>
      </c>
      <c r="G1536" s="6"/>
      <c r="H1536" s="38"/>
      <c r="I1536" s="6"/>
      <c r="J1536" s="59">
        <v>10</v>
      </c>
      <c r="K1536" s="59">
        <v>10</v>
      </c>
      <c r="L1536" s="5" t="s">
        <v>77</v>
      </c>
      <c r="M1536" s="53" t="s">
        <v>44</v>
      </c>
      <c r="N1536" s="54">
        <v>4</v>
      </c>
    </row>
    <row r="1537" spans="1:14" s="1" customFormat="1" hidden="1" outlineLevel="2">
      <c r="A1537" s="51"/>
      <c r="B1537" s="95" t="s">
        <v>284</v>
      </c>
      <c r="C1537" s="148" t="s">
        <v>56</v>
      </c>
      <c r="D1537" s="148" t="s">
        <v>54</v>
      </c>
      <c r="E1537" s="6"/>
      <c r="F1537" s="5" t="s">
        <v>313</v>
      </c>
      <c r="G1537" s="6"/>
      <c r="H1537" s="38"/>
      <c r="I1537" s="6"/>
      <c r="J1537" s="59">
        <v>10</v>
      </c>
      <c r="K1537" s="59">
        <v>10</v>
      </c>
      <c r="L1537" s="52" t="s">
        <v>113</v>
      </c>
      <c r="M1537" s="53" t="s">
        <v>44</v>
      </c>
      <c r="N1537" s="54">
        <v>4</v>
      </c>
    </row>
    <row r="1538" spans="1:14" s="1" customFormat="1" hidden="1" outlineLevel="2">
      <c r="A1538" s="51"/>
      <c r="B1538" s="95" t="s">
        <v>284</v>
      </c>
      <c r="C1538" s="148" t="s">
        <v>56</v>
      </c>
      <c r="D1538" s="148" t="s">
        <v>54</v>
      </c>
      <c r="E1538" s="6"/>
      <c r="F1538" s="5" t="s">
        <v>314</v>
      </c>
      <c r="G1538" s="6"/>
      <c r="H1538" s="38"/>
      <c r="I1538" s="6"/>
      <c r="J1538" s="59">
        <v>10</v>
      </c>
      <c r="K1538" s="59">
        <v>10</v>
      </c>
      <c r="L1538" s="52" t="s">
        <v>67</v>
      </c>
      <c r="M1538" s="53" t="s">
        <v>44</v>
      </c>
      <c r="N1538" s="54">
        <v>50</v>
      </c>
    </row>
    <row r="1539" spans="1:14" s="1" customFormat="1" hidden="1" outlineLevel="2">
      <c r="A1539" s="51"/>
      <c r="B1539" s="95" t="s">
        <v>284</v>
      </c>
      <c r="C1539" s="148" t="s">
        <v>56</v>
      </c>
      <c r="D1539" s="148" t="s">
        <v>54</v>
      </c>
      <c r="E1539" s="6"/>
      <c r="F1539" s="12" t="s">
        <v>6476</v>
      </c>
      <c r="G1539" s="6"/>
      <c r="H1539" s="38"/>
      <c r="I1539" s="6"/>
      <c r="J1539" s="59">
        <v>10</v>
      </c>
      <c r="K1539" s="59">
        <v>10</v>
      </c>
      <c r="L1539" s="52" t="s">
        <v>289</v>
      </c>
      <c r="M1539" s="53" t="s">
        <v>44</v>
      </c>
      <c r="N1539" s="54">
        <v>4</v>
      </c>
    </row>
    <row r="1540" spans="1:14" s="1" customFormat="1" ht="28.5" outlineLevel="1" collapsed="1">
      <c r="A1540" s="90" t="s">
        <v>315</v>
      </c>
      <c r="B1540" s="95" t="s">
        <v>284</v>
      </c>
      <c r="C1540" s="148" t="s">
        <v>56</v>
      </c>
      <c r="D1540" s="148" t="s">
        <v>54</v>
      </c>
      <c r="E1540" s="53" t="s">
        <v>316</v>
      </c>
      <c r="F1540" s="5" t="s">
        <v>317</v>
      </c>
      <c r="G1540" s="6" t="s">
        <v>59</v>
      </c>
      <c r="H1540" s="38"/>
      <c r="I1540" s="6" t="s">
        <v>43</v>
      </c>
      <c r="J1540" s="38">
        <v>6</v>
      </c>
      <c r="K1540" s="38">
        <v>6</v>
      </c>
      <c r="L1540" s="4" t="str">
        <f>L1541&amp;" "&amp;N1541&amp;M1541&amp;" "&amp;L1542&amp;" "&amp;N1542&amp;M1542</f>
        <v>Вырубка угрожающих деревьев 50шт. Выправка опор 4шт.</v>
      </c>
      <c r="M1540" s="6"/>
      <c r="N1540" s="38"/>
    </row>
    <row r="1541" spans="1:14" s="1" customFormat="1" hidden="1" outlineLevel="2">
      <c r="A1541" s="51"/>
      <c r="B1541" s="95" t="s">
        <v>284</v>
      </c>
      <c r="C1541" s="148" t="s">
        <v>56</v>
      </c>
      <c r="D1541" s="148" t="s">
        <v>54</v>
      </c>
      <c r="E1541" s="6"/>
      <c r="F1541" s="5" t="s">
        <v>318</v>
      </c>
      <c r="G1541" s="6"/>
      <c r="H1541" s="38"/>
      <c r="I1541" s="6" t="s">
        <v>43</v>
      </c>
      <c r="J1541" s="59">
        <v>6</v>
      </c>
      <c r="K1541" s="59">
        <v>6</v>
      </c>
      <c r="L1541" s="5" t="s">
        <v>67</v>
      </c>
      <c r="M1541" s="53" t="s">
        <v>44</v>
      </c>
      <c r="N1541" s="54">
        <v>50</v>
      </c>
    </row>
    <row r="1542" spans="1:14" s="1" customFormat="1" hidden="1" outlineLevel="2">
      <c r="A1542" s="51"/>
      <c r="B1542" s="95" t="s">
        <v>284</v>
      </c>
      <c r="C1542" s="148" t="s">
        <v>56</v>
      </c>
      <c r="D1542" s="148" t="s">
        <v>54</v>
      </c>
      <c r="E1542" s="6"/>
      <c r="F1542" s="5" t="s">
        <v>319</v>
      </c>
      <c r="G1542" s="6"/>
      <c r="H1542" s="38"/>
      <c r="I1542" s="6" t="s">
        <v>43</v>
      </c>
      <c r="J1542" s="59">
        <v>6</v>
      </c>
      <c r="K1542" s="59">
        <v>6</v>
      </c>
      <c r="L1542" s="5" t="s">
        <v>113</v>
      </c>
      <c r="M1542" s="53" t="s">
        <v>44</v>
      </c>
      <c r="N1542" s="54">
        <v>4</v>
      </c>
    </row>
    <row r="1543" spans="1:14" s="1" customFormat="1" ht="42.75" outlineLevel="1" collapsed="1">
      <c r="A1543" s="90" t="s">
        <v>320</v>
      </c>
      <c r="B1543" s="95" t="s">
        <v>284</v>
      </c>
      <c r="C1543" s="148" t="s">
        <v>56</v>
      </c>
      <c r="D1543" s="148" t="s">
        <v>54</v>
      </c>
      <c r="E1543" s="53" t="s">
        <v>321</v>
      </c>
      <c r="F1543" s="5" t="s">
        <v>322</v>
      </c>
      <c r="G1543" s="6" t="s">
        <v>108</v>
      </c>
      <c r="H1543" s="38"/>
      <c r="I1543" s="6" t="s">
        <v>43</v>
      </c>
      <c r="J1543" s="38">
        <v>6</v>
      </c>
      <c r="K1543" s="38">
        <v>6</v>
      </c>
      <c r="L1543" s="4" t="str">
        <f>L1544&amp;" "&amp;N1544&amp;M1544&amp;" "&amp;L1545&amp;" "&amp;N1545&amp;M1545&amp;" "&amp;L1546&amp;" "&amp;N1546&amp;M1546&amp;" "&amp;L1547&amp;" "&amp;N1547&amp;M1547</f>
        <v>Обрезка крон деревьев 30шт. Замена изоляторов  4шт. Уборка порубочных остатков 60м3 Выправка опор 3шт.</v>
      </c>
      <c r="M1543" s="6"/>
      <c r="N1543" s="38"/>
    </row>
    <row r="1544" spans="1:14" s="1" customFormat="1" hidden="1" outlineLevel="2">
      <c r="A1544" s="51"/>
      <c r="B1544" s="95" t="s">
        <v>284</v>
      </c>
      <c r="C1544" s="148" t="s">
        <v>56</v>
      </c>
      <c r="D1544" s="148" t="s">
        <v>54</v>
      </c>
      <c r="E1544" s="6"/>
      <c r="F1544" s="5" t="s">
        <v>323</v>
      </c>
      <c r="G1544" s="6"/>
      <c r="H1544" s="38"/>
      <c r="I1544" s="6" t="s">
        <v>43</v>
      </c>
      <c r="J1544" s="59">
        <v>6</v>
      </c>
      <c r="K1544" s="59">
        <v>6</v>
      </c>
      <c r="L1544" s="4" t="s">
        <v>198</v>
      </c>
      <c r="M1544" s="53" t="s">
        <v>44</v>
      </c>
      <c r="N1544" s="54">
        <v>30</v>
      </c>
    </row>
    <row r="1545" spans="1:14" s="1" customFormat="1" hidden="1" outlineLevel="2">
      <c r="A1545" s="51"/>
      <c r="B1545" s="95" t="s">
        <v>284</v>
      </c>
      <c r="C1545" s="148" t="s">
        <v>56</v>
      </c>
      <c r="D1545" s="148" t="s">
        <v>54</v>
      </c>
      <c r="E1545" s="6"/>
      <c r="F1545" s="5" t="s">
        <v>324</v>
      </c>
      <c r="G1545" s="6"/>
      <c r="H1545" s="38"/>
      <c r="I1545" s="6" t="s">
        <v>43</v>
      </c>
      <c r="J1545" s="59">
        <v>6</v>
      </c>
      <c r="K1545" s="59">
        <v>6</v>
      </c>
      <c r="L1545" s="4" t="s">
        <v>258</v>
      </c>
      <c r="M1545" s="53" t="s">
        <v>44</v>
      </c>
      <c r="N1545" s="54">
        <v>4</v>
      </c>
    </row>
    <row r="1546" spans="1:14" s="1" customFormat="1" hidden="1" outlineLevel="2">
      <c r="A1546" s="51"/>
      <c r="B1546" s="95" t="s">
        <v>284</v>
      </c>
      <c r="C1546" s="148" t="s">
        <v>56</v>
      </c>
      <c r="D1546" s="148" t="s">
        <v>54</v>
      </c>
      <c r="E1546" s="6"/>
      <c r="F1546" s="5" t="s">
        <v>323</v>
      </c>
      <c r="G1546" s="6"/>
      <c r="H1546" s="38"/>
      <c r="I1546" s="6" t="s">
        <v>43</v>
      </c>
      <c r="J1546" s="59">
        <v>6</v>
      </c>
      <c r="K1546" s="59">
        <v>6</v>
      </c>
      <c r="L1546" s="4" t="s">
        <v>199</v>
      </c>
      <c r="M1546" s="53" t="s">
        <v>200</v>
      </c>
      <c r="N1546" s="54">
        <v>60</v>
      </c>
    </row>
    <row r="1547" spans="1:14" s="1" customFormat="1" hidden="1" outlineLevel="2">
      <c r="A1547" s="51"/>
      <c r="B1547" s="95" t="s">
        <v>284</v>
      </c>
      <c r="C1547" s="148" t="s">
        <v>56</v>
      </c>
      <c r="D1547" s="148" t="s">
        <v>54</v>
      </c>
      <c r="E1547" s="6"/>
      <c r="F1547" s="5" t="s">
        <v>325</v>
      </c>
      <c r="G1547" s="6"/>
      <c r="H1547" s="38"/>
      <c r="I1547" s="6" t="s">
        <v>43</v>
      </c>
      <c r="J1547" s="59">
        <v>6</v>
      </c>
      <c r="K1547" s="59">
        <v>6</v>
      </c>
      <c r="L1547" s="4" t="s">
        <v>113</v>
      </c>
      <c r="M1547" s="53" t="s">
        <v>44</v>
      </c>
      <c r="N1547" s="54">
        <v>3</v>
      </c>
    </row>
    <row r="1548" spans="1:14" s="37" customFormat="1" ht="42.75" outlineLevel="1" collapsed="1">
      <c r="A1548" s="51" t="s">
        <v>326</v>
      </c>
      <c r="B1548" s="95" t="s">
        <v>284</v>
      </c>
      <c r="C1548" s="26" t="s">
        <v>202</v>
      </c>
      <c r="D1548" s="148" t="s">
        <v>54</v>
      </c>
      <c r="E1548" s="51" t="s">
        <v>327</v>
      </c>
      <c r="F1548" s="46" t="s">
        <v>328</v>
      </c>
      <c r="G1548" s="6" t="s">
        <v>108</v>
      </c>
      <c r="H1548" s="38"/>
      <c r="I1548" s="6" t="s">
        <v>43</v>
      </c>
      <c r="J1548" s="59">
        <v>5</v>
      </c>
      <c r="K1548" s="59">
        <v>6</v>
      </c>
      <c r="L1548" s="4" t="str">
        <f>L1549&amp;" "&amp;N1549&amp;M1549&amp;" "&amp;L1550&amp;" "&amp;N1550&amp;M1550&amp;" "&amp;L1551&amp;" "&amp;N1551&amp;M1551&amp;" "&amp;L1552&amp;" "&amp;N1552&amp;M1552&amp;" "&amp;L1553&amp;" "&amp;N1553&amp;M1553&amp;" "&amp;L1554&amp;" "&amp;N1554&amp;M1554</f>
        <v>Выправка опор  16шт. замена изоляторов 50шт. Обрезка крон деревьев 80шт. замена опор 1шт. Замена колпачков 100шт. Ремонт РЛ 10шт.</v>
      </c>
      <c r="M1548" s="54"/>
      <c r="N1548" s="54"/>
    </row>
    <row r="1549" spans="1:14" s="37" customFormat="1" hidden="1" outlineLevel="2">
      <c r="A1549" s="51"/>
      <c r="B1549" s="95" t="s">
        <v>284</v>
      </c>
      <c r="C1549" s="26" t="s">
        <v>202</v>
      </c>
      <c r="D1549" s="148" t="s">
        <v>54</v>
      </c>
      <c r="E1549" s="51"/>
      <c r="F1549" s="91" t="s">
        <v>329</v>
      </c>
      <c r="G1549" s="6"/>
      <c r="H1549" s="38"/>
      <c r="I1549" s="6" t="s">
        <v>43</v>
      </c>
      <c r="J1549" s="59">
        <v>5</v>
      </c>
      <c r="K1549" s="59">
        <v>6</v>
      </c>
      <c r="L1549" s="4" t="s">
        <v>192</v>
      </c>
      <c r="M1549" s="53" t="s">
        <v>44</v>
      </c>
      <c r="N1549" s="54">
        <v>16</v>
      </c>
    </row>
    <row r="1550" spans="1:14" s="37" customFormat="1" hidden="1" outlineLevel="2">
      <c r="A1550" s="51"/>
      <c r="B1550" s="95" t="s">
        <v>284</v>
      </c>
      <c r="C1550" s="26" t="s">
        <v>202</v>
      </c>
      <c r="D1550" s="148" t="s">
        <v>54</v>
      </c>
      <c r="E1550" s="51"/>
      <c r="F1550" s="7" t="s">
        <v>330</v>
      </c>
      <c r="G1550" s="6"/>
      <c r="H1550" s="38"/>
      <c r="I1550" s="6" t="s">
        <v>43</v>
      </c>
      <c r="J1550" s="38" t="s">
        <v>331</v>
      </c>
      <c r="K1550" s="38" t="s">
        <v>332</v>
      </c>
      <c r="L1550" s="7" t="s">
        <v>333</v>
      </c>
      <c r="M1550" s="53" t="s">
        <v>44</v>
      </c>
      <c r="N1550" s="38">
        <v>50</v>
      </c>
    </row>
    <row r="1551" spans="1:14" s="37" customFormat="1" hidden="1" outlineLevel="2">
      <c r="A1551" s="51"/>
      <c r="B1551" s="95" t="s">
        <v>284</v>
      </c>
      <c r="C1551" s="26" t="s">
        <v>202</v>
      </c>
      <c r="D1551" s="148" t="s">
        <v>54</v>
      </c>
      <c r="E1551" s="51"/>
      <c r="F1551" s="7" t="s">
        <v>334</v>
      </c>
      <c r="G1551" s="6"/>
      <c r="H1551" s="38"/>
      <c r="I1551" s="6" t="s">
        <v>43</v>
      </c>
      <c r="J1551" s="59">
        <v>5</v>
      </c>
      <c r="K1551" s="38" t="s">
        <v>332</v>
      </c>
      <c r="L1551" s="7" t="s">
        <v>198</v>
      </c>
      <c r="M1551" s="53" t="s">
        <v>44</v>
      </c>
      <c r="N1551" s="38">
        <v>80</v>
      </c>
    </row>
    <row r="1552" spans="1:14" s="37" customFormat="1" hidden="1" outlineLevel="2">
      <c r="A1552" s="51"/>
      <c r="B1552" s="95" t="s">
        <v>284</v>
      </c>
      <c r="C1552" s="26" t="s">
        <v>202</v>
      </c>
      <c r="D1552" s="148" t="s">
        <v>54</v>
      </c>
      <c r="E1552" s="51"/>
      <c r="F1552" s="7" t="s">
        <v>335</v>
      </c>
      <c r="G1552" s="6"/>
      <c r="H1552" s="38"/>
      <c r="I1552" s="6" t="s">
        <v>43</v>
      </c>
      <c r="J1552" s="59">
        <v>5</v>
      </c>
      <c r="K1552" s="38" t="s">
        <v>332</v>
      </c>
      <c r="L1552" s="7" t="s">
        <v>336</v>
      </c>
      <c r="M1552" s="53" t="s">
        <v>44</v>
      </c>
      <c r="N1552" s="38">
        <v>1</v>
      </c>
    </row>
    <row r="1553" spans="1:14" s="37" customFormat="1" hidden="1" outlineLevel="2">
      <c r="A1553" s="51"/>
      <c r="B1553" s="95" t="s">
        <v>284</v>
      </c>
      <c r="C1553" s="26" t="s">
        <v>202</v>
      </c>
      <c r="D1553" s="148" t="s">
        <v>54</v>
      </c>
      <c r="E1553" s="51"/>
      <c r="F1553" s="7" t="s">
        <v>337</v>
      </c>
      <c r="G1553" s="6"/>
      <c r="H1553" s="38"/>
      <c r="I1553" s="6" t="s">
        <v>43</v>
      </c>
      <c r="J1553" s="59">
        <v>5</v>
      </c>
      <c r="K1553" s="38" t="s">
        <v>332</v>
      </c>
      <c r="L1553" s="7" t="s">
        <v>338</v>
      </c>
      <c r="M1553" s="53" t="s">
        <v>44</v>
      </c>
      <c r="N1553" s="38">
        <v>100</v>
      </c>
    </row>
    <row r="1554" spans="1:14" s="37" customFormat="1" ht="28.5" hidden="1" outlineLevel="2">
      <c r="A1554" s="51"/>
      <c r="B1554" s="95" t="s">
        <v>284</v>
      </c>
      <c r="C1554" s="26" t="s">
        <v>202</v>
      </c>
      <c r="D1554" s="148" t="s">
        <v>54</v>
      </c>
      <c r="E1554" s="51"/>
      <c r="F1554" s="129" t="s">
        <v>339</v>
      </c>
      <c r="G1554" s="6"/>
      <c r="H1554" s="38"/>
      <c r="I1554" s="6" t="s">
        <v>43</v>
      </c>
      <c r="J1554" s="38" t="s">
        <v>331</v>
      </c>
      <c r="K1554" s="38" t="s">
        <v>332</v>
      </c>
      <c r="L1554" s="7" t="s">
        <v>340</v>
      </c>
      <c r="M1554" s="53" t="s">
        <v>44</v>
      </c>
      <c r="N1554" s="38">
        <v>10</v>
      </c>
    </row>
    <row r="1555" spans="1:14" s="37" customFormat="1" ht="57" outlineLevel="1" collapsed="1">
      <c r="A1555" s="51" t="s">
        <v>341</v>
      </c>
      <c r="B1555" s="95" t="s">
        <v>284</v>
      </c>
      <c r="C1555" s="26" t="s">
        <v>202</v>
      </c>
      <c r="D1555" s="148" t="s">
        <v>54</v>
      </c>
      <c r="E1555" s="51" t="s">
        <v>342</v>
      </c>
      <c r="F1555" s="7" t="s">
        <v>343</v>
      </c>
      <c r="G1555" s="6" t="s">
        <v>108</v>
      </c>
      <c r="H1555" s="38"/>
      <c r="I1555" s="6" t="s">
        <v>43</v>
      </c>
      <c r="J1555" s="38" t="s">
        <v>206</v>
      </c>
      <c r="K1555" s="38" t="s">
        <v>344</v>
      </c>
      <c r="L1555" s="4" t="str">
        <f>L1556&amp;" "&amp;N1556&amp;M1556&amp;" "&amp;L1557&amp;" "&amp;N1557&amp;M1557&amp;" "&amp;L1558&amp;" "&amp;N1558&amp;M1558&amp;" "&amp;L1559&amp;" "&amp;N1559&amp;M1559&amp;" "&amp;L1560&amp;" "&amp;N1560&amp;M1560&amp;" "&amp;L1561&amp;" "&amp;N1561&amp;M1561&amp;" "&amp;L1562&amp;" "&amp;N1562&amp;M1562</f>
        <v>Выправка опор  12шт. замена изоляторов 50шт. Замена колпачков 100шт. Обрезка крон деревьев 80шт. замена опор 2шт. Ремонт РЛНД 8шт. замена опор 2шт.</v>
      </c>
      <c r="M1555" s="51"/>
      <c r="N1555" s="38"/>
    </row>
    <row r="1556" spans="1:14" s="37" customFormat="1" hidden="1" outlineLevel="2">
      <c r="A1556" s="51"/>
      <c r="B1556" s="95" t="s">
        <v>284</v>
      </c>
      <c r="C1556" s="26" t="s">
        <v>202</v>
      </c>
      <c r="D1556" s="148" t="s">
        <v>54</v>
      </c>
      <c r="E1556" s="51"/>
      <c r="F1556" s="7" t="s">
        <v>345</v>
      </c>
      <c r="G1556" s="6"/>
      <c r="H1556" s="38"/>
      <c r="I1556" s="6" t="s">
        <v>43</v>
      </c>
      <c r="J1556" s="38" t="s">
        <v>346</v>
      </c>
      <c r="K1556" s="38" t="s">
        <v>346</v>
      </c>
      <c r="L1556" s="4" t="s">
        <v>192</v>
      </c>
      <c r="M1556" s="53" t="s">
        <v>44</v>
      </c>
      <c r="N1556" s="38">
        <v>12</v>
      </c>
    </row>
    <row r="1557" spans="1:14" s="37" customFormat="1" ht="42.75" hidden="1" outlineLevel="2">
      <c r="A1557" s="51"/>
      <c r="B1557" s="95" t="s">
        <v>284</v>
      </c>
      <c r="C1557" s="26" t="s">
        <v>202</v>
      </c>
      <c r="D1557" s="148" t="s">
        <v>54</v>
      </c>
      <c r="E1557" s="51"/>
      <c r="F1557" s="7" t="s">
        <v>347</v>
      </c>
      <c r="G1557" s="6"/>
      <c r="H1557" s="38"/>
      <c r="I1557" s="6" t="s">
        <v>43</v>
      </c>
      <c r="J1557" s="38" t="s">
        <v>348</v>
      </c>
      <c r="K1557" s="38" t="s">
        <v>348</v>
      </c>
      <c r="L1557" s="7" t="s">
        <v>333</v>
      </c>
      <c r="M1557" s="53" t="s">
        <v>44</v>
      </c>
      <c r="N1557" s="38">
        <v>50</v>
      </c>
    </row>
    <row r="1558" spans="1:14" s="37" customFormat="1" hidden="1" outlineLevel="2">
      <c r="A1558" s="51"/>
      <c r="B1558" s="95" t="s">
        <v>284</v>
      </c>
      <c r="C1558" s="26" t="s">
        <v>202</v>
      </c>
      <c r="D1558" s="148" t="s">
        <v>54</v>
      </c>
      <c r="E1558" s="51"/>
      <c r="F1558" s="7" t="s">
        <v>337</v>
      </c>
      <c r="G1558" s="6"/>
      <c r="H1558" s="38"/>
      <c r="I1558" s="6" t="s">
        <v>43</v>
      </c>
      <c r="J1558" s="59">
        <v>5</v>
      </c>
      <c r="K1558" s="38" t="s">
        <v>332</v>
      </c>
      <c r="L1558" s="7" t="s">
        <v>338</v>
      </c>
      <c r="M1558" s="53" t="s">
        <v>44</v>
      </c>
      <c r="N1558" s="38">
        <v>100</v>
      </c>
    </row>
    <row r="1559" spans="1:14" s="37" customFormat="1" hidden="1" outlineLevel="2">
      <c r="A1559" s="51"/>
      <c r="B1559" s="95" t="s">
        <v>284</v>
      </c>
      <c r="C1559" s="26" t="s">
        <v>202</v>
      </c>
      <c r="D1559" s="148" t="s">
        <v>54</v>
      </c>
      <c r="E1559" s="51"/>
      <c r="F1559" s="7" t="s">
        <v>349</v>
      </c>
      <c r="G1559" s="6"/>
      <c r="H1559" s="38"/>
      <c r="I1559" s="6" t="s">
        <v>43</v>
      </c>
      <c r="J1559" s="38" t="s">
        <v>206</v>
      </c>
      <c r="K1559" s="38" t="s">
        <v>206</v>
      </c>
      <c r="L1559" s="7" t="s">
        <v>198</v>
      </c>
      <c r="M1559" s="53" t="s">
        <v>44</v>
      </c>
      <c r="N1559" s="38">
        <v>80</v>
      </c>
    </row>
    <row r="1560" spans="1:14" s="37" customFormat="1" hidden="1" outlineLevel="2">
      <c r="A1560" s="51"/>
      <c r="B1560" s="95" t="s">
        <v>284</v>
      </c>
      <c r="C1560" s="26" t="s">
        <v>202</v>
      </c>
      <c r="D1560" s="148" t="s">
        <v>54</v>
      </c>
      <c r="E1560" s="38"/>
      <c r="F1560" s="7" t="s">
        <v>350</v>
      </c>
      <c r="G1560" s="6"/>
      <c r="H1560" s="38"/>
      <c r="I1560" s="6" t="s">
        <v>43</v>
      </c>
      <c r="J1560" s="38">
        <v>7</v>
      </c>
      <c r="K1560" s="38">
        <v>7</v>
      </c>
      <c r="L1560" s="7" t="s">
        <v>336</v>
      </c>
      <c r="M1560" s="53" t="s">
        <v>44</v>
      </c>
      <c r="N1560" s="38">
        <v>2</v>
      </c>
    </row>
    <row r="1561" spans="1:14" s="37" customFormat="1" hidden="1" outlineLevel="2">
      <c r="A1561" s="51"/>
      <c r="B1561" s="95" t="s">
        <v>284</v>
      </c>
      <c r="C1561" s="26" t="s">
        <v>202</v>
      </c>
      <c r="D1561" s="148" t="s">
        <v>54</v>
      </c>
      <c r="E1561" s="51"/>
      <c r="F1561" s="139" t="s">
        <v>351</v>
      </c>
      <c r="G1561" s="6"/>
      <c r="H1561" s="38"/>
      <c r="I1561" s="6" t="s">
        <v>43</v>
      </c>
      <c r="J1561" s="38" t="s">
        <v>344</v>
      </c>
      <c r="K1561" s="38" t="s">
        <v>344</v>
      </c>
      <c r="L1561" s="7" t="s">
        <v>352</v>
      </c>
      <c r="M1561" s="53" t="s">
        <v>44</v>
      </c>
      <c r="N1561" s="38">
        <v>8</v>
      </c>
    </row>
    <row r="1562" spans="1:14" s="37" customFormat="1" hidden="1" outlineLevel="2">
      <c r="A1562" s="51"/>
      <c r="B1562" s="95" t="s">
        <v>284</v>
      </c>
      <c r="C1562" s="26" t="s">
        <v>202</v>
      </c>
      <c r="D1562" s="148" t="s">
        <v>54</v>
      </c>
      <c r="E1562" s="20"/>
      <c r="F1562" s="4">
        <v>22.24</v>
      </c>
      <c r="G1562" s="6"/>
      <c r="H1562" s="38"/>
      <c r="I1562" s="6" t="s">
        <v>43</v>
      </c>
      <c r="J1562" s="59">
        <v>7</v>
      </c>
      <c r="K1562" s="59">
        <v>7</v>
      </c>
      <c r="L1562" s="7" t="s">
        <v>336</v>
      </c>
      <c r="M1562" s="53" t="s">
        <v>44</v>
      </c>
      <c r="N1562" s="38">
        <v>2</v>
      </c>
    </row>
    <row r="1563" spans="1:14" s="37" customFormat="1" ht="42.75" outlineLevel="1" collapsed="1">
      <c r="A1563" s="51" t="s">
        <v>353</v>
      </c>
      <c r="B1563" s="95" t="s">
        <v>284</v>
      </c>
      <c r="C1563" s="26" t="s">
        <v>202</v>
      </c>
      <c r="D1563" s="148" t="s">
        <v>54</v>
      </c>
      <c r="E1563" s="20" t="s">
        <v>354</v>
      </c>
      <c r="F1563" s="4" t="s">
        <v>355</v>
      </c>
      <c r="G1563" s="6" t="s">
        <v>108</v>
      </c>
      <c r="H1563" s="38"/>
      <c r="I1563" s="6" t="s">
        <v>43</v>
      </c>
      <c r="J1563" s="59">
        <v>4</v>
      </c>
      <c r="K1563" s="59">
        <v>6</v>
      </c>
      <c r="L1563" s="4" t="str">
        <f>L1564&amp;" "&amp;N1564&amp;M1564&amp;" "&amp;L1565&amp;" "&amp;N1565&amp;M1565&amp;" "&amp;L1566&amp;" "&amp;N1566&amp;M1566&amp;" "&amp;L1567&amp;" "&amp;N1567&amp;M1567&amp;" "&amp;L1568&amp;" "&amp;N1568&amp;M1568&amp;" "&amp;L1569&amp;" "&amp;N1569&amp;M1569</f>
        <v>Выправка опор  31 замена изоляторов 60шт. Замена колпачков 100 Обрезка крон деревьев 70 замена опор 2 Ремонт РЛНД 9шт.</v>
      </c>
      <c r="M1563" s="51"/>
      <c r="N1563" s="38"/>
    </row>
    <row r="1564" spans="1:14" s="37" customFormat="1" ht="42.75" hidden="1" outlineLevel="2">
      <c r="A1564" s="51"/>
      <c r="B1564" s="95" t="s">
        <v>284</v>
      </c>
      <c r="C1564" s="26" t="s">
        <v>202</v>
      </c>
      <c r="D1564" s="148" t="s">
        <v>54</v>
      </c>
      <c r="E1564" s="20"/>
      <c r="F1564" s="4" t="s">
        <v>356</v>
      </c>
      <c r="G1564" s="6"/>
      <c r="H1564" s="38"/>
      <c r="I1564" s="6" t="s">
        <v>43</v>
      </c>
      <c r="J1564" s="59">
        <v>6</v>
      </c>
      <c r="K1564" s="59">
        <v>6</v>
      </c>
      <c r="L1564" s="4" t="s">
        <v>192</v>
      </c>
      <c r="M1564" s="51"/>
      <c r="N1564" s="38">
        <v>31</v>
      </c>
    </row>
    <row r="1565" spans="1:14" s="37" customFormat="1" ht="42.75" hidden="1" outlineLevel="2">
      <c r="A1565" s="51"/>
      <c r="B1565" s="95" t="s">
        <v>284</v>
      </c>
      <c r="C1565" s="26" t="s">
        <v>202</v>
      </c>
      <c r="D1565" s="148" t="s">
        <v>54</v>
      </c>
      <c r="E1565" s="20"/>
      <c r="F1565" s="129" t="s">
        <v>357</v>
      </c>
      <c r="G1565" s="6"/>
      <c r="H1565" s="38"/>
      <c r="I1565" s="6" t="s">
        <v>43</v>
      </c>
      <c r="J1565" s="59">
        <v>4</v>
      </c>
      <c r="K1565" s="59">
        <v>4</v>
      </c>
      <c r="L1565" s="7" t="s">
        <v>333</v>
      </c>
      <c r="M1565" s="53" t="s">
        <v>44</v>
      </c>
      <c r="N1565" s="38">
        <v>60</v>
      </c>
    </row>
    <row r="1566" spans="1:14" s="37" customFormat="1" ht="57" hidden="1" outlineLevel="2">
      <c r="A1566" s="51"/>
      <c r="B1566" s="95" t="s">
        <v>284</v>
      </c>
      <c r="C1566" s="26" t="s">
        <v>202</v>
      </c>
      <c r="D1566" s="148" t="s">
        <v>54</v>
      </c>
      <c r="E1566" s="51"/>
      <c r="F1566" s="7" t="s">
        <v>358</v>
      </c>
      <c r="G1566" s="6"/>
      <c r="H1566" s="38"/>
      <c r="I1566" s="6" t="s">
        <v>43</v>
      </c>
      <c r="J1566" s="59">
        <v>4</v>
      </c>
      <c r="K1566" s="38" t="s">
        <v>215</v>
      </c>
      <c r="L1566" s="7" t="s">
        <v>338</v>
      </c>
      <c r="M1566" s="51"/>
      <c r="N1566" s="38">
        <v>100</v>
      </c>
    </row>
    <row r="1567" spans="1:14" s="37" customFormat="1" hidden="1" outlineLevel="2">
      <c r="A1567" s="51"/>
      <c r="B1567" s="95" t="s">
        <v>284</v>
      </c>
      <c r="C1567" s="26" t="s">
        <v>202</v>
      </c>
      <c r="D1567" s="148" t="s">
        <v>54</v>
      </c>
      <c r="E1567" s="20"/>
      <c r="F1567" s="4" t="s">
        <v>359</v>
      </c>
      <c r="G1567" s="6"/>
      <c r="H1567" s="38"/>
      <c r="I1567" s="6" t="s">
        <v>43</v>
      </c>
      <c r="J1567" s="59">
        <v>4</v>
      </c>
      <c r="K1567" s="59">
        <v>4</v>
      </c>
      <c r="L1567" s="7" t="s">
        <v>198</v>
      </c>
      <c r="M1567" s="51"/>
      <c r="N1567" s="38">
        <v>70</v>
      </c>
    </row>
    <row r="1568" spans="1:14" s="37" customFormat="1" hidden="1" outlineLevel="2">
      <c r="A1568" s="51"/>
      <c r="B1568" s="95" t="s">
        <v>284</v>
      </c>
      <c r="C1568" s="26" t="s">
        <v>202</v>
      </c>
      <c r="D1568" s="148" t="s">
        <v>54</v>
      </c>
      <c r="E1568" s="51"/>
      <c r="F1568" s="7" t="s">
        <v>360</v>
      </c>
      <c r="G1568" s="6"/>
      <c r="H1568" s="38"/>
      <c r="I1568" s="6" t="s">
        <v>43</v>
      </c>
      <c r="J1568" s="59">
        <v>4</v>
      </c>
      <c r="K1568" s="38" t="s">
        <v>215</v>
      </c>
      <c r="L1568" s="7" t="s">
        <v>336</v>
      </c>
      <c r="M1568" s="51"/>
      <c r="N1568" s="38">
        <v>2</v>
      </c>
    </row>
    <row r="1569" spans="1:14" s="37" customFormat="1" ht="28.5" hidden="1" outlineLevel="2">
      <c r="A1569" s="51"/>
      <c r="B1569" s="95" t="s">
        <v>284</v>
      </c>
      <c r="C1569" s="26" t="s">
        <v>202</v>
      </c>
      <c r="D1569" s="148" t="s">
        <v>54</v>
      </c>
      <c r="E1569" s="51"/>
      <c r="F1569" s="129" t="s">
        <v>361</v>
      </c>
      <c r="G1569" s="6"/>
      <c r="H1569" s="38"/>
      <c r="I1569" s="6" t="s">
        <v>43</v>
      </c>
      <c r="J1569" s="38" t="s">
        <v>215</v>
      </c>
      <c r="K1569" s="38" t="s">
        <v>215</v>
      </c>
      <c r="L1569" s="7" t="s">
        <v>352</v>
      </c>
      <c r="M1569" s="53" t="s">
        <v>44</v>
      </c>
      <c r="N1569" s="38">
        <v>9</v>
      </c>
    </row>
    <row r="1570" spans="1:14" s="37" customFormat="1" ht="42.75" outlineLevel="1" collapsed="1">
      <c r="A1570" s="51" t="s">
        <v>362</v>
      </c>
      <c r="B1570" s="95" t="s">
        <v>284</v>
      </c>
      <c r="C1570" s="26" t="s">
        <v>202</v>
      </c>
      <c r="D1570" s="148" t="s">
        <v>54</v>
      </c>
      <c r="E1570" s="51" t="s">
        <v>363</v>
      </c>
      <c r="F1570" s="46" t="s">
        <v>364</v>
      </c>
      <c r="G1570" s="6" t="s">
        <v>108</v>
      </c>
      <c r="H1570" s="38"/>
      <c r="I1570" s="6" t="s">
        <v>43</v>
      </c>
      <c r="J1570" s="59">
        <v>2</v>
      </c>
      <c r="K1570" s="59">
        <v>6</v>
      </c>
      <c r="L1570" s="4" t="str">
        <f>L1571&amp;" "&amp;N1571&amp;M1571&amp;" "&amp;L1572&amp;" "&amp;N1572&amp;M1572&amp;" "&amp;L1573&amp;" "&amp;N1573&amp;M1573&amp;" "&amp;L1574&amp;" "&amp;N1574&amp;M1574&amp;" "&amp;L1575&amp;" "&amp;N1575&amp;M1575</f>
        <v>Выправка опор  14 замена изоляторов 30шт. Обрезка крон деревьев 80 Замена колпачков 50 Ремонт РЛНД 3шт.</v>
      </c>
      <c r="M1570" s="54"/>
      <c r="N1570" s="54"/>
    </row>
    <row r="1571" spans="1:14" s="37" customFormat="1" hidden="1" outlineLevel="2">
      <c r="A1571" s="51"/>
      <c r="B1571" s="95" t="s">
        <v>284</v>
      </c>
      <c r="C1571" s="26" t="s">
        <v>202</v>
      </c>
      <c r="D1571" s="148" t="s">
        <v>54</v>
      </c>
      <c r="E1571" s="51"/>
      <c r="F1571" s="91" t="s">
        <v>365</v>
      </c>
      <c r="G1571" s="6"/>
      <c r="H1571" s="38"/>
      <c r="I1571" s="6" t="s">
        <v>43</v>
      </c>
      <c r="J1571" s="59">
        <v>5</v>
      </c>
      <c r="K1571" s="59">
        <v>6</v>
      </c>
      <c r="L1571" s="4" t="s">
        <v>192</v>
      </c>
      <c r="M1571" s="54"/>
      <c r="N1571" s="54">
        <v>14</v>
      </c>
    </row>
    <row r="1572" spans="1:14" s="37" customFormat="1" hidden="1" outlineLevel="2">
      <c r="A1572" s="51"/>
      <c r="B1572" s="95" t="s">
        <v>284</v>
      </c>
      <c r="C1572" s="26" t="s">
        <v>202</v>
      </c>
      <c r="D1572" s="148" t="s">
        <v>54</v>
      </c>
      <c r="E1572" s="51"/>
      <c r="F1572" s="7" t="s">
        <v>366</v>
      </c>
      <c r="G1572" s="6"/>
      <c r="H1572" s="38"/>
      <c r="I1572" s="6" t="s">
        <v>43</v>
      </c>
      <c r="J1572" s="38" t="s">
        <v>331</v>
      </c>
      <c r="K1572" s="38" t="s">
        <v>332</v>
      </c>
      <c r="L1572" s="7" t="s">
        <v>333</v>
      </c>
      <c r="M1572" s="53" t="s">
        <v>44</v>
      </c>
      <c r="N1572" s="38" t="s">
        <v>367</v>
      </c>
    </row>
    <row r="1573" spans="1:14" s="37" customFormat="1" hidden="1" outlineLevel="2">
      <c r="A1573" s="51"/>
      <c r="B1573" s="95" t="s">
        <v>284</v>
      </c>
      <c r="C1573" s="26" t="s">
        <v>202</v>
      </c>
      <c r="D1573" s="148" t="s">
        <v>54</v>
      </c>
      <c r="E1573" s="51"/>
      <c r="F1573" s="7" t="s">
        <v>366</v>
      </c>
      <c r="G1573" s="6"/>
      <c r="H1573" s="38"/>
      <c r="I1573" s="6" t="s">
        <v>43</v>
      </c>
      <c r="J1573" s="59">
        <v>5</v>
      </c>
      <c r="K1573" s="38" t="s">
        <v>332</v>
      </c>
      <c r="L1573" s="7" t="s">
        <v>198</v>
      </c>
      <c r="M1573" s="51"/>
      <c r="N1573" s="38" t="s">
        <v>368</v>
      </c>
    </row>
    <row r="1574" spans="1:14" s="37" customFormat="1" hidden="1" outlineLevel="2">
      <c r="A1574" s="51"/>
      <c r="B1574" s="95" t="s">
        <v>284</v>
      </c>
      <c r="C1574" s="26" t="s">
        <v>202</v>
      </c>
      <c r="D1574" s="148" t="s">
        <v>54</v>
      </c>
      <c r="E1574" s="51"/>
      <c r="F1574" s="7" t="s">
        <v>366</v>
      </c>
      <c r="G1574" s="6"/>
      <c r="H1574" s="38"/>
      <c r="I1574" s="6" t="s">
        <v>43</v>
      </c>
      <c r="J1574" s="59">
        <v>5</v>
      </c>
      <c r="K1574" s="38" t="s">
        <v>332</v>
      </c>
      <c r="L1574" s="7" t="s">
        <v>338</v>
      </c>
      <c r="M1574" s="51"/>
      <c r="N1574" s="38">
        <v>50</v>
      </c>
    </row>
    <row r="1575" spans="1:14" s="37" customFormat="1" hidden="1" outlineLevel="2">
      <c r="A1575" s="51"/>
      <c r="B1575" s="95" t="s">
        <v>284</v>
      </c>
      <c r="C1575" s="26" t="s">
        <v>202</v>
      </c>
      <c r="D1575" s="148" t="s">
        <v>54</v>
      </c>
      <c r="E1575" s="51"/>
      <c r="F1575" s="139" t="s">
        <v>369</v>
      </c>
      <c r="G1575" s="6"/>
      <c r="H1575" s="38"/>
      <c r="I1575" s="6" t="s">
        <v>43</v>
      </c>
      <c r="J1575" s="38" t="s">
        <v>370</v>
      </c>
      <c r="K1575" s="38" t="s">
        <v>370</v>
      </c>
      <c r="L1575" s="7" t="s">
        <v>352</v>
      </c>
      <c r="M1575" s="53" t="s">
        <v>44</v>
      </c>
      <c r="N1575" s="38" t="s">
        <v>206</v>
      </c>
    </row>
    <row r="1576" spans="1:14" s="37" customFormat="1" ht="57" outlineLevel="1" collapsed="1">
      <c r="A1576" s="51" t="s">
        <v>371</v>
      </c>
      <c r="B1576" s="95" t="s">
        <v>284</v>
      </c>
      <c r="C1576" s="26" t="s">
        <v>202</v>
      </c>
      <c r="D1576" s="148" t="s">
        <v>54</v>
      </c>
      <c r="E1576" s="51" t="s">
        <v>372</v>
      </c>
      <c r="F1576" s="46" t="s">
        <v>373</v>
      </c>
      <c r="G1576" s="6" t="s">
        <v>374</v>
      </c>
      <c r="H1576" s="38" t="s">
        <v>277</v>
      </c>
      <c r="I1576" s="6" t="s">
        <v>43</v>
      </c>
      <c r="J1576" s="38" t="s">
        <v>215</v>
      </c>
      <c r="K1576" s="59">
        <v>5</v>
      </c>
      <c r="L1576" s="4" t="str">
        <f>L1577&amp;" "&amp;N1577&amp;M1577&amp;" "&amp;L1578&amp;" "&amp;N1578&amp;M1578&amp;" "&amp;L1579&amp;" "&amp;N1579&amp;M1579&amp;" "&amp;L1580&amp;" "&amp;N1580&amp;M1580&amp;" "&amp;L1581&amp;" "&amp;N1581&amp;M1581</f>
        <v>замена опор 1 замена опор 1 Обрезка крон деревьев 10 замена изоляторов 44шт. Установка РЛНД 1шт.</v>
      </c>
      <c r="M1576" s="66"/>
      <c r="N1576" s="54"/>
    </row>
    <row r="1577" spans="1:14" s="37" customFormat="1" hidden="1" outlineLevel="2">
      <c r="A1577" s="51"/>
      <c r="B1577" s="95" t="s">
        <v>284</v>
      </c>
      <c r="C1577" s="26" t="s">
        <v>202</v>
      </c>
      <c r="D1577" s="148" t="s">
        <v>54</v>
      </c>
      <c r="E1577" s="51"/>
      <c r="F1577" s="92">
        <v>3</v>
      </c>
      <c r="G1577" s="6"/>
      <c r="H1577" s="38"/>
      <c r="I1577" s="6" t="s">
        <v>43</v>
      </c>
      <c r="J1577" s="59">
        <v>4</v>
      </c>
      <c r="K1577" s="59">
        <v>5</v>
      </c>
      <c r="L1577" s="7" t="s">
        <v>336</v>
      </c>
      <c r="M1577" s="54"/>
      <c r="N1577" s="54">
        <v>1</v>
      </c>
    </row>
    <row r="1578" spans="1:14" s="37" customFormat="1" hidden="1" outlineLevel="2">
      <c r="A1578" s="51"/>
      <c r="B1578" s="95" t="s">
        <v>284</v>
      </c>
      <c r="C1578" s="26" t="s">
        <v>202</v>
      </c>
      <c r="D1578" s="148" t="s">
        <v>54</v>
      </c>
      <c r="E1578" s="51"/>
      <c r="F1578" s="7" t="s">
        <v>375</v>
      </c>
      <c r="G1578" s="6"/>
      <c r="H1578" s="38"/>
      <c r="I1578" s="6" t="s">
        <v>43</v>
      </c>
      <c r="J1578" s="38" t="s">
        <v>215</v>
      </c>
      <c r="K1578" s="38" t="s">
        <v>331</v>
      </c>
      <c r="L1578" s="7" t="s">
        <v>336</v>
      </c>
      <c r="M1578" s="51"/>
      <c r="N1578" s="38">
        <v>1</v>
      </c>
    </row>
    <row r="1579" spans="1:14" s="37" customFormat="1" hidden="1" outlineLevel="2">
      <c r="A1579" s="51"/>
      <c r="B1579" s="95" t="s">
        <v>284</v>
      </c>
      <c r="C1579" s="26" t="s">
        <v>202</v>
      </c>
      <c r="D1579" s="148" t="s">
        <v>54</v>
      </c>
      <c r="E1579" s="51"/>
      <c r="F1579" s="7" t="s">
        <v>376</v>
      </c>
      <c r="G1579" s="6"/>
      <c r="H1579" s="38"/>
      <c r="I1579" s="6" t="s">
        <v>43</v>
      </c>
      <c r="J1579" s="38" t="s">
        <v>215</v>
      </c>
      <c r="K1579" s="38" t="s">
        <v>331</v>
      </c>
      <c r="L1579" s="7" t="s">
        <v>198</v>
      </c>
      <c r="M1579" s="51"/>
      <c r="N1579" s="38">
        <v>10</v>
      </c>
    </row>
    <row r="1580" spans="1:14" s="37" customFormat="1" hidden="1" outlineLevel="2">
      <c r="A1580" s="51"/>
      <c r="B1580" s="95" t="s">
        <v>284</v>
      </c>
      <c r="C1580" s="26" t="s">
        <v>202</v>
      </c>
      <c r="D1580" s="148" t="s">
        <v>54</v>
      </c>
      <c r="E1580" s="51"/>
      <c r="F1580" s="7"/>
      <c r="G1580" s="6"/>
      <c r="H1580" s="38"/>
      <c r="I1580" s="6" t="s">
        <v>43</v>
      </c>
      <c r="J1580" s="38" t="s">
        <v>215</v>
      </c>
      <c r="K1580" s="38" t="s">
        <v>331</v>
      </c>
      <c r="L1580" s="7" t="s">
        <v>333</v>
      </c>
      <c r="M1580" s="53" t="s">
        <v>44</v>
      </c>
      <c r="N1580" s="38">
        <v>44</v>
      </c>
    </row>
    <row r="1581" spans="1:14" s="37" customFormat="1" hidden="1" outlineLevel="2">
      <c r="A1581" s="51"/>
      <c r="B1581" s="95" t="s">
        <v>284</v>
      </c>
      <c r="C1581" s="26" t="s">
        <v>202</v>
      </c>
      <c r="D1581" s="148" t="s">
        <v>54</v>
      </c>
      <c r="E1581" s="51"/>
      <c r="F1581" s="7" t="s">
        <v>377</v>
      </c>
      <c r="G1581" s="6" t="s">
        <v>378</v>
      </c>
      <c r="H1581" s="38"/>
      <c r="I1581" s="6" t="s">
        <v>43</v>
      </c>
      <c r="J1581" s="59">
        <v>4</v>
      </c>
      <c r="K1581" s="38" t="s">
        <v>331</v>
      </c>
      <c r="L1581" s="52" t="s">
        <v>379</v>
      </c>
      <c r="M1581" s="53" t="s">
        <v>44</v>
      </c>
      <c r="N1581" s="38">
        <v>1</v>
      </c>
    </row>
    <row r="1582" spans="1:14" s="37" customFormat="1" ht="57" outlineLevel="1" collapsed="1">
      <c r="A1582" s="51" t="s">
        <v>380</v>
      </c>
      <c r="B1582" s="95" t="s">
        <v>284</v>
      </c>
      <c r="C1582" s="26" t="s">
        <v>202</v>
      </c>
      <c r="D1582" s="148" t="s">
        <v>54</v>
      </c>
      <c r="E1582" s="20" t="s">
        <v>381</v>
      </c>
      <c r="F1582" s="4" t="s">
        <v>382</v>
      </c>
      <c r="G1582" s="6" t="s">
        <v>374</v>
      </c>
      <c r="H1582" s="38" t="s">
        <v>383</v>
      </c>
      <c r="I1582" s="6" t="s">
        <v>43</v>
      </c>
      <c r="J1582" s="59">
        <v>6</v>
      </c>
      <c r="K1582" s="59">
        <v>6</v>
      </c>
      <c r="L1582" s="4" t="str">
        <f>L1583&amp;" "&amp;N1583&amp;M1583&amp;" "&amp;L1585&amp;" "&amp;N1585&amp;M1585&amp;" "&amp;L1586&amp;" "&amp;N1586&amp;M1586</f>
        <v>замена опор 1шт. Замена РЛНД 1шт. Установка РЛНД 1шт.</v>
      </c>
      <c r="M1582" s="51"/>
      <c r="N1582" s="38"/>
    </row>
    <row r="1583" spans="1:14" s="37" customFormat="1" ht="28.5" hidden="1" outlineLevel="2">
      <c r="A1583" s="51"/>
      <c r="B1583" s="95" t="s">
        <v>284</v>
      </c>
      <c r="C1583" s="26" t="s">
        <v>202</v>
      </c>
      <c r="D1583" s="148" t="s">
        <v>54</v>
      </c>
      <c r="E1583" s="20"/>
      <c r="F1583" s="4" t="s">
        <v>384</v>
      </c>
      <c r="G1583" s="6"/>
      <c r="H1583" s="38"/>
      <c r="I1583" s="6" t="s">
        <v>43</v>
      </c>
      <c r="J1583" s="59">
        <v>6</v>
      </c>
      <c r="K1583" s="59">
        <v>6</v>
      </c>
      <c r="L1583" s="7" t="s">
        <v>336</v>
      </c>
      <c r="M1583" s="51" t="s">
        <v>44</v>
      </c>
      <c r="N1583" s="38">
        <v>1</v>
      </c>
    </row>
    <row r="1584" spans="1:14" s="37" customFormat="1" hidden="1" outlineLevel="2">
      <c r="A1584" s="51"/>
      <c r="B1584" s="95" t="s">
        <v>284</v>
      </c>
      <c r="C1584" s="26" t="s">
        <v>202</v>
      </c>
      <c r="D1584" s="148"/>
      <c r="E1584" s="20"/>
      <c r="F1584" s="4">
        <v>145</v>
      </c>
      <c r="G1584" s="6"/>
      <c r="H1584" s="38"/>
      <c r="I1584" s="6"/>
      <c r="J1584" s="59">
        <v>6</v>
      </c>
      <c r="K1584" s="59">
        <v>6</v>
      </c>
      <c r="L1584" s="7" t="s">
        <v>336</v>
      </c>
      <c r="M1584" s="51" t="s">
        <v>44</v>
      </c>
      <c r="N1584" s="38">
        <v>1</v>
      </c>
    </row>
    <row r="1585" spans="1:14" s="37" customFormat="1" hidden="1" outlineLevel="2">
      <c r="A1585" s="51"/>
      <c r="B1585" s="95" t="s">
        <v>284</v>
      </c>
      <c r="C1585" s="26" t="s">
        <v>202</v>
      </c>
      <c r="D1585" s="148" t="s">
        <v>54</v>
      </c>
      <c r="E1585" s="20"/>
      <c r="F1585" s="129" t="s">
        <v>385</v>
      </c>
      <c r="G1585" s="6" t="s">
        <v>378</v>
      </c>
      <c r="H1585" s="38"/>
      <c r="I1585" s="6" t="s">
        <v>43</v>
      </c>
      <c r="J1585" s="59">
        <v>6</v>
      </c>
      <c r="K1585" s="59" t="s">
        <v>332</v>
      </c>
      <c r="L1585" s="7" t="s">
        <v>386</v>
      </c>
      <c r="M1585" s="53" t="s">
        <v>44</v>
      </c>
      <c r="N1585" s="38">
        <v>1</v>
      </c>
    </row>
    <row r="1586" spans="1:14" s="37" customFormat="1" hidden="1" outlineLevel="2">
      <c r="A1586" s="51"/>
      <c r="B1586" s="95" t="s">
        <v>284</v>
      </c>
      <c r="C1586" s="26" t="s">
        <v>202</v>
      </c>
      <c r="D1586" s="148" t="s">
        <v>54</v>
      </c>
      <c r="E1586" s="51"/>
      <c r="F1586" s="7" t="s">
        <v>6477</v>
      </c>
      <c r="G1586" s="6" t="s">
        <v>378</v>
      </c>
      <c r="H1586" s="38"/>
      <c r="I1586" s="6" t="s">
        <v>43</v>
      </c>
      <c r="J1586" s="59">
        <v>6</v>
      </c>
      <c r="K1586" s="59" t="s">
        <v>332</v>
      </c>
      <c r="L1586" s="52" t="s">
        <v>379</v>
      </c>
      <c r="M1586" s="53" t="s">
        <v>44</v>
      </c>
      <c r="N1586" s="38">
        <v>1</v>
      </c>
    </row>
    <row r="1587" spans="1:14" s="37" customFormat="1" ht="42.75" outlineLevel="1" collapsed="1">
      <c r="A1587" s="51" t="s">
        <v>387</v>
      </c>
      <c r="B1587" s="95" t="s">
        <v>284</v>
      </c>
      <c r="C1587" s="26" t="s">
        <v>202</v>
      </c>
      <c r="D1587" s="148" t="s">
        <v>54</v>
      </c>
      <c r="E1587" s="51" t="s">
        <v>388</v>
      </c>
      <c r="F1587" s="46" t="s">
        <v>389</v>
      </c>
      <c r="G1587" s="6" t="s">
        <v>108</v>
      </c>
      <c r="H1587" s="38"/>
      <c r="I1587" s="6" t="s">
        <v>43</v>
      </c>
      <c r="J1587" s="59">
        <v>7</v>
      </c>
      <c r="K1587" s="59">
        <v>8</v>
      </c>
      <c r="L1587" s="4" t="str">
        <f>L1588&amp;" "&amp;N1588&amp;M1588&amp;" "&amp;L1589&amp;" "&amp;N1589&amp;M1589</f>
        <v>замена опор 1шт. Обрезка крон деревьев 18шт.</v>
      </c>
      <c r="M1587" s="54"/>
      <c r="N1587" s="54"/>
    </row>
    <row r="1588" spans="1:14" s="37" customFormat="1" hidden="1" outlineLevel="2">
      <c r="A1588" s="51"/>
      <c r="B1588" s="95" t="s">
        <v>284</v>
      </c>
      <c r="C1588" s="26" t="s">
        <v>202</v>
      </c>
      <c r="D1588" s="148" t="s">
        <v>54</v>
      </c>
      <c r="E1588" s="51"/>
      <c r="F1588" s="224">
        <v>9</v>
      </c>
      <c r="G1588" s="6"/>
      <c r="H1588" s="38"/>
      <c r="I1588" s="6" t="s">
        <v>43</v>
      </c>
      <c r="J1588" s="59">
        <v>7</v>
      </c>
      <c r="K1588" s="59">
        <v>8</v>
      </c>
      <c r="L1588" s="7" t="s">
        <v>336</v>
      </c>
      <c r="M1588" s="53" t="s">
        <v>44</v>
      </c>
      <c r="N1588" s="54">
        <v>1</v>
      </c>
    </row>
    <row r="1589" spans="1:14" s="37" customFormat="1" hidden="1" outlineLevel="2">
      <c r="A1589" s="51"/>
      <c r="B1589" s="95" t="s">
        <v>284</v>
      </c>
      <c r="C1589" s="26" t="s">
        <v>202</v>
      </c>
      <c r="D1589" s="148" t="s">
        <v>54</v>
      </c>
      <c r="E1589" s="51"/>
      <c r="F1589" s="7" t="s">
        <v>390</v>
      </c>
      <c r="G1589" s="6"/>
      <c r="H1589" s="38"/>
      <c r="I1589" s="6" t="s">
        <v>43</v>
      </c>
      <c r="J1589" s="59">
        <v>7</v>
      </c>
      <c r="K1589" s="38" t="s">
        <v>348</v>
      </c>
      <c r="L1589" s="7" t="s">
        <v>198</v>
      </c>
      <c r="M1589" s="53" t="s">
        <v>44</v>
      </c>
      <c r="N1589" s="38">
        <v>18</v>
      </c>
    </row>
    <row r="1590" spans="1:14" s="37" customFormat="1" ht="57" outlineLevel="1" collapsed="1">
      <c r="A1590" s="51" t="s">
        <v>391</v>
      </c>
      <c r="B1590" s="95" t="s">
        <v>284</v>
      </c>
      <c r="C1590" s="26" t="s">
        <v>202</v>
      </c>
      <c r="D1590" s="148" t="s">
        <v>54</v>
      </c>
      <c r="E1590" s="20" t="s">
        <v>392</v>
      </c>
      <c r="F1590" s="4" t="s">
        <v>393</v>
      </c>
      <c r="G1590" s="6" t="s">
        <v>121</v>
      </c>
      <c r="H1590" s="38" t="s">
        <v>394</v>
      </c>
      <c r="I1590" s="6" t="s">
        <v>43</v>
      </c>
      <c r="J1590" s="59">
        <v>8</v>
      </c>
      <c r="K1590" s="59">
        <v>9</v>
      </c>
      <c r="L1590" s="4" t="str">
        <f>L1591&amp;" "&amp;N1591&amp;M1591&amp;" "&amp;L1592&amp;" "&amp;N1592&amp;M1592&amp;" "&amp;L1593&amp;" "&amp;N1593&amp;M1593</f>
        <v>Перетяжка провода 2,2 замена изоляторов 120шт. Замена колпачков 120</v>
      </c>
      <c r="M1590" s="51"/>
      <c r="N1590" s="38"/>
    </row>
    <row r="1591" spans="1:14" s="37" customFormat="1" hidden="1" outlineLevel="2">
      <c r="A1591" s="51"/>
      <c r="B1591" s="95" t="s">
        <v>284</v>
      </c>
      <c r="C1591" s="26" t="s">
        <v>202</v>
      </c>
      <c r="D1591" s="148" t="s">
        <v>54</v>
      </c>
      <c r="E1591" s="38"/>
      <c r="F1591" s="7"/>
      <c r="G1591" s="6"/>
      <c r="H1591" s="38"/>
      <c r="I1591" s="6" t="s">
        <v>43</v>
      </c>
      <c r="J1591" s="38" t="s">
        <v>348</v>
      </c>
      <c r="K1591" s="38" t="s">
        <v>344</v>
      </c>
      <c r="L1591" s="7" t="s">
        <v>233</v>
      </c>
      <c r="M1591" s="51"/>
      <c r="N1591" s="38">
        <v>2.2000000000000002</v>
      </c>
    </row>
    <row r="1592" spans="1:14" s="37" customFormat="1" hidden="1" outlineLevel="2">
      <c r="A1592" s="51"/>
      <c r="B1592" s="95" t="s">
        <v>284</v>
      </c>
      <c r="C1592" s="26" t="s">
        <v>202</v>
      </c>
      <c r="D1592" s="148" t="s">
        <v>54</v>
      </c>
      <c r="E1592" s="51"/>
      <c r="F1592" s="139"/>
      <c r="G1592" s="6"/>
      <c r="H1592" s="38"/>
      <c r="I1592" s="6" t="s">
        <v>43</v>
      </c>
      <c r="J1592" s="38" t="s">
        <v>348</v>
      </c>
      <c r="K1592" s="38" t="s">
        <v>344</v>
      </c>
      <c r="L1592" s="7" t="s">
        <v>333</v>
      </c>
      <c r="M1592" s="53" t="s">
        <v>44</v>
      </c>
      <c r="N1592" s="38">
        <v>120</v>
      </c>
    </row>
    <row r="1593" spans="1:14" s="37" customFormat="1" hidden="1" outlineLevel="2">
      <c r="A1593" s="51"/>
      <c r="B1593" s="95" t="s">
        <v>284</v>
      </c>
      <c r="C1593" s="26" t="s">
        <v>202</v>
      </c>
      <c r="D1593" s="148" t="s">
        <v>54</v>
      </c>
      <c r="E1593" s="51"/>
      <c r="F1593" s="4"/>
      <c r="G1593" s="6"/>
      <c r="H1593" s="38"/>
      <c r="I1593" s="6" t="s">
        <v>43</v>
      </c>
      <c r="J1593" s="38" t="s">
        <v>348</v>
      </c>
      <c r="K1593" s="38" t="s">
        <v>344</v>
      </c>
      <c r="L1593" s="7" t="s">
        <v>338</v>
      </c>
      <c r="M1593" s="51"/>
      <c r="N1593" s="38">
        <v>120</v>
      </c>
    </row>
    <row r="1594" spans="1:14" s="37" customFormat="1" ht="57" outlineLevel="1" collapsed="1">
      <c r="A1594" s="51" t="s">
        <v>395</v>
      </c>
      <c r="B1594" s="95" t="s">
        <v>284</v>
      </c>
      <c r="C1594" s="26" t="s">
        <v>202</v>
      </c>
      <c r="D1594" s="148" t="s">
        <v>54</v>
      </c>
      <c r="E1594" s="51" t="s">
        <v>396</v>
      </c>
      <c r="F1594" s="46" t="s">
        <v>397</v>
      </c>
      <c r="G1594" s="6" t="s">
        <v>121</v>
      </c>
      <c r="H1594" s="38" t="s">
        <v>398</v>
      </c>
      <c r="I1594" s="6" t="s">
        <v>43</v>
      </c>
      <c r="J1594" s="59">
        <v>11</v>
      </c>
      <c r="K1594" s="59">
        <v>11</v>
      </c>
      <c r="L1594" s="4" t="str">
        <f>L1595&amp;" "&amp;N1595&amp;M1595&amp;" "&amp;L1596&amp;" "&amp;N1596&amp;M1596&amp;" "&amp;L1597&amp;" "&amp;N1597&amp;M1597&amp;" "&amp;L1598&amp;" "&amp;N1598&amp;M1598</f>
        <v>замена опор 2шт. Замена колпачков 100 замена изоляторов 90шт. Замена РЛНД 1шт.</v>
      </c>
      <c r="M1594" s="54"/>
      <c r="N1594" s="54"/>
    </row>
    <row r="1595" spans="1:14" s="37" customFormat="1" hidden="1" outlineLevel="2">
      <c r="A1595" s="51"/>
      <c r="B1595" s="95" t="s">
        <v>284</v>
      </c>
      <c r="C1595" s="26" t="s">
        <v>202</v>
      </c>
      <c r="D1595" s="148" t="s">
        <v>54</v>
      </c>
      <c r="E1595" s="51"/>
      <c r="F1595" s="91" t="s">
        <v>399</v>
      </c>
      <c r="G1595" s="6"/>
      <c r="H1595" s="38"/>
      <c r="I1595" s="6" t="s">
        <v>43</v>
      </c>
      <c r="J1595" s="59">
        <v>11</v>
      </c>
      <c r="K1595" s="59">
        <v>11</v>
      </c>
      <c r="L1595" s="7" t="s">
        <v>336</v>
      </c>
      <c r="M1595" s="53" t="s">
        <v>44</v>
      </c>
      <c r="N1595" s="54">
        <v>2</v>
      </c>
    </row>
    <row r="1596" spans="1:14" s="37" customFormat="1" hidden="1" outlineLevel="2">
      <c r="A1596" s="51"/>
      <c r="B1596" s="95" t="s">
        <v>284</v>
      </c>
      <c r="C1596" s="26" t="s">
        <v>202</v>
      </c>
      <c r="D1596" s="148" t="s">
        <v>54</v>
      </c>
      <c r="E1596" s="51"/>
      <c r="F1596" s="92" t="s">
        <v>400</v>
      </c>
      <c r="G1596" s="6"/>
      <c r="H1596" s="38"/>
      <c r="I1596" s="6" t="s">
        <v>43</v>
      </c>
      <c r="J1596" s="59">
        <v>11</v>
      </c>
      <c r="K1596" s="59">
        <v>11</v>
      </c>
      <c r="L1596" s="7" t="s">
        <v>338</v>
      </c>
      <c r="M1596" s="54"/>
      <c r="N1596" s="54">
        <v>100</v>
      </c>
    </row>
    <row r="1597" spans="1:14" s="37" customFormat="1" hidden="1" outlineLevel="2">
      <c r="A1597" s="51"/>
      <c r="B1597" s="95" t="s">
        <v>284</v>
      </c>
      <c r="C1597" s="26" t="s">
        <v>202</v>
      </c>
      <c r="D1597" s="148" t="s">
        <v>54</v>
      </c>
      <c r="E1597" s="51"/>
      <c r="F1597" s="92" t="s">
        <v>400</v>
      </c>
      <c r="G1597" s="6"/>
      <c r="H1597" s="38"/>
      <c r="I1597" s="6" t="s">
        <v>43</v>
      </c>
      <c r="J1597" s="59">
        <v>11</v>
      </c>
      <c r="K1597" s="59">
        <v>11</v>
      </c>
      <c r="L1597" s="7" t="s">
        <v>333</v>
      </c>
      <c r="M1597" s="53" t="s">
        <v>44</v>
      </c>
      <c r="N1597" s="54">
        <v>90</v>
      </c>
    </row>
    <row r="1598" spans="1:14" s="37" customFormat="1" hidden="1" outlineLevel="2">
      <c r="A1598" s="51"/>
      <c r="B1598" s="95" t="s">
        <v>284</v>
      </c>
      <c r="C1598" s="26" t="s">
        <v>202</v>
      </c>
      <c r="D1598" s="148" t="s">
        <v>54</v>
      </c>
      <c r="E1598" s="20"/>
      <c r="F1598" s="7" t="s">
        <v>401</v>
      </c>
      <c r="G1598" s="6"/>
      <c r="H1598" s="38"/>
      <c r="I1598" s="6" t="s">
        <v>43</v>
      </c>
      <c r="J1598" s="59">
        <v>11</v>
      </c>
      <c r="K1598" s="59">
        <v>11</v>
      </c>
      <c r="L1598" s="7" t="s">
        <v>386</v>
      </c>
      <c r="M1598" s="53" t="s">
        <v>44</v>
      </c>
      <c r="N1598" s="38">
        <v>1</v>
      </c>
    </row>
    <row r="1599" spans="1:14" s="37" customFormat="1" ht="57" outlineLevel="1" collapsed="1">
      <c r="A1599" s="51" t="s">
        <v>402</v>
      </c>
      <c r="B1599" s="95" t="s">
        <v>284</v>
      </c>
      <c r="C1599" s="26" t="s">
        <v>202</v>
      </c>
      <c r="D1599" s="148" t="s">
        <v>54</v>
      </c>
      <c r="E1599" s="51" t="s">
        <v>403</v>
      </c>
      <c r="F1599" s="4" t="s">
        <v>404</v>
      </c>
      <c r="G1599" s="6" t="s">
        <v>121</v>
      </c>
      <c r="H1599" s="38" t="s">
        <v>398</v>
      </c>
      <c r="I1599" s="6" t="s">
        <v>43</v>
      </c>
      <c r="J1599" s="59">
        <v>11</v>
      </c>
      <c r="K1599" s="59">
        <v>12</v>
      </c>
      <c r="L1599" s="4" t="str">
        <f>L1600&amp;" "&amp;N1600&amp;M1600&amp;" "&amp;L1601&amp;" "&amp;N1601&amp;M1601&amp;" "&amp;L1602&amp;" "&amp;N1602&amp;M1602&amp;" "&amp;L1603&amp;" "&amp;N1603&amp;M1603</f>
        <v>Замена РЛНД 1шт. замена изоляторов 100шт. Замена колпачков 100шт. замена опор 10шт.</v>
      </c>
      <c r="M1599" s="54"/>
      <c r="N1599" s="54"/>
    </row>
    <row r="1600" spans="1:14" s="37" customFormat="1" hidden="1" outlineLevel="2">
      <c r="A1600" s="51"/>
      <c r="B1600" s="95" t="s">
        <v>284</v>
      </c>
      <c r="C1600" s="26" t="s">
        <v>202</v>
      </c>
      <c r="D1600" s="148" t="s">
        <v>54</v>
      </c>
      <c r="E1600" s="51"/>
      <c r="F1600" s="7" t="s">
        <v>405</v>
      </c>
      <c r="G1600" s="51"/>
      <c r="H1600" s="38"/>
      <c r="I1600" s="6" t="s">
        <v>43</v>
      </c>
      <c r="J1600" s="59"/>
      <c r="K1600" s="59"/>
      <c r="L1600" s="7" t="s">
        <v>386</v>
      </c>
      <c r="M1600" s="53" t="s">
        <v>44</v>
      </c>
      <c r="N1600" s="38">
        <v>1</v>
      </c>
    </row>
    <row r="1601" spans="1:14" s="37" customFormat="1" hidden="1" outlineLevel="2">
      <c r="A1601" s="51"/>
      <c r="B1601" s="95" t="s">
        <v>284</v>
      </c>
      <c r="C1601" s="26" t="s">
        <v>202</v>
      </c>
      <c r="D1601" s="148" t="s">
        <v>54</v>
      </c>
      <c r="E1601" s="51"/>
      <c r="F1601" s="7" t="s">
        <v>406</v>
      </c>
      <c r="G1601" s="51"/>
      <c r="H1601" s="38"/>
      <c r="I1601" s="6" t="s">
        <v>43</v>
      </c>
      <c r="J1601" s="59"/>
      <c r="K1601" s="59"/>
      <c r="L1601" s="7" t="s">
        <v>333</v>
      </c>
      <c r="M1601" s="53" t="s">
        <v>44</v>
      </c>
      <c r="N1601" s="38">
        <v>100</v>
      </c>
    </row>
    <row r="1602" spans="1:14" s="37" customFormat="1" hidden="1" outlineLevel="2">
      <c r="A1602" s="51"/>
      <c r="B1602" s="95" t="s">
        <v>284</v>
      </c>
      <c r="C1602" s="26" t="s">
        <v>202</v>
      </c>
      <c r="D1602" s="148" t="s">
        <v>54</v>
      </c>
      <c r="E1602" s="51"/>
      <c r="F1602" s="7" t="s">
        <v>406</v>
      </c>
      <c r="G1602" s="6"/>
      <c r="H1602" s="38"/>
      <c r="I1602" s="6" t="s">
        <v>43</v>
      </c>
      <c r="J1602" s="59"/>
      <c r="K1602" s="59"/>
      <c r="L1602" s="7" t="s">
        <v>338</v>
      </c>
      <c r="M1602" s="53" t="s">
        <v>44</v>
      </c>
      <c r="N1602" s="54">
        <v>100</v>
      </c>
    </row>
    <row r="1603" spans="1:14" s="37" customFormat="1" ht="28.5" hidden="1" outlineLevel="2">
      <c r="A1603" s="51"/>
      <c r="B1603" s="95" t="s">
        <v>284</v>
      </c>
      <c r="C1603" s="26" t="s">
        <v>202</v>
      </c>
      <c r="D1603" s="148" t="s">
        <v>54</v>
      </c>
      <c r="E1603" s="51"/>
      <c r="F1603" s="91" t="s">
        <v>407</v>
      </c>
      <c r="G1603" s="136"/>
      <c r="H1603" s="38"/>
      <c r="I1603" s="6" t="s">
        <v>43</v>
      </c>
      <c r="J1603" s="59"/>
      <c r="K1603" s="59"/>
      <c r="L1603" s="7" t="s">
        <v>336</v>
      </c>
      <c r="M1603" s="53" t="s">
        <v>44</v>
      </c>
      <c r="N1603" s="54">
        <v>10</v>
      </c>
    </row>
    <row r="1604" spans="1:14" s="1" customFormat="1" ht="42.75" outlineLevel="1" collapsed="1">
      <c r="A1604" s="6" t="s">
        <v>408</v>
      </c>
      <c r="B1604" s="95" t="s">
        <v>284</v>
      </c>
      <c r="C1604" s="148" t="s">
        <v>212</v>
      </c>
      <c r="D1604" s="148" t="s">
        <v>54</v>
      </c>
      <c r="E1604" s="6" t="s">
        <v>409</v>
      </c>
      <c r="F1604" s="5" t="s">
        <v>410</v>
      </c>
      <c r="G1604" s="6" t="s">
        <v>108</v>
      </c>
      <c r="H1604" s="38"/>
      <c r="I1604" s="6" t="s">
        <v>43</v>
      </c>
      <c r="J1604" s="38">
        <v>1</v>
      </c>
      <c r="K1604" s="38">
        <v>5</v>
      </c>
      <c r="L1604" s="4" t="str">
        <f>L1605&amp;" "&amp;N1605&amp;M1605&amp;" "&amp;L1606&amp;" "&amp;N1606&amp;M1606</f>
        <v>Выправка опор 10шт. Вырубка угрожающих деревьев 100шт.</v>
      </c>
      <c r="M1604" s="6"/>
      <c r="N1604" s="38"/>
    </row>
    <row r="1605" spans="1:14" s="1" customFormat="1" hidden="1" outlineLevel="2">
      <c r="A1605" s="6"/>
      <c r="B1605" s="95" t="s">
        <v>284</v>
      </c>
      <c r="C1605" s="148" t="s">
        <v>212</v>
      </c>
      <c r="D1605" s="148" t="s">
        <v>54</v>
      </c>
      <c r="E1605" s="6"/>
      <c r="F1605" s="5" t="s">
        <v>411</v>
      </c>
      <c r="G1605" s="6"/>
      <c r="H1605" s="38"/>
      <c r="I1605" s="6" t="s">
        <v>43</v>
      </c>
      <c r="J1605" s="38">
        <v>5</v>
      </c>
      <c r="K1605" s="38">
        <v>5</v>
      </c>
      <c r="L1605" s="4" t="s">
        <v>113</v>
      </c>
      <c r="M1605" s="53" t="s">
        <v>44</v>
      </c>
      <c r="N1605" s="38">
        <v>10</v>
      </c>
    </row>
    <row r="1606" spans="1:14" s="1" customFormat="1" ht="28.5" hidden="1" outlineLevel="2">
      <c r="A1606" s="6"/>
      <c r="B1606" s="95" t="s">
        <v>284</v>
      </c>
      <c r="C1606" s="148" t="s">
        <v>212</v>
      </c>
      <c r="D1606" s="148" t="s">
        <v>54</v>
      </c>
      <c r="E1606" s="6"/>
      <c r="F1606" s="5" t="s">
        <v>412</v>
      </c>
      <c r="G1606" s="6"/>
      <c r="H1606" s="38"/>
      <c r="I1606" s="6" t="s">
        <v>43</v>
      </c>
      <c r="J1606" s="38">
        <v>1</v>
      </c>
      <c r="K1606" s="38">
        <v>1</v>
      </c>
      <c r="L1606" s="4" t="s">
        <v>67</v>
      </c>
      <c r="M1606" s="53" t="s">
        <v>44</v>
      </c>
      <c r="N1606" s="38">
        <v>100</v>
      </c>
    </row>
    <row r="1607" spans="1:14" s="1" customFormat="1" ht="42.75" outlineLevel="1" collapsed="1">
      <c r="A1607" s="6" t="s">
        <v>413</v>
      </c>
      <c r="B1607" s="95" t="s">
        <v>284</v>
      </c>
      <c r="C1607" s="148" t="s">
        <v>212</v>
      </c>
      <c r="D1607" s="148" t="s">
        <v>54</v>
      </c>
      <c r="E1607" s="6" t="s">
        <v>414</v>
      </c>
      <c r="F1607" s="5" t="s">
        <v>415</v>
      </c>
      <c r="G1607" s="6" t="s">
        <v>108</v>
      </c>
      <c r="H1607" s="38"/>
      <c r="I1607" s="6" t="s">
        <v>43</v>
      </c>
      <c r="J1607" s="38">
        <v>4</v>
      </c>
      <c r="K1607" s="38">
        <v>5</v>
      </c>
      <c r="L1607" s="4" t="str">
        <f>L1608&amp;" "&amp;N1608&amp;M1608&amp;" "&amp;L1609&amp;" "&amp;N1609&amp;M1609&amp;" "</f>
        <v xml:space="preserve">Выправка опор 15шт. Вырубка угрожающих деревьев 50шт. </v>
      </c>
      <c r="M1607" s="6"/>
      <c r="N1607" s="38"/>
    </row>
    <row r="1608" spans="1:14" s="1" customFormat="1" hidden="1" outlineLevel="2">
      <c r="A1608" s="6"/>
      <c r="B1608" s="95" t="s">
        <v>284</v>
      </c>
      <c r="C1608" s="148" t="s">
        <v>212</v>
      </c>
      <c r="D1608" s="148" t="s">
        <v>54</v>
      </c>
      <c r="E1608" s="6"/>
      <c r="F1608" s="5" t="s">
        <v>416</v>
      </c>
      <c r="G1608" s="6"/>
      <c r="H1608" s="38"/>
      <c r="I1608" s="6" t="s">
        <v>43</v>
      </c>
      <c r="J1608" s="38">
        <v>5</v>
      </c>
      <c r="K1608" s="38">
        <v>5</v>
      </c>
      <c r="L1608" s="4" t="s">
        <v>113</v>
      </c>
      <c r="M1608" s="53" t="s">
        <v>44</v>
      </c>
      <c r="N1608" s="38">
        <v>15</v>
      </c>
    </row>
    <row r="1609" spans="1:14" s="1" customFormat="1" hidden="1" outlineLevel="2">
      <c r="A1609" s="6"/>
      <c r="B1609" s="95" t="s">
        <v>284</v>
      </c>
      <c r="C1609" s="148" t="s">
        <v>212</v>
      </c>
      <c r="D1609" s="148" t="s">
        <v>54</v>
      </c>
      <c r="E1609" s="6"/>
      <c r="F1609" s="5" t="s">
        <v>417</v>
      </c>
      <c r="G1609" s="6"/>
      <c r="H1609" s="38"/>
      <c r="I1609" s="6" t="s">
        <v>43</v>
      </c>
      <c r="J1609" s="38">
        <v>4</v>
      </c>
      <c r="K1609" s="38">
        <v>4</v>
      </c>
      <c r="L1609" s="4" t="s">
        <v>67</v>
      </c>
      <c r="M1609" s="53" t="s">
        <v>44</v>
      </c>
      <c r="N1609" s="38">
        <v>50</v>
      </c>
    </row>
    <row r="1610" spans="1:14" s="1" customFormat="1" ht="42.75" outlineLevel="1" collapsed="1">
      <c r="A1610" s="6" t="s">
        <v>418</v>
      </c>
      <c r="B1610" s="95" t="s">
        <v>284</v>
      </c>
      <c r="C1610" s="148" t="s">
        <v>212</v>
      </c>
      <c r="D1610" s="148" t="s">
        <v>54</v>
      </c>
      <c r="E1610" s="6" t="s">
        <v>419</v>
      </c>
      <c r="F1610" s="5" t="s">
        <v>420</v>
      </c>
      <c r="G1610" s="6" t="s">
        <v>108</v>
      </c>
      <c r="H1610" s="38"/>
      <c r="I1610" s="6" t="s">
        <v>43</v>
      </c>
      <c r="J1610" s="38">
        <v>1</v>
      </c>
      <c r="K1610" s="38">
        <v>7</v>
      </c>
      <c r="L1610" s="4" t="str">
        <f>L1611&amp;" "&amp;N1611&amp;M1611&amp;" "&amp;L1612&amp;" "&amp;N1612&amp;M1612&amp;" "&amp;L1613&amp;" "&amp;N1613&amp;M1613</f>
        <v>Выправка опор 15шт. Вырубка угрожающих деревьев 100шт. замена опор 4шт.</v>
      </c>
      <c r="M1610" s="6"/>
      <c r="N1610" s="38"/>
    </row>
    <row r="1611" spans="1:14" s="1" customFormat="1" hidden="1" outlineLevel="2">
      <c r="A1611" s="6"/>
      <c r="B1611" s="95" t="s">
        <v>284</v>
      </c>
      <c r="C1611" s="148" t="s">
        <v>212</v>
      </c>
      <c r="D1611" s="148" t="s">
        <v>54</v>
      </c>
      <c r="E1611" s="6"/>
      <c r="F1611" s="5" t="s">
        <v>421</v>
      </c>
      <c r="G1611" s="6"/>
      <c r="H1611" s="38"/>
      <c r="I1611" s="6" t="s">
        <v>43</v>
      </c>
      <c r="J1611" s="38">
        <v>5</v>
      </c>
      <c r="K1611" s="38">
        <v>5</v>
      </c>
      <c r="L1611" s="4" t="s">
        <v>113</v>
      </c>
      <c r="M1611" s="53" t="s">
        <v>44</v>
      </c>
      <c r="N1611" s="38">
        <v>15</v>
      </c>
    </row>
    <row r="1612" spans="1:14" s="1" customFormat="1" hidden="1" outlineLevel="2">
      <c r="A1612" s="6"/>
      <c r="B1612" s="95" t="s">
        <v>284</v>
      </c>
      <c r="C1612" s="148" t="s">
        <v>212</v>
      </c>
      <c r="D1612" s="148" t="s">
        <v>54</v>
      </c>
      <c r="E1612" s="6"/>
      <c r="F1612" s="5" t="s">
        <v>422</v>
      </c>
      <c r="G1612" s="6"/>
      <c r="H1612" s="38"/>
      <c r="I1612" s="6" t="s">
        <v>43</v>
      </c>
      <c r="J1612" s="38">
        <v>1</v>
      </c>
      <c r="K1612" s="38">
        <v>1</v>
      </c>
      <c r="L1612" s="4" t="s">
        <v>67</v>
      </c>
      <c r="M1612" s="53" t="s">
        <v>44</v>
      </c>
      <c r="N1612" s="38">
        <v>100</v>
      </c>
    </row>
    <row r="1613" spans="1:14" s="1" customFormat="1" hidden="1" outlineLevel="2">
      <c r="A1613" s="6"/>
      <c r="B1613" s="95" t="s">
        <v>284</v>
      </c>
      <c r="C1613" s="148" t="s">
        <v>212</v>
      </c>
      <c r="D1613" s="148" t="s">
        <v>54</v>
      </c>
      <c r="E1613" s="6"/>
      <c r="F1613" s="5" t="s">
        <v>423</v>
      </c>
      <c r="G1613" s="6"/>
      <c r="H1613" s="38"/>
      <c r="I1613" s="6" t="s">
        <v>43</v>
      </c>
      <c r="J1613" s="38">
        <v>7</v>
      </c>
      <c r="K1613" s="38">
        <v>7</v>
      </c>
      <c r="L1613" s="5" t="s">
        <v>336</v>
      </c>
      <c r="M1613" s="53" t="s">
        <v>44</v>
      </c>
      <c r="N1613" s="38">
        <v>4</v>
      </c>
    </row>
    <row r="1614" spans="1:14" s="1" customFormat="1" ht="42.75" outlineLevel="1" collapsed="1">
      <c r="A1614" s="6" t="s">
        <v>424</v>
      </c>
      <c r="B1614" s="95" t="s">
        <v>284</v>
      </c>
      <c r="C1614" s="148" t="s">
        <v>212</v>
      </c>
      <c r="D1614" s="148" t="s">
        <v>54</v>
      </c>
      <c r="E1614" s="146" t="s">
        <v>425</v>
      </c>
      <c r="F1614" s="5" t="s">
        <v>426</v>
      </c>
      <c r="G1614" s="6" t="s">
        <v>108</v>
      </c>
      <c r="H1614" s="38"/>
      <c r="I1614" s="6" t="s">
        <v>43</v>
      </c>
      <c r="J1614" s="38">
        <v>2</v>
      </c>
      <c r="K1614" s="38">
        <v>6</v>
      </c>
      <c r="L1614" s="4" t="str">
        <f>L1615&amp;" "&amp;N1615&amp;M1615&amp;" "&amp;L1616&amp;" "&amp;N1616&amp;M1616</f>
        <v>Выправка опор 10шт. Вырубка угрожающих деревьев 100шт.</v>
      </c>
      <c r="M1614" s="6"/>
      <c r="N1614" s="38"/>
    </row>
    <row r="1615" spans="1:14" s="1" customFormat="1" hidden="1" outlineLevel="2">
      <c r="A1615" s="6"/>
      <c r="B1615" s="95" t="s">
        <v>284</v>
      </c>
      <c r="C1615" s="148" t="s">
        <v>212</v>
      </c>
      <c r="D1615" s="148" t="s">
        <v>54</v>
      </c>
      <c r="E1615" s="6"/>
      <c r="F1615" s="5" t="s">
        <v>427</v>
      </c>
      <c r="G1615" s="6"/>
      <c r="H1615" s="38"/>
      <c r="I1615" s="6" t="s">
        <v>43</v>
      </c>
      <c r="J1615" s="38">
        <v>6</v>
      </c>
      <c r="K1615" s="38">
        <v>6</v>
      </c>
      <c r="L1615" s="4" t="s">
        <v>113</v>
      </c>
      <c r="M1615" s="53" t="s">
        <v>44</v>
      </c>
      <c r="N1615" s="38">
        <v>10</v>
      </c>
    </row>
    <row r="1616" spans="1:14" s="1" customFormat="1" ht="28.5" hidden="1" outlineLevel="2">
      <c r="A1616" s="6"/>
      <c r="B1616" s="95" t="s">
        <v>284</v>
      </c>
      <c r="C1616" s="148" t="s">
        <v>212</v>
      </c>
      <c r="D1616" s="148" t="s">
        <v>54</v>
      </c>
      <c r="E1616" s="6"/>
      <c r="F1616" s="5" t="s">
        <v>428</v>
      </c>
      <c r="G1616" s="6"/>
      <c r="H1616" s="38"/>
      <c r="I1616" s="6" t="s">
        <v>43</v>
      </c>
      <c r="J1616" s="38">
        <v>2</v>
      </c>
      <c r="K1616" s="38">
        <v>2</v>
      </c>
      <c r="L1616" s="4" t="s">
        <v>67</v>
      </c>
      <c r="M1616" s="53" t="s">
        <v>44</v>
      </c>
      <c r="N1616" s="38">
        <v>100</v>
      </c>
    </row>
    <row r="1617" spans="1:14" s="1" customFormat="1" ht="57" outlineLevel="1" collapsed="1">
      <c r="A1617" s="93" t="s">
        <v>429</v>
      </c>
      <c r="B1617" s="95" t="s">
        <v>284</v>
      </c>
      <c r="C1617" s="148" t="s">
        <v>212</v>
      </c>
      <c r="D1617" s="148" t="s">
        <v>54</v>
      </c>
      <c r="E1617" s="6" t="s">
        <v>430</v>
      </c>
      <c r="F1617" s="5" t="s">
        <v>431</v>
      </c>
      <c r="G1617" s="6" t="s">
        <v>121</v>
      </c>
      <c r="H1617" s="38" t="s">
        <v>293</v>
      </c>
      <c r="I1617" s="6" t="s">
        <v>43</v>
      </c>
      <c r="J1617" s="38">
        <v>3</v>
      </c>
      <c r="K1617" s="38">
        <v>6</v>
      </c>
      <c r="L1617" s="4" t="str">
        <f>L1618&amp;" "&amp;N1618&amp;M1618&amp;" "&amp;L1619&amp;" "&amp;N1619&amp;M1619&amp;" "&amp;L1620&amp;" "&amp;N1620&amp;M1620</f>
        <v>ручная расчистка просек 1,5га Расширение просек 0,5га Выправка опор 30шт.</v>
      </c>
      <c r="M1617" s="6"/>
      <c r="N1617" s="38"/>
    </row>
    <row r="1618" spans="1:14" s="1" customFormat="1" ht="28.5" hidden="1" outlineLevel="2">
      <c r="A1618" s="6"/>
      <c r="B1618" s="95" t="s">
        <v>284</v>
      </c>
      <c r="C1618" s="50" t="s">
        <v>212</v>
      </c>
      <c r="D1618" s="148" t="s">
        <v>54</v>
      </c>
      <c r="E1618" s="6"/>
      <c r="F1618" s="5" t="s">
        <v>432</v>
      </c>
      <c r="G1618" s="6"/>
      <c r="H1618" s="38"/>
      <c r="I1618" s="6" t="s">
        <v>43</v>
      </c>
      <c r="J1618" s="38">
        <v>3</v>
      </c>
      <c r="K1618" s="38">
        <v>3</v>
      </c>
      <c r="L1618" s="46" t="s">
        <v>125</v>
      </c>
      <c r="M1618" s="6" t="s">
        <v>63</v>
      </c>
      <c r="N1618" s="38">
        <v>1.5</v>
      </c>
    </row>
    <row r="1619" spans="1:14" s="1" customFormat="1" ht="28.5" hidden="1" outlineLevel="2">
      <c r="A1619" s="6"/>
      <c r="B1619" s="95" t="s">
        <v>284</v>
      </c>
      <c r="C1619" s="50" t="s">
        <v>212</v>
      </c>
      <c r="D1619" s="148" t="s">
        <v>54</v>
      </c>
      <c r="E1619" s="6"/>
      <c r="F1619" s="5" t="s">
        <v>432</v>
      </c>
      <c r="G1619" s="6"/>
      <c r="H1619" s="38"/>
      <c r="I1619" s="6" t="s">
        <v>43</v>
      </c>
      <c r="J1619" s="38">
        <v>3</v>
      </c>
      <c r="K1619" s="38">
        <v>3</v>
      </c>
      <c r="L1619" s="4" t="s">
        <v>217</v>
      </c>
      <c r="M1619" s="6" t="s">
        <v>63</v>
      </c>
      <c r="N1619" s="38">
        <v>0.5</v>
      </c>
    </row>
    <row r="1620" spans="1:14" s="1" customFormat="1" hidden="1" outlineLevel="2">
      <c r="A1620" s="6"/>
      <c r="B1620" s="95" t="s">
        <v>284</v>
      </c>
      <c r="C1620" s="148" t="s">
        <v>212</v>
      </c>
      <c r="D1620" s="148" t="s">
        <v>54</v>
      </c>
      <c r="E1620" s="6"/>
      <c r="F1620" s="5" t="s">
        <v>433</v>
      </c>
      <c r="G1620" s="6"/>
      <c r="H1620" s="38"/>
      <c r="I1620" s="6" t="s">
        <v>43</v>
      </c>
      <c r="J1620" s="38">
        <v>6</v>
      </c>
      <c r="K1620" s="38">
        <v>6</v>
      </c>
      <c r="L1620" s="4" t="s">
        <v>113</v>
      </c>
      <c r="M1620" s="53" t="s">
        <v>44</v>
      </c>
      <c r="N1620" s="38">
        <v>30</v>
      </c>
    </row>
    <row r="1621" spans="1:14" s="1" customFormat="1" ht="57" outlineLevel="1" collapsed="1">
      <c r="A1621" s="6" t="s">
        <v>434</v>
      </c>
      <c r="B1621" s="95" t="s">
        <v>284</v>
      </c>
      <c r="C1621" s="148" t="s">
        <v>212</v>
      </c>
      <c r="D1621" s="148" t="s">
        <v>54</v>
      </c>
      <c r="E1621" s="6" t="s">
        <v>435</v>
      </c>
      <c r="F1621" s="5" t="s">
        <v>431</v>
      </c>
      <c r="G1621" s="6" t="s">
        <v>121</v>
      </c>
      <c r="H1621" s="38" t="s">
        <v>293</v>
      </c>
      <c r="I1621" s="6" t="s">
        <v>43</v>
      </c>
      <c r="J1621" s="38">
        <v>10</v>
      </c>
      <c r="K1621" s="38">
        <v>12</v>
      </c>
      <c r="L1621" s="4" t="str">
        <f>L1622&amp;" "&amp;N1622&amp;M1622&amp;" "&amp;L1623&amp;" "&amp;N1623&amp;M1623&amp;" "&amp;L1624&amp;" "&amp;N1624&amp;M1624</f>
        <v>ручная расчистка просек 3га Расширение просек 1,5га Выправка опор 8шт.</v>
      </c>
      <c r="M1621" s="6"/>
      <c r="N1621" s="38"/>
    </row>
    <row r="1622" spans="1:14" s="1" customFormat="1" ht="28.5" hidden="1" outlineLevel="2">
      <c r="A1622" s="6"/>
      <c r="B1622" s="95" t="s">
        <v>284</v>
      </c>
      <c r="C1622" s="50" t="s">
        <v>212</v>
      </c>
      <c r="D1622" s="148" t="s">
        <v>54</v>
      </c>
      <c r="E1622" s="6"/>
      <c r="F1622" s="5" t="s">
        <v>436</v>
      </c>
      <c r="G1622" s="6"/>
      <c r="H1622" s="38"/>
      <c r="I1622" s="6" t="s">
        <v>43</v>
      </c>
      <c r="J1622" s="38">
        <v>12</v>
      </c>
      <c r="K1622" s="38">
        <v>12</v>
      </c>
      <c r="L1622" s="46" t="s">
        <v>125</v>
      </c>
      <c r="M1622" s="6" t="s">
        <v>63</v>
      </c>
      <c r="N1622" s="38">
        <v>3</v>
      </c>
    </row>
    <row r="1623" spans="1:14" s="1" customFormat="1" ht="28.5" hidden="1" outlineLevel="2">
      <c r="A1623" s="6"/>
      <c r="B1623" s="95" t="s">
        <v>284</v>
      </c>
      <c r="C1623" s="50" t="s">
        <v>212</v>
      </c>
      <c r="D1623" s="148" t="s">
        <v>54</v>
      </c>
      <c r="E1623" s="6"/>
      <c r="F1623" s="5" t="s">
        <v>436</v>
      </c>
      <c r="G1623" s="6"/>
      <c r="H1623" s="38"/>
      <c r="I1623" s="6" t="s">
        <v>43</v>
      </c>
      <c r="J1623" s="38">
        <v>12</v>
      </c>
      <c r="K1623" s="38">
        <v>12</v>
      </c>
      <c r="L1623" s="4" t="s">
        <v>217</v>
      </c>
      <c r="M1623" s="6" t="s">
        <v>63</v>
      </c>
      <c r="N1623" s="38">
        <v>1.5</v>
      </c>
    </row>
    <row r="1624" spans="1:14" s="1" customFormat="1" hidden="1" outlineLevel="2">
      <c r="A1624" s="6"/>
      <c r="B1624" s="95" t="s">
        <v>284</v>
      </c>
      <c r="C1624" s="148" t="s">
        <v>212</v>
      </c>
      <c r="D1624" s="148" t="s">
        <v>54</v>
      </c>
      <c r="E1624" s="6"/>
      <c r="F1624" s="5" t="s">
        <v>437</v>
      </c>
      <c r="G1624" s="6"/>
      <c r="H1624" s="38"/>
      <c r="I1624" s="6" t="s">
        <v>43</v>
      </c>
      <c r="J1624" s="38">
        <v>10</v>
      </c>
      <c r="K1624" s="38">
        <v>10</v>
      </c>
      <c r="L1624" s="4" t="s">
        <v>113</v>
      </c>
      <c r="M1624" s="53" t="s">
        <v>44</v>
      </c>
      <c r="N1624" s="38">
        <v>8</v>
      </c>
    </row>
    <row r="1625" spans="1:14" s="1" customFormat="1" ht="57" outlineLevel="1" collapsed="1">
      <c r="A1625" s="6" t="s">
        <v>438</v>
      </c>
      <c r="B1625" s="95" t="s">
        <v>284</v>
      </c>
      <c r="C1625" s="148" t="s">
        <v>212</v>
      </c>
      <c r="D1625" s="148" t="s">
        <v>54</v>
      </c>
      <c r="E1625" s="6" t="s">
        <v>439</v>
      </c>
      <c r="F1625" s="5" t="s">
        <v>431</v>
      </c>
      <c r="G1625" s="6" t="s">
        <v>121</v>
      </c>
      <c r="H1625" s="38" t="s">
        <v>293</v>
      </c>
      <c r="I1625" s="6" t="s">
        <v>43</v>
      </c>
      <c r="J1625" s="38">
        <v>2</v>
      </c>
      <c r="K1625" s="38">
        <v>11</v>
      </c>
      <c r="L1625" s="4" t="str">
        <f>L1626&amp;" "&amp;N1626&amp;M1626&amp;" "&amp;L1627&amp;" "&amp;N1627&amp;M1627&amp;" "&amp;L1628&amp;" "&amp;N1628&amp;M1628&amp;" "&amp;L1629&amp;" "&amp;N1629&amp;M1629&amp;" "&amp;L1630&amp;" "&amp;N1630&amp;M1630</f>
        <v>ручная расчистка просек 5га Расширение просек 2,5га Механизированная расчистка просек 8га Выправка опор 30шт. Замена опор 15шт.</v>
      </c>
      <c r="M1625" s="6"/>
      <c r="N1625" s="38"/>
    </row>
    <row r="1626" spans="1:14" s="1" customFormat="1" hidden="1" outlineLevel="2">
      <c r="A1626" s="6"/>
      <c r="B1626" s="95" t="s">
        <v>284</v>
      </c>
      <c r="C1626" s="148" t="s">
        <v>212</v>
      </c>
      <c r="D1626" s="148" t="s">
        <v>54</v>
      </c>
      <c r="E1626" s="6"/>
      <c r="F1626" s="5" t="s">
        <v>440</v>
      </c>
      <c r="G1626" s="6"/>
      <c r="H1626" s="38"/>
      <c r="I1626" s="6" t="s">
        <v>43</v>
      </c>
      <c r="J1626" s="38">
        <v>2</v>
      </c>
      <c r="K1626" s="38">
        <v>11</v>
      </c>
      <c r="L1626" s="46" t="s">
        <v>125</v>
      </c>
      <c r="M1626" s="6" t="s">
        <v>63</v>
      </c>
      <c r="N1626" s="38">
        <v>5</v>
      </c>
    </row>
    <row r="1627" spans="1:14" s="1" customFormat="1" hidden="1" outlineLevel="2">
      <c r="A1627" s="6"/>
      <c r="B1627" s="95" t="s">
        <v>284</v>
      </c>
      <c r="C1627" s="148" t="s">
        <v>212</v>
      </c>
      <c r="D1627" s="148" t="s">
        <v>54</v>
      </c>
      <c r="E1627" s="6"/>
      <c r="F1627" s="5" t="s">
        <v>440</v>
      </c>
      <c r="G1627" s="6"/>
      <c r="H1627" s="38"/>
      <c r="I1627" s="6" t="s">
        <v>43</v>
      </c>
      <c r="J1627" s="38">
        <v>2</v>
      </c>
      <c r="K1627" s="38">
        <v>11</v>
      </c>
      <c r="L1627" s="4" t="s">
        <v>217</v>
      </c>
      <c r="M1627" s="6" t="s">
        <v>63</v>
      </c>
      <c r="N1627" s="38">
        <v>2.5</v>
      </c>
    </row>
    <row r="1628" spans="1:14" s="1" customFormat="1" hidden="1" outlineLevel="2">
      <c r="A1628" s="6"/>
      <c r="B1628" s="95" t="s">
        <v>284</v>
      </c>
      <c r="C1628" s="148" t="s">
        <v>212</v>
      </c>
      <c r="D1628" s="148" t="s">
        <v>54</v>
      </c>
      <c r="E1628" s="6"/>
      <c r="F1628" s="5" t="s">
        <v>441</v>
      </c>
      <c r="G1628" s="6"/>
      <c r="H1628" s="38"/>
      <c r="I1628" s="6" t="s">
        <v>61</v>
      </c>
      <c r="J1628" s="38">
        <v>2</v>
      </c>
      <c r="K1628" s="38">
        <v>3</v>
      </c>
      <c r="L1628" s="4" t="s">
        <v>65</v>
      </c>
      <c r="M1628" s="6" t="s">
        <v>63</v>
      </c>
      <c r="N1628" s="38">
        <v>8</v>
      </c>
    </row>
    <row r="1629" spans="1:14" s="1" customFormat="1" ht="28.5" hidden="1" outlineLevel="2">
      <c r="A1629" s="6"/>
      <c r="B1629" s="95" t="s">
        <v>284</v>
      </c>
      <c r="C1629" s="148" t="s">
        <v>212</v>
      </c>
      <c r="D1629" s="148" t="s">
        <v>54</v>
      </c>
      <c r="E1629" s="6"/>
      <c r="F1629" s="5" t="s">
        <v>442</v>
      </c>
      <c r="G1629" s="6"/>
      <c r="H1629" s="38"/>
      <c r="I1629" s="6" t="s">
        <v>43</v>
      </c>
      <c r="J1629" s="38">
        <v>8</v>
      </c>
      <c r="K1629" s="38">
        <v>8</v>
      </c>
      <c r="L1629" s="4" t="s">
        <v>113</v>
      </c>
      <c r="M1629" s="53" t="s">
        <v>44</v>
      </c>
      <c r="N1629" s="38">
        <v>30</v>
      </c>
    </row>
    <row r="1630" spans="1:14" s="1" customFormat="1" hidden="1" outlineLevel="2">
      <c r="A1630" s="6"/>
      <c r="B1630" s="95" t="s">
        <v>284</v>
      </c>
      <c r="C1630" s="148" t="s">
        <v>212</v>
      </c>
      <c r="D1630" s="148" t="s">
        <v>54</v>
      </c>
      <c r="E1630" s="6"/>
      <c r="F1630" s="5" t="s">
        <v>443</v>
      </c>
      <c r="G1630" s="6"/>
      <c r="H1630" s="38"/>
      <c r="I1630" s="6" t="s">
        <v>43</v>
      </c>
      <c r="J1630" s="38">
        <v>7</v>
      </c>
      <c r="K1630" s="38">
        <v>7</v>
      </c>
      <c r="L1630" s="4" t="s">
        <v>282</v>
      </c>
      <c r="M1630" s="53" t="s">
        <v>44</v>
      </c>
      <c r="N1630" s="38">
        <v>15</v>
      </c>
    </row>
    <row r="1631" spans="1:14" s="1" customFormat="1" ht="57" outlineLevel="1" collapsed="1">
      <c r="A1631" s="6" t="s">
        <v>444</v>
      </c>
      <c r="B1631" s="95" t="s">
        <v>284</v>
      </c>
      <c r="C1631" s="148" t="s">
        <v>212</v>
      </c>
      <c r="D1631" s="148" t="s">
        <v>54</v>
      </c>
      <c r="E1631" s="6" t="s">
        <v>445</v>
      </c>
      <c r="F1631" s="5" t="s">
        <v>446</v>
      </c>
      <c r="G1631" s="6" t="s">
        <v>108</v>
      </c>
      <c r="H1631" s="38"/>
      <c r="I1631" s="6" t="s">
        <v>43</v>
      </c>
      <c r="J1631" s="38">
        <v>1</v>
      </c>
      <c r="K1631" s="38">
        <v>12</v>
      </c>
      <c r="L1631" s="4" t="str">
        <f>L1632&amp;" "&amp;N1632&amp;M1632&amp;" "&amp;L1633&amp;" "&amp;N1633&amp;M1633&amp;" "&amp;L1634&amp;" "&amp;N1634&amp;M1634&amp;" "&amp;L1635&amp;" "&amp;N1635&amp;M1635&amp;" "&amp;L1636&amp;" "&amp;N1636&amp;M1636&amp;" "&amp;L1637&amp;" "&amp;N1637&amp;M1637</f>
        <v>ручная расчистка просек 1га Расширение просек 0,5га Механизированная расчистка просек 4га Выправка опор 20шт. Замена опор 12шт. Замена опор 6шт.</v>
      </c>
      <c r="M1631" s="6"/>
      <c r="N1631" s="38"/>
    </row>
    <row r="1632" spans="1:14" s="1" customFormat="1" ht="28.5" hidden="1" outlineLevel="2">
      <c r="A1632" s="6"/>
      <c r="B1632" s="95" t="s">
        <v>284</v>
      </c>
      <c r="C1632" s="50" t="s">
        <v>212</v>
      </c>
      <c r="D1632" s="148" t="s">
        <v>54</v>
      </c>
      <c r="E1632" s="6"/>
      <c r="F1632" s="5" t="s">
        <v>447</v>
      </c>
      <c r="G1632" s="6"/>
      <c r="H1632" s="38"/>
      <c r="I1632" s="6" t="s">
        <v>43</v>
      </c>
      <c r="J1632" s="38">
        <v>12</v>
      </c>
      <c r="K1632" s="38">
        <v>12</v>
      </c>
      <c r="L1632" s="46" t="s">
        <v>125</v>
      </c>
      <c r="M1632" s="6" t="s">
        <v>63</v>
      </c>
      <c r="N1632" s="38">
        <v>1</v>
      </c>
    </row>
    <row r="1633" spans="1:14" s="1" customFormat="1" ht="28.5" hidden="1" outlineLevel="2">
      <c r="A1633" s="6"/>
      <c r="B1633" s="95" t="s">
        <v>284</v>
      </c>
      <c r="C1633" s="50" t="s">
        <v>212</v>
      </c>
      <c r="D1633" s="148" t="s">
        <v>54</v>
      </c>
      <c r="E1633" s="6"/>
      <c r="F1633" s="5" t="s">
        <v>447</v>
      </c>
      <c r="G1633" s="6"/>
      <c r="H1633" s="38"/>
      <c r="I1633" s="6" t="s">
        <v>43</v>
      </c>
      <c r="J1633" s="38">
        <v>12</v>
      </c>
      <c r="K1633" s="38">
        <v>12</v>
      </c>
      <c r="L1633" s="4" t="s">
        <v>217</v>
      </c>
      <c r="M1633" s="6" t="s">
        <v>63</v>
      </c>
      <c r="N1633" s="38">
        <v>0.5</v>
      </c>
    </row>
    <row r="1634" spans="1:14" s="1" customFormat="1" ht="28.5" hidden="1" outlineLevel="2">
      <c r="A1634" s="6"/>
      <c r="B1634" s="95" t="s">
        <v>284</v>
      </c>
      <c r="C1634" s="50" t="s">
        <v>212</v>
      </c>
      <c r="D1634" s="148" t="s">
        <v>54</v>
      </c>
      <c r="E1634" s="6"/>
      <c r="F1634" s="5" t="s">
        <v>448</v>
      </c>
      <c r="G1634" s="6"/>
      <c r="H1634" s="38"/>
      <c r="I1634" s="6" t="s">
        <v>61</v>
      </c>
      <c r="J1634" s="38">
        <v>1</v>
      </c>
      <c r="K1634" s="38">
        <v>1</v>
      </c>
      <c r="L1634" s="4" t="s">
        <v>65</v>
      </c>
      <c r="M1634" s="6" t="s">
        <v>63</v>
      </c>
      <c r="N1634" s="38">
        <v>4</v>
      </c>
    </row>
    <row r="1635" spans="1:14" s="1" customFormat="1" ht="42.75" hidden="1" outlineLevel="2">
      <c r="A1635" s="6"/>
      <c r="B1635" s="95" t="s">
        <v>284</v>
      </c>
      <c r="C1635" s="50" t="s">
        <v>212</v>
      </c>
      <c r="D1635" s="148" t="s">
        <v>54</v>
      </c>
      <c r="E1635" s="6"/>
      <c r="F1635" s="5" t="s">
        <v>449</v>
      </c>
      <c r="G1635" s="6"/>
      <c r="H1635" s="38"/>
      <c r="I1635" s="6" t="s">
        <v>43</v>
      </c>
      <c r="J1635" s="38">
        <v>5</v>
      </c>
      <c r="K1635" s="38">
        <v>5</v>
      </c>
      <c r="L1635" s="4" t="s">
        <v>113</v>
      </c>
      <c r="M1635" s="53" t="s">
        <v>44</v>
      </c>
      <c r="N1635" s="38">
        <v>20</v>
      </c>
    </row>
    <row r="1636" spans="1:14" s="1" customFormat="1" ht="28.5" hidden="1" outlineLevel="2">
      <c r="A1636" s="6"/>
      <c r="B1636" s="95" t="s">
        <v>284</v>
      </c>
      <c r="C1636" s="50" t="s">
        <v>212</v>
      </c>
      <c r="D1636" s="148" t="s">
        <v>54</v>
      </c>
      <c r="E1636" s="6"/>
      <c r="F1636" s="5" t="s">
        <v>450</v>
      </c>
      <c r="G1636" s="6"/>
      <c r="H1636" s="38"/>
      <c r="I1636" s="6" t="s">
        <v>43</v>
      </c>
      <c r="J1636" s="38">
        <v>7</v>
      </c>
      <c r="K1636" s="38">
        <v>7</v>
      </c>
      <c r="L1636" s="4" t="s">
        <v>282</v>
      </c>
      <c r="M1636" s="53" t="s">
        <v>44</v>
      </c>
      <c r="N1636" s="38">
        <v>12</v>
      </c>
    </row>
    <row r="1637" spans="1:14" s="1" customFormat="1" hidden="1" outlineLevel="2">
      <c r="A1637" s="6"/>
      <c r="B1637" s="95" t="s">
        <v>284</v>
      </c>
      <c r="C1637" s="148" t="s">
        <v>212</v>
      </c>
      <c r="D1637" s="148" t="s">
        <v>54</v>
      </c>
      <c r="E1637" s="6"/>
      <c r="F1637" s="5" t="s">
        <v>451</v>
      </c>
      <c r="G1637" s="6"/>
      <c r="H1637" s="38"/>
      <c r="I1637" s="6" t="s">
        <v>43</v>
      </c>
      <c r="J1637" s="38">
        <v>10</v>
      </c>
      <c r="K1637" s="38">
        <v>10</v>
      </c>
      <c r="L1637" s="4" t="s">
        <v>282</v>
      </c>
      <c r="M1637" s="53" t="s">
        <v>44</v>
      </c>
      <c r="N1637" s="38">
        <v>6</v>
      </c>
    </row>
    <row r="1638" spans="1:14" s="1" customFormat="1" ht="42.75" outlineLevel="1" collapsed="1">
      <c r="A1638" s="6" t="s">
        <v>452</v>
      </c>
      <c r="B1638" s="95" t="s">
        <v>284</v>
      </c>
      <c r="C1638" s="50" t="s">
        <v>212</v>
      </c>
      <c r="D1638" s="148" t="s">
        <v>54</v>
      </c>
      <c r="E1638" s="6" t="s">
        <v>453</v>
      </c>
      <c r="F1638" s="5" t="s">
        <v>454</v>
      </c>
      <c r="G1638" s="6" t="s">
        <v>108</v>
      </c>
      <c r="H1638" s="38"/>
      <c r="I1638" s="6" t="s">
        <v>43</v>
      </c>
      <c r="J1638" s="38">
        <v>4</v>
      </c>
      <c r="K1638" s="38">
        <v>6</v>
      </c>
      <c r="L1638" s="4" t="str">
        <f>L1639&amp;" "&amp;N1639&amp;M1639&amp;" "&amp;L1640&amp;" "&amp;N1640&amp;M1640&amp;" "&amp;L1641&amp;" "&amp;N1641&amp;M1641</f>
        <v>ручная расчистка просек 1га Расширение просек 0,5га Выправка опор 20шт.</v>
      </c>
      <c r="M1638" s="6"/>
      <c r="N1638" s="38"/>
    </row>
    <row r="1639" spans="1:14" s="1" customFormat="1" ht="28.5" hidden="1" outlineLevel="2">
      <c r="A1639" s="6"/>
      <c r="B1639" s="95" t="s">
        <v>284</v>
      </c>
      <c r="C1639" s="50" t="s">
        <v>212</v>
      </c>
      <c r="D1639" s="148" t="s">
        <v>54</v>
      </c>
      <c r="E1639" s="6"/>
      <c r="F1639" s="5" t="s">
        <v>455</v>
      </c>
      <c r="G1639" s="6"/>
      <c r="H1639" s="38"/>
      <c r="I1639" s="6" t="s">
        <v>43</v>
      </c>
      <c r="J1639" s="38">
        <v>4</v>
      </c>
      <c r="K1639" s="38">
        <v>4</v>
      </c>
      <c r="L1639" s="46" t="s">
        <v>125</v>
      </c>
      <c r="M1639" s="6" t="s">
        <v>63</v>
      </c>
      <c r="N1639" s="38">
        <v>1</v>
      </c>
    </row>
    <row r="1640" spans="1:14" s="1" customFormat="1" ht="28.5" hidden="1" outlineLevel="2">
      <c r="A1640" s="6"/>
      <c r="B1640" s="95" t="s">
        <v>284</v>
      </c>
      <c r="C1640" s="50" t="s">
        <v>212</v>
      </c>
      <c r="D1640" s="148" t="s">
        <v>54</v>
      </c>
      <c r="E1640" s="6"/>
      <c r="F1640" s="5" t="s">
        <v>455</v>
      </c>
      <c r="G1640" s="6"/>
      <c r="H1640" s="38"/>
      <c r="I1640" s="6" t="s">
        <v>43</v>
      </c>
      <c r="J1640" s="38">
        <v>4</v>
      </c>
      <c r="K1640" s="38">
        <v>4</v>
      </c>
      <c r="L1640" s="4" t="s">
        <v>217</v>
      </c>
      <c r="M1640" s="6" t="s">
        <v>63</v>
      </c>
      <c r="N1640" s="38">
        <v>0.5</v>
      </c>
    </row>
    <row r="1641" spans="1:14" s="1" customFormat="1" ht="42.75" hidden="1" outlineLevel="2">
      <c r="A1641" s="6"/>
      <c r="B1641" s="95" t="s">
        <v>284</v>
      </c>
      <c r="C1641" s="50" t="s">
        <v>212</v>
      </c>
      <c r="D1641" s="148" t="s">
        <v>54</v>
      </c>
      <c r="E1641" s="6"/>
      <c r="F1641" s="5" t="s">
        <v>456</v>
      </c>
      <c r="G1641" s="6"/>
      <c r="H1641" s="38"/>
      <c r="I1641" s="6" t="s">
        <v>43</v>
      </c>
      <c r="J1641" s="38">
        <v>6</v>
      </c>
      <c r="K1641" s="38">
        <v>6</v>
      </c>
      <c r="L1641" s="4" t="s">
        <v>113</v>
      </c>
      <c r="M1641" s="53" t="s">
        <v>44</v>
      </c>
      <c r="N1641" s="38">
        <v>20</v>
      </c>
    </row>
    <row r="1642" spans="1:14" s="1" customFormat="1" ht="57" outlineLevel="1" collapsed="1">
      <c r="A1642" s="6" t="s">
        <v>457</v>
      </c>
      <c r="B1642" s="95" t="s">
        <v>284</v>
      </c>
      <c r="C1642" s="50" t="s">
        <v>212</v>
      </c>
      <c r="D1642" s="148" t="s">
        <v>54</v>
      </c>
      <c r="E1642" s="6" t="s">
        <v>458</v>
      </c>
      <c r="F1642" s="5" t="s">
        <v>459</v>
      </c>
      <c r="G1642" s="6" t="s">
        <v>121</v>
      </c>
      <c r="H1642" s="38" t="s">
        <v>131</v>
      </c>
      <c r="I1642" s="6" t="s">
        <v>43</v>
      </c>
      <c r="J1642" s="38">
        <v>1</v>
      </c>
      <c r="K1642" s="38">
        <v>12</v>
      </c>
      <c r="L1642" s="4" t="str">
        <f>L1643&amp;" "&amp;N1643&amp;M1643&amp;" "&amp;L1644&amp;" "&amp;N1644&amp;M1644&amp;" "&amp;L1645&amp;" "&amp;N1645&amp;M1645&amp;" "&amp;L1646&amp;" "&amp;N1646&amp;M1646&amp;" "&amp;L1647&amp;" "&amp;N1647&amp;M1647</f>
        <v>ручная расчистка просек 6га Расширение просек 3га Выправка опор 30шт. замена опор 4шт. замена опор 5шт.</v>
      </c>
      <c r="M1642" s="6"/>
      <c r="N1642" s="38"/>
    </row>
    <row r="1643" spans="1:14" s="1" customFormat="1" ht="28.5" hidden="1" outlineLevel="2">
      <c r="A1643" s="6"/>
      <c r="B1643" s="95" t="s">
        <v>284</v>
      </c>
      <c r="C1643" s="50" t="s">
        <v>212</v>
      </c>
      <c r="D1643" s="148" t="s">
        <v>54</v>
      </c>
      <c r="E1643" s="6"/>
      <c r="F1643" s="5" t="s">
        <v>460</v>
      </c>
      <c r="G1643" s="6"/>
      <c r="H1643" s="38"/>
      <c r="I1643" s="6" t="s">
        <v>43</v>
      </c>
      <c r="J1643" s="38">
        <v>1</v>
      </c>
      <c r="K1643" s="38">
        <v>12</v>
      </c>
      <c r="L1643" s="46" t="s">
        <v>125</v>
      </c>
      <c r="M1643" s="6" t="s">
        <v>63</v>
      </c>
      <c r="N1643" s="38">
        <v>6</v>
      </c>
    </row>
    <row r="1644" spans="1:14" s="1" customFormat="1" ht="28.5" hidden="1" outlineLevel="2">
      <c r="A1644" s="6"/>
      <c r="B1644" s="95" t="s">
        <v>284</v>
      </c>
      <c r="C1644" s="50" t="s">
        <v>212</v>
      </c>
      <c r="D1644" s="148" t="s">
        <v>54</v>
      </c>
      <c r="E1644" s="6"/>
      <c r="F1644" s="5" t="s">
        <v>460</v>
      </c>
      <c r="G1644" s="6"/>
      <c r="H1644" s="38"/>
      <c r="I1644" s="6" t="s">
        <v>43</v>
      </c>
      <c r="J1644" s="38">
        <v>1</v>
      </c>
      <c r="K1644" s="38">
        <v>12</v>
      </c>
      <c r="L1644" s="4" t="s">
        <v>217</v>
      </c>
      <c r="M1644" s="6" t="s">
        <v>63</v>
      </c>
      <c r="N1644" s="38">
        <v>3</v>
      </c>
    </row>
    <row r="1645" spans="1:14" s="1" customFormat="1" ht="71.25" hidden="1" outlineLevel="2">
      <c r="A1645" s="6"/>
      <c r="B1645" s="95" t="s">
        <v>284</v>
      </c>
      <c r="C1645" s="50" t="s">
        <v>212</v>
      </c>
      <c r="D1645" s="148" t="s">
        <v>54</v>
      </c>
      <c r="E1645" s="6"/>
      <c r="F1645" s="5" t="s">
        <v>461</v>
      </c>
      <c r="G1645" s="6"/>
      <c r="H1645" s="38"/>
      <c r="I1645" s="6" t="s">
        <v>43</v>
      </c>
      <c r="J1645" s="38">
        <v>5</v>
      </c>
      <c r="K1645" s="38">
        <v>5</v>
      </c>
      <c r="L1645" s="4" t="s">
        <v>113</v>
      </c>
      <c r="M1645" s="53" t="s">
        <v>44</v>
      </c>
      <c r="N1645" s="38">
        <v>30</v>
      </c>
    </row>
    <row r="1646" spans="1:14" s="1" customFormat="1" ht="28.5" hidden="1" outlineLevel="2">
      <c r="A1646" s="6"/>
      <c r="B1646" s="95" t="s">
        <v>284</v>
      </c>
      <c r="C1646" s="50" t="s">
        <v>212</v>
      </c>
      <c r="D1646" s="148" t="s">
        <v>54</v>
      </c>
      <c r="E1646" s="6"/>
      <c r="F1646" s="5" t="s">
        <v>462</v>
      </c>
      <c r="G1646" s="6"/>
      <c r="H1646" s="38"/>
      <c r="I1646" s="6" t="s">
        <v>43</v>
      </c>
      <c r="J1646" s="38">
        <v>8</v>
      </c>
      <c r="K1646" s="38">
        <v>8</v>
      </c>
      <c r="L1646" s="4" t="s">
        <v>336</v>
      </c>
      <c r="M1646" s="53" t="s">
        <v>44</v>
      </c>
      <c r="N1646" s="38">
        <v>4</v>
      </c>
    </row>
    <row r="1647" spans="1:14" s="1" customFormat="1" ht="28.5" hidden="1" outlineLevel="2">
      <c r="A1647" s="6"/>
      <c r="B1647" s="95" t="s">
        <v>284</v>
      </c>
      <c r="C1647" s="50" t="s">
        <v>212</v>
      </c>
      <c r="D1647" s="148" t="s">
        <v>54</v>
      </c>
      <c r="E1647" s="6"/>
      <c r="F1647" s="5" t="s">
        <v>463</v>
      </c>
      <c r="G1647" s="6"/>
      <c r="H1647" s="38"/>
      <c r="I1647" s="6" t="s">
        <v>43</v>
      </c>
      <c r="J1647" s="38">
        <v>8</v>
      </c>
      <c r="K1647" s="38">
        <v>8</v>
      </c>
      <c r="L1647" s="4" t="s">
        <v>336</v>
      </c>
      <c r="M1647" s="53" t="s">
        <v>44</v>
      </c>
      <c r="N1647" s="38">
        <v>5</v>
      </c>
    </row>
    <row r="1648" spans="1:14" s="1" customFormat="1" ht="42.75" outlineLevel="1" collapsed="1">
      <c r="A1648" s="6" t="s">
        <v>464</v>
      </c>
      <c r="B1648" s="95" t="s">
        <v>284</v>
      </c>
      <c r="C1648" s="148" t="s">
        <v>212</v>
      </c>
      <c r="D1648" s="148" t="s">
        <v>54</v>
      </c>
      <c r="E1648" s="6" t="s">
        <v>465</v>
      </c>
      <c r="F1648" s="5" t="s">
        <v>466</v>
      </c>
      <c r="G1648" s="6" t="s">
        <v>108</v>
      </c>
      <c r="H1648" s="38"/>
      <c r="I1648" s="6" t="s">
        <v>43</v>
      </c>
      <c r="J1648" s="38">
        <v>6</v>
      </c>
      <c r="K1648" s="38">
        <v>6</v>
      </c>
      <c r="L1648" s="4" t="str">
        <f>L1649&amp;" "&amp;N1649&amp;M1649</f>
        <v>Выправка опор 20шт.</v>
      </c>
      <c r="M1648" s="6"/>
      <c r="N1648" s="38"/>
    </row>
    <row r="1649" spans="1:14" s="1" customFormat="1" ht="42.75" hidden="1" outlineLevel="2">
      <c r="A1649" s="6"/>
      <c r="B1649" s="95" t="s">
        <v>284</v>
      </c>
      <c r="C1649" s="148" t="s">
        <v>212</v>
      </c>
      <c r="D1649" s="148" t="s">
        <v>54</v>
      </c>
      <c r="E1649" s="6"/>
      <c r="F1649" s="5" t="s">
        <v>467</v>
      </c>
      <c r="G1649" s="6"/>
      <c r="H1649" s="38"/>
      <c r="I1649" s="6" t="s">
        <v>43</v>
      </c>
      <c r="J1649" s="38">
        <v>6</v>
      </c>
      <c r="K1649" s="38">
        <v>6</v>
      </c>
      <c r="L1649" s="4" t="s">
        <v>113</v>
      </c>
      <c r="M1649" s="53" t="s">
        <v>44</v>
      </c>
      <c r="N1649" s="38">
        <v>20</v>
      </c>
    </row>
    <row r="1650" spans="1:14" s="1" customFormat="1" ht="42.75" outlineLevel="1" collapsed="1">
      <c r="A1650" s="6" t="s">
        <v>468</v>
      </c>
      <c r="B1650" s="95" t="s">
        <v>284</v>
      </c>
      <c r="C1650" s="148" t="s">
        <v>212</v>
      </c>
      <c r="D1650" s="148" t="s">
        <v>54</v>
      </c>
      <c r="E1650" s="6" t="s">
        <v>469</v>
      </c>
      <c r="F1650" s="5" t="s">
        <v>470</v>
      </c>
      <c r="G1650" s="6" t="s">
        <v>108</v>
      </c>
      <c r="H1650" s="38"/>
      <c r="I1650" s="6" t="s">
        <v>43</v>
      </c>
      <c r="J1650" s="38">
        <v>9</v>
      </c>
      <c r="K1650" s="38">
        <v>9</v>
      </c>
      <c r="L1650" s="4" t="str">
        <f>L1651&amp;" "&amp;N1651&amp;M1651&amp;"  "&amp;L1652&amp;" "&amp;N1652&amp;M1652</f>
        <v>Выправка опор 15шт.  Вырубка угрожающих деревьев 20шт.</v>
      </c>
      <c r="M1650" s="6"/>
      <c r="N1650" s="38"/>
    </row>
    <row r="1651" spans="1:14" s="1" customFormat="1" hidden="1" outlineLevel="2">
      <c r="A1651" s="6"/>
      <c r="B1651" s="95" t="s">
        <v>284</v>
      </c>
      <c r="C1651" s="148" t="s">
        <v>212</v>
      </c>
      <c r="D1651" s="148" t="s">
        <v>54</v>
      </c>
      <c r="E1651" s="6"/>
      <c r="F1651" s="5" t="s">
        <v>471</v>
      </c>
      <c r="G1651" s="6"/>
      <c r="H1651" s="38"/>
      <c r="I1651" s="6" t="s">
        <v>43</v>
      </c>
      <c r="J1651" s="38">
        <v>9</v>
      </c>
      <c r="K1651" s="38">
        <v>9</v>
      </c>
      <c r="L1651" s="4" t="s">
        <v>113</v>
      </c>
      <c r="M1651" s="53" t="s">
        <v>44</v>
      </c>
      <c r="N1651" s="38">
        <v>15</v>
      </c>
    </row>
    <row r="1652" spans="1:14" s="1" customFormat="1" hidden="1" outlineLevel="2">
      <c r="A1652" s="6"/>
      <c r="B1652" s="95" t="s">
        <v>284</v>
      </c>
      <c r="C1652" s="148" t="s">
        <v>212</v>
      </c>
      <c r="D1652" s="148" t="s">
        <v>54</v>
      </c>
      <c r="E1652" s="6"/>
      <c r="F1652" s="5" t="s">
        <v>472</v>
      </c>
      <c r="G1652" s="6"/>
      <c r="H1652" s="38"/>
      <c r="I1652" s="6" t="s">
        <v>43</v>
      </c>
      <c r="J1652" s="38">
        <v>9</v>
      </c>
      <c r="K1652" s="38">
        <v>9</v>
      </c>
      <c r="L1652" s="4" t="s">
        <v>67</v>
      </c>
      <c r="M1652" s="53" t="s">
        <v>44</v>
      </c>
      <c r="N1652" s="38">
        <v>20</v>
      </c>
    </row>
    <row r="1653" spans="1:14" s="1" customFormat="1" ht="42.75" outlineLevel="1" collapsed="1">
      <c r="A1653" s="6" t="s">
        <v>473</v>
      </c>
      <c r="B1653" s="95" t="s">
        <v>284</v>
      </c>
      <c r="C1653" s="148" t="s">
        <v>212</v>
      </c>
      <c r="D1653" s="148" t="s">
        <v>54</v>
      </c>
      <c r="E1653" s="6" t="s">
        <v>474</v>
      </c>
      <c r="F1653" s="5" t="s">
        <v>475</v>
      </c>
      <c r="G1653" s="6" t="s">
        <v>108</v>
      </c>
      <c r="H1653" s="38"/>
      <c r="I1653" s="6" t="s">
        <v>43</v>
      </c>
      <c r="J1653" s="38">
        <v>6</v>
      </c>
      <c r="K1653" s="38">
        <v>9</v>
      </c>
      <c r="L1653" s="4" t="str">
        <f>L1654&amp;" "&amp;N1654&amp;M1654&amp;"  "&amp;L1655&amp;" "&amp;N1655&amp;M1655</f>
        <v>Выправка опор 5шт.  Вырубка угрожающих деревьев 100шт.</v>
      </c>
      <c r="M1653" s="6"/>
      <c r="N1653" s="38"/>
    </row>
    <row r="1654" spans="1:14" s="1" customFormat="1" hidden="1" outlineLevel="2">
      <c r="A1654" s="6"/>
      <c r="B1654" s="95" t="s">
        <v>284</v>
      </c>
      <c r="C1654" s="148" t="s">
        <v>212</v>
      </c>
      <c r="D1654" s="148" t="s">
        <v>54</v>
      </c>
      <c r="E1654" s="6"/>
      <c r="F1654" s="5" t="s">
        <v>476</v>
      </c>
      <c r="G1654" s="6"/>
      <c r="H1654" s="38"/>
      <c r="I1654" s="6" t="s">
        <v>43</v>
      </c>
      <c r="J1654" s="38">
        <v>9</v>
      </c>
      <c r="K1654" s="38">
        <v>9</v>
      </c>
      <c r="L1654" s="4" t="s">
        <v>113</v>
      </c>
      <c r="M1654" s="53" t="s">
        <v>44</v>
      </c>
      <c r="N1654" s="38">
        <v>5</v>
      </c>
    </row>
    <row r="1655" spans="1:14" s="1" customFormat="1" hidden="1" outlineLevel="2">
      <c r="A1655" s="6"/>
      <c r="B1655" s="95" t="s">
        <v>284</v>
      </c>
      <c r="C1655" s="148" t="s">
        <v>212</v>
      </c>
      <c r="D1655" s="148" t="s">
        <v>54</v>
      </c>
      <c r="E1655" s="6"/>
      <c r="F1655" s="5" t="s">
        <v>477</v>
      </c>
      <c r="G1655" s="6"/>
      <c r="H1655" s="38"/>
      <c r="I1655" s="6" t="s">
        <v>43</v>
      </c>
      <c r="J1655" s="38">
        <v>6</v>
      </c>
      <c r="K1655" s="38">
        <v>6</v>
      </c>
      <c r="L1655" s="4" t="s">
        <v>67</v>
      </c>
      <c r="M1655" s="53" t="s">
        <v>44</v>
      </c>
      <c r="N1655" s="38">
        <v>100</v>
      </c>
    </row>
    <row r="1656" spans="1:14" s="1" customFormat="1" ht="57" outlineLevel="1" collapsed="1">
      <c r="A1656" s="6" t="s">
        <v>478</v>
      </c>
      <c r="B1656" s="95" t="s">
        <v>284</v>
      </c>
      <c r="C1656" s="148" t="s">
        <v>212</v>
      </c>
      <c r="D1656" s="148" t="s">
        <v>54</v>
      </c>
      <c r="E1656" s="6" t="s">
        <v>479</v>
      </c>
      <c r="F1656" s="5" t="s">
        <v>480</v>
      </c>
      <c r="G1656" s="6" t="s">
        <v>121</v>
      </c>
      <c r="H1656" s="38" t="s">
        <v>481</v>
      </c>
      <c r="I1656" s="6" t="s">
        <v>43</v>
      </c>
      <c r="J1656" s="38">
        <v>1</v>
      </c>
      <c r="K1656" s="38">
        <v>12</v>
      </c>
      <c r="L1656" s="4" t="str">
        <f>L1657&amp;" "&amp;N1657&amp;M1657&amp;" "&amp;L1658&amp;" "&amp;N1658&amp;M1658&amp;" "&amp;L1659&amp;" "&amp;N1659&amp;M1659&amp;" "&amp;L1660&amp;" "&amp;N1660&amp;M1660</f>
        <v>ручная расчистка просек 8га Расширение просек 4га Механизированная расчистка просек 4га Выправка опор 20шт.</v>
      </c>
      <c r="M1656" s="6"/>
      <c r="N1656" s="38"/>
    </row>
    <row r="1657" spans="1:14" s="1" customFormat="1" hidden="1" outlineLevel="2">
      <c r="A1657" s="6"/>
      <c r="B1657" s="95" t="s">
        <v>284</v>
      </c>
      <c r="C1657" s="148" t="s">
        <v>212</v>
      </c>
      <c r="D1657" s="148" t="s">
        <v>54</v>
      </c>
      <c r="E1657" s="6"/>
      <c r="F1657" s="5" t="s">
        <v>482</v>
      </c>
      <c r="G1657" s="6"/>
      <c r="H1657" s="38"/>
      <c r="I1657" s="6" t="s">
        <v>43</v>
      </c>
      <c r="J1657" s="38">
        <v>1</v>
      </c>
      <c r="K1657" s="38">
        <v>12</v>
      </c>
      <c r="L1657" s="46" t="s">
        <v>125</v>
      </c>
      <c r="M1657" s="6" t="s">
        <v>63</v>
      </c>
      <c r="N1657" s="38">
        <v>8</v>
      </c>
    </row>
    <row r="1658" spans="1:14" s="1" customFormat="1" hidden="1" outlineLevel="2">
      <c r="A1658" s="6"/>
      <c r="B1658" s="95" t="s">
        <v>284</v>
      </c>
      <c r="C1658" s="148" t="s">
        <v>212</v>
      </c>
      <c r="D1658" s="148" t="s">
        <v>54</v>
      </c>
      <c r="E1658" s="6"/>
      <c r="F1658" s="5" t="s">
        <v>482</v>
      </c>
      <c r="G1658" s="6"/>
      <c r="H1658" s="38"/>
      <c r="I1658" s="6" t="s">
        <v>43</v>
      </c>
      <c r="J1658" s="38">
        <v>1</v>
      </c>
      <c r="K1658" s="38">
        <v>12</v>
      </c>
      <c r="L1658" s="4" t="s">
        <v>217</v>
      </c>
      <c r="M1658" s="6" t="s">
        <v>63</v>
      </c>
      <c r="N1658" s="38">
        <v>4</v>
      </c>
    </row>
    <row r="1659" spans="1:14" s="1" customFormat="1" hidden="1" outlineLevel="2">
      <c r="A1659" s="6"/>
      <c r="B1659" s="95" t="s">
        <v>284</v>
      </c>
      <c r="C1659" s="148" t="s">
        <v>212</v>
      </c>
      <c r="D1659" s="148" t="s">
        <v>54</v>
      </c>
      <c r="E1659" s="6"/>
      <c r="F1659" s="5" t="s">
        <v>483</v>
      </c>
      <c r="G1659" s="6"/>
      <c r="H1659" s="38"/>
      <c r="I1659" s="6" t="s">
        <v>61</v>
      </c>
      <c r="J1659" s="38">
        <v>11</v>
      </c>
      <c r="K1659" s="38">
        <v>12</v>
      </c>
      <c r="L1659" s="4" t="s">
        <v>65</v>
      </c>
      <c r="M1659" s="6" t="s">
        <v>63</v>
      </c>
      <c r="N1659" s="38">
        <v>4</v>
      </c>
    </row>
    <row r="1660" spans="1:14" s="1" customFormat="1" ht="42.75" hidden="1" outlineLevel="2">
      <c r="A1660" s="6"/>
      <c r="B1660" s="95" t="s">
        <v>284</v>
      </c>
      <c r="C1660" s="148" t="s">
        <v>212</v>
      </c>
      <c r="D1660" s="148" t="s">
        <v>54</v>
      </c>
      <c r="E1660" s="6"/>
      <c r="F1660" s="5" t="s">
        <v>484</v>
      </c>
      <c r="G1660" s="6"/>
      <c r="H1660" s="38"/>
      <c r="I1660" s="6" t="s">
        <v>43</v>
      </c>
      <c r="J1660" s="38">
        <v>10</v>
      </c>
      <c r="K1660" s="38">
        <v>10</v>
      </c>
      <c r="L1660" s="4" t="s">
        <v>113</v>
      </c>
      <c r="M1660" s="53" t="s">
        <v>44</v>
      </c>
      <c r="N1660" s="38">
        <v>20</v>
      </c>
    </row>
    <row r="1661" spans="1:14" s="1" customFormat="1" ht="42.75" outlineLevel="1" collapsed="1">
      <c r="A1661" s="6" t="s">
        <v>485</v>
      </c>
      <c r="B1661" s="95" t="s">
        <v>284</v>
      </c>
      <c r="C1661" s="148" t="s">
        <v>212</v>
      </c>
      <c r="D1661" s="148" t="s">
        <v>54</v>
      </c>
      <c r="E1661" s="6" t="s">
        <v>487</v>
      </c>
      <c r="F1661" s="5" t="s">
        <v>488</v>
      </c>
      <c r="G1661" s="6" t="s">
        <v>108</v>
      </c>
      <c r="H1661" s="38"/>
      <c r="I1661" s="6" t="s">
        <v>43</v>
      </c>
      <c r="J1661" s="38">
        <v>1</v>
      </c>
      <c r="K1661" s="38">
        <v>8</v>
      </c>
      <c r="L1661" s="4" t="str">
        <f>L1662&amp;" "&amp;N1662&amp;M1662&amp;" "&amp;L1663&amp;" "&amp;N1663&amp;M1663&amp;" "&amp;L1664&amp;" "&amp;N1664&amp;M1664&amp;" "&amp;L1665&amp;" "&amp;N1665&amp;M1665&amp;""&amp;L1666&amp;""&amp;N1666&amp;M1666</f>
        <v>ручная расчистка просек 1га Расширение просек 0,5га Выправка опор 5шт. замена опор 3шт.замена опор1шт.</v>
      </c>
      <c r="M1661" s="6"/>
      <c r="N1661" s="38"/>
    </row>
    <row r="1662" spans="1:14" s="1" customFormat="1" ht="28.5" hidden="1" outlineLevel="2">
      <c r="A1662" s="6"/>
      <c r="B1662" s="95" t="s">
        <v>284</v>
      </c>
      <c r="C1662" s="50" t="s">
        <v>212</v>
      </c>
      <c r="D1662" s="148" t="s">
        <v>54</v>
      </c>
      <c r="E1662" s="6"/>
      <c r="F1662" s="5" t="s">
        <v>489</v>
      </c>
      <c r="G1662" s="6"/>
      <c r="H1662" s="38"/>
      <c r="I1662" s="6" t="s">
        <v>43</v>
      </c>
      <c r="J1662" s="38">
        <v>1</v>
      </c>
      <c r="K1662" s="38">
        <v>1</v>
      </c>
      <c r="L1662" s="46" t="s">
        <v>125</v>
      </c>
      <c r="M1662" s="6" t="s">
        <v>63</v>
      </c>
      <c r="N1662" s="38">
        <v>1</v>
      </c>
    </row>
    <row r="1663" spans="1:14" s="1" customFormat="1" ht="28.5" hidden="1" outlineLevel="2">
      <c r="A1663" s="6"/>
      <c r="B1663" s="95" t="s">
        <v>284</v>
      </c>
      <c r="C1663" s="50" t="s">
        <v>212</v>
      </c>
      <c r="D1663" s="148" t="s">
        <v>54</v>
      </c>
      <c r="E1663" s="6"/>
      <c r="F1663" s="5" t="s">
        <v>489</v>
      </c>
      <c r="G1663" s="6"/>
      <c r="H1663" s="38"/>
      <c r="I1663" s="6" t="s">
        <v>43</v>
      </c>
      <c r="J1663" s="38">
        <v>1</v>
      </c>
      <c r="K1663" s="38">
        <v>1</v>
      </c>
      <c r="L1663" s="4" t="s">
        <v>217</v>
      </c>
      <c r="M1663" s="6" t="s">
        <v>63</v>
      </c>
      <c r="N1663" s="38">
        <v>0.5</v>
      </c>
    </row>
    <row r="1664" spans="1:14" s="1" customFormat="1" hidden="1" outlineLevel="2">
      <c r="A1664" s="6"/>
      <c r="B1664" s="95" t="s">
        <v>284</v>
      </c>
      <c r="C1664" s="148" t="s">
        <v>212</v>
      </c>
      <c r="D1664" s="148" t="s">
        <v>54</v>
      </c>
      <c r="E1664" s="6"/>
      <c r="F1664" s="5" t="s">
        <v>490</v>
      </c>
      <c r="G1664" s="6"/>
      <c r="H1664" s="38"/>
      <c r="I1664" s="6" t="s">
        <v>43</v>
      </c>
      <c r="J1664" s="38">
        <v>5</v>
      </c>
      <c r="K1664" s="38">
        <v>5</v>
      </c>
      <c r="L1664" s="4" t="s">
        <v>113</v>
      </c>
      <c r="M1664" s="53" t="s">
        <v>44</v>
      </c>
      <c r="N1664" s="38">
        <v>5</v>
      </c>
    </row>
    <row r="1665" spans="1:14" s="1" customFormat="1" hidden="1" outlineLevel="2">
      <c r="A1665" s="6"/>
      <c r="B1665" s="95" t="s">
        <v>284</v>
      </c>
      <c r="C1665" s="148" t="s">
        <v>212</v>
      </c>
      <c r="D1665" s="148" t="s">
        <v>54</v>
      </c>
      <c r="E1665" s="6"/>
      <c r="F1665" s="5" t="s">
        <v>491</v>
      </c>
      <c r="G1665" s="6"/>
      <c r="H1665" s="38"/>
      <c r="I1665" s="6" t="s">
        <v>43</v>
      </c>
      <c r="J1665" s="38">
        <v>8</v>
      </c>
      <c r="K1665" s="38">
        <v>8</v>
      </c>
      <c r="L1665" s="5" t="s">
        <v>336</v>
      </c>
      <c r="M1665" s="53" t="s">
        <v>44</v>
      </c>
      <c r="N1665" s="38">
        <v>3</v>
      </c>
    </row>
    <row r="1666" spans="1:14" s="1" customFormat="1" hidden="1" outlineLevel="2">
      <c r="A1666" s="6"/>
      <c r="B1666" s="95" t="s">
        <v>284</v>
      </c>
      <c r="C1666" s="148" t="s">
        <v>212</v>
      </c>
      <c r="D1666" s="148" t="s">
        <v>54</v>
      </c>
      <c r="E1666" s="6"/>
      <c r="F1666" s="5" t="s">
        <v>492</v>
      </c>
      <c r="G1666" s="6"/>
      <c r="H1666" s="38"/>
      <c r="I1666" s="6" t="s">
        <v>43</v>
      </c>
      <c r="J1666" s="38">
        <v>8</v>
      </c>
      <c r="K1666" s="38">
        <v>8</v>
      </c>
      <c r="L1666" s="5" t="s">
        <v>336</v>
      </c>
      <c r="M1666" s="53" t="s">
        <v>44</v>
      </c>
      <c r="N1666" s="38">
        <v>1</v>
      </c>
    </row>
    <row r="1667" spans="1:14" s="1" customFormat="1" ht="42.75" outlineLevel="1" collapsed="1">
      <c r="A1667" s="6" t="s">
        <v>493</v>
      </c>
      <c r="B1667" s="95" t="s">
        <v>284</v>
      </c>
      <c r="C1667" s="148" t="s">
        <v>212</v>
      </c>
      <c r="D1667" s="148" t="s">
        <v>54</v>
      </c>
      <c r="E1667" s="6" t="s">
        <v>494</v>
      </c>
      <c r="F1667" s="5" t="s">
        <v>495</v>
      </c>
      <c r="G1667" s="6" t="s">
        <v>108</v>
      </c>
      <c r="H1667" s="38"/>
      <c r="I1667" s="6" t="s">
        <v>43</v>
      </c>
      <c r="J1667" s="38">
        <v>5</v>
      </c>
      <c r="K1667" s="38">
        <v>5</v>
      </c>
      <c r="L1667" s="4" t="str">
        <f>L1668&amp;" "&amp;N1668&amp;M1668&amp;"  "&amp;L1669&amp;" "&amp;N1669&amp;M1669</f>
        <v>Выправка опор 10шт.  Вырубка угрожающих деревьев 30шт.</v>
      </c>
      <c r="M1667" s="6"/>
      <c r="N1667" s="38"/>
    </row>
    <row r="1668" spans="1:14" s="1" customFormat="1" ht="28.5" hidden="1" outlineLevel="2">
      <c r="A1668" s="6"/>
      <c r="B1668" s="95" t="s">
        <v>284</v>
      </c>
      <c r="C1668" s="50" t="s">
        <v>212</v>
      </c>
      <c r="D1668" s="148" t="s">
        <v>54</v>
      </c>
      <c r="E1668" s="6"/>
      <c r="F1668" s="5" t="s">
        <v>496</v>
      </c>
      <c r="G1668" s="6"/>
      <c r="H1668" s="38"/>
      <c r="I1668" s="6" t="s">
        <v>43</v>
      </c>
      <c r="J1668" s="38">
        <v>5</v>
      </c>
      <c r="K1668" s="38">
        <v>5</v>
      </c>
      <c r="L1668" s="4" t="s">
        <v>113</v>
      </c>
      <c r="M1668" s="53" t="s">
        <v>44</v>
      </c>
      <c r="N1668" s="38">
        <v>10</v>
      </c>
    </row>
    <row r="1669" spans="1:14" s="1" customFormat="1" hidden="1" outlineLevel="2">
      <c r="A1669" s="6"/>
      <c r="B1669" s="95" t="s">
        <v>284</v>
      </c>
      <c r="C1669" s="148" t="s">
        <v>212</v>
      </c>
      <c r="D1669" s="148" t="s">
        <v>54</v>
      </c>
      <c r="E1669" s="6"/>
      <c r="F1669" s="5" t="s">
        <v>497</v>
      </c>
      <c r="G1669" s="6"/>
      <c r="H1669" s="38"/>
      <c r="I1669" s="6" t="s">
        <v>43</v>
      </c>
      <c r="J1669" s="38">
        <v>5</v>
      </c>
      <c r="K1669" s="38">
        <v>5</v>
      </c>
      <c r="L1669" s="4" t="s">
        <v>67</v>
      </c>
      <c r="M1669" s="53" t="s">
        <v>44</v>
      </c>
      <c r="N1669" s="38">
        <v>30</v>
      </c>
    </row>
    <row r="1670" spans="1:14" s="1" customFormat="1" ht="42.75" outlineLevel="1" collapsed="1">
      <c r="A1670" s="6" t="s">
        <v>498</v>
      </c>
      <c r="B1670" s="95" t="s">
        <v>284</v>
      </c>
      <c r="C1670" s="148" t="s">
        <v>212</v>
      </c>
      <c r="D1670" s="148" t="s">
        <v>54</v>
      </c>
      <c r="E1670" s="6" t="s">
        <v>499</v>
      </c>
      <c r="F1670" s="5" t="s">
        <v>500</v>
      </c>
      <c r="G1670" s="6" t="s">
        <v>108</v>
      </c>
      <c r="H1670" s="38"/>
      <c r="I1670" s="6" t="s">
        <v>43</v>
      </c>
      <c r="J1670" s="38">
        <v>5</v>
      </c>
      <c r="K1670" s="38">
        <v>5</v>
      </c>
      <c r="L1670" s="4" t="str">
        <f>L1671&amp;" "&amp;N1671&amp;M1671&amp;" "&amp;L1672&amp;" "&amp;N1672&amp;M1672</f>
        <v>Выправка опор 10шт. Вырубка угрожающих деревьев 50шт.</v>
      </c>
      <c r="M1670" s="6"/>
      <c r="N1670" s="38"/>
    </row>
    <row r="1671" spans="1:14" s="1" customFormat="1" ht="28.5" hidden="1" outlineLevel="2">
      <c r="A1671" s="6"/>
      <c r="B1671" s="95" t="s">
        <v>284</v>
      </c>
      <c r="C1671" s="50" t="s">
        <v>212</v>
      </c>
      <c r="D1671" s="148" t="s">
        <v>54</v>
      </c>
      <c r="E1671" s="6"/>
      <c r="F1671" s="5" t="s">
        <v>501</v>
      </c>
      <c r="G1671" s="6"/>
      <c r="H1671" s="38"/>
      <c r="I1671" s="6" t="s">
        <v>43</v>
      </c>
      <c r="J1671" s="38">
        <v>5</v>
      </c>
      <c r="K1671" s="38">
        <v>5</v>
      </c>
      <c r="L1671" s="4" t="s">
        <v>113</v>
      </c>
      <c r="M1671" s="53" t="s">
        <v>44</v>
      </c>
      <c r="N1671" s="38">
        <v>10</v>
      </c>
    </row>
    <row r="1672" spans="1:14" s="1" customFormat="1" ht="28.5" hidden="1" outlineLevel="2">
      <c r="A1672" s="6"/>
      <c r="B1672" s="95" t="s">
        <v>284</v>
      </c>
      <c r="C1672" s="50" t="s">
        <v>212</v>
      </c>
      <c r="D1672" s="148" t="s">
        <v>54</v>
      </c>
      <c r="E1672" s="6"/>
      <c r="F1672" s="5" t="s">
        <v>502</v>
      </c>
      <c r="G1672" s="6"/>
      <c r="H1672" s="38"/>
      <c r="I1672" s="6" t="s">
        <v>43</v>
      </c>
      <c r="J1672" s="38">
        <v>5</v>
      </c>
      <c r="K1672" s="38">
        <v>5</v>
      </c>
      <c r="L1672" s="4" t="s">
        <v>67</v>
      </c>
      <c r="M1672" s="53" t="s">
        <v>44</v>
      </c>
      <c r="N1672" s="38">
        <v>50</v>
      </c>
    </row>
    <row r="1673" spans="1:14" s="1" customFormat="1" ht="57" outlineLevel="1" collapsed="1">
      <c r="A1673" s="38" t="s">
        <v>503</v>
      </c>
      <c r="B1673" s="95" t="s">
        <v>284</v>
      </c>
      <c r="C1673" s="20" t="s">
        <v>105</v>
      </c>
      <c r="D1673" s="148" t="s">
        <v>54</v>
      </c>
      <c r="E1673" s="54" t="s">
        <v>504</v>
      </c>
      <c r="F1673" s="12" t="s">
        <v>505</v>
      </c>
      <c r="G1673" s="38" t="s">
        <v>374</v>
      </c>
      <c r="H1673" s="38" t="s">
        <v>277</v>
      </c>
      <c r="I1673" s="6" t="s">
        <v>43</v>
      </c>
      <c r="J1673" s="38">
        <v>1</v>
      </c>
      <c r="K1673" s="38">
        <v>10</v>
      </c>
      <c r="L1673" s="4" t="str">
        <f>L1674&amp;" "&amp;N1674&amp;M1674&amp;" "&amp;L1675&amp;" "&amp;N1675&amp;M1675</f>
        <v>Вырубка угрожающих деревьев 300шт. установка РЛНД 1шт.</v>
      </c>
      <c r="M1673" s="38"/>
      <c r="N1673" s="38"/>
    </row>
    <row r="1674" spans="1:14" s="1" customFormat="1" hidden="1" outlineLevel="2">
      <c r="A1674" s="38"/>
      <c r="B1674" s="95" t="s">
        <v>284</v>
      </c>
      <c r="C1674" s="20" t="s">
        <v>105</v>
      </c>
      <c r="D1674" s="148" t="s">
        <v>54</v>
      </c>
      <c r="E1674" s="38"/>
      <c r="F1674" s="5" t="s">
        <v>506</v>
      </c>
      <c r="G1674" s="38"/>
      <c r="H1674" s="38"/>
      <c r="I1674" s="6" t="s">
        <v>43</v>
      </c>
      <c r="J1674" s="38">
        <v>1</v>
      </c>
      <c r="K1674" s="38">
        <v>1</v>
      </c>
      <c r="L1674" s="5" t="s">
        <v>67</v>
      </c>
      <c r="M1674" s="53" t="s">
        <v>44</v>
      </c>
      <c r="N1674" s="54">
        <v>300</v>
      </c>
    </row>
    <row r="1675" spans="1:14" s="149" customFormat="1" hidden="1" outlineLevel="2">
      <c r="A1675" s="38"/>
      <c r="B1675" s="95" t="s">
        <v>284</v>
      </c>
      <c r="C1675" s="20" t="s">
        <v>105</v>
      </c>
      <c r="D1675" s="148" t="s">
        <v>54</v>
      </c>
      <c r="E1675" s="38"/>
      <c r="F1675" s="5">
        <v>51</v>
      </c>
      <c r="G1675" s="38" t="s">
        <v>378</v>
      </c>
      <c r="H1675" s="38"/>
      <c r="I1675" s="6" t="s">
        <v>43</v>
      </c>
      <c r="J1675" s="38">
        <v>10</v>
      </c>
      <c r="K1675" s="38">
        <v>10</v>
      </c>
      <c r="L1675" s="5" t="s">
        <v>6478</v>
      </c>
      <c r="M1675" s="53" t="s">
        <v>44</v>
      </c>
      <c r="N1675" s="54">
        <v>1</v>
      </c>
    </row>
    <row r="1676" spans="1:14" s="1" customFormat="1" ht="57" outlineLevel="1" collapsed="1">
      <c r="A1676" s="38" t="s">
        <v>507</v>
      </c>
      <c r="B1676" s="95" t="s">
        <v>284</v>
      </c>
      <c r="C1676" s="20" t="s">
        <v>105</v>
      </c>
      <c r="D1676" s="148" t="s">
        <v>54</v>
      </c>
      <c r="E1676" s="20" t="s">
        <v>508</v>
      </c>
      <c r="F1676" s="12" t="s">
        <v>509</v>
      </c>
      <c r="G1676" s="38" t="s">
        <v>121</v>
      </c>
      <c r="H1676" s="38" t="s">
        <v>394</v>
      </c>
      <c r="I1676" s="6" t="s">
        <v>43</v>
      </c>
      <c r="J1676" s="38">
        <v>1</v>
      </c>
      <c r="K1676" s="38">
        <v>7</v>
      </c>
      <c r="L1676" s="4" t="str">
        <f>L1677&amp;" "&amp;N1677&amp;M1677&amp;" "&amp;L1678&amp;" "&amp;N1678&amp;M1678&amp;" "&amp;L1679&amp;" "&amp;N1679&amp;M1679</f>
        <v>замена опор 2шт Вырубка угрожающих деревьев 400шт Выправка опор 5шт</v>
      </c>
      <c r="M1676" s="38"/>
      <c r="N1676" s="38"/>
    </row>
    <row r="1677" spans="1:14" s="1" customFormat="1" hidden="1" outlineLevel="2">
      <c r="A1677" s="38"/>
      <c r="B1677" s="95" t="s">
        <v>284</v>
      </c>
      <c r="C1677" s="20" t="s">
        <v>105</v>
      </c>
      <c r="D1677" s="148" t="s">
        <v>54</v>
      </c>
      <c r="E1677" s="38"/>
      <c r="F1677" s="5">
        <v>16.13</v>
      </c>
      <c r="G1677" s="38"/>
      <c r="H1677" s="38"/>
      <c r="I1677" s="6" t="s">
        <v>43</v>
      </c>
      <c r="J1677" s="38">
        <v>7</v>
      </c>
      <c r="K1677" s="38">
        <v>7</v>
      </c>
      <c r="L1677" s="52" t="s">
        <v>336</v>
      </c>
      <c r="M1677" s="20" t="s">
        <v>510</v>
      </c>
      <c r="N1677" s="54">
        <v>2</v>
      </c>
    </row>
    <row r="1678" spans="1:14" s="1" customFormat="1" ht="28.5" hidden="1" outlineLevel="2">
      <c r="A1678" s="38"/>
      <c r="B1678" s="95" t="s">
        <v>284</v>
      </c>
      <c r="C1678" s="20" t="s">
        <v>105</v>
      </c>
      <c r="D1678" s="148" t="s">
        <v>54</v>
      </c>
      <c r="E1678" s="38"/>
      <c r="F1678" s="5" t="s">
        <v>511</v>
      </c>
      <c r="G1678" s="38"/>
      <c r="H1678" s="38"/>
      <c r="I1678" s="6" t="s">
        <v>43</v>
      </c>
      <c r="J1678" s="38">
        <v>1</v>
      </c>
      <c r="K1678" s="38">
        <v>1</v>
      </c>
      <c r="L1678" s="5" t="s">
        <v>67</v>
      </c>
      <c r="M1678" s="20" t="s">
        <v>510</v>
      </c>
      <c r="N1678" s="54">
        <v>400</v>
      </c>
    </row>
    <row r="1679" spans="1:14" s="1" customFormat="1" hidden="1" outlineLevel="2">
      <c r="A1679" s="38"/>
      <c r="B1679" s="95" t="s">
        <v>284</v>
      </c>
      <c r="C1679" s="20" t="s">
        <v>105</v>
      </c>
      <c r="D1679" s="148" t="s">
        <v>54</v>
      </c>
      <c r="E1679" s="38"/>
      <c r="F1679" s="5" t="s">
        <v>512</v>
      </c>
      <c r="G1679" s="38"/>
      <c r="H1679" s="38"/>
      <c r="I1679" s="6" t="s">
        <v>43</v>
      </c>
      <c r="J1679" s="38">
        <v>7</v>
      </c>
      <c r="K1679" s="38">
        <v>7</v>
      </c>
      <c r="L1679" s="52" t="s">
        <v>113</v>
      </c>
      <c r="M1679" s="20" t="s">
        <v>510</v>
      </c>
      <c r="N1679" s="54">
        <v>5</v>
      </c>
    </row>
    <row r="1680" spans="1:14" s="1" customFormat="1" ht="57" outlineLevel="1" collapsed="1">
      <c r="A1680" s="38" t="s">
        <v>513</v>
      </c>
      <c r="B1680" s="95" t="s">
        <v>284</v>
      </c>
      <c r="C1680" s="20" t="s">
        <v>105</v>
      </c>
      <c r="D1680" s="148" t="s">
        <v>54</v>
      </c>
      <c r="E1680" s="20" t="s">
        <v>514</v>
      </c>
      <c r="F1680" s="12" t="s">
        <v>515</v>
      </c>
      <c r="G1680" s="38" t="s">
        <v>121</v>
      </c>
      <c r="H1680" s="38" t="s">
        <v>302</v>
      </c>
      <c r="I1680" s="6" t="s">
        <v>43</v>
      </c>
      <c r="J1680" s="38">
        <v>5</v>
      </c>
      <c r="K1680" s="38">
        <v>5</v>
      </c>
      <c r="L1680" s="40" t="str">
        <f>L1681&amp;" "&amp;N1681&amp;M1681&amp;" "&amp;L1682&amp;" "&amp;N1682&amp;M1682&amp;" "&amp;L1683&amp;" "&amp;N1683&amp;M1683&amp;" "&amp;L1684&amp;" "&amp;N1684&amp;M1684&amp;" "&amp;L1685&amp;" "&amp;N1685&amp;M1685&amp;" "&amp;L1686&amp;" "&amp;N1686&amp;M1686&amp;" "&amp;L1687&amp;" "&amp;N1687&amp;M1687&amp;" "&amp;L1688&amp;" "&amp;N1688&amp;M1688</f>
        <v>Монтаж кабеля 0,035км Монтаж кабеля 0,035км Монтаж кабеля 0,05км Установка опор 3шт. Установка опор 2шт. Монтаж муфт 2шт Подвеска провода АС 1,77км Установка Рс 1шт</v>
      </c>
      <c r="M1680" s="38"/>
      <c r="N1680" s="38"/>
    </row>
    <row r="1681" spans="1:14" s="1" customFormat="1" hidden="1" outlineLevel="2">
      <c r="A1681" s="38"/>
      <c r="B1681" s="95" t="s">
        <v>284</v>
      </c>
      <c r="C1681" s="20" t="s">
        <v>105</v>
      </c>
      <c r="D1681" s="148" t="s">
        <v>54</v>
      </c>
      <c r="E1681" s="20"/>
      <c r="F1681" s="12" t="s">
        <v>516</v>
      </c>
      <c r="G1681" s="38"/>
      <c r="H1681" s="38"/>
      <c r="I1681" s="6" t="s">
        <v>43</v>
      </c>
      <c r="J1681" s="38">
        <v>5</v>
      </c>
      <c r="K1681" s="38">
        <v>5</v>
      </c>
      <c r="L1681" s="4" t="s">
        <v>517</v>
      </c>
      <c r="M1681" s="38" t="s">
        <v>29</v>
      </c>
      <c r="N1681" s="38">
        <v>3.5000000000000003E-2</v>
      </c>
    </row>
    <row r="1682" spans="1:14" s="1" customFormat="1" hidden="1" outlineLevel="2">
      <c r="A1682" s="38"/>
      <c r="B1682" s="95" t="s">
        <v>284</v>
      </c>
      <c r="C1682" s="20" t="s">
        <v>105</v>
      </c>
      <c r="D1682" s="148" t="s">
        <v>54</v>
      </c>
      <c r="E1682" s="20"/>
      <c r="F1682" s="12" t="s">
        <v>518</v>
      </c>
      <c r="G1682" s="38"/>
      <c r="H1682" s="38"/>
      <c r="I1682" s="6" t="s">
        <v>43</v>
      </c>
      <c r="J1682" s="38">
        <v>5</v>
      </c>
      <c r="K1682" s="38">
        <v>5</v>
      </c>
      <c r="L1682" s="4" t="s">
        <v>517</v>
      </c>
      <c r="M1682" s="38" t="s">
        <v>29</v>
      </c>
      <c r="N1682" s="38">
        <v>3.5000000000000003E-2</v>
      </c>
    </row>
    <row r="1683" spans="1:14" s="1" customFormat="1" hidden="1" outlineLevel="2">
      <c r="A1683" s="38"/>
      <c r="B1683" s="95" t="s">
        <v>284</v>
      </c>
      <c r="C1683" s="20" t="s">
        <v>105</v>
      </c>
      <c r="D1683" s="148" t="s">
        <v>54</v>
      </c>
      <c r="E1683" s="20"/>
      <c r="F1683" s="253"/>
      <c r="G1683" s="38"/>
      <c r="H1683" s="38"/>
      <c r="I1683" s="6" t="s">
        <v>43</v>
      </c>
      <c r="J1683" s="38">
        <v>5</v>
      </c>
      <c r="K1683" s="38">
        <v>5</v>
      </c>
      <c r="L1683" s="4" t="s">
        <v>517</v>
      </c>
      <c r="M1683" s="38" t="s">
        <v>29</v>
      </c>
      <c r="N1683" s="38">
        <v>0.05</v>
      </c>
    </row>
    <row r="1684" spans="1:14" s="1" customFormat="1" hidden="1" outlineLevel="2">
      <c r="A1684" s="38"/>
      <c r="B1684" s="95" t="s">
        <v>284</v>
      </c>
      <c r="C1684" s="20" t="s">
        <v>105</v>
      </c>
      <c r="D1684" s="148" t="s">
        <v>54</v>
      </c>
      <c r="E1684" s="20"/>
      <c r="F1684" s="253"/>
      <c r="G1684" s="38"/>
      <c r="H1684" s="38"/>
      <c r="I1684" s="6"/>
      <c r="J1684" s="38">
        <v>5</v>
      </c>
      <c r="K1684" s="38">
        <v>5</v>
      </c>
      <c r="L1684" s="4" t="s">
        <v>306</v>
      </c>
      <c r="M1684" s="38" t="s">
        <v>44</v>
      </c>
      <c r="N1684" s="38">
        <v>3</v>
      </c>
    </row>
    <row r="1685" spans="1:14" s="1" customFormat="1" hidden="1" outlineLevel="2">
      <c r="A1685" s="38"/>
      <c r="B1685" s="95" t="s">
        <v>284</v>
      </c>
      <c r="C1685" s="20" t="s">
        <v>105</v>
      </c>
      <c r="D1685" s="148" t="s">
        <v>54</v>
      </c>
      <c r="E1685" s="20"/>
      <c r="F1685" s="253"/>
      <c r="G1685" s="38"/>
      <c r="H1685" s="38"/>
      <c r="I1685" s="6"/>
      <c r="J1685" s="38">
        <v>5</v>
      </c>
      <c r="K1685" s="38">
        <v>5</v>
      </c>
      <c r="L1685" s="4" t="s">
        <v>306</v>
      </c>
      <c r="M1685" s="38" t="s">
        <v>44</v>
      </c>
      <c r="N1685" s="38">
        <v>2</v>
      </c>
    </row>
    <row r="1686" spans="1:14" s="1" customFormat="1" hidden="1" outlineLevel="2">
      <c r="A1686" s="38"/>
      <c r="B1686" s="95" t="s">
        <v>284</v>
      </c>
      <c r="C1686" s="20" t="s">
        <v>105</v>
      </c>
      <c r="D1686" s="148" t="s">
        <v>54</v>
      </c>
      <c r="E1686" s="20"/>
      <c r="F1686" s="253"/>
      <c r="G1686" s="38"/>
      <c r="H1686" s="38"/>
      <c r="I1686" s="6" t="s">
        <v>43</v>
      </c>
      <c r="J1686" s="38">
        <v>5</v>
      </c>
      <c r="K1686" s="38">
        <v>5</v>
      </c>
      <c r="L1686" s="4" t="s">
        <v>519</v>
      </c>
      <c r="M1686" s="38" t="s">
        <v>510</v>
      </c>
      <c r="N1686" s="38">
        <v>2</v>
      </c>
    </row>
    <row r="1687" spans="1:14" s="1" customFormat="1" hidden="1" outlineLevel="2">
      <c r="A1687" s="38"/>
      <c r="B1687" s="95" t="s">
        <v>284</v>
      </c>
      <c r="C1687" s="20" t="s">
        <v>105</v>
      </c>
      <c r="D1687" s="148" t="s">
        <v>54</v>
      </c>
      <c r="E1687" s="20"/>
      <c r="F1687" s="145"/>
      <c r="G1687" s="38"/>
      <c r="H1687" s="38"/>
      <c r="I1687" s="6"/>
      <c r="J1687" s="38">
        <v>5</v>
      </c>
      <c r="K1687" s="38">
        <v>5</v>
      </c>
      <c r="L1687" s="4" t="s">
        <v>520</v>
      </c>
      <c r="M1687" s="38" t="s">
        <v>29</v>
      </c>
      <c r="N1687" s="38">
        <v>1.77</v>
      </c>
    </row>
    <row r="1688" spans="1:14" s="1" customFormat="1" hidden="1" outlineLevel="2">
      <c r="A1688" s="38"/>
      <c r="B1688" s="95" t="s">
        <v>284</v>
      </c>
      <c r="C1688" s="20" t="s">
        <v>105</v>
      </c>
      <c r="D1688" s="148" t="s">
        <v>54</v>
      </c>
      <c r="E1688" s="20"/>
      <c r="F1688" s="145"/>
      <c r="G1688" s="38"/>
      <c r="H1688" s="38"/>
      <c r="I1688" s="6"/>
      <c r="J1688" s="38">
        <v>5</v>
      </c>
      <c r="K1688" s="38">
        <v>5</v>
      </c>
      <c r="L1688" s="4" t="s">
        <v>521</v>
      </c>
      <c r="M1688" s="38" t="s">
        <v>510</v>
      </c>
      <c r="N1688" s="38">
        <v>1</v>
      </c>
    </row>
    <row r="1689" spans="1:14" s="1" customFormat="1" ht="42.75" outlineLevel="1" collapsed="1">
      <c r="A1689" s="38" t="s">
        <v>522</v>
      </c>
      <c r="B1689" s="95" t="s">
        <v>284</v>
      </c>
      <c r="C1689" s="20" t="s">
        <v>105</v>
      </c>
      <c r="D1689" s="148" t="s">
        <v>54</v>
      </c>
      <c r="E1689" s="20" t="s">
        <v>523</v>
      </c>
      <c r="F1689" s="12" t="s">
        <v>524</v>
      </c>
      <c r="G1689" s="38" t="s">
        <v>108</v>
      </c>
      <c r="H1689" s="38"/>
      <c r="I1689" s="6" t="s">
        <v>43</v>
      </c>
      <c r="J1689" s="38">
        <v>6</v>
      </c>
      <c r="K1689" s="38">
        <v>6</v>
      </c>
      <c r="L1689" s="4" t="str">
        <f>L1690&amp;" "&amp;N1690&amp;M1690&amp;" "&amp;L1691&amp;" "&amp;N1691&amp;M1691&amp;" "&amp;L1692&amp;" "&amp;N1692&amp;M1692</f>
        <v>Выправка опор 42шт замена опор 2шт замена опор 1шт</v>
      </c>
      <c r="M1689" s="38"/>
      <c r="N1689" s="38"/>
    </row>
    <row r="1690" spans="1:14" s="1" customFormat="1" hidden="1" outlineLevel="2">
      <c r="A1690" s="38"/>
      <c r="B1690" s="95" t="s">
        <v>284</v>
      </c>
      <c r="C1690" s="20" t="s">
        <v>105</v>
      </c>
      <c r="D1690" s="148" t="s">
        <v>54</v>
      </c>
      <c r="E1690" s="38"/>
      <c r="F1690" s="5" t="s">
        <v>525</v>
      </c>
      <c r="G1690" s="38"/>
      <c r="H1690" s="38"/>
      <c r="I1690" s="6" t="s">
        <v>43</v>
      </c>
      <c r="J1690" s="38">
        <v>6</v>
      </c>
      <c r="K1690" s="38">
        <v>6</v>
      </c>
      <c r="L1690" s="5" t="s">
        <v>113</v>
      </c>
      <c r="M1690" s="20" t="s">
        <v>510</v>
      </c>
      <c r="N1690" s="20">
        <v>42</v>
      </c>
    </row>
    <row r="1691" spans="1:14" s="1" customFormat="1" hidden="1" outlineLevel="2">
      <c r="A1691" s="38"/>
      <c r="B1691" s="95" t="s">
        <v>284</v>
      </c>
      <c r="C1691" s="20" t="s">
        <v>105</v>
      </c>
      <c r="D1691" s="148" t="s">
        <v>54</v>
      </c>
      <c r="E1691" s="38"/>
      <c r="F1691" s="5">
        <v>15.38</v>
      </c>
      <c r="G1691" s="38"/>
      <c r="H1691" s="38"/>
      <c r="I1691" s="6" t="s">
        <v>43</v>
      </c>
      <c r="J1691" s="38">
        <v>6</v>
      </c>
      <c r="K1691" s="38">
        <v>6</v>
      </c>
      <c r="L1691" s="5" t="s">
        <v>336</v>
      </c>
      <c r="M1691" s="20" t="s">
        <v>510</v>
      </c>
      <c r="N1691" s="20">
        <v>2</v>
      </c>
    </row>
    <row r="1692" spans="1:14" s="1" customFormat="1" hidden="1" outlineLevel="2">
      <c r="A1692" s="38"/>
      <c r="B1692" s="95" t="s">
        <v>284</v>
      </c>
      <c r="C1692" s="20" t="s">
        <v>105</v>
      </c>
      <c r="D1692" s="148" t="s">
        <v>54</v>
      </c>
      <c r="E1692" s="38"/>
      <c r="F1692" s="5">
        <v>60</v>
      </c>
      <c r="G1692" s="38"/>
      <c r="H1692" s="38"/>
      <c r="I1692" s="6" t="s">
        <v>43</v>
      </c>
      <c r="J1692" s="38">
        <v>6</v>
      </c>
      <c r="K1692" s="38">
        <v>6</v>
      </c>
      <c r="L1692" s="5" t="s">
        <v>336</v>
      </c>
      <c r="M1692" s="20" t="s">
        <v>510</v>
      </c>
      <c r="N1692" s="20">
        <v>1</v>
      </c>
    </row>
    <row r="1693" spans="1:14" s="1" customFormat="1" ht="42.75" outlineLevel="1" collapsed="1">
      <c r="A1693" s="38" t="s">
        <v>526</v>
      </c>
      <c r="B1693" s="95" t="s">
        <v>284</v>
      </c>
      <c r="C1693" s="20" t="s">
        <v>105</v>
      </c>
      <c r="D1693" s="148" t="s">
        <v>54</v>
      </c>
      <c r="E1693" s="20" t="s">
        <v>527</v>
      </c>
      <c r="F1693" s="12" t="s">
        <v>528</v>
      </c>
      <c r="G1693" s="38" t="s">
        <v>108</v>
      </c>
      <c r="H1693" s="38"/>
      <c r="I1693" s="6" t="s">
        <v>43</v>
      </c>
      <c r="J1693" s="38">
        <v>8</v>
      </c>
      <c r="K1693" s="38">
        <v>8</v>
      </c>
      <c r="L1693" s="4" t="str">
        <f>L1694&amp;" "&amp;N1694&amp;M1694</f>
        <v>Замена РЛНД 1шт</v>
      </c>
      <c r="M1693" s="20"/>
      <c r="N1693" s="20"/>
    </row>
    <row r="1694" spans="1:14" s="1" customFormat="1" hidden="1" outlineLevel="2">
      <c r="A1694" s="38"/>
      <c r="B1694" s="95" t="s">
        <v>284</v>
      </c>
      <c r="C1694" s="20" t="s">
        <v>105</v>
      </c>
      <c r="D1694" s="148" t="s">
        <v>54</v>
      </c>
      <c r="E1694" s="38"/>
      <c r="F1694" s="71" t="s">
        <v>529</v>
      </c>
      <c r="G1694" s="38"/>
      <c r="H1694" s="38"/>
      <c r="I1694" s="6" t="s">
        <v>43</v>
      </c>
      <c r="J1694" s="38">
        <v>8</v>
      </c>
      <c r="K1694" s="38">
        <v>8</v>
      </c>
      <c r="L1694" s="7" t="s">
        <v>386</v>
      </c>
      <c r="M1694" s="20" t="s">
        <v>510</v>
      </c>
      <c r="N1694" s="20">
        <v>1</v>
      </c>
    </row>
    <row r="1695" spans="1:14" s="1" customFormat="1" ht="57" outlineLevel="1" collapsed="1">
      <c r="A1695" s="38" t="s">
        <v>530</v>
      </c>
      <c r="B1695" s="95" t="s">
        <v>284</v>
      </c>
      <c r="C1695" s="20" t="s">
        <v>105</v>
      </c>
      <c r="D1695" s="148" t="s">
        <v>54</v>
      </c>
      <c r="E1695" s="20" t="s">
        <v>531</v>
      </c>
      <c r="F1695" s="4" t="s">
        <v>532</v>
      </c>
      <c r="G1695" s="38" t="s">
        <v>121</v>
      </c>
      <c r="H1695" s="38" t="s">
        <v>533</v>
      </c>
      <c r="I1695" s="6" t="s">
        <v>43</v>
      </c>
      <c r="J1695" s="38">
        <v>1</v>
      </c>
      <c r="K1695" s="38">
        <v>9</v>
      </c>
      <c r="L1695" s="4" t="str">
        <f>L1696&amp;" "&amp;N1696&amp;M1696&amp;" "&amp;L1697&amp;" "&amp;N1697&amp;M1697&amp;" "&amp;L1698&amp;" "&amp;N1698&amp;M1698&amp;" "&amp;L1699&amp;" "&amp;N1699&amp;M1699&amp;" "&amp;L1700&amp;" "&amp;N1700&amp;M1700</f>
        <v>ручная расчистка просек 1,5га Выправка опор 15шт Замена поврежденных изоляторов 36шт замена опор 6шт ручная расчистка просек 1,5га</v>
      </c>
      <c r="M1695" s="38"/>
      <c r="N1695" s="38"/>
    </row>
    <row r="1696" spans="1:14" s="1" customFormat="1" hidden="1" outlineLevel="2">
      <c r="A1696" s="38"/>
      <c r="B1696" s="95" t="s">
        <v>284</v>
      </c>
      <c r="C1696" s="20" t="s">
        <v>105</v>
      </c>
      <c r="D1696" s="148" t="s">
        <v>54</v>
      </c>
      <c r="E1696" s="38"/>
      <c r="F1696" s="4" t="s">
        <v>6479</v>
      </c>
      <c r="G1696" s="38" t="s">
        <v>59</v>
      </c>
      <c r="H1696" s="38"/>
      <c r="I1696" s="6" t="s">
        <v>43</v>
      </c>
      <c r="J1696" s="38">
        <v>1</v>
      </c>
      <c r="K1696" s="38">
        <v>1</v>
      </c>
      <c r="L1696" s="46" t="s">
        <v>125</v>
      </c>
      <c r="M1696" s="54" t="s">
        <v>63</v>
      </c>
      <c r="N1696" s="38">
        <v>1.5</v>
      </c>
    </row>
    <row r="1697" spans="1:14" s="1" customFormat="1" hidden="1" outlineLevel="2">
      <c r="A1697" s="38"/>
      <c r="B1697" s="95" t="s">
        <v>284</v>
      </c>
      <c r="C1697" s="20" t="s">
        <v>105</v>
      </c>
      <c r="D1697" s="148" t="s">
        <v>54</v>
      </c>
      <c r="E1697" s="38"/>
      <c r="F1697" s="4" t="s">
        <v>534</v>
      </c>
      <c r="G1697" s="38"/>
      <c r="H1697" s="38"/>
      <c r="I1697" s="6" t="s">
        <v>43</v>
      </c>
      <c r="J1697" s="38">
        <v>6</v>
      </c>
      <c r="K1697" s="38">
        <v>6</v>
      </c>
      <c r="L1697" s="52" t="s">
        <v>113</v>
      </c>
      <c r="M1697" s="20" t="s">
        <v>510</v>
      </c>
      <c r="N1697" s="38">
        <v>15</v>
      </c>
    </row>
    <row r="1698" spans="1:14" s="1" customFormat="1" hidden="1" outlineLevel="2">
      <c r="A1698" s="38"/>
      <c r="B1698" s="95" t="s">
        <v>284</v>
      </c>
      <c r="C1698" s="20" t="s">
        <v>105</v>
      </c>
      <c r="D1698" s="148" t="s">
        <v>54</v>
      </c>
      <c r="E1698" s="38"/>
      <c r="F1698" s="4" t="s">
        <v>535</v>
      </c>
      <c r="G1698" s="38"/>
      <c r="H1698" s="38"/>
      <c r="I1698" s="6" t="s">
        <v>43</v>
      </c>
      <c r="J1698" s="38">
        <v>6</v>
      </c>
      <c r="K1698" s="38">
        <v>6</v>
      </c>
      <c r="L1698" s="52" t="s">
        <v>239</v>
      </c>
      <c r="M1698" s="20" t="s">
        <v>510</v>
      </c>
      <c r="N1698" s="38">
        <v>36</v>
      </c>
    </row>
    <row r="1699" spans="1:14" s="1" customFormat="1" hidden="1" outlineLevel="2">
      <c r="A1699" s="38"/>
      <c r="B1699" s="95" t="s">
        <v>284</v>
      </c>
      <c r="C1699" s="20" t="s">
        <v>105</v>
      </c>
      <c r="D1699" s="148" t="s">
        <v>54</v>
      </c>
      <c r="E1699" s="38"/>
      <c r="F1699" s="4" t="s">
        <v>536</v>
      </c>
      <c r="G1699" s="38"/>
      <c r="H1699" s="38"/>
      <c r="I1699" s="6"/>
      <c r="J1699" s="38">
        <v>8</v>
      </c>
      <c r="K1699" s="38">
        <v>8</v>
      </c>
      <c r="L1699" s="52" t="s">
        <v>336</v>
      </c>
      <c r="M1699" s="20" t="s">
        <v>510</v>
      </c>
      <c r="N1699" s="38">
        <v>6</v>
      </c>
    </row>
    <row r="1700" spans="1:14" s="1" customFormat="1" hidden="1" outlineLevel="2">
      <c r="A1700" s="38"/>
      <c r="B1700" s="95" t="s">
        <v>284</v>
      </c>
      <c r="C1700" s="20" t="s">
        <v>105</v>
      </c>
      <c r="D1700" s="148" t="s">
        <v>54</v>
      </c>
      <c r="E1700" s="38"/>
      <c r="F1700" s="212" t="s">
        <v>537</v>
      </c>
      <c r="G1700" s="38"/>
      <c r="H1700" s="38"/>
      <c r="I1700" s="6" t="s">
        <v>43</v>
      </c>
      <c r="J1700" s="38">
        <v>9</v>
      </c>
      <c r="K1700" s="38">
        <v>9</v>
      </c>
      <c r="L1700" s="46" t="s">
        <v>125</v>
      </c>
      <c r="M1700" s="54" t="s">
        <v>63</v>
      </c>
      <c r="N1700" s="38">
        <v>1.5</v>
      </c>
    </row>
    <row r="1701" spans="1:14" s="1" customFormat="1" ht="42.75" outlineLevel="1" collapsed="1">
      <c r="A1701" s="38" t="s">
        <v>538</v>
      </c>
      <c r="B1701" s="95" t="s">
        <v>284</v>
      </c>
      <c r="C1701" s="20" t="s">
        <v>105</v>
      </c>
      <c r="D1701" s="148" t="s">
        <v>54</v>
      </c>
      <c r="E1701" s="20" t="s">
        <v>539</v>
      </c>
      <c r="F1701" s="4" t="s">
        <v>540</v>
      </c>
      <c r="G1701" s="38" t="s">
        <v>108</v>
      </c>
      <c r="H1701" s="38"/>
      <c r="I1701" s="6" t="s">
        <v>43</v>
      </c>
      <c r="J1701" s="38">
        <v>10</v>
      </c>
      <c r="K1701" s="38">
        <v>10</v>
      </c>
      <c r="L1701" s="4" t="str">
        <f>L1702&amp;" "&amp;N1702&amp;M1702&amp;" "&amp;L1703&amp;" "&amp;N1703&amp;M1703&amp;" "&amp;L1704&amp;" "&amp;N1704&amp;M1704</f>
        <v>Замена изоляторов  8шт замена опор 1шт Перетяжка провода 0,07км</v>
      </c>
      <c r="M1701" s="38"/>
      <c r="N1701" s="38"/>
    </row>
    <row r="1702" spans="1:14" s="1" customFormat="1" hidden="1" outlineLevel="2">
      <c r="A1702" s="38"/>
      <c r="B1702" s="95" t="s">
        <v>284</v>
      </c>
      <c r="C1702" s="20" t="s">
        <v>105</v>
      </c>
      <c r="D1702" s="148" t="s">
        <v>54</v>
      </c>
      <c r="E1702" s="38"/>
      <c r="F1702" s="4">
        <v>35.36</v>
      </c>
      <c r="G1702" s="38"/>
      <c r="H1702" s="38"/>
      <c r="I1702" s="6" t="s">
        <v>43</v>
      </c>
      <c r="J1702" s="38">
        <v>10</v>
      </c>
      <c r="K1702" s="38">
        <v>10</v>
      </c>
      <c r="L1702" s="52" t="s">
        <v>258</v>
      </c>
      <c r="M1702" s="20" t="s">
        <v>510</v>
      </c>
      <c r="N1702" s="20">
        <v>8</v>
      </c>
    </row>
    <row r="1703" spans="1:14" s="1" customFormat="1" hidden="1" outlineLevel="2">
      <c r="A1703" s="38"/>
      <c r="B1703" s="95" t="s">
        <v>284</v>
      </c>
      <c r="C1703" s="20" t="s">
        <v>105</v>
      </c>
      <c r="D1703" s="148" t="s">
        <v>54</v>
      </c>
      <c r="E1703" s="38"/>
      <c r="F1703" s="4">
        <v>33</v>
      </c>
      <c r="G1703" s="38"/>
      <c r="H1703" s="38"/>
      <c r="I1703" s="6" t="s">
        <v>43</v>
      </c>
      <c r="J1703" s="38">
        <v>10</v>
      </c>
      <c r="K1703" s="38">
        <v>10</v>
      </c>
      <c r="L1703" s="52" t="s">
        <v>336</v>
      </c>
      <c r="M1703" s="20" t="s">
        <v>510</v>
      </c>
      <c r="N1703" s="20">
        <v>1</v>
      </c>
    </row>
    <row r="1704" spans="1:14" s="1" customFormat="1" hidden="1" outlineLevel="2">
      <c r="A1704" s="38"/>
      <c r="B1704" s="95" t="s">
        <v>284</v>
      </c>
      <c r="C1704" s="20" t="s">
        <v>105</v>
      </c>
      <c r="D1704" s="148" t="s">
        <v>54</v>
      </c>
      <c r="E1704" s="38"/>
      <c r="F1704" s="4" t="s">
        <v>541</v>
      </c>
      <c r="G1704" s="38"/>
      <c r="H1704" s="38"/>
      <c r="I1704" s="6" t="s">
        <v>43</v>
      </c>
      <c r="J1704" s="38">
        <v>10</v>
      </c>
      <c r="K1704" s="38">
        <v>10</v>
      </c>
      <c r="L1704" s="52" t="s">
        <v>233</v>
      </c>
      <c r="M1704" s="20" t="s">
        <v>29</v>
      </c>
      <c r="N1704" s="20">
        <v>7.0000000000000007E-2</v>
      </c>
    </row>
    <row r="1705" spans="1:14" s="1" customFormat="1" ht="42.75" outlineLevel="1" collapsed="1">
      <c r="A1705" s="38" t="s">
        <v>542</v>
      </c>
      <c r="B1705" s="95" t="s">
        <v>284</v>
      </c>
      <c r="C1705" s="20" t="s">
        <v>105</v>
      </c>
      <c r="D1705" s="148" t="s">
        <v>54</v>
      </c>
      <c r="E1705" s="20" t="s">
        <v>543</v>
      </c>
      <c r="F1705" s="4" t="s">
        <v>544</v>
      </c>
      <c r="G1705" s="38" t="s">
        <v>108</v>
      </c>
      <c r="H1705" s="38"/>
      <c r="I1705" s="6" t="s">
        <v>43</v>
      </c>
      <c r="J1705" s="38">
        <v>9</v>
      </c>
      <c r="K1705" s="38">
        <v>9</v>
      </c>
      <c r="L1705" s="4" t="str">
        <f>L1706&amp;" "&amp;N1706&amp;M1706&amp;" "&amp;L1707&amp;" "&amp;N1707&amp;M1707</f>
        <v>Выправка опор 85шт Перетяжка провода 3км</v>
      </c>
      <c r="M1705" s="20"/>
      <c r="N1705" s="20"/>
    </row>
    <row r="1706" spans="1:14" s="1" customFormat="1" hidden="1" outlineLevel="2">
      <c r="A1706" s="38"/>
      <c r="B1706" s="95" t="s">
        <v>284</v>
      </c>
      <c r="C1706" s="20" t="s">
        <v>105</v>
      </c>
      <c r="D1706" s="148" t="s">
        <v>54</v>
      </c>
      <c r="E1706" s="38"/>
      <c r="F1706" s="4" t="s">
        <v>545</v>
      </c>
      <c r="G1706" s="38"/>
      <c r="H1706" s="38"/>
      <c r="I1706" s="6" t="s">
        <v>43</v>
      </c>
      <c r="J1706" s="38">
        <v>9</v>
      </c>
      <c r="K1706" s="38">
        <v>9</v>
      </c>
      <c r="L1706" s="52" t="s">
        <v>113</v>
      </c>
      <c r="M1706" s="20" t="s">
        <v>510</v>
      </c>
      <c r="N1706" s="20">
        <v>85</v>
      </c>
    </row>
    <row r="1707" spans="1:14" s="1" customFormat="1" hidden="1" outlineLevel="2">
      <c r="A1707" s="38"/>
      <c r="B1707" s="95" t="s">
        <v>284</v>
      </c>
      <c r="C1707" s="20" t="s">
        <v>105</v>
      </c>
      <c r="D1707" s="148" t="s">
        <v>54</v>
      </c>
      <c r="E1707" s="38"/>
      <c r="F1707" s="4" t="s">
        <v>546</v>
      </c>
      <c r="G1707" s="38"/>
      <c r="H1707" s="38"/>
      <c r="I1707" s="6" t="s">
        <v>43</v>
      </c>
      <c r="J1707" s="38">
        <v>9</v>
      </c>
      <c r="K1707" s="38">
        <v>9</v>
      </c>
      <c r="L1707" s="52" t="s">
        <v>233</v>
      </c>
      <c r="M1707" s="20" t="s">
        <v>29</v>
      </c>
      <c r="N1707" s="20">
        <v>3</v>
      </c>
    </row>
    <row r="1708" spans="1:14" s="1" customFormat="1" ht="42.75" outlineLevel="1" collapsed="1">
      <c r="A1708" s="38" t="s">
        <v>547</v>
      </c>
      <c r="B1708" s="95" t="s">
        <v>284</v>
      </c>
      <c r="C1708" s="20" t="s">
        <v>105</v>
      </c>
      <c r="D1708" s="148" t="s">
        <v>54</v>
      </c>
      <c r="E1708" s="20" t="s">
        <v>548</v>
      </c>
      <c r="F1708" s="4" t="s">
        <v>549</v>
      </c>
      <c r="G1708" s="38" t="s">
        <v>108</v>
      </c>
      <c r="H1708" s="38"/>
      <c r="I1708" s="6" t="s">
        <v>43</v>
      </c>
      <c r="J1708" s="38">
        <v>8</v>
      </c>
      <c r="K1708" s="38">
        <v>8</v>
      </c>
      <c r="L1708" s="4" t="str">
        <f>L1709&amp;" "&amp;N1709&amp;M1709</f>
        <v>замена опор 4шт</v>
      </c>
      <c r="M1708" s="38"/>
      <c r="N1708" s="38"/>
    </row>
    <row r="1709" spans="1:14" s="1" customFormat="1" hidden="1" outlineLevel="2">
      <c r="A1709" s="38"/>
      <c r="B1709" s="95" t="s">
        <v>284</v>
      </c>
      <c r="C1709" s="20" t="s">
        <v>105</v>
      </c>
      <c r="D1709" s="148" t="s">
        <v>54</v>
      </c>
      <c r="E1709" s="38"/>
      <c r="F1709" s="4" t="s">
        <v>550</v>
      </c>
      <c r="G1709" s="38"/>
      <c r="H1709" s="38"/>
      <c r="I1709" s="6" t="s">
        <v>43</v>
      </c>
      <c r="J1709" s="38">
        <v>8</v>
      </c>
      <c r="K1709" s="38">
        <v>8</v>
      </c>
      <c r="L1709" s="7" t="s">
        <v>336</v>
      </c>
      <c r="M1709" s="20" t="s">
        <v>510</v>
      </c>
      <c r="N1709" s="38">
        <v>4</v>
      </c>
    </row>
    <row r="1710" spans="1:14" s="1" customFormat="1" ht="57" outlineLevel="1" collapsed="1">
      <c r="A1710" s="38" t="s">
        <v>551</v>
      </c>
      <c r="B1710" s="95" t="s">
        <v>284</v>
      </c>
      <c r="C1710" s="20" t="s">
        <v>105</v>
      </c>
      <c r="D1710" s="148" t="s">
        <v>54</v>
      </c>
      <c r="E1710" s="20" t="s">
        <v>552</v>
      </c>
      <c r="F1710" s="4" t="s">
        <v>553</v>
      </c>
      <c r="G1710" s="38" t="s">
        <v>121</v>
      </c>
      <c r="H1710" s="38" t="s">
        <v>293</v>
      </c>
      <c r="I1710" s="6" t="s">
        <v>43</v>
      </c>
      <c r="J1710" s="38">
        <v>2</v>
      </c>
      <c r="K1710" s="38">
        <v>2</v>
      </c>
      <c r="L1710" s="4" t="str">
        <f>L1711&amp;" "&amp;N1711&amp;M1711</f>
        <v>ручная расчистка просек 1,8га</v>
      </c>
      <c r="M1710" s="38"/>
      <c r="N1710" s="38"/>
    </row>
    <row r="1711" spans="1:14" s="1" customFormat="1" hidden="1" outlineLevel="2">
      <c r="A1711" s="38"/>
      <c r="B1711" s="95" t="s">
        <v>284</v>
      </c>
      <c r="C1711" s="20" t="s">
        <v>105</v>
      </c>
      <c r="D1711" s="148" t="s">
        <v>54</v>
      </c>
      <c r="E1711" s="38"/>
      <c r="F1711" s="4" t="s">
        <v>554</v>
      </c>
      <c r="G1711" s="38"/>
      <c r="H1711" s="38"/>
      <c r="I1711" s="6" t="s">
        <v>43</v>
      </c>
      <c r="J1711" s="38">
        <v>2</v>
      </c>
      <c r="K1711" s="38">
        <v>2</v>
      </c>
      <c r="L1711" s="46" t="s">
        <v>125</v>
      </c>
      <c r="M1711" s="54" t="s">
        <v>63</v>
      </c>
      <c r="N1711" s="38">
        <v>1.8</v>
      </c>
    </row>
    <row r="1712" spans="1:14" s="1" customFormat="1" ht="57" outlineLevel="1" collapsed="1">
      <c r="A1712" s="38" t="s">
        <v>555</v>
      </c>
      <c r="B1712" s="95" t="s">
        <v>284</v>
      </c>
      <c r="C1712" s="20" t="s">
        <v>105</v>
      </c>
      <c r="D1712" s="148" t="s">
        <v>54</v>
      </c>
      <c r="E1712" s="20" t="s">
        <v>556</v>
      </c>
      <c r="F1712" s="4" t="s">
        <v>557</v>
      </c>
      <c r="G1712" s="38" t="s">
        <v>121</v>
      </c>
      <c r="H1712" s="38" t="s">
        <v>277</v>
      </c>
      <c r="I1712" s="6" t="s">
        <v>43</v>
      </c>
      <c r="J1712" s="38">
        <v>7</v>
      </c>
      <c r="K1712" s="38">
        <v>7</v>
      </c>
      <c r="L1712" s="4" t="str">
        <f>L1713&amp;" "&amp;N1713&amp;M1713&amp;" "&amp;L1714&amp;" "&amp;N1714&amp;M1714</f>
        <v>замена опор 1шт замена опор 2шт</v>
      </c>
      <c r="M1712" s="38"/>
      <c r="N1712" s="38"/>
    </row>
    <row r="1713" spans="1:14" s="1" customFormat="1" hidden="1" outlineLevel="2">
      <c r="A1713" s="38"/>
      <c r="B1713" s="95" t="s">
        <v>284</v>
      </c>
      <c r="C1713" s="20" t="s">
        <v>105</v>
      </c>
      <c r="D1713" s="148" t="s">
        <v>54</v>
      </c>
      <c r="E1713" s="38"/>
      <c r="F1713" s="4">
        <v>64</v>
      </c>
      <c r="G1713" s="38"/>
      <c r="H1713" s="38"/>
      <c r="I1713" s="6" t="s">
        <v>43</v>
      </c>
      <c r="J1713" s="38">
        <v>7</v>
      </c>
      <c r="K1713" s="38">
        <v>7</v>
      </c>
      <c r="L1713" s="52" t="s">
        <v>336</v>
      </c>
      <c r="M1713" s="20" t="s">
        <v>510</v>
      </c>
      <c r="N1713" s="38">
        <v>1</v>
      </c>
    </row>
    <row r="1714" spans="1:14" s="1" customFormat="1" hidden="1" outlineLevel="2">
      <c r="A1714" s="38"/>
      <c r="B1714" s="95" t="s">
        <v>284</v>
      </c>
      <c r="C1714" s="20" t="s">
        <v>105</v>
      </c>
      <c r="D1714" s="148" t="s">
        <v>54</v>
      </c>
      <c r="E1714" s="38"/>
      <c r="F1714" s="4">
        <v>193.19399999999999</v>
      </c>
      <c r="G1714" s="38"/>
      <c r="H1714" s="38"/>
      <c r="I1714" s="6" t="s">
        <v>43</v>
      </c>
      <c r="J1714" s="38">
        <v>7</v>
      </c>
      <c r="K1714" s="38">
        <v>7</v>
      </c>
      <c r="L1714" s="7" t="s">
        <v>336</v>
      </c>
      <c r="M1714" s="20" t="s">
        <v>510</v>
      </c>
      <c r="N1714" s="38">
        <v>2</v>
      </c>
    </row>
    <row r="1715" spans="1:14" s="1" customFormat="1" ht="57" outlineLevel="1" collapsed="1">
      <c r="A1715" s="6" t="s">
        <v>558</v>
      </c>
      <c r="B1715" s="95" t="s">
        <v>284</v>
      </c>
      <c r="C1715" s="148" t="s">
        <v>245</v>
      </c>
      <c r="D1715" s="148" t="s">
        <v>54</v>
      </c>
      <c r="E1715" s="6" t="s">
        <v>559</v>
      </c>
      <c r="F1715" s="46" t="s">
        <v>560</v>
      </c>
      <c r="G1715" s="6" t="s">
        <v>121</v>
      </c>
      <c r="H1715" s="38" t="s">
        <v>561</v>
      </c>
      <c r="I1715" s="6" t="s">
        <v>43</v>
      </c>
      <c r="J1715" s="59">
        <v>11</v>
      </c>
      <c r="K1715" s="59">
        <v>11</v>
      </c>
      <c r="L1715" s="4" t="str">
        <f>L1716&amp;" "&amp;N1716&amp;M1716&amp;" "&amp;L1717&amp;" "&amp;N1717&amp;M1717&amp;" "&amp;L1718&amp;" "&amp;N1718&amp;M1718</f>
        <v>Обрезка крон деревьев 163шт Выправка опор  20шт Перетяжка провода 1км</v>
      </c>
      <c r="M1715" s="60"/>
      <c r="N1715" s="54"/>
    </row>
    <row r="1716" spans="1:14" s="1" customFormat="1" hidden="1" outlineLevel="2">
      <c r="A1716" s="6"/>
      <c r="B1716" s="95" t="s">
        <v>284</v>
      </c>
      <c r="C1716" s="148" t="s">
        <v>245</v>
      </c>
      <c r="D1716" s="148" t="s">
        <v>54</v>
      </c>
      <c r="E1716" s="6"/>
      <c r="F1716" s="5" t="s">
        <v>562</v>
      </c>
      <c r="G1716" s="6"/>
      <c r="H1716" s="38"/>
      <c r="I1716" s="6" t="s">
        <v>43</v>
      </c>
      <c r="J1716" s="59">
        <v>11</v>
      </c>
      <c r="K1716" s="59">
        <v>11</v>
      </c>
      <c r="L1716" s="4" t="s">
        <v>198</v>
      </c>
      <c r="M1716" s="148" t="s">
        <v>510</v>
      </c>
      <c r="N1716" s="54">
        <v>163</v>
      </c>
    </row>
    <row r="1717" spans="1:14" s="1" customFormat="1" ht="28.5" hidden="1" outlineLevel="2">
      <c r="A1717" s="6"/>
      <c r="B1717" s="95" t="s">
        <v>284</v>
      </c>
      <c r="C1717" s="148" t="s">
        <v>245</v>
      </c>
      <c r="D1717" s="148" t="s">
        <v>54</v>
      </c>
      <c r="E1717" s="6"/>
      <c r="F1717" s="5" t="s">
        <v>563</v>
      </c>
      <c r="G1717" s="6"/>
      <c r="H1717" s="38"/>
      <c r="I1717" s="6" t="s">
        <v>43</v>
      </c>
      <c r="J1717" s="59">
        <v>11</v>
      </c>
      <c r="K1717" s="59">
        <v>11</v>
      </c>
      <c r="L1717" s="4" t="s">
        <v>192</v>
      </c>
      <c r="M1717" s="6" t="s">
        <v>510</v>
      </c>
      <c r="N1717" s="54">
        <v>20</v>
      </c>
    </row>
    <row r="1718" spans="1:14" s="1" customFormat="1" hidden="1" outlineLevel="2">
      <c r="A1718" s="6"/>
      <c r="B1718" s="95" t="s">
        <v>284</v>
      </c>
      <c r="C1718" s="148" t="s">
        <v>245</v>
      </c>
      <c r="D1718" s="148" t="s">
        <v>54</v>
      </c>
      <c r="E1718" s="6"/>
      <c r="F1718" s="5"/>
      <c r="G1718" s="6"/>
      <c r="H1718" s="38"/>
      <c r="I1718" s="6" t="s">
        <v>43</v>
      </c>
      <c r="J1718" s="59">
        <v>11</v>
      </c>
      <c r="K1718" s="59">
        <v>11</v>
      </c>
      <c r="L1718" s="5" t="s">
        <v>233</v>
      </c>
      <c r="M1718" s="6" t="s">
        <v>29</v>
      </c>
      <c r="N1718" s="54">
        <v>1</v>
      </c>
    </row>
    <row r="1719" spans="1:14" s="1" customFormat="1" ht="57" outlineLevel="1" collapsed="1">
      <c r="A1719" s="6" t="s">
        <v>564</v>
      </c>
      <c r="B1719" s="95" t="s">
        <v>284</v>
      </c>
      <c r="C1719" s="148" t="s">
        <v>245</v>
      </c>
      <c r="D1719" s="148" t="s">
        <v>54</v>
      </c>
      <c r="E1719" s="6" t="s">
        <v>565</v>
      </c>
      <c r="F1719" s="46" t="s">
        <v>566</v>
      </c>
      <c r="G1719" s="6" t="s">
        <v>121</v>
      </c>
      <c r="H1719" s="38" t="s">
        <v>481</v>
      </c>
      <c r="I1719" s="6" t="s">
        <v>43</v>
      </c>
      <c r="J1719" s="59">
        <v>5</v>
      </c>
      <c r="K1719" s="59">
        <v>5</v>
      </c>
      <c r="L1719" s="4" t="str">
        <f>L1720&amp;" "&amp;N1720&amp;M1720&amp;" "&amp;L1721&amp;" "&amp;N1721&amp;M1721&amp;" "&amp;L1722&amp;" "&amp;N1722&amp;M1722</f>
        <v>Выправка опор  20шт Перетяжка провода 2,5км Обрезка крон деревьев 156шт</v>
      </c>
      <c r="M1719" s="60"/>
      <c r="N1719" s="54"/>
    </row>
    <row r="1720" spans="1:14" s="1" customFormat="1" ht="28.5" hidden="1" outlineLevel="2">
      <c r="A1720" s="6"/>
      <c r="B1720" s="95" t="s">
        <v>284</v>
      </c>
      <c r="C1720" s="148" t="s">
        <v>245</v>
      </c>
      <c r="D1720" s="148" t="s">
        <v>54</v>
      </c>
      <c r="E1720" s="6" t="s">
        <v>567</v>
      </c>
      <c r="F1720" s="5" t="s">
        <v>568</v>
      </c>
      <c r="G1720" s="6"/>
      <c r="H1720" s="38"/>
      <c r="I1720" s="6" t="s">
        <v>43</v>
      </c>
      <c r="J1720" s="59">
        <v>5</v>
      </c>
      <c r="K1720" s="59">
        <v>5</v>
      </c>
      <c r="L1720" s="5" t="s">
        <v>192</v>
      </c>
      <c r="M1720" s="148" t="s">
        <v>510</v>
      </c>
      <c r="N1720" s="23">
        <v>20</v>
      </c>
    </row>
    <row r="1721" spans="1:14" s="1" customFormat="1" ht="28.5" hidden="1" outlineLevel="2">
      <c r="A1721" s="6"/>
      <c r="B1721" s="95" t="s">
        <v>284</v>
      </c>
      <c r="C1721" s="148" t="s">
        <v>245</v>
      </c>
      <c r="D1721" s="148" t="s">
        <v>54</v>
      </c>
      <c r="E1721" s="6" t="s">
        <v>569</v>
      </c>
      <c r="F1721" s="5" t="s">
        <v>570</v>
      </c>
      <c r="G1721" s="6"/>
      <c r="H1721" s="38"/>
      <c r="I1721" s="6" t="s">
        <v>43</v>
      </c>
      <c r="J1721" s="59">
        <v>5</v>
      </c>
      <c r="K1721" s="59">
        <v>5</v>
      </c>
      <c r="L1721" s="5" t="s">
        <v>233</v>
      </c>
      <c r="M1721" s="148" t="s">
        <v>29</v>
      </c>
      <c r="N1721" s="23">
        <v>2.5</v>
      </c>
    </row>
    <row r="1722" spans="1:14" s="1" customFormat="1" ht="28.5" hidden="1" outlineLevel="2">
      <c r="A1722" s="6"/>
      <c r="B1722" s="95" t="s">
        <v>284</v>
      </c>
      <c r="C1722" s="148" t="s">
        <v>245</v>
      </c>
      <c r="D1722" s="148" t="s">
        <v>54</v>
      </c>
      <c r="E1722" s="6" t="s">
        <v>571</v>
      </c>
      <c r="F1722" s="5"/>
      <c r="G1722" s="6"/>
      <c r="H1722" s="38"/>
      <c r="I1722" s="6" t="s">
        <v>43</v>
      </c>
      <c r="J1722" s="59">
        <v>5</v>
      </c>
      <c r="K1722" s="59">
        <v>5</v>
      </c>
      <c r="L1722" s="5" t="s">
        <v>198</v>
      </c>
      <c r="M1722" s="148" t="s">
        <v>510</v>
      </c>
      <c r="N1722" s="23">
        <v>156</v>
      </c>
    </row>
    <row r="1723" spans="1:14" s="1" customFormat="1" ht="57" outlineLevel="1" collapsed="1">
      <c r="A1723" s="6" t="s">
        <v>572</v>
      </c>
      <c r="B1723" s="95" t="s">
        <v>284</v>
      </c>
      <c r="C1723" s="148" t="s">
        <v>245</v>
      </c>
      <c r="D1723" s="148" t="s">
        <v>54</v>
      </c>
      <c r="E1723" s="6" t="s">
        <v>573</v>
      </c>
      <c r="F1723" s="46" t="s">
        <v>574</v>
      </c>
      <c r="G1723" s="6" t="s">
        <v>121</v>
      </c>
      <c r="H1723" s="38" t="s">
        <v>575</v>
      </c>
      <c r="I1723" s="6" t="s">
        <v>43</v>
      </c>
      <c r="J1723" s="59">
        <v>12</v>
      </c>
      <c r="K1723" s="59">
        <v>12</v>
      </c>
      <c r="L1723" s="4" t="str">
        <f>L1724&amp;" "&amp;N1724&amp;M1724&amp;" "&amp;L1725&amp;" "&amp;N1725&amp;M1725</f>
        <v>Обрезка крон деревьев 235шт Перетяжка провода 2км</v>
      </c>
      <c r="M1723" s="60"/>
      <c r="N1723" s="54"/>
    </row>
    <row r="1724" spans="1:14" s="1" customFormat="1" hidden="1" outlineLevel="2">
      <c r="A1724" s="6"/>
      <c r="B1724" s="95" t="s">
        <v>284</v>
      </c>
      <c r="C1724" s="148" t="s">
        <v>245</v>
      </c>
      <c r="D1724" s="148" t="s">
        <v>54</v>
      </c>
      <c r="E1724" s="6"/>
      <c r="F1724" s="5"/>
      <c r="G1724" s="6"/>
      <c r="H1724" s="38"/>
      <c r="I1724" s="6" t="s">
        <v>43</v>
      </c>
      <c r="J1724" s="59">
        <v>12</v>
      </c>
      <c r="K1724" s="59">
        <v>12</v>
      </c>
      <c r="L1724" s="5" t="s">
        <v>198</v>
      </c>
      <c r="M1724" s="148" t="s">
        <v>510</v>
      </c>
      <c r="N1724" s="23">
        <v>235</v>
      </c>
    </row>
    <row r="1725" spans="1:14" s="1" customFormat="1" hidden="1" outlineLevel="2">
      <c r="A1725" s="6"/>
      <c r="B1725" s="95" t="s">
        <v>284</v>
      </c>
      <c r="C1725" s="148" t="s">
        <v>245</v>
      </c>
      <c r="D1725" s="148" t="s">
        <v>54</v>
      </c>
      <c r="E1725" s="6"/>
      <c r="F1725" s="5"/>
      <c r="G1725" s="6"/>
      <c r="H1725" s="38"/>
      <c r="I1725" s="6" t="s">
        <v>43</v>
      </c>
      <c r="J1725" s="59">
        <v>12</v>
      </c>
      <c r="K1725" s="59">
        <v>12</v>
      </c>
      <c r="L1725" s="5" t="s">
        <v>233</v>
      </c>
      <c r="M1725" s="148" t="s">
        <v>29</v>
      </c>
      <c r="N1725" s="23">
        <v>2</v>
      </c>
    </row>
    <row r="1726" spans="1:14" s="1" customFormat="1" ht="57" outlineLevel="1" collapsed="1">
      <c r="A1726" s="6" t="s">
        <v>576</v>
      </c>
      <c r="B1726" s="95" t="s">
        <v>284</v>
      </c>
      <c r="C1726" s="148" t="s">
        <v>245</v>
      </c>
      <c r="D1726" s="148" t="s">
        <v>54</v>
      </c>
      <c r="E1726" s="6" t="s">
        <v>577</v>
      </c>
      <c r="F1726" s="46" t="s">
        <v>578</v>
      </c>
      <c r="G1726" s="6" t="s">
        <v>121</v>
      </c>
      <c r="H1726" s="38" t="s">
        <v>293</v>
      </c>
      <c r="I1726" s="6" t="s">
        <v>43</v>
      </c>
      <c r="J1726" s="59">
        <v>3</v>
      </c>
      <c r="K1726" s="59">
        <v>3</v>
      </c>
      <c r="L1726" s="4" t="str">
        <f>L1727&amp;" "&amp;N1727&amp;M1727&amp;" "&amp;L1728&amp;" "&amp;N1728&amp;M1728&amp;" "&amp;L1729&amp;" "&amp;N1729&amp;M1729</f>
        <v>Перетяжка провода 1км Выправка опор 5шт Вырубка угрожающих деревьев 22шт</v>
      </c>
      <c r="M1726" s="60"/>
      <c r="N1726" s="54"/>
    </row>
    <row r="1727" spans="1:14" s="1" customFormat="1" hidden="1" outlineLevel="2">
      <c r="A1727" s="6"/>
      <c r="B1727" s="95" t="s">
        <v>284</v>
      </c>
      <c r="C1727" s="148" t="s">
        <v>245</v>
      </c>
      <c r="D1727" s="148" t="s">
        <v>54</v>
      </c>
      <c r="E1727" s="6"/>
      <c r="F1727" s="5" t="s">
        <v>579</v>
      </c>
      <c r="G1727" s="6"/>
      <c r="H1727" s="38"/>
      <c r="I1727" s="6" t="s">
        <v>43</v>
      </c>
      <c r="J1727" s="59">
        <v>3</v>
      </c>
      <c r="K1727" s="59">
        <v>3</v>
      </c>
      <c r="L1727" s="5" t="s">
        <v>233</v>
      </c>
      <c r="M1727" s="60" t="s">
        <v>29</v>
      </c>
      <c r="N1727" s="20">
        <v>1</v>
      </c>
    </row>
    <row r="1728" spans="1:14" s="1" customFormat="1" hidden="1" outlineLevel="2">
      <c r="A1728" s="6"/>
      <c r="B1728" s="95" t="s">
        <v>284</v>
      </c>
      <c r="C1728" s="148" t="s">
        <v>245</v>
      </c>
      <c r="D1728" s="148" t="s">
        <v>54</v>
      </c>
      <c r="E1728" s="6"/>
      <c r="F1728" s="5" t="s">
        <v>580</v>
      </c>
      <c r="G1728" s="6"/>
      <c r="H1728" s="38"/>
      <c r="I1728" s="6" t="s">
        <v>43</v>
      </c>
      <c r="J1728" s="59">
        <v>3</v>
      </c>
      <c r="K1728" s="59">
        <v>3</v>
      </c>
      <c r="L1728" s="5" t="s">
        <v>113</v>
      </c>
      <c r="M1728" s="60" t="s">
        <v>510</v>
      </c>
      <c r="N1728" s="20">
        <v>5</v>
      </c>
    </row>
    <row r="1729" spans="1:14" s="1" customFormat="1" hidden="1" outlineLevel="2">
      <c r="A1729" s="6"/>
      <c r="B1729" s="95" t="s">
        <v>284</v>
      </c>
      <c r="C1729" s="148" t="s">
        <v>245</v>
      </c>
      <c r="D1729" s="148" t="s">
        <v>54</v>
      </c>
      <c r="E1729" s="6"/>
      <c r="F1729" s="5" t="s">
        <v>581</v>
      </c>
      <c r="G1729" s="6"/>
      <c r="H1729" s="38"/>
      <c r="I1729" s="6" t="s">
        <v>43</v>
      </c>
      <c r="J1729" s="59">
        <v>3</v>
      </c>
      <c r="K1729" s="59">
        <v>3</v>
      </c>
      <c r="L1729" s="4" t="s">
        <v>67</v>
      </c>
      <c r="M1729" s="60" t="s">
        <v>510</v>
      </c>
      <c r="N1729" s="20">
        <v>22</v>
      </c>
    </row>
    <row r="1730" spans="1:14" s="1" customFormat="1" ht="57" outlineLevel="1" collapsed="1">
      <c r="A1730" s="6" t="s">
        <v>582</v>
      </c>
      <c r="B1730" s="95" t="s">
        <v>284</v>
      </c>
      <c r="C1730" s="148" t="s">
        <v>245</v>
      </c>
      <c r="D1730" s="148" t="s">
        <v>54</v>
      </c>
      <c r="E1730" s="6" t="s">
        <v>583</v>
      </c>
      <c r="F1730" s="46" t="s">
        <v>584</v>
      </c>
      <c r="G1730" s="6" t="s">
        <v>374</v>
      </c>
      <c r="H1730" s="38" t="s">
        <v>293</v>
      </c>
      <c r="I1730" s="6" t="s">
        <v>43</v>
      </c>
      <c r="J1730" s="59">
        <v>7</v>
      </c>
      <c r="K1730" s="59">
        <v>7</v>
      </c>
      <c r="L1730" s="4" t="str">
        <f>L1731&amp;" "&amp;N1731&amp;M1731&amp;" "&amp;L1732&amp;" "&amp;N1732&amp;M1732&amp;" "&amp;L1733&amp;" "&amp;N1733&amp;M1733&amp;" "&amp;L1734&amp;" "&amp;N1734&amp;M1734&amp;" "&amp;L1735&amp;" "&amp;N1735&amp;M1735&amp;" "&amp;L1736&amp;" "&amp;N1736&amp;M1736&amp;" "&amp;L1737&amp;" "&amp;N1737&amp;M1737</f>
        <v>Установка РЛНД 1шт Выправка опор 6шт Вырубка угрожающих деревьев 16шт Обрезка крон деревьев 20шт замена опор 1шт замена опор 1шт Перетяжка провода 1км</v>
      </c>
      <c r="M1730" s="60"/>
      <c r="N1730" s="54"/>
    </row>
    <row r="1731" spans="1:14" s="1" customFormat="1" hidden="1" outlineLevel="2">
      <c r="A1731" s="6"/>
      <c r="B1731" s="95" t="s">
        <v>284</v>
      </c>
      <c r="C1731" s="148" t="s">
        <v>245</v>
      </c>
      <c r="D1731" s="148" t="s">
        <v>54</v>
      </c>
      <c r="E1731" s="6"/>
      <c r="F1731" s="5" t="s">
        <v>585</v>
      </c>
      <c r="G1731" s="6" t="s">
        <v>378</v>
      </c>
      <c r="H1731" s="38"/>
      <c r="I1731" s="6" t="s">
        <v>43</v>
      </c>
      <c r="J1731" s="59">
        <v>7</v>
      </c>
      <c r="K1731" s="59">
        <v>7</v>
      </c>
      <c r="L1731" s="52" t="s">
        <v>379</v>
      </c>
      <c r="M1731" s="60" t="s">
        <v>510</v>
      </c>
      <c r="N1731" s="20">
        <v>1</v>
      </c>
    </row>
    <row r="1732" spans="1:14" s="1" customFormat="1" hidden="1" outlineLevel="2">
      <c r="A1732" s="6"/>
      <c r="B1732" s="95" t="s">
        <v>284</v>
      </c>
      <c r="C1732" s="148" t="s">
        <v>245</v>
      </c>
      <c r="D1732" s="148" t="s">
        <v>54</v>
      </c>
      <c r="E1732" s="6"/>
      <c r="F1732" s="5" t="s">
        <v>586</v>
      </c>
      <c r="G1732" s="6"/>
      <c r="H1732" s="38"/>
      <c r="I1732" s="6" t="s">
        <v>43</v>
      </c>
      <c r="J1732" s="59">
        <v>7</v>
      </c>
      <c r="K1732" s="59">
        <v>7</v>
      </c>
      <c r="L1732" s="5" t="s">
        <v>113</v>
      </c>
      <c r="M1732" s="60" t="s">
        <v>510</v>
      </c>
      <c r="N1732" s="20">
        <v>6</v>
      </c>
    </row>
    <row r="1733" spans="1:14" s="1" customFormat="1" hidden="1" outlineLevel="2">
      <c r="A1733" s="6"/>
      <c r="B1733" s="95" t="s">
        <v>284</v>
      </c>
      <c r="C1733" s="148" t="s">
        <v>245</v>
      </c>
      <c r="D1733" s="148" t="s">
        <v>54</v>
      </c>
      <c r="E1733" s="6"/>
      <c r="F1733" s="5" t="s">
        <v>587</v>
      </c>
      <c r="G1733" s="6"/>
      <c r="H1733" s="38"/>
      <c r="I1733" s="6" t="s">
        <v>43</v>
      </c>
      <c r="J1733" s="59">
        <v>7</v>
      </c>
      <c r="K1733" s="59">
        <v>7</v>
      </c>
      <c r="L1733" s="4" t="s">
        <v>67</v>
      </c>
      <c r="M1733" s="60" t="s">
        <v>510</v>
      </c>
      <c r="N1733" s="20">
        <v>16</v>
      </c>
    </row>
    <row r="1734" spans="1:14" s="1" customFormat="1" hidden="1" outlineLevel="2">
      <c r="A1734" s="6"/>
      <c r="B1734" s="95" t="s">
        <v>284</v>
      </c>
      <c r="C1734" s="148" t="s">
        <v>245</v>
      </c>
      <c r="D1734" s="148" t="s">
        <v>54</v>
      </c>
      <c r="E1734" s="6"/>
      <c r="F1734" s="5" t="s">
        <v>588</v>
      </c>
      <c r="G1734" s="6"/>
      <c r="H1734" s="38"/>
      <c r="I1734" s="6" t="s">
        <v>43</v>
      </c>
      <c r="J1734" s="59">
        <v>7</v>
      </c>
      <c r="K1734" s="59">
        <v>7</v>
      </c>
      <c r="L1734" s="5" t="s">
        <v>198</v>
      </c>
      <c r="M1734" s="60" t="s">
        <v>510</v>
      </c>
      <c r="N1734" s="20">
        <v>20</v>
      </c>
    </row>
    <row r="1735" spans="1:14" s="1" customFormat="1" hidden="1" outlineLevel="2">
      <c r="A1735" s="6"/>
      <c r="B1735" s="95" t="s">
        <v>284</v>
      </c>
      <c r="C1735" s="148" t="s">
        <v>245</v>
      </c>
      <c r="D1735" s="148" t="s">
        <v>54</v>
      </c>
      <c r="E1735" s="6"/>
      <c r="F1735" s="5" t="s">
        <v>589</v>
      </c>
      <c r="G1735" s="6"/>
      <c r="H1735" s="38"/>
      <c r="I1735" s="6" t="s">
        <v>43</v>
      </c>
      <c r="J1735" s="59">
        <v>7</v>
      </c>
      <c r="K1735" s="59">
        <v>7</v>
      </c>
      <c r="L1735" s="5" t="s">
        <v>336</v>
      </c>
      <c r="M1735" s="60" t="s">
        <v>510</v>
      </c>
      <c r="N1735" s="20">
        <v>1</v>
      </c>
    </row>
    <row r="1736" spans="1:14" s="1" customFormat="1" hidden="1" outlineLevel="2">
      <c r="A1736" s="6"/>
      <c r="B1736" s="95" t="s">
        <v>284</v>
      </c>
      <c r="C1736" s="148" t="s">
        <v>245</v>
      </c>
      <c r="D1736" s="148" t="s">
        <v>54</v>
      </c>
      <c r="E1736" s="6"/>
      <c r="F1736" s="5" t="s">
        <v>590</v>
      </c>
      <c r="G1736" s="6"/>
      <c r="H1736" s="38"/>
      <c r="I1736" s="6" t="s">
        <v>43</v>
      </c>
      <c r="J1736" s="59">
        <v>7</v>
      </c>
      <c r="K1736" s="59">
        <v>7</v>
      </c>
      <c r="L1736" s="5" t="s">
        <v>336</v>
      </c>
      <c r="M1736" s="60" t="s">
        <v>510</v>
      </c>
      <c r="N1736" s="20">
        <v>1</v>
      </c>
    </row>
    <row r="1737" spans="1:14" s="1" customFormat="1" hidden="1" outlineLevel="2">
      <c r="A1737" s="6"/>
      <c r="B1737" s="95" t="s">
        <v>284</v>
      </c>
      <c r="C1737" s="148" t="s">
        <v>245</v>
      </c>
      <c r="D1737" s="148" t="s">
        <v>54</v>
      </c>
      <c r="E1737" s="6"/>
      <c r="F1737" s="5" t="s">
        <v>587</v>
      </c>
      <c r="G1737" s="6"/>
      <c r="H1737" s="38"/>
      <c r="I1737" s="6" t="s">
        <v>43</v>
      </c>
      <c r="J1737" s="59">
        <v>7</v>
      </c>
      <c r="K1737" s="59">
        <v>7</v>
      </c>
      <c r="L1737" s="5" t="s">
        <v>233</v>
      </c>
      <c r="M1737" s="60" t="s">
        <v>29</v>
      </c>
      <c r="N1737" s="20">
        <v>1</v>
      </c>
    </row>
    <row r="1738" spans="1:14" s="1" customFormat="1" ht="57" outlineLevel="1" collapsed="1">
      <c r="A1738" s="6" t="s">
        <v>591</v>
      </c>
      <c r="B1738" s="95" t="s">
        <v>284</v>
      </c>
      <c r="C1738" s="148" t="s">
        <v>245</v>
      </c>
      <c r="D1738" s="148" t="s">
        <v>54</v>
      </c>
      <c r="E1738" s="6" t="s">
        <v>592</v>
      </c>
      <c r="F1738" s="46" t="s">
        <v>593</v>
      </c>
      <c r="G1738" s="6" t="s">
        <v>374</v>
      </c>
      <c r="H1738" s="38" t="s">
        <v>394</v>
      </c>
      <c r="I1738" s="6" t="s">
        <v>43</v>
      </c>
      <c r="J1738" s="59">
        <v>5</v>
      </c>
      <c r="K1738" s="59">
        <v>5</v>
      </c>
      <c r="L1738" s="4" t="str">
        <f>L1739&amp;" "&amp;N1739&amp;M1739&amp;" "&amp;L1740&amp;" "&amp;N1740&amp;M1740&amp;" "&amp;L1741&amp;" "&amp;N1741&amp;M1741&amp;" "&amp;L1742&amp;" "&amp;N1742&amp;M1742&amp;" "&amp;L1743&amp;" "&amp;N1743&amp;M1743</f>
        <v>Установка РЛНД 1шт Замена изоляторов  5шт Выправка опор 5шт Обрезка крон деревьев 20шт Перетяжка провода 0,5км</v>
      </c>
      <c r="M1738" s="60"/>
      <c r="N1738" s="54"/>
    </row>
    <row r="1739" spans="1:14" s="1" customFormat="1" hidden="1" outlineLevel="2">
      <c r="A1739" s="6"/>
      <c r="B1739" s="95" t="s">
        <v>284</v>
      </c>
      <c r="C1739" s="148" t="s">
        <v>245</v>
      </c>
      <c r="D1739" s="148" t="s">
        <v>54</v>
      </c>
      <c r="E1739" s="6"/>
      <c r="F1739" s="5" t="s">
        <v>594</v>
      </c>
      <c r="G1739" s="6" t="s">
        <v>378</v>
      </c>
      <c r="H1739" s="38"/>
      <c r="I1739" s="6" t="s">
        <v>43</v>
      </c>
      <c r="J1739" s="59">
        <v>5</v>
      </c>
      <c r="K1739" s="59">
        <v>5</v>
      </c>
      <c r="L1739" s="52" t="s">
        <v>379</v>
      </c>
      <c r="M1739" s="60" t="s">
        <v>510</v>
      </c>
      <c r="N1739" s="20">
        <v>1</v>
      </c>
    </row>
    <row r="1740" spans="1:14" s="1" customFormat="1" hidden="1" outlineLevel="2">
      <c r="A1740" s="6"/>
      <c r="B1740" s="95" t="s">
        <v>284</v>
      </c>
      <c r="C1740" s="148" t="s">
        <v>245</v>
      </c>
      <c r="D1740" s="148" t="s">
        <v>54</v>
      </c>
      <c r="E1740" s="6"/>
      <c r="F1740" s="5" t="s">
        <v>595</v>
      </c>
      <c r="G1740" s="6"/>
      <c r="H1740" s="38"/>
      <c r="I1740" s="6" t="s">
        <v>43</v>
      </c>
      <c r="J1740" s="59">
        <v>5</v>
      </c>
      <c r="K1740" s="59">
        <v>5</v>
      </c>
      <c r="L1740" s="52" t="s">
        <v>258</v>
      </c>
      <c r="M1740" s="60" t="s">
        <v>510</v>
      </c>
      <c r="N1740" s="20">
        <v>5</v>
      </c>
    </row>
    <row r="1741" spans="1:14" s="1" customFormat="1" hidden="1" outlineLevel="2">
      <c r="A1741" s="6"/>
      <c r="B1741" s="95" t="s">
        <v>284</v>
      </c>
      <c r="C1741" s="148" t="s">
        <v>245</v>
      </c>
      <c r="D1741" s="148" t="s">
        <v>54</v>
      </c>
      <c r="E1741" s="6"/>
      <c r="F1741" s="5" t="s">
        <v>596</v>
      </c>
      <c r="G1741" s="6"/>
      <c r="H1741" s="38"/>
      <c r="I1741" s="6" t="s">
        <v>43</v>
      </c>
      <c r="J1741" s="59">
        <v>5</v>
      </c>
      <c r="K1741" s="59">
        <v>5</v>
      </c>
      <c r="L1741" s="5" t="s">
        <v>113</v>
      </c>
      <c r="M1741" s="60" t="s">
        <v>510</v>
      </c>
      <c r="N1741" s="20">
        <v>5</v>
      </c>
    </row>
    <row r="1742" spans="1:14" s="1" customFormat="1" hidden="1" outlineLevel="2">
      <c r="A1742" s="6"/>
      <c r="B1742" s="95" t="s">
        <v>284</v>
      </c>
      <c r="C1742" s="148" t="s">
        <v>245</v>
      </c>
      <c r="D1742" s="148" t="s">
        <v>54</v>
      </c>
      <c r="E1742" s="6"/>
      <c r="F1742" s="5" t="s">
        <v>597</v>
      </c>
      <c r="G1742" s="6"/>
      <c r="H1742" s="38"/>
      <c r="I1742" s="6" t="s">
        <v>43</v>
      </c>
      <c r="J1742" s="59">
        <v>5</v>
      </c>
      <c r="K1742" s="59">
        <v>5</v>
      </c>
      <c r="L1742" s="5" t="s">
        <v>198</v>
      </c>
      <c r="M1742" s="60" t="s">
        <v>510</v>
      </c>
      <c r="N1742" s="20">
        <v>20</v>
      </c>
    </row>
    <row r="1743" spans="1:14" s="1" customFormat="1" hidden="1" outlineLevel="2">
      <c r="A1743" s="6"/>
      <c r="B1743" s="95" t="s">
        <v>284</v>
      </c>
      <c r="C1743" s="148" t="s">
        <v>245</v>
      </c>
      <c r="D1743" s="148" t="s">
        <v>54</v>
      </c>
      <c r="E1743" s="6"/>
      <c r="F1743" s="5" t="s">
        <v>598</v>
      </c>
      <c r="G1743" s="6"/>
      <c r="H1743" s="38"/>
      <c r="I1743" s="6" t="s">
        <v>43</v>
      </c>
      <c r="J1743" s="59">
        <v>5</v>
      </c>
      <c r="K1743" s="59">
        <v>5</v>
      </c>
      <c r="L1743" s="5" t="s">
        <v>233</v>
      </c>
      <c r="M1743" s="60" t="s">
        <v>29</v>
      </c>
      <c r="N1743" s="20">
        <v>0.5</v>
      </c>
    </row>
    <row r="1744" spans="1:14" s="1" customFormat="1" ht="42.75" outlineLevel="1" collapsed="1">
      <c r="A1744" s="6" t="s">
        <v>599</v>
      </c>
      <c r="B1744" s="95" t="s">
        <v>284</v>
      </c>
      <c r="C1744" s="148" t="s">
        <v>245</v>
      </c>
      <c r="D1744" s="148" t="s">
        <v>54</v>
      </c>
      <c r="E1744" s="6" t="s">
        <v>600</v>
      </c>
      <c r="F1744" s="46" t="s">
        <v>601</v>
      </c>
      <c r="G1744" s="6" t="s">
        <v>108</v>
      </c>
      <c r="H1744" s="38"/>
      <c r="I1744" s="6" t="s">
        <v>43</v>
      </c>
      <c r="J1744" s="59">
        <v>4</v>
      </c>
      <c r="K1744" s="59">
        <v>4</v>
      </c>
      <c r="L1744" s="4" t="str">
        <f>L1745&amp;" "&amp;N1745&amp;M1745&amp;" "&amp;L1746&amp;" "&amp;N1746&amp;M1746&amp;" "&amp;L1747&amp;" "&amp;N1747&amp;M1747</f>
        <v>замена опор 9шт Перетяжка провода 1км Вырубка угрожающих деревьев 22шт</v>
      </c>
      <c r="M1744" s="60"/>
      <c r="N1744" s="54"/>
    </row>
    <row r="1745" spans="1:14" s="1" customFormat="1" ht="28.5" hidden="1" outlineLevel="2">
      <c r="A1745" s="6"/>
      <c r="B1745" s="95" t="s">
        <v>284</v>
      </c>
      <c r="C1745" s="148" t="s">
        <v>245</v>
      </c>
      <c r="D1745" s="148" t="s">
        <v>54</v>
      </c>
      <c r="E1745" s="6"/>
      <c r="F1745" s="5" t="s">
        <v>602</v>
      </c>
      <c r="G1745" s="6"/>
      <c r="H1745" s="38"/>
      <c r="I1745" s="6" t="s">
        <v>43</v>
      </c>
      <c r="J1745" s="59">
        <v>4</v>
      </c>
      <c r="K1745" s="59">
        <v>4</v>
      </c>
      <c r="L1745" s="7" t="s">
        <v>336</v>
      </c>
      <c r="M1745" s="60" t="s">
        <v>510</v>
      </c>
      <c r="N1745" s="20">
        <v>9</v>
      </c>
    </row>
    <row r="1746" spans="1:14" s="1" customFormat="1" ht="28.5" hidden="1" outlineLevel="2">
      <c r="A1746" s="6"/>
      <c r="B1746" s="95" t="s">
        <v>284</v>
      </c>
      <c r="C1746" s="148" t="s">
        <v>245</v>
      </c>
      <c r="D1746" s="148" t="s">
        <v>54</v>
      </c>
      <c r="E1746" s="6"/>
      <c r="F1746" s="5" t="s">
        <v>602</v>
      </c>
      <c r="G1746" s="6"/>
      <c r="H1746" s="38"/>
      <c r="I1746" s="6" t="s">
        <v>43</v>
      </c>
      <c r="J1746" s="59">
        <v>4</v>
      </c>
      <c r="K1746" s="59">
        <v>4</v>
      </c>
      <c r="L1746" s="5" t="s">
        <v>233</v>
      </c>
      <c r="M1746" s="60" t="s">
        <v>29</v>
      </c>
      <c r="N1746" s="20">
        <v>1</v>
      </c>
    </row>
    <row r="1747" spans="1:14" s="1" customFormat="1" hidden="1" outlineLevel="2">
      <c r="A1747" s="6"/>
      <c r="B1747" s="95" t="s">
        <v>284</v>
      </c>
      <c r="C1747" s="148" t="s">
        <v>245</v>
      </c>
      <c r="D1747" s="148" t="s">
        <v>54</v>
      </c>
      <c r="E1747" s="6"/>
      <c r="F1747" s="5" t="s">
        <v>603</v>
      </c>
      <c r="G1747" s="6"/>
      <c r="H1747" s="38"/>
      <c r="I1747" s="6" t="s">
        <v>43</v>
      </c>
      <c r="J1747" s="59">
        <v>4</v>
      </c>
      <c r="K1747" s="59">
        <v>4</v>
      </c>
      <c r="L1747" s="5" t="s">
        <v>67</v>
      </c>
      <c r="M1747" s="60" t="s">
        <v>510</v>
      </c>
      <c r="N1747" s="20">
        <v>22</v>
      </c>
    </row>
    <row r="1748" spans="1:14" s="1" customFormat="1" ht="57" outlineLevel="1" collapsed="1">
      <c r="A1748" s="6" t="s">
        <v>604</v>
      </c>
      <c r="B1748" s="95" t="s">
        <v>284</v>
      </c>
      <c r="C1748" s="148" t="s">
        <v>245</v>
      </c>
      <c r="D1748" s="148" t="s">
        <v>54</v>
      </c>
      <c r="E1748" s="6" t="s">
        <v>605</v>
      </c>
      <c r="F1748" s="4" t="s">
        <v>606</v>
      </c>
      <c r="G1748" s="6" t="s">
        <v>374</v>
      </c>
      <c r="H1748" s="38" t="s">
        <v>607</v>
      </c>
      <c r="I1748" s="6" t="s">
        <v>43</v>
      </c>
      <c r="J1748" s="38">
        <v>9</v>
      </c>
      <c r="K1748" s="38">
        <v>9</v>
      </c>
      <c r="L1748" s="4" t="str">
        <f>L1749&amp;" "&amp;N1749&amp;M1749&amp;" "&amp;L1750&amp;" "&amp;N1750&amp;M1750&amp;" "&amp;L1751&amp;" "&amp;N1751&amp;M1751&amp;" "&amp;L1752&amp;" "&amp;N1752&amp;M1752</f>
        <v>Установка РЛНД 1шт Вырубка угрожающих деревьев 74шт замена опор 3шт Перетяжка провода 1км</v>
      </c>
      <c r="M1748" s="6"/>
      <c r="N1748" s="38"/>
    </row>
    <row r="1749" spans="1:14" s="1" customFormat="1" hidden="1" outlineLevel="2">
      <c r="A1749" s="6"/>
      <c r="B1749" s="95" t="s">
        <v>284</v>
      </c>
      <c r="C1749" s="148" t="s">
        <v>245</v>
      </c>
      <c r="D1749" s="148" t="s">
        <v>54</v>
      </c>
      <c r="E1749" s="6"/>
      <c r="F1749" s="4" t="s">
        <v>608</v>
      </c>
      <c r="G1749" s="6" t="s">
        <v>378</v>
      </c>
      <c r="H1749" s="38"/>
      <c r="I1749" s="6" t="s">
        <v>43</v>
      </c>
      <c r="J1749" s="38">
        <v>9</v>
      </c>
      <c r="K1749" s="38">
        <v>9</v>
      </c>
      <c r="L1749" s="52" t="s">
        <v>379</v>
      </c>
      <c r="M1749" s="6" t="s">
        <v>510</v>
      </c>
      <c r="N1749" s="38">
        <v>1</v>
      </c>
    </row>
    <row r="1750" spans="1:14" s="1" customFormat="1" hidden="1" outlineLevel="2">
      <c r="A1750" s="6"/>
      <c r="B1750" s="95" t="s">
        <v>284</v>
      </c>
      <c r="C1750" s="148" t="s">
        <v>245</v>
      </c>
      <c r="D1750" s="148" t="s">
        <v>54</v>
      </c>
      <c r="E1750" s="6"/>
      <c r="F1750" s="4" t="s">
        <v>609</v>
      </c>
      <c r="G1750" s="6"/>
      <c r="H1750" s="38"/>
      <c r="I1750" s="6" t="s">
        <v>43</v>
      </c>
      <c r="J1750" s="38">
        <v>9</v>
      </c>
      <c r="K1750" s="38">
        <v>9</v>
      </c>
      <c r="L1750" s="52" t="s">
        <v>67</v>
      </c>
      <c r="M1750" s="6" t="s">
        <v>510</v>
      </c>
      <c r="N1750" s="38">
        <v>74</v>
      </c>
    </row>
    <row r="1751" spans="1:14" s="1" customFormat="1" hidden="1" outlineLevel="2">
      <c r="A1751" s="6"/>
      <c r="B1751" s="95" t="s">
        <v>284</v>
      </c>
      <c r="C1751" s="148" t="s">
        <v>245</v>
      </c>
      <c r="D1751" s="148" t="s">
        <v>54</v>
      </c>
      <c r="E1751" s="6"/>
      <c r="F1751" s="4" t="s">
        <v>610</v>
      </c>
      <c r="G1751" s="6"/>
      <c r="H1751" s="38"/>
      <c r="I1751" s="6" t="s">
        <v>43</v>
      </c>
      <c r="J1751" s="38">
        <v>9</v>
      </c>
      <c r="K1751" s="38">
        <v>9</v>
      </c>
      <c r="L1751" s="5" t="s">
        <v>336</v>
      </c>
      <c r="M1751" s="6" t="s">
        <v>510</v>
      </c>
      <c r="N1751" s="38">
        <v>3</v>
      </c>
    </row>
    <row r="1752" spans="1:14" s="1" customFormat="1" hidden="1" outlineLevel="2">
      <c r="A1752" s="6"/>
      <c r="B1752" s="95" t="s">
        <v>284</v>
      </c>
      <c r="C1752" s="148" t="s">
        <v>245</v>
      </c>
      <c r="D1752" s="148" t="s">
        <v>54</v>
      </c>
      <c r="E1752" s="6"/>
      <c r="F1752" s="4" t="s">
        <v>611</v>
      </c>
      <c r="G1752" s="6"/>
      <c r="H1752" s="38"/>
      <c r="I1752" s="6" t="s">
        <v>43</v>
      </c>
      <c r="J1752" s="38">
        <v>9</v>
      </c>
      <c r="K1752" s="38">
        <v>9</v>
      </c>
      <c r="L1752" s="52" t="s">
        <v>233</v>
      </c>
      <c r="M1752" s="6" t="s">
        <v>29</v>
      </c>
      <c r="N1752" s="38">
        <v>1</v>
      </c>
    </row>
    <row r="1753" spans="1:14" s="1" customFormat="1" ht="57" outlineLevel="1" collapsed="1">
      <c r="A1753" s="6" t="s">
        <v>612</v>
      </c>
      <c r="B1753" s="95" t="s">
        <v>284</v>
      </c>
      <c r="C1753" s="148" t="s">
        <v>245</v>
      </c>
      <c r="D1753" s="148" t="s">
        <v>54</v>
      </c>
      <c r="E1753" s="6" t="s">
        <v>613</v>
      </c>
      <c r="F1753" s="46" t="s">
        <v>614</v>
      </c>
      <c r="G1753" s="6" t="s">
        <v>121</v>
      </c>
      <c r="H1753" s="38" t="s">
        <v>293</v>
      </c>
      <c r="I1753" s="6" t="s">
        <v>43</v>
      </c>
      <c r="J1753" s="59">
        <v>8</v>
      </c>
      <c r="K1753" s="59">
        <v>8</v>
      </c>
      <c r="L1753" s="4" t="str">
        <f>L1754&amp;" "&amp;N1754&amp;M1754&amp;" "&amp;L1755&amp;" "&amp;N1755&amp;M1755&amp;" "&amp;L1756&amp;" "&amp;N1756&amp;M1756&amp;" "&amp;L1757&amp;" "&amp;N1757&amp;M1757&amp;" "&amp;L1758&amp;" "&amp;N1758&amp;M1758&amp;" "&amp;L1759&amp;" "&amp;N1759&amp;M1759</f>
        <v>Вырубка угрожающих деревьев 77шт Обрезка крон деревьев 62шт замена опор 4шт Перетяжка провода 1,2км Замена изоляторов 8шт Выправка опор  4шт</v>
      </c>
      <c r="M1753" s="60"/>
      <c r="N1753" s="54"/>
    </row>
    <row r="1754" spans="1:14" s="1" customFormat="1" hidden="1" outlineLevel="2">
      <c r="A1754" s="6"/>
      <c r="B1754" s="95" t="s">
        <v>284</v>
      </c>
      <c r="C1754" s="148" t="s">
        <v>245</v>
      </c>
      <c r="D1754" s="148" t="s">
        <v>54</v>
      </c>
      <c r="E1754" s="6"/>
      <c r="F1754" s="5" t="s">
        <v>615</v>
      </c>
      <c r="G1754" s="6"/>
      <c r="H1754" s="38"/>
      <c r="I1754" s="6" t="s">
        <v>43</v>
      </c>
      <c r="J1754" s="59">
        <v>8</v>
      </c>
      <c r="K1754" s="59">
        <v>8</v>
      </c>
      <c r="L1754" s="4" t="s">
        <v>67</v>
      </c>
      <c r="M1754" s="148" t="s">
        <v>510</v>
      </c>
      <c r="N1754" s="54">
        <v>77</v>
      </c>
    </row>
    <row r="1755" spans="1:14" s="1" customFormat="1" hidden="1" outlineLevel="2">
      <c r="A1755" s="6"/>
      <c r="B1755" s="95" t="s">
        <v>284</v>
      </c>
      <c r="C1755" s="148" t="s">
        <v>245</v>
      </c>
      <c r="D1755" s="148" t="s">
        <v>54</v>
      </c>
      <c r="E1755" s="6"/>
      <c r="F1755" s="5"/>
      <c r="G1755" s="6"/>
      <c r="H1755" s="38"/>
      <c r="I1755" s="6" t="s">
        <v>43</v>
      </c>
      <c r="J1755" s="59">
        <v>8</v>
      </c>
      <c r="K1755" s="59">
        <v>8</v>
      </c>
      <c r="L1755" s="5" t="s">
        <v>198</v>
      </c>
      <c r="M1755" s="148" t="s">
        <v>510</v>
      </c>
      <c r="N1755" s="54">
        <v>62</v>
      </c>
    </row>
    <row r="1756" spans="1:14" s="1" customFormat="1" hidden="1" outlineLevel="2">
      <c r="A1756" s="6"/>
      <c r="B1756" s="95" t="s">
        <v>284</v>
      </c>
      <c r="C1756" s="148" t="s">
        <v>245</v>
      </c>
      <c r="D1756" s="148" t="s">
        <v>54</v>
      </c>
      <c r="E1756" s="6"/>
      <c r="F1756" s="5" t="s">
        <v>616</v>
      </c>
      <c r="G1756" s="6"/>
      <c r="H1756" s="38"/>
      <c r="I1756" s="6" t="s">
        <v>43</v>
      </c>
      <c r="J1756" s="59">
        <v>8</v>
      </c>
      <c r="K1756" s="59">
        <v>8</v>
      </c>
      <c r="L1756" s="5" t="s">
        <v>336</v>
      </c>
      <c r="M1756" s="148" t="s">
        <v>510</v>
      </c>
      <c r="N1756" s="54">
        <v>4</v>
      </c>
    </row>
    <row r="1757" spans="1:14" s="1" customFormat="1" hidden="1" outlineLevel="2">
      <c r="A1757" s="6"/>
      <c r="B1757" s="95" t="s">
        <v>284</v>
      </c>
      <c r="C1757" s="148" t="s">
        <v>245</v>
      </c>
      <c r="D1757" s="148" t="s">
        <v>54</v>
      </c>
      <c r="E1757" s="6"/>
      <c r="F1757" s="5" t="s">
        <v>616</v>
      </c>
      <c r="G1757" s="6"/>
      <c r="H1757" s="38"/>
      <c r="I1757" s="6" t="s">
        <v>43</v>
      </c>
      <c r="J1757" s="59">
        <v>8</v>
      </c>
      <c r="K1757" s="59">
        <v>8</v>
      </c>
      <c r="L1757" s="5" t="s">
        <v>233</v>
      </c>
      <c r="M1757" s="148" t="s">
        <v>29</v>
      </c>
      <c r="N1757" s="54">
        <v>1.2</v>
      </c>
    </row>
    <row r="1758" spans="1:14" s="1" customFormat="1" hidden="1" outlineLevel="2">
      <c r="A1758" s="6"/>
      <c r="B1758" s="95" t="s">
        <v>284</v>
      </c>
      <c r="C1758" s="148" t="s">
        <v>245</v>
      </c>
      <c r="D1758" s="148" t="s">
        <v>54</v>
      </c>
      <c r="E1758" s="6"/>
      <c r="F1758" s="5" t="s">
        <v>617</v>
      </c>
      <c r="G1758" s="6"/>
      <c r="H1758" s="38"/>
      <c r="I1758" s="6" t="s">
        <v>43</v>
      </c>
      <c r="J1758" s="59">
        <v>8</v>
      </c>
      <c r="K1758" s="59">
        <v>8</v>
      </c>
      <c r="L1758" s="5" t="s">
        <v>77</v>
      </c>
      <c r="M1758" s="148" t="s">
        <v>510</v>
      </c>
      <c r="N1758" s="54">
        <v>8</v>
      </c>
    </row>
    <row r="1759" spans="1:14" s="1" customFormat="1" hidden="1" outlineLevel="2">
      <c r="A1759" s="6"/>
      <c r="B1759" s="95" t="s">
        <v>284</v>
      </c>
      <c r="C1759" s="148" t="s">
        <v>245</v>
      </c>
      <c r="D1759" s="148" t="s">
        <v>54</v>
      </c>
      <c r="E1759" s="6"/>
      <c r="F1759" s="5"/>
      <c r="G1759" s="6"/>
      <c r="H1759" s="38"/>
      <c r="I1759" s="6" t="s">
        <v>43</v>
      </c>
      <c r="J1759" s="59">
        <v>8</v>
      </c>
      <c r="K1759" s="59">
        <v>8</v>
      </c>
      <c r="L1759" s="5" t="s">
        <v>192</v>
      </c>
      <c r="M1759" s="148" t="s">
        <v>510</v>
      </c>
      <c r="N1759" s="54">
        <v>4</v>
      </c>
    </row>
    <row r="1760" spans="1:14" s="1" customFormat="1" ht="57" outlineLevel="1" collapsed="1">
      <c r="A1760" s="6" t="s">
        <v>618</v>
      </c>
      <c r="B1760" s="95" t="s">
        <v>284</v>
      </c>
      <c r="C1760" s="148" t="s">
        <v>245</v>
      </c>
      <c r="D1760" s="148" t="s">
        <v>54</v>
      </c>
      <c r="E1760" s="6" t="s">
        <v>619</v>
      </c>
      <c r="F1760" s="46" t="s">
        <v>620</v>
      </c>
      <c r="G1760" s="6" t="s">
        <v>621</v>
      </c>
      <c r="H1760" s="38"/>
      <c r="I1760" s="6" t="s">
        <v>43</v>
      </c>
      <c r="J1760" s="59">
        <v>10</v>
      </c>
      <c r="K1760" s="59">
        <v>10</v>
      </c>
      <c r="L1760" s="4" t="str">
        <f>L1761&amp;" "&amp;N1761&amp;M1761&amp;" "&amp;L1762&amp;" "&amp;N1762&amp;M1762&amp;" "&amp;L1763&amp;" "&amp;N1763&amp;M1763&amp;" "&amp;L1764&amp;" "&amp;N1764&amp;M1764&amp;" "&amp;L1765&amp;" "&amp;N1765&amp;M1765&amp;" "&amp;L1766&amp;" "&amp;N1766&amp;M1766</f>
        <v>Установка РЛНД 1шт Замена изоляторов  6шт замена опор 1шт Обрезка крон деревьев 64шт Вырубка угрожающих деревьев 21шт Перетяжка провода 1км</v>
      </c>
      <c r="M1760" s="60"/>
      <c r="N1760" s="54"/>
    </row>
    <row r="1761" spans="1:14" s="1" customFormat="1" hidden="1" outlineLevel="2">
      <c r="A1761" s="6"/>
      <c r="B1761" s="95" t="s">
        <v>284</v>
      </c>
      <c r="C1761" s="148" t="s">
        <v>245</v>
      </c>
      <c r="D1761" s="148" t="s">
        <v>54</v>
      </c>
      <c r="E1761" s="6"/>
      <c r="F1761" s="5" t="s">
        <v>622</v>
      </c>
      <c r="G1761" s="6" t="s">
        <v>378</v>
      </c>
      <c r="H1761" s="38"/>
      <c r="I1761" s="6" t="s">
        <v>43</v>
      </c>
      <c r="J1761" s="59">
        <v>10</v>
      </c>
      <c r="K1761" s="59"/>
      <c r="L1761" s="52" t="s">
        <v>379</v>
      </c>
      <c r="M1761" s="60" t="s">
        <v>510</v>
      </c>
      <c r="N1761" s="20">
        <v>1</v>
      </c>
    </row>
    <row r="1762" spans="1:14" s="1" customFormat="1" hidden="1" outlineLevel="2">
      <c r="A1762" s="6"/>
      <c r="B1762" s="95" t="s">
        <v>284</v>
      </c>
      <c r="C1762" s="148" t="s">
        <v>245</v>
      </c>
      <c r="D1762" s="148" t="s">
        <v>54</v>
      </c>
      <c r="E1762" s="6"/>
      <c r="F1762" s="5" t="s">
        <v>623</v>
      </c>
      <c r="G1762" s="6"/>
      <c r="H1762" s="38"/>
      <c r="I1762" s="6" t="s">
        <v>43</v>
      </c>
      <c r="J1762" s="59">
        <v>10</v>
      </c>
      <c r="K1762" s="59"/>
      <c r="L1762" s="52" t="s">
        <v>258</v>
      </c>
      <c r="M1762" s="60" t="s">
        <v>510</v>
      </c>
      <c r="N1762" s="20">
        <v>6</v>
      </c>
    </row>
    <row r="1763" spans="1:14" s="1" customFormat="1" hidden="1" outlineLevel="2">
      <c r="A1763" s="6"/>
      <c r="B1763" s="95" t="s">
        <v>284</v>
      </c>
      <c r="C1763" s="148" t="s">
        <v>245</v>
      </c>
      <c r="D1763" s="148" t="s">
        <v>54</v>
      </c>
      <c r="E1763" s="6"/>
      <c r="F1763" s="5" t="s">
        <v>624</v>
      </c>
      <c r="G1763" s="6"/>
      <c r="H1763" s="38"/>
      <c r="I1763" s="6" t="s">
        <v>43</v>
      </c>
      <c r="J1763" s="59">
        <v>10</v>
      </c>
      <c r="K1763" s="59"/>
      <c r="L1763" s="5" t="s">
        <v>336</v>
      </c>
      <c r="M1763" s="60" t="s">
        <v>510</v>
      </c>
      <c r="N1763" s="20">
        <v>1</v>
      </c>
    </row>
    <row r="1764" spans="1:14" s="1" customFormat="1" hidden="1" outlineLevel="2">
      <c r="A1764" s="6"/>
      <c r="B1764" s="95" t="s">
        <v>284</v>
      </c>
      <c r="C1764" s="148" t="s">
        <v>245</v>
      </c>
      <c r="D1764" s="148" t="s">
        <v>54</v>
      </c>
      <c r="E1764" s="6"/>
      <c r="F1764" s="5" t="s">
        <v>6480</v>
      </c>
      <c r="G1764" s="6"/>
      <c r="H1764" s="38"/>
      <c r="I1764" s="6" t="s">
        <v>43</v>
      </c>
      <c r="J1764" s="59">
        <v>10</v>
      </c>
      <c r="K1764" s="59"/>
      <c r="L1764" s="5" t="s">
        <v>198</v>
      </c>
      <c r="M1764" s="60" t="s">
        <v>510</v>
      </c>
      <c r="N1764" s="20">
        <v>64</v>
      </c>
    </row>
    <row r="1765" spans="1:14" s="1" customFormat="1" hidden="1" outlineLevel="2">
      <c r="A1765" s="6"/>
      <c r="B1765" s="95" t="s">
        <v>284</v>
      </c>
      <c r="C1765" s="148" t="s">
        <v>245</v>
      </c>
      <c r="D1765" s="148" t="s">
        <v>54</v>
      </c>
      <c r="E1765" s="6"/>
      <c r="F1765" s="5" t="s">
        <v>625</v>
      </c>
      <c r="G1765" s="6"/>
      <c r="H1765" s="38"/>
      <c r="I1765" s="6" t="s">
        <v>43</v>
      </c>
      <c r="J1765" s="59">
        <v>10</v>
      </c>
      <c r="K1765" s="59"/>
      <c r="L1765" s="4" t="s">
        <v>67</v>
      </c>
      <c r="M1765" s="60" t="s">
        <v>510</v>
      </c>
      <c r="N1765" s="20">
        <v>21</v>
      </c>
    </row>
    <row r="1766" spans="1:14" s="1" customFormat="1" hidden="1" outlineLevel="2">
      <c r="A1766" s="6"/>
      <c r="B1766" s="95" t="s">
        <v>284</v>
      </c>
      <c r="C1766" s="148" t="s">
        <v>245</v>
      </c>
      <c r="D1766" s="148" t="s">
        <v>54</v>
      </c>
      <c r="E1766" s="6"/>
      <c r="F1766" s="5" t="s">
        <v>626</v>
      </c>
      <c r="G1766" s="6"/>
      <c r="H1766" s="38"/>
      <c r="I1766" s="6" t="s">
        <v>43</v>
      </c>
      <c r="J1766" s="59">
        <v>10</v>
      </c>
      <c r="K1766" s="59"/>
      <c r="L1766" s="5" t="s">
        <v>233</v>
      </c>
      <c r="M1766" s="60" t="s">
        <v>29</v>
      </c>
      <c r="N1766" s="20">
        <v>1</v>
      </c>
    </row>
    <row r="1767" spans="1:14" s="1" customFormat="1" ht="57" outlineLevel="1" collapsed="1">
      <c r="A1767" s="6" t="s">
        <v>627</v>
      </c>
      <c r="B1767" s="95" t="s">
        <v>284</v>
      </c>
      <c r="C1767" s="148" t="s">
        <v>245</v>
      </c>
      <c r="D1767" s="148" t="s">
        <v>54</v>
      </c>
      <c r="E1767" s="6" t="s">
        <v>628</v>
      </c>
      <c r="F1767" s="46" t="s">
        <v>629</v>
      </c>
      <c r="G1767" s="6" t="s">
        <v>121</v>
      </c>
      <c r="H1767" s="38" t="s">
        <v>394</v>
      </c>
      <c r="I1767" s="6" t="s">
        <v>43</v>
      </c>
      <c r="J1767" s="59">
        <v>11</v>
      </c>
      <c r="K1767" s="59">
        <v>11</v>
      </c>
      <c r="L1767" s="4" t="str">
        <f>L1768&amp;" "&amp;N1768&amp;M1768&amp;" "&amp;L1769&amp;" "&amp;N1769&amp;M1769&amp;" "&amp;L1770&amp;" "&amp;N1770&amp;M1770&amp;" "&amp;L1771&amp;" "&amp;N1771&amp;M1771&amp;" "&amp;L1772&amp;" "&amp;N1772&amp;M1772</f>
        <v>Вырубка угрожающих деревьев 43шт Обрезка крон деревьев 45шт Выправка опор 5шт Перетяжка провода 1км Замена изоляторов 20шт</v>
      </c>
      <c r="M1767" s="60"/>
      <c r="N1767" s="54"/>
    </row>
    <row r="1768" spans="1:14" s="1" customFormat="1" hidden="1" outlineLevel="2">
      <c r="A1768" s="6"/>
      <c r="B1768" s="95" t="s">
        <v>284</v>
      </c>
      <c r="C1768" s="148" t="s">
        <v>245</v>
      </c>
      <c r="D1768" s="148" t="s">
        <v>54</v>
      </c>
      <c r="E1768" s="6"/>
      <c r="F1768" s="5" t="s">
        <v>630</v>
      </c>
      <c r="G1768" s="6"/>
      <c r="H1768" s="38"/>
      <c r="I1768" s="6" t="s">
        <v>43</v>
      </c>
      <c r="J1768" s="59">
        <v>11</v>
      </c>
      <c r="K1768" s="59">
        <v>11</v>
      </c>
      <c r="L1768" s="5" t="s">
        <v>67</v>
      </c>
      <c r="M1768" s="60" t="s">
        <v>510</v>
      </c>
      <c r="N1768" s="20">
        <v>43</v>
      </c>
    </row>
    <row r="1769" spans="1:14" s="1" customFormat="1" hidden="1" outlineLevel="2">
      <c r="A1769" s="6"/>
      <c r="B1769" s="95" t="s">
        <v>284</v>
      </c>
      <c r="C1769" s="148" t="s">
        <v>245</v>
      </c>
      <c r="D1769" s="148" t="s">
        <v>54</v>
      </c>
      <c r="E1769" s="6"/>
      <c r="F1769" s="5" t="s">
        <v>630</v>
      </c>
      <c r="G1769" s="6"/>
      <c r="H1769" s="38"/>
      <c r="I1769" s="6" t="s">
        <v>43</v>
      </c>
      <c r="J1769" s="59">
        <v>11</v>
      </c>
      <c r="K1769" s="59">
        <v>11</v>
      </c>
      <c r="L1769" s="5" t="s">
        <v>198</v>
      </c>
      <c r="M1769" s="60" t="s">
        <v>510</v>
      </c>
      <c r="N1769" s="20">
        <v>45</v>
      </c>
    </row>
    <row r="1770" spans="1:14" s="1" customFormat="1" hidden="1" outlineLevel="2">
      <c r="A1770" s="6"/>
      <c r="B1770" s="95" t="s">
        <v>284</v>
      </c>
      <c r="C1770" s="148" t="s">
        <v>245</v>
      </c>
      <c r="D1770" s="148" t="s">
        <v>54</v>
      </c>
      <c r="E1770" s="6"/>
      <c r="F1770" s="5" t="s">
        <v>631</v>
      </c>
      <c r="G1770" s="6"/>
      <c r="H1770" s="38"/>
      <c r="I1770" s="6" t="s">
        <v>43</v>
      </c>
      <c r="J1770" s="59">
        <v>11</v>
      </c>
      <c r="K1770" s="59">
        <v>11</v>
      </c>
      <c r="L1770" s="5" t="s">
        <v>113</v>
      </c>
      <c r="M1770" s="60" t="s">
        <v>510</v>
      </c>
      <c r="N1770" s="20">
        <v>5</v>
      </c>
    </row>
    <row r="1771" spans="1:14" s="1" customFormat="1" hidden="1" outlineLevel="2">
      <c r="A1771" s="6"/>
      <c r="B1771" s="95" t="s">
        <v>284</v>
      </c>
      <c r="C1771" s="148" t="s">
        <v>245</v>
      </c>
      <c r="D1771" s="148" t="s">
        <v>54</v>
      </c>
      <c r="E1771" s="6"/>
      <c r="F1771" s="5" t="s">
        <v>632</v>
      </c>
      <c r="G1771" s="6"/>
      <c r="H1771" s="38"/>
      <c r="I1771" s="6" t="s">
        <v>43</v>
      </c>
      <c r="J1771" s="59">
        <v>11</v>
      </c>
      <c r="K1771" s="59">
        <v>11</v>
      </c>
      <c r="L1771" s="5" t="s">
        <v>233</v>
      </c>
      <c r="M1771" s="60" t="s">
        <v>29</v>
      </c>
      <c r="N1771" s="20">
        <v>1</v>
      </c>
    </row>
    <row r="1772" spans="1:14" s="1" customFormat="1" hidden="1" outlineLevel="2">
      <c r="A1772" s="6"/>
      <c r="B1772" s="95" t="s">
        <v>284</v>
      </c>
      <c r="C1772" s="148" t="s">
        <v>245</v>
      </c>
      <c r="D1772" s="148" t="s">
        <v>54</v>
      </c>
      <c r="E1772" s="6"/>
      <c r="F1772" s="5" t="s">
        <v>632</v>
      </c>
      <c r="G1772" s="6"/>
      <c r="H1772" s="38"/>
      <c r="I1772" s="6" t="s">
        <v>43</v>
      </c>
      <c r="J1772" s="59">
        <v>11</v>
      </c>
      <c r="K1772" s="59">
        <v>11</v>
      </c>
      <c r="L1772" s="5" t="s">
        <v>77</v>
      </c>
      <c r="M1772" s="60" t="s">
        <v>510</v>
      </c>
      <c r="N1772" s="20">
        <v>20</v>
      </c>
    </row>
    <row r="1773" spans="1:14" s="1" customFormat="1" ht="42.75" outlineLevel="1" collapsed="1">
      <c r="A1773" s="6" t="s">
        <v>633</v>
      </c>
      <c r="B1773" s="95" t="s">
        <v>284</v>
      </c>
      <c r="C1773" s="148" t="s">
        <v>245</v>
      </c>
      <c r="D1773" s="148" t="s">
        <v>54</v>
      </c>
      <c r="E1773" s="6" t="s">
        <v>634</v>
      </c>
      <c r="F1773" s="4" t="s">
        <v>635</v>
      </c>
      <c r="G1773" s="6" t="s">
        <v>108</v>
      </c>
      <c r="H1773" s="38"/>
      <c r="I1773" s="6" t="s">
        <v>43</v>
      </c>
      <c r="J1773" s="59">
        <v>6</v>
      </c>
      <c r="K1773" s="59">
        <v>6</v>
      </c>
      <c r="L1773" s="4" t="str">
        <f>L1774&amp;" "&amp;N1774&amp;M1774&amp;" "&amp;L1775&amp;" "&amp;N1775&amp;M1775&amp;" "&amp;L1776&amp;" "&amp;N1776&amp;M1776&amp;" "&amp;L1777&amp;" "&amp;N1777&amp;M1777&amp;" "&amp;L1778&amp;" "&amp;N1778&amp;M1778</f>
        <v>замена опор 2шт Перетяжка провода 0,5км Замена изоляторов 9шт Вырубка угрожающих деревьев 48шт Обрезка крон деревьев 118шт</v>
      </c>
      <c r="M1773" s="6"/>
      <c r="N1773" s="38"/>
    </row>
    <row r="1774" spans="1:14" s="1" customFormat="1" hidden="1" outlineLevel="2">
      <c r="A1774" s="6"/>
      <c r="B1774" s="95" t="s">
        <v>284</v>
      </c>
      <c r="C1774" s="148" t="s">
        <v>245</v>
      </c>
      <c r="D1774" s="148" t="s">
        <v>54</v>
      </c>
      <c r="E1774" s="148"/>
      <c r="F1774" s="4" t="s">
        <v>636</v>
      </c>
      <c r="G1774" s="6"/>
      <c r="H1774" s="38"/>
      <c r="I1774" s="6" t="s">
        <v>43</v>
      </c>
      <c r="J1774" s="59">
        <v>6</v>
      </c>
      <c r="K1774" s="59"/>
      <c r="L1774" s="5" t="s">
        <v>336</v>
      </c>
      <c r="M1774" s="6" t="s">
        <v>510</v>
      </c>
      <c r="N1774" s="38">
        <v>2</v>
      </c>
    </row>
    <row r="1775" spans="1:14" s="1" customFormat="1" hidden="1" outlineLevel="2">
      <c r="A1775" s="6"/>
      <c r="B1775" s="95" t="s">
        <v>284</v>
      </c>
      <c r="C1775" s="148" t="s">
        <v>245</v>
      </c>
      <c r="D1775" s="148" t="s">
        <v>54</v>
      </c>
      <c r="E1775" s="148"/>
      <c r="F1775" s="4" t="s">
        <v>637</v>
      </c>
      <c r="G1775" s="6"/>
      <c r="H1775" s="38"/>
      <c r="I1775" s="6" t="s">
        <v>43</v>
      </c>
      <c r="J1775" s="59">
        <v>6</v>
      </c>
      <c r="K1775" s="59"/>
      <c r="L1775" s="52" t="s">
        <v>233</v>
      </c>
      <c r="M1775" s="6" t="s">
        <v>29</v>
      </c>
      <c r="N1775" s="38">
        <v>0.5</v>
      </c>
    </row>
    <row r="1776" spans="1:14" s="1" customFormat="1" hidden="1" outlineLevel="2">
      <c r="A1776" s="6"/>
      <c r="B1776" s="95" t="s">
        <v>284</v>
      </c>
      <c r="C1776" s="148" t="s">
        <v>245</v>
      </c>
      <c r="D1776" s="148" t="s">
        <v>54</v>
      </c>
      <c r="E1776" s="141"/>
      <c r="F1776" s="4" t="s">
        <v>638</v>
      </c>
      <c r="G1776" s="6"/>
      <c r="H1776" s="38"/>
      <c r="I1776" s="6" t="s">
        <v>43</v>
      </c>
      <c r="J1776" s="59">
        <v>6</v>
      </c>
      <c r="K1776" s="59"/>
      <c r="L1776" s="52" t="s">
        <v>77</v>
      </c>
      <c r="M1776" s="6" t="s">
        <v>510</v>
      </c>
      <c r="N1776" s="38">
        <v>9</v>
      </c>
    </row>
    <row r="1777" spans="1:14" s="1" customFormat="1" hidden="1" outlineLevel="2">
      <c r="A1777" s="6"/>
      <c r="B1777" s="95" t="s">
        <v>284</v>
      </c>
      <c r="C1777" s="148" t="s">
        <v>245</v>
      </c>
      <c r="D1777" s="148" t="s">
        <v>54</v>
      </c>
      <c r="E1777" s="141"/>
      <c r="F1777" s="4"/>
      <c r="G1777" s="6"/>
      <c r="H1777" s="38"/>
      <c r="I1777" s="6" t="s">
        <v>43</v>
      </c>
      <c r="J1777" s="59">
        <v>6</v>
      </c>
      <c r="K1777" s="59"/>
      <c r="L1777" s="5" t="s">
        <v>67</v>
      </c>
      <c r="M1777" s="6" t="s">
        <v>510</v>
      </c>
      <c r="N1777" s="38">
        <v>48</v>
      </c>
    </row>
    <row r="1778" spans="1:14" s="1" customFormat="1" hidden="1" outlineLevel="2">
      <c r="A1778" s="6"/>
      <c r="B1778" s="95" t="s">
        <v>284</v>
      </c>
      <c r="C1778" s="148" t="s">
        <v>245</v>
      </c>
      <c r="D1778" s="148" t="s">
        <v>54</v>
      </c>
      <c r="E1778" s="141"/>
      <c r="F1778" s="4"/>
      <c r="G1778" s="6"/>
      <c r="H1778" s="38"/>
      <c r="I1778" s="6" t="s">
        <v>43</v>
      </c>
      <c r="J1778" s="59">
        <v>6</v>
      </c>
      <c r="K1778" s="59"/>
      <c r="L1778" s="5" t="s">
        <v>198</v>
      </c>
      <c r="M1778" s="6" t="s">
        <v>510</v>
      </c>
      <c r="N1778" s="38">
        <v>118</v>
      </c>
    </row>
    <row r="1779" spans="1:14" s="1" customFormat="1" ht="57" outlineLevel="1" collapsed="1">
      <c r="A1779" s="6" t="s">
        <v>639</v>
      </c>
      <c r="B1779" s="95" t="s">
        <v>284</v>
      </c>
      <c r="C1779" s="148" t="s">
        <v>245</v>
      </c>
      <c r="D1779" s="148" t="s">
        <v>54</v>
      </c>
      <c r="E1779" s="6" t="s">
        <v>640</v>
      </c>
      <c r="F1779" s="4" t="s">
        <v>641</v>
      </c>
      <c r="G1779" s="6" t="s">
        <v>121</v>
      </c>
      <c r="H1779" s="38" t="s">
        <v>481</v>
      </c>
      <c r="I1779" s="6" t="s">
        <v>43</v>
      </c>
      <c r="J1779" s="38">
        <v>7</v>
      </c>
      <c r="K1779" s="38">
        <v>7</v>
      </c>
      <c r="L1779" s="4" t="str">
        <f>L1780&amp;" "&amp;N1780&amp;M1780&amp;" "&amp;L1781&amp;" "&amp;N1781&amp;M1781&amp;" "&amp;L1782&amp;" "&amp;N1782&amp;M1782&amp;" "&amp;L1783&amp;" "&amp;N1783&amp;M1783&amp;" "&amp;L1784&amp;" "&amp;N1784&amp;M1784</f>
        <v>Обрезка крон деревьев 66шт Вырубка угрожающих деревьев 66шт замена опор 11шт Перетяжка провода 2км Выправка опор 3шт</v>
      </c>
      <c r="M1779" s="6"/>
      <c r="N1779" s="38"/>
    </row>
    <row r="1780" spans="1:14" s="1" customFormat="1" ht="28.5" hidden="1" outlineLevel="2">
      <c r="A1780" s="6"/>
      <c r="B1780" s="95" t="s">
        <v>284</v>
      </c>
      <c r="C1780" s="148" t="s">
        <v>245</v>
      </c>
      <c r="D1780" s="148" t="s">
        <v>54</v>
      </c>
      <c r="E1780" s="6"/>
      <c r="F1780" s="4" t="s">
        <v>642</v>
      </c>
      <c r="G1780" s="6"/>
      <c r="H1780" s="38"/>
      <c r="I1780" s="6" t="s">
        <v>43</v>
      </c>
      <c r="J1780" s="38">
        <v>7</v>
      </c>
      <c r="K1780" s="38"/>
      <c r="L1780" s="5" t="s">
        <v>198</v>
      </c>
      <c r="M1780" s="6" t="s">
        <v>510</v>
      </c>
      <c r="N1780" s="38">
        <v>66</v>
      </c>
    </row>
    <row r="1781" spans="1:14" s="1" customFormat="1" hidden="1" outlineLevel="2">
      <c r="A1781" s="6"/>
      <c r="B1781" s="95" t="s">
        <v>284</v>
      </c>
      <c r="C1781" s="148" t="s">
        <v>245</v>
      </c>
      <c r="D1781" s="148" t="s">
        <v>54</v>
      </c>
      <c r="E1781" s="6"/>
      <c r="F1781" s="4" t="s">
        <v>643</v>
      </c>
      <c r="G1781" s="6"/>
      <c r="H1781" s="38"/>
      <c r="I1781" s="6" t="s">
        <v>43</v>
      </c>
      <c r="J1781" s="38">
        <v>7</v>
      </c>
      <c r="K1781" s="38"/>
      <c r="L1781" s="52" t="s">
        <v>67</v>
      </c>
      <c r="M1781" s="6" t="s">
        <v>510</v>
      </c>
      <c r="N1781" s="38">
        <v>66</v>
      </c>
    </row>
    <row r="1782" spans="1:14" s="1" customFormat="1" ht="28.5" hidden="1" outlineLevel="2">
      <c r="A1782" s="6"/>
      <c r="B1782" s="95" t="s">
        <v>284</v>
      </c>
      <c r="C1782" s="148" t="s">
        <v>245</v>
      </c>
      <c r="D1782" s="148" t="s">
        <v>54</v>
      </c>
      <c r="E1782" s="6"/>
      <c r="F1782" s="4" t="s">
        <v>642</v>
      </c>
      <c r="G1782" s="6"/>
      <c r="H1782" s="38"/>
      <c r="I1782" s="6" t="s">
        <v>43</v>
      </c>
      <c r="J1782" s="38">
        <v>7</v>
      </c>
      <c r="K1782" s="38"/>
      <c r="L1782" s="5" t="s">
        <v>336</v>
      </c>
      <c r="M1782" s="6" t="s">
        <v>510</v>
      </c>
      <c r="N1782" s="38">
        <v>11</v>
      </c>
    </row>
    <row r="1783" spans="1:14" s="1" customFormat="1" ht="28.5" hidden="1" outlineLevel="2">
      <c r="A1783" s="6"/>
      <c r="B1783" s="95" t="s">
        <v>284</v>
      </c>
      <c r="C1783" s="148" t="s">
        <v>245</v>
      </c>
      <c r="D1783" s="148" t="s">
        <v>54</v>
      </c>
      <c r="E1783" s="6"/>
      <c r="F1783" s="4" t="s">
        <v>642</v>
      </c>
      <c r="G1783" s="6"/>
      <c r="H1783" s="38"/>
      <c r="I1783" s="6" t="s">
        <v>43</v>
      </c>
      <c r="J1783" s="38">
        <v>7</v>
      </c>
      <c r="K1783" s="38"/>
      <c r="L1783" s="5" t="s">
        <v>233</v>
      </c>
      <c r="M1783" s="6" t="s">
        <v>29</v>
      </c>
      <c r="N1783" s="38">
        <v>2</v>
      </c>
    </row>
    <row r="1784" spans="1:14" s="1" customFormat="1" hidden="1" outlineLevel="2">
      <c r="A1784" s="6"/>
      <c r="B1784" s="95" t="s">
        <v>284</v>
      </c>
      <c r="C1784" s="148" t="s">
        <v>245</v>
      </c>
      <c r="D1784" s="148" t="s">
        <v>54</v>
      </c>
      <c r="E1784" s="6"/>
      <c r="F1784" s="4" t="s">
        <v>257</v>
      </c>
      <c r="G1784" s="6"/>
      <c r="H1784" s="38"/>
      <c r="I1784" s="6" t="s">
        <v>43</v>
      </c>
      <c r="J1784" s="38">
        <v>7</v>
      </c>
      <c r="K1784" s="38"/>
      <c r="L1784" s="52" t="s">
        <v>113</v>
      </c>
      <c r="M1784" s="6" t="s">
        <v>510</v>
      </c>
      <c r="N1784" s="23">
        <v>3</v>
      </c>
    </row>
    <row r="1785" spans="1:14" s="1" customFormat="1" ht="57" outlineLevel="1" collapsed="1">
      <c r="A1785" s="51" t="s">
        <v>644</v>
      </c>
      <c r="B1785" s="95" t="s">
        <v>284</v>
      </c>
      <c r="C1785" s="148" t="s">
        <v>147</v>
      </c>
      <c r="D1785" s="148" t="s">
        <v>54</v>
      </c>
      <c r="E1785" s="6" t="s">
        <v>645</v>
      </c>
      <c r="F1785" s="4" t="s">
        <v>646</v>
      </c>
      <c r="G1785" s="6" t="s">
        <v>121</v>
      </c>
      <c r="H1785" s="38" t="s">
        <v>131</v>
      </c>
      <c r="I1785" s="6" t="s">
        <v>43</v>
      </c>
      <c r="J1785" s="38">
        <v>9</v>
      </c>
      <c r="K1785" s="38">
        <v>9</v>
      </c>
      <c r="L1785" s="4" t="str">
        <f>L1786&amp;" "&amp;N1786&amp;M1786&amp;" "&amp;L1787&amp;" "&amp;N1787&amp;M1787</f>
        <v>Замена опор 2шт Замена РЛНД 1шт</v>
      </c>
      <c r="M1785" s="6"/>
      <c r="N1785" s="38"/>
    </row>
    <row r="1786" spans="1:14" s="1" customFormat="1" hidden="1" outlineLevel="2">
      <c r="A1786" s="51"/>
      <c r="B1786" s="95" t="s">
        <v>284</v>
      </c>
      <c r="C1786" s="148" t="s">
        <v>147</v>
      </c>
      <c r="D1786" s="148" t="s">
        <v>54</v>
      </c>
      <c r="E1786" s="6"/>
      <c r="F1786" s="4">
        <v>36.369999999999997</v>
      </c>
      <c r="G1786" s="6"/>
      <c r="H1786" s="38"/>
      <c r="I1786" s="6" t="s">
        <v>43</v>
      </c>
      <c r="J1786" s="38">
        <v>9</v>
      </c>
      <c r="K1786" s="38">
        <v>9</v>
      </c>
      <c r="L1786" s="52" t="s">
        <v>282</v>
      </c>
      <c r="M1786" s="6" t="s">
        <v>510</v>
      </c>
      <c r="N1786" s="38">
        <v>2</v>
      </c>
    </row>
    <row r="1787" spans="1:14" s="1" customFormat="1" hidden="1" outlineLevel="2">
      <c r="A1787" s="51"/>
      <c r="B1787" s="95" t="s">
        <v>284</v>
      </c>
      <c r="C1787" s="148" t="s">
        <v>147</v>
      </c>
      <c r="D1787" s="148" t="s">
        <v>54</v>
      </c>
      <c r="E1787" s="6"/>
      <c r="F1787" s="4" t="s">
        <v>647</v>
      </c>
      <c r="G1787" s="6"/>
      <c r="H1787" s="38"/>
      <c r="I1787" s="6" t="s">
        <v>43</v>
      </c>
      <c r="J1787" s="38">
        <v>9</v>
      </c>
      <c r="K1787" s="38">
        <v>9</v>
      </c>
      <c r="L1787" s="7" t="s">
        <v>386</v>
      </c>
      <c r="M1787" s="6" t="s">
        <v>510</v>
      </c>
      <c r="N1787" s="38">
        <v>1</v>
      </c>
    </row>
    <row r="1788" spans="1:14" s="1" customFormat="1" ht="57" outlineLevel="1" collapsed="1">
      <c r="A1788" s="51" t="s">
        <v>648</v>
      </c>
      <c r="B1788" s="95" t="s">
        <v>284</v>
      </c>
      <c r="C1788" s="148" t="s">
        <v>147</v>
      </c>
      <c r="D1788" s="148" t="s">
        <v>54</v>
      </c>
      <c r="E1788" s="6" t="s">
        <v>649</v>
      </c>
      <c r="F1788" s="4" t="s">
        <v>650</v>
      </c>
      <c r="G1788" s="6" t="s">
        <v>121</v>
      </c>
      <c r="H1788" s="38" t="s">
        <v>651</v>
      </c>
      <c r="I1788" s="6" t="s">
        <v>43</v>
      </c>
      <c r="J1788" s="38">
        <v>1</v>
      </c>
      <c r="K1788" s="38">
        <v>12</v>
      </c>
      <c r="L1788" s="4" t="str">
        <f>L1789&amp;" "&amp;N1789&amp;M1789&amp;" "&amp;L1790&amp;" "&amp;N1790&amp;M1790&amp;" "&amp;L1791&amp;" "&amp;N1791&amp;M1791&amp;" "&amp;L1792&amp;" "&amp;N1792&amp;M1792&amp;" "&amp;L1793&amp;" "&amp;N1793&amp;M1793&amp;" "&amp;L1794&amp;" "&amp;N1794&amp;M1794&amp;" "&amp;L1795&amp;" "&amp;N1795&amp;M1795</f>
        <v>Замена опор 1шт Замена опор 2шт Замена опор 1шт Замена опор 1шт Механизированная расчистка просек 3га обваловка опор 15шт Замена РЛНД 1шт</v>
      </c>
      <c r="M1788" s="6"/>
      <c r="N1788" s="38"/>
    </row>
    <row r="1789" spans="1:14" s="1" customFormat="1" hidden="1" outlineLevel="2">
      <c r="A1789" s="51"/>
      <c r="B1789" s="95" t="s">
        <v>284</v>
      </c>
      <c r="C1789" s="148" t="s">
        <v>147</v>
      </c>
      <c r="D1789" s="148" t="s">
        <v>54</v>
      </c>
      <c r="E1789" s="6"/>
      <c r="F1789" s="4" t="s">
        <v>652</v>
      </c>
      <c r="G1789" s="6"/>
      <c r="H1789" s="38"/>
      <c r="I1789" s="6" t="s">
        <v>43</v>
      </c>
      <c r="J1789" s="38">
        <v>12</v>
      </c>
      <c r="K1789" s="38">
        <v>12</v>
      </c>
      <c r="L1789" s="4" t="s">
        <v>282</v>
      </c>
      <c r="M1789" s="6" t="s">
        <v>510</v>
      </c>
      <c r="N1789" s="38">
        <v>1</v>
      </c>
    </row>
    <row r="1790" spans="1:14" s="1" customFormat="1" hidden="1" outlineLevel="2">
      <c r="A1790" s="51"/>
      <c r="B1790" s="95" t="s">
        <v>284</v>
      </c>
      <c r="C1790" s="148" t="s">
        <v>147</v>
      </c>
      <c r="D1790" s="148" t="s">
        <v>54</v>
      </c>
      <c r="E1790" s="6"/>
      <c r="F1790" s="4" t="s">
        <v>653</v>
      </c>
      <c r="G1790" s="6"/>
      <c r="H1790" s="38"/>
      <c r="I1790" s="6" t="s">
        <v>43</v>
      </c>
      <c r="J1790" s="38">
        <v>12</v>
      </c>
      <c r="K1790" s="38">
        <v>12</v>
      </c>
      <c r="L1790" s="52" t="s">
        <v>282</v>
      </c>
      <c r="M1790" s="6" t="s">
        <v>510</v>
      </c>
      <c r="N1790" s="38">
        <v>2</v>
      </c>
    </row>
    <row r="1791" spans="1:14" s="1" customFormat="1" hidden="1" outlineLevel="2">
      <c r="A1791" s="51"/>
      <c r="B1791" s="95" t="s">
        <v>284</v>
      </c>
      <c r="C1791" s="148" t="s">
        <v>147</v>
      </c>
      <c r="D1791" s="148" t="s">
        <v>54</v>
      </c>
      <c r="E1791" s="6"/>
      <c r="F1791" s="4">
        <v>30</v>
      </c>
      <c r="G1791" s="6"/>
      <c r="H1791" s="38"/>
      <c r="I1791" s="6" t="s">
        <v>43</v>
      </c>
      <c r="J1791" s="38">
        <v>12</v>
      </c>
      <c r="K1791" s="38">
        <v>12</v>
      </c>
      <c r="L1791" s="52" t="s">
        <v>282</v>
      </c>
      <c r="M1791" s="6" t="s">
        <v>510</v>
      </c>
      <c r="N1791" s="38">
        <v>1</v>
      </c>
    </row>
    <row r="1792" spans="1:14" s="1" customFormat="1" hidden="1" outlineLevel="2">
      <c r="A1792" s="51"/>
      <c r="B1792" s="95" t="s">
        <v>284</v>
      </c>
      <c r="C1792" s="148" t="s">
        <v>147</v>
      </c>
      <c r="D1792" s="148" t="s">
        <v>54</v>
      </c>
      <c r="E1792" s="6"/>
      <c r="F1792" s="4">
        <v>23</v>
      </c>
      <c r="G1792" s="6"/>
      <c r="H1792" s="38"/>
      <c r="I1792" s="6" t="s">
        <v>43</v>
      </c>
      <c r="J1792" s="38">
        <v>12</v>
      </c>
      <c r="K1792" s="38">
        <v>12</v>
      </c>
      <c r="L1792" s="4" t="s">
        <v>282</v>
      </c>
      <c r="M1792" s="6" t="s">
        <v>510</v>
      </c>
      <c r="N1792" s="38">
        <v>1</v>
      </c>
    </row>
    <row r="1793" spans="1:14" s="1" customFormat="1" hidden="1" outlineLevel="2">
      <c r="A1793" s="51"/>
      <c r="B1793" s="95" t="s">
        <v>284</v>
      </c>
      <c r="C1793" s="148" t="s">
        <v>147</v>
      </c>
      <c r="D1793" s="148" t="s">
        <v>54</v>
      </c>
      <c r="E1793" s="6"/>
      <c r="F1793" s="4" t="s">
        <v>654</v>
      </c>
      <c r="G1793" s="6"/>
      <c r="H1793" s="38"/>
      <c r="I1793" s="6" t="s">
        <v>61</v>
      </c>
      <c r="J1793" s="38">
        <v>1</v>
      </c>
      <c r="K1793" s="38">
        <v>5</v>
      </c>
      <c r="L1793" s="4" t="s">
        <v>65</v>
      </c>
      <c r="M1793" s="6" t="s">
        <v>63</v>
      </c>
      <c r="N1793" s="38">
        <v>3</v>
      </c>
    </row>
    <row r="1794" spans="1:14" s="1" customFormat="1" hidden="1" outlineLevel="2">
      <c r="A1794" s="51"/>
      <c r="B1794" s="95" t="s">
        <v>284</v>
      </c>
      <c r="C1794" s="148" t="s">
        <v>147</v>
      </c>
      <c r="D1794" s="148" t="s">
        <v>54</v>
      </c>
      <c r="E1794" s="6"/>
      <c r="F1794" s="4" t="s">
        <v>655</v>
      </c>
      <c r="G1794" s="6"/>
      <c r="H1794" s="38"/>
      <c r="I1794" s="6" t="s">
        <v>61</v>
      </c>
      <c r="J1794" s="38">
        <v>4</v>
      </c>
      <c r="K1794" s="38">
        <v>5</v>
      </c>
      <c r="L1794" s="4" t="s">
        <v>656</v>
      </c>
      <c r="M1794" s="6" t="s">
        <v>510</v>
      </c>
      <c r="N1794" s="38">
        <v>15</v>
      </c>
    </row>
    <row r="1795" spans="1:14" s="1" customFormat="1" hidden="1" outlineLevel="2">
      <c r="A1795" s="51"/>
      <c r="B1795" s="95" t="s">
        <v>284</v>
      </c>
      <c r="C1795" s="148" t="s">
        <v>147</v>
      </c>
      <c r="D1795" s="148" t="s">
        <v>54</v>
      </c>
      <c r="E1795" s="6"/>
      <c r="F1795" s="94" t="s">
        <v>657</v>
      </c>
      <c r="G1795" s="6"/>
      <c r="H1795" s="38"/>
      <c r="I1795" s="6" t="s">
        <v>43</v>
      </c>
      <c r="J1795" s="38">
        <v>12</v>
      </c>
      <c r="K1795" s="38">
        <v>12</v>
      </c>
      <c r="L1795" s="7" t="s">
        <v>386</v>
      </c>
      <c r="M1795" s="6" t="s">
        <v>510</v>
      </c>
      <c r="N1795" s="38">
        <v>1</v>
      </c>
    </row>
    <row r="1796" spans="1:14" s="1" customFormat="1" ht="57" outlineLevel="1" collapsed="1">
      <c r="A1796" s="51" t="s">
        <v>658</v>
      </c>
      <c r="B1796" s="95" t="s">
        <v>284</v>
      </c>
      <c r="C1796" s="148" t="s">
        <v>147</v>
      </c>
      <c r="D1796" s="148" t="s">
        <v>54</v>
      </c>
      <c r="E1796" s="6" t="s">
        <v>659</v>
      </c>
      <c r="F1796" s="145" t="s">
        <v>660</v>
      </c>
      <c r="G1796" s="6" t="s">
        <v>121</v>
      </c>
      <c r="H1796" s="38" t="s">
        <v>302</v>
      </c>
      <c r="I1796" s="6" t="s">
        <v>43</v>
      </c>
      <c r="J1796" s="38">
        <v>6</v>
      </c>
      <c r="K1796" s="38">
        <v>6</v>
      </c>
      <c r="L1796" s="4" t="str">
        <f>L1797&amp;" "&amp;N1797&amp;M1797&amp;" "&amp;L1798&amp;" "&amp;N1798&amp;M1798&amp;" "&amp;L1799&amp;" "&amp;N1799&amp;M1799</f>
        <v>Выправка опор  7шт Перетяжка провода 1км Замена РЛНД 1шт</v>
      </c>
      <c r="M1796" s="6"/>
      <c r="N1796" s="38"/>
    </row>
    <row r="1797" spans="1:14" s="1" customFormat="1" hidden="1" outlineLevel="2">
      <c r="A1797" s="51"/>
      <c r="B1797" s="95" t="s">
        <v>284</v>
      </c>
      <c r="C1797" s="148" t="s">
        <v>147</v>
      </c>
      <c r="D1797" s="148" t="s">
        <v>54</v>
      </c>
      <c r="E1797" s="6"/>
      <c r="F1797" s="4" t="s">
        <v>661</v>
      </c>
      <c r="G1797" s="6"/>
      <c r="H1797" s="38"/>
      <c r="I1797" s="6" t="s">
        <v>43</v>
      </c>
      <c r="J1797" s="38">
        <v>6</v>
      </c>
      <c r="K1797" s="38">
        <v>6</v>
      </c>
      <c r="L1797" s="4" t="s">
        <v>192</v>
      </c>
      <c r="M1797" s="6" t="s">
        <v>510</v>
      </c>
      <c r="N1797" s="38">
        <v>7</v>
      </c>
    </row>
    <row r="1798" spans="1:14" s="1" customFormat="1" hidden="1" outlineLevel="2">
      <c r="A1798" s="51"/>
      <c r="B1798" s="95" t="s">
        <v>284</v>
      </c>
      <c r="C1798" s="148" t="s">
        <v>147</v>
      </c>
      <c r="D1798" s="148" t="s">
        <v>54</v>
      </c>
      <c r="E1798" s="6"/>
      <c r="F1798" s="4" t="s">
        <v>662</v>
      </c>
      <c r="G1798" s="6"/>
      <c r="H1798" s="38"/>
      <c r="I1798" s="6" t="s">
        <v>43</v>
      </c>
      <c r="J1798" s="38">
        <v>6</v>
      </c>
      <c r="K1798" s="38">
        <v>6</v>
      </c>
      <c r="L1798" s="4" t="s">
        <v>233</v>
      </c>
      <c r="M1798" s="6" t="s">
        <v>29</v>
      </c>
      <c r="N1798" s="38">
        <v>1</v>
      </c>
    </row>
    <row r="1799" spans="1:14" hidden="1" outlineLevel="2">
      <c r="A1799" s="51"/>
      <c r="B1799" s="95" t="s">
        <v>284</v>
      </c>
      <c r="C1799" s="148" t="s">
        <v>147</v>
      </c>
      <c r="D1799" s="148" t="s">
        <v>54</v>
      </c>
      <c r="E1799" s="21"/>
      <c r="F1799" s="19" t="s">
        <v>663</v>
      </c>
      <c r="G1799" s="21"/>
      <c r="H1799" s="23"/>
      <c r="I1799" s="6" t="s">
        <v>43</v>
      </c>
      <c r="J1799" s="38">
        <v>6</v>
      </c>
      <c r="K1799" s="38">
        <v>6</v>
      </c>
      <c r="L1799" s="7" t="s">
        <v>386</v>
      </c>
      <c r="M1799" s="21" t="s">
        <v>510</v>
      </c>
      <c r="N1799" s="23">
        <v>1</v>
      </c>
    </row>
    <row r="1800" spans="1:14" s="1" customFormat="1" ht="57" outlineLevel="1" collapsed="1">
      <c r="A1800" s="51" t="s">
        <v>664</v>
      </c>
      <c r="B1800" s="95" t="s">
        <v>284</v>
      </c>
      <c r="C1800" s="148" t="s">
        <v>147</v>
      </c>
      <c r="D1800" s="148" t="s">
        <v>54</v>
      </c>
      <c r="E1800" s="6" t="s">
        <v>665</v>
      </c>
      <c r="F1800" s="145" t="s">
        <v>666</v>
      </c>
      <c r="G1800" s="6" t="s">
        <v>121</v>
      </c>
      <c r="H1800" s="38" t="s">
        <v>302</v>
      </c>
      <c r="I1800" s="6" t="s">
        <v>43</v>
      </c>
      <c r="J1800" s="38">
        <v>1</v>
      </c>
      <c r="K1800" s="38">
        <v>1</v>
      </c>
      <c r="L1800" s="4" t="str">
        <f>L1801&amp;" "&amp;N1801&amp;M1801</f>
        <v>Вырубка угрожающих деревьев 60шт</v>
      </c>
      <c r="M1800" s="6"/>
      <c r="N1800" s="38"/>
    </row>
    <row r="1801" spans="1:14" s="1" customFormat="1" ht="28.5" hidden="1" outlineLevel="2">
      <c r="A1801" s="51"/>
      <c r="B1801" s="95" t="s">
        <v>284</v>
      </c>
      <c r="C1801" s="148" t="s">
        <v>147</v>
      </c>
      <c r="D1801" s="148" t="s">
        <v>54</v>
      </c>
      <c r="E1801" s="6"/>
      <c r="F1801" s="4" t="s">
        <v>667</v>
      </c>
      <c r="G1801" s="6"/>
      <c r="H1801" s="38"/>
      <c r="I1801" s="6" t="s">
        <v>43</v>
      </c>
      <c r="J1801" s="38">
        <v>1</v>
      </c>
      <c r="K1801" s="38">
        <v>1</v>
      </c>
      <c r="L1801" s="5" t="s">
        <v>67</v>
      </c>
      <c r="M1801" s="6" t="s">
        <v>510</v>
      </c>
      <c r="N1801" s="38">
        <v>60</v>
      </c>
    </row>
    <row r="1802" spans="1:14" s="1" customFormat="1" ht="71.25" outlineLevel="1" collapsed="1">
      <c r="A1802" s="51" t="s">
        <v>668</v>
      </c>
      <c r="B1802" s="95" t="s">
        <v>284</v>
      </c>
      <c r="C1802" s="148" t="s">
        <v>147</v>
      </c>
      <c r="D1802" s="148" t="s">
        <v>54</v>
      </c>
      <c r="E1802" s="6" t="s">
        <v>669</v>
      </c>
      <c r="F1802" s="145" t="s">
        <v>670</v>
      </c>
      <c r="G1802" s="6" t="s">
        <v>121</v>
      </c>
      <c r="H1802" s="38" t="s">
        <v>575</v>
      </c>
      <c r="I1802" s="6" t="s">
        <v>43</v>
      </c>
      <c r="J1802" s="38">
        <v>1</v>
      </c>
      <c r="K1802" s="38">
        <v>5</v>
      </c>
      <c r="L1802" s="4" t="str">
        <f>L1803&amp;" "&amp;N1803&amp;M1803&amp;" "&amp;L1804&amp;" "&amp;N1804&amp;M1804&amp;" "&amp;L1805&amp;" "&amp;N1805&amp;M1805&amp;" "&amp;L1806&amp;" "&amp;N1806&amp;M1806&amp;" "&amp;L1807&amp;" "&amp;N1807&amp;M1807&amp;" "&amp;L1808&amp;" "&amp;N1808&amp;M1808&amp;" "&amp;L1809&amp;" "&amp;N1809&amp;M1809</f>
        <v>Механизированная расчистка просек 20га Уборка порубочных остатков 9м3 Вырубка угрожающих деревьев 100шт ручная расчистка просек 1га обваловка опор 50шт Замена изоляторов  39шт Перетяжка провода  2км</v>
      </c>
      <c r="M1802" s="6"/>
      <c r="N1802" s="38"/>
    </row>
    <row r="1803" spans="1:14" s="1" customFormat="1" hidden="1" outlineLevel="2">
      <c r="A1803" s="51"/>
      <c r="B1803" s="95" t="s">
        <v>284</v>
      </c>
      <c r="C1803" s="148" t="s">
        <v>147</v>
      </c>
      <c r="D1803" s="148" t="s">
        <v>54</v>
      </c>
      <c r="E1803" s="6"/>
      <c r="F1803" s="4" t="s">
        <v>671</v>
      </c>
      <c r="G1803" s="6"/>
      <c r="H1803" s="38"/>
      <c r="I1803" s="6" t="s">
        <v>43</v>
      </c>
      <c r="J1803" s="38">
        <v>1</v>
      </c>
      <c r="K1803" s="38">
        <v>5</v>
      </c>
      <c r="L1803" s="4" t="s">
        <v>65</v>
      </c>
      <c r="M1803" s="6" t="s">
        <v>63</v>
      </c>
      <c r="N1803" s="38">
        <v>20</v>
      </c>
    </row>
    <row r="1804" spans="1:14" s="1" customFormat="1" hidden="1" outlineLevel="2">
      <c r="A1804" s="51"/>
      <c r="B1804" s="95" t="s">
        <v>284</v>
      </c>
      <c r="C1804" s="148" t="s">
        <v>147</v>
      </c>
      <c r="D1804" s="148" t="s">
        <v>54</v>
      </c>
      <c r="E1804" s="6"/>
      <c r="F1804" s="4" t="s">
        <v>671</v>
      </c>
      <c r="G1804" s="6"/>
      <c r="H1804" s="38"/>
      <c r="I1804" s="6" t="s">
        <v>43</v>
      </c>
      <c r="J1804" s="38">
        <v>1</v>
      </c>
      <c r="K1804" s="38">
        <v>5</v>
      </c>
      <c r="L1804" s="4" t="s">
        <v>199</v>
      </c>
      <c r="M1804" s="152" t="s">
        <v>200</v>
      </c>
      <c r="N1804" s="38">
        <v>9</v>
      </c>
    </row>
    <row r="1805" spans="1:14" s="1" customFormat="1" hidden="1" outlineLevel="2">
      <c r="A1805" s="51"/>
      <c r="B1805" s="95" t="s">
        <v>284</v>
      </c>
      <c r="C1805" s="148" t="s">
        <v>147</v>
      </c>
      <c r="D1805" s="148" t="s">
        <v>54</v>
      </c>
      <c r="E1805" s="6"/>
      <c r="F1805" s="4" t="s">
        <v>671</v>
      </c>
      <c r="G1805" s="6"/>
      <c r="H1805" s="38"/>
      <c r="I1805" s="6" t="s">
        <v>43</v>
      </c>
      <c r="J1805" s="38">
        <v>1</v>
      </c>
      <c r="K1805" s="38">
        <v>5</v>
      </c>
      <c r="L1805" s="5" t="s">
        <v>67</v>
      </c>
      <c r="M1805" s="6" t="s">
        <v>510</v>
      </c>
      <c r="N1805" s="38">
        <v>100</v>
      </c>
    </row>
    <row r="1806" spans="1:14" s="1" customFormat="1" hidden="1" outlineLevel="2">
      <c r="A1806" s="51"/>
      <c r="B1806" s="95" t="s">
        <v>284</v>
      </c>
      <c r="C1806" s="148" t="s">
        <v>147</v>
      </c>
      <c r="D1806" s="148" t="s">
        <v>54</v>
      </c>
      <c r="E1806" s="6"/>
      <c r="F1806" s="4" t="s">
        <v>671</v>
      </c>
      <c r="G1806" s="6"/>
      <c r="H1806" s="38"/>
      <c r="I1806" s="6" t="s">
        <v>43</v>
      </c>
      <c r="J1806" s="38">
        <v>1</v>
      </c>
      <c r="K1806" s="38">
        <v>5</v>
      </c>
      <c r="L1806" s="46" t="s">
        <v>125</v>
      </c>
      <c r="M1806" s="6" t="s">
        <v>63</v>
      </c>
      <c r="N1806" s="38">
        <v>1</v>
      </c>
    </row>
    <row r="1807" spans="1:14" s="1" customFormat="1" hidden="1" outlineLevel="2">
      <c r="A1807" s="51"/>
      <c r="B1807" s="95" t="s">
        <v>284</v>
      </c>
      <c r="C1807" s="148" t="s">
        <v>147</v>
      </c>
      <c r="D1807" s="148" t="s">
        <v>54</v>
      </c>
      <c r="E1807" s="6"/>
      <c r="F1807" s="4" t="s">
        <v>671</v>
      </c>
      <c r="G1807" s="6"/>
      <c r="H1807" s="38"/>
      <c r="I1807" s="6" t="s">
        <v>61</v>
      </c>
      <c r="J1807" s="38">
        <v>1</v>
      </c>
      <c r="K1807" s="38">
        <v>3</v>
      </c>
      <c r="L1807" s="4" t="s">
        <v>656</v>
      </c>
      <c r="M1807" s="6" t="s">
        <v>510</v>
      </c>
      <c r="N1807" s="38">
        <v>50</v>
      </c>
    </row>
    <row r="1808" spans="1:14" s="1" customFormat="1" hidden="1" outlineLevel="2">
      <c r="A1808" s="51"/>
      <c r="B1808" s="95" t="s">
        <v>284</v>
      </c>
      <c r="C1808" s="148" t="s">
        <v>147</v>
      </c>
      <c r="D1808" s="148" t="s">
        <v>54</v>
      </c>
      <c r="E1808" s="6"/>
      <c r="F1808" s="4" t="s">
        <v>672</v>
      </c>
      <c r="G1808" s="6"/>
      <c r="H1808" s="38"/>
      <c r="I1808" s="6" t="s">
        <v>43</v>
      </c>
      <c r="J1808" s="38">
        <v>5</v>
      </c>
      <c r="K1808" s="38">
        <v>5</v>
      </c>
      <c r="L1808" s="4" t="s">
        <v>258</v>
      </c>
      <c r="M1808" s="6" t="s">
        <v>510</v>
      </c>
      <c r="N1808" s="38">
        <v>39</v>
      </c>
    </row>
    <row r="1809" spans="1:14" s="1" customFormat="1" hidden="1" outlineLevel="2">
      <c r="A1809" s="51"/>
      <c r="B1809" s="95" t="s">
        <v>284</v>
      </c>
      <c r="C1809" s="148" t="s">
        <v>147</v>
      </c>
      <c r="D1809" s="148" t="s">
        <v>54</v>
      </c>
      <c r="E1809" s="6"/>
      <c r="F1809" s="4" t="s">
        <v>672</v>
      </c>
      <c r="G1809" s="6"/>
      <c r="H1809" s="38"/>
      <c r="I1809" s="6" t="s">
        <v>43</v>
      </c>
      <c r="J1809" s="38">
        <v>1</v>
      </c>
      <c r="K1809" s="38">
        <v>5</v>
      </c>
      <c r="L1809" s="52" t="s">
        <v>673</v>
      </c>
      <c r="M1809" s="6" t="s">
        <v>29</v>
      </c>
      <c r="N1809" s="38">
        <v>2</v>
      </c>
    </row>
    <row r="1810" spans="1:14" s="1" customFormat="1" ht="42.75" outlineLevel="1" collapsed="1">
      <c r="A1810" s="51" t="s">
        <v>674</v>
      </c>
      <c r="B1810" s="95" t="s">
        <v>284</v>
      </c>
      <c r="C1810" s="148" t="s">
        <v>147</v>
      </c>
      <c r="D1810" s="148" t="s">
        <v>54</v>
      </c>
      <c r="E1810" s="8" t="s">
        <v>675</v>
      </c>
      <c r="F1810" s="145" t="s">
        <v>676</v>
      </c>
      <c r="G1810" s="6" t="s">
        <v>45</v>
      </c>
      <c r="H1810" s="38"/>
      <c r="I1810" s="6" t="s">
        <v>43</v>
      </c>
      <c r="J1810" s="38" t="s">
        <v>332</v>
      </c>
      <c r="K1810" s="38" t="s">
        <v>332</v>
      </c>
      <c r="L1810" s="4" t="str">
        <f>L1811&amp;" "&amp;N1811&amp;M1811&amp;" "&amp;L1812&amp;" "&amp;N1812&amp;M1812&amp;" "&amp;L1813&amp;" "&amp;N1813&amp;M1813&amp;" "&amp;L1814&amp;" "&amp;N1814&amp;M1814</f>
        <v>Замена опор 1шт Замена РЛНД 1шт Замена изоляторов  9шт Выправка опор  20шт</v>
      </c>
      <c r="M1810" s="6"/>
      <c r="N1810" s="38"/>
    </row>
    <row r="1811" spans="1:14" s="1" customFormat="1" hidden="1" outlineLevel="2">
      <c r="A1811" s="51"/>
      <c r="B1811" s="95" t="s">
        <v>284</v>
      </c>
      <c r="C1811" s="148" t="s">
        <v>147</v>
      </c>
      <c r="D1811" s="148" t="s">
        <v>54</v>
      </c>
      <c r="E1811" s="6"/>
      <c r="F1811" s="4" t="s">
        <v>677</v>
      </c>
      <c r="G1811" s="6"/>
      <c r="H1811" s="38"/>
      <c r="I1811" s="6" t="s">
        <v>43</v>
      </c>
      <c r="J1811" s="38" t="s">
        <v>332</v>
      </c>
      <c r="K1811" s="38" t="s">
        <v>332</v>
      </c>
      <c r="L1811" s="4" t="s">
        <v>282</v>
      </c>
      <c r="M1811" s="6" t="s">
        <v>510</v>
      </c>
      <c r="N1811" s="38">
        <v>1</v>
      </c>
    </row>
    <row r="1812" spans="1:14" s="1" customFormat="1" hidden="1" outlineLevel="2">
      <c r="A1812" s="51"/>
      <c r="B1812" s="95" t="s">
        <v>284</v>
      </c>
      <c r="C1812" s="148" t="s">
        <v>147</v>
      </c>
      <c r="D1812" s="148" t="s">
        <v>54</v>
      </c>
      <c r="E1812" s="6"/>
      <c r="F1812" s="4" t="s">
        <v>678</v>
      </c>
      <c r="G1812" s="6"/>
      <c r="H1812" s="38"/>
      <c r="I1812" s="6" t="s">
        <v>43</v>
      </c>
      <c r="J1812" s="38" t="s">
        <v>332</v>
      </c>
      <c r="K1812" s="38" t="s">
        <v>332</v>
      </c>
      <c r="L1812" s="7" t="s">
        <v>386</v>
      </c>
      <c r="M1812" s="6" t="s">
        <v>510</v>
      </c>
      <c r="N1812" s="38">
        <v>1</v>
      </c>
    </row>
    <row r="1813" spans="1:14" s="1" customFormat="1" hidden="1" outlineLevel="2">
      <c r="A1813" s="51"/>
      <c r="B1813" s="95" t="s">
        <v>284</v>
      </c>
      <c r="C1813" s="148" t="s">
        <v>147</v>
      </c>
      <c r="D1813" s="148" t="s">
        <v>54</v>
      </c>
      <c r="E1813" s="6"/>
      <c r="F1813" s="4" t="s">
        <v>677</v>
      </c>
      <c r="G1813" s="6"/>
      <c r="H1813" s="38"/>
      <c r="I1813" s="6" t="s">
        <v>43</v>
      </c>
      <c r="J1813" s="38" t="s">
        <v>332</v>
      </c>
      <c r="K1813" s="38" t="s">
        <v>332</v>
      </c>
      <c r="L1813" s="4" t="s">
        <v>258</v>
      </c>
      <c r="M1813" s="6" t="s">
        <v>510</v>
      </c>
      <c r="N1813" s="38">
        <v>9</v>
      </c>
    </row>
    <row r="1814" spans="1:14" s="1" customFormat="1" ht="28.5" hidden="1" outlineLevel="2">
      <c r="A1814" s="51"/>
      <c r="B1814" s="95" t="s">
        <v>284</v>
      </c>
      <c r="C1814" s="148" t="s">
        <v>147</v>
      </c>
      <c r="D1814" s="148" t="s">
        <v>54</v>
      </c>
      <c r="E1814" s="6"/>
      <c r="F1814" s="4" t="s">
        <v>679</v>
      </c>
      <c r="G1814" s="6"/>
      <c r="H1814" s="38"/>
      <c r="I1814" s="6" t="s">
        <v>43</v>
      </c>
      <c r="J1814" s="38" t="s">
        <v>332</v>
      </c>
      <c r="K1814" s="38" t="s">
        <v>332</v>
      </c>
      <c r="L1814" s="4" t="s">
        <v>192</v>
      </c>
      <c r="M1814" s="6" t="s">
        <v>510</v>
      </c>
      <c r="N1814" s="38">
        <v>20</v>
      </c>
    </row>
    <row r="1815" spans="1:14" s="1" customFormat="1" ht="42.75" outlineLevel="1" collapsed="1">
      <c r="A1815" s="51" t="s">
        <v>680</v>
      </c>
      <c r="B1815" s="95" t="s">
        <v>284</v>
      </c>
      <c r="C1815" s="148" t="s">
        <v>147</v>
      </c>
      <c r="D1815" s="148" t="s">
        <v>54</v>
      </c>
      <c r="E1815" s="8" t="s">
        <v>681</v>
      </c>
      <c r="F1815" s="145" t="s">
        <v>682</v>
      </c>
      <c r="G1815" s="6" t="s">
        <v>45</v>
      </c>
      <c r="H1815" s="38"/>
      <c r="I1815" s="6" t="s">
        <v>43</v>
      </c>
      <c r="J1815" s="38">
        <v>7</v>
      </c>
      <c r="K1815" s="38">
        <v>7</v>
      </c>
      <c r="L1815" s="4" t="str">
        <f>L1816&amp;" "&amp;N1816&amp;M1816&amp;" "&amp;L1817&amp;" "&amp;N1817&amp;M1817&amp;" "&amp;L1818&amp;" "&amp;N1818&amp;M1818&amp;" "&amp;L1819&amp;" "&amp;N1819&amp;M1819</f>
        <v>Выправка опор  6шт Выправка опор  1шт Замена изоляторов  10шт Обрезка крон деревьев 20шт</v>
      </c>
      <c r="M1815" s="6"/>
      <c r="N1815" s="38"/>
    </row>
    <row r="1816" spans="1:14" s="1" customFormat="1" hidden="1" outlineLevel="2">
      <c r="A1816" s="51"/>
      <c r="B1816" s="95" t="s">
        <v>284</v>
      </c>
      <c r="C1816" s="148" t="s">
        <v>147</v>
      </c>
      <c r="D1816" s="148" t="s">
        <v>54</v>
      </c>
      <c r="E1816" s="6"/>
      <c r="F1816" s="4" t="s">
        <v>683</v>
      </c>
      <c r="G1816" s="6"/>
      <c r="H1816" s="38"/>
      <c r="I1816" s="6" t="s">
        <v>43</v>
      </c>
      <c r="J1816" s="38">
        <v>7</v>
      </c>
      <c r="K1816" s="38">
        <v>7</v>
      </c>
      <c r="L1816" s="4" t="s">
        <v>192</v>
      </c>
      <c r="M1816" s="6" t="s">
        <v>510</v>
      </c>
      <c r="N1816" s="38">
        <v>6</v>
      </c>
    </row>
    <row r="1817" spans="1:14" s="1" customFormat="1" hidden="1" outlineLevel="2">
      <c r="A1817" s="51"/>
      <c r="B1817" s="95" t="s">
        <v>284</v>
      </c>
      <c r="C1817" s="148" t="s">
        <v>147</v>
      </c>
      <c r="D1817" s="148" t="s">
        <v>54</v>
      </c>
      <c r="E1817" s="6"/>
      <c r="F1817" s="4">
        <v>23</v>
      </c>
      <c r="G1817" s="6"/>
      <c r="H1817" s="38"/>
      <c r="I1817" s="6" t="s">
        <v>43</v>
      </c>
      <c r="J1817" s="38">
        <v>7</v>
      </c>
      <c r="K1817" s="38">
        <v>7</v>
      </c>
      <c r="L1817" s="4" t="s">
        <v>192</v>
      </c>
      <c r="M1817" s="6" t="s">
        <v>510</v>
      </c>
      <c r="N1817" s="38">
        <v>1</v>
      </c>
    </row>
    <row r="1818" spans="1:14" s="1" customFormat="1" hidden="1" outlineLevel="2">
      <c r="A1818" s="51"/>
      <c r="B1818" s="95" t="s">
        <v>284</v>
      </c>
      <c r="C1818" s="148" t="s">
        <v>147</v>
      </c>
      <c r="D1818" s="148" t="s">
        <v>54</v>
      </c>
      <c r="E1818" s="6"/>
      <c r="F1818" s="84" t="s">
        <v>684</v>
      </c>
      <c r="G1818" s="6"/>
      <c r="H1818" s="38"/>
      <c r="I1818" s="6" t="s">
        <v>43</v>
      </c>
      <c r="J1818" s="38">
        <v>7</v>
      </c>
      <c r="K1818" s="38">
        <v>7</v>
      </c>
      <c r="L1818" s="4" t="s">
        <v>258</v>
      </c>
      <c r="M1818" s="6" t="s">
        <v>510</v>
      </c>
      <c r="N1818" s="38">
        <v>10</v>
      </c>
    </row>
    <row r="1819" spans="1:14" s="1" customFormat="1" hidden="1" outlineLevel="2">
      <c r="A1819" s="51"/>
      <c r="B1819" s="95" t="s">
        <v>284</v>
      </c>
      <c r="C1819" s="148" t="s">
        <v>147</v>
      </c>
      <c r="D1819" s="148" t="s">
        <v>54</v>
      </c>
      <c r="E1819" s="6"/>
      <c r="F1819" s="4" t="s">
        <v>685</v>
      </c>
      <c r="G1819" s="6"/>
      <c r="H1819" s="38"/>
      <c r="I1819" s="6" t="s">
        <v>43</v>
      </c>
      <c r="J1819" s="38">
        <v>7</v>
      </c>
      <c r="K1819" s="38">
        <v>7</v>
      </c>
      <c r="L1819" s="4" t="s">
        <v>198</v>
      </c>
      <c r="M1819" s="6" t="s">
        <v>510</v>
      </c>
      <c r="N1819" s="38">
        <v>20</v>
      </c>
    </row>
    <row r="1820" spans="1:14" s="1" customFormat="1" ht="42.75" outlineLevel="1" collapsed="1">
      <c r="A1820" s="51" t="s">
        <v>686</v>
      </c>
      <c r="B1820" s="95" t="s">
        <v>284</v>
      </c>
      <c r="C1820" s="148" t="s">
        <v>147</v>
      </c>
      <c r="D1820" s="148" t="s">
        <v>54</v>
      </c>
      <c r="E1820" s="6" t="s">
        <v>687</v>
      </c>
      <c r="F1820" s="145" t="s">
        <v>688</v>
      </c>
      <c r="G1820" s="6" t="s">
        <v>45</v>
      </c>
      <c r="H1820" s="38"/>
      <c r="I1820" s="6" t="s">
        <v>43</v>
      </c>
      <c r="J1820" s="38">
        <v>11</v>
      </c>
      <c r="K1820" s="38">
        <v>11</v>
      </c>
      <c r="L1820" s="4" t="str">
        <f>L1821&amp;" "&amp;N1821&amp;M1821&amp;" "&amp;L1822&amp;" "&amp;N1822&amp;M1822</f>
        <v>Замена опор 1шт Замена РЛНД 1шт</v>
      </c>
      <c r="M1820" s="6"/>
      <c r="N1820" s="38"/>
    </row>
    <row r="1821" spans="1:14" s="1" customFormat="1" hidden="1" outlineLevel="2">
      <c r="A1821" s="51"/>
      <c r="B1821" s="95" t="s">
        <v>284</v>
      </c>
      <c r="C1821" s="148" t="s">
        <v>147</v>
      </c>
      <c r="D1821" s="148" t="s">
        <v>54</v>
      </c>
      <c r="E1821" s="6"/>
      <c r="F1821" s="4">
        <v>7</v>
      </c>
      <c r="G1821" s="6"/>
      <c r="H1821" s="38"/>
      <c r="I1821" s="6" t="s">
        <v>43</v>
      </c>
      <c r="J1821" s="38">
        <v>11</v>
      </c>
      <c r="K1821" s="38">
        <v>11</v>
      </c>
      <c r="L1821" s="4" t="s">
        <v>282</v>
      </c>
      <c r="M1821" s="53" t="s">
        <v>510</v>
      </c>
      <c r="N1821" s="38">
        <v>1</v>
      </c>
    </row>
    <row r="1822" spans="1:14" s="1" customFormat="1" hidden="1" outlineLevel="2">
      <c r="A1822" s="51"/>
      <c r="B1822" s="95" t="s">
        <v>284</v>
      </c>
      <c r="C1822" s="148" t="s">
        <v>147</v>
      </c>
      <c r="D1822" s="148" t="s">
        <v>54</v>
      </c>
      <c r="E1822" s="6"/>
      <c r="F1822" s="4" t="s">
        <v>689</v>
      </c>
      <c r="G1822" s="6"/>
      <c r="H1822" s="38"/>
      <c r="I1822" s="6" t="s">
        <v>43</v>
      </c>
      <c r="J1822" s="38">
        <v>11</v>
      </c>
      <c r="K1822" s="38">
        <v>11</v>
      </c>
      <c r="L1822" s="7" t="s">
        <v>386</v>
      </c>
      <c r="M1822" s="6" t="s">
        <v>510</v>
      </c>
      <c r="N1822" s="38">
        <v>1</v>
      </c>
    </row>
    <row r="1823" spans="1:14" s="1" customFormat="1" ht="42.75" outlineLevel="1" collapsed="1">
      <c r="A1823" s="51" t="s">
        <v>690</v>
      </c>
      <c r="B1823" s="95" t="s">
        <v>284</v>
      </c>
      <c r="C1823" s="148" t="s">
        <v>147</v>
      </c>
      <c r="D1823" s="148" t="s">
        <v>54</v>
      </c>
      <c r="E1823" s="148" t="s">
        <v>691</v>
      </c>
      <c r="F1823" s="145" t="s">
        <v>692</v>
      </c>
      <c r="G1823" s="6" t="s">
        <v>45</v>
      </c>
      <c r="H1823" s="38"/>
      <c r="I1823" s="6" t="s">
        <v>43</v>
      </c>
      <c r="J1823" s="38">
        <v>5</v>
      </c>
      <c r="K1823" s="38">
        <v>5</v>
      </c>
      <c r="L1823" s="4" t="str">
        <f>L1824&amp;" "&amp;N1824&amp;M1824&amp;" "&amp;L1825&amp;" "&amp;N1825&amp;M1825</f>
        <v>Замена опор 2шт Замена опор 4шт</v>
      </c>
      <c r="M1823" s="148"/>
      <c r="N1823" s="20"/>
    </row>
    <row r="1824" spans="1:14" s="1" customFormat="1" hidden="1" outlineLevel="2">
      <c r="A1824" s="51"/>
      <c r="B1824" s="95" t="s">
        <v>284</v>
      </c>
      <c r="C1824" s="148" t="s">
        <v>147</v>
      </c>
      <c r="D1824" s="148" t="s">
        <v>54</v>
      </c>
      <c r="E1824" s="148"/>
      <c r="F1824" s="7">
        <v>11.189</v>
      </c>
      <c r="G1824" s="6"/>
      <c r="H1824" s="38"/>
      <c r="I1824" s="6" t="s">
        <v>43</v>
      </c>
      <c r="J1824" s="38">
        <v>5</v>
      </c>
      <c r="K1824" s="38">
        <v>5</v>
      </c>
      <c r="L1824" s="4" t="s">
        <v>282</v>
      </c>
      <c r="M1824" s="148" t="s">
        <v>510</v>
      </c>
      <c r="N1824" s="20">
        <v>2</v>
      </c>
    </row>
    <row r="1825" spans="1:14" s="1" customFormat="1" hidden="1" outlineLevel="2">
      <c r="A1825" s="51"/>
      <c r="B1825" s="95" t="s">
        <v>284</v>
      </c>
      <c r="C1825" s="148" t="s">
        <v>147</v>
      </c>
      <c r="D1825" s="148" t="s">
        <v>54</v>
      </c>
      <c r="E1825" s="148"/>
      <c r="F1825" s="96" t="s">
        <v>693</v>
      </c>
      <c r="G1825" s="6"/>
      <c r="H1825" s="38"/>
      <c r="I1825" s="6" t="s">
        <v>43</v>
      </c>
      <c r="J1825" s="38">
        <v>5</v>
      </c>
      <c r="K1825" s="38">
        <v>5</v>
      </c>
      <c r="L1825" s="52" t="s">
        <v>282</v>
      </c>
      <c r="M1825" s="148" t="s">
        <v>510</v>
      </c>
      <c r="N1825" s="20">
        <v>4</v>
      </c>
    </row>
    <row r="1826" spans="1:14" s="1" customFormat="1" ht="57" outlineLevel="1" collapsed="1">
      <c r="A1826" s="51" t="s">
        <v>694</v>
      </c>
      <c r="B1826" s="95" t="s">
        <v>284</v>
      </c>
      <c r="C1826" s="148" t="s">
        <v>147</v>
      </c>
      <c r="D1826" s="148" t="s">
        <v>54</v>
      </c>
      <c r="E1826" s="8" t="s">
        <v>695</v>
      </c>
      <c r="F1826" s="145" t="s">
        <v>696</v>
      </c>
      <c r="G1826" s="6" t="s">
        <v>374</v>
      </c>
      <c r="H1826" s="38" t="s">
        <v>697</v>
      </c>
      <c r="I1826" s="6" t="s">
        <v>43</v>
      </c>
      <c r="J1826" s="38">
        <v>3</v>
      </c>
      <c r="K1826" s="38">
        <v>9</v>
      </c>
      <c r="L1826" s="4" t="str">
        <f>L1827&amp;" "&amp;N1827&amp;M1827&amp;" "&amp;L1828&amp;" "&amp;N1828&amp;M1828&amp;" "&amp;L1829&amp;" "&amp;N1829&amp;M1829</f>
        <v>Установка РЛНД 1шт Механизированная расчистка просек 1,5га Замена изоляторов 24шт</v>
      </c>
      <c r="M1826" s="6"/>
      <c r="N1826" s="38"/>
    </row>
    <row r="1827" spans="1:14" s="1" customFormat="1" hidden="1" outlineLevel="2">
      <c r="A1827" s="51"/>
      <c r="B1827" s="95" t="s">
        <v>284</v>
      </c>
      <c r="C1827" s="148" t="s">
        <v>147</v>
      </c>
      <c r="D1827" s="148" t="s">
        <v>54</v>
      </c>
      <c r="E1827" s="6"/>
      <c r="F1827" s="4" t="s">
        <v>6481</v>
      </c>
      <c r="G1827" s="6" t="s">
        <v>378</v>
      </c>
      <c r="H1827" s="38"/>
      <c r="I1827" s="6" t="s">
        <v>43</v>
      </c>
      <c r="J1827" s="38">
        <v>9</v>
      </c>
      <c r="K1827" s="38">
        <v>9</v>
      </c>
      <c r="L1827" s="52" t="s">
        <v>379</v>
      </c>
      <c r="M1827" s="6" t="s">
        <v>510</v>
      </c>
      <c r="N1827" s="38">
        <v>1</v>
      </c>
    </row>
    <row r="1828" spans="1:14" s="1" customFormat="1" hidden="1" outlineLevel="2">
      <c r="A1828" s="51"/>
      <c r="B1828" s="95" t="s">
        <v>284</v>
      </c>
      <c r="C1828" s="148" t="s">
        <v>147</v>
      </c>
      <c r="D1828" s="148" t="s">
        <v>54</v>
      </c>
      <c r="E1828" s="6"/>
      <c r="F1828" s="4" t="s">
        <v>698</v>
      </c>
      <c r="G1828" s="6"/>
      <c r="H1828" s="38"/>
      <c r="I1828" s="6" t="s">
        <v>61</v>
      </c>
      <c r="J1828" s="38">
        <v>3</v>
      </c>
      <c r="K1828" s="38">
        <v>3</v>
      </c>
      <c r="L1828" s="4" t="s">
        <v>65</v>
      </c>
      <c r="M1828" s="6" t="s">
        <v>63</v>
      </c>
      <c r="N1828" s="38">
        <v>1.5</v>
      </c>
    </row>
    <row r="1829" spans="1:14" s="1" customFormat="1" hidden="1" outlineLevel="2">
      <c r="A1829" s="51"/>
      <c r="B1829" s="95" t="s">
        <v>284</v>
      </c>
      <c r="C1829" s="148" t="s">
        <v>147</v>
      </c>
      <c r="D1829" s="148" t="s">
        <v>54</v>
      </c>
      <c r="E1829" s="6"/>
      <c r="F1829" s="4" t="s">
        <v>699</v>
      </c>
      <c r="G1829" s="6"/>
      <c r="H1829" s="38"/>
      <c r="I1829" s="6" t="s">
        <v>43</v>
      </c>
      <c r="J1829" s="38">
        <v>9</v>
      </c>
      <c r="K1829" s="38">
        <v>9</v>
      </c>
      <c r="L1829" s="4" t="s">
        <v>77</v>
      </c>
      <c r="M1829" s="6" t="s">
        <v>510</v>
      </c>
      <c r="N1829" s="38">
        <v>24</v>
      </c>
    </row>
    <row r="1830" spans="1:14" s="1" customFormat="1" ht="57" outlineLevel="1" collapsed="1">
      <c r="A1830" s="51" t="s">
        <v>700</v>
      </c>
      <c r="B1830" s="95" t="s">
        <v>284</v>
      </c>
      <c r="C1830" s="148" t="s">
        <v>147</v>
      </c>
      <c r="D1830" s="148" t="s">
        <v>54</v>
      </c>
      <c r="E1830" s="8" t="s">
        <v>701</v>
      </c>
      <c r="F1830" s="145" t="s">
        <v>702</v>
      </c>
      <c r="G1830" s="6" t="s">
        <v>121</v>
      </c>
      <c r="H1830" s="38" t="s">
        <v>131</v>
      </c>
      <c r="I1830" s="6" t="s">
        <v>43</v>
      </c>
      <c r="J1830" s="38">
        <v>10</v>
      </c>
      <c r="K1830" s="38">
        <v>10</v>
      </c>
      <c r="L1830" s="4" t="str">
        <f>L1831&amp;" "&amp;N1831&amp;M1831&amp;" "&amp;L1832&amp;" "&amp;N1832&amp;M1832&amp;" "&amp;L1833&amp;" "&amp;N1833&amp;M1833&amp;" "&amp;L1834&amp;" "&amp;N1834&amp;M1834</f>
        <v>замена опор 15шт Замена изоляторов 21шт Выправка опор  11шт Замена опор 1шт</v>
      </c>
      <c r="M1830" s="6"/>
      <c r="N1830" s="38"/>
    </row>
    <row r="1831" spans="1:14" s="1" customFormat="1" ht="28.5" hidden="1" outlineLevel="2">
      <c r="A1831" s="51"/>
      <c r="B1831" s="95" t="s">
        <v>284</v>
      </c>
      <c r="C1831" s="148" t="s">
        <v>147</v>
      </c>
      <c r="D1831" s="148" t="s">
        <v>54</v>
      </c>
      <c r="E1831" s="6"/>
      <c r="F1831" s="4" t="s">
        <v>703</v>
      </c>
      <c r="G1831" s="6"/>
      <c r="H1831" s="38"/>
      <c r="I1831" s="6" t="s">
        <v>43</v>
      </c>
      <c r="J1831" s="38">
        <v>10</v>
      </c>
      <c r="K1831" s="38">
        <v>10</v>
      </c>
      <c r="L1831" s="4" t="s">
        <v>336</v>
      </c>
      <c r="M1831" s="6" t="s">
        <v>510</v>
      </c>
      <c r="N1831" s="38">
        <v>15</v>
      </c>
    </row>
    <row r="1832" spans="1:14" s="1" customFormat="1" hidden="1" outlineLevel="2">
      <c r="A1832" s="51"/>
      <c r="B1832" s="95" t="s">
        <v>284</v>
      </c>
      <c r="C1832" s="148" t="s">
        <v>147</v>
      </c>
      <c r="D1832" s="148" t="s">
        <v>54</v>
      </c>
      <c r="E1832" s="6"/>
      <c r="F1832" s="4" t="s">
        <v>6482</v>
      </c>
      <c r="G1832" s="6"/>
      <c r="H1832" s="38"/>
      <c r="I1832" s="6" t="s">
        <v>43</v>
      </c>
      <c r="J1832" s="38">
        <v>10</v>
      </c>
      <c r="K1832" s="38">
        <v>10</v>
      </c>
      <c r="L1832" s="4" t="s">
        <v>77</v>
      </c>
      <c r="M1832" s="6" t="s">
        <v>510</v>
      </c>
      <c r="N1832" s="38">
        <v>21</v>
      </c>
    </row>
    <row r="1833" spans="1:14" s="1" customFormat="1" ht="28.5" hidden="1" outlineLevel="2">
      <c r="A1833" s="51"/>
      <c r="B1833" s="95" t="s">
        <v>284</v>
      </c>
      <c r="C1833" s="148" t="s">
        <v>147</v>
      </c>
      <c r="D1833" s="148" t="s">
        <v>54</v>
      </c>
      <c r="E1833" s="6"/>
      <c r="F1833" s="4" t="s">
        <v>705</v>
      </c>
      <c r="G1833" s="6"/>
      <c r="H1833" s="38"/>
      <c r="I1833" s="6" t="s">
        <v>43</v>
      </c>
      <c r="J1833" s="38">
        <v>10</v>
      </c>
      <c r="K1833" s="38">
        <v>10</v>
      </c>
      <c r="L1833" s="4" t="s">
        <v>192</v>
      </c>
      <c r="M1833" s="6" t="s">
        <v>510</v>
      </c>
      <c r="N1833" s="38">
        <v>11</v>
      </c>
    </row>
    <row r="1834" spans="1:14" s="1" customFormat="1" hidden="1" outlineLevel="2">
      <c r="A1834" s="51"/>
      <c r="B1834" s="95" t="s">
        <v>284</v>
      </c>
      <c r="C1834" s="148" t="s">
        <v>147</v>
      </c>
      <c r="D1834" s="148" t="s">
        <v>54</v>
      </c>
      <c r="E1834" s="6"/>
      <c r="F1834" s="4">
        <v>391</v>
      </c>
      <c r="G1834" s="6"/>
      <c r="H1834" s="38"/>
      <c r="I1834" s="6" t="s">
        <v>43</v>
      </c>
      <c r="J1834" s="38">
        <v>10</v>
      </c>
      <c r="K1834" s="38">
        <v>10</v>
      </c>
      <c r="L1834" s="4" t="s">
        <v>282</v>
      </c>
      <c r="M1834" s="6" t="s">
        <v>510</v>
      </c>
      <c r="N1834" s="38">
        <v>1</v>
      </c>
    </row>
    <row r="1835" spans="1:14" s="110" customFormat="1" ht="57" outlineLevel="1" collapsed="1">
      <c r="A1835" s="97" t="s">
        <v>706</v>
      </c>
      <c r="B1835" s="95" t="s">
        <v>284</v>
      </c>
      <c r="C1835" s="45" t="s">
        <v>154</v>
      </c>
      <c r="D1835" s="148" t="s">
        <v>54</v>
      </c>
      <c r="E1835" s="48" t="s">
        <v>707</v>
      </c>
      <c r="F1835" s="145" t="s">
        <v>708</v>
      </c>
      <c r="G1835" s="6" t="s">
        <v>374</v>
      </c>
      <c r="H1835" s="41" t="s">
        <v>302</v>
      </c>
      <c r="I1835" s="6" t="s">
        <v>43</v>
      </c>
      <c r="J1835" s="41">
        <v>7</v>
      </c>
      <c r="K1835" s="41">
        <v>12</v>
      </c>
      <c r="L1835" s="40" t="str">
        <f>L1836&amp;" "&amp;N1836&amp;M1836&amp;" "&amp;L1837&amp;" "&amp;N1837&amp;M1837&amp;" "&amp;L1838&amp;" "&amp;N1838&amp;M1838&amp;" "&amp;L1839&amp;" "&amp;N1839&amp;M1839</f>
        <v>уборка порубочных остатков 20м3 ремонт РЛНД 2шт. Выправка опор 5шт. Обрезка крон деревьев 300шт.</v>
      </c>
      <c r="M1835" s="39"/>
      <c r="N1835" s="41"/>
    </row>
    <row r="1836" spans="1:14" s="110" customFormat="1" hidden="1" outlineLevel="2">
      <c r="A1836" s="97"/>
      <c r="B1836" s="95" t="s">
        <v>284</v>
      </c>
      <c r="C1836" s="45" t="s">
        <v>154</v>
      </c>
      <c r="D1836" s="148" t="s">
        <v>54</v>
      </c>
      <c r="E1836" s="39"/>
      <c r="F1836" s="44" t="s">
        <v>709</v>
      </c>
      <c r="G1836" s="39"/>
      <c r="H1836" s="41"/>
      <c r="I1836" s="6" t="s">
        <v>43</v>
      </c>
      <c r="J1836" s="42">
        <v>11</v>
      </c>
      <c r="K1836" s="42">
        <v>12</v>
      </c>
      <c r="L1836" s="99" t="s">
        <v>710</v>
      </c>
      <c r="M1836" s="48" t="s">
        <v>200</v>
      </c>
      <c r="N1836" s="49">
        <v>20</v>
      </c>
    </row>
    <row r="1837" spans="1:14" s="110" customFormat="1" hidden="1" outlineLevel="2">
      <c r="A1837" s="97"/>
      <c r="B1837" s="95" t="s">
        <v>284</v>
      </c>
      <c r="C1837" s="45" t="s">
        <v>154</v>
      </c>
      <c r="D1837" s="148" t="s">
        <v>54</v>
      </c>
      <c r="E1837" s="39"/>
      <c r="F1837" s="44" t="s">
        <v>711</v>
      </c>
      <c r="G1837" s="39" t="s">
        <v>378</v>
      </c>
      <c r="H1837" s="41"/>
      <c r="I1837" s="6" t="s">
        <v>43</v>
      </c>
      <c r="J1837" s="42">
        <v>7</v>
      </c>
      <c r="K1837" s="42">
        <v>8</v>
      </c>
      <c r="L1837" s="7" t="s">
        <v>712</v>
      </c>
      <c r="M1837" s="48" t="s">
        <v>44</v>
      </c>
      <c r="N1837" s="49">
        <v>2</v>
      </c>
    </row>
    <row r="1838" spans="1:14" s="110" customFormat="1" hidden="1" outlineLevel="2">
      <c r="A1838" s="97"/>
      <c r="B1838" s="95" t="s">
        <v>284</v>
      </c>
      <c r="C1838" s="45" t="s">
        <v>154</v>
      </c>
      <c r="D1838" s="148" t="s">
        <v>54</v>
      </c>
      <c r="E1838" s="39"/>
      <c r="F1838" s="44" t="s">
        <v>713</v>
      </c>
      <c r="G1838" s="39"/>
      <c r="H1838" s="41"/>
      <c r="I1838" s="6" t="s">
        <v>43</v>
      </c>
      <c r="J1838" s="42">
        <v>11</v>
      </c>
      <c r="K1838" s="42">
        <v>12</v>
      </c>
      <c r="L1838" s="99" t="s">
        <v>113</v>
      </c>
      <c r="M1838" s="48" t="s">
        <v>44</v>
      </c>
      <c r="N1838" s="49">
        <v>5</v>
      </c>
    </row>
    <row r="1839" spans="1:14" s="110" customFormat="1" hidden="1" outlineLevel="2">
      <c r="A1839" s="97"/>
      <c r="B1839" s="95" t="s">
        <v>284</v>
      </c>
      <c r="C1839" s="45" t="s">
        <v>154</v>
      </c>
      <c r="D1839" s="148" t="s">
        <v>54</v>
      </c>
      <c r="E1839" s="39"/>
      <c r="F1839" s="44" t="s">
        <v>714</v>
      </c>
      <c r="G1839" s="39"/>
      <c r="H1839" s="41"/>
      <c r="I1839" s="6" t="s">
        <v>43</v>
      </c>
      <c r="J1839" s="42">
        <v>11</v>
      </c>
      <c r="K1839" s="42">
        <v>12</v>
      </c>
      <c r="L1839" s="40" t="s">
        <v>198</v>
      </c>
      <c r="M1839" s="48" t="s">
        <v>44</v>
      </c>
      <c r="N1839" s="49">
        <v>300</v>
      </c>
    </row>
    <row r="1840" spans="1:14" s="110" customFormat="1" ht="71.25" outlineLevel="1" collapsed="1">
      <c r="A1840" s="97" t="s">
        <v>715</v>
      </c>
      <c r="B1840" s="95" t="s">
        <v>284</v>
      </c>
      <c r="C1840" s="45" t="s">
        <v>154</v>
      </c>
      <c r="D1840" s="148" t="s">
        <v>54</v>
      </c>
      <c r="E1840" s="48" t="s">
        <v>716</v>
      </c>
      <c r="F1840" s="84" t="s">
        <v>717</v>
      </c>
      <c r="G1840" s="6" t="s">
        <v>121</v>
      </c>
      <c r="H1840" s="41" t="s">
        <v>718</v>
      </c>
      <c r="I1840" s="6" t="s">
        <v>43</v>
      </c>
      <c r="J1840" s="41">
        <v>4</v>
      </c>
      <c r="K1840" s="41">
        <v>11</v>
      </c>
      <c r="L1840" s="40" t="str">
        <f>L1841&amp;" "&amp;N1841&amp;M1841&amp;" "&amp;L1842&amp;" "&amp;N1842&amp;M1842&amp;" "&amp;L1843&amp;" "&amp;N1843&amp;M1843&amp;" "&amp;L1844&amp;" "&amp;N1844&amp;M1844&amp;" "&amp;L1845&amp;" "&amp;N1845&amp;M1845&amp;" "&amp;L1846&amp;" "&amp;N1846&amp;M1846&amp;" "&amp;L1847&amp;" "&amp;N1847&amp;M1847&amp;" "&amp;L1848&amp;" "&amp;N1848&amp;M1848</f>
        <v>Вырубка угрожающих деревьев, обрезка крон деревьев 100шт. Выправка опор  12шт. замена опор 3шт. замена опор 1шт. замена изоляторов 24шт. Ремонт РЛНД 1шт. Замена РЛНД 1шт. уборка порубочных остатков 10м3</v>
      </c>
      <c r="M1840" s="39"/>
      <c r="N1840" s="41"/>
    </row>
    <row r="1841" spans="1:14" s="110" customFormat="1" ht="28.5" hidden="1" outlineLevel="2">
      <c r="A1841" s="97"/>
      <c r="B1841" s="95" t="s">
        <v>284</v>
      </c>
      <c r="C1841" s="45" t="s">
        <v>154</v>
      </c>
      <c r="D1841" s="148" t="s">
        <v>54</v>
      </c>
      <c r="E1841" s="39"/>
      <c r="F1841" s="84" t="s">
        <v>719</v>
      </c>
      <c r="G1841" s="39"/>
      <c r="H1841" s="41"/>
      <c r="I1841" s="6" t="s">
        <v>43</v>
      </c>
      <c r="J1841" s="42">
        <v>4</v>
      </c>
      <c r="K1841" s="42">
        <v>4</v>
      </c>
      <c r="L1841" s="99" t="s">
        <v>720</v>
      </c>
      <c r="M1841" s="48" t="s">
        <v>44</v>
      </c>
      <c r="N1841" s="49">
        <v>100</v>
      </c>
    </row>
    <row r="1842" spans="1:14" s="110" customFormat="1" ht="28.5" hidden="1" outlineLevel="2">
      <c r="A1842" s="97"/>
      <c r="B1842" s="95" t="s">
        <v>284</v>
      </c>
      <c r="C1842" s="45" t="s">
        <v>154</v>
      </c>
      <c r="D1842" s="148" t="s">
        <v>54</v>
      </c>
      <c r="E1842" s="39"/>
      <c r="F1842" s="44" t="s">
        <v>721</v>
      </c>
      <c r="G1842" s="39"/>
      <c r="H1842" s="41"/>
      <c r="I1842" s="6" t="s">
        <v>43</v>
      </c>
      <c r="J1842" s="42">
        <v>8</v>
      </c>
      <c r="K1842" s="42">
        <v>8</v>
      </c>
      <c r="L1842" s="4" t="s">
        <v>192</v>
      </c>
      <c r="M1842" s="48" t="s">
        <v>44</v>
      </c>
      <c r="N1842" s="49">
        <v>12</v>
      </c>
    </row>
    <row r="1843" spans="1:14" s="110" customFormat="1" hidden="1" outlineLevel="2">
      <c r="A1843" s="97"/>
      <c r="B1843" s="95" t="s">
        <v>284</v>
      </c>
      <c r="C1843" s="45" t="s">
        <v>154</v>
      </c>
      <c r="D1843" s="148" t="s">
        <v>54</v>
      </c>
      <c r="E1843" s="39"/>
      <c r="F1843" s="47" t="s">
        <v>722</v>
      </c>
      <c r="G1843" s="39"/>
      <c r="H1843" s="41"/>
      <c r="I1843" s="6" t="s">
        <v>43</v>
      </c>
      <c r="J1843" s="42">
        <v>11</v>
      </c>
      <c r="K1843" s="42">
        <v>11</v>
      </c>
      <c r="L1843" s="52" t="s">
        <v>336</v>
      </c>
      <c r="M1843" s="48" t="s">
        <v>44</v>
      </c>
      <c r="N1843" s="49">
        <v>3</v>
      </c>
    </row>
    <row r="1844" spans="1:14" s="110" customFormat="1" hidden="1" outlineLevel="2">
      <c r="A1844" s="97"/>
      <c r="B1844" s="95" t="s">
        <v>284</v>
      </c>
      <c r="C1844" s="45" t="s">
        <v>154</v>
      </c>
      <c r="D1844" s="148" t="s">
        <v>54</v>
      </c>
      <c r="E1844" s="39"/>
      <c r="F1844" s="47" t="s">
        <v>723</v>
      </c>
      <c r="G1844" s="39"/>
      <c r="H1844" s="41"/>
      <c r="I1844" s="6" t="s">
        <v>43</v>
      </c>
      <c r="J1844" s="42">
        <v>11</v>
      </c>
      <c r="K1844" s="42">
        <v>11</v>
      </c>
      <c r="L1844" s="52" t="s">
        <v>336</v>
      </c>
      <c r="M1844" s="48" t="s">
        <v>44</v>
      </c>
      <c r="N1844" s="49">
        <v>1</v>
      </c>
    </row>
    <row r="1845" spans="1:14" s="110" customFormat="1" hidden="1" outlineLevel="2">
      <c r="A1845" s="97"/>
      <c r="B1845" s="95" t="s">
        <v>284</v>
      </c>
      <c r="C1845" s="45" t="s">
        <v>154</v>
      </c>
      <c r="D1845" s="148" t="s">
        <v>54</v>
      </c>
      <c r="E1845" s="39"/>
      <c r="F1845" s="84" t="s">
        <v>724</v>
      </c>
      <c r="G1845" s="39"/>
      <c r="H1845" s="41"/>
      <c r="I1845" s="6" t="s">
        <v>43</v>
      </c>
      <c r="J1845" s="42">
        <v>8</v>
      </c>
      <c r="K1845" s="42">
        <v>8</v>
      </c>
      <c r="L1845" s="99" t="s">
        <v>333</v>
      </c>
      <c r="M1845" s="48" t="s">
        <v>44</v>
      </c>
      <c r="N1845" s="49">
        <v>24</v>
      </c>
    </row>
    <row r="1846" spans="1:14" s="110" customFormat="1" hidden="1" outlineLevel="2">
      <c r="A1846" s="97"/>
      <c r="B1846" s="95" t="s">
        <v>284</v>
      </c>
      <c r="C1846" s="45" t="s">
        <v>154</v>
      </c>
      <c r="D1846" s="148" t="s">
        <v>54</v>
      </c>
      <c r="E1846" s="39"/>
      <c r="F1846" s="84" t="s">
        <v>725</v>
      </c>
      <c r="G1846" s="39"/>
      <c r="H1846" s="41"/>
      <c r="I1846" s="6" t="s">
        <v>43</v>
      </c>
      <c r="J1846" s="42">
        <v>5</v>
      </c>
      <c r="K1846" s="42">
        <v>5</v>
      </c>
      <c r="L1846" s="145" t="s">
        <v>352</v>
      </c>
      <c r="M1846" s="48" t="s">
        <v>44</v>
      </c>
      <c r="N1846" s="49">
        <v>1</v>
      </c>
    </row>
    <row r="1847" spans="1:14" s="110" customFormat="1" hidden="1" outlineLevel="2">
      <c r="A1847" s="97"/>
      <c r="B1847" s="95" t="s">
        <v>284</v>
      </c>
      <c r="C1847" s="45" t="s">
        <v>154</v>
      </c>
      <c r="D1847" s="148" t="s">
        <v>54</v>
      </c>
      <c r="E1847" s="39"/>
      <c r="F1847" s="84" t="s">
        <v>726</v>
      </c>
      <c r="G1847" s="39"/>
      <c r="H1847" s="41"/>
      <c r="I1847" s="6" t="s">
        <v>43</v>
      </c>
      <c r="J1847" s="42">
        <v>8</v>
      </c>
      <c r="K1847" s="42">
        <v>8</v>
      </c>
      <c r="L1847" s="7" t="s">
        <v>386</v>
      </c>
      <c r="M1847" s="48" t="s">
        <v>44</v>
      </c>
      <c r="N1847" s="49">
        <v>1</v>
      </c>
    </row>
    <row r="1848" spans="1:14" s="110" customFormat="1" ht="28.5" hidden="1" outlineLevel="2">
      <c r="A1848" s="97"/>
      <c r="B1848" s="95" t="s">
        <v>284</v>
      </c>
      <c r="C1848" s="45" t="s">
        <v>154</v>
      </c>
      <c r="D1848" s="148" t="s">
        <v>54</v>
      </c>
      <c r="E1848" s="39"/>
      <c r="F1848" s="47" t="s">
        <v>719</v>
      </c>
      <c r="G1848" s="39"/>
      <c r="H1848" s="41"/>
      <c r="I1848" s="6" t="s">
        <v>43</v>
      </c>
      <c r="J1848" s="42">
        <v>4</v>
      </c>
      <c r="K1848" s="42">
        <v>4</v>
      </c>
      <c r="L1848" s="99" t="s">
        <v>710</v>
      </c>
      <c r="M1848" s="48" t="s">
        <v>200</v>
      </c>
      <c r="N1848" s="49">
        <v>10</v>
      </c>
    </row>
    <row r="1849" spans="1:14" s="110" customFormat="1" ht="57" outlineLevel="1" collapsed="1">
      <c r="A1849" s="97" t="s">
        <v>727</v>
      </c>
      <c r="B1849" s="95" t="s">
        <v>284</v>
      </c>
      <c r="C1849" s="45" t="s">
        <v>154</v>
      </c>
      <c r="D1849" s="148" t="s">
        <v>54</v>
      </c>
      <c r="E1849" s="48" t="s">
        <v>728</v>
      </c>
      <c r="F1849" s="44" t="s">
        <v>729</v>
      </c>
      <c r="G1849" s="6" t="s">
        <v>121</v>
      </c>
      <c r="H1849" s="41" t="s">
        <v>730</v>
      </c>
      <c r="I1849" s="6" t="s">
        <v>43</v>
      </c>
      <c r="J1849" s="41">
        <v>6</v>
      </c>
      <c r="K1849" s="41">
        <v>9</v>
      </c>
      <c r="L1849" s="40" t="str">
        <f>L1850&amp;" "&amp;N1850&amp;M1850&amp;" "&amp;L1851&amp;" "&amp;N1851&amp;M1851&amp;" "&amp;L1852&amp;" "&amp;N1852&amp;M1852&amp;" "&amp;L1853&amp;" "&amp;N1853&amp;M1853</f>
        <v>Обрезка крон деревьев, вырубка угрожающих деревьев 150шт уборка порубочных остатков 10м3 Выправка опор  20шт замена опор 3шт.</v>
      </c>
      <c r="M1849" s="39"/>
      <c r="N1849" s="41"/>
    </row>
    <row r="1850" spans="1:14" s="110" customFormat="1" ht="42.75" hidden="1" outlineLevel="2">
      <c r="A1850" s="97"/>
      <c r="B1850" s="95" t="s">
        <v>284</v>
      </c>
      <c r="C1850" s="45" t="s">
        <v>154</v>
      </c>
      <c r="D1850" s="148" t="s">
        <v>54</v>
      </c>
      <c r="E1850" s="39"/>
      <c r="F1850" s="44" t="s">
        <v>731</v>
      </c>
      <c r="G1850" s="39"/>
      <c r="H1850" s="41"/>
      <c r="I1850" s="6" t="s">
        <v>43</v>
      </c>
      <c r="J1850" s="42">
        <v>9</v>
      </c>
      <c r="K1850" s="42">
        <v>9</v>
      </c>
      <c r="L1850" s="99" t="s">
        <v>732</v>
      </c>
      <c r="M1850" s="48" t="s">
        <v>510</v>
      </c>
      <c r="N1850" s="49">
        <v>150</v>
      </c>
    </row>
    <row r="1851" spans="1:14" s="110" customFormat="1" ht="42.75" hidden="1" outlineLevel="2">
      <c r="A1851" s="97"/>
      <c r="B1851" s="95" t="s">
        <v>284</v>
      </c>
      <c r="C1851" s="45" t="s">
        <v>154</v>
      </c>
      <c r="D1851" s="148" t="s">
        <v>54</v>
      </c>
      <c r="E1851" s="39"/>
      <c r="F1851" s="44" t="s">
        <v>731</v>
      </c>
      <c r="G1851" s="39"/>
      <c r="H1851" s="41"/>
      <c r="I1851" s="6" t="s">
        <v>43</v>
      </c>
      <c r="J1851" s="42">
        <v>9</v>
      </c>
      <c r="K1851" s="42">
        <v>9</v>
      </c>
      <c r="L1851" s="99" t="s">
        <v>710</v>
      </c>
      <c r="M1851" s="48" t="s">
        <v>200</v>
      </c>
      <c r="N1851" s="49">
        <v>10</v>
      </c>
    </row>
    <row r="1852" spans="1:14" s="110" customFormat="1" ht="28.5" hidden="1" outlineLevel="2">
      <c r="A1852" s="97"/>
      <c r="B1852" s="95" t="s">
        <v>284</v>
      </c>
      <c r="C1852" s="45" t="s">
        <v>154</v>
      </c>
      <c r="D1852" s="148" t="s">
        <v>54</v>
      </c>
      <c r="E1852" s="39"/>
      <c r="F1852" s="44" t="s">
        <v>733</v>
      </c>
      <c r="G1852" s="39"/>
      <c r="H1852" s="41"/>
      <c r="I1852" s="6" t="s">
        <v>43</v>
      </c>
      <c r="J1852" s="42">
        <v>6</v>
      </c>
      <c r="K1852" s="42">
        <v>6</v>
      </c>
      <c r="L1852" s="4" t="s">
        <v>192</v>
      </c>
      <c r="M1852" s="48" t="s">
        <v>510</v>
      </c>
      <c r="N1852" s="49">
        <v>20</v>
      </c>
    </row>
    <row r="1853" spans="1:14" s="110" customFormat="1" hidden="1" outlineLevel="2">
      <c r="A1853" s="97"/>
      <c r="B1853" s="95" t="s">
        <v>284</v>
      </c>
      <c r="C1853" s="45" t="s">
        <v>154</v>
      </c>
      <c r="D1853" s="148" t="s">
        <v>54</v>
      </c>
      <c r="E1853" s="39"/>
      <c r="F1853" s="44" t="s">
        <v>734</v>
      </c>
      <c r="G1853" s="39"/>
      <c r="H1853" s="41"/>
      <c r="I1853" s="6" t="s">
        <v>43</v>
      </c>
      <c r="J1853" s="42">
        <v>6</v>
      </c>
      <c r="K1853" s="42">
        <v>8</v>
      </c>
      <c r="L1853" s="52" t="s">
        <v>336</v>
      </c>
      <c r="M1853" s="48" t="s">
        <v>44</v>
      </c>
      <c r="N1853" s="49">
        <v>3</v>
      </c>
    </row>
    <row r="1854" spans="1:14" s="110" customFormat="1" ht="57" outlineLevel="1" collapsed="1">
      <c r="A1854" s="97" t="s">
        <v>735</v>
      </c>
      <c r="B1854" s="95" t="s">
        <v>284</v>
      </c>
      <c r="C1854" s="45" t="s">
        <v>154</v>
      </c>
      <c r="D1854" s="148" t="s">
        <v>54</v>
      </c>
      <c r="E1854" s="48" t="s">
        <v>736</v>
      </c>
      <c r="F1854" s="44" t="s">
        <v>737</v>
      </c>
      <c r="G1854" s="6" t="s">
        <v>121</v>
      </c>
      <c r="H1854" s="41" t="s">
        <v>302</v>
      </c>
      <c r="I1854" s="6" t="s">
        <v>43</v>
      </c>
      <c r="J1854" s="41">
        <v>10</v>
      </c>
      <c r="K1854" s="41">
        <v>10</v>
      </c>
      <c r="L1854" s="40" t="str">
        <f>L1855&amp;" "&amp;N1855&amp;M1855&amp;" "&amp;L1856&amp;" "&amp;N1856&amp;M1856&amp;" "&amp;L1857&amp;" "&amp;N1857&amp;M1857&amp;" "&amp;L1858&amp;" "&amp;N1858&amp;M1858</f>
        <v>Вырубка угрожающих деревьев 100шт замена опор 3шт. замена опор 1шт. уборка порубочных остатков 10м3</v>
      </c>
      <c r="M1854" s="39"/>
      <c r="N1854" s="41"/>
    </row>
    <row r="1855" spans="1:14" s="110" customFormat="1" ht="28.5" hidden="1" outlineLevel="2">
      <c r="A1855" s="97"/>
      <c r="B1855" s="95" t="s">
        <v>284</v>
      </c>
      <c r="C1855" s="45" t="s">
        <v>154</v>
      </c>
      <c r="D1855" s="148" t="s">
        <v>54</v>
      </c>
      <c r="E1855" s="39"/>
      <c r="F1855" s="44" t="s">
        <v>738</v>
      </c>
      <c r="G1855" s="39"/>
      <c r="H1855" s="41"/>
      <c r="I1855" s="6" t="s">
        <v>43</v>
      </c>
      <c r="J1855" s="42">
        <v>10</v>
      </c>
      <c r="K1855" s="42">
        <v>10</v>
      </c>
      <c r="L1855" s="84" t="s">
        <v>67</v>
      </c>
      <c r="M1855" s="48" t="s">
        <v>510</v>
      </c>
      <c r="N1855" s="49">
        <v>100</v>
      </c>
    </row>
    <row r="1856" spans="1:14" s="110" customFormat="1" hidden="1" outlineLevel="2">
      <c r="A1856" s="97"/>
      <c r="B1856" s="95" t="s">
        <v>284</v>
      </c>
      <c r="C1856" s="45" t="s">
        <v>154</v>
      </c>
      <c r="D1856" s="148" t="s">
        <v>54</v>
      </c>
      <c r="E1856" s="39"/>
      <c r="F1856" s="44" t="s">
        <v>739</v>
      </c>
      <c r="G1856" s="39"/>
      <c r="H1856" s="41"/>
      <c r="I1856" s="6" t="s">
        <v>43</v>
      </c>
      <c r="J1856" s="42">
        <v>10</v>
      </c>
      <c r="K1856" s="42">
        <v>10</v>
      </c>
      <c r="L1856" s="7" t="s">
        <v>336</v>
      </c>
      <c r="M1856" s="48" t="s">
        <v>44</v>
      </c>
      <c r="N1856" s="49">
        <v>3</v>
      </c>
    </row>
    <row r="1857" spans="1:14" s="110" customFormat="1" hidden="1" outlineLevel="2">
      <c r="A1857" s="97"/>
      <c r="B1857" s="95" t="s">
        <v>284</v>
      </c>
      <c r="C1857" s="45" t="s">
        <v>154</v>
      </c>
      <c r="D1857" s="148" t="s">
        <v>54</v>
      </c>
      <c r="E1857" s="39"/>
      <c r="F1857" s="44" t="s">
        <v>740</v>
      </c>
      <c r="G1857" s="39"/>
      <c r="H1857" s="41"/>
      <c r="I1857" s="6" t="s">
        <v>43</v>
      </c>
      <c r="J1857" s="42">
        <v>10</v>
      </c>
      <c r="K1857" s="42">
        <v>10</v>
      </c>
      <c r="L1857" s="52" t="s">
        <v>336</v>
      </c>
      <c r="M1857" s="48" t="s">
        <v>44</v>
      </c>
      <c r="N1857" s="49">
        <v>1</v>
      </c>
    </row>
    <row r="1858" spans="1:14" s="110" customFormat="1" ht="28.5" hidden="1" outlineLevel="2">
      <c r="A1858" s="97"/>
      <c r="B1858" s="95" t="s">
        <v>284</v>
      </c>
      <c r="C1858" s="45" t="s">
        <v>154</v>
      </c>
      <c r="D1858" s="148" t="s">
        <v>54</v>
      </c>
      <c r="E1858" s="39"/>
      <c r="F1858" s="44" t="s">
        <v>738</v>
      </c>
      <c r="G1858" s="39"/>
      <c r="H1858" s="41"/>
      <c r="I1858" s="6" t="s">
        <v>43</v>
      </c>
      <c r="J1858" s="42">
        <v>10</v>
      </c>
      <c r="K1858" s="42">
        <v>10</v>
      </c>
      <c r="L1858" s="99" t="s">
        <v>710</v>
      </c>
      <c r="M1858" s="48" t="s">
        <v>200</v>
      </c>
      <c r="N1858" s="49">
        <v>10</v>
      </c>
    </row>
    <row r="1859" spans="1:14" s="110" customFormat="1" ht="71.25" outlineLevel="1" collapsed="1">
      <c r="A1859" s="97" t="s">
        <v>741</v>
      </c>
      <c r="B1859" s="95" t="s">
        <v>284</v>
      </c>
      <c r="C1859" s="45" t="s">
        <v>154</v>
      </c>
      <c r="D1859" s="148" t="s">
        <v>54</v>
      </c>
      <c r="E1859" s="48" t="s">
        <v>742</v>
      </c>
      <c r="F1859" s="44" t="s">
        <v>743</v>
      </c>
      <c r="G1859" s="6" t="s">
        <v>121</v>
      </c>
      <c r="H1859" s="41" t="s">
        <v>575</v>
      </c>
      <c r="I1859" s="6" t="s">
        <v>43</v>
      </c>
      <c r="J1859" s="41">
        <v>2</v>
      </c>
      <c r="K1859" s="41">
        <v>10</v>
      </c>
      <c r="L1859" s="4" t="str">
        <f>L1860&amp;" "&amp;N1860&amp;M1860&amp;" "&amp;L1861&amp;" "&amp;N1861&amp;M1861&amp;" "&amp;L1862&amp;" "&amp;N1862&amp;M1862&amp;" "&amp;L1863&amp;" "&amp;N1863&amp;M1863&amp;" "&amp;L1864&amp;" "&amp;N1864&amp;M1864&amp;" "&amp;L1865&amp;" "&amp;N1865&amp;M1865</f>
        <v>Обрезка крон деревьев 200шт Выправка опор  16шт ручная расчистка просек 1,5га Механизированная расчистка просек 3,3га замена опор 4шт уборка порубочных остатков 15м3</v>
      </c>
      <c r="M1859" s="39"/>
      <c r="N1859" s="41"/>
    </row>
    <row r="1860" spans="1:14" s="110" customFormat="1" hidden="1" outlineLevel="2">
      <c r="A1860" s="97"/>
      <c r="B1860" s="95" t="s">
        <v>284</v>
      </c>
      <c r="C1860" s="45" t="s">
        <v>154</v>
      </c>
      <c r="D1860" s="148" t="s">
        <v>54</v>
      </c>
      <c r="E1860" s="39"/>
      <c r="F1860" s="44" t="s">
        <v>744</v>
      </c>
      <c r="G1860" s="39"/>
      <c r="H1860" s="41"/>
      <c r="I1860" s="6" t="s">
        <v>43</v>
      </c>
      <c r="J1860" s="42">
        <v>2</v>
      </c>
      <c r="K1860" s="42">
        <v>3</v>
      </c>
      <c r="L1860" s="44" t="s">
        <v>198</v>
      </c>
      <c r="M1860" s="48" t="s">
        <v>510</v>
      </c>
      <c r="N1860" s="49">
        <v>200</v>
      </c>
    </row>
    <row r="1861" spans="1:14" s="110" customFormat="1" ht="42.75" hidden="1" outlineLevel="2">
      <c r="A1861" s="97"/>
      <c r="B1861" s="95" t="s">
        <v>284</v>
      </c>
      <c r="C1861" s="45" t="s">
        <v>154</v>
      </c>
      <c r="D1861" s="148" t="s">
        <v>54</v>
      </c>
      <c r="E1861" s="39"/>
      <c r="F1861" s="44" t="s">
        <v>745</v>
      </c>
      <c r="G1861" s="39"/>
      <c r="H1861" s="41"/>
      <c r="I1861" s="6" t="s">
        <v>43</v>
      </c>
      <c r="J1861" s="42">
        <v>10</v>
      </c>
      <c r="K1861" s="42">
        <v>10</v>
      </c>
      <c r="L1861" s="4" t="s">
        <v>192</v>
      </c>
      <c r="M1861" s="48" t="s">
        <v>510</v>
      </c>
      <c r="N1861" s="49">
        <v>16</v>
      </c>
    </row>
    <row r="1862" spans="1:14" s="110" customFormat="1" hidden="1" outlineLevel="2">
      <c r="A1862" s="97"/>
      <c r="B1862" s="95" t="s">
        <v>284</v>
      </c>
      <c r="C1862" s="45" t="s">
        <v>154</v>
      </c>
      <c r="D1862" s="148" t="s">
        <v>54</v>
      </c>
      <c r="E1862" s="39"/>
      <c r="F1862" s="84" t="s">
        <v>746</v>
      </c>
      <c r="G1862" s="39"/>
      <c r="H1862" s="41"/>
      <c r="I1862" s="6" t="s">
        <v>43</v>
      </c>
      <c r="J1862" s="42">
        <v>2</v>
      </c>
      <c r="K1862" s="42">
        <v>3</v>
      </c>
      <c r="L1862" s="46" t="s">
        <v>125</v>
      </c>
      <c r="M1862" s="48" t="s">
        <v>63</v>
      </c>
      <c r="N1862" s="49">
        <v>1.5</v>
      </c>
    </row>
    <row r="1863" spans="1:14" s="110" customFormat="1" hidden="1" outlineLevel="2">
      <c r="A1863" s="97"/>
      <c r="B1863" s="95" t="s">
        <v>284</v>
      </c>
      <c r="C1863" s="45" t="s">
        <v>154</v>
      </c>
      <c r="D1863" s="148" t="s">
        <v>54</v>
      </c>
      <c r="E1863" s="39"/>
      <c r="F1863" s="84" t="s">
        <v>747</v>
      </c>
      <c r="G1863" s="39"/>
      <c r="H1863" s="41"/>
      <c r="I1863" s="6" t="s">
        <v>61</v>
      </c>
      <c r="J1863" s="42">
        <v>6</v>
      </c>
      <c r="K1863" s="42">
        <v>12</v>
      </c>
      <c r="L1863" s="4" t="s">
        <v>65</v>
      </c>
      <c r="M1863" s="48" t="s">
        <v>63</v>
      </c>
      <c r="N1863" s="49">
        <v>3.3</v>
      </c>
    </row>
    <row r="1864" spans="1:14" s="110" customFormat="1" hidden="1" outlineLevel="2">
      <c r="A1864" s="97"/>
      <c r="B1864" s="95" t="s">
        <v>284</v>
      </c>
      <c r="C1864" s="45" t="s">
        <v>154</v>
      </c>
      <c r="D1864" s="148" t="s">
        <v>54</v>
      </c>
      <c r="E1864" s="39"/>
      <c r="F1864" s="84" t="s">
        <v>748</v>
      </c>
      <c r="G1864" s="39"/>
      <c r="H1864" s="41"/>
      <c r="I1864" s="6" t="s">
        <v>43</v>
      </c>
      <c r="J1864" s="42">
        <v>10</v>
      </c>
      <c r="K1864" s="42">
        <v>10</v>
      </c>
      <c r="L1864" s="7" t="s">
        <v>336</v>
      </c>
      <c r="M1864" s="48" t="s">
        <v>510</v>
      </c>
      <c r="N1864" s="49">
        <v>4</v>
      </c>
    </row>
    <row r="1865" spans="1:14" s="110" customFormat="1" hidden="1" outlineLevel="2">
      <c r="A1865" s="97"/>
      <c r="B1865" s="95" t="s">
        <v>284</v>
      </c>
      <c r="C1865" s="45" t="s">
        <v>154</v>
      </c>
      <c r="D1865" s="148" t="s">
        <v>54</v>
      </c>
      <c r="E1865" s="39"/>
      <c r="F1865" s="44" t="s">
        <v>744</v>
      </c>
      <c r="G1865" s="39"/>
      <c r="H1865" s="41"/>
      <c r="I1865" s="6" t="s">
        <v>43</v>
      </c>
      <c r="J1865" s="42">
        <v>2</v>
      </c>
      <c r="K1865" s="42">
        <v>3</v>
      </c>
      <c r="L1865" s="99" t="s">
        <v>710</v>
      </c>
      <c r="M1865" s="48" t="s">
        <v>200</v>
      </c>
      <c r="N1865" s="49">
        <v>15</v>
      </c>
    </row>
    <row r="1866" spans="1:14" s="110" customFormat="1" ht="57" outlineLevel="1" collapsed="1">
      <c r="A1866" s="97" t="s">
        <v>749</v>
      </c>
      <c r="B1866" s="95" t="s">
        <v>284</v>
      </c>
      <c r="C1866" s="45" t="s">
        <v>154</v>
      </c>
      <c r="D1866" s="148" t="s">
        <v>54</v>
      </c>
      <c r="E1866" s="48" t="s">
        <v>750</v>
      </c>
      <c r="F1866" s="44" t="s">
        <v>751</v>
      </c>
      <c r="G1866" s="6" t="s">
        <v>121</v>
      </c>
      <c r="H1866" s="41" t="s">
        <v>302</v>
      </c>
      <c r="I1866" s="6" t="s">
        <v>43</v>
      </c>
      <c r="J1866" s="41">
        <v>2</v>
      </c>
      <c r="K1866" s="41">
        <v>11</v>
      </c>
      <c r="L1866" s="40" t="str">
        <f>L1867&amp;" "&amp;N1867&amp;M1867&amp;" "&amp;L1868&amp;" "&amp;N1868&amp;M1868&amp;" "&amp;L1869&amp;" "&amp;N1869&amp;M1869&amp;" "&amp;L1870&amp;" "&amp;N1870&amp;M1870</f>
        <v>Вырубка угрожающих деревьев 20шт. расчистка просек 0,6га замена опор 1шт. замена опор 2шт.</v>
      </c>
      <c r="M1866" s="39"/>
      <c r="N1866" s="41"/>
    </row>
    <row r="1867" spans="1:14" s="110" customFormat="1" hidden="1" outlineLevel="2">
      <c r="A1867" s="97"/>
      <c r="B1867" s="95" t="s">
        <v>284</v>
      </c>
      <c r="C1867" s="45" t="s">
        <v>154</v>
      </c>
      <c r="D1867" s="148" t="s">
        <v>54</v>
      </c>
      <c r="E1867" s="39"/>
      <c r="F1867" s="44" t="s">
        <v>752</v>
      </c>
      <c r="G1867" s="39"/>
      <c r="H1867" s="41"/>
      <c r="I1867" s="6" t="s">
        <v>43</v>
      </c>
      <c r="J1867" s="42">
        <v>2</v>
      </c>
      <c r="K1867" s="42">
        <v>2</v>
      </c>
      <c r="L1867" s="84" t="s">
        <v>67</v>
      </c>
      <c r="M1867" s="48" t="s">
        <v>44</v>
      </c>
      <c r="N1867" s="49">
        <v>20</v>
      </c>
    </row>
    <row r="1868" spans="1:14" s="110" customFormat="1" hidden="1" outlineLevel="2">
      <c r="A1868" s="97"/>
      <c r="B1868" s="95" t="s">
        <v>284</v>
      </c>
      <c r="C1868" s="45" t="s">
        <v>154</v>
      </c>
      <c r="D1868" s="148" t="s">
        <v>54</v>
      </c>
      <c r="E1868" s="39"/>
      <c r="F1868" s="44" t="s">
        <v>753</v>
      </c>
      <c r="G1868" s="39"/>
      <c r="H1868" s="41"/>
      <c r="I1868" s="6" t="s">
        <v>43</v>
      </c>
      <c r="J1868" s="42">
        <v>2</v>
      </c>
      <c r="K1868" s="42">
        <v>2</v>
      </c>
      <c r="L1868" s="99" t="s">
        <v>6188</v>
      </c>
      <c r="M1868" s="48" t="s">
        <v>63</v>
      </c>
      <c r="N1868" s="49">
        <v>0.6</v>
      </c>
    </row>
    <row r="1869" spans="1:14" s="110" customFormat="1" hidden="1" outlineLevel="2">
      <c r="A1869" s="97"/>
      <c r="B1869" s="95" t="s">
        <v>284</v>
      </c>
      <c r="C1869" s="45" t="s">
        <v>154</v>
      </c>
      <c r="D1869" s="148" t="s">
        <v>54</v>
      </c>
      <c r="E1869" s="39"/>
      <c r="F1869" s="44" t="s">
        <v>754</v>
      </c>
      <c r="G1869" s="39"/>
      <c r="H1869" s="41"/>
      <c r="I1869" s="6" t="s">
        <v>43</v>
      </c>
      <c r="J1869" s="42">
        <v>11</v>
      </c>
      <c r="K1869" s="42">
        <v>11</v>
      </c>
      <c r="L1869" s="52" t="s">
        <v>336</v>
      </c>
      <c r="M1869" s="48" t="s">
        <v>44</v>
      </c>
      <c r="N1869" s="49">
        <v>1</v>
      </c>
    </row>
    <row r="1870" spans="1:14" s="110" customFormat="1" hidden="1" outlineLevel="2">
      <c r="A1870" s="97"/>
      <c r="B1870" s="95" t="s">
        <v>284</v>
      </c>
      <c r="C1870" s="45" t="s">
        <v>154</v>
      </c>
      <c r="D1870" s="148" t="s">
        <v>54</v>
      </c>
      <c r="E1870" s="39"/>
      <c r="F1870" s="44" t="s">
        <v>755</v>
      </c>
      <c r="G1870" s="39"/>
      <c r="H1870" s="41"/>
      <c r="I1870" s="6" t="s">
        <v>43</v>
      </c>
      <c r="J1870" s="42">
        <v>11</v>
      </c>
      <c r="K1870" s="42">
        <v>11</v>
      </c>
      <c r="L1870" s="7" t="s">
        <v>336</v>
      </c>
      <c r="M1870" s="48" t="s">
        <v>44</v>
      </c>
      <c r="N1870" s="49">
        <v>2</v>
      </c>
    </row>
    <row r="1871" spans="1:14" s="112" customFormat="1" ht="42.75" outlineLevel="1" collapsed="1">
      <c r="A1871" s="97" t="s">
        <v>756</v>
      </c>
      <c r="B1871" s="95" t="s">
        <v>284</v>
      </c>
      <c r="C1871" s="45" t="s">
        <v>154</v>
      </c>
      <c r="D1871" s="148" t="s">
        <v>54</v>
      </c>
      <c r="E1871" s="97" t="s">
        <v>757</v>
      </c>
      <c r="F1871" s="47" t="s">
        <v>758</v>
      </c>
      <c r="G1871" s="39" t="s">
        <v>108</v>
      </c>
      <c r="H1871" s="41"/>
      <c r="I1871" s="6" t="s">
        <v>43</v>
      </c>
      <c r="J1871" s="42">
        <v>1</v>
      </c>
      <c r="K1871" s="42">
        <v>12</v>
      </c>
      <c r="L1871" s="40" t="str">
        <f>L1872&amp;" "&amp;N1872&amp;M1872&amp;" "&amp;L1873&amp;" "&amp;N1873&amp;M1873&amp;" "&amp;L1874&amp;" "&amp;N1874&amp;M1874</f>
        <v>вырубка угрожающих деревьев 75шт демонтаж опор, монтаж опор 15шт замена опор 3шт</v>
      </c>
      <c r="M1871" s="49"/>
      <c r="N1871" s="49"/>
    </row>
    <row r="1872" spans="1:14" s="112" customFormat="1" hidden="1" outlineLevel="2">
      <c r="A1872" s="97"/>
      <c r="B1872" s="95" t="s">
        <v>284</v>
      </c>
      <c r="C1872" s="45" t="s">
        <v>154</v>
      </c>
      <c r="D1872" s="148" t="s">
        <v>54</v>
      </c>
      <c r="E1872" s="97"/>
      <c r="F1872" s="84" t="s">
        <v>759</v>
      </c>
      <c r="G1872" s="39"/>
      <c r="H1872" s="41"/>
      <c r="I1872" s="6" t="s">
        <v>43</v>
      </c>
      <c r="J1872" s="42">
        <v>1</v>
      </c>
      <c r="K1872" s="42">
        <v>2</v>
      </c>
      <c r="L1872" s="70" t="s">
        <v>760</v>
      </c>
      <c r="M1872" s="49" t="s">
        <v>510</v>
      </c>
      <c r="N1872" s="49">
        <v>75</v>
      </c>
    </row>
    <row r="1873" spans="1:14" s="112" customFormat="1" hidden="1" outlineLevel="2">
      <c r="A1873" s="97"/>
      <c r="B1873" s="95" t="s">
        <v>284</v>
      </c>
      <c r="C1873" s="45" t="s">
        <v>154</v>
      </c>
      <c r="D1873" s="148" t="s">
        <v>54</v>
      </c>
      <c r="E1873" s="97"/>
      <c r="F1873" s="101" t="s">
        <v>761</v>
      </c>
      <c r="G1873" s="39"/>
      <c r="H1873" s="41"/>
      <c r="I1873" s="6" t="s">
        <v>43</v>
      </c>
      <c r="J1873" s="41">
        <v>1</v>
      </c>
      <c r="K1873" s="41">
        <v>2</v>
      </c>
      <c r="L1873" s="101" t="s">
        <v>762</v>
      </c>
      <c r="M1873" s="97" t="s">
        <v>510</v>
      </c>
      <c r="N1873" s="41">
        <v>15</v>
      </c>
    </row>
    <row r="1874" spans="1:14" s="112" customFormat="1" hidden="1" outlineLevel="2">
      <c r="A1874" s="97"/>
      <c r="B1874" s="95" t="s">
        <v>284</v>
      </c>
      <c r="C1874" s="45" t="s">
        <v>154</v>
      </c>
      <c r="D1874" s="148" t="s">
        <v>54</v>
      </c>
      <c r="E1874" s="97"/>
      <c r="F1874" s="84" t="s">
        <v>763</v>
      </c>
      <c r="G1874" s="39"/>
      <c r="H1874" s="41"/>
      <c r="I1874" s="6" t="s">
        <v>43</v>
      </c>
      <c r="J1874" s="41" t="s">
        <v>764</v>
      </c>
      <c r="K1874" s="41" t="s">
        <v>764</v>
      </c>
      <c r="L1874" s="5" t="s">
        <v>336</v>
      </c>
      <c r="M1874" s="97" t="s">
        <v>510</v>
      </c>
      <c r="N1874" s="41" t="s">
        <v>206</v>
      </c>
    </row>
    <row r="1875" spans="1:14" s="112" customFormat="1" ht="42.75" outlineLevel="1" collapsed="1">
      <c r="A1875" s="97" t="s">
        <v>765</v>
      </c>
      <c r="B1875" s="95" t="s">
        <v>284</v>
      </c>
      <c r="C1875" s="100" t="s">
        <v>154</v>
      </c>
      <c r="D1875" s="148" t="s">
        <v>54</v>
      </c>
      <c r="E1875" s="97" t="s">
        <v>766</v>
      </c>
      <c r="F1875" s="101" t="s">
        <v>767</v>
      </c>
      <c r="G1875" s="39" t="s">
        <v>108</v>
      </c>
      <c r="H1875" s="41"/>
      <c r="I1875" s="6" t="s">
        <v>43</v>
      </c>
      <c r="J1875" s="41">
        <v>8</v>
      </c>
      <c r="K1875" s="41">
        <v>8</v>
      </c>
      <c r="L1875" s="40" t="str">
        <f>L1876&amp;" "&amp;N1876&amp;M1876&amp;" "&amp;L1877&amp;" "&amp;N1877&amp;M1877</f>
        <v>Замена РЛНД 1шт Замена изоляторов 6шт</v>
      </c>
      <c r="M1875" s="97"/>
      <c r="N1875" s="41"/>
    </row>
    <row r="1876" spans="1:14" s="112" customFormat="1" hidden="1" outlineLevel="2">
      <c r="A1876" s="97"/>
      <c r="B1876" s="95" t="s">
        <v>284</v>
      </c>
      <c r="C1876" s="100" t="s">
        <v>154</v>
      </c>
      <c r="D1876" s="148" t="s">
        <v>54</v>
      </c>
      <c r="E1876" s="97"/>
      <c r="F1876" s="84" t="s">
        <v>768</v>
      </c>
      <c r="G1876" s="39"/>
      <c r="H1876" s="41"/>
      <c r="I1876" s="6" t="s">
        <v>43</v>
      </c>
      <c r="J1876" s="41">
        <v>8</v>
      </c>
      <c r="K1876" s="41">
        <v>8</v>
      </c>
      <c r="L1876" s="7" t="s">
        <v>386</v>
      </c>
      <c r="M1876" s="97" t="s">
        <v>510</v>
      </c>
      <c r="N1876" s="41" t="s">
        <v>769</v>
      </c>
    </row>
    <row r="1877" spans="1:14" s="112" customFormat="1" hidden="1" outlineLevel="2">
      <c r="A1877" s="97"/>
      <c r="B1877" s="95" t="s">
        <v>284</v>
      </c>
      <c r="C1877" s="100" t="s">
        <v>154</v>
      </c>
      <c r="D1877" s="148" t="s">
        <v>54</v>
      </c>
      <c r="E1877" s="97"/>
      <c r="F1877" s="84" t="s">
        <v>770</v>
      </c>
      <c r="G1877" s="39"/>
      <c r="H1877" s="41"/>
      <c r="I1877" s="6" t="s">
        <v>43</v>
      </c>
      <c r="J1877" s="41">
        <v>8</v>
      </c>
      <c r="K1877" s="41">
        <v>8</v>
      </c>
      <c r="L1877" s="101" t="s">
        <v>77</v>
      </c>
      <c r="M1877" s="97" t="s">
        <v>510</v>
      </c>
      <c r="N1877" s="41" t="s">
        <v>332</v>
      </c>
    </row>
    <row r="1878" spans="1:14" s="112" customFormat="1" ht="57" outlineLevel="1" collapsed="1">
      <c r="A1878" s="97" t="s">
        <v>771</v>
      </c>
      <c r="B1878" s="95" t="s">
        <v>284</v>
      </c>
      <c r="C1878" s="100" t="s">
        <v>154</v>
      </c>
      <c r="D1878" s="148" t="s">
        <v>54</v>
      </c>
      <c r="E1878" s="43" t="s">
        <v>772</v>
      </c>
      <c r="F1878" s="40" t="s">
        <v>773</v>
      </c>
      <c r="G1878" s="6" t="s">
        <v>121</v>
      </c>
      <c r="H1878" s="41" t="s">
        <v>533</v>
      </c>
      <c r="I1878" s="6" t="s">
        <v>43</v>
      </c>
      <c r="J1878" s="42">
        <v>3</v>
      </c>
      <c r="K1878" s="42">
        <v>10</v>
      </c>
      <c r="L1878" s="4" t="str">
        <f>L1879&amp;" "&amp;N1879&amp;M1879&amp;" "&amp;L1880&amp;" "&amp;N1880&amp;M1880&amp;" "&amp;L1881&amp;" "&amp;N1881&amp;M1881&amp;" "&amp;L1882&amp;" "&amp;N1882&amp;M1882&amp;" "&amp;L1883&amp;" "&amp;N1883&amp;M1883</f>
        <v>Обрезка крон деревьев 35шт уборка порубочных остатков 7м3 замена опор 2шт Замена изоляторов 15шт Монтаж провода 0,14км</v>
      </c>
      <c r="M1878" s="97" t="s">
        <v>510</v>
      </c>
      <c r="N1878" s="41"/>
    </row>
    <row r="1879" spans="1:14" s="112" customFormat="1" hidden="1" outlineLevel="2">
      <c r="A1879" s="97"/>
      <c r="B1879" s="95" t="s">
        <v>284</v>
      </c>
      <c r="C1879" s="100" t="s">
        <v>154</v>
      </c>
      <c r="D1879" s="148" t="s">
        <v>54</v>
      </c>
      <c r="E1879" s="43"/>
      <c r="F1879" s="40" t="s">
        <v>774</v>
      </c>
      <c r="G1879" s="39"/>
      <c r="H1879" s="41"/>
      <c r="I1879" s="6" t="s">
        <v>43</v>
      </c>
      <c r="J1879" s="42">
        <v>3</v>
      </c>
      <c r="K1879" s="42">
        <v>3</v>
      </c>
      <c r="L1879" s="101" t="s">
        <v>198</v>
      </c>
      <c r="M1879" s="97" t="s">
        <v>510</v>
      </c>
      <c r="N1879" s="41">
        <v>35</v>
      </c>
    </row>
    <row r="1880" spans="1:14" s="112" customFormat="1" hidden="1" outlineLevel="2">
      <c r="A1880" s="97"/>
      <c r="B1880" s="95" t="s">
        <v>284</v>
      </c>
      <c r="C1880" s="100" t="s">
        <v>154</v>
      </c>
      <c r="D1880" s="148" t="s">
        <v>54</v>
      </c>
      <c r="E1880" s="43"/>
      <c r="F1880" s="40" t="s">
        <v>775</v>
      </c>
      <c r="G1880" s="39"/>
      <c r="H1880" s="41"/>
      <c r="I1880" s="6" t="s">
        <v>43</v>
      </c>
      <c r="J1880" s="42">
        <v>3</v>
      </c>
      <c r="K1880" s="42">
        <v>3</v>
      </c>
      <c r="L1880" s="99" t="s">
        <v>710</v>
      </c>
      <c r="M1880" s="97" t="s">
        <v>200</v>
      </c>
      <c r="N1880" s="41">
        <v>7</v>
      </c>
    </row>
    <row r="1881" spans="1:14" s="112" customFormat="1" hidden="1" outlineLevel="2">
      <c r="A1881" s="97"/>
      <c r="B1881" s="95" t="s">
        <v>284</v>
      </c>
      <c r="C1881" s="100" t="s">
        <v>154</v>
      </c>
      <c r="D1881" s="148" t="s">
        <v>54</v>
      </c>
      <c r="E1881" s="43"/>
      <c r="F1881" s="145" t="s">
        <v>776</v>
      </c>
      <c r="G1881" s="39"/>
      <c r="H1881" s="41"/>
      <c r="I1881" s="6" t="s">
        <v>43</v>
      </c>
      <c r="J1881" s="42">
        <v>10</v>
      </c>
      <c r="K1881" s="42">
        <v>10</v>
      </c>
      <c r="L1881" s="7" t="s">
        <v>336</v>
      </c>
      <c r="M1881" s="97" t="s">
        <v>510</v>
      </c>
      <c r="N1881" s="41">
        <v>2</v>
      </c>
    </row>
    <row r="1882" spans="1:14" s="112" customFormat="1" ht="28.5" hidden="1" outlineLevel="2">
      <c r="A1882" s="97"/>
      <c r="B1882" s="95" t="s">
        <v>284</v>
      </c>
      <c r="C1882" s="100" t="s">
        <v>154</v>
      </c>
      <c r="D1882" s="148" t="s">
        <v>54</v>
      </c>
      <c r="E1882" s="97"/>
      <c r="F1882" s="101" t="s">
        <v>777</v>
      </c>
      <c r="G1882" s="39"/>
      <c r="H1882" s="41"/>
      <c r="I1882" s="6" t="s">
        <v>43</v>
      </c>
      <c r="J1882" s="42">
        <v>10</v>
      </c>
      <c r="K1882" s="42">
        <v>10</v>
      </c>
      <c r="L1882" s="101" t="s">
        <v>77</v>
      </c>
      <c r="M1882" s="97" t="s">
        <v>510</v>
      </c>
      <c r="N1882" s="41">
        <v>15</v>
      </c>
    </row>
    <row r="1883" spans="1:14" s="112" customFormat="1" hidden="1" outlineLevel="2">
      <c r="A1883" s="97"/>
      <c r="B1883" s="95" t="s">
        <v>284</v>
      </c>
      <c r="C1883" s="100" t="s">
        <v>154</v>
      </c>
      <c r="D1883" s="148" t="s">
        <v>54</v>
      </c>
      <c r="E1883" s="97"/>
      <c r="F1883" s="145" t="s">
        <v>778</v>
      </c>
      <c r="G1883" s="39"/>
      <c r="H1883" s="41"/>
      <c r="I1883" s="6" t="s">
        <v>43</v>
      </c>
      <c r="J1883" s="42">
        <v>10</v>
      </c>
      <c r="K1883" s="42">
        <v>10</v>
      </c>
      <c r="L1883" s="101" t="s">
        <v>779</v>
      </c>
      <c r="M1883" s="97" t="s">
        <v>29</v>
      </c>
      <c r="N1883" s="41">
        <v>0.14000000000000001</v>
      </c>
    </row>
    <row r="1884" spans="1:14" s="112" customFormat="1" ht="42.75" outlineLevel="1" collapsed="1">
      <c r="A1884" s="97" t="s">
        <v>780</v>
      </c>
      <c r="B1884" s="95" t="s">
        <v>284</v>
      </c>
      <c r="C1884" s="100" t="s">
        <v>154</v>
      </c>
      <c r="D1884" s="148" t="s">
        <v>54</v>
      </c>
      <c r="E1884" s="97" t="s">
        <v>781</v>
      </c>
      <c r="F1884" s="47" t="s">
        <v>782</v>
      </c>
      <c r="G1884" s="39" t="s">
        <v>108</v>
      </c>
      <c r="H1884" s="41"/>
      <c r="I1884" s="6" t="s">
        <v>43</v>
      </c>
      <c r="J1884" s="42">
        <v>4</v>
      </c>
      <c r="K1884" s="42">
        <v>7</v>
      </c>
      <c r="L1884" s="40" t="str">
        <f>L1885&amp;" "&amp;N1885&amp;M1885&amp;" "&amp;L1886&amp;" "&amp;N1886&amp;M1886&amp;" "&amp;L1887&amp;" "&amp;N1887&amp;M1887&amp;" "&amp;L1888&amp;" "&amp;N1888&amp;M1888</f>
        <v>Вырубка угрожающих деревьев 70шт замена опор 1шт замена опор 1шт уборка порубочных остатков 4м3</v>
      </c>
      <c r="M1884" s="49"/>
      <c r="N1884" s="49"/>
    </row>
    <row r="1885" spans="1:14" s="112" customFormat="1" hidden="1" outlineLevel="2">
      <c r="A1885" s="97"/>
      <c r="B1885" s="95" t="s">
        <v>284</v>
      </c>
      <c r="C1885" s="100" t="s">
        <v>154</v>
      </c>
      <c r="D1885" s="148" t="s">
        <v>54</v>
      </c>
      <c r="E1885" s="97"/>
      <c r="F1885" s="137" t="s">
        <v>783</v>
      </c>
      <c r="G1885" s="39"/>
      <c r="H1885" s="41"/>
      <c r="I1885" s="6" t="s">
        <v>43</v>
      </c>
      <c r="J1885" s="42">
        <v>4</v>
      </c>
      <c r="K1885" s="42">
        <v>4</v>
      </c>
      <c r="L1885" s="84" t="s">
        <v>67</v>
      </c>
      <c r="M1885" s="49" t="s">
        <v>510</v>
      </c>
      <c r="N1885" s="49">
        <v>70</v>
      </c>
    </row>
    <row r="1886" spans="1:14" s="112" customFormat="1" hidden="1" outlineLevel="2">
      <c r="A1886" s="97"/>
      <c r="B1886" s="95" t="s">
        <v>284</v>
      </c>
      <c r="C1886" s="100" t="s">
        <v>154</v>
      </c>
      <c r="D1886" s="148" t="s">
        <v>54</v>
      </c>
      <c r="E1886" s="97"/>
      <c r="F1886" s="101" t="s">
        <v>784</v>
      </c>
      <c r="G1886" s="39"/>
      <c r="H1886" s="41"/>
      <c r="I1886" s="6" t="s">
        <v>43</v>
      </c>
      <c r="J1886" s="41">
        <v>7</v>
      </c>
      <c r="K1886" s="41">
        <v>7</v>
      </c>
      <c r="L1886" s="7" t="s">
        <v>336</v>
      </c>
      <c r="M1886" s="97" t="s">
        <v>510</v>
      </c>
      <c r="N1886" s="41">
        <v>1</v>
      </c>
    </row>
    <row r="1887" spans="1:14" s="112" customFormat="1" hidden="1" outlineLevel="2">
      <c r="A1887" s="97"/>
      <c r="B1887" s="95" t="s">
        <v>284</v>
      </c>
      <c r="C1887" s="100" t="s">
        <v>154</v>
      </c>
      <c r="D1887" s="148" t="s">
        <v>54</v>
      </c>
      <c r="E1887" s="97"/>
      <c r="F1887" s="84" t="s">
        <v>785</v>
      </c>
      <c r="G1887" s="39"/>
      <c r="H1887" s="41"/>
      <c r="I1887" s="6" t="s">
        <v>43</v>
      </c>
      <c r="J1887" s="41">
        <v>7</v>
      </c>
      <c r="K1887" s="41">
        <v>7</v>
      </c>
      <c r="L1887" s="7" t="s">
        <v>336</v>
      </c>
      <c r="M1887" s="97" t="s">
        <v>510</v>
      </c>
      <c r="N1887" s="41">
        <v>1</v>
      </c>
    </row>
    <row r="1888" spans="1:14" s="112" customFormat="1" hidden="1" outlineLevel="2">
      <c r="A1888" s="97"/>
      <c r="B1888" s="95" t="s">
        <v>284</v>
      </c>
      <c r="C1888" s="100" t="s">
        <v>154</v>
      </c>
      <c r="D1888" s="148" t="s">
        <v>54</v>
      </c>
      <c r="E1888" s="97"/>
      <c r="F1888" s="84" t="s">
        <v>786</v>
      </c>
      <c r="G1888" s="39"/>
      <c r="H1888" s="41"/>
      <c r="I1888" s="6" t="s">
        <v>43</v>
      </c>
      <c r="J1888" s="42">
        <v>4</v>
      </c>
      <c r="K1888" s="42">
        <v>4</v>
      </c>
      <c r="L1888" s="99" t="s">
        <v>710</v>
      </c>
      <c r="M1888" s="97" t="s">
        <v>200</v>
      </c>
      <c r="N1888" s="41">
        <v>4</v>
      </c>
    </row>
    <row r="1889" spans="1:14" s="112" customFormat="1" ht="42.75" outlineLevel="1" collapsed="1">
      <c r="A1889" s="97" t="s">
        <v>787</v>
      </c>
      <c r="B1889" s="95" t="s">
        <v>284</v>
      </c>
      <c r="C1889" s="100" t="s">
        <v>154</v>
      </c>
      <c r="D1889" s="148" t="s">
        <v>54</v>
      </c>
      <c r="E1889" s="97" t="s">
        <v>788</v>
      </c>
      <c r="F1889" s="47" t="s">
        <v>789</v>
      </c>
      <c r="G1889" s="39" t="s">
        <v>108</v>
      </c>
      <c r="H1889" s="41"/>
      <c r="I1889" s="6" t="s">
        <v>43</v>
      </c>
      <c r="J1889" s="42">
        <v>11</v>
      </c>
      <c r="K1889" s="42">
        <v>12</v>
      </c>
      <c r="L1889" s="40" t="str">
        <f>L1890&amp;" "&amp;N1890&amp;M1890&amp;" "&amp;L1891&amp;" "&amp;N1891&amp;M1891&amp;" "&amp;L1892&amp;" "&amp;N1892&amp;M1892</f>
        <v>замена опор 2шт Установка опор 2шт вырубка угрожающих деревьев 200шт</v>
      </c>
      <c r="M1889" s="225"/>
      <c r="N1889" s="49"/>
    </row>
    <row r="1890" spans="1:14" s="112" customFormat="1" hidden="1" outlineLevel="2">
      <c r="A1890" s="97"/>
      <c r="B1890" s="95" t="s">
        <v>284</v>
      </c>
      <c r="C1890" s="100" t="s">
        <v>154</v>
      </c>
      <c r="D1890" s="148" t="s">
        <v>54</v>
      </c>
      <c r="E1890" s="97"/>
      <c r="F1890" s="84" t="s">
        <v>790</v>
      </c>
      <c r="G1890" s="39"/>
      <c r="H1890" s="41"/>
      <c r="I1890" s="6" t="s">
        <v>43</v>
      </c>
      <c r="J1890" s="42">
        <v>11</v>
      </c>
      <c r="K1890" s="42">
        <v>12</v>
      </c>
      <c r="L1890" s="7" t="s">
        <v>336</v>
      </c>
      <c r="M1890" s="49" t="s">
        <v>510</v>
      </c>
      <c r="N1890" s="49">
        <v>2</v>
      </c>
    </row>
    <row r="1891" spans="1:14" s="112" customFormat="1" hidden="1" outlineLevel="2">
      <c r="A1891" s="97"/>
      <c r="B1891" s="95" t="s">
        <v>284</v>
      </c>
      <c r="C1891" s="100" t="s">
        <v>154</v>
      </c>
      <c r="D1891" s="148" t="s">
        <v>54</v>
      </c>
      <c r="E1891" s="97"/>
      <c r="F1891" s="138" t="s">
        <v>791</v>
      </c>
      <c r="G1891" s="39"/>
      <c r="H1891" s="41"/>
      <c r="I1891" s="6" t="s">
        <v>43</v>
      </c>
      <c r="J1891" s="42">
        <v>11</v>
      </c>
      <c r="K1891" s="42">
        <v>12</v>
      </c>
      <c r="L1891" s="101" t="s">
        <v>306</v>
      </c>
      <c r="M1891" s="49" t="s">
        <v>510</v>
      </c>
      <c r="N1891" s="49">
        <v>2</v>
      </c>
    </row>
    <row r="1892" spans="1:14" s="112" customFormat="1" hidden="1" outlineLevel="2">
      <c r="A1892" s="97"/>
      <c r="B1892" s="95" t="s">
        <v>284</v>
      </c>
      <c r="C1892" s="100" t="s">
        <v>154</v>
      </c>
      <c r="D1892" s="148" t="s">
        <v>54</v>
      </c>
      <c r="E1892" s="97"/>
      <c r="F1892" s="138" t="s">
        <v>792</v>
      </c>
      <c r="G1892" s="39"/>
      <c r="H1892" s="41"/>
      <c r="I1892" s="6" t="s">
        <v>43</v>
      </c>
      <c r="J1892" s="42">
        <v>11</v>
      </c>
      <c r="K1892" s="42">
        <v>12</v>
      </c>
      <c r="L1892" s="101" t="s">
        <v>760</v>
      </c>
      <c r="M1892" s="49" t="s">
        <v>510</v>
      </c>
      <c r="N1892" s="49">
        <v>200</v>
      </c>
    </row>
    <row r="1893" spans="1:14" s="112" customFormat="1" ht="42.75" outlineLevel="1" collapsed="1">
      <c r="A1893" s="97" t="s">
        <v>793</v>
      </c>
      <c r="B1893" s="95" t="s">
        <v>284</v>
      </c>
      <c r="C1893" s="100" t="s">
        <v>154</v>
      </c>
      <c r="D1893" s="148" t="s">
        <v>54</v>
      </c>
      <c r="E1893" s="97" t="s">
        <v>794</v>
      </c>
      <c r="F1893" s="101" t="s">
        <v>795</v>
      </c>
      <c r="G1893" s="39" t="s">
        <v>108</v>
      </c>
      <c r="H1893" s="41"/>
      <c r="I1893" s="6" t="s">
        <v>43</v>
      </c>
      <c r="J1893" s="41" t="s">
        <v>370</v>
      </c>
      <c r="K1893" s="41" t="s">
        <v>215</v>
      </c>
      <c r="L1893" s="40" t="str">
        <f>L1894&amp;" "&amp;N1894&amp;M1894&amp;" "&amp;L1895&amp;" "&amp;N1895&amp;M1895&amp;" "&amp;L1896&amp;" "&amp;N1896&amp;M1896</f>
        <v>Обрезка крон деревьев 100шт Замена изоляторов 23шт уборка порубочных остатков 5м3</v>
      </c>
      <c r="M1893" s="97"/>
      <c r="N1893" s="41"/>
    </row>
    <row r="1894" spans="1:14" s="112" customFormat="1" hidden="1" outlineLevel="2">
      <c r="A1894" s="97"/>
      <c r="B1894" s="95" t="s">
        <v>284</v>
      </c>
      <c r="C1894" s="100" t="s">
        <v>154</v>
      </c>
      <c r="D1894" s="148" t="s">
        <v>54</v>
      </c>
      <c r="E1894" s="97"/>
      <c r="F1894" s="101" t="s">
        <v>796</v>
      </c>
      <c r="G1894" s="39"/>
      <c r="H1894" s="41"/>
      <c r="I1894" s="6" t="s">
        <v>43</v>
      </c>
      <c r="J1894" s="41" t="s">
        <v>370</v>
      </c>
      <c r="K1894" s="41" t="s">
        <v>370</v>
      </c>
      <c r="L1894" s="4" t="s">
        <v>198</v>
      </c>
      <c r="M1894" s="97" t="s">
        <v>510</v>
      </c>
      <c r="N1894" s="41">
        <v>100</v>
      </c>
    </row>
    <row r="1895" spans="1:14" s="112" customFormat="1" hidden="1" outlineLevel="2">
      <c r="A1895" s="97"/>
      <c r="B1895" s="95" t="s">
        <v>284</v>
      </c>
      <c r="C1895" s="100" t="s">
        <v>154</v>
      </c>
      <c r="D1895" s="148" t="s">
        <v>54</v>
      </c>
      <c r="E1895" s="97"/>
      <c r="F1895" s="101" t="s">
        <v>797</v>
      </c>
      <c r="G1895" s="39"/>
      <c r="H1895" s="41"/>
      <c r="I1895" s="6" t="s">
        <v>43</v>
      </c>
      <c r="J1895" s="41" t="s">
        <v>215</v>
      </c>
      <c r="K1895" s="41" t="s">
        <v>215</v>
      </c>
      <c r="L1895" s="101" t="s">
        <v>77</v>
      </c>
      <c r="M1895" s="97" t="s">
        <v>510</v>
      </c>
      <c r="N1895" s="41">
        <v>23</v>
      </c>
    </row>
    <row r="1896" spans="1:14" s="112" customFormat="1" hidden="1" outlineLevel="2">
      <c r="A1896" s="97"/>
      <c r="B1896" s="95" t="s">
        <v>284</v>
      </c>
      <c r="C1896" s="100" t="s">
        <v>154</v>
      </c>
      <c r="D1896" s="148" t="s">
        <v>54</v>
      </c>
      <c r="E1896" s="41"/>
      <c r="F1896" s="101" t="s">
        <v>796</v>
      </c>
      <c r="G1896" s="39"/>
      <c r="H1896" s="41"/>
      <c r="I1896" s="6" t="s">
        <v>43</v>
      </c>
      <c r="J1896" s="41" t="s">
        <v>370</v>
      </c>
      <c r="K1896" s="41" t="s">
        <v>370</v>
      </c>
      <c r="L1896" s="99" t="s">
        <v>710</v>
      </c>
      <c r="M1896" s="97" t="s">
        <v>200</v>
      </c>
      <c r="N1896" s="41">
        <v>5</v>
      </c>
    </row>
    <row r="1897" spans="1:14" s="112" customFormat="1" ht="57" outlineLevel="1" collapsed="1">
      <c r="A1897" s="97" t="s">
        <v>798</v>
      </c>
      <c r="B1897" s="95" t="s">
        <v>284</v>
      </c>
      <c r="C1897" s="100" t="s">
        <v>154</v>
      </c>
      <c r="D1897" s="148" t="s">
        <v>54</v>
      </c>
      <c r="E1897" s="43" t="s">
        <v>799</v>
      </c>
      <c r="F1897" s="40" t="s">
        <v>800</v>
      </c>
      <c r="G1897" s="39" t="s">
        <v>121</v>
      </c>
      <c r="H1897" s="41" t="s">
        <v>302</v>
      </c>
      <c r="I1897" s="6" t="s">
        <v>43</v>
      </c>
      <c r="J1897" s="42">
        <v>1</v>
      </c>
      <c r="K1897" s="42">
        <v>8</v>
      </c>
      <c r="L1897" s="40" t="str">
        <f>L1898&amp;" "&amp;N1898&amp;M1898&amp;" "&amp;L1899&amp;" "&amp;N1899&amp;M1899&amp;" "&amp;L1900&amp;" "&amp;N1900&amp;M1900&amp;" "&amp;L1901&amp;" "&amp;N1901&amp;M1901&amp;" "&amp;L1902&amp;" "&amp;N1902&amp;M1902</f>
        <v>Вырубка угрожающих деревьев 60шт Выправка опор  1шт. Выправка опор  3шт. Ремонт РЛ 1шт уборка порубочных остатков 2м3</v>
      </c>
      <c r="M1897" s="97" t="s">
        <v>510</v>
      </c>
      <c r="N1897" s="41"/>
    </row>
    <row r="1898" spans="1:14" s="112" customFormat="1" hidden="1" outlineLevel="2">
      <c r="A1898" s="97"/>
      <c r="B1898" s="95" t="s">
        <v>284</v>
      </c>
      <c r="C1898" s="100" t="s">
        <v>154</v>
      </c>
      <c r="D1898" s="148" t="s">
        <v>54</v>
      </c>
      <c r="E1898" s="43"/>
      <c r="F1898" s="40" t="s">
        <v>801</v>
      </c>
      <c r="G1898" s="39"/>
      <c r="H1898" s="41"/>
      <c r="I1898" s="6" t="s">
        <v>43</v>
      </c>
      <c r="J1898" s="42">
        <v>1</v>
      </c>
      <c r="K1898" s="42">
        <v>1</v>
      </c>
      <c r="L1898" s="84" t="s">
        <v>67</v>
      </c>
      <c r="M1898" s="97" t="s">
        <v>510</v>
      </c>
      <c r="N1898" s="41">
        <v>60</v>
      </c>
    </row>
    <row r="1899" spans="1:14" s="112" customFormat="1" hidden="1" outlineLevel="2">
      <c r="A1899" s="97"/>
      <c r="B1899" s="95" t="s">
        <v>284</v>
      </c>
      <c r="C1899" s="100" t="s">
        <v>154</v>
      </c>
      <c r="D1899" s="148" t="s">
        <v>54</v>
      </c>
      <c r="E1899" s="43"/>
      <c r="F1899" s="145" t="s">
        <v>802</v>
      </c>
      <c r="G1899" s="39"/>
      <c r="H1899" s="41"/>
      <c r="I1899" s="6" t="s">
        <v>43</v>
      </c>
      <c r="J1899" s="42">
        <v>8</v>
      </c>
      <c r="K1899" s="42">
        <v>8</v>
      </c>
      <c r="L1899" s="4" t="s">
        <v>192</v>
      </c>
      <c r="M1899" s="97" t="s">
        <v>44</v>
      </c>
      <c r="N1899" s="41">
        <v>1</v>
      </c>
    </row>
    <row r="1900" spans="1:14" s="112" customFormat="1" hidden="1" outlineLevel="2">
      <c r="A1900" s="97"/>
      <c r="B1900" s="95" t="s">
        <v>284</v>
      </c>
      <c r="C1900" s="100" t="s">
        <v>154</v>
      </c>
      <c r="D1900" s="148" t="s">
        <v>54</v>
      </c>
      <c r="E1900" s="43"/>
      <c r="F1900" s="145" t="s">
        <v>803</v>
      </c>
      <c r="G1900" s="39"/>
      <c r="H1900" s="41"/>
      <c r="I1900" s="6" t="s">
        <v>43</v>
      </c>
      <c r="J1900" s="42">
        <v>8</v>
      </c>
      <c r="K1900" s="42">
        <v>8</v>
      </c>
      <c r="L1900" s="4" t="s">
        <v>192</v>
      </c>
      <c r="M1900" s="97" t="s">
        <v>44</v>
      </c>
      <c r="N1900" s="41">
        <v>3</v>
      </c>
    </row>
    <row r="1901" spans="1:14" s="112" customFormat="1" hidden="1" outlineLevel="2">
      <c r="A1901" s="97"/>
      <c r="B1901" s="95" t="s">
        <v>284</v>
      </c>
      <c r="C1901" s="100" t="s">
        <v>154</v>
      </c>
      <c r="D1901" s="148" t="s">
        <v>54</v>
      </c>
      <c r="E1901" s="97"/>
      <c r="F1901" s="101" t="s">
        <v>804</v>
      </c>
      <c r="G1901" s="39"/>
      <c r="H1901" s="41"/>
      <c r="I1901" s="6" t="s">
        <v>43</v>
      </c>
      <c r="J1901" s="41">
        <v>8</v>
      </c>
      <c r="K1901" s="41">
        <v>8</v>
      </c>
      <c r="L1901" s="101" t="s">
        <v>340</v>
      </c>
      <c r="M1901" s="97" t="s">
        <v>510</v>
      </c>
      <c r="N1901" s="41">
        <v>1</v>
      </c>
    </row>
    <row r="1902" spans="1:14" s="112" customFormat="1" hidden="1" outlineLevel="2">
      <c r="A1902" s="97"/>
      <c r="B1902" s="95" t="s">
        <v>284</v>
      </c>
      <c r="C1902" s="100" t="s">
        <v>154</v>
      </c>
      <c r="D1902" s="148" t="s">
        <v>54</v>
      </c>
      <c r="E1902" s="97"/>
      <c r="F1902" s="101" t="s">
        <v>801</v>
      </c>
      <c r="G1902" s="39"/>
      <c r="H1902" s="41"/>
      <c r="I1902" s="6" t="s">
        <v>43</v>
      </c>
      <c r="J1902" s="41" t="s">
        <v>769</v>
      </c>
      <c r="K1902" s="41" t="s">
        <v>769</v>
      </c>
      <c r="L1902" s="99" t="s">
        <v>710</v>
      </c>
      <c r="M1902" s="97" t="s">
        <v>200</v>
      </c>
      <c r="N1902" s="41">
        <v>2</v>
      </c>
    </row>
    <row r="1903" spans="1:14" s="112" customFormat="1" ht="42.75" outlineLevel="1" collapsed="1">
      <c r="A1903" s="97" t="s">
        <v>805</v>
      </c>
      <c r="B1903" s="95" t="s">
        <v>284</v>
      </c>
      <c r="C1903" s="100" t="s">
        <v>154</v>
      </c>
      <c r="D1903" s="148" t="s">
        <v>54</v>
      </c>
      <c r="E1903" s="97" t="s">
        <v>806</v>
      </c>
      <c r="F1903" s="47" t="s">
        <v>807</v>
      </c>
      <c r="G1903" s="39" t="s">
        <v>108</v>
      </c>
      <c r="H1903" s="41"/>
      <c r="I1903" s="6" t="s">
        <v>43</v>
      </c>
      <c r="J1903" s="42">
        <v>9</v>
      </c>
      <c r="K1903" s="42">
        <v>9</v>
      </c>
      <c r="L1903" s="40" t="str">
        <f>L1904&amp;" "&amp;N1904&amp;M1904&amp;" "&amp;L1905&amp;" "&amp;N1905&amp;M1905&amp;" "&amp;L1906&amp;" "&amp;N1906&amp;M1906&amp;" "&amp;L1907&amp;" "&amp;N1907&amp;M1907</f>
        <v>Выправка опор  2шт Ремонт РЛ 1шт Замена изоляции ПФ на ПС 15шт замена опор 1шт</v>
      </c>
      <c r="M1903" s="49"/>
      <c r="N1903" s="49"/>
    </row>
    <row r="1904" spans="1:14" s="112" customFormat="1" hidden="1" outlineLevel="2">
      <c r="A1904" s="97"/>
      <c r="B1904" s="95" t="s">
        <v>284</v>
      </c>
      <c r="C1904" s="100" t="s">
        <v>154</v>
      </c>
      <c r="D1904" s="148" t="s">
        <v>54</v>
      </c>
      <c r="E1904" s="97"/>
      <c r="F1904" s="138" t="s">
        <v>6533</v>
      </c>
      <c r="G1904" s="97"/>
      <c r="H1904" s="41"/>
      <c r="I1904" s="97" t="s">
        <v>61</v>
      </c>
      <c r="J1904" s="42">
        <v>9</v>
      </c>
      <c r="K1904" s="42">
        <v>9</v>
      </c>
      <c r="L1904" s="4" t="s">
        <v>192</v>
      </c>
      <c r="M1904" s="49" t="s">
        <v>510</v>
      </c>
      <c r="N1904" s="49">
        <v>2</v>
      </c>
    </row>
    <row r="1905" spans="1:14" s="112" customFormat="1" hidden="1" outlineLevel="2">
      <c r="A1905" s="97"/>
      <c r="B1905" s="95" t="s">
        <v>284</v>
      </c>
      <c r="C1905" s="100" t="s">
        <v>154</v>
      </c>
      <c r="D1905" s="148" t="s">
        <v>54</v>
      </c>
      <c r="E1905" s="97"/>
      <c r="F1905" s="138" t="s">
        <v>808</v>
      </c>
      <c r="G1905" s="97"/>
      <c r="H1905" s="41"/>
      <c r="I1905" s="97" t="s">
        <v>61</v>
      </c>
      <c r="J1905" s="42">
        <v>9</v>
      </c>
      <c r="K1905" s="42">
        <v>9</v>
      </c>
      <c r="L1905" s="70" t="s">
        <v>340</v>
      </c>
      <c r="M1905" s="49" t="s">
        <v>510</v>
      </c>
      <c r="N1905" s="49">
        <v>1</v>
      </c>
    </row>
    <row r="1906" spans="1:14" s="112" customFormat="1" hidden="1" outlineLevel="2">
      <c r="A1906" s="97"/>
      <c r="B1906" s="95" t="s">
        <v>284</v>
      </c>
      <c r="C1906" s="100" t="s">
        <v>154</v>
      </c>
      <c r="D1906" s="148" t="s">
        <v>54</v>
      </c>
      <c r="E1906" s="97"/>
      <c r="F1906" s="138" t="s">
        <v>809</v>
      </c>
      <c r="G1906" s="97"/>
      <c r="H1906" s="41"/>
      <c r="I1906" s="97" t="s">
        <v>61</v>
      </c>
      <c r="J1906" s="42">
        <v>9</v>
      </c>
      <c r="K1906" s="42">
        <v>9</v>
      </c>
      <c r="L1906" s="70" t="s">
        <v>810</v>
      </c>
      <c r="M1906" s="49" t="s">
        <v>510</v>
      </c>
      <c r="N1906" s="49">
        <v>15</v>
      </c>
    </row>
    <row r="1907" spans="1:14" s="112" customFormat="1" hidden="1" outlineLevel="2">
      <c r="A1907" s="97"/>
      <c r="B1907" s="95" t="s">
        <v>284</v>
      </c>
      <c r="C1907" s="100" t="s">
        <v>154</v>
      </c>
      <c r="D1907" s="148" t="s">
        <v>54</v>
      </c>
      <c r="E1907" s="97"/>
      <c r="F1907" s="138" t="s">
        <v>811</v>
      </c>
      <c r="G1907" s="97"/>
      <c r="H1907" s="41"/>
      <c r="I1907" s="97" t="s">
        <v>61</v>
      </c>
      <c r="J1907" s="42">
        <v>9</v>
      </c>
      <c r="K1907" s="42">
        <v>9</v>
      </c>
      <c r="L1907" s="52" t="s">
        <v>336</v>
      </c>
      <c r="M1907" s="49" t="s">
        <v>510</v>
      </c>
      <c r="N1907" s="49">
        <v>1</v>
      </c>
    </row>
    <row r="1908" spans="1:14" s="37" customFormat="1" ht="57" outlineLevel="1" collapsed="1">
      <c r="A1908" s="51" t="s">
        <v>812</v>
      </c>
      <c r="B1908" s="95" t="s">
        <v>284</v>
      </c>
      <c r="C1908" s="26" t="s">
        <v>202</v>
      </c>
      <c r="D1908" s="148" t="s">
        <v>54</v>
      </c>
      <c r="E1908" s="51" t="s">
        <v>813</v>
      </c>
      <c r="F1908" s="7" t="s">
        <v>6483</v>
      </c>
      <c r="G1908" s="6" t="s">
        <v>121</v>
      </c>
      <c r="H1908" s="38" t="s">
        <v>131</v>
      </c>
      <c r="I1908" s="6" t="s">
        <v>43</v>
      </c>
      <c r="J1908" s="38">
        <v>1</v>
      </c>
      <c r="K1908" s="38">
        <v>9</v>
      </c>
      <c r="L1908" s="4" t="str">
        <f>L1909&amp;" "&amp;N1909&amp;M1909&amp;" "&amp;L1910&amp;" "&amp;N1910&amp;M1910&amp;" "&amp;L1911&amp;" "&amp;N1911&amp;M1911&amp;" "&amp;L1912&amp;" "&amp;N1912&amp;M1912&amp;" "&amp;L1913&amp;" "&amp;N1913&amp;M1913&amp;" "&amp;L1914&amp;" "&amp;N1914&amp;M1914</f>
        <v>замена опор 2шт Обрезка крон деревьев 20шт Перетяжка провода 0,46км замена изоляторов 20шт Замена колпачков 20шт Вырубка угрожающих деревьев 30шт</v>
      </c>
      <c r="M1908" s="51"/>
      <c r="N1908" s="38"/>
    </row>
    <row r="1909" spans="1:14" s="37" customFormat="1" hidden="1" outlineLevel="2">
      <c r="A1909" s="51"/>
      <c r="B1909" s="95" t="s">
        <v>284</v>
      </c>
      <c r="C1909" s="26" t="s">
        <v>202</v>
      </c>
      <c r="D1909" s="148" t="s">
        <v>54</v>
      </c>
      <c r="E1909" s="51"/>
      <c r="F1909" s="7" t="s">
        <v>6484</v>
      </c>
      <c r="G1909" s="6"/>
      <c r="H1909" s="38"/>
      <c r="I1909" s="6" t="s">
        <v>43</v>
      </c>
      <c r="J1909" s="51" t="s">
        <v>332</v>
      </c>
      <c r="K1909" s="51" t="s">
        <v>348</v>
      </c>
      <c r="L1909" s="7" t="s">
        <v>336</v>
      </c>
      <c r="M1909" s="51" t="s">
        <v>510</v>
      </c>
      <c r="N1909" s="38">
        <v>2</v>
      </c>
    </row>
    <row r="1910" spans="1:14" s="37" customFormat="1" hidden="1" outlineLevel="2">
      <c r="A1910" s="51"/>
      <c r="B1910" s="95" t="s">
        <v>284</v>
      </c>
      <c r="C1910" s="26" t="s">
        <v>202</v>
      </c>
      <c r="D1910" s="148" t="s">
        <v>54</v>
      </c>
      <c r="E1910" s="51"/>
      <c r="F1910" s="7" t="s">
        <v>814</v>
      </c>
      <c r="G1910" s="6"/>
      <c r="H1910" s="38"/>
      <c r="I1910" s="6" t="s">
        <v>43</v>
      </c>
      <c r="J1910" s="51" t="s">
        <v>370</v>
      </c>
      <c r="K1910" s="51" t="s">
        <v>370</v>
      </c>
      <c r="L1910" s="7" t="s">
        <v>198</v>
      </c>
      <c r="M1910" s="51" t="s">
        <v>510</v>
      </c>
      <c r="N1910" s="38">
        <v>20</v>
      </c>
    </row>
    <row r="1911" spans="1:14" s="37" customFormat="1" hidden="1" outlineLevel="2">
      <c r="A1911" s="51"/>
      <c r="B1911" s="95" t="s">
        <v>284</v>
      </c>
      <c r="C1911" s="26" t="s">
        <v>202</v>
      </c>
      <c r="D1911" s="148" t="s">
        <v>54</v>
      </c>
      <c r="E1911" s="38"/>
      <c r="F1911" s="7" t="s">
        <v>815</v>
      </c>
      <c r="G1911" s="6"/>
      <c r="H1911" s="38"/>
      <c r="I1911" s="6" t="s">
        <v>43</v>
      </c>
      <c r="J1911" s="51" t="s">
        <v>348</v>
      </c>
      <c r="K1911" s="51" t="s">
        <v>344</v>
      </c>
      <c r="L1911" s="7" t="s">
        <v>233</v>
      </c>
      <c r="M1911" s="51" t="s">
        <v>29</v>
      </c>
      <c r="N1911" s="38">
        <v>0.46</v>
      </c>
    </row>
    <row r="1912" spans="1:14" s="37" customFormat="1" hidden="1" outlineLevel="2">
      <c r="A1912" s="51"/>
      <c r="B1912" s="95" t="s">
        <v>284</v>
      </c>
      <c r="C1912" s="26" t="s">
        <v>202</v>
      </c>
      <c r="D1912" s="148" t="s">
        <v>54</v>
      </c>
      <c r="E1912" s="51"/>
      <c r="F1912" s="139" t="s">
        <v>816</v>
      </c>
      <c r="G1912" s="6"/>
      <c r="H1912" s="38"/>
      <c r="I1912" s="6" t="s">
        <v>43</v>
      </c>
      <c r="J1912" s="51" t="s">
        <v>348</v>
      </c>
      <c r="K1912" s="51" t="s">
        <v>344</v>
      </c>
      <c r="L1912" s="7" t="s">
        <v>333</v>
      </c>
      <c r="M1912" s="51" t="s">
        <v>510</v>
      </c>
      <c r="N1912" s="38">
        <v>20</v>
      </c>
    </row>
    <row r="1913" spans="1:14" s="37" customFormat="1" hidden="1" outlineLevel="2">
      <c r="A1913" s="51"/>
      <c r="B1913" s="95" t="s">
        <v>284</v>
      </c>
      <c r="C1913" s="26" t="s">
        <v>202</v>
      </c>
      <c r="D1913" s="148" t="s">
        <v>54</v>
      </c>
      <c r="E1913" s="51"/>
      <c r="F1913" s="4" t="s">
        <v>816</v>
      </c>
      <c r="G1913" s="6"/>
      <c r="H1913" s="38"/>
      <c r="I1913" s="6" t="s">
        <v>43</v>
      </c>
      <c r="J1913" s="51" t="s">
        <v>348</v>
      </c>
      <c r="K1913" s="51" t="s">
        <v>344</v>
      </c>
      <c r="L1913" s="7" t="s">
        <v>338</v>
      </c>
      <c r="M1913" s="51" t="s">
        <v>510</v>
      </c>
      <c r="N1913" s="38">
        <v>20</v>
      </c>
    </row>
    <row r="1914" spans="1:14" s="37" customFormat="1" hidden="1" outlineLevel="2">
      <c r="A1914" s="51"/>
      <c r="B1914" s="95" t="s">
        <v>284</v>
      </c>
      <c r="C1914" s="26" t="s">
        <v>202</v>
      </c>
      <c r="D1914" s="148" t="s">
        <v>54</v>
      </c>
      <c r="E1914" s="20"/>
      <c r="F1914" s="4" t="s">
        <v>817</v>
      </c>
      <c r="G1914" s="6"/>
      <c r="H1914" s="38"/>
      <c r="I1914" s="6" t="s">
        <v>43</v>
      </c>
      <c r="J1914" s="59">
        <v>1</v>
      </c>
      <c r="K1914" s="59">
        <v>2</v>
      </c>
      <c r="L1914" s="84" t="s">
        <v>67</v>
      </c>
      <c r="M1914" s="51" t="s">
        <v>510</v>
      </c>
      <c r="N1914" s="38">
        <v>30</v>
      </c>
    </row>
    <row r="1915" spans="1:14" s="1" customFormat="1" collapsed="1">
      <c r="A1915" s="51" t="s">
        <v>818</v>
      </c>
      <c r="B1915" s="118">
        <v>0.4</v>
      </c>
      <c r="C1915" s="148"/>
      <c r="D1915" s="148" t="s">
        <v>54</v>
      </c>
      <c r="E1915" s="6"/>
      <c r="F1915" s="4" t="s">
        <v>41</v>
      </c>
      <c r="G1915" s="6"/>
      <c r="H1915" s="38"/>
      <c r="I1915" s="6"/>
      <c r="J1915" s="38"/>
      <c r="K1915" s="38"/>
      <c r="L1915" s="4"/>
      <c r="M1915" s="6" t="s">
        <v>29</v>
      </c>
      <c r="N1915" s="82">
        <v>52</v>
      </c>
    </row>
    <row r="1916" spans="1:14" s="1" customFormat="1" ht="57" outlineLevel="1">
      <c r="A1916" s="38" t="s">
        <v>819</v>
      </c>
      <c r="B1916" s="118">
        <v>0.4</v>
      </c>
      <c r="C1916" s="148" t="s">
        <v>56</v>
      </c>
      <c r="D1916" s="148" t="s">
        <v>54</v>
      </c>
      <c r="E1916" s="148" t="s">
        <v>820</v>
      </c>
      <c r="F1916" s="5" t="s">
        <v>821</v>
      </c>
      <c r="G1916" s="6" t="s">
        <v>108</v>
      </c>
      <c r="H1916" s="38"/>
      <c r="I1916" s="6" t="s">
        <v>43</v>
      </c>
      <c r="J1916" s="38">
        <v>7</v>
      </c>
      <c r="K1916" s="38">
        <v>10</v>
      </c>
      <c r="L1916" s="4" t="str">
        <f>L1917&amp;" "&amp;N1917&amp;M1917&amp;" "&amp;L1918&amp;" "&amp;N1918&amp;M1918&amp;" "&amp;L1919&amp;" "&amp;N1919&amp;M1919&amp;" "&amp;L1920&amp;" "&amp;N1920&amp;M1920&amp;" "&amp;L1921&amp;" "&amp;N1921&amp;M1921&amp;" "&amp;L1922&amp;" "&amp;N1922&amp;M1922&amp;" "&amp;L1923&amp;" "&amp;N1923&amp;M1923</f>
        <v>Обрезка крон деревьев 150шт Уборка порубочных остатков 300м3 Замена опор 7шт Замена провода 85м Замена укосов 2шт Установка укоса 1шт Выправка опор  5шт</v>
      </c>
      <c r="M1916" s="6"/>
      <c r="N1916" s="38"/>
    </row>
    <row r="1917" spans="1:14" s="1" customFormat="1" ht="42.75" hidden="1" outlineLevel="2">
      <c r="A1917" s="38"/>
      <c r="B1917" s="118">
        <v>0.4</v>
      </c>
      <c r="C1917" s="148" t="s">
        <v>56</v>
      </c>
      <c r="D1917" s="148" t="s">
        <v>54</v>
      </c>
      <c r="E1917" s="6"/>
      <c r="F1917" s="4" t="s">
        <v>822</v>
      </c>
      <c r="G1917" s="6"/>
      <c r="H1917" s="38"/>
      <c r="I1917" s="6" t="s">
        <v>61</v>
      </c>
      <c r="J1917" s="38">
        <v>7</v>
      </c>
      <c r="K1917" s="38">
        <v>7</v>
      </c>
      <c r="L1917" s="4" t="s">
        <v>198</v>
      </c>
      <c r="M1917" s="6" t="s">
        <v>510</v>
      </c>
      <c r="N1917" s="38">
        <v>150</v>
      </c>
    </row>
    <row r="1918" spans="1:14" s="1" customFormat="1" ht="28.5" hidden="1" outlineLevel="2">
      <c r="A1918" s="38"/>
      <c r="B1918" s="118">
        <v>0.4</v>
      </c>
      <c r="C1918" s="148" t="s">
        <v>56</v>
      </c>
      <c r="D1918" s="148" t="s">
        <v>54</v>
      </c>
      <c r="E1918" s="6"/>
      <c r="F1918" s="4" t="s">
        <v>823</v>
      </c>
      <c r="G1918" s="6"/>
      <c r="H1918" s="38"/>
      <c r="I1918" s="6" t="s">
        <v>61</v>
      </c>
      <c r="J1918" s="38">
        <v>10</v>
      </c>
      <c r="K1918" s="38">
        <v>10</v>
      </c>
      <c r="L1918" s="4" t="s">
        <v>199</v>
      </c>
      <c r="M1918" s="6" t="s">
        <v>200</v>
      </c>
      <c r="N1918" s="38">
        <v>300</v>
      </c>
    </row>
    <row r="1919" spans="1:14" s="1" customFormat="1" ht="42.75" hidden="1" outlineLevel="2">
      <c r="A1919" s="38"/>
      <c r="B1919" s="118">
        <v>0.4</v>
      </c>
      <c r="C1919" s="148" t="s">
        <v>56</v>
      </c>
      <c r="D1919" s="148" t="s">
        <v>54</v>
      </c>
      <c r="E1919" s="6"/>
      <c r="F1919" s="5" t="s">
        <v>824</v>
      </c>
      <c r="G1919" s="6"/>
      <c r="H1919" s="38"/>
      <c r="I1919" s="6" t="s">
        <v>61</v>
      </c>
      <c r="J1919" s="38">
        <v>7</v>
      </c>
      <c r="K1919" s="38">
        <v>7</v>
      </c>
      <c r="L1919" s="52" t="s">
        <v>282</v>
      </c>
      <c r="M1919" s="6" t="s">
        <v>510</v>
      </c>
      <c r="N1919" s="38">
        <v>7</v>
      </c>
    </row>
    <row r="1920" spans="1:14" s="1" customFormat="1" hidden="1" outlineLevel="2">
      <c r="A1920" s="38"/>
      <c r="B1920" s="118">
        <v>0.4</v>
      </c>
      <c r="C1920" s="148" t="s">
        <v>56</v>
      </c>
      <c r="D1920" s="148" t="s">
        <v>54</v>
      </c>
      <c r="E1920" s="6"/>
      <c r="F1920" s="5" t="s">
        <v>825</v>
      </c>
      <c r="G1920" s="6"/>
      <c r="H1920" s="38"/>
      <c r="I1920" s="6" t="s">
        <v>61</v>
      </c>
      <c r="J1920" s="38">
        <v>7</v>
      </c>
      <c r="K1920" s="38">
        <v>7</v>
      </c>
      <c r="L1920" s="4" t="s">
        <v>93</v>
      </c>
      <c r="M1920" s="6" t="s">
        <v>826</v>
      </c>
      <c r="N1920" s="38">
        <v>85</v>
      </c>
    </row>
    <row r="1921" spans="1:14" s="1" customFormat="1" hidden="1" outlineLevel="2">
      <c r="A1921" s="38"/>
      <c r="B1921" s="118">
        <v>0.4</v>
      </c>
      <c r="C1921" s="148" t="s">
        <v>56</v>
      </c>
      <c r="D1921" s="148" t="s">
        <v>54</v>
      </c>
      <c r="E1921" s="6"/>
      <c r="F1921" s="5" t="s">
        <v>827</v>
      </c>
      <c r="G1921" s="6"/>
      <c r="H1921" s="38"/>
      <c r="I1921" s="6" t="s">
        <v>61</v>
      </c>
      <c r="J1921" s="38">
        <v>7</v>
      </c>
      <c r="K1921" s="38">
        <v>7</v>
      </c>
      <c r="L1921" s="4" t="s">
        <v>704</v>
      </c>
      <c r="M1921" s="6" t="s">
        <v>510</v>
      </c>
      <c r="N1921" s="38">
        <v>2</v>
      </c>
    </row>
    <row r="1922" spans="1:14" s="1" customFormat="1" hidden="1" outlineLevel="2">
      <c r="A1922" s="38"/>
      <c r="B1922" s="118">
        <v>0.4</v>
      </c>
      <c r="C1922" s="148" t="s">
        <v>56</v>
      </c>
      <c r="D1922" s="148" t="s">
        <v>54</v>
      </c>
      <c r="E1922" s="6"/>
      <c r="F1922" s="5" t="s">
        <v>828</v>
      </c>
      <c r="G1922" s="6"/>
      <c r="H1922" s="38"/>
      <c r="I1922" s="6" t="s">
        <v>61</v>
      </c>
      <c r="J1922" s="38">
        <v>7</v>
      </c>
      <c r="K1922" s="38">
        <v>7</v>
      </c>
      <c r="L1922" s="52" t="s">
        <v>829</v>
      </c>
      <c r="M1922" s="6" t="s">
        <v>510</v>
      </c>
      <c r="N1922" s="38">
        <v>1</v>
      </c>
    </row>
    <row r="1923" spans="1:14" s="1" customFormat="1" ht="71.25" hidden="1" outlineLevel="2">
      <c r="A1923" s="38"/>
      <c r="B1923" s="118">
        <v>0.4</v>
      </c>
      <c r="C1923" s="148" t="s">
        <v>56</v>
      </c>
      <c r="D1923" s="148" t="s">
        <v>54</v>
      </c>
      <c r="E1923" s="6"/>
      <c r="F1923" s="5" t="s">
        <v>830</v>
      </c>
      <c r="G1923" s="6"/>
      <c r="H1923" s="38"/>
      <c r="I1923" s="6" t="s">
        <v>61</v>
      </c>
      <c r="J1923" s="38">
        <v>7</v>
      </c>
      <c r="K1923" s="38">
        <v>7</v>
      </c>
      <c r="L1923" s="52" t="s">
        <v>192</v>
      </c>
      <c r="M1923" s="6" t="s">
        <v>510</v>
      </c>
      <c r="N1923" s="38">
        <v>5</v>
      </c>
    </row>
    <row r="1924" spans="1:14" s="1" customFormat="1" ht="57" outlineLevel="1" collapsed="1">
      <c r="A1924" s="38" t="s">
        <v>831</v>
      </c>
      <c r="B1924" s="118">
        <v>0.4</v>
      </c>
      <c r="C1924" s="148" t="s">
        <v>56</v>
      </c>
      <c r="D1924" s="148" t="s">
        <v>54</v>
      </c>
      <c r="E1924" s="148" t="s">
        <v>832</v>
      </c>
      <c r="F1924" s="5" t="s">
        <v>833</v>
      </c>
      <c r="G1924" s="6" t="s">
        <v>108</v>
      </c>
      <c r="H1924" s="38"/>
      <c r="I1924" s="6" t="s">
        <v>43</v>
      </c>
      <c r="J1924" s="38">
        <v>8</v>
      </c>
      <c r="K1924" s="38">
        <v>8</v>
      </c>
      <c r="L1924" s="4" t="str">
        <f>L1925&amp;" "&amp;N1925&amp;M1925&amp;" "&amp;L1926&amp;" "&amp;N1926&amp;M1926&amp;" "&amp;L1927&amp;" "&amp;N1927&amp;M1927&amp;" "&amp;L1928&amp;" "&amp;N1928&amp;M1928&amp;" "&amp;L1929&amp;" "&amp;N1929&amp;M1929&amp;" "&amp;L1930&amp;" "&amp;N1930&amp;M1930&amp;" "&amp;L1931&amp;" "&amp;N1931&amp;M1931</f>
        <v>Обрезка крон деревьев 50шт Уборка порубочных остатков 100м3 Выправка опор 8шт Замена опор 4шт Замена провода 65м Установка укоса 2шт Замена укосов 1шт</v>
      </c>
      <c r="M1924" s="6"/>
      <c r="N1924" s="38"/>
    </row>
    <row r="1925" spans="1:14" s="1" customFormat="1" ht="28.5" hidden="1" outlineLevel="2">
      <c r="A1925" s="38"/>
      <c r="B1925" s="118">
        <v>0.4</v>
      </c>
      <c r="C1925" s="148" t="s">
        <v>56</v>
      </c>
      <c r="D1925" s="148" t="s">
        <v>54</v>
      </c>
      <c r="E1925" s="148"/>
      <c r="F1925" s="5" t="s">
        <v>834</v>
      </c>
      <c r="G1925" s="6"/>
      <c r="H1925" s="38"/>
      <c r="I1925" s="6" t="s">
        <v>43</v>
      </c>
      <c r="J1925" s="38">
        <v>8</v>
      </c>
      <c r="K1925" s="38">
        <v>8</v>
      </c>
      <c r="L1925" s="4" t="s">
        <v>198</v>
      </c>
      <c r="M1925" s="6" t="s">
        <v>510</v>
      </c>
      <c r="N1925" s="38">
        <v>50</v>
      </c>
    </row>
    <row r="1926" spans="1:14" s="1" customFormat="1" ht="28.5" hidden="1" outlineLevel="2">
      <c r="A1926" s="38"/>
      <c r="B1926" s="118">
        <v>0.4</v>
      </c>
      <c r="C1926" s="148" t="s">
        <v>56</v>
      </c>
      <c r="D1926" s="148" t="s">
        <v>54</v>
      </c>
      <c r="E1926" s="148"/>
      <c r="F1926" s="5" t="s">
        <v>834</v>
      </c>
      <c r="G1926" s="6"/>
      <c r="H1926" s="38"/>
      <c r="I1926" s="6" t="s">
        <v>43</v>
      </c>
      <c r="J1926" s="38">
        <v>8</v>
      </c>
      <c r="K1926" s="38">
        <v>8</v>
      </c>
      <c r="L1926" s="4" t="s">
        <v>199</v>
      </c>
      <c r="M1926" s="6" t="s">
        <v>200</v>
      </c>
      <c r="N1926" s="38">
        <v>100</v>
      </c>
    </row>
    <row r="1927" spans="1:14" s="1" customFormat="1" ht="114" hidden="1" outlineLevel="2">
      <c r="A1927" s="38"/>
      <c r="B1927" s="118">
        <v>0.4</v>
      </c>
      <c r="C1927" s="148" t="s">
        <v>56</v>
      </c>
      <c r="D1927" s="148" t="s">
        <v>54</v>
      </c>
      <c r="E1927" s="148"/>
      <c r="F1927" s="5" t="s">
        <v>835</v>
      </c>
      <c r="G1927" s="6"/>
      <c r="H1927" s="38"/>
      <c r="I1927" s="6" t="s">
        <v>43</v>
      </c>
      <c r="J1927" s="38">
        <v>8</v>
      </c>
      <c r="K1927" s="38">
        <v>8</v>
      </c>
      <c r="L1927" s="4" t="s">
        <v>113</v>
      </c>
      <c r="M1927" s="6" t="s">
        <v>510</v>
      </c>
      <c r="N1927" s="38">
        <v>8</v>
      </c>
    </row>
    <row r="1928" spans="1:14" s="1" customFormat="1" ht="57" hidden="1" outlineLevel="2">
      <c r="A1928" s="38"/>
      <c r="B1928" s="118">
        <v>0.4</v>
      </c>
      <c r="C1928" s="148" t="s">
        <v>56</v>
      </c>
      <c r="D1928" s="148" t="s">
        <v>54</v>
      </c>
      <c r="E1928" s="148"/>
      <c r="F1928" s="5" t="s">
        <v>836</v>
      </c>
      <c r="G1928" s="6"/>
      <c r="H1928" s="38"/>
      <c r="I1928" s="6" t="s">
        <v>43</v>
      </c>
      <c r="J1928" s="38">
        <v>8</v>
      </c>
      <c r="K1928" s="38">
        <v>8</v>
      </c>
      <c r="L1928" s="52" t="s">
        <v>282</v>
      </c>
      <c r="M1928" s="6" t="s">
        <v>510</v>
      </c>
      <c r="N1928" s="38">
        <v>4</v>
      </c>
    </row>
    <row r="1929" spans="1:14" s="1" customFormat="1" hidden="1" outlineLevel="2">
      <c r="A1929" s="38"/>
      <c r="B1929" s="118">
        <v>0.4</v>
      </c>
      <c r="C1929" s="148" t="s">
        <v>56</v>
      </c>
      <c r="D1929" s="148" t="s">
        <v>54</v>
      </c>
      <c r="E1929" s="6"/>
      <c r="F1929" s="5" t="s">
        <v>837</v>
      </c>
      <c r="G1929" s="6"/>
      <c r="H1929" s="38"/>
      <c r="I1929" s="6" t="s">
        <v>43</v>
      </c>
      <c r="J1929" s="38">
        <v>8</v>
      </c>
      <c r="K1929" s="38">
        <v>8</v>
      </c>
      <c r="L1929" s="4" t="s">
        <v>93</v>
      </c>
      <c r="M1929" s="6" t="s">
        <v>826</v>
      </c>
      <c r="N1929" s="38">
        <v>65</v>
      </c>
    </row>
    <row r="1930" spans="1:14" s="1" customFormat="1" ht="28.5" hidden="1" outlineLevel="2">
      <c r="A1930" s="38"/>
      <c r="B1930" s="118">
        <v>0.4</v>
      </c>
      <c r="C1930" s="148" t="s">
        <v>56</v>
      </c>
      <c r="D1930" s="148" t="s">
        <v>54</v>
      </c>
      <c r="E1930" s="6"/>
      <c r="F1930" s="5" t="s">
        <v>838</v>
      </c>
      <c r="G1930" s="6"/>
      <c r="H1930" s="38"/>
      <c r="I1930" s="6" t="s">
        <v>43</v>
      </c>
      <c r="J1930" s="38">
        <v>8</v>
      </c>
      <c r="K1930" s="38">
        <v>8</v>
      </c>
      <c r="L1930" s="52" t="s">
        <v>829</v>
      </c>
      <c r="M1930" s="6" t="s">
        <v>510</v>
      </c>
      <c r="N1930" s="38">
        <v>2</v>
      </c>
    </row>
    <row r="1931" spans="1:14" s="1" customFormat="1" hidden="1" outlineLevel="2">
      <c r="A1931" s="38"/>
      <c r="B1931" s="118">
        <v>0.4</v>
      </c>
      <c r="C1931" s="148" t="s">
        <v>56</v>
      </c>
      <c r="D1931" s="148" t="s">
        <v>54</v>
      </c>
      <c r="E1931" s="6"/>
      <c r="F1931" s="5" t="s">
        <v>839</v>
      </c>
      <c r="G1931" s="6"/>
      <c r="H1931" s="38"/>
      <c r="I1931" s="6" t="s">
        <v>43</v>
      </c>
      <c r="J1931" s="38">
        <v>8</v>
      </c>
      <c r="K1931" s="38">
        <v>8</v>
      </c>
      <c r="L1931" s="4" t="s">
        <v>704</v>
      </c>
      <c r="M1931" s="6" t="s">
        <v>510</v>
      </c>
      <c r="N1931" s="38">
        <v>1</v>
      </c>
    </row>
    <row r="1932" spans="1:14" s="1" customFormat="1" ht="42.75" outlineLevel="1" collapsed="1">
      <c r="A1932" s="38" t="s">
        <v>840</v>
      </c>
      <c r="B1932" s="118">
        <v>0.4</v>
      </c>
      <c r="C1932" s="148" t="s">
        <v>56</v>
      </c>
      <c r="D1932" s="148" t="s">
        <v>54</v>
      </c>
      <c r="E1932" s="148" t="s">
        <v>841</v>
      </c>
      <c r="F1932" s="5" t="s">
        <v>842</v>
      </c>
      <c r="G1932" s="6" t="s">
        <v>108</v>
      </c>
      <c r="H1932" s="38"/>
      <c r="I1932" s="6" t="s">
        <v>43</v>
      </c>
      <c r="J1932" s="38" t="s">
        <v>348</v>
      </c>
      <c r="K1932" s="38">
        <v>8</v>
      </c>
      <c r="L1932" s="4" t="str">
        <f>L1933&amp;" "&amp;N1933&amp;M1933&amp;" "&amp;L1934&amp;" "&amp;N1934&amp;M1934&amp;" "&amp;L1935&amp;" "&amp;N1935&amp;M1935&amp;" "&amp;L1936&amp;" "&amp;N1936&amp;M1936</f>
        <v>Обрезка крон деревьев 50шт Уборка порубочных остатков 100м3 Замена опор 2шт Выправка опор  5шт</v>
      </c>
      <c r="M1932" s="6"/>
      <c r="N1932" s="38"/>
    </row>
    <row r="1933" spans="1:14" s="1" customFormat="1" hidden="1" outlineLevel="2">
      <c r="A1933" s="38"/>
      <c r="B1933" s="118">
        <v>0.4</v>
      </c>
      <c r="C1933" s="148" t="s">
        <v>56</v>
      </c>
      <c r="D1933" s="148" t="s">
        <v>54</v>
      </c>
      <c r="E1933" s="6"/>
      <c r="F1933" s="5" t="s">
        <v>843</v>
      </c>
      <c r="G1933" s="6"/>
      <c r="H1933" s="38"/>
      <c r="I1933" s="6" t="s">
        <v>43</v>
      </c>
      <c r="J1933" s="38">
        <v>8</v>
      </c>
      <c r="K1933" s="38">
        <v>8</v>
      </c>
      <c r="L1933" s="4" t="s">
        <v>198</v>
      </c>
      <c r="M1933" s="6" t="s">
        <v>510</v>
      </c>
      <c r="N1933" s="38">
        <v>50</v>
      </c>
    </row>
    <row r="1934" spans="1:14" s="1" customFormat="1" hidden="1" outlineLevel="2">
      <c r="A1934" s="38"/>
      <c r="B1934" s="118">
        <v>0.4</v>
      </c>
      <c r="C1934" s="148" t="s">
        <v>56</v>
      </c>
      <c r="D1934" s="148" t="s">
        <v>54</v>
      </c>
      <c r="E1934" s="6"/>
      <c r="F1934" s="5" t="s">
        <v>843</v>
      </c>
      <c r="G1934" s="6"/>
      <c r="H1934" s="38"/>
      <c r="I1934" s="6" t="s">
        <v>43</v>
      </c>
      <c r="J1934" s="38">
        <v>8</v>
      </c>
      <c r="K1934" s="38">
        <v>8</v>
      </c>
      <c r="L1934" s="4" t="s">
        <v>199</v>
      </c>
      <c r="M1934" s="6" t="s">
        <v>200</v>
      </c>
      <c r="N1934" s="38">
        <v>100</v>
      </c>
    </row>
    <row r="1935" spans="1:14" s="1" customFormat="1" ht="28.5" hidden="1" outlineLevel="2">
      <c r="A1935" s="38"/>
      <c r="B1935" s="118">
        <v>0.4</v>
      </c>
      <c r="C1935" s="148" t="s">
        <v>56</v>
      </c>
      <c r="D1935" s="148" t="s">
        <v>54</v>
      </c>
      <c r="E1935" s="6"/>
      <c r="F1935" s="5" t="s">
        <v>844</v>
      </c>
      <c r="G1935" s="6"/>
      <c r="H1935" s="38"/>
      <c r="I1935" s="6" t="s">
        <v>43</v>
      </c>
      <c r="J1935" s="38">
        <v>8</v>
      </c>
      <c r="K1935" s="38">
        <v>8</v>
      </c>
      <c r="L1935" s="52" t="s">
        <v>282</v>
      </c>
      <c r="M1935" s="6" t="s">
        <v>510</v>
      </c>
      <c r="N1935" s="38">
        <v>2</v>
      </c>
    </row>
    <row r="1936" spans="1:14" s="1" customFormat="1" hidden="1" outlineLevel="2">
      <c r="A1936" s="38"/>
      <c r="B1936" s="118">
        <v>0.4</v>
      </c>
      <c r="C1936" s="148" t="s">
        <v>56</v>
      </c>
      <c r="D1936" s="148" t="s">
        <v>54</v>
      </c>
      <c r="E1936" s="6"/>
      <c r="F1936" s="5" t="s">
        <v>845</v>
      </c>
      <c r="G1936" s="6"/>
      <c r="H1936" s="38"/>
      <c r="I1936" s="6" t="s">
        <v>43</v>
      </c>
      <c r="J1936" s="38">
        <v>8</v>
      </c>
      <c r="K1936" s="38" t="s">
        <v>348</v>
      </c>
      <c r="L1936" s="4" t="s">
        <v>192</v>
      </c>
      <c r="M1936" s="6" t="s">
        <v>510</v>
      </c>
      <c r="N1936" s="38">
        <v>5</v>
      </c>
    </row>
    <row r="1937" spans="1:14" s="37" customFormat="1" ht="42.75" outlineLevel="1" collapsed="1">
      <c r="A1937" s="38" t="s">
        <v>846</v>
      </c>
      <c r="B1937" s="118">
        <v>0.4</v>
      </c>
      <c r="C1937" s="26" t="s">
        <v>202</v>
      </c>
      <c r="D1937" s="148" t="s">
        <v>54</v>
      </c>
      <c r="E1937" s="51" t="s">
        <v>847</v>
      </c>
      <c r="F1937" s="4" t="s">
        <v>6485</v>
      </c>
      <c r="G1937" s="6" t="s">
        <v>108</v>
      </c>
      <c r="H1937" s="38"/>
      <c r="I1937" s="6" t="s">
        <v>43</v>
      </c>
      <c r="J1937" s="38" t="s">
        <v>348</v>
      </c>
      <c r="K1937" s="38" t="s">
        <v>348</v>
      </c>
      <c r="L1937" s="4" t="str">
        <f>L1938&amp;" "&amp;N1938&amp;M1938&amp;" "&amp;L1939&amp;" "&amp;N1939&amp;M1939</f>
        <v>Замена опор 7шт Замена ответвлений к зданиям 17шт</v>
      </c>
      <c r="M1937" s="51"/>
      <c r="N1937" s="38"/>
    </row>
    <row r="1938" spans="1:14" s="37" customFormat="1" ht="42.75" hidden="1" outlineLevel="2">
      <c r="A1938" s="38"/>
      <c r="B1938" s="118">
        <v>0.4</v>
      </c>
      <c r="C1938" s="26" t="s">
        <v>202</v>
      </c>
      <c r="D1938" s="148" t="s">
        <v>54</v>
      </c>
      <c r="E1938" s="51"/>
      <c r="F1938" s="4" t="s">
        <v>848</v>
      </c>
      <c r="G1938" s="6"/>
      <c r="H1938" s="38"/>
      <c r="I1938" s="6" t="s">
        <v>43</v>
      </c>
      <c r="J1938" s="38" t="s">
        <v>348</v>
      </c>
      <c r="K1938" s="38" t="s">
        <v>348</v>
      </c>
      <c r="L1938" s="65" t="s">
        <v>282</v>
      </c>
      <c r="M1938" s="51" t="s">
        <v>510</v>
      </c>
      <c r="N1938" s="38">
        <v>7</v>
      </c>
    </row>
    <row r="1939" spans="1:14" s="37" customFormat="1" ht="42.75" hidden="1" outlineLevel="2">
      <c r="A1939" s="38"/>
      <c r="B1939" s="118">
        <v>0.4</v>
      </c>
      <c r="C1939" s="26" t="s">
        <v>202</v>
      </c>
      <c r="D1939" s="148" t="s">
        <v>54</v>
      </c>
      <c r="E1939" s="51"/>
      <c r="F1939" s="4" t="s">
        <v>849</v>
      </c>
      <c r="G1939" s="6"/>
      <c r="H1939" s="38"/>
      <c r="I1939" s="6" t="s">
        <v>43</v>
      </c>
      <c r="J1939" s="38" t="s">
        <v>348</v>
      </c>
      <c r="K1939" s="38" t="s">
        <v>348</v>
      </c>
      <c r="L1939" s="7" t="s">
        <v>850</v>
      </c>
      <c r="M1939" s="51" t="s">
        <v>510</v>
      </c>
      <c r="N1939" s="38">
        <v>17</v>
      </c>
    </row>
    <row r="1940" spans="1:14" s="37" customFormat="1" ht="42.75" outlineLevel="1" collapsed="1">
      <c r="A1940" s="38" t="s">
        <v>851</v>
      </c>
      <c r="B1940" s="118">
        <v>0.4</v>
      </c>
      <c r="C1940" s="26" t="s">
        <v>202</v>
      </c>
      <c r="D1940" s="148" t="s">
        <v>54</v>
      </c>
      <c r="E1940" s="51" t="s">
        <v>852</v>
      </c>
      <c r="F1940" s="7" t="s">
        <v>853</v>
      </c>
      <c r="G1940" s="6" t="s">
        <v>108</v>
      </c>
      <c r="H1940" s="38"/>
      <c r="I1940" s="6" t="s">
        <v>43</v>
      </c>
      <c r="J1940" s="38" t="s">
        <v>346</v>
      </c>
      <c r="K1940" s="38" t="s">
        <v>854</v>
      </c>
      <c r="L1940" s="4" t="str">
        <f>L1941&amp;" "&amp;N1941&amp;M1941&amp;" "&amp;L1942&amp;" "&amp;N1942&amp;M1942&amp;" "&amp;L1943&amp;" "&amp;N1943&amp;M1943</f>
        <v>Замена опор 5шт Замена опор 1шт. Замена ответвлений к зданиям 9шт.</v>
      </c>
      <c r="M1940" s="51"/>
      <c r="N1940" s="38"/>
    </row>
    <row r="1941" spans="1:14" s="37" customFormat="1" ht="57" hidden="1" outlineLevel="2">
      <c r="A1941" s="38"/>
      <c r="B1941" s="118">
        <v>0.4</v>
      </c>
      <c r="C1941" s="26" t="s">
        <v>202</v>
      </c>
      <c r="D1941" s="148" t="s">
        <v>54</v>
      </c>
      <c r="E1941" s="51"/>
      <c r="F1941" s="7" t="s">
        <v>855</v>
      </c>
      <c r="G1941" s="6" t="s">
        <v>856</v>
      </c>
      <c r="H1941" s="38"/>
      <c r="I1941" s="6" t="s">
        <v>43</v>
      </c>
      <c r="J1941" s="38">
        <v>7</v>
      </c>
      <c r="K1941" s="38" t="s">
        <v>854</v>
      </c>
      <c r="L1941" s="65" t="s">
        <v>282</v>
      </c>
      <c r="M1941" s="51" t="s">
        <v>510</v>
      </c>
      <c r="N1941" s="38">
        <v>5</v>
      </c>
    </row>
    <row r="1942" spans="1:14" s="37" customFormat="1" ht="28.5" hidden="1" outlineLevel="2">
      <c r="A1942" s="38"/>
      <c r="B1942" s="118">
        <v>0.4</v>
      </c>
      <c r="C1942" s="26" t="s">
        <v>202</v>
      </c>
      <c r="D1942" s="148" t="s">
        <v>54</v>
      </c>
      <c r="E1942" s="51"/>
      <c r="F1942" s="7" t="s">
        <v>6486</v>
      </c>
      <c r="G1942" s="6" t="s">
        <v>856</v>
      </c>
      <c r="H1942" s="38"/>
      <c r="I1942" s="6" t="s">
        <v>43</v>
      </c>
      <c r="J1942" s="38">
        <v>7</v>
      </c>
      <c r="K1942" s="38" t="s">
        <v>854</v>
      </c>
      <c r="L1942" s="65" t="s">
        <v>282</v>
      </c>
      <c r="M1942" s="51" t="s">
        <v>44</v>
      </c>
      <c r="N1942" s="38">
        <v>1</v>
      </c>
    </row>
    <row r="1943" spans="1:14" s="37" customFormat="1" ht="42.75" hidden="1" outlineLevel="2">
      <c r="A1943" s="38"/>
      <c r="B1943" s="118">
        <v>0.4</v>
      </c>
      <c r="C1943" s="26" t="s">
        <v>202</v>
      </c>
      <c r="D1943" s="148" t="s">
        <v>54</v>
      </c>
      <c r="E1943" s="38"/>
      <c r="F1943" s="7" t="s">
        <v>857</v>
      </c>
      <c r="G1943" s="6" t="s">
        <v>108</v>
      </c>
      <c r="H1943" s="38"/>
      <c r="I1943" s="6" t="s">
        <v>43</v>
      </c>
      <c r="J1943" s="38">
        <v>7</v>
      </c>
      <c r="K1943" s="38" t="s">
        <v>854</v>
      </c>
      <c r="L1943" s="7" t="s">
        <v>850</v>
      </c>
      <c r="M1943" s="51" t="s">
        <v>44</v>
      </c>
      <c r="N1943" s="38">
        <v>9</v>
      </c>
    </row>
    <row r="1944" spans="1:14" s="37" customFormat="1" ht="42.75" outlineLevel="1" collapsed="1">
      <c r="A1944" s="30" t="s">
        <v>858</v>
      </c>
      <c r="B1944" s="118">
        <v>0.4</v>
      </c>
      <c r="C1944" s="26" t="s">
        <v>202</v>
      </c>
      <c r="D1944" s="148" t="s">
        <v>54</v>
      </c>
      <c r="E1944" s="51" t="s">
        <v>859</v>
      </c>
      <c r="F1944" s="27" t="s">
        <v>860</v>
      </c>
      <c r="G1944" s="6" t="s">
        <v>108</v>
      </c>
      <c r="H1944" s="38"/>
      <c r="I1944" s="6" t="s">
        <v>43</v>
      </c>
      <c r="J1944" s="38" t="s">
        <v>331</v>
      </c>
      <c r="K1944" s="38" t="s">
        <v>854</v>
      </c>
      <c r="L1944" s="4" t="str">
        <f>L1945&amp;" "&amp;N1945&amp;M1945&amp;" "&amp;L1946&amp;" "&amp;N1946&amp;M1946&amp;" "&amp;L1947&amp;" "&amp;N1947&amp;M1947&amp;" "&amp;L1948&amp;" "&amp;N1948&amp;M1948&amp;" "&amp;L1949&amp;" "&amp;N1949&amp;M1949</f>
        <v>замена опор 7шт замена опор 2шт. Замена ответвлений к зданиям 7шт замена опор 2шт. Замена ответвлений к зданиям 2шт.</v>
      </c>
      <c r="M1944" s="51"/>
      <c r="N1944" s="38"/>
    </row>
    <row r="1945" spans="1:14" s="37" customFormat="1" ht="42.75" hidden="1" outlineLevel="2">
      <c r="A1945" s="30"/>
      <c r="B1945" s="118">
        <v>0.4</v>
      </c>
      <c r="C1945" s="26" t="s">
        <v>202</v>
      </c>
      <c r="D1945" s="148" t="s">
        <v>54</v>
      </c>
      <c r="E1945" s="51"/>
      <c r="F1945" s="27" t="s">
        <v>861</v>
      </c>
      <c r="G1945" s="6" t="s">
        <v>108</v>
      </c>
      <c r="H1945" s="38"/>
      <c r="I1945" s="6" t="s">
        <v>43</v>
      </c>
      <c r="J1945" s="38" t="s">
        <v>331</v>
      </c>
      <c r="K1945" s="38" t="s">
        <v>854</v>
      </c>
      <c r="L1945" s="65" t="s">
        <v>336</v>
      </c>
      <c r="M1945" s="51" t="s">
        <v>510</v>
      </c>
      <c r="N1945" s="38">
        <v>7</v>
      </c>
    </row>
    <row r="1946" spans="1:14" s="37" customFormat="1" ht="42.75" hidden="1" outlineLevel="2">
      <c r="A1946" s="30"/>
      <c r="B1946" s="118">
        <v>0.4</v>
      </c>
      <c r="C1946" s="26" t="s">
        <v>202</v>
      </c>
      <c r="D1946" s="148" t="s">
        <v>54</v>
      </c>
      <c r="E1946" s="51"/>
      <c r="F1946" s="27" t="s">
        <v>862</v>
      </c>
      <c r="G1946" s="6" t="s">
        <v>108</v>
      </c>
      <c r="H1946" s="38"/>
      <c r="I1946" s="6" t="s">
        <v>43</v>
      </c>
      <c r="J1946" s="38" t="s">
        <v>331</v>
      </c>
      <c r="K1946" s="38" t="s">
        <v>854</v>
      </c>
      <c r="L1946" s="65" t="s">
        <v>336</v>
      </c>
      <c r="M1946" s="51" t="s">
        <v>44</v>
      </c>
      <c r="N1946" s="38">
        <v>2</v>
      </c>
    </row>
    <row r="1947" spans="1:14" s="37" customFormat="1" ht="42.75" hidden="1" outlineLevel="2">
      <c r="A1947" s="30"/>
      <c r="B1947" s="118">
        <v>0.4</v>
      </c>
      <c r="C1947" s="26" t="s">
        <v>202</v>
      </c>
      <c r="D1947" s="148" t="s">
        <v>54</v>
      </c>
      <c r="E1947" s="51"/>
      <c r="F1947" s="27" t="s">
        <v>863</v>
      </c>
      <c r="G1947" s="6" t="s">
        <v>108</v>
      </c>
      <c r="H1947" s="38"/>
      <c r="I1947" s="6" t="s">
        <v>43</v>
      </c>
      <c r="J1947" s="38" t="s">
        <v>331</v>
      </c>
      <c r="K1947" s="38" t="s">
        <v>854</v>
      </c>
      <c r="L1947" s="7" t="s">
        <v>850</v>
      </c>
      <c r="M1947" s="51" t="s">
        <v>510</v>
      </c>
      <c r="N1947" s="38">
        <v>7</v>
      </c>
    </row>
    <row r="1948" spans="1:14" s="37" customFormat="1" ht="42.75" hidden="1" outlineLevel="2">
      <c r="A1948" s="30"/>
      <c r="B1948" s="118">
        <v>0.4</v>
      </c>
      <c r="C1948" s="26" t="s">
        <v>202</v>
      </c>
      <c r="D1948" s="148" t="s">
        <v>54</v>
      </c>
      <c r="E1948" s="30"/>
      <c r="F1948" s="27" t="s">
        <v>864</v>
      </c>
      <c r="G1948" s="6" t="s">
        <v>108</v>
      </c>
      <c r="H1948" s="38"/>
      <c r="I1948" s="6" t="s">
        <v>43</v>
      </c>
      <c r="J1948" s="38" t="s">
        <v>331</v>
      </c>
      <c r="K1948" s="38" t="s">
        <v>854</v>
      </c>
      <c r="L1948" s="65" t="s">
        <v>336</v>
      </c>
      <c r="M1948" s="51" t="s">
        <v>44</v>
      </c>
      <c r="N1948" s="38">
        <v>2</v>
      </c>
    </row>
    <row r="1949" spans="1:14" s="37" customFormat="1" ht="42.75" hidden="1" outlineLevel="2">
      <c r="A1949" s="30"/>
      <c r="B1949" s="118">
        <v>0.4</v>
      </c>
      <c r="C1949" s="26" t="s">
        <v>202</v>
      </c>
      <c r="D1949" s="148" t="s">
        <v>54</v>
      </c>
      <c r="E1949" s="30"/>
      <c r="F1949" s="27" t="s">
        <v>865</v>
      </c>
      <c r="G1949" s="6" t="s">
        <v>108</v>
      </c>
      <c r="H1949" s="38"/>
      <c r="I1949" s="6" t="s">
        <v>43</v>
      </c>
      <c r="J1949" s="38" t="s">
        <v>331</v>
      </c>
      <c r="K1949" s="38" t="s">
        <v>854</v>
      </c>
      <c r="L1949" s="7" t="s">
        <v>850</v>
      </c>
      <c r="M1949" s="51" t="s">
        <v>44</v>
      </c>
      <c r="N1949" s="38">
        <v>2</v>
      </c>
    </row>
    <row r="1950" spans="1:14" s="37" customFormat="1" ht="42.75" outlineLevel="1" collapsed="1">
      <c r="A1950" s="38" t="s">
        <v>866</v>
      </c>
      <c r="B1950" s="118">
        <v>0.4</v>
      </c>
      <c r="C1950" s="29" t="s">
        <v>202</v>
      </c>
      <c r="D1950" s="148" t="s">
        <v>54</v>
      </c>
      <c r="E1950" s="20" t="s">
        <v>867</v>
      </c>
      <c r="F1950" s="4" t="s">
        <v>868</v>
      </c>
      <c r="G1950" s="6" t="s">
        <v>108</v>
      </c>
      <c r="H1950" s="38"/>
      <c r="I1950" s="6" t="s">
        <v>43</v>
      </c>
      <c r="J1950" s="59">
        <v>5</v>
      </c>
      <c r="K1950" s="59">
        <v>6</v>
      </c>
      <c r="L1950" s="4" t="str">
        <f>L1951&amp;" "&amp;N1951&amp;M1951&amp;" "&amp;L1952&amp;" "&amp;N1952&amp;M1952&amp;" "&amp;L1953&amp;" "&amp;N1953&amp;M1953&amp;" "&amp;L1954&amp;" "&amp;N1954&amp;M1954&amp;" "&amp;L1955&amp;" "&amp;N1955&amp;M1955&amp;" "&amp;L1956&amp;" "&amp;N1956&amp;M1956</f>
        <v>замена опор 5шт замена опор 2шт замена опор 5шт замена опор 3шт замена опор 4шт замена опор 5шт</v>
      </c>
      <c r="M1950" s="51"/>
      <c r="N1950" s="38"/>
    </row>
    <row r="1951" spans="1:14" s="37" customFormat="1" ht="42.75" hidden="1" outlineLevel="2">
      <c r="A1951" s="38"/>
      <c r="B1951" s="118">
        <v>0.4</v>
      </c>
      <c r="C1951" s="29" t="s">
        <v>202</v>
      </c>
      <c r="D1951" s="148" t="s">
        <v>54</v>
      </c>
      <c r="E1951" s="51"/>
      <c r="F1951" s="4" t="s">
        <v>869</v>
      </c>
      <c r="G1951" s="38"/>
      <c r="H1951" s="38"/>
      <c r="I1951" s="6" t="s">
        <v>43</v>
      </c>
      <c r="J1951" s="38"/>
      <c r="K1951" s="38"/>
      <c r="L1951" s="65" t="s">
        <v>336</v>
      </c>
      <c r="M1951" s="51" t="s">
        <v>510</v>
      </c>
      <c r="N1951" s="38">
        <v>5</v>
      </c>
    </row>
    <row r="1952" spans="1:14" s="37" customFormat="1" ht="28.5" hidden="1" outlineLevel="2">
      <c r="A1952" s="38"/>
      <c r="B1952" s="118">
        <v>0.4</v>
      </c>
      <c r="C1952" s="29" t="s">
        <v>202</v>
      </c>
      <c r="D1952" s="148" t="s">
        <v>54</v>
      </c>
      <c r="E1952" s="51"/>
      <c r="F1952" s="4" t="s">
        <v>870</v>
      </c>
      <c r="G1952" s="38"/>
      <c r="H1952" s="38"/>
      <c r="I1952" s="6" t="s">
        <v>43</v>
      </c>
      <c r="J1952" s="38"/>
      <c r="K1952" s="38"/>
      <c r="L1952" s="65" t="s">
        <v>336</v>
      </c>
      <c r="M1952" s="51" t="s">
        <v>510</v>
      </c>
      <c r="N1952" s="38">
        <v>2</v>
      </c>
    </row>
    <row r="1953" spans="1:14" s="37" customFormat="1" ht="42.75" hidden="1" outlineLevel="2">
      <c r="A1953" s="38"/>
      <c r="B1953" s="118">
        <v>0.4</v>
      </c>
      <c r="C1953" s="29" t="s">
        <v>202</v>
      </c>
      <c r="D1953" s="148" t="s">
        <v>54</v>
      </c>
      <c r="E1953" s="51"/>
      <c r="F1953" s="4" t="s">
        <v>871</v>
      </c>
      <c r="G1953" s="38"/>
      <c r="H1953" s="38"/>
      <c r="I1953" s="6" t="s">
        <v>43</v>
      </c>
      <c r="J1953" s="38"/>
      <c r="K1953" s="38"/>
      <c r="L1953" s="65" t="s">
        <v>336</v>
      </c>
      <c r="M1953" s="51" t="s">
        <v>510</v>
      </c>
      <c r="N1953" s="38">
        <v>5</v>
      </c>
    </row>
    <row r="1954" spans="1:14" s="37" customFormat="1" ht="28.5" hidden="1" outlineLevel="2">
      <c r="A1954" s="38"/>
      <c r="B1954" s="118">
        <v>0.4</v>
      </c>
      <c r="C1954" s="29" t="s">
        <v>202</v>
      </c>
      <c r="D1954" s="148" t="s">
        <v>54</v>
      </c>
      <c r="E1954" s="51"/>
      <c r="F1954" s="4" t="s">
        <v>872</v>
      </c>
      <c r="G1954" s="38"/>
      <c r="H1954" s="38"/>
      <c r="I1954" s="6" t="s">
        <v>43</v>
      </c>
      <c r="J1954" s="38"/>
      <c r="K1954" s="38"/>
      <c r="L1954" s="65" t="s">
        <v>336</v>
      </c>
      <c r="M1954" s="51" t="s">
        <v>510</v>
      </c>
      <c r="N1954" s="38">
        <v>3</v>
      </c>
    </row>
    <row r="1955" spans="1:14" s="37" customFormat="1" ht="42.75" hidden="1" outlineLevel="2">
      <c r="A1955" s="38"/>
      <c r="B1955" s="118">
        <v>0.4</v>
      </c>
      <c r="C1955" s="29" t="s">
        <v>202</v>
      </c>
      <c r="D1955" s="148" t="s">
        <v>54</v>
      </c>
      <c r="E1955" s="51"/>
      <c r="F1955" s="4" t="s">
        <v>873</v>
      </c>
      <c r="G1955" s="38"/>
      <c r="H1955" s="38"/>
      <c r="I1955" s="6" t="s">
        <v>43</v>
      </c>
      <c r="J1955" s="38"/>
      <c r="K1955" s="38"/>
      <c r="L1955" s="65" t="s">
        <v>336</v>
      </c>
      <c r="M1955" s="51" t="s">
        <v>510</v>
      </c>
      <c r="N1955" s="38">
        <v>4</v>
      </c>
    </row>
    <row r="1956" spans="1:14" s="37" customFormat="1" ht="42.75" hidden="1" outlineLevel="2">
      <c r="A1956" s="38"/>
      <c r="B1956" s="118">
        <v>0.4</v>
      </c>
      <c r="C1956" s="29" t="s">
        <v>202</v>
      </c>
      <c r="D1956" s="148" t="s">
        <v>54</v>
      </c>
      <c r="E1956" s="51"/>
      <c r="F1956" s="4" t="s">
        <v>874</v>
      </c>
      <c r="G1956" s="38"/>
      <c r="H1956" s="38"/>
      <c r="I1956" s="6" t="s">
        <v>43</v>
      </c>
      <c r="J1956" s="38"/>
      <c r="K1956" s="38"/>
      <c r="L1956" s="65" t="s">
        <v>336</v>
      </c>
      <c r="M1956" s="51" t="s">
        <v>510</v>
      </c>
      <c r="N1956" s="38">
        <v>5</v>
      </c>
    </row>
    <row r="1957" spans="1:14" s="1" customFormat="1" ht="42.75" outlineLevel="1" collapsed="1">
      <c r="A1957" s="6" t="s">
        <v>875</v>
      </c>
      <c r="B1957" s="118">
        <v>0.4</v>
      </c>
      <c r="C1957" s="148" t="s">
        <v>212</v>
      </c>
      <c r="D1957" s="148" t="s">
        <v>54</v>
      </c>
      <c r="E1957" s="6" t="s">
        <v>876</v>
      </c>
      <c r="F1957" s="4" t="s">
        <v>877</v>
      </c>
      <c r="G1957" s="6" t="s">
        <v>108</v>
      </c>
      <c r="H1957" s="38"/>
      <c r="I1957" s="6" t="s">
        <v>43</v>
      </c>
      <c r="J1957" s="38">
        <v>3</v>
      </c>
      <c r="K1957" s="38">
        <v>8</v>
      </c>
      <c r="L1957" s="4" t="str">
        <f>L1958&amp;" "&amp;N1958&amp;M1958&amp;" "&amp;L1959&amp;" "&amp;N1959&amp;M1959</f>
        <v>Обрезка крон деревьев 100шт замена опор 6шт</v>
      </c>
      <c r="M1957" s="6"/>
      <c r="N1957" s="38"/>
    </row>
    <row r="1958" spans="1:14" s="1" customFormat="1" ht="42.75" hidden="1" outlineLevel="2">
      <c r="A1958" s="6"/>
      <c r="B1958" s="118">
        <v>0.4</v>
      </c>
      <c r="C1958" s="148" t="s">
        <v>212</v>
      </c>
      <c r="D1958" s="148" t="s">
        <v>54</v>
      </c>
      <c r="E1958" s="6"/>
      <c r="F1958" s="4" t="s">
        <v>878</v>
      </c>
      <c r="G1958" s="6"/>
      <c r="H1958" s="38"/>
      <c r="I1958" s="6" t="s">
        <v>61</v>
      </c>
      <c r="J1958" s="38">
        <v>3</v>
      </c>
      <c r="K1958" s="38">
        <v>3</v>
      </c>
      <c r="L1958" s="4" t="s">
        <v>198</v>
      </c>
      <c r="M1958" s="6" t="s">
        <v>510</v>
      </c>
      <c r="N1958" s="38">
        <v>100</v>
      </c>
    </row>
    <row r="1959" spans="1:14" s="1" customFormat="1" ht="28.5" hidden="1" outlineLevel="2">
      <c r="A1959" s="6"/>
      <c r="B1959" s="118">
        <v>0.4</v>
      </c>
      <c r="C1959" s="148" t="s">
        <v>212</v>
      </c>
      <c r="D1959" s="148" t="s">
        <v>54</v>
      </c>
      <c r="E1959" s="148"/>
      <c r="F1959" s="4" t="s">
        <v>879</v>
      </c>
      <c r="G1959" s="6"/>
      <c r="H1959" s="38"/>
      <c r="I1959" s="6" t="s">
        <v>61</v>
      </c>
      <c r="J1959" s="59">
        <v>8</v>
      </c>
      <c r="K1959" s="59">
        <v>8</v>
      </c>
      <c r="L1959" s="4" t="s">
        <v>336</v>
      </c>
      <c r="M1959" s="6" t="s">
        <v>510</v>
      </c>
      <c r="N1959" s="38">
        <v>6</v>
      </c>
    </row>
    <row r="1960" spans="1:14" s="1" customFormat="1" ht="42.75" outlineLevel="1" collapsed="1">
      <c r="A1960" s="6" t="s">
        <v>880</v>
      </c>
      <c r="B1960" s="118">
        <v>0.4</v>
      </c>
      <c r="C1960" s="148" t="s">
        <v>212</v>
      </c>
      <c r="D1960" s="148" t="s">
        <v>54</v>
      </c>
      <c r="E1960" s="6" t="s">
        <v>881</v>
      </c>
      <c r="F1960" s="4" t="s">
        <v>882</v>
      </c>
      <c r="G1960" s="6" t="s">
        <v>108</v>
      </c>
      <c r="H1960" s="38"/>
      <c r="I1960" s="6" t="s">
        <v>43</v>
      </c>
      <c r="J1960" s="38">
        <v>4</v>
      </c>
      <c r="K1960" s="38">
        <v>4</v>
      </c>
      <c r="L1960" s="4" t="str">
        <f>L1961&amp;" "&amp;N1961&amp;M1961</f>
        <v>Обрезка крон деревьев 50шт</v>
      </c>
      <c r="M1960" s="6"/>
      <c r="N1960" s="38"/>
    </row>
    <row r="1961" spans="1:14" s="1" customFormat="1" ht="28.5" hidden="1" outlineLevel="2">
      <c r="A1961" s="6"/>
      <c r="B1961" s="118">
        <v>0.4</v>
      </c>
      <c r="C1961" s="148" t="s">
        <v>212</v>
      </c>
      <c r="D1961" s="148" t="s">
        <v>54</v>
      </c>
      <c r="E1961" s="6"/>
      <c r="F1961" s="4" t="s">
        <v>883</v>
      </c>
      <c r="G1961" s="6"/>
      <c r="H1961" s="38"/>
      <c r="I1961" s="6" t="s">
        <v>61</v>
      </c>
      <c r="J1961" s="38">
        <v>4</v>
      </c>
      <c r="K1961" s="38">
        <v>4</v>
      </c>
      <c r="L1961" s="4" t="s">
        <v>198</v>
      </c>
      <c r="M1961" s="6" t="s">
        <v>510</v>
      </c>
      <c r="N1961" s="38">
        <v>50</v>
      </c>
    </row>
    <row r="1962" spans="1:14" s="1" customFormat="1" ht="42.75" outlineLevel="1" collapsed="1">
      <c r="A1962" s="6" t="s">
        <v>884</v>
      </c>
      <c r="B1962" s="118">
        <v>0.4</v>
      </c>
      <c r="C1962" s="148" t="s">
        <v>212</v>
      </c>
      <c r="D1962" s="148" t="s">
        <v>54</v>
      </c>
      <c r="E1962" s="6" t="s">
        <v>885</v>
      </c>
      <c r="F1962" s="4" t="s">
        <v>886</v>
      </c>
      <c r="G1962" s="6" t="s">
        <v>108</v>
      </c>
      <c r="H1962" s="38"/>
      <c r="I1962" s="6" t="s">
        <v>43</v>
      </c>
      <c r="J1962" s="38">
        <v>4</v>
      </c>
      <c r="K1962" s="38">
        <v>7</v>
      </c>
      <c r="L1962" s="4" t="str">
        <f>L1963&amp;" "&amp;N1963&amp;M1963&amp;" "&amp;L1964&amp;" "&amp;N1964&amp;M1964&amp;" "&amp;L1965&amp;" "&amp;N1965&amp;M1965</f>
        <v>Обрезка крон деревьев 50шт замена опор 5шт замена опор 3шт</v>
      </c>
      <c r="M1962" s="6"/>
      <c r="N1962" s="38"/>
    </row>
    <row r="1963" spans="1:14" s="1" customFormat="1" ht="57" hidden="1" outlineLevel="2">
      <c r="A1963" s="6"/>
      <c r="B1963" s="118">
        <v>0.4</v>
      </c>
      <c r="C1963" s="148" t="s">
        <v>212</v>
      </c>
      <c r="D1963" s="148" t="s">
        <v>54</v>
      </c>
      <c r="E1963" s="6"/>
      <c r="F1963" s="4" t="s">
        <v>887</v>
      </c>
      <c r="G1963" s="6"/>
      <c r="H1963" s="38"/>
      <c r="I1963" s="6" t="s">
        <v>61</v>
      </c>
      <c r="J1963" s="38">
        <v>4</v>
      </c>
      <c r="K1963" s="38">
        <v>4</v>
      </c>
      <c r="L1963" s="4" t="s">
        <v>198</v>
      </c>
      <c r="M1963" s="6" t="s">
        <v>510</v>
      </c>
      <c r="N1963" s="38">
        <v>50</v>
      </c>
    </row>
    <row r="1964" spans="1:14" s="1" customFormat="1" ht="28.5" hidden="1" outlineLevel="2">
      <c r="A1964" s="6"/>
      <c r="B1964" s="118">
        <v>0.4</v>
      </c>
      <c r="C1964" s="148" t="s">
        <v>212</v>
      </c>
      <c r="D1964" s="148" t="s">
        <v>54</v>
      </c>
      <c r="E1964" s="6"/>
      <c r="F1964" s="4" t="s">
        <v>888</v>
      </c>
      <c r="G1964" s="6"/>
      <c r="H1964" s="38"/>
      <c r="I1964" s="6" t="s">
        <v>61</v>
      </c>
      <c r="J1964" s="38">
        <v>7</v>
      </c>
      <c r="K1964" s="38">
        <v>7</v>
      </c>
      <c r="L1964" s="4" t="s">
        <v>336</v>
      </c>
      <c r="M1964" s="6" t="s">
        <v>510</v>
      </c>
      <c r="N1964" s="38">
        <v>5</v>
      </c>
    </row>
    <row r="1965" spans="1:14" s="1" customFormat="1" ht="28.5" hidden="1" outlineLevel="2">
      <c r="A1965" s="6"/>
      <c r="B1965" s="118">
        <v>0.4</v>
      </c>
      <c r="C1965" s="148" t="s">
        <v>212</v>
      </c>
      <c r="D1965" s="148" t="s">
        <v>54</v>
      </c>
      <c r="E1965" s="6"/>
      <c r="F1965" s="4" t="s">
        <v>889</v>
      </c>
      <c r="G1965" s="6"/>
      <c r="H1965" s="38"/>
      <c r="I1965" s="6" t="s">
        <v>61</v>
      </c>
      <c r="J1965" s="38">
        <v>7</v>
      </c>
      <c r="K1965" s="38">
        <v>7</v>
      </c>
      <c r="L1965" s="4" t="s">
        <v>336</v>
      </c>
      <c r="M1965" s="6" t="s">
        <v>510</v>
      </c>
      <c r="N1965" s="38">
        <v>3</v>
      </c>
    </row>
    <row r="1966" spans="1:14" s="1" customFormat="1" ht="42.75" outlineLevel="1" collapsed="1">
      <c r="A1966" s="6" t="s">
        <v>890</v>
      </c>
      <c r="B1966" s="118">
        <v>0.4</v>
      </c>
      <c r="C1966" s="148" t="s">
        <v>212</v>
      </c>
      <c r="D1966" s="148" t="s">
        <v>54</v>
      </c>
      <c r="E1966" s="6" t="s">
        <v>891</v>
      </c>
      <c r="F1966" s="4" t="s">
        <v>892</v>
      </c>
      <c r="G1966" s="6" t="s">
        <v>108</v>
      </c>
      <c r="H1966" s="38"/>
      <c r="I1966" s="6" t="s">
        <v>43</v>
      </c>
      <c r="J1966" s="59">
        <v>3</v>
      </c>
      <c r="K1966" s="59">
        <v>3</v>
      </c>
      <c r="L1966" s="4" t="str">
        <f>L1967&amp;" "&amp;N1967&amp;M1967</f>
        <v>Обрезка крон деревьев 100шт</v>
      </c>
      <c r="M1966" s="6"/>
      <c r="N1966" s="38"/>
    </row>
    <row r="1967" spans="1:14" s="1" customFormat="1" ht="42.75" hidden="1" outlineLevel="2">
      <c r="A1967" s="6"/>
      <c r="B1967" s="118">
        <v>0.4</v>
      </c>
      <c r="C1967" s="148" t="s">
        <v>212</v>
      </c>
      <c r="D1967" s="148" t="s">
        <v>54</v>
      </c>
      <c r="E1967" s="148"/>
      <c r="F1967" s="4" t="s">
        <v>893</v>
      </c>
      <c r="G1967" s="6"/>
      <c r="H1967" s="38"/>
      <c r="I1967" s="6" t="s">
        <v>61</v>
      </c>
      <c r="J1967" s="59">
        <v>3</v>
      </c>
      <c r="K1967" s="59">
        <v>3</v>
      </c>
      <c r="L1967" s="4" t="s">
        <v>198</v>
      </c>
      <c r="M1967" s="6" t="s">
        <v>510</v>
      </c>
      <c r="N1967" s="38">
        <v>100</v>
      </c>
    </row>
    <row r="1968" spans="1:14" s="1" customFormat="1" ht="42.75" outlineLevel="1" collapsed="1">
      <c r="A1968" s="6" t="s">
        <v>894</v>
      </c>
      <c r="B1968" s="118">
        <v>0.4</v>
      </c>
      <c r="C1968" s="148" t="s">
        <v>212</v>
      </c>
      <c r="D1968" s="148" t="s">
        <v>54</v>
      </c>
      <c r="E1968" s="6" t="s">
        <v>895</v>
      </c>
      <c r="F1968" s="4" t="s">
        <v>896</v>
      </c>
      <c r="G1968" s="6" t="s">
        <v>108</v>
      </c>
      <c r="H1968" s="38"/>
      <c r="I1968" s="6" t="s">
        <v>43</v>
      </c>
      <c r="J1968" s="59">
        <v>2</v>
      </c>
      <c r="K1968" s="59">
        <v>2</v>
      </c>
      <c r="L1968" s="4" t="str">
        <f>L1969&amp;" "&amp;N1969&amp;M1969</f>
        <v>Обрезка крон деревьев 100шт</v>
      </c>
      <c r="M1968" s="6"/>
      <c r="N1968" s="38"/>
    </row>
    <row r="1969" spans="1:14" s="1" customFormat="1" ht="85.5" hidden="1" outlineLevel="2">
      <c r="A1969" s="6"/>
      <c r="B1969" s="118">
        <v>0.4</v>
      </c>
      <c r="C1969" s="148" t="s">
        <v>212</v>
      </c>
      <c r="D1969" s="148" t="s">
        <v>54</v>
      </c>
      <c r="E1969" s="148"/>
      <c r="F1969" s="4" t="s">
        <v>897</v>
      </c>
      <c r="G1969" s="6"/>
      <c r="H1969" s="38"/>
      <c r="I1969" s="6"/>
      <c r="J1969" s="59">
        <v>2</v>
      </c>
      <c r="K1969" s="59">
        <v>2</v>
      </c>
      <c r="L1969" s="4" t="s">
        <v>198</v>
      </c>
      <c r="M1969" s="6" t="s">
        <v>510</v>
      </c>
      <c r="N1969" s="38">
        <v>100</v>
      </c>
    </row>
    <row r="1970" spans="1:14" s="1" customFormat="1" ht="42.75" outlineLevel="1" collapsed="1">
      <c r="A1970" s="6" t="s">
        <v>898</v>
      </c>
      <c r="B1970" s="118">
        <v>0.4</v>
      </c>
      <c r="C1970" s="148" t="s">
        <v>212</v>
      </c>
      <c r="D1970" s="148" t="s">
        <v>54</v>
      </c>
      <c r="E1970" s="6" t="s">
        <v>899</v>
      </c>
      <c r="F1970" s="4" t="s">
        <v>900</v>
      </c>
      <c r="G1970" s="6" t="s">
        <v>108</v>
      </c>
      <c r="H1970" s="38"/>
      <c r="I1970" s="6" t="s">
        <v>43</v>
      </c>
      <c r="J1970" s="59">
        <v>1</v>
      </c>
      <c r="K1970" s="59">
        <v>9</v>
      </c>
      <c r="L1970" s="4" t="str">
        <f>L1971&amp;" "&amp;N1971&amp;M1971&amp;" "&amp;L1972&amp;" "&amp;N1972&amp;M1972</f>
        <v>Обрезка крон деревьев 100шт замена опор 10шт</v>
      </c>
      <c r="M1970" s="6"/>
      <c r="N1970" s="38"/>
    </row>
    <row r="1971" spans="1:14" s="1" customFormat="1" ht="71.25" hidden="1" outlineLevel="2">
      <c r="A1971" s="6"/>
      <c r="B1971" s="118">
        <v>0.4</v>
      </c>
      <c r="C1971" s="148" t="s">
        <v>212</v>
      </c>
      <c r="D1971" s="148" t="s">
        <v>54</v>
      </c>
      <c r="E1971" s="148"/>
      <c r="F1971" s="4" t="s">
        <v>901</v>
      </c>
      <c r="G1971" s="6"/>
      <c r="H1971" s="38"/>
      <c r="I1971" s="6" t="s">
        <v>43</v>
      </c>
      <c r="J1971" s="59">
        <v>1</v>
      </c>
      <c r="K1971" s="59">
        <v>1</v>
      </c>
      <c r="L1971" s="4" t="s">
        <v>198</v>
      </c>
      <c r="M1971" s="6" t="s">
        <v>510</v>
      </c>
      <c r="N1971" s="38">
        <v>100</v>
      </c>
    </row>
    <row r="1972" spans="1:14" s="1" customFormat="1" ht="42.75" hidden="1" outlineLevel="2">
      <c r="A1972" s="6"/>
      <c r="B1972" s="118">
        <v>0.4</v>
      </c>
      <c r="C1972" s="148" t="s">
        <v>212</v>
      </c>
      <c r="D1972" s="148" t="s">
        <v>54</v>
      </c>
      <c r="E1972" s="148"/>
      <c r="F1972" s="4" t="s">
        <v>902</v>
      </c>
      <c r="G1972" s="6"/>
      <c r="H1972" s="38"/>
      <c r="I1972" s="6" t="s">
        <v>43</v>
      </c>
      <c r="J1972" s="59">
        <v>9</v>
      </c>
      <c r="K1972" s="59">
        <v>9</v>
      </c>
      <c r="L1972" s="4" t="s">
        <v>336</v>
      </c>
      <c r="M1972" s="6" t="s">
        <v>510</v>
      </c>
      <c r="N1972" s="38">
        <v>10</v>
      </c>
    </row>
    <row r="1973" spans="1:14" s="1" customFormat="1" ht="42.75" outlineLevel="1" collapsed="1">
      <c r="A1973" s="38" t="s">
        <v>903</v>
      </c>
      <c r="B1973" s="118">
        <v>0.4</v>
      </c>
      <c r="C1973" s="20" t="s">
        <v>105</v>
      </c>
      <c r="D1973" s="148" t="s">
        <v>54</v>
      </c>
      <c r="E1973" s="20" t="s">
        <v>904</v>
      </c>
      <c r="F1973" s="5" t="s">
        <v>905</v>
      </c>
      <c r="G1973" s="38" t="s">
        <v>108</v>
      </c>
      <c r="H1973" s="38"/>
      <c r="I1973" s="6" t="s">
        <v>43</v>
      </c>
      <c r="J1973" s="59">
        <v>11</v>
      </c>
      <c r="K1973" s="59">
        <v>12</v>
      </c>
      <c r="L1973" s="4" t="str">
        <f>L1974&amp;" "&amp;N1974&amp;M1974&amp;" "&amp;L1975&amp;" "&amp;N1975&amp;M1975&amp;" "&amp;L1976&amp;" "&amp;N1976&amp;M1976</f>
        <v>замена опор 5шт замена опор 3шт Обрезка крон деревьев 30шт</v>
      </c>
      <c r="M1973" s="38"/>
      <c r="N1973" s="38"/>
    </row>
    <row r="1974" spans="1:14" s="1" customFormat="1" ht="42.75" hidden="1" outlineLevel="2">
      <c r="A1974" s="38"/>
      <c r="B1974" s="118">
        <v>0.4</v>
      </c>
      <c r="C1974" s="20" t="s">
        <v>105</v>
      </c>
      <c r="D1974" s="148" t="s">
        <v>54</v>
      </c>
      <c r="E1974" s="20"/>
      <c r="F1974" s="4" t="s">
        <v>906</v>
      </c>
      <c r="G1974" s="38" t="s">
        <v>108</v>
      </c>
      <c r="H1974" s="38"/>
      <c r="I1974" s="6" t="s">
        <v>43</v>
      </c>
      <c r="J1974" s="59">
        <v>11</v>
      </c>
      <c r="K1974" s="59">
        <v>11</v>
      </c>
      <c r="L1974" s="52" t="s">
        <v>336</v>
      </c>
      <c r="M1974" s="20" t="s">
        <v>510</v>
      </c>
      <c r="N1974" s="38">
        <v>5</v>
      </c>
    </row>
    <row r="1975" spans="1:14" s="1" customFormat="1" ht="42.75" hidden="1" outlineLevel="2">
      <c r="A1975" s="38"/>
      <c r="B1975" s="118">
        <v>0.4</v>
      </c>
      <c r="C1975" s="20" t="s">
        <v>105</v>
      </c>
      <c r="D1975" s="148" t="s">
        <v>54</v>
      </c>
      <c r="E1975" s="20"/>
      <c r="F1975" s="4" t="s">
        <v>907</v>
      </c>
      <c r="G1975" s="38" t="s">
        <v>108</v>
      </c>
      <c r="H1975" s="38"/>
      <c r="I1975" s="6" t="s">
        <v>43</v>
      </c>
      <c r="J1975" s="59">
        <v>11</v>
      </c>
      <c r="K1975" s="59">
        <v>11</v>
      </c>
      <c r="L1975" s="52" t="s">
        <v>336</v>
      </c>
      <c r="M1975" s="20" t="s">
        <v>510</v>
      </c>
      <c r="N1975" s="38">
        <v>3</v>
      </c>
    </row>
    <row r="1976" spans="1:14" s="1" customFormat="1" ht="42.75" hidden="1" outlineLevel="2">
      <c r="A1976" s="38"/>
      <c r="B1976" s="118">
        <v>0.4</v>
      </c>
      <c r="C1976" s="20" t="s">
        <v>105</v>
      </c>
      <c r="D1976" s="148" t="s">
        <v>54</v>
      </c>
      <c r="E1976" s="20"/>
      <c r="F1976" s="4" t="s">
        <v>908</v>
      </c>
      <c r="G1976" s="38" t="s">
        <v>108</v>
      </c>
      <c r="H1976" s="38"/>
      <c r="I1976" s="6" t="s">
        <v>43</v>
      </c>
      <c r="J1976" s="59">
        <v>12</v>
      </c>
      <c r="K1976" s="59">
        <v>12</v>
      </c>
      <c r="L1976" s="52" t="s">
        <v>198</v>
      </c>
      <c r="M1976" s="20" t="s">
        <v>510</v>
      </c>
      <c r="N1976" s="38">
        <v>30</v>
      </c>
    </row>
    <row r="1977" spans="1:14" s="1" customFormat="1" ht="57" outlineLevel="1" collapsed="1">
      <c r="A1977" s="38" t="s">
        <v>909</v>
      </c>
      <c r="B1977" s="118">
        <v>0.4</v>
      </c>
      <c r="C1977" s="20" t="s">
        <v>105</v>
      </c>
      <c r="D1977" s="148" t="s">
        <v>54</v>
      </c>
      <c r="E1977" s="20" t="s">
        <v>910</v>
      </c>
      <c r="F1977" s="5" t="s">
        <v>911</v>
      </c>
      <c r="G1977" s="38" t="s">
        <v>108</v>
      </c>
      <c r="H1977" s="38"/>
      <c r="I1977" s="6" t="s">
        <v>43</v>
      </c>
      <c r="J1977" s="38">
        <v>4</v>
      </c>
      <c r="K1977" s="38">
        <v>12</v>
      </c>
      <c r="L1977" s="4" t="str">
        <f>L1978&amp;" "&amp;N1978&amp;M1978&amp;" "&amp;L1979&amp;" "&amp;N1979&amp;M1979&amp;" "&amp;L1980&amp;" "&amp;N1980&amp;M1980&amp;" "&amp;L1981&amp;" "&amp;N1981&amp;M1981&amp;" "&amp;L1982&amp;" "&amp;N1982&amp;M1982&amp;" "&amp;L1983&amp;" "&amp;N1983&amp;M1983</f>
        <v>Вырубка угрожающих деревьев 150шт Вырубка угрожающих деревьев 150шт Установка опор 4шт Установка опор 3шт Монтаж СИП 0,5км Замена опор 1шт</v>
      </c>
      <c r="M1977" s="38"/>
      <c r="N1977" s="38"/>
    </row>
    <row r="1978" spans="1:14" s="1" customFormat="1" ht="42.75" hidden="1" outlineLevel="2">
      <c r="A1978" s="38"/>
      <c r="B1978" s="118">
        <v>0.4</v>
      </c>
      <c r="C1978" s="20" t="s">
        <v>105</v>
      </c>
      <c r="D1978" s="148" t="s">
        <v>54</v>
      </c>
      <c r="E1978" s="38"/>
      <c r="F1978" s="5" t="s">
        <v>912</v>
      </c>
      <c r="G1978" s="38" t="s">
        <v>108</v>
      </c>
      <c r="H1978" s="38"/>
      <c r="I1978" s="6" t="s">
        <v>43</v>
      </c>
      <c r="J1978" s="38">
        <v>4</v>
      </c>
      <c r="K1978" s="38">
        <v>4</v>
      </c>
      <c r="L1978" s="56" t="s">
        <v>67</v>
      </c>
      <c r="M1978" s="20" t="s">
        <v>510</v>
      </c>
      <c r="N1978" s="54">
        <v>150</v>
      </c>
    </row>
    <row r="1979" spans="1:14" s="1" customFormat="1" ht="42.75" hidden="1" outlineLevel="2">
      <c r="A1979" s="38"/>
      <c r="B1979" s="118">
        <v>0.4</v>
      </c>
      <c r="C1979" s="20" t="s">
        <v>105</v>
      </c>
      <c r="D1979" s="148" t="s">
        <v>54</v>
      </c>
      <c r="E1979" s="38"/>
      <c r="F1979" s="5" t="s">
        <v>913</v>
      </c>
      <c r="G1979" s="38" t="s">
        <v>108</v>
      </c>
      <c r="H1979" s="38"/>
      <c r="I1979" s="6" t="s">
        <v>43</v>
      </c>
      <c r="J1979" s="38">
        <v>4</v>
      </c>
      <c r="K1979" s="38">
        <v>4</v>
      </c>
      <c r="L1979" s="56" t="s">
        <v>67</v>
      </c>
      <c r="M1979" s="20" t="s">
        <v>510</v>
      </c>
      <c r="N1979" s="54">
        <v>150</v>
      </c>
    </row>
    <row r="1980" spans="1:14" s="1" customFormat="1" ht="42.75" hidden="1" outlineLevel="2">
      <c r="A1980" s="38"/>
      <c r="B1980" s="118">
        <v>0.4</v>
      </c>
      <c r="C1980" s="20" t="s">
        <v>105</v>
      </c>
      <c r="D1980" s="148" t="s">
        <v>54</v>
      </c>
      <c r="E1980" s="38"/>
      <c r="F1980" s="5" t="s">
        <v>914</v>
      </c>
      <c r="G1980" s="38" t="s">
        <v>108</v>
      </c>
      <c r="H1980" s="38"/>
      <c r="I1980" s="6" t="s">
        <v>43</v>
      </c>
      <c r="J1980" s="38">
        <v>12</v>
      </c>
      <c r="K1980" s="38">
        <v>12</v>
      </c>
      <c r="L1980" s="56" t="s">
        <v>306</v>
      </c>
      <c r="M1980" s="20" t="s">
        <v>510</v>
      </c>
      <c r="N1980" s="54">
        <v>4</v>
      </c>
    </row>
    <row r="1981" spans="1:14" s="1" customFormat="1" ht="42.75" hidden="1" outlineLevel="2">
      <c r="A1981" s="38"/>
      <c r="B1981" s="118">
        <v>0.4</v>
      </c>
      <c r="C1981" s="20" t="s">
        <v>105</v>
      </c>
      <c r="D1981" s="148" t="s">
        <v>54</v>
      </c>
      <c r="E1981" s="38"/>
      <c r="F1981" s="5"/>
      <c r="G1981" s="38" t="s">
        <v>108</v>
      </c>
      <c r="H1981" s="38"/>
      <c r="I1981" s="6" t="s">
        <v>43</v>
      </c>
      <c r="J1981" s="38">
        <v>12</v>
      </c>
      <c r="K1981" s="38">
        <v>12</v>
      </c>
      <c r="L1981" s="56" t="s">
        <v>306</v>
      </c>
      <c r="M1981" s="20" t="s">
        <v>510</v>
      </c>
      <c r="N1981" s="54">
        <v>3</v>
      </c>
    </row>
    <row r="1982" spans="1:14" s="1" customFormat="1" ht="42.75" hidden="1" outlineLevel="2">
      <c r="A1982" s="38"/>
      <c r="B1982" s="118">
        <v>0.4</v>
      </c>
      <c r="C1982" s="20" t="s">
        <v>105</v>
      </c>
      <c r="D1982" s="148" t="s">
        <v>54</v>
      </c>
      <c r="E1982" s="38"/>
      <c r="F1982" s="5"/>
      <c r="G1982" s="38" t="s">
        <v>108</v>
      </c>
      <c r="H1982" s="38"/>
      <c r="I1982" s="6" t="s">
        <v>43</v>
      </c>
      <c r="J1982" s="38">
        <v>12</v>
      </c>
      <c r="K1982" s="38">
        <v>12</v>
      </c>
      <c r="L1982" s="56" t="s">
        <v>915</v>
      </c>
      <c r="M1982" s="20" t="s">
        <v>29</v>
      </c>
      <c r="N1982" s="54">
        <v>0.5</v>
      </c>
    </row>
    <row r="1983" spans="1:14" s="1" customFormat="1" ht="42.75" hidden="1" outlineLevel="2">
      <c r="A1983" s="38"/>
      <c r="B1983" s="118">
        <v>0.4</v>
      </c>
      <c r="C1983" s="20" t="s">
        <v>105</v>
      </c>
      <c r="D1983" s="148" t="s">
        <v>54</v>
      </c>
      <c r="E1983" s="38"/>
      <c r="F1983" s="5" t="s">
        <v>916</v>
      </c>
      <c r="G1983" s="38" t="s">
        <v>108</v>
      </c>
      <c r="H1983" s="38"/>
      <c r="I1983" s="6" t="s">
        <v>43</v>
      </c>
      <c r="J1983" s="38">
        <v>4</v>
      </c>
      <c r="K1983" s="38">
        <v>4</v>
      </c>
      <c r="L1983" s="52" t="s">
        <v>282</v>
      </c>
      <c r="M1983" s="20" t="s">
        <v>510</v>
      </c>
      <c r="N1983" s="54">
        <v>1</v>
      </c>
    </row>
    <row r="1984" spans="1:14" s="1" customFormat="1" ht="42.75" outlineLevel="1" collapsed="1">
      <c r="A1984" s="38" t="s">
        <v>917</v>
      </c>
      <c r="B1984" s="118">
        <v>0.4</v>
      </c>
      <c r="C1984" s="20" t="s">
        <v>105</v>
      </c>
      <c r="D1984" s="148" t="s">
        <v>54</v>
      </c>
      <c r="E1984" s="20" t="s">
        <v>918</v>
      </c>
      <c r="F1984" s="5" t="s">
        <v>919</v>
      </c>
      <c r="G1984" s="38" t="s">
        <v>108</v>
      </c>
      <c r="H1984" s="38"/>
      <c r="I1984" s="6" t="s">
        <v>43</v>
      </c>
      <c r="J1984" s="38">
        <v>12</v>
      </c>
      <c r="K1984" s="38">
        <v>12</v>
      </c>
      <c r="L1984" s="4" t="str">
        <f>L1985&amp;" "&amp;N1985&amp;M1985</f>
        <v>Вырубка угрожающих деревьев 50шт</v>
      </c>
      <c r="M1984" s="20"/>
      <c r="N1984" s="54"/>
    </row>
    <row r="1985" spans="1:14" s="1" customFormat="1" ht="42.75" hidden="1" outlineLevel="2">
      <c r="A1985" s="38"/>
      <c r="B1985" s="118">
        <v>0.4</v>
      </c>
      <c r="C1985" s="20" t="s">
        <v>105</v>
      </c>
      <c r="D1985" s="148" t="s">
        <v>54</v>
      </c>
      <c r="E1985" s="38"/>
      <c r="F1985" s="5" t="s">
        <v>920</v>
      </c>
      <c r="G1985" s="38" t="s">
        <v>108</v>
      </c>
      <c r="H1985" s="38"/>
      <c r="I1985" s="6" t="s">
        <v>43</v>
      </c>
      <c r="J1985" s="38">
        <v>12</v>
      </c>
      <c r="K1985" s="38">
        <v>12</v>
      </c>
      <c r="L1985" s="56" t="s">
        <v>67</v>
      </c>
      <c r="M1985" s="20" t="s">
        <v>510</v>
      </c>
      <c r="N1985" s="54">
        <v>50</v>
      </c>
    </row>
    <row r="1986" spans="1:14" s="1" customFormat="1" ht="42.75" outlineLevel="1" collapsed="1">
      <c r="A1986" s="38" t="s">
        <v>921</v>
      </c>
      <c r="B1986" s="118">
        <v>0.4</v>
      </c>
      <c r="C1986" s="20" t="s">
        <v>105</v>
      </c>
      <c r="D1986" s="148" t="s">
        <v>54</v>
      </c>
      <c r="E1986" s="20" t="s">
        <v>922</v>
      </c>
      <c r="F1986" s="4" t="s">
        <v>923</v>
      </c>
      <c r="G1986" s="38" t="s">
        <v>108</v>
      </c>
      <c r="H1986" s="38"/>
      <c r="I1986" s="6" t="s">
        <v>43</v>
      </c>
      <c r="J1986" s="38">
        <v>1</v>
      </c>
      <c r="K1986" s="38">
        <v>2</v>
      </c>
      <c r="L1986" s="4" t="str">
        <f>L1987&amp;" "&amp;N1987&amp;M1987&amp;" "&amp;L1988&amp;" "&amp;N1988&amp;M1988&amp;" "&amp;L1989&amp;" "&amp;N1989&amp;M1989</f>
        <v>Обрезка крон деревьев 40шт Обрезка крон деревьев 30шт Обрезка крон деревьев 30шт</v>
      </c>
      <c r="M1986" s="38"/>
      <c r="N1986" s="38"/>
    </row>
    <row r="1987" spans="1:14" s="1" customFormat="1" ht="28.5" hidden="1" outlineLevel="2">
      <c r="A1987" s="38"/>
      <c r="B1987" s="118">
        <v>0.4</v>
      </c>
      <c r="C1987" s="20" t="s">
        <v>105</v>
      </c>
      <c r="D1987" s="148" t="s">
        <v>54</v>
      </c>
      <c r="E1987" s="38"/>
      <c r="F1987" s="4" t="s">
        <v>924</v>
      </c>
      <c r="G1987" s="38"/>
      <c r="H1987" s="38"/>
      <c r="I1987" s="6" t="s">
        <v>43</v>
      </c>
      <c r="J1987" s="38">
        <v>1</v>
      </c>
      <c r="K1987" s="38">
        <v>1</v>
      </c>
      <c r="L1987" s="52" t="s">
        <v>198</v>
      </c>
      <c r="M1987" s="20" t="s">
        <v>510</v>
      </c>
      <c r="N1987" s="38">
        <v>40</v>
      </c>
    </row>
    <row r="1988" spans="1:14" s="1" customFormat="1" ht="28.5" hidden="1" outlineLevel="2">
      <c r="A1988" s="38"/>
      <c r="B1988" s="118">
        <v>0.4</v>
      </c>
      <c r="C1988" s="20" t="s">
        <v>105</v>
      </c>
      <c r="D1988" s="148" t="s">
        <v>54</v>
      </c>
      <c r="E1988" s="38"/>
      <c r="F1988" s="4" t="s">
        <v>925</v>
      </c>
      <c r="G1988" s="38"/>
      <c r="H1988" s="38"/>
      <c r="I1988" s="6" t="s">
        <v>43</v>
      </c>
      <c r="J1988" s="38">
        <v>2</v>
      </c>
      <c r="K1988" s="38">
        <v>2</v>
      </c>
      <c r="L1988" s="52" t="s">
        <v>198</v>
      </c>
      <c r="M1988" s="20" t="s">
        <v>510</v>
      </c>
      <c r="N1988" s="38">
        <v>30</v>
      </c>
    </row>
    <row r="1989" spans="1:14" s="1" customFormat="1" ht="28.5" hidden="1" outlineLevel="2">
      <c r="A1989" s="38"/>
      <c r="B1989" s="118">
        <v>0.4</v>
      </c>
      <c r="C1989" s="20" t="s">
        <v>105</v>
      </c>
      <c r="D1989" s="148" t="s">
        <v>54</v>
      </c>
      <c r="E1989" s="38"/>
      <c r="F1989" s="4" t="s">
        <v>926</v>
      </c>
      <c r="G1989" s="38"/>
      <c r="H1989" s="38"/>
      <c r="I1989" s="6" t="s">
        <v>43</v>
      </c>
      <c r="J1989" s="38">
        <v>2</v>
      </c>
      <c r="K1989" s="38">
        <v>2</v>
      </c>
      <c r="L1989" s="52" t="s">
        <v>198</v>
      </c>
      <c r="M1989" s="20" t="s">
        <v>510</v>
      </c>
      <c r="N1989" s="38">
        <v>30</v>
      </c>
    </row>
    <row r="1990" spans="1:14" s="1" customFormat="1" ht="42.75" outlineLevel="1" collapsed="1">
      <c r="A1990" s="38" t="s">
        <v>927</v>
      </c>
      <c r="B1990" s="118">
        <v>0.4</v>
      </c>
      <c r="C1990" s="20" t="s">
        <v>105</v>
      </c>
      <c r="D1990" s="148" t="s">
        <v>54</v>
      </c>
      <c r="E1990" s="20" t="s">
        <v>928</v>
      </c>
      <c r="F1990" s="4" t="s">
        <v>929</v>
      </c>
      <c r="G1990" s="38" t="s">
        <v>108</v>
      </c>
      <c r="H1990" s="38"/>
      <c r="I1990" s="6" t="s">
        <v>43</v>
      </c>
      <c r="J1990" s="38">
        <v>2</v>
      </c>
      <c r="K1990" s="38">
        <v>2</v>
      </c>
      <c r="L1990" s="4" t="str">
        <f>L1991&amp;" "&amp;N1991&amp;M1991</f>
        <v>Обрезка крон деревьев 40шт</v>
      </c>
      <c r="M1990" s="38"/>
      <c r="N1990" s="38"/>
    </row>
    <row r="1991" spans="1:14" s="1" customFormat="1" ht="28.5" hidden="1" outlineLevel="2">
      <c r="A1991" s="38"/>
      <c r="B1991" s="118">
        <v>0.4</v>
      </c>
      <c r="C1991" s="20" t="s">
        <v>105</v>
      </c>
      <c r="D1991" s="148" t="s">
        <v>54</v>
      </c>
      <c r="E1991" s="38"/>
      <c r="F1991" s="4" t="s">
        <v>930</v>
      </c>
      <c r="G1991" s="38"/>
      <c r="H1991" s="38"/>
      <c r="I1991" s="6" t="s">
        <v>43</v>
      </c>
      <c r="J1991" s="38">
        <v>2</v>
      </c>
      <c r="K1991" s="38">
        <v>2</v>
      </c>
      <c r="L1991" s="52" t="s">
        <v>198</v>
      </c>
      <c r="M1991" s="20" t="s">
        <v>510</v>
      </c>
      <c r="N1991" s="38">
        <v>40</v>
      </c>
    </row>
    <row r="1992" spans="1:14" s="1" customFormat="1" ht="42.75" outlineLevel="1" collapsed="1">
      <c r="A1992" s="38" t="s">
        <v>931</v>
      </c>
      <c r="B1992" s="118">
        <v>0.4</v>
      </c>
      <c r="C1992" s="20" t="s">
        <v>105</v>
      </c>
      <c r="D1992" s="148" t="s">
        <v>54</v>
      </c>
      <c r="E1992" s="20" t="s">
        <v>932</v>
      </c>
      <c r="F1992" s="4" t="s">
        <v>933</v>
      </c>
      <c r="G1992" s="38" t="s">
        <v>108</v>
      </c>
      <c r="H1992" s="38"/>
      <c r="I1992" s="6" t="s">
        <v>43</v>
      </c>
      <c r="J1992" s="38">
        <v>12</v>
      </c>
      <c r="K1992" s="38">
        <v>12</v>
      </c>
      <c r="L1992" s="4" t="str">
        <f>L1993&amp;" "&amp;N1993&amp;M1993&amp;" "&amp;L1994&amp;" "&amp;N1994&amp;M1994</f>
        <v>Обрезка крон деревьев 40шт Обрезка крон деревьев 50шт</v>
      </c>
      <c r="M1992" s="38"/>
      <c r="N1992" s="38"/>
    </row>
    <row r="1993" spans="1:14" s="1" customFormat="1" ht="28.5" hidden="1" outlineLevel="2">
      <c r="A1993" s="38"/>
      <c r="B1993" s="118">
        <v>0.4</v>
      </c>
      <c r="C1993" s="20" t="s">
        <v>105</v>
      </c>
      <c r="D1993" s="148" t="s">
        <v>54</v>
      </c>
      <c r="E1993" s="38"/>
      <c r="F1993" s="4" t="s">
        <v>934</v>
      </c>
      <c r="G1993" s="38"/>
      <c r="H1993" s="38"/>
      <c r="I1993" s="6" t="s">
        <v>43</v>
      </c>
      <c r="J1993" s="38">
        <v>12</v>
      </c>
      <c r="K1993" s="38">
        <v>12</v>
      </c>
      <c r="L1993" s="52" t="s">
        <v>198</v>
      </c>
      <c r="M1993" s="20" t="s">
        <v>510</v>
      </c>
      <c r="N1993" s="38">
        <v>40</v>
      </c>
    </row>
    <row r="1994" spans="1:14" s="1" customFormat="1" ht="28.5" hidden="1" outlineLevel="2">
      <c r="A1994" s="38"/>
      <c r="B1994" s="118">
        <v>0.4</v>
      </c>
      <c r="C1994" s="20" t="s">
        <v>105</v>
      </c>
      <c r="D1994" s="148" t="s">
        <v>54</v>
      </c>
      <c r="E1994" s="38"/>
      <c r="F1994" s="4" t="s">
        <v>935</v>
      </c>
      <c r="G1994" s="38"/>
      <c r="H1994" s="38"/>
      <c r="I1994" s="6" t="s">
        <v>43</v>
      </c>
      <c r="J1994" s="38">
        <v>12</v>
      </c>
      <c r="K1994" s="38">
        <v>12</v>
      </c>
      <c r="L1994" s="52" t="s">
        <v>198</v>
      </c>
      <c r="M1994" s="20" t="s">
        <v>510</v>
      </c>
      <c r="N1994" s="38">
        <v>50</v>
      </c>
    </row>
    <row r="1995" spans="1:14" s="1" customFormat="1" ht="85.5" outlineLevel="1" collapsed="1">
      <c r="A1995" s="38" t="s">
        <v>936</v>
      </c>
      <c r="B1995" s="118">
        <v>0.4</v>
      </c>
      <c r="C1995" s="20" t="s">
        <v>105</v>
      </c>
      <c r="D1995" s="148" t="s">
        <v>54</v>
      </c>
      <c r="E1995" s="20" t="s">
        <v>937</v>
      </c>
      <c r="F1995" s="4" t="s">
        <v>938</v>
      </c>
      <c r="G1995" s="38" t="s">
        <v>108</v>
      </c>
      <c r="H1995" s="38"/>
      <c r="I1995" s="6" t="s">
        <v>43</v>
      </c>
      <c r="J1995" s="38">
        <v>1</v>
      </c>
      <c r="K1995" s="38">
        <v>10</v>
      </c>
      <c r="L1995" s="4" t="str">
        <f>L1996&amp;" "&amp;N1996&amp;M1996&amp;" "&amp;L1997&amp;" "&amp;N1997&amp;M1997&amp;" "&amp;L1998&amp;" "&amp;N1998&amp;M1998&amp;" "&amp;L1999&amp;" "&amp;N1999&amp;M1999&amp;" "&amp;L2000&amp;" "&amp;N2000&amp;M2000&amp;" "&amp;L2001&amp;" "&amp;N2001&amp;M2001&amp;" "&amp;L2002&amp;" "&amp;N2002&amp;M2002&amp;" "&amp;L2003&amp;" "&amp;N2003&amp;M2003&amp;" "&amp;L2004&amp;" "&amp;N2004&amp;M2004&amp;" "&amp;L2005&amp;" "&amp;N2005&amp;M2005</f>
        <v>Обрезка крон деревьев 10шт Обрезка крон деревьев 50шт Обрезка крон деревьев 15шт Обрезка крон деревьев 50шт Обрезка крон деревьев 20шт Обрезка крон деревьев 30шт Замена опор 4шт Замена опор 2шт Замена опор 1шт Перетяжка провода 0,04км</v>
      </c>
      <c r="M1995" s="38"/>
      <c r="N1995" s="38"/>
    </row>
    <row r="1996" spans="1:14" s="1" customFormat="1" ht="28.5" hidden="1" outlineLevel="2">
      <c r="A1996" s="38"/>
      <c r="B1996" s="118">
        <v>0.4</v>
      </c>
      <c r="C1996" s="20" t="s">
        <v>105</v>
      </c>
      <c r="D1996" s="148" t="s">
        <v>54</v>
      </c>
      <c r="E1996" s="38"/>
      <c r="F1996" s="4" t="s">
        <v>939</v>
      </c>
      <c r="G1996" s="38"/>
      <c r="H1996" s="38"/>
      <c r="I1996" s="6" t="s">
        <v>43</v>
      </c>
      <c r="J1996" s="38">
        <v>1</v>
      </c>
      <c r="K1996" s="38">
        <v>1</v>
      </c>
      <c r="L1996" s="52" t="s">
        <v>198</v>
      </c>
      <c r="M1996" s="20" t="s">
        <v>510</v>
      </c>
      <c r="N1996" s="38">
        <v>10</v>
      </c>
    </row>
    <row r="1997" spans="1:14" s="1" customFormat="1" ht="28.5" hidden="1" outlineLevel="2">
      <c r="A1997" s="38"/>
      <c r="B1997" s="118">
        <v>0.4</v>
      </c>
      <c r="C1997" s="20" t="s">
        <v>105</v>
      </c>
      <c r="D1997" s="148" t="s">
        <v>54</v>
      </c>
      <c r="E1997" s="38"/>
      <c r="F1997" s="4" t="s">
        <v>940</v>
      </c>
      <c r="G1997" s="38"/>
      <c r="H1997" s="38"/>
      <c r="I1997" s="6" t="s">
        <v>43</v>
      </c>
      <c r="J1997" s="38">
        <v>3</v>
      </c>
      <c r="K1997" s="38">
        <v>3</v>
      </c>
      <c r="L1997" s="52" t="s">
        <v>198</v>
      </c>
      <c r="M1997" s="20" t="s">
        <v>510</v>
      </c>
      <c r="N1997" s="38">
        <v>50</v>
      </c>
    </row>
    <row r="1998" spans="1:14" s="1" customFormat="1" ht="28.5" hidden="1" outlineLevel="2">
      <c r="A1998" s="38"/>
      <c r="B1998" s="118">
        <v>0.4</v>
      </c>
      <c r="C1998" s="20" t="s">
        <v>105</v>
      </c>
      <c r="D1998" s="148" t="s">
        <v>54</v>
      </c>
      <c r="E1998" s="38"/>
      <c r="F1998" s="4" t="s">
        <v>941</v>
      </c>
      <c r="G1998" s="38"/>
      <c r="H1998" s="38"/>
      <c r="I1998" s="6" t="s">
        <v>43</v>
      </c>
      <c r="J1998" s="38">
        <v>3</v>
      </c>
      <c r="K1998" s="38">
        <v>3</v>
      </c>
      <c r="L1998" s="52" t="s">
        <v>198</v>
      </c>
      <c r="M1998" s="20" t="s">
        <v>510</v>
      </c>
      <c r="N1998" s="38">
        <v>15</v>
      </c>
    </row>
    <row r="1999" spans="1:14" s="1" customFormat="1" hidden="1" outlineLevel="2">
      <c r="A1999" s="38"/>
      <c r="B1999" s="118">
        <v>0.4</v>
      </c>
      <c r="C1999" s="20" t="s">
        <v>105</v>
      </c>
      <c r="D1999" s="148" t="s">
        <v>54</v>
      </c>
      <c r="E1999" s="38"/>
      <c r="F1999" s="4" t="s">
        <v>942</v>
      </c>
      <c r="G1999" s="38"/>
      <c r="H1999" s="38"/>
      <c r="I1999" s="6" t="s">
        <v>43</v>
      </c>
      <c r="J1999" s="38">
        <v>3</v>
      </c>
      <c r="K1999" s="38">
        <v>3</v>
      </c>
      <c r="L1999" s="52" t="s">
        <v>198</v>
      </c>
      <c r="M1999" s="20" t="s">
        <v>510</v>
      </c>
      <c r="N1999" s="38">
        <v>50</v>
      </c>
    </row>
    <row r="2000" spans="1:14" s="1" customFormat="1" hidden="1" outlineLevel="2">
      <c r="A2000" s="38"/>
      <c r="B2000" s="118">
        <v>0.4</v>
      </c>
      <c r="C2000" s="20" t="s">
        <v>105</v>
      </c>
      <c r="D2000" s="148" t="s">
        <v>54</v>
      </c>
      <c r="E2000" s="38"/>
      <c r="F2000" s="4" t="s">
        <v>943</v>
      </c>
      <c r="G2000" s="38"/>
      <c r="H2000" s="38"/>
      <c r="I2000" s="6" t="s">
        <v>43</v>
      </c>
      <c r="J2000" s="38">
        <v>3</v>
      </c>
      <c r="K2000" s="38">
        <v>3</v>
      </c>
      <c r="L2000" s="52" t="s">
        <v>198</v>
      </c>
      <c r="M2000" s="20" t="s">
        <v>510</v>
      </c>
      <c r="N2000" s="38">
        <v>20</v>
      </c>
    </row>
    <row r="2001" spans="1:14" s="1" customFormat="1" ht="28.5" hidden="1" outlineLevel="2">
      <c r="A2001" s="38"/>
      <c r="B2001" s="118">
        <v>0.4</v>
      </c>
      <c r="C2001" s="20" t="s">
        <v>105</v>
      </c>
      <c r="D2001" s="148" t="s">
        <v>54</v>
      </c>
      <c r="E2001" s="38"/>
      <c r="F2001" s="4" t="s">
        <v>944</v>
      </c>
      <c r="G2001" s="38"/>
      <c r="H2001" s="38"/>
      <c r="I2001" s="6" t="s">
        <v>43</v>
      </c>
      <c r="J2001" s="38">
        <v>4</v>
      </c>
      <c r="K2001" s="38">
        <v>4</v>
      </c>
      <c r="L2001" s="52" t="s">
        <v>198</v>
      </c>
      <c r="M2001" s="20" t="s">
        <v>510</v>
      </c>
      <c r="N2001" s="38">
        <v>30</v>
      </c>
    </row>
    <row r="2002" spans="1:14" s="1" customFormat="1" ht="28.5" hidden="1" outlineLevel="2">
      <c r="A2002" s="38"/>
      <c r="B2002" s="118">
        <v>0.4</v>
      </c>
      <c r="C2002" s="20" t="s">
        <v>105</v>
      </c>
      <c r="D2002" s="148" t="s">
        <v>54</v>
      </c>
      <c r="E2002" s="38"/>
      <c r="F2002" s="4" t="s">
        <v>945</v>
      </c>
      <c r="G2002" s="38"/>
      <c r="H2002" s="38"/>
      <c r="I2002" s="6" t="s">
        <v>43</v>
      </c>
      <c r="J2002" s="38">
        <v>5</v>
      </c>
      <c r="K2002" s="38">
        <v>5</v>
      </c>
      <c r="L2002" s="52" t="s">
        <v>282</v>
      </c>
      <c r="M2002" s="20" t="s">
        <v>510</v>
      </c>
      <c r="N2002" s="38">
        <v>4</v>
      </c>
    </row>
    <row r="2003" spans="1:14" s="1" customFormat="1" hidden="1" outlineLevel="2">
      <c r="A2003" s="38"/>
      <c r="B2003" s="118">
        <v>0.4</v>
      </c>
      <c r="C2003" s="20" t="s">
        <v>105</v>
      </c>
      <c r="D2003" s="148" t="s">
        <v>54</v>
      </c>
      <c r="E2003" s="38"/>
      <c r="F2003" s="4" t="s">
        <v>946</v>
      </c>
      <c r="G2003" s="38"/>
      <c r="H2003" s="38"/>
      <c r="I2003" s="6" t="s">
        <v>43</v>
      </c>
      <c r="J2003" s="38">
        <v>5</v>
      </c>
      <c r="K2003" s="38">
        <v>5</v>
      </c>
      <c r="L2003" s="52" t="s">
        <v>282</v>
      </c>
      <c r="M2003" s="20" t="s">
        <v>510</v>
      </c>
      <c r="N2003" s="38">
        <v>2</v>
      </c>
    </row>
    <row r="2004" spans="1:14" s="1" customFormat="1" ht="28.5" hidden="1" outlineLevel="2">
      <c r="A2004" s="38"/>
      <c r="B2004" s="118">
        <v>0.4</v>
      </c>
      <c r="C2004" s="20" t="s">
        <v>105</v>
      </c>
      <c r="D2004" s="148" t="s">
        <v>54</v>
      </c>
      <c r="E2004" s="38"/>
      <c r="F2004" s="4" t="s">
        <v>947</v>
      </c>
      <c r="G2004" s="38"/>
      <c r="H2004" s="38"/>
      <c r="I2004" s="6" t="s">
        <v>43</v>
      </c>
      <c r="J2004" s="38">
        <v>10</v>
      </c>
      <c r="K2004" s="38">
        <v>10</v>
      </c>
      <c r="L2004" s="52" t="s">
        <v>282</v>
      </c>
      <c r="M2004" s="20" t="s">
        <v>510</v>
      </c>
      <c r="N2004" s="38">
        <v>1</v>
      </c>
    </row>
    <row r="2005" spans="1:14" s="1" customFormat="1" ht="28.5" hidden="1" outlineLevel="2">
      <c r="A2005" s="38"/>
      <c r="B2005" s="118">
        <v>0.4</v>
      </c>
      <c r="C2005" s="20" t="s">
        <v>105</v>
      </c>
      <c r="D2005" s="148" t="s">
        <v>54</v>
      </c>
      <c r="E2005" s="38"/>
      <c r="F2005" s="4" t="s">
        <v>948</v>
      </c>
      <c r="G2005" s="38"/>
      <c r="H2005" s="38"/>
      <c r="I2005" s="6" t="s">
        <v>43</v>
      </c>
      <c r="J2005" s="38">
        <v>10</v>
      </c>
      <c r="K2005" s="38">
        <v>10</v>
      </c>
      <c r="L2005" s="52" t="s">
        <v>233</v>
      </c>
      <c r="M2005" s="20" t="s">
        <v>29</v>
      </c>
      <c r="N2005" s="38">
        <v>0.04</v>
      </c>
    </row>
    <row r="2006" spans="1:14" s="1" customFormat="1" ht="57" outlineLevel="1" collapsed="1">
      <c r="A2006" s="38" t="s">
        <v>949</v>
      </c>
      <c r="B2006" s="118">
        <v>0.4</v>
      </c>
      <c r="C2006" s="20" t="s">
        <v>105</v>
      </c>
      <c r="D2006" s="148" t="s">
        <v>54</v>
      </c>
      <c r="E2006" s="20" t="s">
        <v>950</v>
      </c>
      <c r="F2006" s="4" t="s">
        <v>951</v>
      </c>
      <c r="G2006" s="38" t="s">
        <v>108</v>
      </c>
      <c r="H2006" s="38"/>
      <c r="I2006" s="6" t="s">
        <v>43</v>
      </c>
      <c r="J2006" s="38">
        <v>4</v>
      </c>
      <c r="K2006" s="38">
        <v>7</v>
      </c>
      <c r="L2006" s="4" t="str">
        <f>L2007&amp;" "&amp;N2007&amp;M2007&amp;" "&amp;L2008&amp;" "&amp;N2008&amp;M2008&amp;" "&amp;L2009&amp;" "&amp;N2009&amp;M2009&amp;" "&amp;L2010&amp;" "&amp;N2010&amp;M2010&amp;" "&amp;L2011&amp;" "&amp;N2011&amp;M2011&amp;" "&amp;L2012&amp;" "&amp;N2012&amp;M2012&amp;" "&amp;L2013&amp;" "&amp;N2013&amp;M2013&amp;" "&amp;L2014&amp;" "&amp;N2014&amp;M2014</f>
        <v>Обрезка крон деревьев 40шт Обрезка крон деревьев 15шт Замена опор 1шт Перетяжка провода 0,045км Замена опор 1шт Замена опор 1шт Замена опор 1шт Замена опор 2шт</v>
      </c>
      <c r="M2006" s="20"/>
      <c r="N2006" s="38"/>
    </row>
    <row r="2007" spans="1:14" s="1" customFormat="1" ht="28.5" hidden="1" outlineLevel="2">
      <c r="A2007" s="38"/>
      <c r="B2007" s="118">
        <v>0.4</v>
      </c>
      <c r="C2007" s="20" t="s">
        <v>105</v>
      </c>
      <c r="D2007" s="148" t="s">
        <v>54</v>
      </c>
      <c r="E2007" s="38"/>
      <c r="F2007" s="4" t="s">
        <v>952</v>
      </c>
      <c r="G2007" s="38"/>
      <c r="H2007" s="38"/>
      <c r="I2007" s="38" t="s">
        <v>61</v>
      </c>
      <c r="J2007" s="38">
        <v>4</v>
      </c>
      <c r="K2007" s="38">
        <v>4</v>
      </c>
      <c r="L2007" s="52" t="s">
        <v>198</v>
      </c>
      <c r="M2007" s="20" t="s">
        <v>510</v>
      </c>
      <c r="N2007" s="38">
        <v>40</v>
      </c>
    </row>
    <row r="2008" spans="1:14" s="1" customFormat="1" ht="28.5" hidden="1" outlineLevel="2">
      <c r="A2008" s="38"/>
      <c r="B2008" s="118">
        <v>0.4</v>
      </c>
      <c r="C2008" s="20" t="s">
        <v>105</v>
      </c>
      <c r="D2008" s="148" t="s">
        <v>54</v>
      </c>
      <c r="E2008" s="38"/>
      <c r="F2008" s="4" t="s">
        <v>953</v>
      </c>
      <c r="G2008" s="38"/>
      <c r="H2008" s="38"/>
      <c r="I2008" s="38"/>
      <c r="J2008" s="38">
        <v>4</v>
      </c>
      <c r="K2008" s="38">
        <v>4</v>
      </c>
      <c r="L2008" s="52" t="s">
        <v>198</v>
      </c>
      <c r="M2008" s="20" t="s">
        <v>510</v>
      </c>
      <c r="N2008" s="38">
        <v>15</v>
      </c>
    </row>
    <row r="2009" spans="1:14" s="1" customFormat="1" ht="28.5" hidden="1" outlineLevel="2">
      <c r="A2009" s="38"/>
      <c r="B2009" s="118">
        <v>0.4</v>
      </c>
      <c r="C2009" s="20" t="s">
        <v>105</v>
      </c>
      <c r="D2009" s="148" t="s">
        <v>54</v>
      </c>
      <c r="E2009" s="38"/>
      <c r="F2009" s="4" t="s">
        <v>954</v>
      </c>
      <c r="G2009" s="38"/>
      <c r="H2009" s="38"/>
      <c r="I2009" s="38"/>
      <c r="J2009" s="38">
        <v>7</v>
      </c>
      <c r="K2009" s="38">
        <v>7</v>
      </c>
      <c r="L2009" s="5" t="s">
        <v>282</v>
      </c>
      <c r="M2009" s="20" t="s">
        <v>510</v>
      </c>
      <c r="N2009" s="38">
        <v>1</v>
      </c>
    </row>
    <row r="2010" spans="1:14" s="1" customFormat="1" ht="28.5" hidden="1" outlineLevel="2">
      <c r="A2010" s="38"/>
      <c r="B2010" s="118">
        <v>0.4</v>
      </c>
      <c r="C2010" s="20" t="s">
        <v>105</v>
      </c>
      <c r="D2010" s="148" t="s">
        <v>54</v>
      </c>
      <c r="E2010" s="38"/>
      <c r="F2010" s="4" t="s">
        <v>955</v>
      </c>
      <c r="G2010" s="38"/>
      <c r="H2010" s="38"/>
      <c r="I2010" s="38" t="s">
        <v>61</v>
      </c>
      <c r="J2010" s="38">
        <v>7</v>
      </c>
      <c r="K2010" s="38">
        <v>7</v>
      </c>
      <c r="L2010" s="102" t="s">
        <v>233</v>
      </c>
      <c r="M2010" s="20" t="s">
        <v>29</v>
      </c>
      <c r="N2010" s="38">
        <v>4.4999999999999998E-2</v>
      </c>
    </row>
    <row r="2011" spans="1:14" s="1" customFormat="1" hidden="1" outlineLevel="2">
      <c r="A2011" s="38"/>
      <c r="B2011" s="118">
        <v>0.4</v>
      </c>
      <c r="C2011" s="20" t="s">
        <v>105</v>
      </c>
      <c r="D2011" s="148" t="s">
        <v>54</v>
      </c>
      <c r="E2011" s="38"/>
      <c r="F2011" s="4" t="s">
        <v>956</v>
      </c>
      <c r="G2011" s="38"/>
      <c r="H2011" s="38"/>
      <c r="I2011" s="38"/>
      <c r="J2011" s="38">
        <v>7</v>
      </c>
      <c r="K2011" s="38">
        <v>7</v>
      </c>
      <c r="L2011" s="5" t="s">
        <v>282</v>
      </c>
      <c r="M2011" s="20" t="s">
        <v>510</v>
      </c>
      <c r="N2011" s="38">
        <v>1</v>
      </c>
    </row>
    <row r="2012" spans="1:14" s="1" customFormat="1" hidden="1" outlineLevel="2">
      <c r="A2012" s="38"/>
      <c r="B2012" s="118">
        <v>0.4</v>
      </c>
      <c r="C2012" s="20" t="s">
        <v>105</v>
      </c>
      <c r="D2012" s="148" t="s">
        <v>54</v>
      </c>
      <c r="E2012" s="38"/>
      <c r="F2012" s="4" t="s">
        <v>957</v>
      </c>
      <c r="G2012" s="38"/>
      <c r="H2012" s="38"/>
      <c r="I2012" s="38"/>
      <c r="J2012" s="38">
        <v>7</v>
      </c>
      <c r="K2012" s="38">
        <v>7</v>
      </c>
      <c r="L2012" s="5" t="s">
        <v>282</v>
      </c>
      <c r="M2012" s="20" t="s">
        <v>510</v>
      </c>
      <c r="N2012" s="38">
        <v>1</v>
      </c>
    </row>
    <row r="2013" spans="1:14" s="1" customFormat="1" ht="28.5" hidden="1" outlineLevel="2">
      <c r="A2013" s="38"/>
      <c r="B2013" s="118">
        <v>0.4</v>
      </c>
      <c r="C2013" s="20" t="s">
        <v>105</v>
      </c>
      <c r="D2013" s="148" t="s">
        <v>54</v>
      </c>
      <c r="E2013" s="38"/>
      <c r="F2013" s="4" t="s">
        <v>958</v>
      </c>
      <c r="G2013" s="38"/>
      <c r="H2013" s="38"/>
      <c r="I2013" s="38"/>
      <c r="J2013" s="38">
        <v>7</v>
      </c>
      <c r="K2013" s="38">
        <v>7</v>
      </c>
      <c r="L2013" s="5" t="s">
        <v>282</v>
      </c>
      <c r="M2013" s="20" t="s">
        <v>510</v>
      </c>
      <c r="N2013" s="38">
        <v>1</v>
      </c>
    </row>
    <row r="2014" spans="1:14" s="1" customFormat="1" ht="28.5" hidden="1" outlineLevel="2">
      <c r="A2014" s="38"/>
      <c r="B2014" s="118">
        <v>0.4</v>
      </c>
      <c r="C2014" s="20" t="s">
        <v>105</v>
      </c>
      <c r="D2014" s="148" t="s">
        <v>54</v>
      </c>
      <c r="E2014" s="38"/>
      <c r="F2014" s="4" t="s">
        <v>959</v>
      </c>
      <c r="G2014" s="38"/>
      <c r="H2014" s="38"/>
      <c r="I2014" s="38"/>
      <c r="J2014" s="38">
        <v>7</v>
      </c>
      <c r="K2014" s="38">
        <v>7</v>
      </c>
      <c r="L2014" s="5" t="s">
        <v>282</v>
      </c>
      <c r="M2014" s="20" t="s">
        <v>510</v>
      </c>
      <c r="N2014" s="38">
        <v>2</v>
      </c>
    </row>
    <row r="2015" spans="1:14" s="1" customFormat="1" ht="42.75" outlineLevel="1" collapsed="1">
      <c r="A2015" s="6" t="s">
        <v>960</v>
      </c>
      <c r="B2015" s="118">
        <v>0.4</v>
      </c>
      <c r="C2015" s="148" t="s">
        <v>245</v>
      </c>
      <c r="D2015" s="148" t="s">
        <v>54</v>
      </c>
      <c r="E2015" s="146" t="s">
        <v>961</v>
      </c>
      <c r="F2015" s="4" t="s">
        <v>962</v>
      </c>
      <c r="G2015" s="6" t="s">
        <v>963</v>
      </c>
      <c r="H2015" s="38"/>
      <c r="I2015" s="6" t="s">
        <v>43</v>
      </c>
      <c r="J2015" s="59">
        <v>10</v>
      </c>
      <c r="K2015" s="59">
        <v>10</v>
      </c>
      <c r="L2015" s="4" t="str">
        <f>L2016&amp;" "&amp;N2016&amp;M2016&amp;" "&amp;L2017&amp;" "&amp;N2017&amp;M2017&amp;" "&amp;L2018&amp;" "&amp;N2018&amp;M2018&amp;" "&amp;L2019&amp;" "&amp;N2019&amp;M2019</f>
        <v>Замена опор 4шт Выправка опор  15шт Перетяжка провода 1км Обрезка крон деревьев 241шт</v>
      </c>
      <c r="M2015" s="6"/>
      <c r="N2015" s="38"/>
    </row>
    <row r="2016" spans="1:14" s="1" customFormat="1" ht="42.75" hidden="1" outlineLevel="2">
      <c r="A2016" s="6"/>
      <c r="B2016" s="118">
        <v>0.4</v>
      </c>
      <c r="C2016" s="148" t="s">
        <v>245</v>
      </c>
      <c r="D2016" s="148" t="s">
        <v>54</v>
      </c>
      <c r="E2016" s="6"/>
      <c r="F2016" s="4" t="s">
        <v>964</v>
      </c>
      <c r="G2016" s="6"/>
      <c r="H2016" s="38"/>
      <c r="I2016" s="6"/>
      <c r="J2016" s="59">
        <v>10</v>
      </c>
      <c r="K2016" s="59"/>
      <c r="L2016" s="52" t="s">
        <v>282</v>
      </c>
      <c r="M2016" s="6" t="s">
        <v>510</v>
      </c>
      <c r="N2016" s="38">
        <v>4</v>
      </c>
    </row>
    <row r="2017" spans="1:14" s="1" customFormat="1" ht="28.5" hidden="1" outlineLevel="2">
      <c r="A2017" s="6"/>
      <c r="B2017" s="118">
        <v>0.4</v>
      </c>
      <c r="C2017" s="148" t="s">
        <v>245</v>
      </c>
      <c r="D2017" s="148" t="s">
        <v>54</v>
      </c>
      <c r="E2017" s="141"/>
      <c r="F2017" s="5" t="s">
        <v>965</v>
      </c>
      <c r="G2017" s="6"/>
      <c r="H2017" s="38"/>
      <c r="I2017" s="6"/>
      <c r="J2017" s="59">
        <v>10</v>
      </c>
      <c r="K2017" s="59"/>
      <c r="L2017" s="5" t="s">
        <v>192</v>
      </c>
      <c r="M2017" s="148" t="s">
        <v>510</v>
      </c>
      <c r="N2017" s="54">
        <v>15</v>
      </c>
    </row>
    <row r="2018" spans="1:14" s="1" customFormat="1" hidden="1" outlineLevel="2">
      <c r="A2018" s="6"/>
      <c r="B2018" s="118">
        <v>0.4</v>
      </c>
      <c r="C2018" s="148" t="s">
        <v>245</v>
      </c>
      <c r="D2018" s="148" t="s">
        <v>54</v>
      </c>
      <c r="E2018" s="141"/>
      <c r="F2018" s="5" t="s">
        <v>966</v>
      </c>
      <c r="G2018" s="6"/>
      <c r="H2018" s="38"/>
      <c r="I2018" s="6"/>
      <c r="J2018" s="59">
        <v>10</v>
      </c>
      <c r="K2018" s="59"/>
      <c r="L2018" s="5" t="s">
        <v>233</v>
      </c>
      <c r="M2018" s="148" t="s">
        <v>29</v>
      </c>
      <c r="N2018" s="54">
        <v>1</v>
      </c>
    </row>
    <row r="2019" spans="1:14" s="1" customFormat="1" hidden="1" outlineLevel="2">
      <c r="A2019" s="6"/>
      <c r="B2019" s="118">
        <v>0.4</v>
      </c>
      <c r="C2019" s="148" t="s">
        <v>245</v>
      </c>
      <c r="D2019" s="148" t="s">
        <v>54</v>
      </c>
      <c r="E2019" s="141"/>
      <c r="F2019" s="5"/>
      <c r="G2019" s="6"/>
      <c r="H2019" s="38"/>
      <c r="I2019" s="6"/>
      <c r="J2019" s="59">
        <v>10</v>
      </c>
      <c r="K2019" s="59"/>
      <c r="L2019" s="5" t="s">
        <v>198</v>
      </c>
      <c r="M2019" s="148" t="s">
        <v>510</v>
      </c>
      <c r="N2019" s="54">
        <v>241</v>
      </c>
    </row>
    <row r="2020" spans="1:14" s="1" customFormat="1" ht="42.75" outlineLevel="1" collapsed="1">
      <c r="A2020" s="6" t="s">
        <v>967</v>
      </c>
      <c r="B2020" s="118">
        <v>0.4</v>
      </c>
      <c r="C2020" s="148" t="s">
        <v>245</v>
      </c>
      <c r="D2020" s="148" t="s">
        <v>54</v>
      </c>
      <c r="E2020" s="6" t="s">
        <v>968</v>
      </c>
      <c r="F2020" s="4" t="s">
        <v>969</v>
      </c>
      <c r="G2020" s="6" t="s">
        <v>108</v>
      </c>
      <c r="H2020" s="38"/>
      <c r="I2020" s="6" t="s">
        <v>43</v>
      </c>
      <c r="J2020" s="59">
        <v>6</v>
      </c>
      <c r="K2020" s="59">
        <v>7</v>
      </c>
      <c r="L2020" s="4" t="str">
        <f>L2021&amp;" "&amp;N2021&amp;M2021&amp;" "&amp;L2022&amp;" "&amp;N2022&amp;M2022&amp;" "&amp;L2023&amp;" "&amp;N2023&amp;M2023&amp;" "&amp;L2024&amp;" "&amp;N2024&amp;M2024</f>
        <v>Замена опор 5шт Замена опор 3шт Перетяжка провода 1,2км Обрезка крон деревьев 40шт</v>
      </c>
      <c r="M2020" s="6"/>
      <c r="N2020" s="38"/>
    </row>
    <row r="2021" spans="1:14" s="1" customFormat="1" ht="42.75" hidden="1" outlineLevel="2">
      <c r="A2021" s="6"/>
      <c r="B2021" s="118">
        <v>0.4</v>
      </c>
      <c r="C2021" s="148" t="s">
        <v>245</v>
      </c>
      <c r="D2021" s="148" t="s">
        <v>54</v>
      </c>
      <c r="E2021" s="141"/>
      <c r="F2021" s="5" t="s">
        <v>970</v>
      </c>
      <c r="G2021" s="6"/>
      <c r="H2021" s="38"/>
      <c r="I2021" s="6"/>
      <c r="J2021" s="59">
        <v>6</v>
      </c>
      <c r="K2021" s="59">
        <v>7</v>
      </c>
      <c r="L2021" s="52" t="s">
        <v>282</v>
      </c>
      <c r="M2021" s="148" t="s">
        <v>510</v>
      </c>
      <c r="N2021" s="54">
        <v>5</v>
      </c>
    </row>
    <row r="2022" spans="1:14" s="1" customFormat="1" ht="28.5" hidden="1" outlineLevel="2">
      <c r="A2022" s="6"/>
      <c r="B2022" s="118">
        <v>0.4</v>
      </c>
      <c r="C2022" s="148" t="s">
        <v>245</v>
      </c>
      <c r="D2022" s="148" t="s">
        <v>54</v>
      </c>
      <c r="E2022" s="141"/>
      <c r="F2022" s="5" t="s">
        <v>971</v>
      </c>
      <c r="G2022" s="6"/>
      <c r="H2022" s="38"/>
      <c r="I2022" s="6"/>
      <c r="J2022" s="59">
        <v>6</v>
      </c>
      <c r="K2022" s="59">
        <v>7</v>
      </c>
      <c r="L2022" s="52" t="s">
        <v>282</v>
      </c>
      <c r="M2022" s="148" t="s">
        <v>510</v>
      </c>
      <c r="N2022" s="54">
        <v>3</v>
      </c>
    </row>
    <row r="2023" spans="1:14" s="1" customFormat="1" hidden="1" outlineLevel="2">
      <c r="A2023" s="6"/>
      <c r="B2023" s="118">
        <v>0.4</v>
      </c>
      <c r="C2023" s="148" t="s">
        <v>245</v>
      </c>
      <c r="D2023" s="148" t="s">
        <v>54</v>
      </c>
      <c r="E2023" s="141"/>
      <c r="F2023" s="5" t="s">
        <v>972</v>
      </c>
      <c r="G2023" s="6"/>
      <c r="H2023" s="38"/>
      <c r="I2023" s="6"/>
      <c r="J2023" s="59">
        <v>6</v>
      </c>
      <c r="K2023" s="59">
        <v>7</v>
      </c>
      <c r="L2023" s="5" t="s">
        <v>233</v>
      </c>
      <c r="M2023" s="148" t="s">
        <v>29</v>
      </c>
      <c r="N2023" s="54">
        <v>1.2</v>
      </c>
    </row>
    <row r="2024" spans="1:14" s="1" customFormat="1" hidden="1" outlineLevel="2">
      <c r="A2024" s="6"/>
      <c r="B2024" s="118">
        <v>0.4</v>
      </c>
      <c r="C2024" s="148" t="s">
        <v>245</v>
      </c>
      <c r="D2024" s="148" t="s">
        <v>54</v>
      </c>
      <c r="E2024" s="141"/>
      <c r="F2024" s="5"/>
      <c r="G2024" s="6"/>
      <c r="H2024" s="38"/>
      <c r="I2024" s="6"/>
      <c r="J2024" s="59">
        <v>6</v>
      </c>
      <c r="K2024" s="59">
        <v>7</v>
      </c>
      <c r="L2024" s="5" t="s">
        <v>198</v>
      </c>
      <c r="M2024" s="148" t="s">
        <v>510</v>
      </c>
      <c r="N2024" s="54">
        <v>40</v>
      </c>
    </row>
    <row r="2025" spans="1:14" s="1" customFormat="1" ht="42.75" outlineLevel="1" collapsed="1">
      <c r="A2025" s="6" t="s">
        <v>973</v>
      </c>
      <c r="B2025" s="118">
        <v>0.4</v>
      </c>
      <c r="C2025" s="148" t="s">
        <v>245</v>
      </c>
      <c r="D2025" s="148" t="s">
        <v>54</v>
      </c>
      <c r="E2025" s="146" t="s">
        <v>974</v>
      </c>
      <c r="F2025" s="4" t="s">
        <v>975</v>
      </c>
      <c r="G2025" s="6" t="s">
        <v>108</v>
      </c>
      <c r="H2025" s="38"/>
      <c r="I2025" s="6" t="s">
        <v>43</v>
      </c>
      <c r="J2025" s="59">
        <v>9</v>
      </c>
      <c r="K2025" s="59">
        <v>9</v>
      </c>
      <c r="L2025" s="4" t="str">
        <f>L2026&amp;" "&amp;N2026&amp;M2026&amp;" "&amp;L2027&amp;" "&amp;N2027&amp;M2027&amp;" "&amp;L2028&amp;" "&amp;N2028&amp;M2028&amp;" "&amp;L2029&amp;" "&amp;N2029&amp;M2029&amp;" "&amp;L2030&amp;" "&amp;N2030&amp;M2030</f>
        <v>замена опор 6шт замена опор 3шт Перетяжка провода 0,8км Выправка опор  10шт Обрезка крон деревьев 48шт</v>
      </c>
      <c r="M2025" s="6"/>
      <c r="N2025" s="38"/>
    </row>
    <row r="2026" spans="1:14" s="1" customFormat="1" hidden="1" outlineLevel="2">
      <c r="A2026" s="6"/>
      <c r="B2026" s="118">
        <v>0.4</v>
      </c>
      <c r="C2026" s="148" t="s">
        <v>245</v>
      </c>
      <c r="D2026" s="148" t="s">
        <v>54</v>
      </c>
      <c r="E2026" s="141"/>
      <c r="F2026" s="5" t="s">
        <v>976</v>
      </c>
      <c r="G2026" s="6"/>
      <c r="H2026" s="38"/>
      <c r="I2026" s="6"/>
      <c r="J2026" s="59">
        <v>9</v>
      </c>
      <c r="K2026" s="59"/>
      <c r="L2026" s="52" t="s">
        <v>336</v>
      </c>
      <c r="M2026" s="148" t="s">
        <v>510</v>
      </c>
      <c r="N2026" s="54">
        <v>6</v>
      </c>
    </row>
    <row r="2027" spans="1:14" s="1" customFormat="1" hidden="1" outlineLevel="2">
      <c r="A2027" s="6"/>
      <c r="B2027" s="118">
        <v>0.4</v>
      </c>
      <c r="C2027" s="148" t="s">
        <v>245</v>
      </c>
      <c r="D2027" s="148" t="s">
        <v>54</v>
      </c>
      <c r="E2027" s="141"/>
      <c r="F2027" s="5" t="s">
        <v>977</v>
      </c>
      <c r="G2027" s="6"/>
      <c r="H2027" s="38"/>
      <c r="I2027" s="6"/>
      <c r="J2027" s="59">
        <v>9</v>
      </c>
      <c r="K2027" s="59"/>
      <c r="L2027" s="52" t="s">
        <v>336</v>
      </c>
      <c r="M2027" s="148" t="s">
        <v>510</v>
      </c>
      <c r="N2027" s="54">
        <v>3</v>
      </c>
    </row>
    <row r="2028" spans="1:14" s="1" customFormat="1" hidden="1" outlineLevel="2">
      <c r="A2028" s="6"/>
      <c r="B2028" s="118">
        <v>0.4</v>
      </c>
      <c r="C2028" s="148" t="s">
        <v>245</v>
      </c>
      <c r="D2028" s="148" t="s">
        <v>54</v>
      </c>
      <c r="E2028" s="141"/>
      <c r="F2028" s="5" t="s">
        <v>978</v>
      </c>
      <c r="G2028" s="6"/>
      <c r="H2028" s="38"/>
      <c r="I2028" s="6"/>
      <c r="J2028" s="59">
        <v>9</v>
      </c>
      <c r="K2028" s="59"/>
      <c r="L2028" s="5" t="s">
        <v>233</v>
      </c>
      <c r="M2028" s="148" t="s">
        <v>29</v>
      </c>
      <c r="N2028" s="54">
        <v>0.8</v>
      </c>
    </row>
    <row r="2029" spans="1:14" s="1" customFormat="1" hidden="1" outlineLevel="2">
      <c r="A2029" s="6"/>
      <c r="B2029" s="118">
        <v>0.4</v>
      </c>
      <c r="C2029" s="148" t="s">
        <v>245</v>
      </c>
      <c r="D2029" s="148" t="s">
        <v>54</v>
      </c>
      <c r="E2029" s="141"/>
      <c r="F2029" s="5" t="s">
        <v>979</v>
      </c>
      <c r="G2029" s="6"/>
      <c r="H2029" s="38"/>
      <c r="I2029" s="6"/>
      <c r="J2029" s="59">
        <v>9</v>
      </c>
      <c r="K2029" s="59"/>
      <c r="L2029" s="5" t="s">
        <v>192</v>
      </c>
      <c r="M2029" s="148" t="s">
        <v>510</v>
      </c>
      <c r="N2029" s="54">
        <v>10</v>
      </c>
    </row>
    <row r="2030" spans="1:14" s="1" customFormat="1" hidden="1" outlineLevel="2">
      <c r="A2030" s="6"/>
      <c r="B2030" s="118">
        <v>0.4</v>
      </c>
      <c r="C2030" s="148" t="s">
        <v>245</v>
      </c>
      <c r="D2030" s="148" t="s">
        <v>54</v>
      </c>
      <c r="E2030" s="141"/>
      <c r="F2030" s="5" t="s">
        <v>979</v>
      </c>
      <c r="G2030" s="6"/>
      <c r="H2030" s="38"/>
      <c r="I2030" s="6"/>
      <c r="J2030" s="59">
        <v>9</v>
      </c>
      <c r="K2030" s="59"/>
      <c r="L2030" s="5" t="s">
        <v>198</v>
      </c>
      <c r="M2030" s="148" t="s">
        <v>510</v>
      </c>
      <c r="N2030" s="54">
        <v>48</v>
      </c>
    </row>
    <row r="2031" spans="1:14" s="1" customFormat="1" ht="42.75" outlineLevel="1" collapsed="1">
      <c r="A2031" s="6" t="s">
        <v>980</v>
      </c>
      <c r="B2031" s="118">
        <v>0.4</v>
      </c>
      <c r="C2031" s="148" t="s">
        <v>245</v>
      </c>
      <c r="D2031" s="148" t="s">
        <v>54</v>
      </c>
      <c r="E2031" s="146" t="s">
        <v>981</v>
      </c>
      <c r="F2031" s="4" t="s">
        <v>982</v>
      </c>
      <c r="G2031" s="6" t="s">
        <v>108</v>
      </c>
      <c r="H2031" s="38"/>
      <c r="I2031" s="6" t="s">
        <v>43</v>
      </c>
      <c r="J2031" s="59">
        <v>8</v>
      </c>
      <c r="K2031" s="59">
        <v>8</v>
      </c>
      <c r="L2031" s="4" t="str">
        <f>L2032&amp;" "&amp;N2032&amp;M2032&amp;" "&amp;L2033&amp;" "&amp;N2033&amp;M2033&amp;" "&amp;L2034&amp;" "&amp;N2034&amp;M2034&amp;" "&amp;L2035&amp;" "&amp;N2035&amp;M2035&amp;" "&amp;L2036&amp;" "&amp;N2036&amp;M2036</f>
        <v>замена опор 4шт замена опор 3шт Замена ж/б приставок 8шт Перетяжка провода 1,6км Обрезка крон деревьев 105шт</v>
      </c>
      <c r="M2031" s="6"/>
      <c r="N2031" s="38"/>
    </row>
    <row r="2032" spans="1:14" s="1" customFormat="1" ht="28.5" hidden="1" outlineLevel="2">
      <c r="A2032" s="6"/>
      <c r="B2032" s="118">
        <v>0.4</v>
      </c>
      <c r="C2032" s="148" t="s">
        <v>245</v>
      </c>
      <c r="D2032" s="148" t="s">
        <v>54</v>
      </c>
      <c r="E2032" s="141"/>
      <c r="F2032" s="5" t="s">
        <v>983</v>
      </c>
      <c r="G2032" s="6"/>
      <c r="H2032" s="38"/>
      <c r="I2032" s="6"/>
      <c r="J2032" s="38">
        <v>8</v>
      </c>
      <c r="K2032" s="59"/>
      <c r="L2032" s="52" t="s">
        <v>336</v>
      </c>
      <c r="M2032" s="148" t="s">
        <v>510</v>
      </c>
      <c r="N2032" s="54">
        <v>4</v>
      </c>
    </row>
    <row r="2033" spans="1:14" s="1" customFormat="1" ht="28.5" hidden="1" outlineLevel="2">
      <c r="A2033" s="6"/>
      <c r="B2033" s="118">
        <v>0.4</v>
      </c>
      <c r="C2033" s="148" t="s">
        <v>245</v>
      </c>
      <c r="D2033" s="148" t="s">
        <v>54</v>
      </c>
      <c r="E2033" s="141"/>
      <c r="F2033" s="5" t="s">
        <v>984</v>
      </c>
      <c r="G2033" s="6"/>
      <c r="H2033" s="38"/>
      <c r="I2033" s="6"/>
      <c r="J2033" s="38">
        <v>8</v>
      </c>
      <c r="K2033" s="59"/>
      <c r="L2033" s="52" t="s">
        <v>336</v>
      </c>
      <c r="M2033" s="148" t="s">
        <v>510</v>
      </c>
      <c r="N2033" s="54">
        <v>3</v>
      </c>
    </row>
    <row r="2034" spans="1:14" s="1" customFormat="1" hidden="1" outlineLevel="2">
      <c r="A2034" s="6"/>
      <c r="B2034" s="118">
        <v>0.4</v>
      </c>
      <c r="C2034" s="148" t="s">
        <v>245</v>
      </c>
      <c r="D2034" s="148" t="s">
        <v>54</v>
      </c>
      <c r="E2034" s="141"/>
      <c r="F2034" s="5" t="s">
        <v>985</v>
      </c>
      <c r="G2034" s="6"/>
      <c r="H2034" s="38"/>
      <c r="I2034" s="6"/>
      <c r="J2034" s="38">
        <v>8</v>
      </c>
      <c r="K2034" s="59"/>
      <c r="L2034" s="5" t="s">
        <v>986</v>
      </c>
      <c r="M2034" s="148" t="s">
        <v>510</v>
      </c>
      <c r="N2034" s="54">
        <v>8</v>
      </c>
    </row>
    <row r="2035" spans="1:14" s="1" customFormat="1" hidden="1" outlineLevel="2">
      <c r="A2035" s="6"/>
      <c r="B2035" s="118">
        <v>0.4</v>
      </c>
      <c r="C2035" s="148" t="s">
        <v>245</v>
      </c>
      <c r="D2035" s="148" t="s">
        <v>54</v>
      </c>
      <c r="E2035" s="141"/>
      <c r="F2035" s="5" t="s">
        <v>987</v>
      </c>
      <c r="G2035" s="6"/>
      <c r="H2035" s="38"/>
      <c r="I2035" s="6"/>
      <c r="J2035" s="59">
        <v>8</v>
      </c>
      <c r="K2035" s="59"/>
      <c r="L2035" s="5" t="s">
        <v>233</v>
      </c>
      <c r="M2035" s="148" t="s">
        <v>29</v>
      </c>
      <c r="N2035" s="54">
        <v>1.6</v>
      </c>
    </row>
    <row r="2036" spans="1:14" s="1" customFormat="1" hidden="1" outlineLevel="2">
      <c r="A2036" s="6"/>
      <c r="B2036" s="118">
        <v>0.4</v>
      </c>
      <c r="C2036" s="148" t="s">
        <v>245</v>
      </c>
      <c r="D2036" s="148" t="s">
        <v>54</v>
      </c>
      <c r="E2036" s="141"/>
      <c r="F2036" s="5"/>
      <c r="G2036" s="6"/>
      <c r="H2036" s="38"/>
      <c r="I2036" s="6"/>
      <c r="J2036" s="59">
        <v>8</v>
      </c>
      <c r="K2036" s="59"/>
      <c r="L2036" s="5" t="s">
        <v>198</v>
      </c>
      <c r="M2036" s="148" t="s">
        <v>510</v>
      </c>
      <c r="N2036" s="54">
        <v>105</v>
      </c>
    </row>
    <row r="2037" spans="1:14" s="1" customFormat="1" ht="42.75" outlineLevel="1" collapsed="1">
      <c r="A2037" s="6" t="s">
        <v>988</v>
      </c>
      <c r="B2037" s="118">
        <v>0.4</v>
      </c>
      <c r="C2037" s="148" t="s">
        <v>245</v>
      </c>
      <c r="D2037" s="148" t="s">
        <v>54</v>
      </c>
      <c r="E2037" s="6" t="s">
        <v>989</v>
      </c>
      <c r="F2037" s="4" t="s">
        <v>990</v>
      </c>
      <c r="G2037" s="6" t="s">
        <v>108</v>
      </c>
      <c r="H2037" s="38"/>
      <c r="I2037" s="6" t="s">
        <v>43</v>
      </c>
      <c r="J2037" s="59">
        <v>1</v>
      </c>
      <c r="K2037" s="59">
        <v>1</v>
      </c>
      <c r="L2037" s="4" t="str">
        <f>L2038&amp;" "&amp;N2038&amp;M2038&amp;" "&amp;L2039&amp;" "&amp;N2039&amp;M2039</f>
        <v>Обрезка крон деревьев 99шт Перетяжка провода 0,5км</v>
      </c>
      <c r="M2037" s="6"/>
      <c r="N2037" s="38"/>
    </row>
    <row r="2038" spans="1:14" s="1" customFormat="1" hidden="1" outlineLevel="2">
      <c r="A2038" s="6"/>
      <c r="B2038" s="118">
        <v>0.4</v>
      </c>
      <c r="C2038" s="148" t="s">
        <v>245</v>
      </c>
      <c r="D2038" s="148" t="s">
        <v>54</v>
      </c>
      <c r="E2038" s="141"/>
      <c r="F2038" s="5" t="s">
        <v>6487</v>
      </c>
      <c r="G2038" s="6"/>
      <c r="H2038" s="38"/>
      <c r="I2038" s="6"/>
      <c r="J2038" s="59">
        <v>1</v>
      </c>
      <c r="K2038" s="59">
        <v>1</v>
      </c>
      <c r="L2038" s="5" t="s">
        <v>198</v>
      </c>
      <c r="M2038" s="148" t="s">
        <v>510</v>
      </c>
      <c r="N2038" s="54">
        <v>99</v>
      </c>
    </row>
    <row r="2039" spans="1:14" s="1" customFormat="1" ht="57" hidden="1" outlineLevel="2">
      <c r="A2039" s="6"/>
      <c r="B2039" s="118">
        <v>0.4</v>
      </c>
      <c r="C2039" s="148" t="s">
        <v>245</v>
      </c>
      <c r="D2039" s="148" t="s">
        <v>54</v>
      </c>
      <c r="E2039" s="141"/>
      <c r="F2039" s="5" t="s">
        <v>6488</v>
      </c>
      <c r="G2039" s="6"/>
      <c r="H2039" s="38"/>
      <c r="I2039" s="6"/>
      <c r="J2039" s="59">
        <v>1</v>
      </c>
      <c r="K2039" s="59">
        <v>1</v>
      </c>
      <c r="L2039" s="5" t="s">
        <v>233</v>
      </c>
      <c r="M2039" s="148" t="s">
        <v>29</v>
      </c>
      <c r="N2039" s="54">
        <v>0.5</v>
      </c>
    </row>
    <row r="2040" spans="1:14" s="1" customFormat="1" ht="42.75" outlineLevel="1" collapsed="1">
      <c r="A2040" s="6" t="s">
        <v>991</v>
      </c>
      <c r="B2040" s="118">
        <v>0.4</v>
      </c>
      <c r="C2040" s="148" t="s">
        <v>245</v>
      </c>
      <c r="D2040" s="148" t="s">
        <v>54</v>
      </c>
      <c r="E2040" s="146" t="s">
        <v>992</v>
      </c>
      <c r="F2040" s="4" t="s">
        <v>993</v>
      </c>
      <c r="G2040" s="6" t="s">
        <v>963</v>
      </c>
      <c r="H2040" s="38"/>
      <c r="I2040" s="6" t="s">
        <v>43</v>
      </c>
      <c r="J2040" s="59">
        <v>9</v>
      </c>
      <c r="K2040" s="59">
        <v>9</v>
      </c>
      <c r="L2040" s="4" t="str">
        <f>L2041&amp;" "&amp;N2041&amp;M2041&amp;" "&amp;L2042&amp;" "&amp;N2042&amp;M2042&amp;" "&amp;L2043&amp;" "&amp;N2043&amp;M2043&amp;" "&amp;L2044&amp;" "&amp;N2044&amp;M2044&amp;" "&amp;L2045&amp;" "&amp;N2045&amp;M2045</f>
        <v>Обрезка крон деревьев 17шт Перетяжка провода 0,8км Вырубка угрожающих деревьев 17шт замена опор 4шт замена опор 8шт</v>
      </c>
      <c r="M2040" s="6"/>
      <c r="N2040" s="38"/>
    </row>
    <row r="2041" spans="1:14" s="1" customFormat="1" hidden="1" outlineLevel="2">
      <c r="A2041" s="6"/>
      <c r="B2041" s="118">
        <v>0.4</v>
      </c>
      <c r="C2041" s="148" t="s">
        <v>245</v>
      </c>
      <c r="D2041" s="148" t="s">
        <v>54</v>
      </c>
      <c r="E2041" s="141"/>
      <c r="F2041" s="5" t="s">
        <v>994</v>
      </c>
      <c r="G2041" s="6"/>
      <c r="H2041" s="38"/>
      <c r="I2041" s="103"/>
      <c r="J2041" s="59">
        <v>9</v>
      </c>
      <c r="K2041" s="59">
        <v>9</v>
      </c>
      <c r="L2041" s="5" t="s">
        <v>198</v>
      </c>
      <c r="M2041" s="148" t="s">
        <v>510</v>
      </c>
      <c r="N2041" s="20">
        <v>17</v>
      </c>
    </row>
    <row r="2042" spans="1:14" s="1" customFormat="1" hidden="1" outlineLevel="2">
      <c r="A2042" s="6"/>
      <c r="B2042" s="118">
        <v>0.4</v>
      </c>
      <c r="C2042" s="148" t="s">
        <v>245</v>
      </c>
      <c r="D2042" s="148" t="s">
        <v>54</v>
      </c>
      <c r="E2042" s="141"/>
      <c r="F2042" s="5" t="s">
        <v>995</v>
      </c>
      <c r="G2042" s="6"/>
      <c r="H2042" s="38"/>
      <c r="I2042" s="103"/>
      <c r="J2042" s="59">
        <v>9</v>
      </c>
      <c r="K2042" s="59">
        <v>9</v>
      </c>
      <c r="L2042" s="5" t="s">
        <v>233</v>
      </c>
      <c r="M2042" s="148" t="s">
        <v>29</v>
      </c>
      <c r="N2042" s="20">
        <v>0.8</v>
      </c>
    </row>
    <row r="2043" spans="1:14" s="1" customFormat="1" ht="28.5" hidden="1" outlineLevel="2">
      <c r="A2043" s="6"/>
      <c r="B2043" s="118">
        <v>0.4</v>
      </c>
      <c r="C2043" s="148" t="s">
        <v>245</v>
      </c>
      <c r="D2043" s="148" t="s">
        <v>54</v>
      </c>
      <c r="E2043" s="141"/>
      <c r="F2043" s="5" t="s">
        <v>996</v>
      </c>
      <c r="G2043" s="6"/>
      <c r="H2043" s="38"/>
      <c r="I2043" s="103"/>
      <c r="J2043" s="59">
        <v>9</v>
      </c>
      <c r="K2043" s="59">
        <v>9</v>
      </c>
      <c r="L2043" s="4" t="s">
        <v>67</v>
      </c>
      <c r="M2043" s="148" t="s">
        <v>510</v>
      </c>
      <c r="N2043" s="20">
        <v>17</v>
      </c>
    </row>
    <row r="2044" spans="1:14" s="1" customFormat="1" hidden="1" outlineLevel="2">
      <c r="A2044" s="6"/>
      <c r="B2044" s="118">
        <v>0.4</v>
      </c>
      <c r="C2044" s="148" t="s">
        <v>245</v>
      </c>
      <c r="D2044" s="148" t="s">
        <v>54</v>
      </c>
      <c r="E2044" s="141"/>
      <c r="F2044" s="5" t="s">
        <v>997</v>
      </c>
      <c r="G2044" s="6"/>
      <c r="H2044" s="38"/>
      <c r="I2044" s="103"/>
      <c r="J2044" s="59">
        <v>9</v>
      </c>
      <c r="K2044" s="59">
        <v>9</v>
      </c>
      <c r="L2044" s="5" t="s">
        <v>336</v>
      </c>
      <c r="M2044" s="148" t="s">
        <v>510</v>
      </c>
      <c r="N2044" s="20">
        <v>4</v>
      </c>
    </row>
    <row r="2045" spans="1:14" s="1" customFormat="1" ht="28.5" hidden="1" outlineLevel="2">
      <c r="A2045" s="6"/>
      <c r="B2045" s="118">
        <v>0.4</v>
      </c>
      <c r="C2045" s="148" t="s">
        <v>245</v>
      </c>
      <c r="D2045" s="148" t="s">
        <v>54</v>
      </c>
      <c r="E2045" s="141"/>
      <c r="F2045" s="5" t="s">
        <v>998</v>
      </c>
      <c r="G2045" s="6"/>
      <c r="H2045" s="38"/>
      <c r="I2045" s="103"/>
      <c r="J2045" s="59">
        <v>9</v>
      </c>
      <c r="K2045" s="59">
        <v>9</v>
      </c>
      <c r="L2045" s="5" t="s">
        <v>336</v>
      </c>
      <c r="M2045" s="148" t="s">
        <v>510</v>
      </c>
      <c r="N2045" s="20">
        <v>8</v>
      </c>
    </row>
    <row r="2046" spans="1:14" s="1" customFormat="1" ht="57" hidden="1" outlineLevel="2">
      <c r="A2046" s="6"/>
      <c r="B2046" s="118">
        <v>0.4</v>
      </c>
      <c r="C2046" s="148" t="s">
        <v>245</v>
      </c>
      <c r="D2046" s="148" t="s">
        <v>54</v>
      </c>
      <c r="E2046" s="141"/>
      <c r="F2046" s="5" t="s">
        <v>999</v>
      </c>
      <c r="G2046" s="6"/>
      <c r="H2046" s="38"/>
      <c r="I2046" s="103"/>
      <c r="J2046" s="59">
        <v>6</v>
      </c>
      <c r="K2046" s="59">
        <v>6</v>
      </c>
      <c r="L2046" s="5" t="s">
        <v>198</v>
      </c>
      <c r="M2046" s="148" t="s">
        <v>510</v>
      </c>
      <c r="N2046" s="20">
        <v>50</v>
      </c>
    </row>
    <row r="2047" spans="1:14" s="1" customFormat="1" ht="28.5" hidden="1" outlineLevel="2">
      <c r="A2047" s="6"/>
      <c r="B2047" s="118">
        <v>0.4</v>
      </c>
      <c r="C2047" s="148" t="s">
        <v>245</v>
      </c>
      <c r="D2047" s="148" t="s">
        <v>54</v>
      </c>
      <c r="E2047" s="141"/>
      <c r="F2047" s="5" t="s">
        <v>1000</v>
      </c>
      <c r="G2047" s="6"/>
      <c r="H2047" s="38"/>
      <c r="I2047" s="103"/>
      <c r="J2047" s="59">
        <v>6</v>
      </c>
      <c r="K2047" s="59">
        <v>6</v>
      </c>
      <c r="L2047" s="5" t="s">
        <v>233</v>
      </c>
      <c r="M2047" s="148" t="s">
        <v>29</v>
      </c>
      <c r="N2047" s="20">
        <v>1</v>
      </c>
    </row>
    <row r="2048" spans="1:14" s="1" customFormat="1" ht="57" hidden="1" outlineLevel="2">
      <c r="A2048" s="6"/>
      <c r="B2048" s="118">
        <v>0.4</v>
      </c>
      <c r="C2048" s="148" t="s">
        <v>245</v>
      </c>
      <c r="D2048" s="148" t="s">
        <v>54</v>
      </c>
      <c r="E2048" s="141"/>
      <c r="F2048" s="5" t="s">
        <v>999</v>
      </c>
      <c r="G2048" s="6"/>
      <c r="H2048" s="38"/>
      <c r="I2048" s="103"/>
      <c r="J2048" s="59">
        <v>6</v>
      </c>
      <c r="K2048" s="59">
        <v>6</v>
      </c>
      <c r="L2048" s="4" t="s">
        <v>67</v>
      </c>
      <c r="M2048" s="148" t="s">
        <v>510</v>
      </c>
      <c r="N2048" s="20">
        <v>68</v>
      </c>
    </row>
    <row r="2049" spans="1:14" s="1" customFormat="1" hidden="1" outlineLevel="2">
      <c r="A2049" s="6"/>
      <c r="B2049" s="118">
        <v>0.4</v>
      </c>
      <c r="C2049" s="148" t="s">
        <v>245</v>
      </c>
      <c r="D2049" s="148" t="s">
        <v>54</v>
      </c>
      <c r="E2049" s="141"/>
      <c r="F2049" s="5" t="s">
        <v>1001</v>
      </c>
      <c r="G2049" s="6"/>
      <c r="H2049" s="38"/>
      <c r="I2049" s="103"/>
      <c r="J2049" s="59">
        <v>6</v>
      </c>
      <c r="K2049" s="59">
        <v>6</v>
      </c>
      <c r="L2049" s="5" t="s">
        <v>192</v>
      </c>
      <c r="M2049" s="148" t="s">
        <v>510</v>
      </c>
      <c r="N2049" s="20">
        <v>5</v>
      </c>
    </row>
    <row r="2050" spans="1:14" s="1" customFormat="1" ht="42.75" outlineLevel="1" collapsed="1">
      <c r="A2050" s="6" t="s">
        <v>1002</v>
      </c>
      <c r="B2050" s="118">
        <v>0.4</v>
      </c>
      <c r="C2050" s="148" t="s">
        <v>245</v>
      </c>
      <c r="D2050" s="148" t="s">
        <v>54</v>
      </c>
      <c r="E2050" s="146" t="s">
        <v>1003</v>
      </c>
      <c r="F2050" s="4" t="s">
        <v>1004</v>
      </c>
      <c r="G2050" s="6" t="s">
        <v>963</v>
      </c>
      <c r="H2050" s="38"/>
      <c r="I2050" s="6" t="s">
        <v>43</v>
      </c>
      <c r="J2050" s="59">
        <v>7</v>
      </c>
      <c r="K2050" s="59">
        <v>7</v>
      </c>
      <c r="L2050" s="4" t="str">
        <f>L2051&amp;" "&amp;N2051&amp;M2051&amp;" "&amp;L2052&amp;" "&amp;N2052&amp;M2052&amp;" "&amp;L2053&amp;" "&amp;N2053&amp;M2053&amp;" "&amp;L2054&amp;" "&amp;N2054&amp;M2054</f>
        <v>Обрезка крон деревьев 42шт Перетяжка провода 1км Вырубка угрожающих деревьев 47шт Выправка опор  5шт</v>
      </c>
      <c r="M2050" s="6"/>
      <c r="N2050" s="38"/>
    </row>
    <row r="2051" spans="1:14" s="1" customFormat="1" ht="57" hidden="1" outlineLevel="2">
      <c r="A2051" s="6"/>
      <c r="B2051" s="118">
        <v>0.4</v>
      </c>
      <c r="C2051" s="148" t="s">
        <v>245</v>
      </c>
      <c r="D2051" s="148" t="s">
        <v>54</v>
      </c>
      <c r="E2051" s="141"/>
      <c r="F2051" s="5" t="s">
        <v>1005</v>
      </c>
      <c r="G2051" s="6"/>
      <c r="H2051" s="38"/>
      <c r="I2051" s="103"/>
      <c r="J2051" s="59">
        <v>7</v>
      </c>
      <c r="K2051" s="59">
        <v>7</v>
      </c>
      <c r="L2051" s="5" t="s">
        <v>198</v>
      </c>
      <c r="M2051" s="148" t="s">
        <v>510</v>
      </c>
      <c r="N2051" s="20">
        <v>42</v>
      </c>
    </row>
    <row r="2052" spans="1:14" s="1" customFormat="1" ht="28.5" hidden="1" outlineLevel="2">
      <c r="A2052" s="6"/>
      <c r="B2052" s="118">
        <v>0.4</v>
      </c>
      <c r="C2052" s="148" t="s">
        <v>245</v>
      </c>
      <c r="D2052" s="148" t="s">
        <v>54</v>
      </c>
      <c r="E2052" s="141"/>
      <c r="F2052" s="5" t="s">
        <v>1006</v>
      </c>
      <c r="G2052" s="6"/>
      <c r="H2052" s="38"/>
      <c r="I2052" s="103"/>
      <c r="J2052" s="59">
        <v>7</v>
      </c>
      <c r="K2052" s="59">
        <v>7</v>
      </c>
      <c r="L2052" s="5" t="s">
        <v>233</v>
      </c>
      <c r="M2052" s="148" t="s">
        <v>29</v>
      </c>
      <c r="N2052" s="20">
        <v>1</v>
      </c>
    </row>
    <row r="2053" spans="1:14" s="1" customFormat="1" ht="57" hidden="1" outlineLevel="2">
      <c r="A2053" s="6"/>
      <c r="B2053" s="118">
        <v>0.4</v>
      </c>
      <c r="C2053" s="148" t="s">
        <v>245</v>
      </c>
      <c r="D2053" s="148" t="s">
        <v>54</v>
      </c>
      <c r="E2053" s="141"/>
      <c r="F2053" s="5" t="s">
        <v>1005</v>
      </c>
      <c r="G2053" s="6"/>
      <c r="H2053" s="38"/>
      <c r="I2053" s="103"/>
      <c r="J2053" s="59">
        <v>7</v>
      </c>
      <c r="K2053" s="59">
        <v>7</v>
      </c>
      <c r="L2053" s="4" t="s">
        <v>67</v>
      </c>
      <c r="M2053" s="148" t="s">
        <v>510</v>
      </c>
      <c r="N2053" s="20">
        <v>47</v>
      </c>
    </row>
    <row r="2054" spans="1:14" s="1" customFormat="1" hidden="1" outlineLevel="2">
      <c r="A2054" s="6"/>
      <c r="B2054" s="118">
        <v>0.4</v>
      </c>
      <c r="C2054" s="148" t="s">
        <v>245</v>
      </c>
      <c r="D2054" s="148" t="s">
        <v>54</v>
      </c>
      <c r="E2054" s="141"/>
      <c r="F2054" s="5" t="s">
        <v>1007</v>
      </c>
      <c r="G2054" s="6"/>
      <c r="H2054" s="38"/>
      <c r="I2054" s="103"/>
      <c r="J2054" s="59">
        <v>7</v>
      </c>
      <c r="K2054" s="59">
        <v>7</v>
      </c>
      <c r="L2054" s="5" t="s">
        <v>192</v>
      </c>
      <c r="M2054" s="148" t="s">
        <v>510</v>
      </c>
      <c r="N2054" s="20">
        <v>5</v>
      </c>
    </row>
    <row r="2055" spans="1:14" s="1" customFormat="1" ht="57" outlineLevel="1" collapsed="1">
      <c r="A2055" s="6" t="s">
        <v>1008</v>
      </c>
      <c r="B2055" s="118">
        <v>0.4</v>
      </c>
      <c r="C2055" s="148" t="s">
        <v>245</v>
      </c>
      <c r="D2055" s="148" t="s">
        <v>54</v>
      </c>
      <c r="E2055" s="6" t="s">
        <v>1009</v>
      </c>
      <c r="F2055" s="4" t="s">
        <v>1010</v>
      </c>
      <c r="G2055" s="6" t="s">
        <v>108</v>
      </c>
      <c r="H2055" s="38"/>
      <c r="I2055" s="6" t="s">
        <v>43</v>
      </c>
      <c r="J2055" s="59">
        <v>10</v>
      </c>
      <c r="K2055" s="59">
        <v>10</v>
      </c>
      <c r="L2055" s="4" t="str">
        <f>L2056&amp;" "&amp;N2056&amp;M2056&amp;" "&amp;L2057&amp;" "&amp;N2057&amp;M2057&amp;" "&amp;L2058&amp;" "&amp;N2058&amp;M2058&amp;" "&amp;L2059&amp;" "&amp;N2059&amp;M2059&amp;" "&amp;L2060&amp;" "&amp;N2060&amp;M2060&amp;" "&amp;L2061&amp;" "&amp;N2061&amp;M2061</f>
        <v>Обрезка крон деревьев 54шт Вырубка угрожающих деревьев 84шт Перетяжка провода 3км замена опор 3шт замена опор 6шт Выправка опор  3шт</v>
      </c>
      <c r="M2055" s="6"/>
      <c r="N2055" s="38"/>
    </row>
    <row r="2056" spans="1:14" s="1" customFormat="1" hidden="1" outlineLevel="2">
      <c r="A2056" s="6"/>
      <c r="B2056" s="118">
        <v>0.4</v>
      </c>
      <c r="C2056" s="148" t="s">
        <v>245</v>
      </c>
      <c r="D2056" s="148" t="s">
        <v>54</v>
      </c>
      <c r="E2056" s="141"/>
      <c r="F2056" s="5" t="s">
        <v>1011</v>
      </c>
      <c r="G2056" s="6"/>
      <c r="H2056" s="38"/>
      <c r="I2056" s="6"/>
      <c r="J2056" s="59">
        <v>10</v>
      </c>
      <c r="K2056" s="59"/>
      <c r="L2056" s="5" t="s">
        <v>198</v>
      </c>
      <c r="M2056" s="6" t="s">
        <v>510</v>
      </c>
      <c r="N2056" s="20">
        <v>54</v>
      </c>
    </row>
    <row r="2057" spans="1:14" s="1" customFormat="1" hidden="1" outlineLevel="2">
      <c r="A2057" s="6"/>
      <c r="B2057" s="118">
        <v>0.4</v>
      </c>
      <c r="C2057" s="148" t="s">
        <v>245</v>
      </c>
      <c r="D2057" s="148" t="s">
        <v>54</v>
      </c>
      <c r="E2057" s="141"/>
      <c r="F2057" s="5" t="s">
        <v>1012</v>
      </c>
      <c r="G2057" s="6"/>
      <c r="H2057" s="38"/>
      <c r="I2057" s="6"/>
      <c r="J2057" s="59">
        <v>10</v>
      </c>
      <c r="K2057" s="59"/>
      <c r="L2057" s="4" t="s">
        <v>67</v>
      </c>
      <c r="M2057" s="148" t="s">
        <v>510</v>
      </c>
      <c r="N2057" s="20">
        <v>84</v>
      </c>
    </row>
    <row r="2058" spans="1:14" s="1" customFormat="1" hidden="1" outlineLevel="2">
      <c r="A2058" s="6"/>
      <c r="B2058" s="118">
        <v>0.4</v>
      </c>
      <c r="C2058" s="148" t="s">
        <v>245</v>
      </c>
      <c r="D2058" s="148" t="s">
        <v>54</v>
      </c>
      <c r="E2058" s="141"/>
      <c r="F2058" s="5" t="s">
        <v>1013</v>
      </c>
      <c r="G2058" s="6"/>
      <c r="H2058" s="38"/>
      <c r="I2058" s="6"/>
      <c r="J2058" s="59">
        <v>10</v>
      </c>
      <c r="K2058" s="59"/>
      <c r="L2058" s="5" t="s">
        <v>233</v>
      </c>
      <c r="M2058" s="6" t="s">
        <v>29</v>
      </c>
      <c r="N2058" s="20">
        <v>3</v>
      </c>
    </row>
    <row r="2059" spans="1:14" s="1" customFormat="1" hidden="1" outlineLevel="2">
      <c r="A2059" s="6"/>
      <c r="B2059" s="118">
        <v>0.4</v>
      </c>
      <c r="C2059" s="148" t="s">
        <v>245</v>
      </c>
      <c r="D2059" s="148" t="s">
        <v>54</v>
      </c>
      <c r="E2059" s="141"/>
      <c r="F2059" s="5" t="s">
        <v>1014</v>
      </c>
      <c r="G2059" s="6"/>
      <c r="H2059" s="38"/>
      <c r="I2059" s="6"/>
      <c r="J2059" s="59">
        <v>10</v>
      </c>
      <c r="K2059" s="59"/>
      <c r="L2059" s="5" t="s">
        <v>336</v>
      </c>
      <c r="M2059" s="6" t="s">
        <v>510</v>
      </c>
      <c r="N2059" s="20">
        <v>3</v>
      </c>
    </row>
    <row r="2060" spans="1:14" s="1" customFormat="1" hidden="1" outlineLevel="2">
      <c r="A2060" s="6"/>
      <c r="B2060" s="118">
        <v>0.4</v>
      </c>
      <c r="C2060" s="148" t="s">
        <v>245</v>
      </c>
      <c r="D2060" s="148" t="s">
        <v>54</v>
      </c>
      <c r="E2060" s="141"/>
      <c r="F2060" s="5" t="s">
        <v>1015</v>
      </c>
      <c r="G2060" s="6"/>
      <c r="H2060" s="38"/>
      <c r="I2060" s="6"/>
      <c r="J2060" s="59">
        <v>10</v>
      </c>
      <c r="K2060" s="59"/>
      <c r="L2060" s="5" t="s">
        <v>336</v>
      </c>
      <c r="M2060" s="6" t="s">
        <v>510</v>
      </c>
      <c r="N2060" s="20">
        <v>6</v>
      </c>
    </row>
    <row r="2061" spans="1:14" s="1" customFormat="1" hidden="1" outlineLevel="2">
      <c r="A2061" s="6"/>
      <c r="B2061" s="118">
        <v>0.4</v>
      </c>
      <c r="C2061" s="148" t="s">
        <v>245</v>
      </c>
      <c r="D2061" s="148" t="s">
        <v>54</v>
      </c>
      <c r="E2061" s="141"/>
      <c r="F2061" s="5"/>
      <c r="G2061" s="6"/>
      <c r="H2061" s="38"/>
      <c r="I2061" s="6"/>
      <c r="J2061" s="59">
        <v>10</v>
      </c>
      <c r="K2061" s="59"/>
      <c r="L2061" s="5" t="s">
        <v>192</v>
      </c>
      <c r="M2061" s="6" t="s">
        <v>510</v>
      </c>
      <c r="N2061" s="20">
        <v>3</v>
      </c>
    </row>
    <row r="2062" spans="1:14" s="1" customFormat="1" ht="42.75" outlineLevel="1" collapsed="1">
      <c r="A2062" s="6" t="s">
        <v>1016</v>
      </c>
      <c r="B2062" s="118">
        <v>0.4</v>
      </c>
      <c r="C2062" s="148" t="s">
        <v>245</v>
      </c>
      <c r="D2062" s="148" t="s">
        <v>54</v>
      </c>
      <c r="E2062" s="146" t="s">
        <v>1017</v>
      </c>
      <c r="F2062" s="4" t="s">
        <v>1018</v>
      </c>
      <c r="G2062" s="6" t="s">
        <v>108</v>
      </c>
      <c r="H2062" s="38"/>
      <c r="I2062" s="6" t="s">
        <v>43</v>
      </c>
      <c r="J2062" s="59">
        <v>7</v>
      </c>
      <c r="K2062" s="59">
        <v>7</v>
      </c>
      <c r="L2062" s="4" t="str">
        <f>L2063&amp;" "&amp;N2063&amp;M2063&amp;" "&amp;L2064&amp;" "&amp;N2064&amp;M2064&amp;" "&amp;L2065&amp;" "&amp;N2065&amp;M2065&amp;" "&amp;L2066&amp;" "&amp;N2066&amp;M2066</f>
        <v>Обрезка крон деревьев 44шт Вырубка угрожающих деревьев 20шт Перетяжка провода 0,9км Выправка опор  5шт</v>
      </c>
      <c r="M2062" s="6"/>
      <c r="N2062" s="38"/>
    </row>
    <row r="2063" spans="1:14" s="1" customFormat="1" ht="28.5" hidden="1" outlineLevel="2">
      <c r="A2063" s="6"/>
      <c r="B2063" s="118">
        <v>0.4</v>
      </c>
      <c r="C2063" s="148" t="s">
        <v>245</v>
      </c>
      <c r="D2063" s="148" t="s">
        <v>54</v>
      </c>
      <c r="E2063" s="141"/>
      <c r="F2063" s="5" t="s">
        <v>1019</v>
      </c>
      <c r="G2063" s="6"/>
      <c r="H2063" s="38"/>
      <c r="I2063" s="6"/>
      <c r="J2063" s="59">
        <v>7</v>
      </c>
      <c r="K2063" s="59">
        <v>7</v>
      </c>
      <c r="L2063" s="5" t="s">
        <v>198</v>
      </c>
      <c r="M2063" s="6" t="s">
        <v>510</v>
      </c>
      <c r="N2063" s="20">
        <v>44</v>
      </c>
    </row>
    <row r="2064" spans="1:14" s="1" customFormat="1" ht="28.5" hidden="1" outlineLevel="2">
      <c r="A2064" s="6"/>
      <c r="B2064" s="118">
        <v>0.4</v>
      </c>
      <c r="C2064" s="148" t="s">
        <v>245</v>
      </c>
      <c r="D2064" s="148" t="s">
        <v>54</v>
      </c>
      <c r="E2064" s="141"/>
      <c r="F2064" s="5" t="s">
        <v>1020</v>
      </c>
      <c r="G2064" s="6"/>
      <c r="H2064" s="38"/>
      <c r="I2064" s="6"/>
      <c r="J2064" s="59">
        <v>7</v>
      </c>
      <c r="K2064" s="59">
        <v>7</v>
      </c>
      <c r="L2064" s="4" t="s">
        <v>67</v>
      </c>
      <c r="M2064" s="148" t="s">
        <v>510</v>
      </c>
      <c r="N2064" s="20">
        <v>20</v>
      </c>
    </row>
    <row r="2065" spans="1:14" s="1" customFormat="1" hidden="1" outlineLevel="2">
      <c r="A2065" s="6"/>
      <c r="B2065" s="118">
        <v>0.4</v>
      </c>
      <c r="C2065" s="148" t="s">
        <v>245</v>
      </c>
      <c r="D2065" s="148" t="s">
        <v>54</v>
      </c>
      <c r="E2065" s="141"/>
      <c r="F2065" s="5" t="s">
        <v>1021</v>
      </c>
      <c r="G2065" s="6"/>
      <c r="H2065" s="38"/>
      <c r="I2065" s="6"/>
      <c r="J2065" s="59">
        <v>7</v>
      </c>
      <c r="K2065" s="59">
        <v>7</v>
      </c>
      <c r="L2065" s="5" t="s">
        <v>233</v>
      </c>
      <c r="M2065" s="6" t="s">
        <v>29</v>
      </c>
      <c r="N2065" s="20">
        <v>0.9</v>
      </c>
    </row>
    <row r="2066" spans="1:14" s="1" customFormat="1" hidden="1" outlineLevel="2">
      <c r="A2066" s="6"/>
      <c r="B2066" s="118">
        <v>0.4</v>
      </c>
      <c r="C2066" s="148" t="s">
        <v>245</v>
      </c>
      <c r="D2066" s="148" t="s">
        <v>54</v>
      </c>
      <c r="E2066" s="141"/>
      <c r="F2066" s="5" t="s">
        <v>1022</v>
      </c>
      <c r="G2066" s="6"/>
      <c r="H2066" s="38"/>
      <c r="I2066" s="6"/>
      <c r="J2066" s="59">
        <v>7</v>
      </c>
      <c r="K2066" s="59">
        <v>7</v>
      </c>
      <c r="L2066" s="5" t="s">
        <v>192</v>
      </c>
      <c r="M2066" s="6" t="s">
        <v>510</v>
      </c>
      <c r="N2066" s="20">
        <v>5</v>
      </c>
    </row>
    <row r="2067" spans="1:14" s="1" customFormat="1" ht="42.75" outlineLevel="1" collapsed="1">
      <c r="A2067" s="6" t="s">
        <v>1023</v>
      </c>
      <c r="B2067" s="118">
        <v>0.4</v>
      </c>
      <c r="C2067" s="148" t="s">
        <v>245</v>
      </c>
      <c r="D2067" s="148" t="s">
        <v>54</v>
      </c>
      <c r="E2067" s="146" t="s">
        <v>1024</v>
      </c>
      <c r="F2067" s="4" t="s">
        <v>1025</v>
      </c>
      <c r="G2067" s="6" t="s">
        <v>108</v>
      </c>
      <c r="H2067" s="38"/>
      <c r="I2067" s="6" t="s">
        <v>43</v>
      </c>
      <c r="J2067" s="59">
        <v>4</v>
      </c>
      <c r="K2067" s="59">
        <v>4</v>
      </c>
      <c r="L2067" s="4" t="str">
        <f>L2068&amp;" "&amp;N2068&amp;M2068&amp;" "&amp;L2069&amp;" "&amp;N2069&amp;M2069&amp;" "&amp;L2070&amp;" "&amp;N2070&amp;M2070</f>
        <v>Обрезка крон деревьев 20шт Вырубка угрожающих деревьев 19шт Перетяжка провода 0,5км</v>
      </c>
      <c r="M2067" s="6"/>
      <c r="N2067" s="38"/>
    </row>
    <row r="2068" spans="1:14" s="1" customFormat="1" hidden="1" outlineLevel="2">
      <c r="A2068" s="6"/>
      <c r="B2068" s="118">
        <v>0.4</v>
      </c>
      <c r="C2068" s="148" t="s">
        <v>245</v>
      </c>
      <c r="D2068" s="148" t="s">
        <v>54</v>
      </c>
      <c r="E2068" s="141"/>
      <c r="F2068" s="5" t="s">
        <v>1026</v>
      </c>
      <c r="G2068" s="6"/>
      <c r="H2068" s="38"/>
      <c r="I2068" s="6"/>
      <c r="J2068" s="59">
        <v>4</v>
      </c>
      <c r="K2068" s="59">
        <v>4</v>
      </c>
      <c r="L2068" s="5" t="s">
        <v>198</v>
      </c>
      <c r="M2068" s="6" t="s">
        <v>510</v>
      </c>
      <c r="N2068" s="20">
        <v>20</v>
      </c>
    </row>
    <row r="2069" spans="1:14" s="1" customFormat="1" hidden="1" outlineLevel="2">
      <c r="A2069" s="6"/>
      <c r="B2069" s="118">
        <v>0.4</v>
      </c>
      <c r="C2069" s="148" t="s">
        <v>245</v>
      </c>
      <c r="D2069" s="148" t="s">
        <v>54</v>
      </c>
      <c r="E2069" s="141"/>
      <c r="F2069" s="5" t="s">
        <v>1026</v>
      </c>
      <c r="G2069" s="6"/>
      <c r="H2069" s="38"/>
      <c r="I2069" s="6"/>
      <c r="J2069" s="59">
        <v>4</v>
      </c>
      <c r="K2069" s="59">
        <v>4</v>
      </c>
      <c r="L2069" s="4" t="s">
        <v>67</v>
      </c>
      <c r="M2069" s="148" t="s">
        <v>510</v>
      </c>
      <c r="N2069" s="20">
        <v>19</v>
      </c>
    </row>
    <row r="2070" spans="1:14" s="1" customFormat="1" hidden="1" outlineLevel="2">
      <c r="A2070" s="6"/>
      <c r="B2070" s="118">
        <v>0.4</v>
      </c>
      <c r="C2070" s="148" t="s">
        <v>245</v>
      </c>
      <c r="D2070" s="148" t="s">
        <v>54</v>
      </c>
      <c r="E2070" s="141"/>
      <c r="F2070" s="5" t="s">
        <v>1026</v>
      </c>
      <c r="G2070" s="6"/>
      <c r="H2070" s="38"/>
      <c r="I2070" s="6"/>
      <c r="J2070" s="59">
        <v>4</v>
      </c>
      <c r="K2070" s="59">
        <v>4</v>
      </c>
      <c r="L2070" s="5" t="s">
        <v>233</v>
      </c>
      <c r="M2070" s="6" t="s">
        <v>29</v>
      </c>
      <c r="N2070" s="20">
        <v>0.5</v>
      </c>
    </row>
    <row r="2071" spans="1:14" s="1" customFormat="1" ht="42.75" outlineLevel="1" collapsed="1">
      <c r="A2071" s="6" t="s">
        <v>1027</v>
      </c>
      <c r="B2071" s="118">
        <v>0.4</v>
      </c>
      <c r="C2071" s="148" t="s">
        <v>245</v>
      </c>
      <c r="D2071" s="148" t="s">
        <v>54</v>
      </c>
      <c r="E2071" s="146" t="s">
        <v>1028</v>
      </c>
      <c r="F2071" s="4" t="s">
        <v>1029</v>
      </c>
      <c r="G2071" s="6" t="s">
        <v>108</v>
      </c>
      <c r="H2071" s="38"/>
      <c r="I2071" s="6" t="s">
        <v>43</v>
      </c>
      <c r="J2071" s="59">
        <v>2</v>
      </c>
      <c r="K2071" s="59">
        <v>2</v>
      </c>
      <c r="L2071" s="4" t="str">
        <f>L2072&amp;" "&amp;N2072&amp;M2072&amp;" "&amp;L2073&amp;" "&amp;N2073&amp;M2073&amp;" "&amp;L2074&amp;" "&amp;N2074&amp;M2074</f>
        <v>Обрезка крон деревьев 24шт Вырубка угрожающих деревьев 86шт Перетяжка провода 1км</v>
      </c>
      <c r="M2071" s="6"/>
      <c r="N2071" s="38"/>
    </row>
    <row r="2072" spans="1:14" s="1" customFormat="1" hidden="1" outlineLevel="2">
      <c r="A2072" s="6"/>
      <c r="B2072" s="118">
        <v>0.4</v>
      </c>
      <c r="C2072" s="148" t="s">
        <v>245</v>
      </c>
      <c r="D2072" s="148" t="s">
        <v>54</v>
      </c>
      <c r="E2072" s="141"/>
      <c r="F2072" s="5" t="s">
        <v>6489</v>
      </c>
      <c r="G2072" s="6"/>
      <c r="H2072" s="38"/>
      <c r="I2072" s="6"/>
      <c r="J2072" s="59">
        <v>2</v>
      </c>
      <c r="K2072" s="59">
        <v>2</v>
      </c>
      <c r="L2072" s="5" t="s">
        <v>198</v>
      </c>
      <c r="M2072" s="6" t="s">
        <v>510</v>
      </c>
      <c r="N2072" s="20">
        <v>24</v>
      </c>
    </row>
    <row r="2073" spans="1:14" s="1" customFormat="1" hidden="1" outlineLevel="2">
      <c r="A2073" s="6"/>
      <c r="B2073" s="118">
        <v>0.4</v>
      </c>
      <c r="C2073" s="148" t="s">
        <v>245</v>
      </c>
      <c r="D2073" s="148" t="s">
        <v>54</v>
      </c>
      <c r="E2073" s="141"/>
      <c r="F2073" s="5" t="s">
        <v>6490</v>
      </c>
      <c r="G2073" s="6"/>
      <c r="H2073" s="38"/>
      <c r="I2073" s="6"/>
      <c r="J2073" s="59">
        <v>2</v>
      </c>
      <c r="K2073" s="59">
        <v>2</v>
      </c>
      <c r="L2073" s="4" t="s">
        <v>67</v>
      </c>
      <c r="M2073" s="148" t="s">
        <v>510</v>
      </c>
      <c r="N2073" s="20">
        <v>86</v>
      </c>
    </row>
    <row r="2074" spans="1:14" s="1" customFormat="1" hidden="1" outlineLevel="2">
      <c r="A2074" s="6"/>
      <c r="B2074" s="118">
        <v>0.4</v>
      </c>
      <c r="C2074" s="148" t="s">
        <v>245</v>
      </c>
      <c r="D2074" s="148" t="s">
        <v>54</v>
      </c>
      <c r="E2074" s="141"/>
      <c r="F2074" s="5" t="s">
        <v>6491</v>
      </c>
      <c r="G2074" s="6"/>
      <c r="H2074" s="38"/>
      <c r="I2074" s="6"/>
      <c r="J2074" s="59">
        <v>2</v>
      </c>
      <c r="K2074" s="59">
        <v>2</v>
      </c>
      <c r="L2074" s="5" t="s">
        <v>233</v>
      </c>
      <c r="M2074" s="6" t="s">
        <v>29</v>
      </c>
      <c r="N2074" s="20">
        <v>1</v>
      </c>
    </row>
    <row r="2075" spans="1:14" s="1" customFormat="1" ht="42.75" outlineLevel="1" collapsed="1">
      <c r="A2075" s="6" t="s">
        <v>1030</v>
      </c>
      <c r="B2075" s="118">
        <v>0.4</v>
      </c>
      <c r="C2075" s="148" t="s">
        <v>245</v>
      </c>
      <c r="D2075" s="148" t="s">
        <v>54</v>
      </c>
      <c r="E2075" s="146" t="s">
        <v>1031</v>
      </c>
      <c r="F2075" s="4" t="s">
        <v>1032</v>
      </c>
      <c r="G2075" s="6" t="s">
        <v>108</v>
      </c>
      <c r="H2075" s="38"/>
      <c r="I2075" s="6" t="s">
        <v>43</v>
      </c>
      <c r="J2075" s="59">
        <v>3</v>
      </c>
      <c r="K2075" s="59">
        <v>3</v>
      </c>
      <c r="L2075" s="4" t="str">
        <f>L2076&amp;" "&amp;N2076&amp;M2076&amp;" "&amp;L2077&amp;" "&amp;N2077&amp;M2077&amp;" "&amp;L2078&amp;" "&amp;N2078&amp;M2078</f>
        <v>Обрезка крон деревьев 49шт Вырубка угрожающих деревьев 100шт Перетяжка провода 2,5км</v>
      </c>
      <c r="M2075" s="6"/>
      <c r="N2075" s="38"/>
    </row>
    <row r="2076" spans="1:14" s="1" customFormat="1" hidden="1" outlineLevel="2">
      <c r="A2076" s="6"/>
      <c r="B2076" s="118">
        <v>0.4</v>
      </c>
      <c r="C2076" s="148" t="s">
        <v>245</v>
      </c>
      <c r="D2076" s="148" t="s">
        <v>54</v>
      </c>
      <c r="E2076" s="141"/>
      <c r="F2076" s="5"/>
      <c r="G2076" s="6"/>
      <c r="H2076" s="38"/>
      <c r="I2076" s="6"/>
      <c r="J2076" s="59">
        <v>3</v>
      </c>
      <c r="K2076" s="59">
        <v>3</v>
      </c>
      <c r="L2076" s="5" t="s">
        <v>198</v>
      </c>
      <c r="M2076" s="6" t="s">
        <v>510</v>
      </c>
      <c r="N2076" s="20">
        <v>49</v>
      </c>
    </row>
    <row r="2077" spans="1:14" s="1" customFormat="1" hidden="1" outlineLevel="2">
      <c r="A2077" s="6"/>
      <c r="B2077" s="118">
        <v>0.4</v>
      </c>
      <c r="C2077" s="148" t="s">
        <v>245</v>
      </c>
      <c r="D2077" s="148" t="s">
        <v>54</v>
      </c>
      <c r="E2077" s="141"/>
      <c r="F2077" s="5"/>
      <c r="G2077" s="6"/>
      <c r="H2077" s="38"/>
      <c r="I2077" s="6"/>
      <c r="J2077" s="59">
        <v>3</v>
      </c>
      <c r="K2077" s="59">
        <v>3</v>
      </c>
      <c r="L2077" s="4" t="s">
        <v>67</v>
      </c>
      <c r="M2077" s="148" t="s">
        <v>510</v>
      </c>
      <c r="N2077" s="20">
        <v>100</v>
      </c>
    </row>
    <row r="2078" spans="1:14" s="1" customFormat="1" hidden="1" outlineLevel="2">
      <c r="A2078" s="6"/>
      <c r="B2078" s="118">
        <v>0.4</v>
      </c>
      <c r="C2078" s="148" t="s">
        <v>245</v>
      </c>
      <c r="D2078" s="148" t="s">
        <v>54</v>
      </c>
      <c r="E2078" s="141"/>
      <c r="F2078" s="5"/>
      <c r="G2078" s="6"/>
      <c r="H2078" s="38"/>
      <c r="I2078" s="6"/>
      <c r="J2078" s="59">
        <v>3</v>
      </c>
      <c r="K2078" s="59">
        <v>3</v>
      </c>
      <c r="L2078" s="5" t="s">
        <v>233</v>
      </c>
      <c r="M2078" s="6" t="s">
        <v>29</v>
      </c>
      <c r="N2078" s="20">
        <v>2.5</v>
      </c>
    </row>
    <row r="2079" spans="1:14" s="1" customFormat="1" ht="42.75" outlineLevel="1" collapsed="1">
      <c r="A2079" s="6" t="s">
        <v>1033</v>
      </c>
      <c r="B2079" s="118">
        <v>0.4</v>
      </c>
      <c r="C2079" s="148" t="s">
        <v>245</v>
      </c>
      <c r="D2079" s="148" t="s">
        <v>54</v>
      </c>
      <c r="E2079" s="146" t="s">
        <v>1034</v>
      </c>
      <c r="F2079" s="4" t="s">
        <v>1035</v>
      </c>
      <c r="G2079" s="6" t="s">
        <v>108</v>
      </c>
      <c r="H2079" s="38"/>
      <c r="I2079" s="6" t="s">
        <v>43</v>
      </c>
      <c r="J2079" s="59">
        <v>12</v>
      </c>
      <c r="K2079" s="59">
        <v>12</v>
      </c>
      <c r="L2079" s="4" t="str">
        <f>L2080&amp;" "&amp;N2080&amp;M2080&amp;" "&amp;L2081&amp;" "&amp;N2081&amp;M2081&amp;" "&amp;L2082&amp;" "&amp;N2082&amp;M2082</f>
        <v>Обрезка крон деревьев 31шт Вырубка угрожающих деревьев 66шт Перетяжка провода 1,2км</v>
      </c>
      <c r="M2079" s="6"/>
      <c r="N2079" s="38"/>
    </row>
    <row r="2080" spans="1:14" s="1" customFormat="1" hidden="1" outlineLevel="2">
      <c r="A2080" s="6"/>
      <c r="B2080" s="118">
        <v>0.4</v>
      </c>
      <c r="C2080" s="148" t="s">
        <v>245</v>
      </c>
      <c r="D2080" s="148" t="s">
        <v>54</v>
      </c>
      <c r="E2080" s="141"/>
      <c r="F2080" s="5"/>
      <c r="G2080" s="6"/>
      <c r="H2080" s="38"/>
      <c r="I2080" s="6"/>
      <c r="J2080" s="59">
        <v>12</v>
      </c>
      <c r="K2080" s="59">
        <v>12</v>
      </c>
      <c r="L2080" s="5" t="s">
        <v>198</v>
      </c>
      <c r="M2080" s="6" t="s">
        <v>510</v>
      </c>
      <c r="N2080" s="20">
        <v>31</v>
      </c>
    </row>
    <row r="2081" spans="1:14" s="1" customFormat="1" hidden="1" outlineLevel="2">
      <c r="A2081" s="6"/>
      <c r="B2081" s="118">
        <v>0.4</v>
      </c>
      <c r="C2081" s="148" t="s">
        <v>245</v>
      </c>
      <c r="D2081" s="148" t="s">
        <v>54</v>
      </c>
      <c r="E2081" s="141"/>
      <c r="F2081" s="5"/>
      <c r="G2081" s="6"/>
      <c r="H2081" s="38"/>
      <c r="I2081" s="6"/>
      <c r="J2081" s="59">
        <v>12</v>
      </c>
      <c r="K2081" s="59">
        <v>12</v>
      </c>
      <c r="L2081" s="4" t="s">
        <v>67</v>
      </c>
      <c r="M2081" s="148" t="s">
        <v>510</v>
      </c>
      <c r="N2081" s="20">
        <v>66</v>
      </c>
    </row>
    <row r="2082" spans="1:14" s="1" customFormat="1" hidden="1" outlineLevel="2">
      <c r="A2082" s="6"/>
      <c r="B2082" s="118">
        <v>0.4</v>
      </c>
      <c r="C2082" s="148" t="s">
        <v>245</v>
      </c>
      <c r="D2082" s="148" t="s">
        <v>54</v>
      </c>
      <c r="E2082" s="141"/>
      <c r="F2082" s="5"/>
      <c r="G2082" s="6"/>
      <c r="H2082" s="38"/>
      <c r="I2082" s="6"/>
      <c r="J2082" s="59">
        <v>12</v>
      </c>
      <c r="K2082" s="59">
        <v>12</v>
      </c>
      <c r="L2082" s="5" t="s">
        <v>233</v>
      </c>
      <c r="M2082" s="6" t="s">
        <v>29</v>
      </c>
      <c r="N2082" s="20">
        <v>1.2</v>
      </c>
    </row>
    <row r="2083" spans="1:14" s="1" customFormat="1" ht="42.75" outlineLevel="1" collapsed="1">
      <c r="A2083" s="6" t="s">
        <v>1036</v>
      </c>
      <c r="B2083" s="118">
        <v>0.4</v>
      </c>
      <c r="C2083" s="148" t="s">
        <v>245</v>
      </c>
      <c r="D2083" s="148" t="s">
        <v>54</v>
      </c>
      <c r="E2083" s="146" t="s">
        <v>1037</v>
      </c>
      <c r="F2083" s="4" t="s">
        <v>1038</v>
      </c>
      <c r="G2083" s="6" t="s">
        <v>108</v>
      </c>
      <c r="H2083" s="38"/>
      <c r="I2083" s="6" t="s">
        <v>43</v>
      </c>
      <c r="J2083" s="59">
        <v>4</v>
      </c>
      <c r="K2083" s="59">
        <v>4</v>
      </c>
      <c r="L2083" s="4" t="str">
        <f>L2084&amp;" "&amp;N2084&amp;M2084&amp;" "&amp;L2085&amp;" "&amp;N2085&amp;M2085&amp;" "&amp;L2086&amp;" "&amp;N2086&amp;M2086</f>
        <v>Обрезка крон деревьев 48шт Перетяжка провода 1км Выправка опор  4шт</v>
      </c>
      <c r="M2083" s="6"/>
      <c r="N2083" s="38"/>
    </row>
    <row r="2084" spans="1:14" s="1" customFormat="1" hidden="1" outlineLevel="2">
      <c r="A2084" s="6"/>
      <c r="B2084" s="118">
        <v>0.4</v>
      </c>
      <c r="C2084" s="148" t="s">
        <v>245</v>
      </c>
      <c r="D2084" s="148" t="s">
        <v>54</v>
      </c>
      <c r="E2084" s="141"/>
      <c r="F2084" s="5" t="s">
        <v>6492</v>
      </c>
      <c r="G2084" s="6"/>
      <c r="H2084" s="38"/>
      <c r="I2084" s="6"/>
      <c r="J2084" s="59">
        <v>4</v>
      </c>
      <c r="K2084" s="59"/>
      <c r="L2084" s="5" t="s">
        <v>198</v>
      </c>
      <c r="M2084" s="6" t="s">
        <v>510</v>
      </c>
      <c r="N2084" s="20">
        <v>48</v>
      </c>
    </row>
    <row r="2085" spans="1:14" s="1" customFormat="1" hidden="1" outlineLevel="2">
      <c r="A2085" s="6"/>
      <c r="B2085" s="118">
        <v>0.4</v>
      </c>
      <c r="C2085" s="148" t="s">
        <v>245</v>
      </c>
      <c r="D2085" s="148" t="s">
        <v>54</v>
      </c>
      <c r="E2085" s="141"/>
      <c r="F2085" s="5" t="s">
        <v>6493</v>
      </c>
      <c r="G2085" s="6"/>
      <c r="H2085" s="38"/>
      <c r="I2085" s="6"/>
      <c r="J2085" s="59">
        <v>4</v>
      </c>
      <c r="K2085" s="59"/>
      <c r="L2085" s="5" t="s">
        <v>233</v>
      </c>
      <c r="M2085" s="6" t="s">
        <v>29</v>
      </c>
      <c r="N2085" s="20">
        <v>1</v>
      </c>
    </row>
    <row r="2086" spans="1:14" s="1" customFormat="1" hidden="1" outlineLevel="2">
      <c r="A2086" s="6"/>
      <c r="B2086" s="118">
        <v>0.4</v>
      </c>
      <c r="C2086" s="148" t="s">
        <v>245</v>
      </c>
      <c r="D2086" s="148" t="s">
        <v>54</v>
      </c>
      <c r="E2086" s="141"/>
      <c r="F2086" s="5" t="s">
        <v>6494</v>
      </c>
      <c r="G2086" s="6"/>
      <c r="H2086" s="38"/>
      <c r="I2086" s="6"/>
      <c r="J2086" s="59">
        <v>4</v>
      </c>
      <c r="K2086" s="59"/>
      <c r="L2086" s="5" t="s">
        <v>192</v>
      </c>
      <c r="M2086" s="6" t="s">
        <v>510</v>
      </c>
      <c r="N2086" s="20">
        <v>4</v>
      </c>
    </row>
    <row r="2087" spans="1:14" s="1" customFormat="1" ht="28.5" outlineLevel="1" collapsed="1">
      <c r="A2087" s="6" t="s">
        <v>1039</v>
      </c>
      <c r="B2087" s="118">
        <v>0.4</v>
      </c>
      <c r="C2087" s="148" t="s">
        <v>245</v>
      </c>
      <c r="D2087" s="148" t="s">
        <v>54</v>
      </c>
      <c r="E2087" s="146" t="s">
        <v>1040</v>
      </c>
      <c r="F2087" s="4" t="s">
        <v>1041</v>
      </c>
      <c r="G2087" s="6" t="s">
        <v>856</v>
      </c>
      <c r="H2087" s="38"/>
      <c r="I2087" s="6" t="s">
        <v>43</v>
      </c>
      <c r="J2087" s="59">
        <v>5</v>
      </c>
      <c r="K2087" s="59">
        <v>5</v>
      </c>
      <c r="L2087" s="4" t="str">
        <f>L2088&amp;" "&amp;N2088&amp;M2088&amp;" "&amp;L2089&amp;" "&amp;N2089&amp;M2089&amp;" "&amp;L2090&amp;" "&amp;N2090&amp;M2090</f>
        <v>Обрезка крон деревьев 146шт Перетяжка провода 1,5км Замена провода на СИП 0,1км</v>
      </c>
      <c r="M2087" s="6"/>
      <c r="N2087" s="38"/>
    </row>
    <row r="2088" spans="1:14" s="1" customFormat="1" ht="28.5" hidden="1" outlineLevel="2">
      <c r="A2088" s="6"/>
      <c r="B2088" s="118">
        <v>0.4</v>
      </c>
      <c r="C2088" s="148" t="s">
        <v>245</v>
      </c>
      <c r="D2088" s="148" t="s">
        <v>54</v>
      </c>
      <c r="E2088" s="6"/>
      <c r="F2088" s="4" t="s">
        <v>1042</v>
      </c>
      <c r="G2088" s="6"/>
      <c r="H2088" s="38"/>
      <c r="I2088" s="6"/>
      <c r="J2088" s="59">
        <v>5</v>
      </c>
      <c r="K2088" s="59"/>
      <c r="L2088" s="5" t="s">
        <v>198</v>
      </c>
      <c r="M2088" s="6" t="s">
        <v>510</v>
      </c>
      <c r="N2088" s="38">
        <v>146</v>
      </c>
    </row>
    <row r="2089" spans="1:14" s="1" customFormat="1" ht="28.5" hidden="1" outlineLevel="2">
      <c r="A2089" s="6"/>
      <c r="B2089" s="118">
        <v>0.4</v>
      </c>
      <c r="C2089" s="148" t="s">
        <v>245</v>
      </c>
      <c r="D2089" s="148" t="s">
        <v>54</v>
      </c>
      <c r="E2089" s="6"/>
      <c r="F2089" s="4" t="s">
        <v>1043</v>
      </c>
      <c r="G2089" s="6"/>
      <c r="H2089" s="38"/>
      <c r="I2089" s="6"/>
      <c r="J2089" s="59">
        <v>5</v>
      </c>
      <c r="K2089" s="59"/>
      <c r="L2089" s="5" t="s">
        <v>233</v>
      </c>
      <c r="M2089" s="6" t="s">
        <v>29</v>
      </c>
      <c r="N2089" s="38">
        <v>1.5</v>
      </c>
    </row>
    <row r="2090" spans="1:14" s="1" customFormat="1" hidden="1" outlineLevel="2">
      <c r="A2090" s="6"/>
      <c r="B2090" s="118">
        <v>0.4</v>
      </c>
      <c r="C2090" s="148" t="s">
        <v>245</v>
      </c>
      <c r="D2090" s="148" t="s">
        <v>54</v>
      </c>
      <c r="E2090" s="141"/>
      <c r="F2090" s="5" t="s">
        <v>1044</v>
      </c>
      <c r="G2090" s="6"/>
      <c r="H2090" s="38"/>
      <c r="I2090" s="6"/>
      <c r="J2090" s="59">
        <v>5</v>
      </c>
      <c r="K2090" s="59"/>
      <c r="L2090" s="5" t="s">
        <v>1045</v>
      </c>
      <c r="M2090" s="6" t="s">
        <v>29</v>
      </c>
      <c r="N2090" s="20">
        <v>0.1</v>
      </c>
    </row>
    <row r="2091" spans="1:14" s="1" customFormat="1" ht="42.75" outlineLevel="1" collapsed="1">
      <c r="A2091" s="38" t="s">
        <v>1046</v>
      </c>
      <c r="B2091" s="118">
        <v>0.4</v>
      </c>
      <c r="C2091" s="148" t="s">
        <v>147</v>
      </c>
      <c r="D2091" s="148" t="s">
        <v>54</v>
      </c>
      <c r="E2091" s="6" t="s">
        <v>1047</v>
      </c>
      <c r="F2091" s="4" t="s">
        <v>1048</v>
      </c>
      <c r="G2091" s="6" t="s">
        <v>108</v>
      </c>
      <c r="H2091" s="38"/>
      <c r="I2091" s="6" t="s">
        <v>43</v>
      </c>
      <c r="J2091" s="59">
        <v>5</v>
      </c>
      <c r="K2091" s="59">
        <v>5</v>
      </c>
      <c r="L2091" s="4" t="str">
        <f>L2092&amp;" "&amp;N2092&amp;M2092</f>
        <v>Обрезка крон деревьев 60шт</v>
      </c>
      <c r="M2091" s="6"/>
      <c r="N2091" s="38"/>
    </row>
    <row r="2092" spans="1:14" s="1" customFormat="1" hidden="1" outlineLevel="2">
      <c r="A2092" s="38"/>
      <c r="B2092" s="118">
        <v>0.4</v>
      </c>
      <c r="C2092" s="148" t="s">
        <v>147</v>
      </c>
      <c r="D2092" s="148" t="s">
        <v>54</v>
      </c>
      <c r="E2092" s="141"/>
      <c r="F2092" s="4" t="s">
        <v>1049</v>
      </c>
      <c r="G2092" s="6"/>
      <c r="H2092" s="38"/>
      <c r="I2092" s="6" t="s">
        <v>43</v>
      </c>
      <c r="J2092" s="59">
        <v>5</v>
      </c>
      <c r="K2092" s="59">
        <v>5</v>
      </c>
      <c r="L2092" s="4" t="s">
        <v>198</v>
      </c>
      <c r="M2092" s="6" t="s">
        <v>510</v>
      </c>
      <c r="N2092" s="38">
        <v>60</v>
      </c>
    </row>
    <row r="2093" spans="1:14" s="1" customFormat="1" ht="42.75" outlineLevel="1" collapsed="1">
      <c r="A2093" s="38" t="s">
        <v>1050</v>
      </c>
      <c r="B2093" s="118">
        <v>0.4</v>
      </c>
      <c r="C2093" s="148" t="s">
        <v>147</v>
      </c>
      <c r="D2093" s="148" t="s">
        <v>54</v>
      </c>
      <c r="E2093" s="6" t="s">
        <v>1051</v>
      </c>
      <c r="F2093" s="4" t="s">
        <v>1052</v>
      </c>
      <c r="G2093" s="6" t="s">
        <v>108</v>
      </c>
      <c r="H2093" s="38"/>
      <c r="I2093" s="6" t="s">
        <v>43</v>
      </c>
      <c r="J2093" s="59">
        <v>12</v>
      </c>
      <c r="K2093" s="59">
        <v>12</v>
      </c>
      <c r="L2093" s="4" t="str">
        <f>L2094&amp;" "&amp;N2094&amp;M2094</f>
        <v>Обрезка крон деревьев 60шт</v>
      </c>
      <c r="M2093" s="6"/>
      <c r="N2093" s="38"/>
    </row>
    <row r="2094" spans="1:14" s="1" customFormat="1" ht="28.5" hidden="1" outlineLevel="2">
      <c r="A2094" s="38"/>
      <c r="B2094" s="118">
        <v>0.4</v>
      </c>
      <c r="C2094" s="148" t="s">
        <v>147</v>
      </c>
      <c r="D2094" s="148" t="s">
        <v>54</v>
      </c>
      <c r="E2094" s="6"/>
      <c r="F2094" s="4" t="s">
        <v>1053</v>
      </c>
      <c r="G2094" s="6"/>
      <c r="H2094" s="38"/>
      <c r="I2094" s="6" t="s">
        <v>43</v>
      </c>
      <c r="J2094" s="59">
        <v>12</v>
      </c>
      <c r="K2094" s="59">
        <v>12</v>
      </c>
      <c r="L2094" s="4" t="s">
        <v>198</v>
      </c>
      <c r="M2094" s="6" t="s">
        <v>510</v>
      </c>
      <c r="N2094" s="38">
        <v>60</v>
      </c>
    </row>
    <row r="2095" spans="1:14" s="1" customFormat="1" ht="42.75" outlineLevel="1" collapsed="1">
      <c r="A2095" s="38" t="s">
        <v>1054</v>
      </c>
      <c r="B2095" s="118">
        <v>0.4</v>
      </c>
      <c r="C2095" s="148" t="s">
        <v>147</v>
      </c>
      <c r="D2095" s="148" t="s">
        <v>54</v>
      </c>
      <c r="E2095" s="6" t="s">
        <v>1055</v>
      </c>
      <c r="F2095" s="4" t="s">
        <v>1056</v>
      </c>
      <c r="G2095" s="6" t="s">
        <v>108</v>
      </c>
      <c r="H2095" s="38"/>
      <c r="I2095" s="6" t="s">
        <v>43</v>
      </c>
      <c r="J2095" s="59">
        <v>11</v>
      </c>
      <c r="K2095" s="59">
        <v>11</v>
      </c>
      <c r="L2095" s="4" t="str">
        <f>L2096&amp;" "&amp;N2096&amp;M2096</f>
        <v>Обрезка крон деревьев 150шт</v>
      </c>
      <c r="M2095" s="6"/>
      <c r="N2095" s="38"/>
    </row>
    <row r="2096" spans="1:14" s="1" customFormat="1" ht="28.5" hidden="1" outlineLevel="2">
      <c r="A2096" s="38"/>
      <c r="B2096" s="118">
        <v>0.4</v>
      </c>
      <c r="C2096" s="148" t="s">
        <v>147</v>
      </c>
      <c r="D2096" s="148" t="s">
        <v>54</v>
      </c>
      <c r="E2096" s="6"/>
      <c r="F2096" s="4" t="s">
        <v>1053</v>
      </c>
      <c r="G2096" s="6"/>
      <c r="H2096" s="38"/>
      <c r="I2096" s="6" t="s">
        <v>43</v>
      </c>
      <c r="J2096" s="59">
        <v>11</v>
      </c>
      <c r="K2096" s="59">
        <v>11</v>
      </c>
      <c r="L2096" s="4" t="s">
        <v>198</v>
      </c>
      <c r="M2096" s="6" t="s">
        <v>510</v>
      </c>
      <c r="N2096" s="38">
        <v>150</v>
      </c>
    </row>
    <row r="2097" spans="1:14" s="1" customFormat="1" ht="42.75" outlineLevel="1" collapsed="1">
      <c r="A2097" s="38" t="s">
        <v>1057</v>
      </c>
      <c r="B2097" s="118">
        <v>0.4</v>
      </c>
      <c r="C2097" s="148" t="s">
        <v>147</v>
      </c>
      <c r="D2097" s="148" t="s">
        <v>54</v>
      </c>
      <c r="E2097" s="6" t="s">
        <v>1058</v>
      </c>
      <c r="F2097" s="4" t="s">
        <v>1059</v>
      </c>
      <c r="G2097" s="6" t="s">
        <v>45</v>
      </c>
      <c r="H2097" s="38"/>
      <c r="I2097" s="6" t="s">
        <v>43</v>
      </c>
      <c r="J2097" s="59">
        <v>10</v>
      </c>
      <c r="K2097" s="59">
        <v>10</v>
      </c>
      <c r="L2097" s="4" t="str">
        <f>L2098&amp;" "&amp;N2098&amp;M2098</f>
        <v>Обрезка крон деревьев 120шт</v>
      </c>
      <c r="M2097" s="6"/>
      <c r="N2097" s="38"/>
    </row>
    <row r="2098" spans="1:14" s="1" customFormat="1" ht="28.5" hidden="1" outlineLevel="2">
      <c r="A2098" s="38"/>
      <c r="B2098" s="118">
        <v>0.4</v>
      </c>
      <c r="C2098" s="148" t="s">
        <v>147</v>
      </c>
      <c r="D2098" s="148" t="s">
        <v>54</v>
      </c>
      <c r="E2098" s="6"/>
      <c r="F2098" s="4" t="s">
        <v>1053</v>
      </c>
      <c r="G2098" s="6"/>
      <c r="H2098" s="38"/>
      <c r="I2098" s="6" t="s">
        <v>43</v>
      </c>
      <c r="J2098" s="59">
        <v>10</v>
      </c>
      <c r="K2098" s="59">
        <v>10</v>
      </c>
      <c r="L2098" s="4" t="s">
        <v>198</v>
      </c>
      <c r="M2098" s="6" t="s">
        <v>510</v>
      </c>
      <c r="N2098" s="38">
        <v>120</v>
      </c>
    </row>
    <row r="2099" spans="1:14" s="1" customFormat="1" ht="42.75" outlineLevel="1" collapsed="1">
      <c r="A2099" s="38" t="s">
        <v>1060</v>
      </c>
      <c r="B2099" s="118">
        <v>0.4</v>
      </c>
      <c r="C2099" s="148" t="s">
        <v>147</v>
      </c>
      <c r="D2099" s="148" t="s">
        <v>54</v>
      </c>
      <c r="E2099" s="6" t="s">
        <v>1061</v>
      </c>
      <c r="F2099" s="4" t="s">
        <v>1062</v>
      </c>
      <c r="G2099" s="6" t="s">
        <v>45</v>
      </c>
      <c r="H2099" s="38"/>
      <c r="I2099" s="6" t="s">
        <v>43</v>
      </c>
      <c r="J2099" s="59">
        <v>12</v>
      </c>
      <c r="K2099" s="59">
        <v>12</v>
      </c>
      <c r="L2099" s="4" t="str">
        <f>L2100&amp;" "&amp;N2100&amp;M2100</f>
        <v>Обрезка крон деревьев 70шт</v>
      </c>
      <c r="M2099" s="6"/>
      <c r="N2099" s="38"/>
    </row>
    <row r="2100" spans="1:14" s="1" customFormat="1" ht="28.5" hidden="1" outlineLevel="2">
      <c r="A2100" s="38"/>
      <c r="B2100" s="118">
        <v>0.4</v>
      </c>
      <c r="C2100" s="148" t="s">
        <v>147</v>
      </c>
      <c r="D2100" s="148" t="s">
        <v>54</v>
      </c>
      <c r="E2100" s="6"/>
      <c r="F2100" s="4" t="s">
        <v>1063</v>
      </c>
      <c r="G2100" s="6"/>
      <c r="H2100" s="38"/>
      <c r="I2100" s="6" t="s">
        <v>43</v>
      </c>
      <c r="J2100" s="59">
        <v>12</v>
      </c>
      <c r="K2100" s="59">
        <v>12</v>
      </c>
      <c r="L2100" s="4" t="s">
        <v>198</v>
      </c>
      <c r="M2100" s="6" t="s">
        <v>510</v>
      </c>
      <c r="N2100" s="38">
        <v>70</v>
      </c>
    </row>
    <row r="2101" spans="1:14" s="1" customFormat="1" ht="42.75" outlineLevel="1" collapsed="1">
      <c r="A2101" s="38" t="s">
        <v>1064</v>
      </c>
      <c r="B2101" s="118">
        <v>0.4</v>
      </c>
      <c r="C2101" s="148" t="s">
        <v>147</v>
      </c>
      <c r="D2101" s="148" t="s">
        <v>54</v>
      </c>
      <c r="E2101" s="6" t="s">
        <v>1065</v>
      </c>
      <c r="F2101" s="4" t="s">
        <v>1066</v>
      </c>
      <c r="G2101" s="6" t="s">
        <v>45</v>
      </c>
      <c r="H2101" s="38"/>
      <c r="I2101" s="6" t="s">
        <v>43</v>
      </c>
      <c r="J2101" s="59">
        <v>12</v>
      </c>
      <c r="K2101" s="59">
        <v>12</v>
      </c>
      <c r="L2101" s="4" t="str">
        <f>L2102&amp;" "&amp;N2102&amp;M2102</f>
        <v>Обрезка крон деревьев 50шт</v>
      </c>
      <c r="M2101" s="6"/>
      <c r="N2101" s="38"/>
    </row>
    <row r="2102" spans="1:14" s="1" customFormat="1" ht="28.5" hidden="1" outlineLevel="2">
      <c r="A2102" s="38"/>
      <c r="B2102" s="118">
        <v>0.4</v>
      </c>
      <c r="C2102" s="148" t="s">
        <v>147</v>
      </c>
      <c r="D2102" s="148" t="s">
        <v>54</v>
      </c>
      <c r="E2102" s="6"/>
      <c r="F2102" s="4" t="s">
        <v>1063</v>
      </c>
      <c r="G2102" s="6"/>
      <c r="H2102" s="38"/>
      <c r="I2102" s="6" t="s">
        <v>43</v>
      </c>
      <c r="J2102" s="59">
        <v>12</v>
      </c>
      <c r="K2102" s="59">
        <v>12</v>
      </c>
      <c r="L2102" s="4" t="s">
        <v>198</v>
      </c>
      <c r="M2102" s="6" t="s">
        <v>510</v>
      </c>
      <c r="N2102" s="38">
        <v>50</v>
      </c>
    </row>
    <row r="2103" spans="1:14" s="110" customFormat="1" ht="42.75" outlineLevel="1" collapsed="1">
      <c r="A2103" s="41" t="s">
        <v>1067</v>
      </c>
      <c r="B2103" s="118">
        <v>0.4</v>
      </c>
      <c r="C2103" s="45" t="s">
        <v>154</v>
      </c>
      <c r="D2103" s="148" t="s">
        <v>54</v>
      </c>
      <c r="E2103" s="146" t="s">
        <v>1068</v>
      </c>
      <c r="F2103" s="44" t="s">
        <v>1069</v>
      </c>
      <c r="G2103" s="39" t="s">
        <v>108</v>
      </c>
      <c r="H2103" s="41"/>
      <c r="I2103" s="39" t="s">
        <v>43</v>
      </c>
      <c r="J2103" s="41">
        <v>2</v>
      </c>
      <c r="K2103" s="41">
        <v>7</v>
      </c>
      <c r="L2103" s="40" t="str">
        <f>L2104&amp;" "&amp;N2104&amp;M2104&amp;" "&amp;L2105&amp;" "&amp;N2105&amp;M2105&amp;" "&amp;L2106&amp;" "&amp;N2106&amp;M2106</f>
        <v>Обрезка крон деревьев 200шт Уборка порубочных остатков 8м3 замена опор 3шт</v>
      </c>
      <c r="M2103" s="39"/>
      <c r="N2103" s="41"/>
    </row>
    <row r="2104" spans="1:14" s="110" customFormat="1" ht="85.5" hidden="1" outlineLevel="2">
      <c r="A2104" s="41"/>
      <c r="B2104" s="118">
        <v>0.4</v>
      </c>
      <c r="C2104" s="45" t="s">
        <v>154</v>
      </c>
      <c r="D2104" s="148" t="s">
        <v>54</v>
      </c>
      <c r="E2104" s="39"/>
      <c r="F2104" s="40" t="s">
        <v>1070</v>
      </c>
      <c r="G2104" s="39"/>
      <c r="H2104" s="41"/>
      <c r="I2104" s="39" t="s">
        <v>43</v>
      </c>
      <c r="J2104" s="41">
        <v>2</v>
      </c>
      <c r="K2104" s="41">
        <v>2</v>
      </c>
      <c r="L2104" s="40" t="s">
        <v>198</v>
      </c>
      <c r="M2104" s="39" t="s">
        <v>510</v>
      </c>
      <c r="N2104" s="41">
        <v>200</v>
      </c>
    </row>
    <row r="2105" spans="1:14" s="110" customFormat="1" ht="85.5" hidden="1" outlineLevel="2">
      <c r="A2105" s="41"/>
      <c r="B2105" s="118">
        <v>0.4</v>
      </c>
      <c r="C2105" s="45" t="s">
        <v>154</v>
      </c>
      <c r="D2105" s="148" t="s">
        <v>54</v>
      </c>
      <c r="E2105" s="39"/>
      <c r="F2105" s="40" t="s">
        <v>1070</v>
      </c>
      <c r="G2105" s="39"/>
      <c r="H2105" s="41"/>
      <c r="I2105" s="39" t="s">
        <v>43</v>
      </c>
      <c r="J2105" s="41">
        <v>2</v>
      </c>
      <c r="K2105" s="41">
        <v>2</v>
      </c>
      <c r="L2105" s="4" t="s">
        <v>199</v>
      </c>
      <c r="M2105" s="39" t="s">
        <v>200</v>
      </c>
      <c r="N2105" s="41">
        <v>8</v>
      </c>
    </row>
    <row r="2106" spans="1:14" s="110" customFormat="1" ht="28.5" hidden="1" outlineLevel="2">
      <c r="A2106" s="41"/>
      <c r="B2106" s="118">
        <v>0.4</v>
      </c>
      <c r="C2106" s="45" t="s">
        <v>154</v>
      </c>
      <c r="D2106" s="148" t="s">
        <v>54</v>
      </c>
      <c r="E2106" s="39"/>
      <c r="F2106" s="44" t="s">
        <v>1071</v>
      </c>
      <c r="G2106" s="39"/>
      <c r="H2106" s="41"/>
      <c r="I2106" s="39" t="s">
        <v>43</v>
      </c>
      <c r="J2106" s="41">
        <v>7</v>
      </c>
      <c r="K2106" s="41">
        <v>7</v>
      </c>
      <c r="L2106" s="40" t="s">
        <v>336</v>
      </c>
      <c r="M2106" s="39" t="s">
        <v>510</v>
      </c>
      <c r="N2106" s="41">
        <v>3</v>
      </c>
    </row>
    <row r="2107" spans="1:14" s="110" customFormat="1" ht="57" outlineLevel="1" collapsed="1">
      <c r="A2107" s="41" t="s">
        <v>1072</v>
      </c>
      <c r="B2107" s="118">
        <v>0.4</v>
      </c>
      <c r="C2107" s="45" t="s">
        <v>154</v>
      </c>
      <c r="D2107" s="148" t="s">
        <v>54</v>
      </c>
      <c r="E2107" s="146" t="s">
        <v>1073</v>
      </c>
      <c r="F2107" s="44" t="s">
        <v>1074</v>
      </c>
      <c r="G2107" s="39" t="s">
        <v>108</v>
      </c>
      <c r="H2107" s="41"/>
      <c r="I2107" s="39" t="s">
        <v>43</v>
      </c>
      <c r="J2107" s="41">
        <v>1</v>
      </c>
      <c r="K2107" s="41">
        <v>9</v>
      </c>
      <c r="L2107" s="40" t="str">
        <f>L2108&amp;" "&amp;N2108&amp;M2108&amp;" "&amp;L2109&amp;" "&amp;N2109&amp;M2109&amp;" "&amp;L2110&amp;" "&amp;N2110&amp;M2110&amp;" "&amp;L2111&amp;" "&amp;N2111&amp;M2111&amp;" "&amp;L2112&amp;" "&amp;N2112&amp;M2112&amp;" "&amp;L2113&amp;" "&amp;N2113&amp;M2113</f>
        <v>Обрезка крон деревьев 200шт Уборка порубочных остатков 6м3 Перетяжка провода 0,64км замена опор 2шт замена опор 1шт Выправка опор  7шт</v>
      </c>
      <c r="M2107" s="39"/>
      <c r="N2107" s="41"/>
    </row>
    <row r="2108" spans="1:14" s="110" customFormat="1" ht="42.75" hidden="1" outlineLevel="2">
      <c r="A2108" s="41"/>
      <c r="B2108" s="118">
        <v>0.4</v>
      </c>
      <c r="C2108" s="45" t="s">
        <v>154</v>
      </c>
      <c r="D2108" s="148" t="s">
        <v>54</v>
      </c>
      <c r="E2108" s="45"/>
      <c r="F2108" s="44" t="s">
        <v>1075</v>
      </c>
      <c r="G2108" s="39"/>
      <c r="H2108" s="41"/>
      <c r="I2108" s="39" t="s">
        <v>43</v>
      </c>
      <c r="J2108" s="41">
        <v>1</v>
      </c>
      <c r="K2108" s="41">
        <v>1</v>
      </c>
      <c r="L2108" s="40" t="s">
        <v>198</v>
      </c>
      <c r="M2108" s="39" t="s">
        <v>510</v>
      </c>
      <c r="N2108" s="41">
        <v>200</v>
      </c>
    </row>
    <row r="2109" spans="1:14" s="110" customFormat="1" ht="42.75" hidden="1" outlineLevel="2">
      <c r="A2109" s="41"/>
      <c r="B2109" s="118">
        <v>0.4</v>
      </c>
      <c r="C2109" s="45" t="s">
        <v>154</v>
      </c>
      <c r="D2109" s="148" t="s">
        <v>54</v>
      </c>
      <c r="E2109" s="45"/>
      <c r="F2109" s="44" t="s">
        <v>1075</v>
      </c>
      <c r="G2109" s="39"/>
      <c r="H2109" s="41"/>
      <c r="I2109" s="39" t="s">
        <v>43</v>
      </c>
      <c r="J2109" s="41">
        <v>1</v>
      </c>
      <c r="K2109" s="41">
        <v>1</v>
      </c>
      <c r="L2109" s="4" t="s">
        <v>199</v>
      </c>
      <c r="M2109" s="39" t="s">
        <v>200</v>
      </c>
      <c r="N2109" s="41">
        <v>6</v>
      </c>
    </row>
    <row r="2110" spans="1:14" s="110" customFormat="1" ht="28.5" hidden="1" outlineLevel="2">
      <c r="A2110" s="41"/>
      <c r="B2110" s="118">
        <v>0.4</v>
      </c>
      <c r="C2110" s="45" t="s">
        <v>154</v>
      </c>
      <c r="D2110" s="148" t="s">
        <v>54</v>
      </c>
      <c r="E2110" s="45"/>
      <c r="F2110" s="44" t="s">
        <v>1076</v>
      </c>
      <c r="G2110" s="39"/>
      <c r="H2110" s="41"/>
      <c r="I2110" s="39" t="s">
        <v>43</v>
      </c>
      <c r="J2110" s="41">
        <v>9</v>
      </c>
      <c r="K2110" s="41">
        <v>9</v>
      </c>
      <c r="L2110" s="40" t="s">
        <v>233</v>
      </c>
      <c r="M2110" s="39" t="s">
        <v>29</v>
      </c>
      <c r="N2110" s="41">
        <v>0.64</v>
      </c>
    </row>
    <row r="2111" spans="1:14" s="110" customFormat="1" ht="28.5" hidden="1" outlineLevel="2">
      <c r="A2111" s="41"/>
      <c r="B2111" s="118">
        <v>0.4</v>
      </c>
      <c r="C2111" s="45" t="s">
        <v>154</v>
      </c>
      <c r="D2111" s="148" t="s">
        <v>54</v>
      </c>
      <c r="E2111" s="45"/>
      <c r="F2111" s="44" t="s">
        <v>1077</v>
      </c>
      <c r="G2111" s="39"/>
      <c r="H2111" s="41"/>
      <c r="I2111" s="39" t="s">
        <v>43</v>
      </c>
      <c r="J2111" s="41">
        <v>9</v>
      </c>
      <c r="K2111" s="41">
        <v>9</v>
      </c>
      <c r="L2111" s="40" t="s">
        <v>336</v>
      </c>
      <c r="M2111" s="39" t="s">
        <v>510</v>
      </c>
      <c r="N2111" s="41">
        <v>2</v>
      </c>
    </row>
    <row r="2112" spans="1:14" s="110" customFormat="1" ht="28.5" hidden="1" outlineLevel="2">
      <c r="A2112" s="41"/>
      <c r="B2112" s="118">
        <v>0.4</v>
      </c>
      <c r="C2112" s="45" t="s">
        <v>154</v>
      </c>
      <c r="D2112" s="148" t="s">
        <v>54</v>
      </c>
      <c r="E2112" s="39"/>
      <c r="F2112" s="44" t="s">
        <v>1078</v>
      </c>
      <c r="G2112" s="39"/>
      <c r="H2112" s="41"/>
      <c r="I2112" s="39" t="s">
        <v>43</v>
      </c>
      <c r="J2112" s="41">
        <v>9</v>
      </c>
      <c r="K2112" s="41">
        <v>9</v>
      </c>
      <c r="L2112" s="40" t="s">
        <v>336</v>
      </c>
      <c r="M2112" s="39" t="s">
        <v>510</v>
      </c>
      <c r="N2112" s="41">
        <v>1</v>
      </c>
    </row>
    <row r="2113" spans="1:14" s="110" customFormat="1" ht="57" hidden="1" outlineLevel="2">
      <c r="A2113" s="41"/>
      <c r="B2113" s="118">
        <v>0.4</v>
      </c>
      <c r="C2113" s="45" t="s">
        <v>154</v>
      </c>
      <c r="D2113" s="148" t="s">
        <v>54</v>
      </c>
      <c r="E2113" s="39"/>
      <c r="F2113" s="44" t="s">
        <v>1079</v>
      </c>
      <c r="G2113" s="39"/>
      <c r="H2113" s="41"/>
      <c r="I2113" s="39" t="s">
        <v>43</v>
      </c>
      <c r="J2113" s="41">
        <v>9</v>
      </c>
      <c r="K2113" s="41">
        <v>9</v>
      </c>
      <c r="L2113" s="40" t="s">
        <v>192</v>
      </c>
      <c r="M2113" s="39" t="s">
        <v>510</v>
      </c>
      <c r="N2113" s="41">
        <v>7</v>
      </c>
    </row>
    <row r="2114" spans="1:14" s="110" customFormat="1" ht="42.75" outlineLevel="1" collapsed="1">
      <c r="A2114" s="41" t="s">
        <v>1080</v>
      </c>
      <c r="B2114" s="118">
        <v>0.4</v>
      </c>
      <c r="C2114" s="45" t="s">
        <v>154</v>
      </c>
      <c r="D2114" s="148" t="s">
        <v>54</v>
      </c>
      <c r="E2114" s="146" t="s">
        <v>1081</v>
      </c>
      <c r="F2114" s="44" t="s">
        <v>1082</v>
      </c>
      <c r="G2114" s="39" t="s">
        <v>108</v>
      </c>
      <c r="H2114" s="41"/>
      <c r="I2114" s="39" t="s">
        <v>43</v>
      </c>
      <c r="J2114" s="41">
        <v>2</v>
      </c>
      <c r="K2114" s="41">
        <v>6</v>
      </c>
      <c r="L2114" s="40" t="str">
        <f>L2115&amp;" "&amp;N2115&amp;M2115&amp;" "&amp;L2116&amp;" "&amp;N2116&amp;M2116&amp;" "&amp;L2117&amp;" "&amp;N2117&amp;M2117&amp;" "&amp;L2118&amp;" "&amp;N2118&amp;M2118</f>
        <v>Обрезка крон деревьев 200шт Уборка порубочных остатков 10м3 замена опор 4шт замена опор 1шт</v>
      </c>
      <c r="M2114" s="39"/>
      <c r="N2114" s="41"/>
    </row>
    <row r="2115" spans="1:14" s="110" customFormat="1" ht="42.75" hidden="1" outlineLevel="2">
      <c r="A2115" s="41"/>
      <c r="B2115" s="118">
        <v>0.4</v>
      </c>
      <c r="C2115" s="45" t="s">
        <v>154</v>
      </c>
      <c r="D2115" s="148" t="s">
        <v>54</v>
      </c>
      <c r="E2115" s="39"/>
      <c r="F2115" s="44" t="s">
        <v>1083</v>
      </c>
      <c r="G2115" s="39"/>
      <c r="H2115" s="41"/>
      <c r="I2115" s="39" t="s">
        <v>43</v>
      </c>
      <c r="J2115" s="41">
        <v>2</v>
      </c>
      <c r="K2115" s="41">
        <v>2</v>
      </c>
      <c r="L2115" s="40" t="s">
        <v>198</v>
      </c>
      <c r="M2115" s="39" t="s">
        <v>510</v>
      </c>
      <c r="N2115" s="41">
        <v>200</v>
      </c>
    </row>
    <row r="2116" spans="1:14" s="110" customFormat="1" ht="42.75" hidden="1" outlineLevel="2">
      <c r="A2116" s="41"/>
      <c r="B2116" s="118">
        <v>0.4</v>
      </c>
      <c r="C2116" s="45" t="s">
        <v>154</v>
      </c>
      <c r="D2116" s="148" t="s">
        <v>54</v>
      </c>
      <c r="E2116" s="39"/>
      <c r="F2116" s="44" t="s">
        <v>1083</v>
      </c>
      <c r="G2116" s="39"/>
      <c r="H2116" s="41"/>
      <c r="I2116" s="39" t="s">
        <v>43</v>
      </c>
      <c r="J2116" s="41">
        <v>2</v>
      </c>
      <c r="K2116" s="41">
        <v>2</v>
      </c>
      <c r="L2116" s="4" t="s">
        <v>199</v>
      </c>
      <c r="M2116" s="39" t="s">
        <v>200</v>
      </c>
      <c r="N2116" s="41">
        <v>10</v>
      </c>
    </row>
    <row r="2117" spans="1:14" s="110" customFormat="1" ht="57" hidden="1" outlineLevel="2">
      <c r="A2117" s="41"/>
      <c r="B2117" s="118">
        <v>0.4</v>
      </c>
      <c r="C2117" s="45" t="s">
        <v>154</v>
      </c>
      <c r="D2117" s="148" t="s">
        <v>54</v>
      </c>
      <c r="E2117" s="39"/>
      <c r="F2117" s="44" t="s">
        <v>1084</v>
      </c>
      <c r="G2117" s="39"/>
      <c r="H2117" s="41"/>
      <c r="I2117" s="39" t="s">
        <v>43</v>
      </c>
      <c r="J2117" s="41">
        <v>6</v>
      </c>
      <c r="K2117" s="41">
        <v>6</v>
      </c>
      <c r="L2117" s="40" t="s">
        <v>336</v>
      </c>
      <c r="M2117" s="39" t="s">
        <v>510</v>
      </c>
      <c r="N2117" s="41">
        <v>4</v>
      </c>
    </row>
    <row r="2118" spans="1:14" s="110" customFormat="1" ht="28.5" hidden="1" outlineLevel="2">
      <c r="A2118" s="41"/>
      <c r="B2118" s="118">
        <v>0.4</v>
      </c>
      <c r="C2118" s="45" t="s">
        <v>154</v>
      </c>
      <c r="D2118" s="148" t="s">
        <v>54</v>
      </c>
      <c r="E2118" s="39"/>
      <c r="F2118" s="44" t="s">
        <v>1085</v>
      </c>
      <c r="G2118" s="39"/>
      <c r="H2118" s="41"/>
      <c r="I2118" s="39" t="s">
        <v>43</v>
      </c>
      <c r="J2118" s="41">
        <v>5</v>
      </c>
      <c r="K2118" s="41">
        <v>5</v>
      </c>
      <c r="L2118" s="40" t="s">
        <v>336</v>
      </c>
      <c r="M2118" s="39" t="s">
        <v>510</v>
      </c>
      <c r="N2118" s="41">
        <v>1</v>
      </c>
    </row>
    <row r="2119" spans="1:14" s="112" customFormat="1" ht="57" outlineLevel="1" collapsed="1">
      <c r="A2119" s="41" t="s">
        <v>1086</v>
      </c>
      <c r="B2119" s="118">
        <v>0.4</v>
      </c>
      <c r="C2119" s="100" t="s">
        <v>154</v>
      </c>
      <c r="D2119" s="148" t="s">
        <v>54</v>
      </c>
      <c r="E2119" s="97" t="s">
        <v>1087</v>
      </c>
      <c r="F2119" s="101" t="s">
        <v>1088</v>
      </c>
      <c r="G2119" s="39" t="s">
        <v>108</v>
      </c>
      <c r="H2119" s="41"/>
      <c r="I2119" s="39" t="s">
        <v>43</v>
      </c>
      <c r="J2119" s="41">
        <v>3</v>
      </c>
      <c r="K2119" s="41">
        <v>8</v>
      </c>
      <c r="L2119" s="40" t="str">
        <f>L2120&amp;" "&amp;N2120&amp;M2120&amp;" "&amp;L2121&amp;" "&amp;N2121&amp;M2121&amp;" "&amp;L2122&amp;" "&amp;N2122&amp;M2122&amp;" "&amp;L2123&amp;" "&amp;N2123&amp;M2123&amp;" "&amp;L2124&amp;" "&amp;N2124&amp;M2124&amp;" "&amp;L2125&amp;" "&amp;N2125&amp;M2125</f>
        <v>Обрезка крон деревьев 250шт Уборка порубочных остатков 15м3 замена опор 1шт замена опор 4шт Перетяжка провода 2км Выправка опор 10шт</v>
      </c>
      <c r="M2119" s="97"/>
      <c r="N2119" s="41"/>
    </row>
    <row r="2120" spans="1:14" s="112" customFormat="1" ht="71.25" hidden="1" outlineLevel="2">
      <c r="A2120" s="41"/>
      <c r="B2120" s="118">
        <v>0.4</v>
      </c>
      <c r="C2120" s="100" t="s">
        <v>154</v>
      </c>
      <c r="D2120" s="148" t="s">
        <v>54</v>
      </c>
      <c r="E2120" s="97"/>
      <c r="F2120" s="101" t="s">
        <v>1089</v>
      </c>
      <c r="G2120" s="39"/>
      <c r="H2120" s="41"/>
      <c r="I2120" s="39" t="s">
        <v>43</v>
      </c>
      <c r="J2120" s="41" t="s">
        <v>206</v>
      </c>
      <c r="K2120" s="41" t="s">
        <v>215</v>
      </c>
      <c r="L2120" s="84" t="s">
        <v>198</v>
      </c>
      <c r="M2120" s="97" t="s">
        <v>510</v>
      </c>
      <c r="N2120" s="41" t="s">
        <v>1090</v>
      </c>
    </row>
    <row r="2121" spans="1:14" s="112" customFormat="1" ht="42.75" hidden="1" outlineLevel="2">
      <c r="A2121" s="41"/>
      <c r="B2121" s="118">
        <v>0.4</v>
      </c>
      <c r="C2121" s="100" t="s">
        <v>154</v>
      </c>
      <c r="D2121" s="148" t="s">
        <v>54</v>
      </c>
      <c r="E2121" s="97"/>
      <c r="F2121" s="145" t="s">
        <v>1091</v>
      </c>
      <c r="G2121" s="39"/>
      <c r="H2121" s="41"/>
      <c r="I2121" s="39" t="s">
        <v>43</v>
      </c>
      <c r="J2121" s="41" t="s">
        <v>206</v>
      </c>
      <c r="K2121" s="41" t="s">
        <v>215</v>
      </c>
      <c r="L2121" s="4" t="s">
        <v>199</v>
      </c>
      <c r="M2121" s="97" t="s">
        <v>200</v>
      </c>
      <c r="N2121" s="41">
        <v>15</v>
      </c>
    </row>
    <row r="2122" spans="1:14" s="112" customFormat="1" ht="28.5" hidden="1" outlineLevel="2">
      <c r="A2122" s="41"/>
      <c r="B2122" s="118">
        <v>0.4</v>
      </c>
      <c r="C2122" s="100" t="s">
        <v>154</v>
      </c>
      <c r="D2122" s="148" t="s">
        <v>54</v>
      </c>
      <c r="E2122" s="41"/>
      <c r="F2122" s="145" t="s">
        <v>1092</v>
      </c>
      <c r="G2122" s="39"/>
      <c r="H2122" s="41"/>
      <c r="I2122" s="39" t="s">
        <v>43</v>
      </c>
      <c r="J2122" s="41" t="s">
        <v>346</v>
      </c>
      <c r="K2122" s="41" t="s">
        <v>348</v>
      </c>
      <c r="L2122" s="101" t="s">
        <v>336</v>
      </c>
      <c r="M2122" s="97" t="s">
        <v>510</v>
      </c>
      <c r="N2122" s="41">
        <v>1</v>
      </c>
    </row>
    <row r="2123" spans="1:14" s="112" customFormat="1" ht="57" hidden="1" outlineLevel="2">
      <c r="A2123" s="41"/>
      <c r="B2123" s="118">
        <v>0.4</v>
      </c>
      <c r="C2123" s="100" t="s">
        <v>154</v>
      </c>
      <c r="D2123" s="148" t="s">
        <v>54</v>
      </c>
      <c r="E2123" s="41"/>
      <c r="F2123" s="101" t="s">
        <v>1093</v>
      </c>
      <c r="G2123" s="39"/>
      <c r="H2123" s="41"/>
      <c r="I2123" s="39" t="s">
        <v>43</v>
      </c>
      <c r="J2123" s="41" t="s">
        <v>346</v>
      </c>
      <c r="K2123" s="41" t="s">
        <v>348</v>
      </c>
      <c r="L2123" s="101" t="s">
        <v>336</v>
      </c>
      <c r="M2123" s="97" t="s">
        <v>510</v>
      </c>
      <c r="N2123" s="41">
        <v>4</v>
      </c>
    </row>
    <row r="2124" spans="1:14" s="112" customFormat="1" ht="28.5" hidden="1" outlineLevel="2">
      <c r="A2124" s="41"/>
      <c r="B2124" s="118">
        <v>0.4</v>
      </c>
      <c r="C2124" s="100" t="s">
        <v>154</v>
      </c>
      <c r="D2124" s="148" t="s">
        <v>54</v>
      </c>
      <c r="E2124" s="41"/>
      <c r="F2124" s="101" t="s">
        <v>1094</v>
      </c>
      <c r="G2124" s="39"/>
      <c r="H2124" s="41"/>
      <c r="I2124" s="39" t="s">
        <v>43</v>
      </c>
      <c r="J2124" s="41" t="s">
        <v>346</v>
      </c>
      <c r="K2124" s="41" t="s">
        <v>348</v>
      </c>
      <c r="L2124" s="101" t="s">
        <v>233</v>
      </c>
      <c r="M2124" s="97" t="s">
        <v>29</v>
      </c>
      <c r="N2124" s="41">
        <v>2</v>
      </c>
    </row>
    <row r="2125" spans="1:14" s="112" customFormat="1" ht="42.75" hidden="1" outlineLevel="2">
      <c r="A2125" s="41"/>
      <c r="B2125" s="118">
        <v>0.4</v>
      </c>
      <c r="C2125" s="100" t="s">
        <v>154</v>
      </c>
      <c r="D2125" s="148" t="s">
        <v>54</v>
      </c>
      <c r="E2125" s="41"/>
      <c r="F2125" s="101" t="s">
        <v>1095</v>
      </c>
      <c r="G2125" s="39"/>
      <c r="H2125" s="41"/>
      <c r="I2125" s="39" t="s">
        <v>43</v>
      </c>
      <c r="J2125" s="41" t="s">
        <v>346</v>
      </c>
      <c r="K2125" s="41" t="s">
        <v>348</v>
      </c>
      <c r="L2125" s="145" t="s">
        <v>113</v>
      </c>
      <c r="M2125" s="97" t="s">
        <v>510</v>
      </c>
      <c r="N2125" s="41">
        <v>10</v>
      </c>
    </row>
    <row r="2126" spans="1:14" s="112" customFormat="1" ht="28.5" outlineLevel="1" collapsed="1">
      <c r="A2126" s="41" t="s">
        <v>1096</v>
      </c>
      <c r="B2126" s="118">
        <v>0.4</v>
      </c>
      <c r="C2126" s="100" t="s">
        <v>154</v>
      </c>
      <c r="D2126" s="148" t="s">
        <v>54</v>
      </c>
      <c r="E2126" s="97" t="s">
        <v>1097</v>
      </c>
      <c r="F2126" s="40" t="s">
        <v>1098</v>
      </c>
      <c r="G2126" s="39" t="s">
        <v>856</v>
      </c>
      <c r="H2126" s="41"/>
      <c r="I2126" s="39" t="s">
        <v>43</v>
      </c>
      <c r="J2126" s="41">
        <v>11</v>
      </c>
      <c r="K2126" s="41">
        <v>12</v>
      </c>
      <c r="L2126" s="4" t="str">
        <f>L2127&amp;" "&amp;N2127&amp;M2127&amp;" "&amp;L2128&amp;" "&amp;N2128&amp;M2128</f>
        <v>Обрезка крон деревьев 150шт Уборка порубочных остатков 8м3</v>
      </c>
      <c r="M2126" s="97"/>
      <c r="N2126" s="41"/>
    </row>
    <row r="2127" spans="1:14" s="112" customFormat="1" hidden="1" outlineLevel="2">
      <c r="A2127" s="41"/>
      <c r="B2127" s="118">
        <v>0.4</v>
      </c>
      <c r="C2127" s="100" t="s">
        <v>154</v>
      </c>
      <c r="D2127" s="148" t="s">
        <v>54</v>
      </c>
      <c r="E2127" s="97"/>
      <c r="F2127" s="84" t="s">
        <v>1099</v>
      </c>
      <c r="G2127" s="39"/>
      <c r="H2127" s="41"/>
      <c r="I2127" s="39" t="s">
        <v>43</v>
      </c>
      <c r="J2127" s="41" t="s">
        <v>854</v>
      </c>
      <c r="K2127" s="41" t="s">
        <v>764</v>
      </c>
      <c r="L2127" s="70" t="s">
        <v>198</v>
      </c>
      <c r="M2127" s="97" t="s">
        <v>510</v>
      </c>
      <c r="N2127" s="41">
        <v>150</v>
      </c>
    </row>
    <row r="2128" spans="1:14" s="112" customFormat="1" hidden="1" outlineLevel="2">
      <c r="A2128" s="41"/>
      <c r="B2128" s="118">
        <v>0.4</v>
      </c>
      <c r="C2128" s="100" t="s">
        <v>154</v>
      </c>
      <c r="D2128" s="148" t="s">
        <v>54</v>
      </c>
      <c r="E2128" s="97"/>
      <c r="F2128" s="84" t="s">
        <v>1099</v>
      </c>
      <c r="G2128" s="39"/>
      <c r="H2128" s="41"/>
      <c r="I2128" s="39" t="s">
        <v>43</v>
      </c>
      <c r="J2128" s="41">
        <v>11</v>
      </c>
      <c r="K2128" s="41">
        <v>12</v>
      </c>
      <c r="L2128" s="4" t="s">
        <v>199</v>
      </c>
      <c r="M2128" s="97" t="s">
        <v>200</v>
      </c>
      <c r="N2128" s="41">
        <v>8</v>
      </c>
    </row>
    <row r="2129" spans="1:14" s="112" customFormat="1" ht="42.75" outlineLevel="1" collapsed="1">
      <c r="A2129" s="41" t="s">
        <v>1100</v>
      </c>
      <c r="B2129" s="118">
        <v>0.4</v>
      </c>
      <c r="C2129" s="100" t="s">
        <v>154</v>
      </c>
      <c r="D2129" s="148" t="s">
        <v>54</v>
      </c>
      <c r="E2129" s="97" t="s">
        <v>1101</v>
      </c>
      <c r="F2129" s="101" t="s">
        <v>1102</v>
      </c>
      <c r="G2129" s="39" t="s">
        <v>108</v>
      </c>
      <c r="H2129" s="41"/>
      <c r="I2129" s="39" t="s">
        <v>43</v>
      </c>
      <c r="J2129" s="41">
        <v>6</v>
      </c>
      <c r="K2129" s="41">
        <v>11</v>
      </c>
      <c r="L2129" s="40" t="str">
        <f>L2130&amp;" "&amp;N2130&amp;M2130&amp;" "&amp;L2132&amp;" "&amp;N2132&amp;M2132</f>
        <v>Обрезка крон деревьев 200шт Выправка опор 6шт</v>
      </c>
      <c r="M2129" s="97"/>
      <c r="N2129" s="41"/>
    </row>
    <row r="2130" spans="1:14" s="112" customFormat="1" ht="85.5" hidden="1" outlineLevel="2">
      <c r="A2130" s="41"/>
      <c r="B2130" s="118">
        <v>0.4</v>
      </c>
      <c r="C2130" s="100" t="s">
        <v>154</v>
      </c>
      <c r="D2130" s="148" t="s">
        <v>54</v>
      </c>
      <c r="E2130" s="97"/>
      <c r="F2130" s="101" t="s">
        <v>1103</v>
      </c>
      <c r="G2130" s="39"/>
      <c r="H2130" s="41"/>
      <c r="I2130" s="39" t="s">
        <v>43</v>
      </c>
      <c r="J2130" s="42">
        <v>6</v>
      </c>
      <c r="K2130" s="42">
        <v>11</v>
      </c>
      <c r="L2130" s="70" t="s">
        <v>198</v>
      </c>
      <c r="M2130" s="97" t="s">
        <v>510</v>
      </c>
      <c r="N2130" s="41">
        <v>200</v>
      </c>
    </row>
    <row r="2131" spans="1:14" s="112" customFormat="1" ht="85.5" hidden="1" outlineLevel="2">
      <c r="A2131" s="41"/>
      <c r="B2131" s="118">
        <v>0.4</v>
      </c>
      <c r="C2131" s="100" t="s">
        <v>154</v>
      </c>
      <c r="D2131" s="148" t="s">
        <v>54</v>
      </c>
      <c r="E2131" s="97"/>
      <c r="F2131" s="101" t="s">
        <v>1103</v>
      </c>
      <c r="G2131" s="39"/>
      <c r="H2131" s="41"/>
      <c r="I2131" s="39"/>
      <c r="J2131" s="42">
        <v>6</v>
      </c>
      <c r="K2131" s="42">
        <v>11</v>
      </c>
      <c r="L2131" s="4" t="s">
        <v>199</v>
      </c>
      <c r="M2131" s="97" t="s">
        <v>200</v>
      </c>
      <c r="N2131" s="41">
        <v>10</v>
      </c>
    </row>
    <row r="2132" spans="1:14" s="112" customFormat="1" ht="57" hidden="1" outlineLevel="2">
      <c r="A2132" s="41"/>
      <c r="B2132" s="118">
        <v>0.4</v>
      </c>
      <c r="C2132" s="100" t="s">
        <v>154</v>
      </c>
      <c r="D2132" s="148" t="s">
        <v>54</v>
      </c>
      <c r="E2132" s="97"/>
      <c r="F2132" s="101" t="s">
        <v>1104</v>
      </c>
      <c r="G2132" s="39"/>
      <c r="H2132" s="41"/>
      <c r="I2132" s="39" t="s">
        <v>43</v>
      </c>
      <c r="J2132" s="41" t="s">
        <v>346</v>
      </c>
      <c r="K2132" s="41" t="s">
        <v>346</v>
      </c>
      <c r="L2132" s="70" t="s">
        <v>113</v>
      </c>
      <c r="M2132" s="97" t="s">
        <v>510</v>
      </c>
      <c r="N2132" s="41" t="s">
        <v>332</v>
      </c>
    </row>
    <row r="2133" spans="1:14" s="112" customFormat="1" ht="42.75" outlineLevel="1" collapsed="1">
      <c r="A2133" s="41" t="s">
        <v>1105</v>
      </c>
      <c r="B2133" s="118">
        <v>0.4</v>
      </c>
      <c r="C2133" s="100" t="s">
        <v>154</v>
      </c>
      <c r="D2133" s="148" t="s">
        <v>54</v>
      </c>
      <c r="E2133" s="97" t="s">
        <v>1106</v>
      </c>
      <c r="F2133" s="40" t="s">
        <v>1107</v>
      </c>
      <c r="G2133" s="39" t="s">
        <v>108</v>
      </c>
      <c r="H2133" s="41"/>
      <c r="I2133" s="39" t="s">
        <v>43</v>
      </c>
      <c r="J2133" s="41">
        <v>3</v>
      </c>
      <c r="K2133" s="41">
        <v>9</v>
      </c>
      <c r="L2133" s="4" t="str">
        <f>L2134&amp;" "&amp;N2134&amp;M2134&amp;" "&amp;L2135&amp;" "&amp;N2135&amp;M2135&amp;" "&amp;L2136&amp;" "&amp;N2136&amp;M2136</f>
        <v>Установка укоса 1шт Обрезка крон деревьев 200шт. Уборка порубочных остатков 8м3</v>
      </c>
      <c r="M2133" s="97"/>
      <c r="N2133" s="41"/>
    </row>
    <row r="2134" spans="1:14" s="112" customFormat="1" ht="28.5" hidden="1" outlineLevel="2">
      <c r="A2134" s="41"/>
      <c r="B2134" s="118">
        <v>0.4</v>
      </c>
      <c r="C2134" s="100" t="s">
        <v>154</v>
      </c>
      <c r="D2134" s="148" t="s">
        <v>54</v>
      </c>
      <c r="E2134" s="97"/>
      <c r="F2134" s="40" t="s">
        <v>1108</v>
      </c>
      <c r="G2134" s="39"/>
      <c r="H2134" s="41"/>
      <c r="I2134" s="97" t="s">
        <v>61</v>
      </c>
      <c r="J2134" s="41" t="s">
        <v>348</v>
      </c>
      <c r="K2134" s="41" t="s">
        <v>344</v>
      </c>
      <c r="L2134" s="70" t="s">
        <v>829</v>
      </c>
      <c r="M2134" s="97" t="s">
        <v>510</v>
      </c>
      <c r="N2134" s="41">
        <v>1</v>
      </c>
    </row>
    <row r="2135" spans="1:14" s="112" customFormat="1" ht="42.75" hidden="1" outlineLevel="2">
      <c r="A2135" s="41"/>
      <c r="B2135" s="118">
        <v>0.4</v>
      </c>
      <c r="C2135" s="100" t="s">
        <v>154</v>
      </c>
      <c r="D2135" s="148" t="s">
        <v>54</v>
      </c>
      <c r="E2135" s="41"/>
      <c r="F2135" s="40" t="s">
        <v>1109</v>
      </c>
      <c r="G2135" s="39"/>
      <c r="H2135" s="41"/>
      <c r="I2135" s="97" t="s">
        <v>61</v>
      </c>
      <c r="J2135" s="41" t="s">
        <v>206</v>
      </c>
      <c r="K2135" s="41" t="s">
        <v>206</v>
      </c>
      <c r="L2135" s="101" t="s">
        <v>198</v>
      </c>
      <c r="M2135" s="97" t="s">
        <v>44</v>
      </c>
      <c r="N2135" s="41">
        <v>200</v>
      </c>
    </row>
    <row r="2136" spans="1:14" s="112" customFormat="1" ht="42.75" hidden="1" outlineLevel="2">
      <c r="A2136" s="41"/>
      <c r="B2136" s="118">
        <v>0.4</v>
      </c>
      <c r="C2136" s="100" t="s">
        <v>154</v>
      </c>
      <c r="D2136" s="148" t="s">
        <v>54</v>
      </c>
      <c r="E2136" s="41"/>
      <c r="F2136" s="40" t="s">
        <v>1109</v>
      </c>
      <c r="G2136" s="39"/>
      <c r="H2136" s="41"/>
      <c r="I2136" s="97" t="s">
        <v>61</v>
      </c>
      <c r="J2136" s="41" t="s">
        <v>206</v>
      </c>
      <c r="K2136" s="41" t="s">
        <v>206</v>
      </c>
      <c r="L2136" s="4" t="s">
        <v>199</v>
      </c>
      <c r="M2136" s="97" t="s">
        <v>200</v>
      </c>
      <c r="N2136" s="41">
        <v>8</v>
      </c>
    </row>
    <row r="2137" spans="1:14" s="112" customFormat="1" ht="42.75" outlineLevel="1" collapsed="1">
      <c r="A2137" s="41" t="s">
        <v>1110</v>
      </c>
      <c r="B2137" s="118">
        <v>0.4</v>
      </c>
      <c r="C2137" s="45" t="s">
        <v>245</v>
      </c>
      <c r="D2137" s="148" t="s">
        <v>54</v>
      </c>
      <c r="E2137" s="97" t="s">
        <v>992</v>
      </c>
      <c r="F2137" s="40" t="s">
        <v>1111</v>
      </c>
      <c r="G2137" s="39" t="s">
        <v>108</v>
      </c>
      <c r="H2137" s="41"/>
      <c r="I2137" s="97" t="s">
        <v>43</v>
      </c>
      <c r="J2137" s="41">
        <v>3</v>
      </c>
      <c r="K2137" s="41">
        <v>8</v>
      </c>
      <c r="L2137" s="4" t="str">
        <f>L2138&amp;" "&amp;N2138&amp;M2138&amp;" "&amp;L2139&amp;" "&amp;N2139&amp;M2139&amp;" "&amp;L2140&amp;" "&amp;N2140&amp;M2140</f>
        <v>замена опор 33шт замена провода на СИП 1,8км замена ответвлений к зданиям 35шт</v>
      </c>
      <c r="M2137" s="97"/>
      <c r="N2137" s="41"/>
    </row>
    <row r="2138" spans="1:14" s="112" customFormat="1" hidden="1" outlineLevel="2">
      <c r="A2138" s="41"/>
      <c r="B2138" s="118">
        <v>0.4</v>
      </c>
      <c r="C2138" s="45"/>
      <c r="D2138" s="148" t="s">
        <v>54</v>
      </c>
      <c r="E2138" s="41"/>
      <c r="F2138" s="40"/>
      <c r="G2138" s="39"/>
      <c r="H2138" s="41"/>
      <c r="I2138" s="97"/>
      <c r="J2138" s="41"/>
      <c r="K2138" s="41"/>
      <c r="L2138" s="70" t="s">
        <v>336</v>
      </c>
      <c r="M2138" s="97" t="s">
        <v>510</v>
      </c>
      <c r="N2138" s="41">
        <v>33</v>
      </c>
    </row>
    <row r="2139" spans="1:14" s="112" customFormat="1" hidden="1" outlineLevel="2">
      <c r="A2139" s="41"/>
      <c r="B2139" s="118">
        <v>0.4</v>
      </c>
      <c r="C2139" s="45"/>
      <c r="D2139" s="148" t="s">
        <v>54</v>
      </c>
      <c r="E2139" s="41"/>
      <c r="F2139" s="40"/>
      <c r="G2139" s="39"/>
      <c r="H2139" s="41"/>
      <c r="I2139" s="97"/>
      <c r="J2139" s="41"/>
      <c r="K2139" s="41"/>
      <c r="L2139" s="70" t="s">
        <v>1112</v>
      </c>
      <c r="M2139" s="97" t="s">
        <v>29</v>
      </c>
      <c r="N2139" s="41">
        <v>1.8</v>
      </c>
    </row>
    <row r="2140" spans="1:14" s="112" customFormat="1" hidden="1" outlineLevel="2">
      <c r="A2140" s="41"/>
      <c r="B2140" s="118">
        <v>0.4</v>
      </c>
      <c r="C2140" s="45"/>
      <c r="D2140" s="148" t="s">
        <v>54</v>
      </c>
      <c r="E2140" s="41"/>
      <c r="F2140" s="40"/>
      <c r="G2140" s="39"/>
      <c r="H2140" s="41"/>
      <c r="I2140" s="97"/>
      <c r="J2140" s="41"/>
      <c r="K2140" s="41"/>
      <c r="L2140" s="70" t="s">
        <v>1113</v>
      </c>
      <c r="M2140" s="97" t="s">
        <v>510</v>
      </c>
      <c r="N2140" s="41">
        <v>35</v>
      </c>
    </row>
    <row r="2141" spans="1:14" s="112" customFormat="1" ht="42.75" outlineLevel="1" collapsed="1">
      <c r="A2141" s="41" t="s">
        <v>1114</v>
      </c>
      <c r="B2141" s="118">
        <v>0.4</v>
      </c>
      <c r="C2141" s="45" t="s">
        <v>245</v>
      </c>
      <c r="D2141" s="148" t="s">
        <v>54</v>
      </c>
      <c r="E2141" s="146" t="s">
        <v>989</v>
      </c>
      <c r="F2141" s="40" t="s">
        <v>1115</v>
      </c>
      <c r="G2141" s="39" t="s">
        <v>45</v>
      </c>
      <c r="H2141" s="41"/>
      <c r="I2141" s="97" t="s">
        <v>61</v>
      </c>
      <c r="J2141" s="41">
        <v>3</v>
      </c>
      <c r="K2141" s="41">
        <v>10</v>
      </c>
      <c r="L2141" s="4" t="str">
        <f>L2142&amp;" "&amp;N2142&amp;M2142&amp;" "&amp;L2143&amp;" "&amp;N2143&amp;M2143</f>
        <v>замена опор 44шт. Замена провода на СИП 1,8км</v>
      </c>
      <c r="M2141" s="97"/>
      <c r="N2141" s="41"/>
    </row>
    <row r="2142" spans="1:14" s="112" customFormat="1" hidden="1" outlineLevel="2">
      <c r="A2142" s="41"/>
      <c r="B2142" s="118">
        <v>0.4</v>
      </c>
      <c r="C2142" s="45" t="s">
        <v>245</v>
      </c>
      <c r="D2142" s="148" t="s">
        <v>54</v>
      </c>
      <c r="E2142" s="146"/>
      <c r="F2142" s="40"/>
      <c r="G2142" s="39"/>
      <c r="H2142" s="41"/>
      <c r="I2142" s="97"/>
      <c r="J2142" s="41"/>
      <c r="K2142" s="41"/>
      <c r="L2142" s="70" t="s">
        <v>336</v>
      </c>
      <c r="M2142" s="97" t="s">
        <v>44</v>
      </c>
      <c r="N2142" s="41">
        <v>44</v>
      </c>
    </row>
    <row r="2143" spans="1:14" s="112" customFormat="1" hidden="1" outlineLevel="2">
      <c r="A2143" s="41"/>
      <c r="B2143" s="118">
        <v>0.4</v>
      </c>
      <c r="C2143" s="45" t="s">
        <v>245</v>
      </c>
      <c r="D2143" s="148" t="s">
        <v>54</v>
      </c>
      <c r="E2143" s="41"/>
      <c r="F2143" s="40"/>
      <c r="G2143" s="39"/>
      <c r="H2143" s="41"/>
      <c r="I2143" s="97"/>
      <c r="J2143" s="41"/>
      <c r="K2143" s="41"/>
      <c r="L2143" s="70" t="s">
        <v>1045</v>
      </c>
      <c r="M2143" s="97" t="s">
        <v>29</v>
      </c>
      <c r="N2143" s="41">
        <v>1.8</v>
      </c>
    </row>
    <row r="2144" spans="1:14" s="112" customFormat="1" ht="42.75" outlineLevel="1" collapsed="1">
      <c r="A2144" s="41" t="s">
        <v>6779</v>
      </c>
      <c r="B2144" s="118">
        <v>0.4</v>
      </c>
      <c r="C2144" s="45" t="s">
        <v>105</v>
      </c>
      <c r="D2144" s="246" t="s">
        <v>54</v>
      </c>
      <c r="E2144" s="41" t="s">
        <v>918</v>
      </c>
      <c r="F2144" s="40" t="s">
        <v>6780</v>
      </c>
      <c r="G2144" s="39" t="s">
        <v>45</v>
      </c>
      <c r="H2144" s="41"/>
      <c r="I2144" s="97" t="s">
        <v>61</v>
      </c>
      <c r="J2144" s="41">
        <v>5</v>
      </c>
      <c r="K2144" s="41">
        <v>7</v>
      </c>
      <c r="L2144" s="40" t="str">
        <f>L2145&amp;" "&amp;N2145&amp;M2145&amp;" "&amp;L2146&amp;" "&amp;N2146&amp;M2146&amp;" "&amp;L2147&amp;" "&amp;N2147&amp;M2147&amp;" "&amp;L2148&amp;" "&amp;N2148&amp;M2148&amp;""</f>
        <v>замена опор 67шт установка опор 17шт замена провода на СИП 2,08км замена вводов 31шт</v>
      </c>
      <c r="M2144" s="97"/>
      <c r="N2144" s="41"/>
    </row>
    <row r="2145" spans="1:14" s="112" customFormat="1" outlineLevel="1">
      <c r="A2145" s="41"/>
      <c r="B2145" s="118">
        <v>0.4</v>
      </c>
      <c r="C2145" s="45" t="s">
        <v>105</v>
      </c>
      <c r="D2145" s="246" t="s">
        <v>54</v>
      </c>
      <c r="E2145" s="41"/>
      <c r="F2145" s="40"/>
      <c r="G2145" s="39"/>
      <c r="H2145" s="41"/>
      <c r="I2145" s="97"/>
      <c r="J2145" s="41"/>
      <c r="K2145" s="41"/>
      <c r="L2145" s="70" t="s">
        <v>336</v>
      </c>
      <c r="M2145" s="97" t="s">
        <v>510</v>
      </c>
      <c r="N2145" s="41">
        <v>67</v>
      </c>
    </row>
    <row r="2146" spans="1:14" s="112" customFormat="1" outlineLevel="1">
      <c r="A2146" s="41"/>
      <c r="B2146" s="118">
        <v>0.4</v>
      </c>
      <c r="C2146" s="45" t="s">
        <v>105</v>
      </c>
      <c r="D2146" s="246" t="s">
        <v>54</v>
      </c>
      <c r="E2146" s="41"/>
      <c r="F2146" s="40"/>
      <c r="G2146" s="39"/>
      <c r="H2146" s="41"/>
      <c r="I2146" s="97"/>
      <c r="J2146" s="41"/>
      <c r="K2146" s="41"/>
      <c r="L2146" s="70" t="s">
        <v>6781</v>
      </c>
      <c r="M2146" s="97" t="s">
        <v>510</v>
      </c>
      <c r="N2146" s="41">
        <v>17</v>
      </c>
    </row>
    <row r="2147" spans="1:14" s="112" customFormat="1" outlineLevel="1">
      <c r="A2147" s="41"/>
      <c r="B2147" s="118">
        <v>0.4</v>
      </c>
      <c r="C2147" s="45" t="s">
        <v>105</v>
      </c>
      <c r="D2147" s="246" t="s">
        <v>54</v>
      </c>
      <c r="E2147" s="41"/>
      <c r="F2147" s="40"/>
      <c r="G2147" s="39"/>
      <c r="H2147" s="41"/>
      <c r="I2147" s="97"/>
      <c r="J2147" s="41"/>
      <c r="K2147" s="41"/>
      <c r="L2147" s="70" t="s">
        <v>1112</v>
      </c>
      <c r="M2147" s="97" t="s">
        <v>29</v>
      </c>
      <c r="N2147" s="41">
        <v>2.08</v>
      </c>
    </row>
    <row r="2148" spans="1:14" s="112" customFormat="1" outlineLevel="1">
      <c r="A2148" s="41"/>
      <c r="B2148" s="118">
        <v>0.4</v>
      </c>
      <c r="C2148" s="45" t="s">
        <v>105</v>
      </c>
      <c r="D2148" s="246" t="s">
        <v>54</v>
      </c>
      <c r="E2148" s="41"/>
      <c r="F2148" s="40"/>
      <c r="G2148" s="39"/>
      <c r="H2148" s="41"/>
      <c r="I2148" s="97"/>
      <c r="J2148" s="41"/>
      <c r="K2148" s="41"/>
      <c r="L2148" s="70" t="s">
        <v>6782</v>
      </c>
      <c r="M2148" s="97" t="s">
        <v>510</v>
      </c>
      <c r="N2148" s="41">
        <v>31</v>
      </c>
    </row>
    <row r="2149" spans="1:14" s="1" customFormat="1">
      <c r="A2149" s="38">
        <v>2</v>
      </c>
      <c r="B2149" s="118" t="s">
        <v>1116</v>
      </c>
      <c r="C2149" s="148"/>
      <c r="D2149" s="148" t="s">
        <v>54</v>
      </c>
      <c r="E2149" s="6"/>
      <c r="F2149" s="4" t="s">
        <v>33</v>
      </c>
      <c r="G2149" s="6"/>
      <c r="H2149" s="38"/>
      <c r="I2149" s="6"/>
      <c r="J2149" s="38"/>
      <c r="K2149" s="38"/>
      <c r="L2149" s="4"/>
      <c r="M2149" s="6"/>
      <c r="N2149" s="82">
        <v>72</v>
      </c>
    </row>
    <row r="2150" spans="1:14" ht="156.75" outlineLevel="1">
      <c r="A2150" s="143" t="s">
        <v>1117</v>
      </c>
      <c r="B2150" s="118" t="s">
        <v>1116</v>
      </c>
      <c r="C2150" s="22" t="s">
        <v>56</v>
      </c>
      <c r="D2150" s="148" t="s">
        <v>54</v>
      </c>
      <c r="E2150" s="53" t="s">
        <v>1118</v>
      </c>
      <c r="F2150" s="4" t="s">
        <v>1119</v>
      </c>
      <c r="G2150" s="140" t="s">
        <v>1120</v>
      </c>
      <c r="H2150" s="143"/>
      <c r="I2150" s="143"/>
      <c r="J2150" s="22">
        <v>8</v>
      </c>
      <c r="K2150" s="22">
        <v>12</v>
      </c>
      <c r="L2150" s="4" t="str">
        <f>L2151&amp;" "&amp;N2151&amp;M2151&amp;" "&amp;L2152&amp;" "&amp;N2152&amp;M2152&amp;" "&amp;L2153&amp;" "&amp;N2153&amp;M2153&amp;" "&amp;L2154&amp;" "&amp;N2154&amp;M2154&amp;" "&amp;L2155&amp;" "&amp;N2155&amp;M2155&amp;" "&amp;L2156&amp;" "&amp;N2156&amp;M2156&amp;" "&amp;L2157&amp;" "&amp;N2157&amp;M2157&amp;" "&amp;L2158&amp;" "&amp;N2158&amp;M2158&amp;" "&amp;L2159&amp;" "&amp;N2159&amp;M2159&amp;" "&amp;L2160&amp;" "&amp;N2160&amp;M2160&amp;" "&amp;L2161&amp;" "&amp;N2161&amp;M2161</f>
        <v>Ремонт выключателей 110 кВ 1шт Ремонт разъединителей 110 кВ  6шт Ремонт выключателей 35 кВ 6шт. Ремонт разъединителей 35 кВ  10шт Ремонт трансформаторов напряжения 35 кВ 2шт Ремонт выключателей 6 кВ 12шт Ремонт трансформаторов 6 кВ 1шт Ремонт трансформаторов 6 кВ 1шт Ремонт трансформаторов 110 кВ 1шт Ремонт трансформаторов 110 кВ 1шт ремонт блокировочных устройств 53шт</v>
      </c>
      <c r="M2150" s="38"/>
      <c r="N2150" s="38"/>
    </row>
    <row r="2151" spans="1:14" ht="28.5" hidden="1" outlineLevel="2">
      <c r="A2151" s="104" t="s">
        <v>1121</v>
      </c>
      <c r="B2151" s="118" t="s">
        <v>1116</v>
      </c>
      <c r="C2151" s="22" t="s">
        <v>56</v>
      </c>
      <c r="D2151" s="148" t="s">
        <v>54</v>
      </c>
      <c r="E2151" s="6" t="s">
        <v>1122</v>
      </c>
      <c r="F2151" s="46" t="s">
        <v>1123</v>
      </c>
      <c r="G2151" s="143"/>
      <c r="H2151" s="143"/>
      <c r="I2151" s="6" t="s">
        <v>1124</v>
      </c>
      <c r="J2151" s="23">
        <v>9</v>
      </c>
      <c r="K2151" s="23">
        <v>9</v>
      </c>
      <c r="L2151" s="52" t="s">
        <v>1125</v>
      </c>
      <c r="M2151" s="53" t="s">
        <v>510</v>
      </c>
      <c r="N2151" s="54">
        <v>1</v>
      </c>
    </row>
    <row r="2152" spans="1:14" ht="57" hidden="1" outlineLevel="2">
      <c r="A2152" s="104" t="s">
        <v>1126</v>
      </c>
      <c r="B2152" s="118" t="s">
        <v>1116</v>
      </c>
      <c r="C2152" s="22" t="s">
        <v>56</v>
      </c>
      <c r="D2152" s="148" t="s">
        <v>54</v>
      </c>
      <c r="E2152" s="6" t="s">
        <v>1122</v>
      </c>
      <c r="F2152" s="46" t="s">
        <v>1127</v>
      </c>
      <c r="G2152" s="143"/>
      <c r="H2152" s="143"/>
      <c r="I2152" s="6" t="s">
        <v>43</v>
      </c>
      <c r="J2152" s="23">
        <v>9</v>
      </c>
      <c r="K2152" s="22">
        <v>9</v>
      </c>
      <c r="L2152" s="52" t="s">
        <v>1128</v>
      </c>
      <c r="M2152" s="53" t="s">
        <v>510</v>
      </c>
      <c r="N2152" s="54">
        <v>6</v>
      </c>
    </row>
    <row r="2153" spans="1:14" ht="28.5" hidden="1" outlineLevel="2">
      <c r="A2153" s="104" t="s">
        <v>1129</v>
      </c>
      <c r="B2153" s="118" t="s">
        <v>1116</v>
      </c>
      <c r="C2153" s="22" t="s">
        <v>56</v>
      </c>
      <c r="D2153" s="148" t="s">
        <v>54</v>
      </c>
      <c r="E2153" s="6" t="s">
        <v>1130</v>
      </c>
      <c r="F2153" s="46" t="s">
        <v>1131</v>
      </c>
      <c r="G2153" s="143"/>
      <c r="H2153" s="143"/>
      <c r="I2153" s="6" t="s">
        <v>43</v>
      </c>
      <c r="J2153" s="23">
        <v>8</v>
      </c>
      <c r="K2153" s="22">
        <v>11</v>
      </c>
      <c r="L2153" s="52" t="s">
        <v>1132</v>
      </c>
      <c r="M2153" s="53" t="s">
        <v>44</v>
      </c>
      <c r="N2153" s="54">
        <v>6</v>
      </c>
    </row>
    <row r="2154" spans="1:14" ht="85.5" hidden="1" outlineLevel="2">
      <c r="A2154" s="104" t="s">
        <v>1133</v>
      </c>
      <c r="B2154" s="118" t="s">
        <v>1116</v>
      </c>
      <c r="C2154" s="22" t="s">
        <v>56</v>
      </c>
      <c r="D2154" s="148" t="s">
        <v>54</v>
      </c>
      <c r="E2154" s="6" t="s">
        <v>1130</v>
      </c>
      <c r="F2154" s="46" t="s">
        <v>1134</v>
      </c>
      <c r="G2154" s="143"/>
      <c r="H2154" s="143"/>
      <c r="I2154" s="6" t="s">
        <v>43</v>
      </c>
      <c r="J2154" s="23">
        <v>8</v>
      </c>
      <c r="K2154" s="22">
        <v>11</v>
      </c>
      <c r="L2154" s="52" t="s">
        <v>1135</v>
      </c>
      <c r="M2154" s="53" t="s">
        <v>510</v>
      </c>
      <c r="N2154" s="54">
        <v>10</v>
      </c>
    </row>
    <row r="2155" spans="1:14" ht="28.5" hidden="1" outlineLevel="2">
      <c r="A2155" s="104" t="s">
        <v>1136</v>
      </c>
      <c r="B2155" s="118" t="s">
        <v>1116</v>
      </c>
      <c r="C2155" s="22" t="s">
        <v>56</v>
      </c>
      <c r="D2155" s="148" t="s">
        <v>54</v>
      </c>
      <c r="E2155" s="6" t="s">
        <v>1130</v>
      </c>
      <c r="F2155" s="46" t="s">
        <v>1137</v>
      </c>
      <c r="G2155" s="143"/>
      <c r="H2155" s="143"/>
      <c r="I2155" s="6" t="s">
        <v>1124</v>
      </c>
      <c r="J2155" s="23">
        <v>10</v>
      </c>
      <c r="K2155" s="23">
        <v>10</v>
      </c>
      <c r="L2155" s="52" t="s">
        <v>1138</v>
      </c>
      <c r="M2155" s="53" t="s">
        <v>510</v>
      </c>
      <c r="N2155" s="54">
        <v>2</v>
      </c>
    </row>
    <row r="2156" spans="1:14" ht="28.5" hidden="1" outlineLevel="2">
      <c r="A2156" s="104" t="s">
        <v>1139</v>
      </c>
      <c r="B2156" s="118" t="s">
        <v>1116</v>
      </c>
      <c r="C2156" s="22" t="s">
        <v>56</v>
      </c>
      <c r="D2156" s="148" t="s">
        <v>54</v>
      </c>
      <c r="E2156" s="6" t="s">
        <v>1140</v>
      </c>
      <c r="F2156" s="46" t="s">
        <v>1141</v>
      </c>
      <c r="G2156" s="143"/>
      <c r="H2156" s="143"/>
      <c r="I2156" s="6" t="s">
        <v>1124</v>
      </c>
      <c r="J2156" s="23">
        <v>12</v>
      </c>
      <c r="K2156" s="23">
        <v>12</v>
      </c>
      <c r="L2156" s="52" t="s">
        <v>1142</v>
      </c>
      <c r="M2156" s="53" t="s">
        <v>510</v>
      </c>
      <c r="N2156" s="54">
        <v>12</v>
      </c>
    </row>
    <row r="2157" spans="1:14" ht="28.5" hidden="1" outlineLevel="2">
      <c r="A2157" s="104" t="s">
        <v>1143</v>
      </c>
      <c r="B2157" s="118" t="s">
        <v>1116</v>
      </c>
      <c r="C2157" s="22" t="s">
        <v>56</v>
      </c>
      <c r="D2157" s="148" t="s">
        <v>54</v>
      </c>
      <c r="E2157" s="6" t="s">
        <v>1144</v>
      </c>
      <c r="F2157" s="4" t="s">
        <v>1145</v>
      </c>
      <c r="G2157" s="143"/>
      <c r="H2157" s="143"/>
      <c r="I2157" s="6" t="s">
        <v>1124</v>
      </c>
      <c r="J2157" s="23">
        <v>10</v>
      </c>
      <c r="K2157" s="23">
        <v>10</v>
      </c>
      <c r="L2157" s="52" t="s">
        <v>1146</v>
      </c>
      <c r="M2157" s="6" t="s">
        <v>510</v>
      </c>
      <c r="N2157" s="38">
        <v>1</v>
      </c>
    </row>
    <row r="2158" spans="1:14" ht="28.5" hidden="1" outlineLevel="2">
      <c r="A2158" s="104" t="s">
        <v>1147</v>
      </c>
      <c r="B2158" s="118" t="s">
        <v>1116</v>
      </c>
      <c r="C2158" s="22" t="s">
        <v>56</v>
      </c>
      <c r="D2158" s="148" t="s">
        <v>54</v>
      </c>
      <c r="E2158" s="6" t="s">
        <v>1148</v>
      </c>
      <c r="F2158" s="4" t="s">
        <v>1149</v>
      </c>
      <c r="G2158" s="143"/>
      <c r="H2158" s="143"/>
      <c r="I2158" s="6" t="s">
        <v>1124</v>
      </c>
      <c r="J2158" s="23">
        <v>10</v>
      </c>
      <c r="K2158" s="23">
        <v>10</v>
      </c>
      <c r="L2158" s="52" t="s">
        <v>1146</v>
      </c>
      <c r="M2158" s="6" t="s">
        <v>510</v>
      </c>
      <c r="N2158" s="38">
        <v>1</v>
      </c>
    </row>
    <row r="2159" spans="1:14" ht="28.5" hidden="1" outlineLevel="2">
      <c r="A2159" s="104" t="s">
        <v>1150</v>
      </c>
      <c r="B2159" s="118" t="s">
        <v>1116</v>
      </c>
      <c r="C2159" s="22" t="s">
        <v>56</v>
      </c>
      <c r="D2159" s="148" t="s">
        <v>54</v>
      </c>
      <c r="E2159" s="6" t="s">
        <v>1151</v>
      </c>
      <c r="F2159" s="4" t="s">
        <v>1152</v>
      </c>
      <c r="G2159" s="143"/>
      <c r="H2159" s="143"/>
      <c r="I2159" s="6" t="s">
        <v>1124</v>
      </c>
      <c r="J2159" s="23">
        <v>10</v>
      </c>
      <c r="K2159" s="23">
        <v>10</v>
      </c>
      <c r="L2159" s="52" t="s">
        <v>1153</v>
      </c>
      <c r="M2159" s="6" t="s">
        <v>510</v>
      </c>
      <c r="N2159" s="38">
        <v>1</v>
      </c>
    </row>
    <row r="2160" spans="1:14" ht="28.5" hidden="1" outlineLevel="2">
      <c r="A2160" s="104" t="s">
        <v>1154</v>
      </c>
      <c r="B2160" s="118" t="s">
        <v>1116</v>
      </c>
      <c r="C2160" s="22" t="s">
        <v>56</v>
      </c>
      <c r="D2160" s="148" t="s">
        <v>54</v>
      </c>
      <c r="E2160" s="6" t="s">
        <v>1155</v>
      </c>
      <c r="F2160" s="4" t="s">
        <v>1156</v>
      </c>
      <c r="G2160" s="143"/>
      <c r="H2160" s="143"/>
      <c r="I2160" s="6" t="s">
        <v>1124</v>
      </c>
      <c r="J2160" s="23">
        <v>10</v>
      </c>
      <c r="K2160" s="23">
        <v>10</v>
      </c>
      <c r="L2160" s="52" t="s">
        <v>1153</v>
      </c>
      <c r="M2160" s="6" t="s">
        <v>510</v>
      </c>
      <c r="N2160" s="38">
        <v>1</v>
      </c>
    </row>
    <row r="2161" spans="1:14" ht="28.5" hidden="1" outlineLevel="2">
      <c r="A2161" s="104" t="s">
        <v>1157</v>
      </c>
      <c r="B2161" s="118" t="s">
        <v>1116</v>
      </c>
      <c r="C2161" s="22" t="s">
        <v>56</v>
      </c>
      <c r="D2161" s="148" t="s">
        <v>54</v>
      </c>
      <c r="E2161" s="6"/>
      <c r="F2161" s="4"/>
      <c r="G2161" s="143"/>
      <c r="H2161" s="143"/>
      <c r="I2161" s="6" t="s">
        <v>1124</v>
      </c>
      <c r="J2161" s="23">
        <v>10</v>
      </c>
      <c r="K2161" s="23">
        <v>10</v>
      </c>
      <c r="L2161" s="52" t="s">
        <v>1158</v>
      </c>
      <c r="M2161" s="6" t="s">
        <v>510</v>
      </c>
      <c r="N2161" s="38">
        <v>53</v>
      </c>
    </row>
    <row r="2162" spans="1:14" ht="99.75" outlineLevel="1" collapsed="1">
      <c r="A2162" s="143" t="s">
        <v>1159</v>
      </c>
      <c r="B2162" s="118" t="s">
        <v>1116</v>
      </c>
      <c r="C2162" s="22" t="s">
        <v>56</v>
      </c>
      <c r="D2162" s="148" t="s">
        <v>54</v>
      </c>
      <c r="E2162" s="53" t="s">
        <v>1118</v>
      </c>
      <c r="F2162" s="4" t="s">
        <v>1160</v>
      </c>
      <c r="G2162" s="143" t="s">
        <v>1120</v>
      </c>
      <c r="H2162" s="143"/>
      <c r="I2162" s="22"/>
      <c r="J2162" s="22">
        <v>6</v>
      </c>
      <c r="K2162" s="22">
        <v>6</v>
      </c>
      <c r="L2162" s="4" t="str">
        <f>L2163&amp;" "&amp;N2163&amp;M2163&amp;" "&amp;L2164&amp;" "&amp;N2164&amp;M2164&amp;" "&amp;L2165&amp;" "&amp;N2165&amp;M2165&amp;" "&amp;L2166&amp;" "&amp;N2166&amp;M2166&amp;" "&amp;L2167&amp;" "&amp;N2167&amp;M2167&amp;" "&amp;L2168&amp;" "&amp;N2168&amp;M2168&amp;" "&amp;L2169&amp;" "&amp;N2169&amp;M2169</f>
        <v>Ремонт выключателей 110 кВ 1шт Ремонт разъединителей 110 кВ  4шт Ремонт выключателей 10 кВ 7шт Ремонт трансформаторов 10 кВ 1шт Ремонт трансформаторов 10 кВ 1шт Ремонт трансформаторов 110 кВ 1шт Ремонт трансформаторов 110 кВ 1шт</v>
      </c>
      <c r="M2162" s="6"/>
      <c r="N2162" s="38"/>
    </row>
    <row r="2163" spans="1:14" ht="28.5" hidden="1" outlineLevel="2">
      <c r="A2163" s="104" t="s">
        <v>1161</v>
      </c>
      <c r="B2163" s="118" t="s">
        <v>1116</v>
      </c>
      <c r="C2163" s="22" t="s">
        <v>56</v>
      </c>
      <c r="D2163" s="148" t="s">
        <v>54</v>
      </c>
      <c r="E2163" s="6" t="s">
        <v>1162</v>
      </c>
      <c r="F2163" s="46" t="s">
        <v>1163</v>
      </c>
      <c r="G2163" s="143"/>
      <c r="H2163" s="143"/>
      <c r="I2163" s="6" t="s">
        <v>1124</v>
      </c>
      <c r="J2163" s="23">
        <v>6</v>
      </c>
      <c r="K2163" s="23">
        <v>6</v>
      </c>
      <c r="L2163" s="52" t="s">
        <v>1125</v>
      </c>
      <c r="M2163" s="53" t="s">
        <v>510</v>
      </c>
      <c r="N2163" s="54">
        <v>1</v>
      </c>
    </row>
    <row r="2164" spans="1:14" ht="42.75" hidden="1" outlineLevel="2">
      <c r="A2164" s="104" t="s">
        <v>1164</v>
      </c>
      <c r="B2164" s="118" t="s">
        <v>1116</v>
      </c>
      <c r="C2164" s="22" t="s">
        <v>56</v>
      </c>
      <c r="D2164" s="148" t="s">
        <v>54</v>
      </c>
      <c r="E2164" s="6" t="s">
        <v>1162</v>
      </c>
      <c r="F2164" s="46" t="s">
        <v>1165</v>
      </c>
      <c r="G2164" s="143"/>
      <c r="H2164" s="143"/>
      <c r="I2164" s="6" t="s">
        <v>43</v>
      </c>
      <c r="J2164" s="23">
        <v>6</v>
      </c>
      <c r="K2164" s="23">
        <v>6</v>
      </c>
      <c r="L2164" s="52" t="s">
        <v>1128</v>
      </c>
      <c r="M2164" s="53" t="s">
        <v>510</v>
      </c>
      <c r="N2164" s="54">
        <v>4</v>
      </c>
    </row>
    <row r="2165" spans="1:14" ht="28.5" hidden="1" outlineLevel="2">
      <c r="A2165" s="104" t="s">
        <v>1166</v>
      </c>
      <c r="B2165" s="118" t="s">
        <v>1116</v>
      </c>
      <c r="C2165" s="22" t="s">
        <v>56</v>
      </c>
      <c r="D2165" s="148" t="s">
        <v>54</v>
      </c>
      <c r="E2165" s="6" t="s">
        <v>1167</v>
      </c>
      <c r="F2165" s="46" t="s">
        <v>1168</v>
      </c>
      <c r="G2165" s="143"/>
      <c r="H2165" s="143"/>
      <c r="I2165" s="6" t="s">
        <v>43</v>
      </c>
      <c r="J2165" s="23">
        <v>6</v>
      </c>
      <c r="K2165" s="23">
        <v>6</v>
      </c>
      <c r="L2165" s="52" t="s">
        <v>1169</v>
      </c>
      <c r="M2165" s="53" t="s">
        <v>510</v>
      </c>
      <c r="N2165" s="54">
        <v>7</v>
      </c>
    </row>
    <row r="2166" spans="1:14" ht="28.5" hidden="1" outlineLevel="2">
      <c r="A2166" s="104" t="s">
        <v>1170</v>
      </c>
      <c r="B2166" s="118" t="s">
        <v>1116</v>
      </c>
      <c r="C2166" s="22" t="s">
        <v>56</v>
      </c>
      <c r="D2166" s="148" t="s">
        <v>54</v>
      </c>
      <c r="E2166" s="6" t="s">
        <v>1171</v>
      </c>
      <c r="F2166" s="4" t="s">
        <v>1172</v>
      </c>
      <c r="G2166" s="143"/>
      <c r="H2166" s="143"/>
      <c r="I2166" s="6" t="s">
        <v>1124</v>
      </c>
      <c r="J2166" s="23">
        <v>6</v>
      </c>
      <c r="K2166" s="23">
        <v>6</v>
      </c>
      <c r="L2166" s="52" t="s">
        <v>1173</v>
      </c>
      <c r="M2166" s="6" t="s">
        <v>510</v>
      </c>
      <c r="N2166" s="38">
        <v>1</v>
      </c>
    </row>
    <row r="2167" spans="1:14" ht="28.5" hidden="1" outlineLevel="2">
      <c r="A2167" s="104" t="s">
        <v>1174</v>
      </c>
      <c r="B2167" s="118" t="s">
        <v>1116</v>
      </c>
      <c r="C2167" s="22" t="s">
        <v>56</v>
      </c>
      <c r="D2167" s="148" t="s">
        <v>54</v>
      </c>
      <c r="E2167" s="6" t="s">
        <v>1175</v>
      </c>
      <c r="F2167" s="4" t="s">
        <v>1176</v>
      </c>
      <c r="G2167" s="143"/>
      <c r="H2167" s="143"/>
      <c r="I2167" s="6" t="s">
        <v>1124</v>
      </c>
      <c r="J2167" s="23">
        <v>6</v>
      </c>
      <c r="K2167" s="23">
        <v>6</v>
      </c>
      <c r="L2167" s="52" t="s">
        <v>1173</v>
      </c>
      <c r="M2167" s="6" t="s">
        <v>510</v>
      </c>
      <c r="N2167" s="38">
        <v>1</v>
      </c>
    </row>
    <row r="2168" spans="1:14" ht="28.5" hidden="1" outlineLevel="2">
      <c r="A2168" s="104" t="s">
        <v>1177</v>
      </c>
      <c r="B2168" s="118" t="s">
        <v>1116</v>
      </c>
      <c r="C2168" s="22" t="s">
        <v>56</v>
      </c>
      <c r="D2168" s="148" t="s">
        <v>54</v>
      </c>
      <c r="E2168" s="6" t="s">
        <v>1178</v>
      </c>
      <c r="F2168" s="4" t="s">
        <v>1179</v>
      </c>
      <c r="G2168" s="143"/>
      <c r="H2168" s="143"/>
      <c r="I2168" s="6" t="s">
        <v>1124</v>
      </c>
      <c r="J2168" s="23">
        <v>6</v>
      </c>
      <c r="K2168" s="23">
        <v>6</v>
      </c>
      <c r="L2168" s="52" t="s">
        <v>1153</v>
      </c>
      <c r="M2168" s="6" t="s">
        <v>510</v>
      </c>
      <c r="N2168" s="38">
        <v>1</v>
      </c>
    </row>
    <row r="2169" spans="1:14" ht="28.5" hidden="1" outlineLevel="2">
      <c r="A2169" s="104" t="s">
        <v>1180</v>
      </c>
      <c r="B2169" s="118" t="s">
        <v>1116</v>
      </c>
      <c r="C2169" s="22" t="s">
        <v>56</v>
      </c>
      <c r="D2169" s="148" t="s">
        <v>54</v>
      </c>
      <c r="E2169" s="6" t="s">
        <v>1181</v>
      </c>
      <c r="F2169" s="4" t="s">
        <v>1182</v>
      </c>
      <c r="G2169" s="143"/>
      <c r="H2169" s="143"/>
      <c r="I2169" s="6" t="s">
        <v>1124</v>
      </c>
      <c r="J2169" s="23">
        <v>6</v>
      </c>
      <c r="K2169" s="23">
        <v>6</v>
      </c>
      <c r="L2169" s="52" t="s">
        <v>1153</v>
      </c>
      <c r="M2169" s="6" t="s">
        <v>510</v>
      </c>
      <c r="N2169" s="38">
        <v>1</v>
      </c>
    </row>
    <row r="2170" spans="1:14" ht="85.5" outlineLevel="1" collapsed="1">
      <c r="A2170" s="104" t="s">
        <v>1183</v>
      </c>
      <c r="B2170" s="118" t="s">
        <v>1116</v>
      </c>
      <c r="C2170" s="22" t="s">
        <v>56</v>
      </c>
      <c r="D2170" s="148" t="s">
        <v>54</v>
      </c>
      <c r="E2170" s="53" t="s">
        <v>1118</v>
      </c>
      <c r="F2170" s="4" t="s">
        <v>1184</v>
      </c>
      <c r="G2170" s="143" t="s">
        <v>1120</v>
      </c>
      <c r="H2170" s="143"/>
      <c r="I2170" s="22"/>
      <c r="J2170" s="22">
        <v>8</v>
      </c>
      <c r="K2170" s="22">
        <v>8</v>
      </c>
      <c r="L2170" s="4" t="str">
        <f>L2171&amp;" "&amp;N2171&amp;M2171&amp;" "&amp;L2172&amp;" "&amp;N2172&amp;M2172&amp;" "&amp;L2173&amp;" "&amp;N2173&amp;M2173&amp;" "&amp;L2174&amp;" "&amp;N2174&amp;M2174&amp;" "&amp;L2175&amp;" "&amp;N2175&amp;M2175&amp;" "&amp;L2176&amp;" "&amp;N2176&amp;M2176</f>
        <v>Ремонт разъединителей 35 кВ  4шт Ремонт трансформаторов 6 кВ 1шт Ремонт трансформаторов 6 кВ 1шт Ремонт трансформаторов 110 кВ 1шт Ремонт трансформаторов 110 кВ 1шт ремонт блокировочных устройств 25шт</v>
      </c>
      <c r="M2170" s="6"/>
      <c r="N2170" s="38"/>
    </row>
    <row r="2171" spans="1:14" ht="28.5" hidden="1" outlineLevel="2">
      <c r="A2171" s="104" t="s">
        <v>1185</v>
      </c>
      <c r="B2171" s="118" t="s">
        <v>1116</v>
      </c>
      <c r="C2171" s="22" t="s">
        <v>56</v>
      </c>
      <c r="D2171" s="148" t="s">
        <v>54</v>
      </c>
      <c r="E2171" s="6" t="s">
        <v>1186</v>
      </c>
      <c r="F2171" s="46" t="s">
        <v>1187</v>
      </c>
      <c r="G2171" s="143"/>
      <c r="H2171" s="143"/>
      <c r="I2171" s="6" t="s">
        <v>43</v>
      </c>
      <c r="J2171" s="23">
        <v>8</v>
      </c>
      <c r="K2171" s="23">
        <v>8</v>
      </c>
      <c r="L2171" s="52" t="s">
        <v>1135</v>
      </c>
      <c r="M2171" s="53" t="s">
        <v>510</v>
      </c>
      <c r="N2171" s="54">
        <v>4</v>
      </c>
    </row>
    <row r="2172" spans="1:14" ht="28.5" hidden="1" outlineLevel="2">
      <c r="A2172" s="104" t="s">
        <v>1188</v>
      </c>
      <c r="B2172" s="118" t="s">
        <v>1116</v>
      </c>
      <c r="C2172" s="22" t="s">
        <v>56</v>
      </c>
      <c r="D2172" s="148" t="s">
        <v>54</v>
      </c>
      <c r="E2172" s="6" t="s">
        <v>1171</v>
      </c>
      <c r="F2172" s="4" t="s">
        <v>1172</v>
      </c>
      <c r="G2172" s="143"/>
      <c r="H2172" s="143"/>
      <c r="I2172" s="6" t="s">
        <v>1124</v>
      </c>
      <c r="J2172" s="23">
        <v>8</v>
      </c>
      <c r="K2172" s="23">
        <v>8</v>
      </c>
      <c r="L2172" s="52" t="s">
        <v>1146</v>
      </c>
      <c r="M2172" s="6" t="s">
        <v>510</v>
      </c>
      <c r="N2172" s="38">
        <v>1</v>
      </c>
    </row>
    <row r="2173" spans="1:14" ht="28.5" hidden="1" outlineLevel="2">
      <c r="A2173" s="104" t="s">
        <v>1189</v>
      </c>
      <c r="B2173" s="118" t="s">
        <v>1116</v>
      </c>
      <c r="C2173" s="22" t="s">
        <v>56</v>
      </c>
      <c r="D2173" s="148" t="s">
        <v>54</v>
      </c>
      <c r="E2173" s="6" t="s">
        <v>1190</v>
      </c>
      <c r="F2173" s="4" t="s">
        <v>1176</v>
      </c>
      <c r="G2173" s="143"/>
      <c r="H2173" s="143"/>
      <c r="I2173" s="6" t="s">
        <v>1124</v>
      </c>
      <c r="J2173" s="23">
        <v>8</v>
      </c>
      <c r="K2173" s="23">
        <v>8</v>
      </c>
      <c r="L2173" s="52" t="s">
        <v>1146</v>
      </c>
      <c r="M2173" s="6" t="s">
        <v>510</v>
      </c>
      <c r="N2173" s="38">
        <v>1</v>
      </c>
    </row>
    <row r="2174" spans="1:14" ht="28.5" hidden="1" outlineLevel="2">
      <c r="A2174" s="104" t="s">
        <v>1191</v>
      </c>
      <c r="B2174" s="118" t="s">
        <v>1116</v>
      </c>
      <c r="C2174" s="22" t="s">
        <v>56</v>
      </c>
      <c r="D2174" s="148" t="s">
        <v>54</v>
      </c>
      <c r="E2174" s="6" t="s">
        <v>1192</v>
      </c>
      <c r="F2174" s="4" t="s">
        <v>1193</v>
      </c>
      <c r="G2174" s="143"/>
      <c r="H2174" s="143"/>
      <c r="I2174" s="6" t="s">
        <v>1124</v>
      </c>
      <c r="J2174" s="23">
        <v>8</v>
      </c>
      <c r="K2174" s="23">
        <v>8</v>
      </c>
      <c r="L2174" s="52" t="s">
        <v>1153</v>
      </c>
      <c r="M2174" s="6" t="s">
        <v>510</v>
      </c>
      <c r="N2174" s="38">
        <v>1</v>
      </c>
    </row>
    <row r="2175" spans="1:14" ht="28.5" hidden="1" outlineLevel="2">
      <c r="A2175" s="104" t="s">
        <v>1194</v>
      </c>
      <c r="B2175" s="118" t="s">
        <v>1116</v>
      </c>
      <c r="C2175" s="22" t="s">
        <v>56</v>
      </c>
      <c r="D2175" s="148" t="s">
        <v>54</v>
      </c>
      <c r="E2175" s="6" t="s">
        <v>1195</v>
      </c>
      <c r="F2175" s="4" t="s">
        <v>1196</v>
      </c>
      <c r="G2175" s="143"/>
      <c r="H2175" s="143"/>
      <c r="I2175" s="6" t="s">
        <v>1124</v>
      </c>
      <c r="J2175" s="23">
        <v>8</v>
      </c>
      <c r="K2175" s="23">
        <v>8</v>
      </c>
      <c r="L2175" s="52" t="s">
        <v>1153</v>
      </c>
      <c r="M2175" s="6" t="s">
        <v>510</v>
      </c>
      <c r="N2175" s="38">
        <v>1</v>
      </c>
    </row>
    <row r="2176" spans="1:14" ht="28.5" hidden="1" outlineLevel="2">
      <c r="A2176" s="104" t="s">
        <v>1197</v>
      </c>
      <c r="B2176" s="118" t="s">
        <v>1116</v>
      </c>
      <c r="C2176" s="22" t="s">
        <v>56</v>
      </c>
      <c r="D2176" s="148" t="s">
        <v>54</v>
      </c>
      <c r="E2176" s="6"/>
      <c r="F2176" s="4"/>
      <c r="G2176" s="143"/>
      <c r="H2176" s="143"/>
      <c r="I2176" s="6" t="s">
        <v>1124</v>
      </c>
      <c r="J2176" s="23">
        <v>8</v>
      </c>
      <c r="K2176" s="23">
        <v>8</v>
      </c>
      <c r="L2176" s="52" t="s">
        <v>1158</v>
      </c>
      <c r="M2176" s="6" t="s">
        <v>510</v>
      </c>
      <c r="N2176" s="38">
        <v>25</v>
      </c>
    </row>
    <row r="2177" spans="1:14" ht="114" outlineLevel="1" collapsed="1">
      <c r="A2177" s="104" t="s">
        <v>1198</v>
      </c>
      <c r="B2177" s="118" t="s">
        <v>1116</v>
      </c>
      <c r="C2177" s="22" t="s">
        <v>56</v>
      </c>
      <c r="D2177" s="148" t="s">
        <v>54</v>
      </c>
      <c r="E2177" s="53" t="s">
        <v>1118</v>
      </c>
      <c r="F2177" s="4" t="s">
        <v>1199</v>
      </c>
      <c r="G2177" s="143" t="s">
        <v>1120</v>
      </c>
      <c r="H2177" s="143"/>
      <c r="I2177" s="22"/>
      <c r="J2177" s="22">
        <v>10</v>
      </c>
      <c r="K2177" s="22">
        <v>10</v>
      </c>
      <c r="L2177" s="4" t="str">
        <f>L2178&amp;" "&amp;N2178&amp;M2178&amp;" "&amp;L2179&amp;" "&amp;N2179&amp;M2179&amp;" "&amp;L2180&amp;" "&amp;N2180&amp;M2180&amp;" "&amp;L2181&amp;" "&amp;N2181&amp;M2181&amp;" "&amp;L2182&amp;" "&amp;N2182&amp;M2182&amp;" "&amp;L2183&amp;" "&amp;N2183&amp;M2183&amp;" "&amp;L2184&amp;" "&amp;N2184&amp;M2184&amp;" "&amp;L2185&amp;" "&amp;N2185&amp;M2185</f>
        <v>Ремонт разъединителей 110 кВ  2шт Ремонт выключателей 6 кВ 6шт Ремонт трансформаторов 6 кВ 1шт Ремонт трансформаторов 6 кВ 1шт Ремонт трансформаторов 110 кВ 1шт Ремонт трансформаторов 110 кВ 1шт Ремонт трансформаторов 110 кВ 3шт Ремонт трансформаторов 110 кВ 2шт</v>
      </c>
      <c r="M2177" s="6"/>
      <c r="N2177" s="38"/>
    </row>
    <row r="2178" spans="1:14" ht="28.5" hidden="1" outlineLevel="2">
      <c r="A2178" s="104" t="s">
        <v>1200</v>
      </c>
      <c r="B2178" s="118" t="s">
        <v>1116</v>
      </c>
      <c r="C2178" s="22" t="s">
        <v>56</v>
      </c>
      <c r="D2178" s="148" t="s">
        <v>54</v>
      </c>
      <c r="E2178" s="6" t="s">
        <v>1201</v>
      </c>
      <c r="F2178" s="4" t="s">
        <v>1202</v>
      </c>
      <c r="G2178" s="143"/>
      <c r="H2178" s="143"/>
      <c r="I2178" s="6" t="s">
        <v>43</v>
      </c>
      <c r="J2178" s="23">
        <v>10</v>
      </c>
      <c r="K2178" s="23">
        <v>10</v>
      </c>
      <c r="L2178" s="52" t="s">
        <v>1128</v>
      </c>
      <c r="M2178" s="53" t="s">
        <v>510</v>
      </c>
      <c r="N2178" s="54">
        <v>2</v>
      </c>
    </row>
    <row r="2179" spans="1:14" ht="28.5" hidden="1" outlineLevel="2">
      <c r="A2179" s="104" t="s">
        <v>1203</v>
      </c>
      <c r="B2179" s="118" t="s">
        <v>1116</v>
      </c>
      <c r="C2179" s="22" t="s">
        <v>56</v>
      </c>
      <c r="D2179" s="148" t="s">
        <v>54</v>
      </c>
      <c r="E2179" s="6" t="s">
        <v>1204</v>
      </c>
      <c r="F2179" s="46" t="s">
        <v>1205</v>
      </c>
      <c r="G2179" s="143"/>
      <c r="H2179" s="143"/>
      <c r="I2179" s="6" t="s">
        <v>43</v>
      </c>
      <c r="J2179" s="23">
        <v>10</v>
      </c>
      <c r="K2179" s="23">
        <v>10</v>
      </c>
      <c r="L2179" s="52" t="s">
        <v>1142</v>
      </c>
      <c r="M2179" s="53" t="s">
        <v>510</v>
      </c>
      <c r="N2179" s="54">
        <v>6</v>
      </c>
    </row>
    <row r="2180" spans="1:14" ht="28.5" hidden="1" outlineLevel="2">
      <c r="A2180" s="104" t="s">
        <v>1206</v>
      </c>
      <c r="B2180" s="118" t="s">
        <v>1116</v>
      </c>
      <c r="C2180" s="22" t="s">
        <v>56</v>
      </c>
      <c r="D2180" s="148" t="s">
        <v>54</v>
      </c>
      <c r="E2180" s="6" t="s">
        <v>1207</v>
      </c>
      <c r="F2180" s="4" t="s">
        <v>1208</v>
      </c>
      <c r="G2180" s="143"/>
      <c r="H2180" s="143"/>
      <c r="I2180" s="6" t="s">
        <v>1124</v>
      </c>
      <c r="J2180" s="23">
        <v>10</v>
      </c>
      <c r="K2180" s="23">
        <v>10</v>
      </c>
      <c r="L2180" s="52" t="s">
        <v>1146</v>
      </c>
      <c r="M2180" s="6" t="s">
        <v>510</v>
      </c>
      <c r="N2180" s="38">
        <v>1</v>
      </c>
    </row>
    <row r="2181" spans="1:14" ht="28.5" hidden="1" outlineLevel="2">
      <c r="A2181" s="104" t="s">
        <v>1209</v>
      </c>
      <c r="B2181" s="118" t="s">
        <v>1116</v>
      </c>
      <c r="C2181" s="22" t="s">
        <v>56</v>
      </c>
      <c r="D2181" s="148" t="s">
        <v>54</v>
      </c>
      <c r="E2181" s="6" t="s">
        <v>1210</v>
      </c>
      <c r="F2181" s="4" t="s">
        <v>1211</v>
      </c>
      <c r="G2181" s="143"/>
      <c r="H2181" s="143"/>
      <c r="I2181" s="6" t="s">
        <v>1124</v>
      </c>
      <c r="J2181" s="23">
        <v>10</v>
      </c>
      <c r="K2181" s="23">
        <v>10</v>
      </c>
      <c r="L2181" s="52" t="s">
        <v>1146</v>
      </c>
      <c r="M2181" s="6" t="s">
        <v>510</v>
      </c>
      <c r="N2181" s="38">
        <v>1</v>
      </c>
    </row>
    <row r="2182" spans="1:14" ht="28.5" hidden="1" outlineLevel="2">
      <c r="A2182" s="104" t="s">
        <v>1212</v>
      </c>
      <c r="B2182" s="118" t="s">
        <v>1116</v>
      </c>
      <c r="C2182" s="22" t="s">
        <v>56</v>
      </c>
      <c r="D2182" s="148" t="s">
        <v>54</v>
      </c>
      <c r="E2182" s="6" t="s">
        <v>1213</v>
      </c>
      <c r="F2182" s="4" t="s">
        <v>1214</v>
      </c>
      <c r="G2182" s="143"/>
      <c r="H2182" s="143"/>
      <c r="I2182" s="6" t="s">
        <v>1124</v>
      </c>
      <c r="J2182" s="23">
        <v>10</v>
      </c>
      <c r="K2182" s="23">
        <v>10</v>
      </c>
      <c r="L2182" s="52" t="s">
        <v>1153</v>
      </c>
      <c r="M2182" s="6" t="s">
        <v>510</v>
      </c>
      <c r="N2182" s="38">
        <v>1</v>
      </c>
    </row>
    <row r="2183" spans="1:14" ht="28.5" hidden="1" outlineLevel="2">
      <c r="A2183" s="104" t="s">
        <v>1215</v>
      </c>
      <c r="B2183" s="118" t="s">
        <v>1116</v>
      </c>
      <c r="C2183" s="22" t="s">
        <v>56</v>
      </c>
      <c r="D2183" s="148" t="s">
        <v>54</v>
      </c>
      <c r="E2183" s="6" t="s">
        <v>1216</v>
      </c>
      <c r="F2183" s="4" t="s">
        <v>1217</v>
      </c>
      <c r="G2183" s="143"/>
      <c r="H2183" s="143"/>
      <c r="I2183" s="6" t="s">
        <v>1124</v>
      </c>
      <c r="J2183" s="23">
        <v>10</v>
      </c>
      <c r="K2183" s="23">
        <v>10</v>
      </c>
      <c r="L2183" s="52" t="s">
        <v>1153</v>
      </c>
      <c r="M2183" s="6" t="s">
        <v>510</v>
      </c>
      <c r="N2183" s="38">
        <v>1</v>
      </c>
    </row>
    <row r="2184" spans="1:14" ht="28.5" hidden="1" outlineLevel="2">
      <c r="A2184" s="104" t="s">
        <v>1218</v>
      </c>
      <c r="B2184" s="118" t="s">
        <v>1116</v>
      </c>
      <c r="C2184" s="22" t="s">
        <v>56</v>
      </c>
      <c r="D2184" s="148" t="s">
        <v>54</v>
      </c>
      <c r="E2184" s="6" t="s">
        <v>1201</v>
      </c>
      <c r="F2184" s="4" t="s">
        <v>1219</v>
      </c>
      <c r="G2184" s="143"/>
      <c r="H2184" s="143"/>
      <c r="I2184" s="6" t="s">
        <v>1124</v>
      </c>
      <c r="J2184" s="23">
        <v>10</v>
      </c>
      <c r="K2184" s="23">
        <v>10</v>
      </c>
      <c r="L2184" s="52" t="s">
        <v>1153</v>
      </c>
      <c r="M2184" s="6" t="s">
        <v>510</v>
      </c>
      <c r="N2184" s="38">
        <v>3</v>
      </c>
    </row>
    <row r="2185" spans="1:14" ht="28.5" hidden="1" outlineLevel="2">
      <c r="A2185" s="104" t="s">
        <v>1220</v>
      </c>
      <c r="B2185" s="118" t="s">
        <v>1116</v>
      </c>
      <c r="C2185" s="22" t="s">
        <v>56</v>
      </c>
      <c r="D2185" s="148" t="s">
        <v>54</v>
      </c>
      <c r="E2185" s="6" t="s">
        <v>1201</v>
      </c>
      <c r="F2185" s="4" t="s">
        <v>1221</v>
      </c>
      <c r="G2185" s="143"/>
      <c r="H2185" s="143"/>
      <c r="I2185" s="6" t="s">
        <v>1124</v>
      </c>
      <c r="J2185" s="23">
        <v>10</v>
      </c>
      <c r="K2185" s="23">
        <v>10</v>
      </c>
      <c r="L2185" s="52" t="s">
        <v>1153</v>
      </c>
      <c r="M2185" s="6" t="s">
        <v>510</v>
      </c>
      <c r="N2185" s="38">
        <v>2</v>
      </c>
    </row>
    <row r="2186" spans="1:14" ht="99.75" outlineLevel="1" collapsed="1">
      <c r="A2186" s="104" t="s">
        <v>1222</v>
      </c>
      <c r="B2186" s="118" t="s">
        <v>1116</v>
      </c>
      <c r="C2186" s="22" t="s">
        <v>56</v>
      </c>
      <c r="D2186" s="148" t="s">
        <v>54</v>
      </c>
      <c r="E2186" s="53" t="s">
        <v>1118</v>
      </c>
      <c r="F2186" s="4" t="s">
        <v>1223</v>
      </c>
      <c r="G2186" s="143" t="s">
        <v>1120</v>
      </c>
      <c r="H2186" s="143"/>
      <c r="I2186" s="22"/>
      <c r="J2186" s="22">
        <v>11</v>
      </c>
      <c r="K2186" s="22">
        <v>11</v>
      </c>
      <c r="L2186" s="4" t="str">
        <f>L2187&amp;" "&amp;N2187&amp;M2187&amp;" "&amp;L2188&amp;" "&amp;N2188&amp;M2188&amp;" "&amp;L2189&amp;" "&amp;N2189&amp;M2189&amp;" "&amp;L2190&amp;" "&amp;N2190&amp;M2190&amp;" "&amp;L2191&amp;" "&amp;N2191&amp;M2191&amp;" "&amp;L2192&amp;" "&amp;N2192&amp;M2192&amp;" "&amp;L2193&amp;" "&amp;N2193&amp;M2193</f>
        <v>Ремонт разъединителей 110 кВ  2шт Ремонт выключателей 6 кВ 7шт Ремонт трансформаторов 6 кВ 2шт Ремонт трансформаторов 110 кВ 1шт Ремонт трансформаторов 110 кВ 1шт Ремонт трансформаторов 110 кВ 3шт Ремонт трансформаторов 110 кВ 2шт</v>
      </c>
      <c r="M2186" s="6"/>
      <c r="N2186" s="38"/>
    </row>
    <row r="2187" spans="1:14" ht="28.5" hidden="1" outlineLevel="2">
      <c r="A2187" s="104" t="s">
        <v>1224</v>
      </c>
      <c r="B2187" s="118" t="s">
        <v>1116</v>
      </c>
      <c r="C2187" s="22" t="s">
        <v>56</v>
      </c>
      <c r="D2187" s="148" t="s">
        <v>54</v>
      </c>
      <c r="E2187" s="6" t="s">
        <v>1225</v>
      </c>
      <c r="F2187" s="4" t="s">
        <v>1226</v>
      </c>
      <c r="G2187" s="143"/>
      <c r="H2187" s="143"/>
      <c r="I2187" s="6" t="s">
        <v>43</v>
      </c>
      <c r="J2187" s="23">
        <v>11</v>
      </c>
      <c r="K2187" s="23">
        <v>11</v>
      </c>
      <c r="L2187" s="52" t="s">
        <v>1128</v>
      </c>
      <c r="M2187" s="53" t="s">
        <v>510</v>
      </c>
      <c r="N2187" s="54">
        <v>2</v>
      </c>
    </row>
    <row r="2188" spans="1:14" ht="28.5" hidden="1" outlineLevel="2">
      <c r="A2188" s="104" t="s">
        <v>1227</v>
      </c>
      <c r="B2188" s="118" t="s">
        <v>1116</v>
      </c>
      <c r="C2188" s="22" t="s">
        <v>56</v>
      </c>
      <c r="D2188" s="148" t="s">
        <v>54</v>
      </c>
      <c r="E2188" s="6" t="s">
        <v>1228</v>
      </c>
      <c r="F2188" s="46" t="s">
        <v>1229</v>
      </c>
      <c r="G2188" s="143"/>
      <c r="H2188" s="143"/>
      <c r="I2188" s="6" t="s">
        <v>1124</v>
      </c>
      <c r="J2188" s="23">
        <v>11</v>
      </c>
      <c r="K2188" s="23">
        <v>11</v>
      </c>
      <c r="L2188" s="52" t="s">
        <v>1142</v>
      </c>
      <c r="M2188" s="53" t="s">
        <v>510</v>
      </c>
      <c r="N2188" s="54">
        <v>7</v>
      </c>
    </row>
    <row r="2189" spans="1:14" ht="28.5" hidden="1" outlineLevel="2">
      <c r="A2189" s="104" t="s">
        <v>1230</v>
      </c>
      <c r="B2189" s="118" t="s">
        <v>1116</v>
      </c>
      <c r="C2189" s="22" t="s">
        <v>56</v>
      </c>
      <c r="D2189" s="148" t="s">
        <v>54</v>
      </c>
      <c r="E2189" s="6" t="s">
        <v>1231</v>
      </c>
      <c r="F2189" s="4" t="s">
        <v>1232</v>
      </c>
      <c r="G2189" s="143"/>
      <c r="H2189" s="143"/>
      <c r="I2189" s="6" t="s">
        <v>1124</v>
      </c>
      <c r="J2189" s="23">
        <v>11</v>
      </c>
      <c r="K2189" s="23">
        <v>11</v>
      </c>
      <c r="L2189" s="52" t="s">
        <v>1146</v>
      </c>
      <c r="M2189" s="6" t="s">
        <v>510</v>
      </c>
      <c r="N2189" s="38">
        <v>2</v>
      </c>
    </row>
    <row r="2190" spans="1:14" ht="28.5" hidden="1" outlineLevel="2">
      <c r="A2190" s="104" t="s">
        <v>1233</v>
      </c>
      <c r="B2190" s="118" t="s">
        <v>1116</v>
      </c>
      <c r="C2190" s="22" t="s">
        <v>56</v>
      </c>
      <c r="D2190" s="148" t="s">
        <v>54</v>
      </c>
      <c r="E2190" s="6" t="s">
        <v>1234</v>
      </c>
      <c r="F2190" s="4" t="s">
        <v>1235</v>
      </c>
      <c r="G2190" s="143"/>
      <c r="H2190" s="143"/>
      <c r="I2190" s="6" t="s">
        <v>1124</v>
      </c>
      <c r="J2190" s="23">
        <v>11</v>
      </c>
      <c r="K2190" s="23">
        <v>11</v>
      </c>
      <c r="L2190" s="52" t="s">
        <v>1153</v>
      </c>
      <c r="M2190" s="6" t="s">
        <v>510</v>
      </c>
      <c r="N2190" s="38">
        <v>1</v>
      </c>
    </row>
    <row r="2191" spans="1:14" ht="28.5" hidden="1" outlineLevel="2">
      <c r="A2191" s="104" t="s">
        <v>1236</v>
      </c>
      <c r="B2191" s="118" t="s">
        <v>1116</v>
      </c>
      <c r="C2191" s="22" t="s">
        <v>56</v>
      </c>
      <c r="D2191" s="148" t="s">
        <v>54</v>
      </c>
      <c r="E2191" s="6" t="s">
        <v>1237</v>
      </c>
      <c r="F2191" s="4" t="s">
        <v>1238</v>
      </c>
      <c r="G2191" s="143"/>
      <c r="H2191" s="143"/>
      <c r="I2191" s="6" t="s">
        <v>1124</v>
      </c>
      <c r="J2191" s="23">
        <v>11</v>
      </c>
      <c r="K2191" s="23">
        <v>11</v>
      </c>
      <c r="L2191" s="52" t="s">
        <v>1153</v>
      </c>
      <c r="M2191" s="6" t="s">
        <v>510</v>
      </c>
      <c r="N2191" s="38">
        <v>1</v>
      </c>
    </row>
    <row r="2192" spans="1:14" ht="28.5" hidden="1" outlineLevel="2">
      <c r="A2192" s="104" t="s">
        <v>1239</v>
      </c>
      <c r="B2192" s="118" t="s">
        <v>1116</v>
      </c>
      <c r="C2192" s="22" t="s">
        <v>56</v>
      </c>
      <c r="D2192" s="148" t="s">
        <v>54</v>
      </c>
      <c r="E2192" s="6" t="s">
        <v>1225</v>
      </c>
      <c r="F2192" s="4" t="s">
        <v>1240</v>
      </c>
      <c r="G2192" s="143"/>
      <c r="H2192" s="143"/>
      <c r="I2192" s="6" t="s">
        <v>1124</v>
      </c>
      <c r="J2192" s="23">
        <v>11</v>
      </c>
      <c r="K2192" s="23">
        <v>11</v>
      </c>
      <c r="L2192" s="52" t="s">
        <v>1153</v>
      </c>
      <c r="M2192" s="6" t="s">
        <v>510</v>
      </c>
      <c r="N2192" s="38">
        <v>3</v>
      </c>
    </row>
    <row r="2193" spans="1:14" ht="28.5" hidden="1" outlineLevel="2">
      <c r="A2193" s="104" t="s">
        <v>1241</v>
      </c>
      <c r="B2193" s="118" t="s">
        <v>1116</v>
      </c>
      <c r="C2193" s="22" t="s">
        <v>56</v>
      </c>
      <c r="D2193" s="148" t="s">
        <v>54</v>
      </c>
      <c r="E2193" s="6" t="s">
        <v>1225</v>
      </c>
      <c r="F2193" s="4" t="s">
        <v>1242</v>
      </c>
      <c r="G2193" s="143"/>
      <c r="H2193" s="143"/>
      <c r="I2193" s="6" t="s">
        <v>1124</v>
      </c>
      <c r="J2193" s="23">
        <v>11</v>
      </c>
      <c r="K2193" s="23">
        <v>11</v>
      </c>
      <c r="L2193" s="52" t="s">
        <v>1153</v>
      </c>
      <c r="M2193" s="6" t="s">
        <v>510</v>
      </c>
      <c r="N2193" s="38">
        <v>2</v>
      </c>
    </row>
    <row r="2194" spans="1:14" ht="85.5" outlineLevel="1" collapsed="1">
      <c r="A2194" s="104" t="s">
        <v>1243</v>
      </c>
      <c r="B2194" s="118" t="s">
        <v>1116</v>
      </c>
      <c r="C2194" s="22" t="s">
        <v>56</v>
      </c>
      <c r="D2194" s="148" t="s">
        <v>54</v>
      </c>
      <c r="E2194" s="53" t="s">
        <v>1118</v>
      </c>
      <c r="F2194" s="4" t="s">
        <v>1244</v>
      </c>
      <c r="G2194" s="143" t="s">
        <v>1120</v>
      </c>
      <c r="H2194" s="143"/>
      <c r="I2194" s="22"/>
      <c r="J2194" s="22">
        <v>4</v>
      </c>
      <c r="K2194" s="22">
        <v>4</v>
      </c>
      <c r="L2194" s="4" t="str">
        <f>L2195&amp;" "&amp;N2195&amp;M2195&amp;" "&amp;L2196&amp;" "&amp;N2196&amp;M2196&amp;" "&amp;L2197&amp;" "&amp;N2197&amp;M2197&amp;" "&amp;L2198&amp;" "&amp;N2198&amp;M2198&amp;" "&amp;L2199&amp;" "&amp;N2199&amp;M2199&amp;" "&amp;L2200&amp;" "&amp;N2200&amp;M2200</f>
        <v>Ремонт разъединителей (ОД/КЗ)110 кВ  2шт Ремонт трансформаторов 6 кВ 2шт Ремонт трансформаторов 110 кВ 1шт Ремонт трансформаторов 110 кВ 1шт Ремонт трансформаторов 110 кВ 3шт Ремонт трансформаторов 110 кВ 2шт</v>
      </c>
      <c r="M2194" s="6"/>
      <c r="N2194" s="38"/>
    </row>
    <row r="2195" spans="1:14" ht="28.5" hidden="1" outlineLevel="2">
      <c r="A2195" s="104" t="s">
        <v>1245</v>
      </c>
      <c r="B2195" s="118" t="s">
        <v>1116</v>
      </c>
      <c r="C2195" s="22" t="s">
        <v>56</v>
      </c>
      <c r="D2195" s="148" t="s">
        <v>54</v>
      </c>
      <c r="E2195" s="6" t="s">
        <v>1246</v>
      </c>
      <c r="F2195" s="4" t="s">
        <v>1247</v>
      </c>
      <c r="G2195" s="143"/>
      <c r="H2195" s="143"/>
      <c r="I2195" s="6" t="s">
        <v>43</v>
      </c>
      <c r="J2195" s="23">
        <v>4</v>
      </c>
      <c r="K2195" s="23">
        <v>4</v>
      </c>
      <c r="L2195" s="52" t="s">
        <v>1248</v>
      </c>
      <c r="M2195" s="53" t="s">
        <v>510</v>
      </c>
      <c r="N2195" s="54">
        <v>2</v>
      </c>
    </row>
    <row r="2196" spans="1:14" ht="28.5" hidden="1" outlineLevel="2">
      <c r="A2196" s="104" t="s">
        <v>1249</v>
      </c>
      <c r="B2196" s="118" t="s">
        <v>1116</v>
      </c>
      <c r="C2196" s="22" t="s">
        <v>56</v>
      </c>
      <c r="D2196" s="148" t="s">
        <v>54</v>
      </c>
      <c r="E2196" s="6" t="s">
        <v>1250</v>
      </c>
      <c r="F2196" s="4" t="s">
        <v>1232</v>
      </c>
      <c r="G2196" s="143"/>
      <c r="H2196" s="143"/>
      <c r="I2196" s="6" t="s">
        <v>1124</v>
      </c>
      <c r="J2196" s="23">
        <v>4</v>
      </c>
      <c r="K2196" s="23">
        <v>4</v>
      </c>
      <c r="L2196" s="52" t="s">
        <v>1146</v>
      </c>
      <c r="M2196" s="6" t="s">
        <v>510</v>
      </c>
      <c r="N2196" s="38">
        <v>2</v>
      </c>
    </row>
    <row r="2197" spans="1:14" ht="28.5" hidden="1" outlineLevel="2">
      <c r="A2197" s="104" t="s">
        <v>1251</v>
      </c>
      <c r="B2197" s="118" t="s">
        <v>1116</v>
      </c>
      <c r="C2197" s="22" t="s">
        <v>56</v>
      </c>
      <c r="D2197" s="148" t="s">
        <v>54</v>
      </c>
      <c r="E2197" s="6" t="s">
        <v>1252</v>
      </c>
      <c r="F2197" s="4" t="s">
        <v>1253</v>
      </c>
      <c r="G2197" s="143"/>
      <c r="H2197" s="143"/>
      <c r="I2197" s="6" t="s">
        <v>1124</v>
      </c>
      <c r="J2197" s="23">
        <v>4</v>
      </c>
      <c r="K2197" s="23">
        <v>4</v>
      </c>
      <c r="L2197" s="52" t="s">
        <v>1153</v>
      </c>
      <c r="M2197" s="6" t="s">
        <v>510</v>
      </c>
      <c r="N2197" s="38">
        <v>1</v>
      </c>
    </row>
    <row r="2198" spans="1:14" ht="28.5" hidden="1" outlineLevel="2">
      <c r="A2198" s="104" t="s">
        <v>1254</v>
      </c>
      <c r="B2198" s="118" t="s">
        <v>1116</v>
      </c>
      <c r="C2198" s="22" t="s">
        <v>56</v>
      </c>
      <c r="D2198" s="148" t="s">
        <v>54</v>
      </c>
      <c r="E2198" s="6" t="s">
        <v>1255</v>
      </c>
      <c r="F2198" s="4" t="s">
        <v>1256</v>
      </c>
      <c r="G2198" s="143"/>
      <c r="H2198" s="143"/>
      <c r="I2198" s="6" t="s">
        <v>1124</v>
      </c>
      <c r="J2198" s="23">
        <v>4</v>
      </c>
      <c r="K2198" s="23">
        <v>4</v>
      </c>
      <c r="L2198" s="52" t="s">
        <v>1153</v>
      </c>
      <c r="M2198" s="6" t="s">
        <v>510</v>
      </c>
      <c r="N2198" s="38">
        <v>1</v>
      </c>
    </row>
    <row r="2199" spans="1:14" ht="28.5" hidden="1" outlineLevel="2">
      <c r="A2199" s="104" t="s">
        <v>1257</v>
      </c>
      <c r="B2199" s="118" t="s">
        <v>1116</v>
      </c>
      <c r="C2199" s="22" t="s">
        <v>56</v>
      </c>
      <c r="D2199" s="148" t="s">
        <v>54</v>
      </c>
      <c r="E2199" s="6" t="s">
        <v>1246</v>
      </c>
      <c r="F2199" s="46" t="s">
        <v>1258</v>
      </c>
      <c r="G2199" s="143"/>
      <c r="H2199" s="143"/>
      <c r="I2199" s="6" t="s">
        <v>1124</v>
      </c>
      <c r="J2199" s="23">
        <v>4</v>
      </c>
      <c r="K2199" s="23">
        <v>4</v>
      </c>
      <c r="L2199" s="52" t="s">
        <v>1153</v>
      </c>
      <c r="M2199" s="6" t="s">
        <v>510</v>
      </c>
      <c r="N2199" s="38">
        <v>3</v>
      </c>
    </row>
    <row r="2200" spans="1:14" ht="28.5" hidden="1" outlineLevel="2">
      <c r="A2200" s="104" t="s">
        <v>1259</v>
      </c>
      <c r="B2200" s="118" t="s">
        <v>1116</v>
      </c>
      <c r="C2200" s="22" t="s">
        <v>56</v>
      </c>
      <c r="D2200" s="148" t="s">
        <v>54</v>
      </c>
      <c r="E2200" s="6" t="s">
        <v>1246</v>
      </c>
      <c r="F2200" s="4" t="s">
        <v>1260</v>
      </c>
      <c r="G2200" s="143"/>
      <c r="H2200" s="143"/>
      <c r="I2200" s="6" t="s">
        <v>1124</v>
      </c>
      <c r="J2200" s="23">
        <v>4</v>
      </c>
      <c r="K2200" s="23">
        <v>4</v>
      </c>
      <c r="L2200" s="52" t="s">
        <v>1153</v>
      </c>
      <c r="M2200" s="6" t="s">
        <v>510</v>
      </c>
      <c r="N2200" s="38">
        <v>2</v>
      </c>
    </row>
    <row r="2201" spans="1:14" ht="85.5" outlineLevel="1" collapsed="1">
      <c r="A2201" s="104" t="s">
        <v>1261</v>
      </c>
      <c r="B2201" s="118" t="s">
        <v>1116</v>
      </c>
      <c r="C2201" s="22" t="s">
        <v>56</v>
      </c>
      <c r="D2201" s="148" t="s">
        <v>54</v>
      </c>
      <c r="E2201" s="53" t="s">
        <v>1118</v>
      </c>
      <c r="F2201" s="4" t="s">
        <v>1262</v>
      </c>
      <c r="G2201" s="143" t="s">
        <v>1120</v>
      </c>
      <c r="H2201" s="143"/>
      <c r="I2201" s="22"/>
      <c r="J2201" s="22">
        <v>5</v>
      </c>
      <c r="K2201" s="22">
        <v>5</v>
      </c>
      <c r="L2201" s="4" t="str">
        <f>L2202&amp;" "&amp;N2202&amp;M2202&amp;" "&amp;L2203&amp;" "&amp;N2203&amp;M2203&amp;" "&amp;L2204&amp;" "&amp;N2204&amp;M2204&amp;" "&amp;L2205&amp;" "&amp;N2205&amp;M2205&amp;" "&amp;L2206&amp;" "&amp;N2206&amp;M2206&amp;" "&amp;L2207&amp;" "&amp;N2207&amp;M2207</f>
        <v>Ремонт разъединителей 110 кВ  5шт Ремонт выключателей 6 кВ 7шт Ремонт трансформаторов 6 кВ 1шт Ремонт трансформаторов 6 кВ 1шт Ремонт трансформаторов 110 кВ 1шт Ремонт трансформаторов 110 кВ 1шт</v>
      </c>
      <c r="M2201" s="6"/>
      <c r="N2201" s="38"/>
    </row>
    <row r="2202" spans="1:14" ht="42.75" hidden="1" outlineLevel="2">
      <c r="A2202" s="104" t="s">
        <v>1263</v>
      </c>
      <c r="B2202" s="118" t="s">
        <v>1116</v>
      </c>
      <c r="C2202" s="22" t="s">
        <v>56</v>
      </c>
      <c r="D2202" s="148" t="s">
        <v>54</v>
      </c>
      <c r="E2202" s="6" t="s">
        <v>1264</v>
      </c>
      <c r="F2202" s="4" t="s">
        <v>1265</v>
      </c>
      <c r="G2202" s="143"/>
      <c r="H2202" s="143"/>
      <c r="I2202" s="6" t="s">
        <v>43</v>
      </c>
      <c r="J2202" s="23">
        <v>5</v>
      </c>
      <c r="K2202" s="23">
        <v>5</v>
      </c>
      <c r="L2202" s="52" t="s">
        <v>1128</v>
      </c>
      <c r="M2202" s="53" t="s">
        <v>510</v>
      </c>
      <c r="N2202" s="54">
        <v>5</v>
      </c>
    </row>
    <row r="2203" spans="1:14" ht="28.5" hidden="1" outlineLevel="2">
      <c r="A2203" s="104" t="s">
        <v>1266</v>
      </c>
      <c r="B2203" s="118" t="s">
        <v>1116</v>
      </c>
      <c r="C2203" s="22" t="s">
        <v>56</v>
      </c>
      <c r="D2203" s="148" t="s">
        <v>54</v>
      </c>
      <c r="E2203" s="6" t="s">
        <v>1267</v>
      </c>
      <c r="F2203" s="46" t="s">
        <v>1268</v>
      </c>
      <c r="G2203" s="143"/>
      <c r="H2203" s="143"/>
      <c r="I2203" s="6" t="s">
        <v>43</v>
      </c>
      <c r="J2203" s="23">
        <v>5</v>
      </c>
      <c r="K2203" s="23">
        <v>5</v>
      </c>
      <c r="L2203" s="52" t="s">
        <v>1142</v>
      </c>
      <c r="M2203" s="53" t="s">
        <v>510</v>
      </c>
      <c r="N2203" s="54">
        <v>7</v>
      </c>
    </row>
    <row r="2204" spans="1:14" ht="28.5" hidden="1" outlineLevel="2">
      <c r="A2204" s="104" t="s">
        <v>1269</v>
      </c>
      <c r="B2204" s="118" t="s">
        <v>1116</v>
      </c>
      <c r="C2204" s="22" t="s">
        <v>56</v>
      </c>
      <c r="D2204" s="148" t="s">
        <v>54</v>
      </c>
      <c r="E2204" s="6" t="s">
        <v>1270</v>
      </c>
      <c r="F2204" s="4" t="s">
        <v>1271</v>
      </c>
      <c r="G2204" s="143"/>
      <c r="H2204" s="143"/>
      <c r="I2204" s="6" t="s">
        <v>1124</v>
      </c>
      <c r="J2204" s="23">
        <v>5</v>
      </c>
      <c r="K2204" s="23">
        <v>5</v>
      </c>
      <c r="L2204" s="52" t="s">
        <v>1146</v>
      </c>
      <c r="M2204" s="6" t="s">
        <v>510</v>
      </c>
      <c r="N2204" s="38">
        <v>1</v>
      </c>
    </row>
    <row r="2205" spans="1:14" ht="28.5" hidden="1" outlineLevel="2">
      <c r="A2205" s="104" t="s">
        <v>1272</v>
      </c>
      <c r="B2205" s="118" t="s">
        <v>1116</v>
      </c>
      <c r="C2205" s="22" t="s">
        <v>56</v>
      </c>
      <c r="D2205" s="148" t="s">
        <v>54</v>
      </c>
      <c r="E2205" s="6" t="s">
        <v>1273</v>
      </c>
      <c r="F2205" s="4" t="s">
        <v>1211</v>
      </c>
      <c r="G2205" s="143"/>
      <c r="H2205" s="143"/>
      <c r="I2205" s="6" t="s">
        <v>1124</v>
      </c>
      <c r="J2205" s="23">
        <v>5</v>
      </c>
      <c r="K2205" s="23">
        <v>5</v>
      </c>
      <c r="L2205" s="52" t="s">
        <v>1146</v>
      </c>
      <c r="M2205" s="6" t="s">
        <v>510</v>
      </c>
      <c r="N2205" s="38">
        <v>1</v>
      </c>
    </row>
    <row r="2206" spans="1:14" ht="28.5" hidden="1" outlineLevel="2">
      <c r="A2206" s="104" t="s">
        <v>1274</v>
      </c>
      <c r="B2206" s="118" t="s">
        <v>1116</v>
      </c>
      <c r="C2206" s="22" t="s">
        <v>56</v>
      </c>
      <c r="D2206" s="148" t="s">
        <v>54</v>
      </c>
      <c r="E2206" s="6" t="s">
        <v>1275</v>
      </c>
      <c r="F2206" s="4" t="s">
        <v>1276</v>
      </c>
      <c r="G2206" s="143"/>
      <c r="H2206" s="143"/>
      <c r="I2206" s="6" t="s">
        <v>1124</v>
      </c>
      <c r="J2206" s="23">
        <v>5</v>
      </c>
      <c r="K2206" s="23">
        <v>5</v>
      </c>
      <c r="L2206" s="52" t="s">
        <v>1153</v>
      </c>
      <c r="M2206" s="6" t="s">
        <v>510</v>
      </c>
      <c r="N2206" s="38">
        <v>1</v>
      </c>
    </row>
    <row r="2207" spans="1:14" ht="28.5" hidden="1" outlineLevel="2">
      <c r="A2207" s="104" t="s">
        <v>1277</v>
      </c>
      <c r="B2207" s="118" t="s">
        <v>1116</v>
      </c>
      <c r="C2207" s="22" t="s">
        <v>56</v>
      </c>
      <c r="D2207" s="148" t="s">
        <v>54</v>
      </c>
      <c r="E2207" s="6" t="s">
        <v>1275</v>
      </c>
      <c r="F2207" s="4" t="s">
        <v>1278</v>
      </c>
      <c r="G2207" s="143"/>
      <c r="H2207" s="143"/>
      <c r="I2207" s="6" t="s">
        <v>1124</v>
      </c>
      <c r="J2207" s="23">
        <v>5</v>
      </c>
      <c r="K2207" s="23">
        <v>5</v>
      </c>
      <c r="L2207" s="52" t="s">
        <v>1153</v>
      </c>
      <c r="M2207" s="6" t="s">
        <v>510</v>
      </c>
      <c r="N2207" s="38">
        <v>1</v>
      </c>
    </row>
    <row r="2208" spans="1:14" ht="85.5" outlineLevel="1" collapsed="1">
      <c r="A2208" s="104" t="s">
        <v>1279</v>
      </c>
      <c r="B2208" s="118" t="s">
        <v>1116</v>
      </c>
      <c r="C2208" s="22" t="s">
        <v>56</v>
      </c>
      <c r="D2208" s="148" t="s">
        <v>54</v>
      </c>
      <c r="E2208" s="53" t="s">
        <v>1118</v>
      </c>
      <c r="F2208" s="4" t="s">
        <v>1280</v>
      </c>
      <c r="G2208" s="143" t="s">
        <v>1120</v>
      </c>
      <c r="H2208" s="143"/>
      <c r="I2208" s="22"/>
      <c r="J2208" s="22">
        <v>7</v>
      </c>
      <c r="K2208" s="22">
        <v>7</v>
      </c>
      <c r="L2208" s="4" t="str">
        <f>L2209&amp;" "&amp;N2209&amp;M2209&amp;" "&amp;L2210&amp;" "&amp;N2210&amp;M2210&amp;" "&amp;L2211&amp;" "&amp;N2211&amp;M2211&amp;" "&amp;L2212&amp;" "&amp;N2212&amp;M2212&amp;" "&amp;L2213&amp;" "&amp;N2213&amp;M2213&amp;" "&amp;L2214&amp;" "&amp;N2214&amp;M2214</f>
        <v>Ремонт выключателей 110 кВ 1шт Ремонт выключателей 6 кВ 3шт Ремонт трансформаторов 6 кВ 1шт Ремонт трансформаторов 6 кВ 1шт Ремонт трансформаторов 110 кВ 1шт Ремонт трансформаторов 110 кВ 1шт</v>
      </c>
      <c r="M2208" s="6"/>
      <c r="N2208" s="38"/>
    </row>
    <row r="2209" spans="1:14" ht="28.5" hidden="1" outlineLevel="2">
      <c r="A2209" s="104" t="s">
        <v>1281</v>
      </c>
      <c r="B2209" s="118" t="s">
        <v>1116</v>
      </c>
      <c r="C2209" s="22" t="s">
        <v>56</v>
      </c>
      <c r="D2209" s="148" t="s">
        <v>54</v>
      </c>
      <c r="E2209" s="6" t="s">
        <v>1162</v>
      </c>
      <c r="F2209" s="46" t="s">
        <v>1282</v>
      </c>
      <c r="G2209" s="143"/>
      <c r="H2209" s="143"/>
      <c r="I2209" s="6" t="s">
        <v>1124</v>
      </c>
      <c r="J2209" s="23">
        <v>7</v>
      </c>
      <c r="K2209" s="23">
        <v>7</v>
      </c>
      <c r="L2209" s="52" t="s">
        <v>1125</v>
      </c>
      <c r="M2209" s="53" t="s">
        <v>510</v>
      </c>
      <c r="N2209" s="54">
        <v>1</v>
      </c>
    </row>
    <row r="2210" spans="1:14" ht="28.5" hidden="1" outlineLevel="2">
      <c r="A2210" s="104" t="s">
        <v>1283</v>
      </c>
      <c r="B2210" s="118" t="s">
        <v>1116</v>
      </c>
      <c r="C2210" s="22" t="s">
        <v>56</v>
      </c>
      <c r="D2210" s="148" t="s">
        <v>54</v>
      </c>
      <c r="E2210" s="6" t="s">
        <v>1267</v>
      </c>
      <c r="F2210" s="46" t="s">
        <v>1284</v>
      </c>
      <c r="G2210" s="143"/>
      <c r="H2210" s="143"/>
      <c r="I2210" s="6" t="s">
        <v>1124</v>
      </c>
      <c r="J2210" s="23">
        <v>7</v>
      </c>
      <c r="K2210" s="23">
        <v>7</v>
      </c>
      <c r="L2210" s="52" t="s">
        <v>1142</v>
      </c>
      <c r="M2210" s="53" t="s">
        <v>510</v>
      </c>
      <c r="N2210" s="54">
        <v>3</v>
      </c>
    </row>
    <row r="2211" spans="1:14" ht="28.5" hidden="1" outlineLevel="2">
      <c r="A2211" s="104" t="s">
        <v>1285</v>
      </c>
      <c r="B2211" s="118" t="s">
        <v>1116</v>
      </c>
      <c r="C2211" s="22" t="s">
        <v>56</v>
      </c>
      <c r="D2211" s="148" t="s">
        <v>54</v>
      </c>
      <c r="E2211" s="6" t="s">
        <v>1270</v>
      </c>
      <c r="F2211" s="4" t="s">
        <v>1271</v>
      </c>
      <c r="G2211" s="143"/>
      <c r="H2211" s="143"/>
      <c r="I2211" s="6" t="s">
        <v>1124</v>
      </c>
      <c r="J2211" s="23">
        <v>7</v>
      </c>
      <c r="K2211" s="23">
        <v>7</v>
      </c>
      <c r="L2211" s="52" t="s">
        <v>1146</v>
      </c>
      <c r="M2211" s="6" t="s">
        <v>510</v>
      </c>
      <c r="N2211" s="38">
        <v>1</v>
      </c>
    </row>
    <row r="2212" spans="1:14" ht="28.5" hidden="1" outlineLevel="2">
      <c r="A2212" s="104" t="s">
        <v>1286</v>
      </c>
      <c r="B2212" s="118" t="s">
        <v>1116</v>
      </c>
      <c r="C2212" s="22" t="s">
        <v>56</v>
      </c>
      <c r="D2212" s="148" t="s">
        <v>54</v>
      </c>
      <c r="E2212" s="6" t="s">
        <v>1273</v>
      </c>
      <c r="F2212" s="4" t="s">
        <v>1211</v>
      </c>
      <c r="G2212" s="143"/>
      <c r="H2212" s="143"/>
      <c r="I2212" s="6" t="s">
        <v>1124</v>
      </c>
      <c r="J2212" s="23">
        <v>7</v>
      </c>
      <c r="K2212" s="23">
        <v>7</v>
      </c>
      <c r="L2212" s="52" t="s">
        <v>1146</v>
      </c>
      <c r="M2212" s="6" t="s">
        <v>510</v>
      </c>
      <c r="N2212" s="38">
        <v>1</v>
      </c>
    </row>
    <row r="2213" spans="1:14" ht="28.5" hidden="1" outlineLevel="2">
      <c r="A2213" s="104" t="s">
        <v>1287</v>
      </c>
      <c r="B2213" s="118" t="s">
        <v>1116</v>
      </c>
      <c r="C2213" s="22" t="s">
        <v>56</v>
      </c>
      <c r="D2213" s="148" t="s">
        <v>54</v>
      </c>
      <c r="E2213" s="6" t="s">
        <v>1288</v>
      </c>
      <c r="F2213" s="4" t="s">
        <v>1276</v>
      </c>
      <c r="G2213" s="143"/>
      <c r="H2213" s="143"/>
      <c r="I2213" s="6" t="s">
        <v>1124</v>
      </c>
      <c r="J2213" s="23">
        <v>7</v>
      </c>
      <c r="K2213" s="23">
        <v>7</v>
      </c>
      <c r="L2213" s="52" t="s">
        <v>1153</v>
      </c>
      <c r="M2213" s="6" t="s">
        <v>510</v>
      </c>
      <c r="N2213" s="38">
        <v>1</v>
      </c>
    </row>
    <row r="2214" spans="1:14" ht="28.5" hidden="1" outlineLevel="2">
      <c r="A2214" s="104" t="s">
        <v>1289</v>
      </c>
      <c r="B2214" s="118" t="s">
        <v>1116</v>
      </c>
      <c r="C2214" s="22" t="s">
        <v>56</v>
      </c>
      <c r="D2214" s="148" t="s">
        <v>54</v>
      </c>
      <c r="E2214" s="6" t="s">
        <v>1290</v>
      </c>
      <c r="F2214" s="4" t="s">
        <v>1278</v>
      </c>
      <c r="G2214" s="143"/>
      <c r="H2214" s="143"/>
      <c r="I2214" s="6" t="s">
        <v>1124</v>
      </c>
      <c r="J2214" s="23">
        <v>7</v>
      </c>
      <c r="K2214" s="23">
        <v>7</v>
      </c>
      <c r="L2214" s="52" t="s">
        <v>1153</v>
      </c>
      <c r="M2214" s="6" t="s">
        <v>510</v>
      </c>
      <c r="N2214" s="38">
        <v>1</v>
      </c>
    </row>
    <row r="2215" spans="1:14" ht="85.5" outlineLevel="1" collapsed="1">
      <c r="A2215" s="104" t="s">
        <v>1291</v>
      </c>
      <c r="B2215" s="118" t="s">
        <v>1116</v>
      </c>
      <c r="C2215" s="22" t="s">
        <v>56</v>
      </c>
      <c r="D2215" s="148" t="s">
        <v>54</v>
      </c>
      <c r="E2215" s="53" t="s">
        <v>1118</v>
      </c>
      <c r="F2215" s="4" t="s">
        <v>1292</v>
      </c>
      <c r="G2215" s="143" t="s">
        <v>1120</v>
      </c>
      <c r="H2215" s="143"/>
      <c r="I2215" s="22"/>
      <c r="J2215" s="22">
        <v>7</v>
      </c>
      <c r="K2215" s="22">
        <v>7</v>
      </c>
      <c r="L2215" s="4" t="str">
        <f>L2216&amp;" "&amp;N2216&amp;M2216&amp;" "&amp;L2217&amp;" "&amp;N2217&amp;M2217&amp;" "&amp;L2218&amp;" "&amp;N2218&amp;M2218&amp;" "&amp;L2219&amp;" "&amp;N2219&amp;M2219&amp;" "&amp;L2220&amp;" "&amp;N2220&amp;M2220&amp;" "&amp;L2221&amp;" "&amp;N2221&amp;M2221</f>
        <v>Ремонт разъединителей 110 кВ  2шт Ремонт выключателей 6 кВ 2шт Ремонт трансформаторов 6 кВ 1шт Ремонт трансформаторов 6 кВ 1шт Ремонт трансформаторов 35 кВ 1шт Ремонт трансформаторов 110 кВ 1шт</v>
      </c>
      <c r="M2215" s="6"/>
      <c r="N2215" s="38"/>
    </row>
    <row r="2216" spans="1:14" ht="42.75" hidden="1" outlineLevel="2">
      <c r="A2216" s="104" t="s">
        <v>1293</v>
      </c>
      <c r="B2216" s="118" t="s">
        <v>1116</v>
      </c>
      <c r="C2216" s="22" t="s">
        <v>56</v>
      </c>
      <c r="D2216" s="148" t="s">
        <v>54</v>
      </c>
      <c r="E2216" s="6" t="s">
        <v>1294</v>
      </c>
      <c r="F2216" s="4" t="s">
        <v>1295</v>
      </c>
      <c r="G2216" s="143"/>
      <c r="H2216" s="143"/>
      <c r="I2216" s="6" t="s">
        <v>43</v>
      </c>
      <c r="J2216" s="23">
        <v>7</v>
      </c>
      <c r="K2216" s="23">
        <v>7</v>
      </c>
      <c r="L2216" s="52" t="s">
        <v>1128</v>
      </c>
      <c r="M2216" s="53" t="s">
        <v>510</v>
      </c>
      <c r="N2216" s="54">
        <v>2</v>
      </c>
    </row>
    <row r="2217" spans="1:14" ht="28.5" hidden="1" outlineLevel="2">
      <c r="A2217" s="104" t="s">
        <v>1296</v>
      </c>
      <c r="B2217" s="118" t="s">
        <v>1116</v>
      </c>
      <c r="C2217" s="22" t="s">
        <v>56</v>
      </c>
      <c r="D2217" s="148" t="s">
        <v>54</v>
      </c>
      <c r="E2217" s="6" t="s">
        <v>1297</v>
      </c>
      <c r="F2217" s="46" t="s">
        <v>1298</v>
      </c>
      <c r="G2217" s="143"/>
      <c r="H2217" s="143"/>
      <c r="I2217" s="6" t="s">
        <v>43</v>
      </c>
      <c r="J2217" s="23">
        <v>7</v>
      </c>
      <c r="K2217" s="23">
        <v>7</v>
      </c>
      <c r="L2217" s="52" t="s">
        <v>1142</v>
      </c>
      <c r="M2217" s="53" t="s">
        <v>510</v>
      </c>
      <c r="N2217" s="54">
        <v>2</v>
      </c>
    </row>
    <row r="2218" spans="1:14" ht="28.5" hidden="1" outlineLevel="2">
      <c r="A2218" s="104" t="s">
        <v>1299</v>
      </c>
      <c r="B2218" s="118" t="s">
        <v>1116</v>
      </c>
      <c r="C2218" s="22" t="s">
        <v>56</v>
      </c>
      <c r="D2218" s="148" t="s">
        <v>54</v>
      </c>
      <c r="E2218" s="6" t="s">
        <v>1300</v>
      </c>
      <c r="F2218" s="4" t="s">
        <v>1271</v>
      </c>
      <c r="G2218" s="143"/>
      <c r="H2218" s="143"/>
      <c r="I2218" s="6" t="s">
        <v>1124</v>
      </c>
      <c r="J2218" s="23">
        <v>7</v>
      </c>
      <c r="K2218" s="23">
        <v>7</v>
      </c>
      <c r="L2218" s="52" t="s">
        <v>1146</v>
      </c>
      <c r="M2218" s="6" t="s">
        <v>510</v>
      </c>
      <c r="N2218" s="38">
        <v>1</v>
      </c>
    </row>
    <row r="2219" spans="1:14" ht="28.5" hidden="1" outlineLevel="2">
      <c r="A2219" s="104" t="s">
        <v>1301</v>
      </c>
      <c r="B2219" s="118" t="s">
        <v>1116</v>
      </c>
      <c r="C2219" s="22" t="s">
        <v>56</v>
      </c>
      <c r="D2219" s="148" t="s">
        <v>54</v>
      </c>
      <c r="E2219" s="6" t="s">
        <v>1302</v>
      </c>
      <c r="F2219" s="4" t="s">
        <v>1303</v>
      </c>
      <c r="G2219" s="143"/>
      <c r="H2219" s="143"/>
      <c r="I2219" s="6" t="s">
        <v>1124</v>
      </c>
      <c r="J2219" s="23">
        <v>7</v>
      </c>
      <c r="K2219" s="23">
        <v>7</v>
      </c>
      <c r="L2219" s="52" t="s">
        <v>1146</v>
      </c>
      <c r="M2219" s="6" t="s">
        <v>510</v>
      </c>
      <c r="N2219" s="38">
        <v>1</v>
      </c>
    </row>
    <row r="2220" spans="1:14" ht="28.5" hidden="1" outlineLevel="2">
      <c r="A2220" s="104" t="s">
        <v>1304</v>
      </c>
      <c r="B2220" s="118" t="s">
        <v>1116</v>
      </c>
      <c r="C2220" s="22" t="s">
        <v>56</v>
      </c>
      <c r="D2220" s="148" t="s">
        <v>54</v>
      </c>
      <c r="E2220" s="6" t="s">
        <v>1305</v>
      </c>
      <c r="F2220" s="4" t="s">
        <v>1306</v>
      </c>
      <c r="G2220" s="143"/>
      <c r="H2220" s="143"/>
      <c r="I2220" s="6" t="s">
        <v>1124</v>
      </c>
      <c r="J2220" s="23">
        <v>7</v>
      </c>
      <c r="K2220" s="23">
        <v>7</v>
      </c>
      <c r="L2220" s="52" t="s">
        <v>1307</v>
      </c>
      <c r="M2220" s="6" t="s">
        <v>510</v>
      </c>
      <c r="N2220" s="38">
        <v>1</v>
      </c>
    </row>
    <row r="2221" spans="1:14" ht="28.5" hidden="1" outlineLevel="2">
      <c r="A2221" s="104" t="s">
        <v>1308</v>
      </c>
      <c r="B2221" s="118" t="s">
        <v>1116</v>
      </c>
      <c r="C2221" s="22" t="s">
        <v>56</v>
      </c>
      <c r="D2221" s="148" t="s">
        <v>54</v>
      </c>
      <c r="E2221" s="6" t="s">
        <v>1309</v>
      </c>
      <c r="F2221" s="4" t="s">
        <v>1278</v>
      </c>
      <c r="G2221" s="143"/>
      <c r="H2221" s="143"/>
      <c r="I2221" s="6" t="s">
        <v>1124</v>
      </c>
      <c r="J2221" s="23">
        <v>7</v>
      </c>
      <c r="K2221" s="23">
        <v>7</v>
      </c>
      <c r="L2221" s="52" t="s">
        <v>1153</v>
      </c>
      <c r="M2221" s="6" t="s">
        <v>510</v>
      </c>
      <c r="N2221" s="38">
        <v>1</v>
      </c>
    </row>
    <row r="2222" spans="1:14" ht="85.5" outlineLevel="1" collapsed="1">
      <c r="A2222" s="104" t="s">
        <v>1310</v>
      </c>
      <c r="B2222" s="118" t="s">
        <v>1116</v>
      </c>
      <c r="C2222" s="22" t="s">
        <v>56</v>
      </c>
      <c r="D2222" s="148" t="s">
        <v>54</v>
      </c>
      <c r="E2222" s="53" t="s">
        <v>1118</v>
      </c>
      <c r="F2222" s="4" t="s">
        <v>1311</v>
      </c>
      <c r="G2222" s="143" t="s">
        <v>1120</v>
      </c>
      <c r="H2222" s="143"/>
      <c r="I2222" s="22"/>
      <c r="J2222" s="22">
        <v>8</v>
      </c>
      <c r="K2222" s="22">
        <v>8</v>
      </c>
      <c r="L2222" s="4" t="str">
        <f>L2223&amp;" "&amp;N2223&amp;M2223&amp;" "&amp;L2224&amp;" "&amp;N2224&amp;M2224&amp;" "&amp;L2225&amp;" "&amp;N2225&amp;M2225&amp;" "&amp;L2226&amp;" "&amp;N2226&amp;M2226&amp;" "&amp;L2227&amp;" "&amp;N2227&amp;M2227&amp;" "&amp;L2228&amp;" "&amp;N2228&amp;M2228</f>
        <v>Ремонт разъединителей 35 кВ  2шт Ремонт выключателей 6 кВ 5шт Ремонт трансформаторов 6 кВ 1шт Ремонт трансформаторов 6 кВ 1шт Ремонт трансформаторов 35 кВ 1шт Ремонт трансформаторов 35 кВ 1шт</v>
      </c>
      <c r="M2222" s="6"/>
      <c r="N2222" s="38"/>
    </row>
    <row r="2223" spans="1:14" ht="28.5" hidden="1" outlineLevel="2">
      <c r="A2223" s="104" t="s">
        <v>1312</v>
      </c>
      <c r="B2223" s="118" t="s">
        <v>1116</v>
      </c>
      <c r="C2223" s="22" t="s">
        <v>56</v>
      </c>
      <c r="D2223" s="148" t="s">
        <v>54</v>
      </c>
      <c r="E2223" s="60" t="s">
        <v>1313</v>
      </c>
      <c r="F2223" s="4" t="s">
        <v>1314</v>
      </c>
      <c r="G2223" s="143"/>
      <c r="H2223" s="143"/>
      <c r="I2223" s="6" t="s">
        <v>43</v>
      </c>
      <c r="J2223" s="23">
        <v>8</v>
      </c>
      <c r="K2223" s="23">
        <v>8</v>
      </c>
      <c r="L2223" s="52" t="s">
        <v>1135</v>
      </c>
      <c r="M2223" s="6" t="s">
        <v>510</v>
      </c>
      <c r="N2223" s="38">
        <v>2</v>
      </c>
    </row>
    <row r="2224" spans="1:14" ht="28.5" hidden="1" outlineLevel="2">
      <c r="A2224" s="104" t="s">
        <v>1315</v>
      </c>
      <c r="B2224" s="118" t="s">
        <v>1116</v>
      </c>
      <c r="C2224" s="22" t="s">
        <v>56</v>
      </c>
      <c r="D2224" s="148" t="s">
        <v>54</v>
      </c>
      <c r="E2224" s="60" t="s">
        <v>1316</v>
      </c>
      <c r="F2224" s="4" t="s">
        <v>1317</v>
      </c>
      <c r="G2224" s="143"/>
      <c r="H2224" s="143"/>
      <c r="I2224" s="6" t="s">
        <v>43</v>
      </c>
      <c r="J2224" s="23">
        <v>8</v>
      </c>
      <c r="K2224" s="23">
        <v>8</v>
      </c>
      <c r="L2224" s="52" t="s">
        <v>1142</v>
      </c>
      <c r="M2224" s="6" t="s">
        <v>510</v>
      </c>
      <c r="N2224" s="38">
        <v>5</v>
      </c>
    </row>
    <row r="2225" spans="1:14" ht="28.5" hidden="1" outlineLevel="2">
      <c r="A2225" s="104" t="s">
        <v>1318</v>
      </c>
      <c r="B2225" s="118" t="s">
        <v>1116</v>
      </c>
      <c r="C2225" s="22" t="s">
        <v>56</v>
      </c>
      <c r="D2225" s="148" t="s">
        <v>54</v>
      </c>
      <c r="E2225" s="6" t="s">
        <v>1319</v>
      </c>
      <c r="F2225" s="4" t="s">
        <v>1271</v>
      </c>
      <c r="G2225" s="143"/>
      <c r="H2225" s="143"/>
      <c r="I2225" s="6" t="s">
        <v>1124</v>
      </c>
      <c r="J2225" s="23">
        <v>8</v>
      </c>
      <c r="K2225" s="23">
        <v>8</v>
      </c>
      <c r="L2225" s="52" t="s">
        <v>1146</v>
      </c>
      <c r="M2225" s="6" t="s">
        <v>510</v>
      </c>
      <c r="N2225" s="38">
        <v>1</v>
      </c>
    </row>
    <row r="2226" spans="1:14" ht="28.5" hidden="1" outlineLevel="2">
      <c r="A2226" s="104" t="s">
        <v>1320</v>
      </c>
      <c r="B2226" s="118" t="s">
        <v>1116</v>
      </c>
      <c r="C2226" s="22" t="s">
        <v>56</v>
      </c>
      <c r="D2226" s="148" t="s">
        <v>54</v>
      </c>
      <c r="E2226" s="6" t="s">
        <v>1321</v>
      </c>
      <c r="F2226" s="4" t="s">
        <v>1211</v>
      </c>
      <c r="G2226" s="143"/>
      <c r="H2226" s="143"/>
      <c r="I2226" s="6" t="s">
        <v>1124</v>
      </c>
      <c r="J2226" s="23">
        <v>8</v>
      </c>
      <c r="K2226" s="23">
        <v>8</v>
      </c>
      <c r="L2226" s="52" t="s">
        <v>1146</v>
      </c>
      <c r="M2226" s="6" t="s">
        <v>510</v>
      </c>
      <c r="N2226" s="38">
        <v>1</v>
      </c>
    </row>
    <row r="2227" spans="1:14" ht="28.5" hidden="1" outlineLevel="2">
      <c r="A2227" s="104" t="s">
        <v>1322</v>
      </c>
      <c r="B2227" s="118" t="s">
        <v>1116</v>
      </c>
      <c r="C2227" s="22" t="s">
        <v>56</v>
      </c>
      <c r="D2227" s="148" t="s">
        <v>54</v>
      </c>
      <c r="E2227" s="6" t="s">
        <v>1323</v>
      </c>
      <c r="F2227" s="4" t="s">
        <v>1324</v>
      </c>
      <c r="G2227" s="143"/>
      <c r="H2227" s="143"/>
      <c r="I2227" s="6" t="s">
        <v>1124</v>
      </c>
      <c r="J2227" s="23">
        <v>8</v>
      </c>
      <c r="K2227" s="23">
        <v>8</v>
      </c>
      <c r="L2227" s="52" t="s">
        <v>1307</v>
      </c>
      <c r="M2227" s="6" t="s">
        <v>510</v>
      </c>
      <c r="N2227" s="38">
        <v>1</v>
      </c>
    </row>
    <row r="2228" spans="1:14" ht="28.5" hidden="1" outlineLevel="2">
      <c r="A2228" s="104" t="s">
        <v>1325</v>
      </c>
      <c r="B2228" s="118" t="s">
        <v>1116</v>
      </c>
      <c r="C2228" s="22" t="s">
        <v>56</v>
      </c>
      <c r="D2228" s="148" t="s">
        <v>54</v>
      </c>
      <c r="E2228" s="6" t="s">
        <v>1326</v>
      </c>
      <c r="F2228" s="4" t="s">
        <v>1327</v>
      </c>
      <c r="G2228" s="143"/>
      <c r="H2228" s="143"/>
      <c r="I2228" s="6" t="s">
        <v>1124</v>
      </c>
      <c r="J2228" s="23">
        <v>8</v>
      </c>
      <c r="K2228" s="23">
        <v>8</v>
      </c>
      <c r="L2228" s="52" t="s">
        <v>1307</v>
      </c>
      <c r="M2228" s="6" t="s">
        <v>510</v>
      </c>
      <c r="N2228" s="38">
        <v>1</v>
      </c>
    </row>
    <row r="2229" spans="1:14" ht="57" outlineLevel="1" collapsed="1">
      <c r="A2229" s="104" t="s">
        <v>1328</v>
      </c>
      <c r="B2229" s="118" t="s">
        <v>1116</v>
      </c>
      <c r="C2229" s="22" t="s">
        <v>56</v>
      </c>
      <c r="D2229" s="148" t="s">
        <v>54</v>
      </c>
      <c r="E2229" s="53"/>
      <c r="F2229" s="4" t="s">
        <v>1329</v>
      </c>
      <c r="G2229" s="143" t="s">
        <v>1120</v>
      </c>
      <c r="H2229" s="143"/>
      <c r="I2229" s="22"/>
      <c r="J2229" s="22">
        <v>1</v>
      </c>
      <c r="K2229" s="22">
        <v>8</v>
      </c>
      <c r="L2229" s="4" t="str">
        <f>L2230&amp;" "&amp;N2230&amp;M2230&amp;" "&amp;L2231&amp;" "&amp;N2231&amp;M2231&amp;" "&amp;L2232&amp;" "&amp;N2232&amp;M2232&amp;" "&amp;L2233&amp;" "&amp;N2233&amp;M2233</f>
        <v>Ремонт трансформаторов 6 кВ 1шт Ремонт трансформаторов 6 кВ 1шт Ремонт трансформаторов 35 кВ 1шт Ремонт трансформаторов 35 кВ 1шт</v>
      </c>
      <c r="M2229" s="6"/>
      <c r="N2229" s="38"/>
    </row>
    <row r="2230" spans="1:14" ht="28.5" hidden="1" outlineLevel="2">
      <c r="A2230" s="104" t="s">
        <v>1330</v>
      </c>
      <c r="B2230" s="118" t="s">
        <v>1116</v>
      </c>
      <c r="C2230" s="22" t="s">
        <v>56</v>
      </c>
      <c r="D2230" s="148" t="s">
        <v>54</v>
      </c>
      <c r="E2230" s="6" t="s">
        <v>1331</v>
      </c>
      <c r="F2230" s="4" t="s">
        <v>1271</v>
      </c>
      <c r="G2230" s="143"/>
      <c r="H2230" s="143"/>
      <c r="I2230" s="6" t="s">
        <v>1124</v>
      </c>
      <c r="J2230" s="23">
        <v>1</v>
      </c>
      <c r="K2230" s="23">
        <v>1</v>
      </c>
      <c r="L2230" s="52" t="s">
        <v>1146</v>
      </c>
      <c r="M2230" s="6" t="s">
        <v>510</v>
      </c>
      <c r="N2230" s="38">
        <v>1</v>
      </c>
    </row>
    <row r="2231" spans="1:14" ht="28.5" hidden="1" outlineLevel="2">
      <c r="A2231" s="104" t="s">
        <v>1332</v>
      </c>
      <c r="B2231" s="118" t="s">
        <v>1116</v>
      </c>
      <c r="C2231" s="22" t="s">
        <v>56</v>
      </c>
      <c r="D2231" s="148" t="s">
        <v>54</v>
      </c>
      <c r="E2231" s="6" t="s">
        <v>1333</v>
      </c>
      <c r="F2231" s="4" t="s">
        <v>1211</v>
      </c>
      <c r="G2231" s="143"/>
      <c r="H2231" s="143"/>
      <c r="I2231" s="6" t="s">
        <v>1124</v>
      </c>
      <c r="J2231" s="23">
        <v>1</v>
      </c>
      <c r="K2231" s="23">
        <v>1</v>
      </c>
      <c r="L2231" s="52" t="s">
        <v>1146</v>
      </c>
      <c r="M2231" s="6" t="s">
        <v>510</v>
      </c>
      <c r="N2231" s="38">
        <v>1</v>
      </c>
    </row>
    <row r="2232" spans="1:14" ht="28.5" hidden="1" outlineLevel="2">
      <c r="A2232" s="104" t="s">
        <v>1334</v>
      </c>
      <c r="B2232" s="118" t="s">
        <v>1116</v>
      </c>
      <c r="C2232" s="22" t="s">
        <v>56</v>
      </c>
      <c r="D2232" s="148" t="s">
        <v>54</v>
      </c>
      <c r="E2232" s="6" t="s">
        <v>1335</v>
      </c>
      <c r="F2232" s="4" t="s">
        <v>1336</v>
      </c>
      <c r="G2232" s="143"/>
      <c r="H2232" s="143"/>
      <c r="I2232" s="6" t="s">
        <v>1124</v>
      </c>
      <c r="J2232" s="23">
        <v>1</v>
      </c>
      <c r="K2232" s="23">
        <v>1</v>
      </c>
      <c r="L2232" s="52" t="s">
        <v>1307</v>
      </c>
      <c r="M2232" s="6" t="s">
        <v>510</v>
      </c>
      <c r="N2232" s="38">
        <v>1</v>
      </c>
    </row>
    <row r="2233" spans="1:14" ht="28.5" hidden="1" outlineLevel="2">
      <c r="A2233" s="104" t="s">
        <v>1337</v>
      </c>
      <c r="B2233" s="118" t="s">
        <v>1116</v>
      </c>
      <c r="C2233" s="22" t="s">
        <v>56</v>
      </c>
      <c r="D2233" s="148" t="s">
        <v>54</v>
      </c>
      <c r="E2233" s="6" t="s">
        <v>1338</v>
      </c>
      <c r="F2233" s="4" t="s">
        <v>1339</v>
      </c>
      <c r="G2233" s="143"/>
      <c r="H2233" s="143"/>
      <c r="I2233" s="6" t="s">
        <v>1124</v>
      </c>
      <c r="J2233" s="23">
        <v>1</v>
      </c>
      <c r="K2233" s="23">
        <v>1</v>
      </c>
      <c r="L2233" s="52" t="s">
        <v>1307</v>
      </c>
      <c r="M2233" s="6" t="s">
        <v>510</v>
      </c>
      <c r="N2233" s="38">
        <v>1</v>
      </c>
    </row>
    <row r="2234" spans="1:14" ht="85.5" outlineLevel="1" collapsed="1">
      <c r="A2234" s="104" t="s">
        <v>1340</v>
      </c>
      <c r="B2234" s="118" t="s">
        <v>1116</v>
      </c>
      <c r="C2234" s="22" t="s">
        <v>56</v>
      </c>
      <c r="D2234" s="148" t="s">
        <v>54</v>
      </c>
      <c r="E2234" s="53"/>
      <c r="F2234" s="4" t="s">
        <v>1341</v>
      </c>
      <c r="G2234" s="143" t="s">
        <v>1120</v>
      </c>
      <c r="H2234" s="143"/>
      <c r="I2234" s="22"/>
      <c r="J2234" s="22">
        <v>2</v>
      </c>
      <c r="K2234" s="22">
        <v>2</v>
      </c>
      <c r="L2234" s="4" t="str">
        <f>L2235&amp;" "&amp;N2235&amp;M2235&amp;" "&amp;L2236&amp;" "&amp;N2236&amp;M2236&amp;" "&amp;L2237&amp;" "&amp;N2237&amp;M2237&amp;" "&amp;L2238&amp;" "&amp;N2238&amp;M2238&amp;" "&amp;L2239&amp;" "&amp;N2239&amp;M2239&amp;" "&amp;L2240&amp;" "&amp;N2240&amp;M2240</f>
        <v>Ремонт разъединителей 35 кВ  2шт Ремонт выключателей 6 кВ 2шт Ремонт трансформаторов 6 кВ 1шт Ремонт трансформаторов 6 кВ 1шт Ремонт трансформаторов 110 кВ 1шт Ремонт трансформаторов 35 кВ 1шт</v>
      </c>
      <c r="M2234" s="6"/>
      <c r="N2234" s="38"/>
    </row>
    <row r="2235" spans="1:14" ht="28.5" hidden="1" outlineLevel="2">
      <c r="A2235" s="104" t="s">
        <v>1342</v>
      </c>
      <c r="B2235" s="118" t="s">
        <v>1116</v>
      </c>
      <c r="C2235" s="22" t="s">
        <v>56</v>
      </c>
      <c r="D2235" s="148" t="s">
        <v>54</v>
      </c>
      <c r="E2235" s="53" t="s">
        <v>1343</v>
      </c>
      <c r="F2235" s="4" t="s">
        <v>1247</v>
      </c>
      <c r="G2235" s="143"/>
      <c r="H2235" s="143"/>
      <c r="I2235" s="6" t="s">
        <v>43</v>
      </c>
      <c r="J2235" s="23">
        <v>2</v>
      </c>
      <c r="K2235" s="23">
        <v>2</v>
      </c>
      <c r="L2235" s="52" t="s">
        <v>1135</v>
      </c>
      <c r="M2235" s="53" t="s">
        <v>510</v>
      </c>
      <c r="N2235" s="38">
        <v>2</v>
      </c>
    </row>
    <row r="2236" spans="1:14" ht="28.5" hidden="1" outlineLevel="2">
      <c r="A2236" s="104" t="s">
        <v>1344</v>
      </c>
      <c r="B2236" s="118" t="s">
        <v>1116</v>
      </c>
      <c r="C2236" s="22" t="s">
        <v>56</v>
      </c>
      <c r="D2236" s="148" t="s">
        <v>54</v>
      </c>
      <c r="E2236" s="6" t="s">
        <v>1345</v>
      </c>
      <c r="F2236" s="46" t="s">
        <v>1346</v>
      </c>
      <c r="G2236" s="143"/>
      <c r="H2236" s="143"/>
      <c r="I2236" s="6" t="s">
        <v>1124</v>
      </c>
      <c r="J2236" s="23">
        <v>2</v>
      </c>
      <c r="K2236" s="23">
        <v>2</v>
      </c>
      <c r="L2236" s="52" t="s">
        <v>1142</v>
      </c>
      <c r="M2236" s="53" t="s">
        <v>510</v>
      </c>
      <c r="N2236" s="54">
        <v>2</v>
      </c>
    </row>
    <row r="2237" spans="1:14" ht="28.5" hidden="1" outlineLevel="2">
      <c r="A2237" s="104" t="s">
        <v>1347</v>
      </c>
      <c r="B2237" s="118" t="s">
        <v>1116</v>
      </c>
      <c r="C2237" s="22" t="s">
        <v>56</v>
      </c>
      <c r="D2237" s="148" t="s">
        <v>54</v>
      </c>
      <c r="E2237" s="6" t="s">
        <v>1348</v>
      </c>
      <c r="F2237" s="4" t="s">
        <v>1349</v>
      </c>
      <c r="G2237" s="143"/>
      <c r="H2237" s="143"/>
      <c r="I2237" s="6" t="s">
        <v>1124</v>
      </c>
      <c r="J2237" s="23">
        <v>2</v>
      </c>
      <c r="K2237" s="23">
        <v>2</v>
      </c>
      <c r="L2237" s="52" t="s">
        <v>1146</v>
      </c>
      <c r="M2237" s="6" t="s">
        <v>510</v>
      </c>
      <c r="N2237" s="38">
        <v>1</v>
      </c>
    </row>
    <row r="2238" spans="1:14" ht="28.5" hidden="1" outlineLevel="2">
      <c r="A2238" s="104" t="s">
        <v>1350</v>
      </c>
      <c r="B2238" s="118" t="s">
        <v>1116</v>
      </c>
      <c r="C2238" s="22" t="s">
        <v>56</v>
      </c>
      <c r="D2238" s="148" t="s">
        <v>54</v>
      </c>
      <c r="E2238" s="6" t="s">
        <v>1351</v>
      </c>
      <c r="F2238" s="4" t="s">
        <v>1211</v>
      </c>
      <c r="G2238" s="143"/>
      <c r="H2238" s="143"/>
      <c r="I2238" s="6" t="s">
        <v>1124</v>
      </c>
      <c r="J2238" s="23">
        <v>2</v>
      </c>
      <c r="K2238" s="23">
        <v>2</v>
      </c>
      <c r="L2238" s="52" t="s">
        <v>1146</v>
      </c>
      <c r="M2238" s="6" t="s">
        <v>510</v>
      </c>
      <c r="N2238" s="38">
        <v>1</v>
      </c>
    </row>
    <row r="2239" spans="1:14" ht="28.5" hidden="1" outlineLevel="2">
      <c r="A2239" s="104" t="s">
        <v>1352</v>
      </c>
      <c r="B2239" s="118" t="s">
        <v>1116</v>
      </c>
      <c r="C2239" s="22" t="s">
        <v>56</v>
      </c>
      <c r="D2239" s="148" t="s">
        <v>54</v>
      </c>
      <c r="E2239" s="6" t="s">
        <v>1353</v>
      </c>
      <c r="F2239" s="4" t="s">
        <v>1354</v>
      </c>
      <c r="G2239" s="143"/>
      <c r="H2239" s="143"/>
      <c r="I2239" s="6" t="s">
        <v>1124</v>
      </c>
      <c r="J2239" s="23">
        <v>2</v>
      </c>
      <c r="K2239" s="23">
        <v>2</v>
      </c>
      <c r="L2239" s="52" t="s">
        <v>1153</v>
      </c>
      <c r="M2239" s="6" t="s">
        <v>510</v>
      </c>
      <c r="N2239" s="38">
        <v>1</v>
      </c>
    </row>
    <row r="2240" spans="1:14" ht="28.5" hidden="1" outlineLevel="2">
      <c r="A2240" s="104" t="s">
        <v>1355</v>
      </c>
      <c r="B2240" s="118" t="s">
        <v>1116</v>
      </c>
      <c r="C2240" s="22" t="s">
        <v>56</v>
      </c>
      <c r="D2240" s="148" t="s">
        <v>54</v>
      </c>
      <c r="E2240" s="6" t="s">
        <v>1356</v>
      </c>
      <c r="F2240" s="4" t="s">
        <v>1357</v>
      </c>
      <c r="G2240" s="143"/>
      <c r="H2240" s="143"/>
      <c r="I2240" s="6" t="s">
        <v>1124</v>
      </c>
      <c r="J2240" s="23">
        <v>2</v>
      </c>
      <c r="K2240" s="23">
        <v>2</v>
      </c>
      <c r="L2240" s="52" t="s">
        <v>1307</v>
      </c>
      <c r="M2240" s="6" t="s">
        <v>510</v>
      </c>
      <c r="N2240" s="38">
        <v>1</v>
      </c>
    </row>
    <row r="2241" spans="1:14" ht="57" outlineLevel="1" collapsed="1">
      <c r="A2241" s="104" t="s">
        <v>1358</v>
      </c>
      <c r="B2241" s="118" t="s">
        <v>1116</v>
      </c>
      <c r="C2241" s="22" t="s">
        <v>56</v>
      </c>
      <c r="D2241" s="148" t="s">
        <v>54</v>
      </c>
      <c r="E2241" s="53"/>
      <c r="F2241" s="4" t="s">
        <v>1359</v>
      </c>
      <c r="G2241" s="143" t="s">
        <v>1120</v>
      </c>
      <c r="H2241" s="143"/>
      <c r="I2241" s="22"/>
      <c r="J2241" s="22">
        <v>3</v>
      </c>
      <c r="K2241" s="22">
        <v>3</v>
      </c>
      <c r="L2241" s="4" t="str">
        <f>L2242&amp;" "&amp;N2242&amp;M2242&amp;" "&amp;L2243&amp;" "&amp;N2243&amp;M2243&amp;" "&amp;L2244&amp;" "&amp;N2244&amp;M2244&amp;" "&amp;L2245&amp;" "&amp;N2245&amp;M2245</f>
        <v>Ремонт выключателей 35 кВ  1шт Ремонт разъединителей 35 кВ 2шт Ремонт трансформаторов 35 кВ 1шт Ремонт трансформаторов 35 кВ 1шт</v>
      </c>
      <c r="M2241" s="6"/>
      <c r="N2241" s="38"/>
    </row>
    <row r="2242" spans="1:14" ht="28.5" hidden="1" outlineLevel="2">
      <c r="A2242" s="104" t="s">
        <v>1360</v>
      </c>
      <c r="B2242" s="118" t="s">
        <v>1116</v>
      </c>
      <c r="C2242" s="22" t="s">
        <v>56</v>
      </c>
      <c r="D2242" s="148" t="s">
        <v>54</v>
      </c>
      <c r="E2242" s="60" t="s">
        <v>1361</v>
      </c>
      <c r="F2242" s="4" t="s">
        <v>1362</v>
      </c>
      <c r="G2242" s="143"/>
      <c r="H2242" s="143"/>
      <c r="I2242" s="6" t="s">
        <v>43</v>
      </c>
      <c r="J2242" s="23">
        <v>3</v>
      </c>
      <c r="K2242" s="23">
        <v>3</v>
      </c>
      <c r="L2242" s="52" t="s">
        <v>1363</v>
      </c>
      <c r="M2242" s="6" t="s">
        <v>510</v>
      </c>
      <c r="N2242" s="38">
        <v>1</v>
      </c>
    </row>
    <row r="2243" spans="1:14" ht="28.5" hidden="1" outlineLevel="2">
      <c r="A2243" s="104" t="s">
        <v>1364</v>
      </c>
      <c r="B2243" s="118" t="s">
        <v>1116</v>
      </c>
      <c r="C2243" s="22" t="s">
        <v>56</v>
      </c>
      <c r="D2243" s="148" t="s">
        <v>54</v>
      </c>
      <c r="E2243" s="6" t="s">
        <v>1365</v>
      </c>
      <c r="F2243" s="84" t="s">
        <v>1366</v>
      </c>
      <c r="G2243" s="143"/>
      <c r="H2243" s="143"/>
      <c r="I2243" s="6" t="s">
        <v>1124</v>
      </c>
      <c r="J2243" s="23">
        <v>3</v>
      </c>
      <c r="K2243" s="23">
        <v>3</v>
      </c>
      <c r="L2243" s="52" t="s">
        <v>1367</v>
      </c>
      <c r="M2243" s="6" t="s">
        <v>510</v>
      </c>
      <c r="N2243" s="38">
        <v>2</v>
      </c>
    </row>
    <row r="2244" spans="1:14" ht="28.5" hidden="1" outlineLevel="2">
      <c r="A2244" s="104" t="s">
        <v>1368</v>
      </c>
      <c r="B2244" s="118" t="s">
        <v>1116</v>
      </c>
      <c r="C2244" s="22" t="s">
        <v>56</v>
      </c>
      <c r="D2244" s="148" t="s">
        <v>54</v>
      </c>
      <c r="E2244" s="6" t="s">
        <v>1369</v>
      </c>
      <c r="F2244" s="4" t="s">
        <v>1370</v>
      </c>
      <c r="G2244" s="143"/>
      <c r="H2244" s="143"/>
      <c r="I2244" s="6" t="s">
        <v>1124</v>
      </c>
      <c r="J2244" s="23">
        <v>3</v>
      </c>
      <c r="K2244" s="23">
        <v>3</v>
      </c>
      <c r="L2244" s="52" t="s">
        <v>1307</v>
      </c>
      <c r="M2244" s="6" t="s">
        <v>510</v>
      </c>
      <c r="N2244" s="38">
        <v>1</v>
      </c>
    </row>
    <row r="2245" spans="1:14" ht="28.5" hidden="1" outlineLevel="2">
      <c r="A2245" s="104" t="s">
        <v>1371</v>
      </c>
      <c r="B2245" s="118" t="s">
        <v>1116</v>
      </c>
      <c r="C2245" s="22" t="s">
        <v>56</v>
      </c>
      <c r="D2245" s="148" t="s">
        <v>54</v>
      </c>
      <c r="E2245" s="6" t="s">
        <v>1372</v>
      </c>
      <c r="F2245" s="4" t="s">
        <v>1339</v>
      </c>
      <c r="G2245" s="143"/>
      <c r="H2245" s="143"/>
      <c r="I2245" s="6" t="s">
        <v>1124</v>
      </c>
      <c r="J2245" s="23">
        <v>3</v>
      </c>
      <c r="K2245" s="23">
        <v>3</v>
      </c>
      <c r="L2245" s="52" t="s">
        <v>1307</v>
      </c>
      <c r="M2245" s="6" t="s">
        <v>510</v>
      </c>
      <c r="N2245" s="38">
        <v>1</v>
      </c>
    </row>
    <row r="2246" spans="1:14" ht="85.5" outlineLevel="1" collapsed="1">
      <c r="A2246" s="104" t="s">
        <v>1373</v>
      </c>
      <c r="B2246" s="118" t="s">
        <v>1116</v>
      </c>
      <c r="C2246" s="22" t="s">
        <v>56</v>
      </c>
      <c r="D2246" s="148" t="s">
        <v>54</v>
      </c>
      <c r="E2246" s="53"/>
      <c r="F2246" s="4" t="s">
        <v>1374</v>
      </c>
      <c r="G2246" s="143" t="s">
        <v>1120</v>
      </c>
      <c r="H2246" s="143"/>
      <c r="I2246" s="22"/>
      <c r="J2246" s="22">
        <v>11</v>
      </c>
      <c r="K2246" s="22">
        <v>11</v>
      </c>
      <c r="L2246" s="4" t="str">
        <f>L2247&amp;" "&amp;N2247&amp;M2247&amp;" "&amp;L2248&amp;" "&amp;N2248&amp;M2248&amp;" "&amp;L2249&amp;" "&amp;N2249&amp;M2249&amp;" "&amp;L2250&amp;" "&amp;N2250&amp;M2250&amp;" "&amp;L2251&amp;" "&amp;N2251&amp;M2251&amp;" "&amp;L2252&amp;" "&amp;N2252&amp;M2252</f>
        <v>Ремонт выключателей 35 кВ 2шт Ремонт выключателей 6 кВ 2шт Ремонт трансформаторов 6 кВ 1шт Ремонт трансформаторов 6 кВ 1шт Ремонт трансформаторов 35 кВ 1шт Ремонт трансформаторов 35 кВ 1шт</v>
      </c>
      <c r="M2246" s="6"/>
      <c r="N2246" s="38"/>
    </row>
    <row r="2247" spans="1:14" ht="28.5" hidden="1" outlineLevel="2">
      <c r="A2247" s="104" t="s">
        <v>1375</v>
      </c>
      <c r="B2247" s="118" t="s">
        <v>1116</v>
      </c>
      <c r="C2247" s="22" t="s">
        <v>56</v>
      </c>
      <c r="D2247" s="148" t="s">
        <v>54</v>
      </c>
      <c r="E2247" s="6" t="s">
        <v>1376</v>
      </c>
      <c r="F2247" s="46" t="s">
        <v>1377</v>
      </c>
      <c r="G2247" s="143"/>
      <c r="H2247" s="143"/>
      <c r="I2247" s="6" t="s">
        <v>43</v>
      </c>
      <c r="J2247" s="23">
        <v>11</v>
      </c>
      <c r="K2247" s="23">
        <v>11</v>
      </c>
      <c r="L2247" s="52" t="s">
        <v>1132</v>
      </c>
      <c r="M2247" s="53" t="s">
        <v>510</v>
      </c>
      <c r="N2247" s="54">
        <v>2</v>
      </c>
    </row>
    <row r="2248" spans="1:14" ht="28.5" hidden="1" outlineLevel="2">
      <c r="A2248" s="104" t="s">
        <v>1378</v>
      </c>
      <c r="B2248" s="118" t="s">
        <v>1116</v>
      </c>
      <c r="C2248" s="22" t="s">
        <v>56</v>
      </c>
      <c r="D2248" s="148" t="s">
        <v>54</v>
      </c>
      <c r="E2248" s="6" t="s">
        <v>1379</v>
      </c>
      <c r="F2248" s="46" t="s">
        <v>1380</v>
      </c>
      <c r="G2248" s="143"/>
      <c r="H2248" s="143"/>
      <c r="I2248" s="6" t="s">
        <v>1124</v>
      </c>
      <c r="J2248" s="23">
        <v>11</v>
      </c>
      <c r="K2248" s="23">
        <v>11</v>
      </c>
      <c r="L2248" s="52" t="s">
        <v>1142</v>
      </c>
      <c r="M2248" s="53" t="s">
        <v>510</v>
      </c>
      <c r="N2248" s="54">
        <v>2</v>
      </c>
    </row>
    <row r="2249" spans="1:14" ht="28.5" hidden="1" outlineLevel="2">
      <c r="A2249" s="104" t="s">
        <v>1381</v>
      </c>
      <c r="B2249" s="118" t="s">
        <v>1116</v>
      </c>
      <c r="C2249" s="22" t="s">
        <v>56</v>
      </c>
      <c r="D2249" s="148" t="s">
        <v>54</v>
      </c>
      <c r="E2249" s="6" t="s">
        <v>1382</v>
      </c>
      <c r="F2249" s="4" t="s">
        <v>1271</v>
      </c>
      <c r="G2249" s="143"/>
      <c r="H2249" s="143"/>
      <c r="I2249" s="6" t="s">
        <v>1124</v>
      </c>
      <c r="J2249" s="23">
        <v>11</v>
      </c>
      <c r="K2249" s="23">
        <v>11</v>
      </c>
      <c r="L2249" s="52" t="s">
        <v>1146</v>
      </c>
      <c r="M2249" s="6" t="s">
        <v>510</v>
      </c>
      <c r="N2249" s="38">
        <v>1</v>
      </c>
    </row>
    <row r="2250" spans="1:14" ht="28.5" hidden="1" outlineLevel="2">
      <c r="A2250" s="104" t="s">
        <v>1383</v>
      </c>
      <c r="B2250" s="118" t="s">
        <v>1116</v>
      </c>
      <c r="C2250" s="22" t="s">
        <v>56</v>
      </c>
      <c r="D2250" s="148" t="s">
        <v>54</v>
      </c>
      <c r="E2250" s="6" t="s">
        <v>1384</v>
      </c>
      <c r="F2250" s="4" t="s">
        <v>1211</v>
      </c>
      <c r="G2250" s="143"/>
      <c r="H2250" s="143"/>
      <c r="I2250" s="6" t="s">
        <v>1124</v>
      </c>
      <c r="J2250" s="23">
        <v>11</v>
      </c>
      <c r="K2250" s="23">
        <v>11</v>
      </c>
      <c r="L2250" s="52" t="s">
        <v>1146</v>
      </c>
      <c r="M2250" s="6" t="s">
        <v>510</v>
      </c>
      <c r="N2250" s="38">
        <v>1</v>
      </c>
    </row>
    <row r="2251" spans="1:14" ht="28.5" hidden="1" outlineLevel="2">
      <c r="A2251" s="104" t="s">
        <v>1385</v>
      </c>
      <c r="B2251" s="118" t="s">
        <v>1116</v>
      </c>
      <c r="C2251" s="22" t="s">
        <v>56</v>
      </c>
      <c r="D2251" s="148" t="s">
        <v>54</v>
      </c>
      <c r="E2251" s="6" t="s">
        <v>1386</v>
      </c>
      <c r="F2251" s="4" t="s">
        <v>1387</v>
      </c>
      <c r="G2251" s="143"/>
      <c r="H2251" s="143"/>
      <c r="I2251" s="6" t="s">
        <v>1124</v>
      </c>
      <c r="J2251" s="23">
        <v>11</v>
      </c>
      <c r="K2251" s="23">
        <v>11</v>
      </c>
      <c r="L2251" s="52" t="s">
        <v>1307</v>
      </c>
      <c r="M2251" s="6" t="s">
        <v>510</v>
      </c>
      <c r="N2251" s="38">
        <v>1</v>
      </c>
    </row>
    <row r="2252" spans="1:14" ht="28.5" hidden="1" outlineLevel="2">
      <c r="A2252" s="104" t="s">
        <v>1388</v>
      </c>
      <c r="B2252" s="118" t="s">
        <v>1116</v>
      </c>
      <c r="C2252" s="22" t="s">
        <v>56</v>
      </c>
      <c r="D2252" s="148" t="s">
        <v>54</v>
      </c>
      <c r="E2252" s="6" t="s">
        <v>1389</v>
      </c>
      <c r="F2252" s="4" t="s">
        <v>1327</v>
      </c>
      <c r="G2252" s="143"/>
      <c r="H2252" s="143"/>
      <c r="I2252" s="6" t="s">
        <v>1124</v>
      </c>
      <c r="J2252" s="23">
        <v>11</v>
      </c>
      <c r="K2252" s="23">
        <v>11</v>
      </c>
      <c r="L2252" s="52" t="s">
        <v>1307</v>
      </c>
      <c r="M2252" s="6" t="s">
        <v>510</v>
      </c>
      <c r="N2252" s="38">
        <v>1</v>
      </c>
    </row>
    <row r="2253" spans="1:14" ht="71.25" outlineLevel="1" collapsed="1">
      <c r="A2253" s="104" t="s">
        <v>1390</v>
      </c>
      <c r="B2253" s="118" t="s">
        <v>1116</v>
      </c>
      <c r="C2253" s="22" t="s">
        <v>56</v>
      </c>
      <c r="D2253" s="148" t="s">
        <v>54</v>
      </c>
      <c r="E2253" s="53"/>
      <c r="F2253" s="4" t="s">
        <v>1391</v>
      </c>
      <c r="G2253" s="143" t="s">
        <v>1120</v>
      </c>
      <c r="H2253" s="143"/>
      <c r="I2253" s="22"/>
      <c r="J2253" s="22">
        <v>10</v>
      </c>
      <c r="K2253" s="22">
        <v>10</v>
      </c>
      <c r="L2253" s="4" t="str">
        <f>L2254&amp;" "&amp;N2254&amp;M2254&amp;" "&amp;L2255&amp;" "&amp;N2255&amp;M2255&amp;" "&amp;L2256&amp;" "&amp;N2256&amp;M2256&amp;" "&amp;L2257&amp;" "&amp;N2257&amp;M2257&amp;" "&amp;L2258&amp;" "&amp;N2258&amp;M2258</f>
        <v>Ремонт выключателей 6 кВ 1шт Ремонт трансформаторов 6 кВ 1шт Ремонт трансформаторов 6 кВ 1шт Ремонт трансформаторов 35 кВ 1шт Ремонт трансформаторов 35 кВ 1шт</v>
      </c>
      <c r="M2253" s="6"/>
      <c r="N2253" s="38"/>
    </row>
    <row r="2254" spans="1:14" ht="28.5" hidden="1" outlineLevel="2">
      <c r="A2254" s="104" t="s">
        <v>1392</v>
      </c>
      <c r="B2254" s="118" t="s">
        <v>1116</v>
      </c>
      <c r="C2254" s="22" t="s">
        <v>56</v>
      </c>
      <c r="D2254" s="148" t="s">
        <v>54</v>
      </c>
      <c r="E2254" s="6" t="s">
        <v>1393</v>
      </c>
      <c r="F2254" s="46" t="s">
        <v>1394</v>
      </c>
      <c r="G2254" s="143"/>
      <c r="H2254" s="143"/>
      <c r="I2254" s="6" t="s">
        <v>43</v>
      </c>
      <c r="J2254" s="23">
        <v>10</v>
      </c>
      <c r="K2254" s="23">
        <v>10</v>
      </c>
      <c r="L2254" s="52" t="s">
        <v>1142</v>
      </c>
      <c r="M2254" s="53" t="s">
        <v>510</v>
      </c>
      <c r="N2254" s="54">
        <v>1</v>
      </c>
    </row>
    <row r="2255" spans="1:14" ht="28.5" hidden="1" outlineLevel="2">
      <c r="A2255" s="104" t="s">
        <v>1395</v>
      </c>
      <c r="B2255" s="118" t="s">
        <v>1116</v>
      </c>
      <c r="C2255" s="22" t="s">
        <v>56</v>
      </c>
      <c r="D2255" s="148" t="s">
        <v>54</v>
      </c>
      <c r="E2255" s="6" t="s">
        <v>1396</v>
      </c>
      <c r="F2255" s="4" t="s">
        <v>1349</v>
      </c>
      <c r="G2255" s="143"/>
      <c r="H2255" s="143"/>
      <c r="I2255" s="6" t="s">
        <v>1124</v>
      </c>
      <c r="J2255" s="23">
        <v>10</v>
      </c>
      <c r="K2255" s="23">
        <v>10</v>
      </c>
      <c r="L2255" s="52" t="s">
        <v>1146</v>
      </c>
      <c r="M2255" s="6" t="s">
        <v>510</v>
      </c>
      <c r="N2255" s="38">
        <v>1</v>
      </c>
    </row>
    <row r="2256" spans="1:14" ht="28.5" hidden="1" outlineLevel="2">
      <c r="A2256" s="104" t="s">
        <v>1397</v>
      </c>
      <c r="B2256" s="118" t="s">
        <v>1116</v>
      </c>
      <c r="C2256" s="22" t="s">
        <v>56</v>
      </c>
      <c r="D2256" s="148" t="s">
        <v>54</v>
      </c>
      <c r="E2256" s="6" t="s">
        <v>1398</v>
      </c>
      <c r="F2256" s="4" t="s">
        <v>1399</v>
      </c>
      <c r="G2256" s="143"/>
      <c r="H2256" s="143"/>
      <c r="I2256" s="6" t="s">
        <v>1124</v>
      </c>
      <c r="J2256" s="23">
        <v>10</v>
      </c>
      <c r="K2256" s="23">
        <v>10</v>
      </c>
      <c r="L2256" s="52" t="s">
        <v>1146</v>
      </c>
      <c r="M2256" s="6" t="s">
        <v>510</v>
      </c>
      <c r="N2256" s="38">
        <v>1</v>
      </c>
    </row>
    <row r="2257" spans="1:14" ht="28.5" hidden="1" outlineLevel="2">
      <c r="A2257" s="104" t="s">
        <v>1400</v>
      </c>
      <c r="B2257" s="118" t="s">
        <v>1116</v>
      </c>
      <c r="C2257" s="22" t="s">
        <v>56</v>
      </c>
      <c r="D2257" s="148" t="s">
        <v>54</v>
      </c>
      <c r="E2257" s="6" t="s">
        <v>1401</v>
      </c>
      <c r="F2257" s="4" t="s">
        <v>1387</v>
      </c>
      <c r="G2257" s="143"/>
      <c r="H2257" s="143"/>
      <c r="I2257" s="6" t="s">
        <v>1124</v>
      </c>
      <c r="J2257" s="23">
        <v>10</v>
      </c>
      <c r="K2257" s="23">
        <v>10</v>
      </c>
      <c r="L2257" s="52" t="s">
        <v>1307</v>
      </c>
      <c r="M2257" s="6" t="s">
        <v>510</v>
      </c>
      <c r="N2257" s="38">
        <v>1</v>
      </c>
    </row>
    <row r="2258" spans="1:14" ht="28.5" hidden="1" outlineLevel="2">
      <c r="A2258" s="104" t="s">
        <v>1402</v>
      </c>
      <c r="B2258" s="118" t="s">
        <v>1116</v>
      </c>
      <c r="C2258" s="22" t="s">
        <v>56</v>
      </c>
      <c r="D2258" s="148" t="s">
        <v>54</v>
      </c>
      <c r="E2258" s="6" t="s">
        <v>1403</v>
      </c>
      <c r="F2258" s="4" t="s">
        <v>1327</v>
      </c>
      <c r="G2258" s="143"/>
      <c r="H2258" s="143"/>
      <c r="I2258" s="6" t="s">
        <v>1124</v>
      </c>
      <c r="J2258" s="23">
        <v>10</v>
      </c>
      <c r="K2258" s="23">
        <v>10</v>
      </c>
      <c r="L2258" s="52" t="s">
        <v>1307</v>
      </c>
      <c r="M2258" s="6" t="s">
        <v>510</v>
      </c>
      <c r="N2258" s="38">
        <v>1</v>
      </c>
    </row>
    <row r="2259" spans="1:14" ht="85.5" outlineLevel="1" collapsed="1">
      <c r="A2259" s="104" t="s">
        <v>1404</v>
      </c>
      <c r="B2259" s="118" t="s">
        <v>1116</v>
      </c>
      <c r="C2259" s="22" t="s">
        <v>56</v>
      </c>
      <c r="D2259" s="148" t="s">
        <v>54</v>
      </c>
      <c r="E2259" s="53" t="s">
        <v>1118</v>
      </c>
      <c r="F2259" s="4" t="s">
        <v>1405</v>
      </c>
      <c r="G2259" s="143" t="s">
        <v>1120</v>
      </c>
      <c r="H2259" s="143"/>
      <c r="I2259" s="22"/>
      <c r="J2259" s="22">
        <v>3</v>
      </c>
      <c r="K2259" s="22">
        <v>3</v>
      </c>
      <c r="L2259" s="4" t="str">
        <f>L2260&amp;" "&amp;N2260&amp;M2260&amp;" "&amp;L2261&amp;" "&amp;N2261&amp;M2261&amp;" "&amp;L2262&amp;" "&amp;N2262&amp;M2262&amp;" "&amp;L2263&amp;" "&amp;N2263&amp;M2263&amp;" "&amp;L2264&amp;" "&amp;N2264&amp;M2264&amp;" "&amp;L2265&amp;" "&amp;N2265&amp;M2265</f>
        <v>Ремонт разъединителей 35 кВ  2шт Ремонт выключателей 35 кВ  3шт Ремонт трансформаторов 6 кВ 1шт Ремонт трансформаторов 6 кВ 1шт Ремонт трансформаторов 35 кВ 1шт Ремонт трансформаторов 35 кВ 1шт</v>
      </c>
      <c r="M2259" s="6"/>
      <c r="N2259" s="38"/>
    </row>
    <row r="2260" spans="1:14" ht="28.5" hidden="1" outlineLevel="2">
      <c r="A2260" s="104" t="s">
        <v>1406</v>
      </c>
      <c r="B2260" s="118" t="s">
        <v>1116</v>
      </c>
      <c r="C2260" s="22" t="s">
        <v>56</v>
      </c>
      <c r="D2260" s="148" t="s">
        <v>54</v>
      </c>
      <c r="E2260" s="6" t="s">
        <v>1407</v>
      </c>
      <c r="F2260" s="4" t="s">
        <v>1408</v>
      </c>
      <c r="G2260" s="143"/>
      <c r="H2260" s="143"/>
      <c r="I2260" s="6" t="s">
        <v>1124</v>
      </c>
      <c r="J2260" s="23">
        <v>3</v>
      </c>
      <c r="K2260" s="23">
        <v>3</v>
      </c>
      <c r="L2260" s="52" t="s">
        <v>1135</v>
      </c>
      <c r="M2260" s="53" t="s">
        <v>510</v>
      </c>
      <c r="N2260" s="54">
        <v>2</v>
      </c>
    </row>
    <row r="2261" spans="1:14" ht="28.5" hidden="1" outlineLevel="2">
      <c r="A2261" s="104" t="s">
        <v>1409</v>
      </c>
      <c r="B2261" s="118" t="s">
        <v>1116</v>
      </c>
      <c r="C2261" s="22" t="s">
        <v>56</v>
      </c>
      <c r="D2261" s="148" t="s">
        <v>54</v>
      </c>
      <c r="E2261" s="6" t="s">
        <v>1407</v>
      </c>
      <c r="F2261" s="4" t="s">
        <v>1410</v>
      </c>
      <c r="G2261" s="143"/>
      <c r="H2261" s="143"/>
      <c r="I2261" s="6" t="s">
        <v>43</v>
      </c>
      <c r="J2261" s="23">
        <v>3</v>
      </c>
      <c r="K2261" s="23">
        <v>3</v>
      </c>
      <c r="L2261" s="52" t="s">
        <v>1363</v>
      </c>
      <c r="M2261" s="53" t="s">
        <v>510</v>
      </c>
      <c r="N2261" s="54">
        <v>3</v>
      </c>
    </row>
    <row r="2262" spans="1:14" ht="28.5" hidden="1" outlineLevel="2">
      <c r="A2262" s="104" t="s">
        <v>1411</v>
      </c>
      <c r="B2262" s="118" t="s">
        <v>1116</v>
      </c>
      <c r="C2262" s="22" t="s">
        <v>56</v>
      </c>
      <c r="D2262" s="148" t="s">
        <v>54</v>
      </c>
      <c r="E2262" s="6" t="s">
        <v>1412</v>
      </c>
      <c r="F2262" s="4" t="s">
        <v>1413</v>
      </c>
      <c r="G2262" s="143"/>
      <c r="H2262" s="143"/>
      <c r="I2262" s="6" t="s">
        <v>1124</v>
      </c>
      <c r="J2262" s="23">
        <v>3</v>
      </c>
      <c r="K2262" s="23">
        <v>3</v>
      </c>
      <c r="L2262" s="52" t="s">
        <v>1146</v>
      </c>
      <c r="M2262" s="6" t="s">
        <v>510</v>
      </c>
      <c r="N2262" s="38">
        <v>1</v>
      </c>
    </row>
    <row r="2263" spans="1:14" ht="28.5" hidden="1" outlineLevel="2">
      <c r="A2263" s="104" t="s">
        <v>1414</v>
      </c>
      <c r="B2263" s="118" t="s">
        <v>1116</v>
      </c>
      <c r="C2263" s="22" t="s">
        <v>56</v>
      </c>
      <c r="D2263" s="148" t="s">
        <v>54</v>
      </c>
      <c r="E2263" s="6" t="s">
        <v>1415</v>
      </c>
      <c r="F2263" s="4" t="s">
        <v>1416</v>
      </c>
      <c r="G2263" s="143"/>
      <c r="H2263" s="143"/>
      <c r="I2263" s="6" t="s">
        <v>1124</v>
      </c>
      <c r="J2263" s="23">
        <v>3</v>
      </c>
      <c r="K2263" s="23">
        <v>3</v>
      </c>
      <c r="L2263" s="52" t="s">
        <v>1146</v>
      </c>
      <c r="M2263" s="6" t="s">
        <v>510</v>
      </c>
      <c r="N2263" s="38">
        <v>1</v>
      </c>
    </row>
    <row r="2264" spans="1:14" ht="28.5" hidden="1" outlineLevel="2">
      <c r="A2264" s="104" t="s">
        <v>1417</v>
      </c>
      <c r="B2264" s="118" t="s">
        <v>1116</v>
      </c>
      <c r="C2264" s="22" t="s">
        <v>56</v>
      </c>
      <c r="D2264" s="148" t="s">
        <v>54</v>
      </c>
      <c r="E2264" s="6" t="s">
        <v>1418</v>
      </c>
      <c r="F2264" s="4" t="s">
        <v>1419</v>
      </c>
      <c r="G2264" s="143"/>
      <c r="H2264" s="143"/>
      <c r="I2264" s="6" t="s">
        <v>1124</v>
      </c>
      <c r="J2264" s="23">
        <v>3</v>
      </c>
      <c r="K2264" s="23">
        <v>3</v>
      </c>
      <c r="L2264" s="52" t="s">
        <v>1307</v>
      </c>
      <c r="M2264" s="6" t="s">
        <v>510</v>
      </c>
      <c r="N2264" s="38">
        <v>1</v>
      </c>
    </row>
    <row r="2265" spans="1:14" ht="28.5" hidden="1" outlineLevel="2">
      <c r="A2265" s="104" t="s">
        <v>1420</v>
      </c>
      <c r="B2265" s="118" t="s">
        <v>1116</v>
      </c>
      <c r="C2265" s="22" t="s">
        <v>56</v>
      </c>
      <c r="D2265" s="148" t="s">
        <v>54</v>
      </c>
      <c r="E2265" s="6" t="s">
        <v>1338</v>
      </c>
      <c r="F2265" s="4" t="s">
        <v>1327</v>
      </c>
      <c r="G2265" s="143"/>
      <c r="H2265" s="143"/>
      <c r="I2265" s="6" t="s">
        <v>1124</v>
      </c>
      <c r="J2265" s="23">
        <v>3</v>
      </c>
      <c r="K2265" s="23">
        <v>3</v>
      </c>
      <c r="L2265" s="52" t="s">
        <v>1307</v>
      </c>
      <c r="M2265" s="6" t="s">
        <v>510</v>
      </c>
      <c r="N2265" s="38">
        <v>1</v>
      </c>
    </row>
    <row r="2266" spans="1:14" ht="85.5" outlineLevel="1" collapsed="1">
      <c r="A2266" s="104" t="s">
        <v>1421</v>
      </c>
      <c r="B2266" s="118" t="s">
        <v>1116</v>
      </c>
      <c r="C2266" s="22" t="s">
        <v>56</v>
      </c>
      <c r="D2266" s="148" t="s">
        <v>54</v>
      </c>
      <c r="E2266" s="53" t="s">
        <v>1118</v>
      </c>
      <c r="F2266" s="4" t="s">
        <v>1422</v>
      </c>
      <c r="G2266" s="143" t="s">
        <v>1120</v>
      </c>
      <c r="H2266" s="143"/>
      <c r="I2266" s="22"/>
      <c r="J2266" s="22">
        <v>3</v>
      </c>
      <c r="K2266" s="22">
        <v>3</v>
      </c>
      <c r="L2266" s="4" t="str">
        <f>L2267&amp;" "&amp;N2267&amp;M2267&amp;" "&amp;L2268&amp;" "&amp;N2268&amp;M2268&amp;" "&amp;L2269&amp;" "&amp;N2269&amp;M2269&amp;" "&amp;L2270&amp;" "&amp;N2270&amp;M2270&amp;" "&amp;L2271&amp;" "&amp;N2271&amp;M2271&amp;" "&amp;L2272&amp;" "&amp;N2272&amp;M2272</f>
        <v>Ремонт разъединителей 35 кВ  4шт Ремонт выключателей 10 кВ  2шт Ремонт трансформаторов 6 кВ 1шт Ремонт трансформаторов 6 кВ 1шт Ремонт трансформаторов 35 кВ 1шт Ремонт трансформаторов 35 кВ 1шт</v>
      </c>
      <c r="M2266" s="6"/>
      <c r="N2266" s="38"/>
    </row>
    <row r="2267" spans="1:14" ht="28.5" hidden="1" outlineLevel="2">
      <c r="A2267" s="104" t="s">
        <v>1423</v>
      </c>
      <c r="B2267" s="118" t="s">
        <v>1116</v>
      </c>
      <c r="C2267" s="22" t="s">
        <v>56</v>
      </c>
      <c r="D2267" s="148" t="s">
        <v>54</v>
      </c>
      <c r="E2267" s="6" t="s">
        <v>1424</v>
      </c>
      <c r="F2267" s="4" t="s">
        <v>1425</v>
      </c>
      <c r="G2267" s="143"/>
      <c r="H2267" s="143"/>
      <c r="I2267" s="6" t="s">
        <v>43</v>
      </c>
      <c r="J2267" s="23">
        <v>3</v>
      </c>
      <c r="K2267" s="23">
        <v>3</v>
      </c>
      <c r="L2267" s="52" t="s">
        <v>1135</v>
      </c>
      <c r="M2267" s="53" t="s">
        <v>510</v>
      </c>
      <c r="N2267" s="54">
        <v>4</v>
      </c>
    </row>
    <row r="2268" spans="1:14" ht="28.5" hidden="1" outlineLevel="2">
      <c r="A2268" s="104" t="s">
        <v>1426</v>
      </c>
      <c r="B2268" s="118" t="s">
        <v>1116</v>
      </c>
      <c r="C2268" s="22" t="s">
        <v>56</v>
      </c>
      <c r="D2268" s="148" t="s">
        <v>54</v>
      </c>
      <c r="E2268" s="6" t="s">
        <v>1427</v>
      </c>
      <c r="F2268" s="4" t="s">
        <v>1428</v>
      </c>
      <c r="G2268" s="143"/>
      <c r="H2268" s="143"/>
      <c r="I2268" s="6" t="s">
        <v>43</v>
      </c>
      <c r="J2268" s="23">
        <v>3</v>
      </c>
      <c r="K2268" s="23">
        <v>3</v>
      </c>
      <c r="L2268" s="52" t="s">
        <v>1429</v>
      </c>
      <c r="M2268" s="53" t="s">
        <v>510</v>
      </c>
      <c r="N2268" s="54">
        <v>2</v>
      </c>
    </row>
    <row r="2269" spans="1:14" ht="28.5" hidden="1" outlineLevel="2">
      <c r="A2269" s="104" t="s">
        <v>1430</v>
      </c>
      <c r="B2269" s="118" t="s">
        <v>1116</v>
      </c>
      <c r="C2269" s="22" t="s">
        <v>56</v>
      </c>
      <c r="D2269" s="148" t="s">
        <v>54</v>
      </c>
      <c r="E2269" s="6" t="s">
        <v>1431</v>
      </c>
      <c r="F2269" s="4" t="s">
        <v>1413</v>
      </c>
      <c r="G2269" s="143"/>
      <c r="H2269" s="143"/>
      <c r="I2269" s="6" t="s">
        <v>1124</v>
      </c>
      <c r="J2269" s="23">
        <v>3</v>
      </c>
      <c r="K2269" s="23">
        <v>3</v>
      </c>
      <c r="L2269" s="52" t="s">
        <v>1146</v>
      </c>
      <c r="M2269" s="6" t="s">
        <v>510</v>
      </c>
      <c r="N2269" s="38">
        <v>1</v>
      </c>
    </row>
    <row r="2270" spans="1:14" ht="28.5" hidden="1" outlineLevel="2">
      <c r="A2270" s="104" t="s">
        <v>1432</v>
      </c>
      <c r="B2270" s="118" t="s">
        <v>1116</v>
      </c>
      <c r="C2270" s="22" t="s">
        <v>56</v>
      </c>
      <c r="D2270" s="148" t="s">
        <v>54</v>
      </c>
      <c r="E2270" s="6" t="s">
        <v>1433</v>
      </c>
      <c r="F2270" s="4" t="s">
        <v>1416</v>
      </c>
      <c r="G2270" s="143"/>
      <c r="H2270" s="143"/>
      <c r="I2270" s="6" t="s">
        <v>1124</v>
      </c>
      <c r="J2270" s="23">
        <v>3</v>
      </c>
      <c r="K2270" s="23">
        <v>3</v>
      </c>
      <c r="L2270" s="52" t="s">
        <v>1146</v>
      </c>
      <c r="M2270" s="6" t="s">
        <v>510</v>
      </c>
      <c r="N2270" s="38">
        <v>1</v>
      </c>
    </row>
    <row r="2271" spans="1:14" ht="28.5" hidden="1" outlineLevel="2">
      <c r="A2271" s="104" t="s">
        <v>1434</v>
      </c>
      <c r="B2271" s="118" t="s">
        <v>1116</v>
      </c>
      <c r="C2271" s="22" t="s">
        <v>56</v>
      </c>
      <c r="D2271" s="148" t="s">
        <v>54</v>
      </c>
      <c r="E2271" s="6" t="s">
        <v>1435</v>
      </c>
      <c r="F2271" s="4" t="s">
        <v>1436</v>
      </c>
      <c r="G2271" s="143"/>
      <c r="H2271" s="143"/>
      <c r="I2271" s="6" t="s">
        <v>1124</v>
      </c>
      <c r="J2271" s="23">
        <v>3</v>
      </c>
      <c r="K2271" s="23">
        <v>3</v>
      </c>
      <c r="L2271" s="52" t="s">
        <v>1307</v>
      </c>
      <c r="M2271" s="6" t="s">
        <v>510</v>
      </c>
      <c r="N2271" s="38">
        <v>1</v>
      </c>
    </row>
    <row r="2272" spans="1:14" ht="28.5" hidden="1" outlineLevel="2">
      <c r="A2272" s="104" t="s">
        <v>1437</v>
      </c>
      <c r="B2272" s="118" t="s">
        <v>1116</v>
      </c>
      <c r="C2272" s="22" t="s">
        <v>56</v>
      </c>
      <c r="D2272" s="148" t="s">
        <v>54</v>
      </c>
      <c r="E2272" s="6" t="s">
        <v>1438</v>
      </c>
      <c r="F2272" s="4" t="s">
        <v>1439</v>
      </c>
      <c r="G2272" s="143"/>
      <c r="H2272" s="143"/>
      <c r="I2272" s="6" t="s">
        <v>1124</v>
      </c>
      <c r="J2272" s="23">
        <v>3</v>
      </c>
      <c r="K2272" s="23">
        <v>3</v>
      </c>
      <c r="L2272" s="52" t="s">
        <v>1307</v>
      </c>
      <c r="M2272" s="6" t="s">
        <v>510</v>
      </c>
      <c r="N2272" s="38">
        <v>1</v>
      </c>
    </row>
    <row r="2273" spans="1:14" ht="71.25" outlineLevel="1" collapsed="1">
      <c r="A2273" s="104" t="s">
        <v>1440</v>
      </c>
      <c r="B2273" s="118" t="s">
        <v>1116</v>
      </c>
      <c r="C2273" s="22" t="s">
        <v>56</v>
      </c>
      <c r="D2273" s="148" t="s">
        <v>54</v>
      </c>
      <c r="E2273" s="53" t="s">
        <v>1118</v>
      </c>
      <c r="F2273" s="4" t="s">
        <v>1441</v>
      </c>
      <c r="G2273" s="143" t="s">
        <v>1120</v>
      </c>
      <c r="H2273" s="143"/>
      <c r="I2273" s="22"/>
      <c r="J2273" s="22">
        <v>7</v>
      </c>
      <c r="K2273" s="22">
        <v>7</v>
      </c>
      <c r="L2273" s="4" t="str">
        <f>L2274&amp;" "&amp;N2274&amp;M2274&amp;" "&amp;L2275&amp;" "&amp;N2275&amp;M2275&amp;" "&amp;L2276&amp;" "&amp;N2276&amp;M2276&amp;" "&amp;L2277&amp;" "&amp;N2277&amp;M2277&amp;" "&amp;L2278&amp;" "&amp;N2278&amp;M2278</f>
        <v>Ремонт выключателей 35 кВ 2шт Ремонт разъединителей 35 кВ  8шт Ремонт трансформаторов 6 кВ 1шт Ремонт трансформаторов 35 кВ 1шт Ремонт трансформаторов 35 кВ 1шт</v>
      </c>
      <c r="M2273" s="6"/>
      <c r="N2273" s="38"/>
    </row>
    <row r="2274" spans="1:14" ht="28.5" hidden="1" outlineLevel="2">
      <c r="A2274" s="104" t="s">
        <v>1442</v>
      </c>
      <c r="B2274" s="118" t="s">
        <v>1116</v>
      </c>
      <c r="C2274" s="22" t="s">
        <v>56</v>
      </c>
      <c r="D2274" s="148" t="s">
        <v>54</v>
      </c>
      <c r="E2274" s="6" t="s">
        <v>1443</v>
      </c>
      <c r="F2274" s="46" t="s">
        <v>1444</v>
      </c>
      <c r="G2274" s="143"/>
      <c r="H2274" s="143"/>
      <c r="I2274" s="6" t="s">
        <v>43</v>
      </c>
      <c r="J2274" s="23">
        <v>7</v>
      </c>
      <c r="K2274" s="23">
        <v>7</v>
      </c>
      <c r="L2274" s="52" t="s">
        <v>1132</v>
      </c>
      <c r="M2274" s="53" t="s">
        <v>510</v>
      </c>
      <c r="N2274" s="54">
        <v>2</v>
      </c>
    </row>
    <row r="2275" spans="1:14" ht="57" hidden="1" outlineLevel="2">
      <c r="A2275" s="104" t="s">
        <v>1445</v>
      </c>
      <c r="B2275" s="118" t="s">
        <v>1116</v>
      </c>
      <c r="C2275" s="22" t="s">
        <v>56</v>
      </c>
      <c r="D2275" s="148" t="s">
        <v>54</v>
      </c>
      <c r="E2275" s="6" t="s">
        <v>1446</v>
      </c>
      <c r="F2275" s="4" t="s">
        <v>1447</v>
      </c>
      <c r="G2275" s="143"/>
      <c r="H2275" s="143"/>
      <c r="I2275" s="6" t="s">
        <v>1124</v>
      </c>
      <c r="J2275" s="23">
        <v>7</v>
      </c>
      <c r="K2275" s="23">
        <v>7</v>
      </c>
      <c r="L2275" s="52" t="s">
        <v>1135</v>
      </c>
      <c r="M2275" s="53" t="s">
        <v>510</v>
      </c>
      <c r="N2275" s="54">
        <v>8</v>
      </c>
    </row>
    <row r="2276" spans="1:14" ht="28.5" hidden="1" outlineLevel="2">
      <c r="A2276" s="104" t="s">
        <v>1448</v>
      </c>
      <c r="B2276" s="118" t="s">
        <v>1116</v>
      </c>
      <c r="C2276" s="22" t="s">
        <v>56</v>
      </c>
      <c r="D2276" s="148" t="s">
        <v>54</v>
      </c>
      <c r="E2276" s="6" t="s">
        <v>1449</v>
      </c>
      <c r="F2276" s="4" t="s">
        <v>1450</v>
      </c>
      <c r="G2276" s="143"/>
      <c r="H2276" s="143"/>
      <c r="I2276" s="6" t="s">
        <v>1124</v>
      </c>
      <c r="J2276" s="23">
        <v>7</v>
      </c>
      <c r="K2276" s="23">
        <v>7</v>
      </c>
      <c r="L2276" s="52" t="s">
        <v>1146</v>
      </c>
      <c r="M2276" s="6" t="s">
        <v>510</v>
      </c>
      <c r="N2276" s="38">
        <v>1</v>
      </c>
    </row>
    <row r="2277" spans="1:14" ht="28.5" hidden="1" outlineLevel="2">
      <c r="A2277" s="104" t="s">
        <v>1451</v>
      </c>
      <c r="B2277" s="118" t="s">
        <v>1116</v>
      </c>
      <c r="C2277" s="22" t="s">
        <v>56</v>
      </c>
      <c r="D2277" s="148" t="s">
        <v>54</v>
      </c>
      <c r="E2277" s="6" t="s">
        <v>1452</v>
      </c>
      <c r="F2277" s="4" t="s">
        <v>1453</v>
      </c>
      <c r="G2277" s="143"/>
      <c r="H2277" s="143"/>
      <c r="I2277" s="6" t="s">
        <v>1124</v>
      </c>
      <c r="J2277" s="23">
        <v>7</v>
      </c>
      <c r="K2277" s="23">
        <v>7</v>
      </c>
      <c r="L2277" s="52" t="s">
        <v>1307</v>
      </c>
      <c r="M2277" s="6" t="s">
        <v>510</v>
      </c>
      <c r="N2277" s="38">
        <v>1</v>
      </c>
    </row>
    <row r="2278" spans="1:14" ht="28.5" hidden="1" outlineLevel="2">
      <c r="A2278" s="104" t="s">
        <v>1454</v>
      </c>
      <c r="B2278" s="118" t="s">
        <v>1116</v>
      </c>
      <c r="C2278" s="22" t="s">
        <v>56</v>
      </c>
      <c r="D2278" s="148" t="s">
        <v>54</v>
      </c>
      <c r="E2278" s="6" t="s">
        <v>1455</v>
      </c>
      <c r="F2278" s="4" t="s">
        <v>1456</v>
      </c>
      <c r="G2278" s="143"/>
      <c r="H2278" s="143"/>
      <c r="I2278" s="6" t="s">
        <v>1124</v>
      </c>
      <c r="J2278" s="23">
        <v>7</v>
      </c>
      <c r="K2278" s="23">
        <v>7</v>
      </c>
      <c r="L2278" s="52" t="s">
        <v>1307</v>
      </c>
      <c r="M2278" s="6" t="s">
        <v>510</v>
      </c>
      <c r="N2278" s="38">
        <v>1</v>
      </c>
    </row>
    <row r="2279" spans="1:14" ht="57" outlineLevel="1" collapsed="1">
      <c r="A2279" s="104" t="s">
        <v>1457</v>
      </c>
      <c r="B2279" s="118" t="s">
        <v>1116</v>
      </c>
      <c r="C2279" s="22" t="s">
        <v>56</v>
      </c>
      <c r="D2279" s="148" t="s">
        <v>54</v>
      </c>
      <c r="E2279" s="53" t="s">
        <v>1118</v>
      </c>
      <c r="F2279" s="4" t="s">
        <v>1458</v>
      </c>
      <c r="G2279" s="143" t="s">
        <v>1120</v>
      </c>
      <c r="H2279" s="143"/>
      <c r="I2279" s="22"/>
      <c r="J2279" s="22">
        <v>4</v>
      </c>
      <c r="K2279" s="22">
        <v>4</v>
      </c>
      <c r="L2279" s="4" t="str">
        <f>L2280&amp;" "&amp;N2280&amp;M2280&amp;" "&amp;L2281&amp;" "&amp;N2281&amp;M2281&amp;" "&amp;L2282&amp;" "&amp;N2282&amp;M2282&amp;" "&amp;L2283&amp;" "&amp;N2283&amp;M2283</f>
        <v>Ремонт разъединителей 35 кВ  1шт Ремонт выключателей 6 кВ 1шт Ремонт трансформаторов 6 кВ 1шт Ремонт трансформаторов 35 кВ 1шт</v>
      </c>
      <c r="M2279" s="6"/>
      <c r="N2279" s="38"/>
    </row>
    <row r="2280" spans="1:14" ht="28.5" hidden="1" outlineLevel="2">
      <c r="A2280" s="104" t="s">
        <v>1459</v>
      </c>
      <c r="B2280" s="118" t="s">
        <v>1116</v>
      </c>
      <c r="C2280" s="22" t="s">
        <v>56</v>
      </c>
      <c r="D2280" s="148" t="s">
        <v>54</v>
      </c>
      <c r="E2280" s="59" t="s">
        <v>1460</v>
      </c>
      <c r="F2280" s="4" t="s">
        <v>1461</v>
      </c>
      <c r="G2280" s="143"/>
      <c r="H2280" s="143"/>
      <c r="I2280" s="6" t="s">
        <v>43</v>
      </c>
      <c r="J2280" s="23">
        <v>4</v>
      </c>
      <c r="K2280" s="23">
        <v>4</v>
      </c>
      <c r="L2280" s="52" t="s">
        <v>1135</v>
      </c>
      <c r="M2280" s="6" t="s">
        <v>510</v>
      </c>
      <c r="N2280" s="38">
        <v>1</v>
      </c>
    </row>
    <row r="2281" spans="1:14" ht="28.5" hidden="1" outlineLevel="2">
      <c r="A2281" s="104" t="s">
        <v>1462</v>
      </c>
      <c r="B2281" s="118" t="s">
        <v>1116</v>
      </c>
      <c r="C2281" s="22" t="s">
        <v>56</v>
      </c>
      <c r="D2281" s="148" t="s">
        <v>54</v>
      </c>
      <c r="E2281" s="6" t="s">
        <v>1463</v>
      </c>
      <c r="F2281" s="46" t="s">
        <v>1464</v>
      </c>
      <c r="G2281" s="143"/>
      <c r="H2281" s="143"/>
      <c r="I2281" s="6" t="s">
        <v>1124</v>
      </c>
      <c r="J2281" s="23">
        <v>4</v>
      </c>
      <c r="K2281" s="23">
        <v>4</v>
      </c>
      <c r="L2281" s="52" t="s">
        <v>1142</v>
      </c>
      <c r="M2281" s="53" t="s">
        <v>510</v>
      </c>
      <c r="N2281" s="54">
        <v>1</v>
      </c>
    </row>
    <row r="2282" spans="1:14" ht="28.5" hidden="1" outlineLevel="2">
      <c r="A2282" s="104" t="s">
        <v>1465</v>
      </c>
      <c r="B2282" s="118" t="s">
        <v>1116</v>
      </c>
      <c r="C2282" s="22" t="s">
        <v>56</v>
      </c>
      <c r="D2282" s="148" t="s">
        <v>54</v>
      </c>
      <c r="E2282" s="6" t="s">
        <v>1466</v>
      </c>
      <c r="F2282" s="4" t="s">
        <v>1467</v>
      </c>
      <c r="G2282" s="143"/>
      <c r="H2282" s="143"/>
      <c r="I2282" s="6" t="s">
        <v>1124</v>
      </c>
      <c r="J2282" s="23">
        <v>4</v>
      </c>
      <c r="K2282" s="23">
        <v>4</v>
      </c>
      <c r="L2282" s="52" t="s">
        <v>1146</v>
      </c>
      <c r="M2282" s="6" t="s">
        <v>510</v>
      </c>
      <c r="N2282" s="38">
        <v>1</v>
      </c>
    </row>
    <row r="2283" spans="1:14" ht="28.5" hidden="1" outlineLevel="2">
      <c r="A2283" s="104" t="s">
        <v>1468</v>
      </c>
      <c r="B2283" s="118" t="s">
        <v>1116</v>
      </c>
      <c r="C2283" s="22" t="s">
        <v>56</v>
      </c>
      <c r="D2283" s="148" t="s">
        <v>54</v>
      </c>
      <c r="E2283" s="6" t="s">
        <v>1469</v>
      </c>
      <c r="F2283" s="4" t="s">
        <v>1470</v>
      </c>
      <c r="G2283" s="143"/>
      <c r="H2283" s="143"/>
      <c r="I2283" s="6" t="s">
        <v>1124</v>
      </c>
      <c r="J2283" s="23">
        <v>4</v>
      </c>
      <c r="K2283" s="23">
        <v>4</v>
      </c>
      <c r="L2283" s="52" t="s">
        <v>1307</v>
      </c>
      <c r="M2283" s="6" t="s">
        <v>510</v>
      </c>
      <c r="N2283" s="38">
        <v>1</v>
      </c>
    </row>
    <row r="2284" spans="1:14" s="1" customFormat="1" ht="99.75" outlineLevel="1" collapsed="1">
      <c r="A2284" s="38" t="s">
        <v>1471</v>
      </c>
      <c r="B2284" s="118" t="s">
        <v>1116</v>
      </c>
      <c r="C2284" s="20" t="s">
        <v>202</v>
      </c>
      <c r="D2284" s="148" t="s">
        <v>54</v>
      </c>
      <c r="E2284" s="54" t="s">
        <v>1118</v>
      </c>
      <c r="F2284" s="4" t="s">
        <v>1472</v>
      </c>
      <c r="G2284" s="38" t="s">
        <v>1120</v>
      </c>
      <c r="H2284" s="38"/>
      <c r="I2284" s="38"/>
      <c r="J2284" s="59">
        <v>1</v>
      </c>
      <c r="K2284" s="59">
        <v>10</v>
      </c>
      <c r="L2284" s="4" t="str">
        <f>L2285&amp;" "&amp;N2285&amp;M2285&amp;" "&amp;L2286&amp;" "&amp;N2286&amp;M2286&amp;" "&amp;L2287&amp;" "&amp;N2287&amp;M2287&amp;" "&amp;L2288&amp;" "&amp;N2288&amp;M2288&amp;" "&amp;L2289&amp;" "&amp;N2289&amp;M2289&amp;" "&amp;L2290&amp;" "&amp;N2290&amp;M2290&amp;" "&amp;L2291&amp;" "&amp;N2291&amp;M2291&amp;" "&amp;L2292&amp;" "&amp;N2292&amp;M2292</f>
        <v>Ремонт выключателей 110 кВ  1шт. Ремонт трансформаторов 110 кВ 2шт. Ремонт разъединителей 35 кВ  3шт. Ремонт трансформаторов напряжения 35 кВ 2шт. Ремонт трансформаторов напряжения 6 кВ 2шт. Ремонт выключателей 6 кВ 1шт Ремонт обогрева  7шт Ремонт выключателей 6 кВ 13шт.</v>
      </c>
      <c r="M2284" s="38"/>
      <c r="N2284" s="38"/>
    </row>
    <row r="2285" spans="1:14" s="1" customFormat="1" hidden="1" outlineLevel="2">
      <c r="A2285" s="38"/>
      <c r="B2285" s="118" t="s">
        <v>1116</v>
      </c>
      <c r="C2285" s="20"/>
      <c r="D2285" s="148" t="s">
        <v>54</v>
      </c>
      <c r="E2285" s="20" t="s">
        <v>1473</v>
      </c>
      <c r="F2285" s="46" t="s">
        <v>1474</v>
      </c>
      <c r="G2285" s="38"/>
      <c r="H2285" s="38"/>
      <c r="I2285" s="38" t="s">
        <v>1475</v>
      </c>
      <c r="J2285" s="59">
        <v>6</v>
      </c>
      <c r="K2285" s="59">
        <v>6</v>
      </c>
      <c r="L2285" s="52" t="s">
        <v>1476</v>
      </c>
      <c r="M2285" s="54" t="s">
        <v>44</v>
      </c>
      <c r="N2285" s="54">
        <v>1</v>
      </c>
    </row>
    <row r="2286" spans="1:14" s="1" customFormat="1" ht="57" hidden="1" outlineLevel="2">
      <c r="A2286" s="38"/>
      <c r="B2286" s="118" t="s">
        <v>1116</v>
      </c>
      <c r="C2286" s="20"/>
      <c r="D2286" s="148" t="s">
        <v>54</v>
      </c>
      <c r="E2286" s="22" t="s">
        <v>1477</v>
      </c>
      <c r="F2286" s="46" t="s">
        <v>1478</v>
      </c>
      <c r="G2286" s="38"/>
      <c r="H2286" s="38"/>
      <c r="I2286" s="38" t="s">
        <v>1475</v>
      </c>
      <c r="J2286" s="59">
        <v>6</v>
      </c>
      <c r="K2286" s="59">
        <v>6</v>
      </c>
      <c r="L2286" s="52" t="s">
        <v>1153</v>
      </c>
      <c r="M2286" s="54" t="s">
        <v>44</v>
      </c>
      <c r="N2286" s="54">
        <v>2</v>
      </c>
    </row>
    <row r="2287" spans="1:14" s="1" customFormat="1" ht="42.75" hidden="1" outlineLevel="2">
      <c r="A2287" s="38"/>
      <c r="B2287" s="118" t="s">
        <v>1116</v>
      </c>
      <c r="C2287" s="20"/>
      <c r="D2287" s="148" t="s">
        <v>54</v>
      </c>
      <c r="E2287" s="20" t="s">
        <v>1479</v>
      </c>
      <c r="F2287" s="4" t="s">
        <v>1480</v>
      </c>
      <c r="G2287" s="38"/>
      <c r="H2287" s="38"/>
      <c r="I2287" s="38" t="s">
        <v>61</v>
      </c>
      <c r="J2287" s="59">
        <v>6</v>
      </c>
      <c r="K2287" s="59">
        <v>6</v>
      </c>
      <c r="L2287" s="52" t="s">
        <v>1135</v>
      </c>
      <c r="M2287" s="54" t="s">
        <v>44</v>
      </c>
      <c r="N2287" s="54">
        <v>3</v>
      </c>
    </row>
    <row r="2288" spans="1:14" s="1" customFormat="1" ht="57" hidden="1" outlineLevel="2">
      <c r="A2288" s="38"/>
      <c r="B2288" s="118" t="s">
        <v>1116</v>
      </c>
      <c r="C2288" s="20"/>
      <c r="D2288" s="148" t="s">
        <v>54</v>
      </c>
      <c r="E2288" s="22" t="s">
        <v>1481</v>
      </c>
      <c r="F2288" s="46" t="s">
        <v>1482</v>
      </c>
      <c r="G2288" s="38"/>
      <c r="H2288" s="38"/>
      <c r="I2288" s="38" t="s">
        <v>1475</v>
      </c>
      <c r="J2288" s="59">
        <v>6</v>
      </c>
      <c r="K2288" s="59">
        <v>6</v>
      </c>
      <c r="L2288" s="52" t="s">
        <v>1138</v>
      </c>
      <c r="M2288" s="54" t="s">
        <v>44</v>
      </c>
      <c r="N2288" s="54">
        <v>2</v>
      </c>
    </row>
    <row r="2289" spans="1:14" s="1" customFormat="1" ht="28.5" hidden="1" outlineLevel="2">
      <c r="A2289" s="38"/>
      <c r="B2289" s="118" t="s">
        <v>1116</v>
      </c>
      <c r="C2289" s="20"/>
      <c r="D2289" s="148" t="s">
        <v>54</v>
      </c>
      <c r="E2289" s="22" t="s">
        <v>1479</v>
      </c>
      <c r="F2289" s="46" t="s">
        <v>1483</v>
      </c>
      <c r="G2289" s="38"/>
      <c r="H2289" s="38"/>
      <c r="I2289" s="38" t="s">
        <v>1475</v>
      </c>
      <c r="J2289" s="59">
        <v>6</v>
      </c>
      <c r="K2289" s="59">
        <v>6</v>
      </c>
      <c r="L2289" s="52" t="s">
        <v>1484</v>
      </c>
      <c r="M2289" s="54" t="s">
        <v>44</v>
      </c>
      <c r="N2289" s="54">
        <v>2</v>
      </c>
    </row>
    <row r="2290" spans="1:14" s="1" customFormat="1" hidden="1" outlineLevel="2">
      <c r="A2290" s="38"/>
      <c r="B2290" s="118" t="s">
        <v>1116</v>
      </c>
      <c r="C2290" s="20"/>
      <c r="D2290" s="148" t="s">
        <v>54</v>
      </c>
      <c r="E2290" s="20" t="s">
        <v>1485</v>
      </c>
      <c r="F2290" s="46" t="s">
        <v>1486</v>
      </c>
      <c r="G2290" s="38"/>
      <c r="H2290" s="38"/>
      <c r="I2290" s="38" t="s">
        <v>61</v>
      </c>
      <c r="J2290" s="59">
        <v>1</v>
      </c>
      <c r="K2290" s="59">
        <v>1</v>
      </c>
      <c r="L2290" s="52" t="s">
        <v>1142</v>
      </c>
      <c r="M2290" s="54" t="s">
        <v>510</v>
      </c>
      <c r="N2290" s="54">
        <v>1</v>
      </c>
    </row>
    <row r="2291" spans="1:14" s="1" customFormat="1" hidden="1" outlineLevel="2">
      <c r="A2291" s="38"/>
      <c r="B2291" s="118" t="s">
        <v>1116</v>
      </c>
      <c r="C2291" s="20"/>
      <c r="D2291" s="148" t="s">
        <v>54</v>
      </c>
      <c r="E2291" s="20" t="s">
        <v>1479</v>
      </c>
      <c r="F2291" s="46" t="s">
        <v>1487</v>
      </c>
      <c r="G2291" s="38"/>
      <c r="H2291" s="38"/>
      <c r="I2291" s="38" t="s">
        <v>1475</v>
      </c>
      <c r="J2291" s="59">
        <v>10</v>
      </c>
      <c r="K2291" s="59">
        <v>10</v>
      </c>
      <c r="L2291" s="46" t="s">
        <v>1488</v>
      </c>
      <c r="M2291" s="54" t="s">
        <v>510</v>
      </c>
      <c r="N2291" s="54">
        <v>7</v>
      </c>
    </row>
    <row r="2292" spans="1:14" s="1" customFormat="1" ht="28.5" hidden="1" outlineLevel="2">
      <c r="A2292" s="38"/>
      <c r="B2292" s="118" t="s">
        <v>1116</v>
      </c>
      <c r="C2292" s="20"/>
      <c r="D2292" s="148" t="s">
        <v>54</v>
      </c>
      <c r="E2292" s="20" t="s">
        <v>1485</v>
      </c>
      <c r="F2292" s="46" t="s">
        <v>1489</v>
      </c>
      <c r="G2292" s="38"/>
      <c r="H2292" s="38"/>
      <c r="I2292" s="38" t="s">
        <v>1475</v>
      </c>
      <c r="J2292" s="38" t="s">
        <v>331</v>
      </c>
      <c r="K2292" s="38" t="s">
        <v>331</v>
      </c>
      <c r="L2292" s="52" t="s">
        <v>1142</v>
      </c>
      <c r="M2292" s="54" t="s">
        <v>44</v>
      </c>
      <c r="N2292" s="54">
        <v>13</v>
      </c>
    </row>
    <row r="2293" spans="1:14" s="1" customFormat="1" ht="128.25" outlineLevel="1" collapsed="1">
      <c r="A2293" s="38" t="s">
        <v>1490</v>
      </c>
      <c r="B2293" s="118" t="s">
        <v>1116</v>
      </c>
      <c r="C2293" s="20" t="s">
        <v>202</v>
      </c>
      <c r="D2293" s="148" t="s">
        <v>54</v>
      </c>
      <c r="E2293" s="38" t="s">
        <v>1118</v>
      </c>
      <c r="F2293" s="4" t="s">
        <v>1491</v>
      </c>
      <c r="G2293" s="38" t="s">
        <v>1120</v>
      </c>
      <c r="H2293" s="38"/>
      <c r="I2293" s="38"/>
      <c r="J2293" s="38">
        <v>1</v>
      </c>
      <c r="K2293" s="38">
        <v>8</v>
      </c>
      <c r="L2293" s="4" t="str">
        <f>L2294&amp;" "&amp;N2294&amp;M2294&amp;" "&amp;L2295&amp;" "&amp;N2295&amp;M2295&amp;" "&amp;L2296&amp;" "&amp;N2296&amp;M2296&amp;" "&amp;L2297&amp;" "&amp;N2297&amp;M2297&amp;" "&amp;L2298&amp;" "&amp;N2298&amp;M2298&amp;" "&amp;L2299&amp;" "&amp;N2299&amp;M2299&amp;" "&amp;L2300&amp;" "&amp;N2300&amp;M2300&amp;" "&amp;L2301&amp;" "&amp;N2301&amp;M2301&amp;" "&amp;L2302&amp;" "&amp;N2302&amp;M2302</f>
        <v>Ремонт выключателей 110 кВ 1шт. Ремонт разъединителей 35 кВ  2шт. Ремонт выключателей 35 кВ 1шт. Ремонт выключателей 35 кВ 2шт. Ремонт трансформаторов 110 кВ 2шт. Ремонт трансформаторов напряжения 35 кВ 3шт. Ремонт выключателей 6 кВ 4шт. Ремонт выключателей 6 кВ 2шт. Ремонт трансформаторов напряжения 6 кВ 2шт.</v>
      </c>
      <c r="M2293" s="54"/>
      <c r="N2293" s="54"/>
    </row>
    <row r="2294" spans="1:14" s="1" customFormat="1" hidden="1" outlineLevel="2">
      <c r="A2294" s="38"/>
      <c r="B2294" s="118" t="s">
        <v>1116</v>
      </c>
      <c r="C2294" s="20"/>
      <c r="D2294" s="148" t="s">
        <v>54</v>
      </c>
      <c r="E2294" s="20" t="s">
        <v>1492</v>
      </c>
      <c r="F2294" s="4" t="s">
        <v>1493</v>
      </c>
      <c r="G2294" s="38"/>
      <c r="H2294" s="38"/>
      <c r="I2294" s="38" t="s">
        <v>1475</v>
      </c>
      <c r="J2294" s="38" t="s">
        <v>346</v>
      </c>
      <c r="K2294" s="38" t="s">
        <v>346</v>
      </c>
      <c r="L2294" s="52" t="s">
        <v>1125</v>
      </c>
      <c r="M2294" s="54" t="s">
        <v>44</v>
      </c>
      <c r="N2294" s="54">
        <v>1</v>
      </c>
    </row>
    <row r="2295" spans="1:14" s="1" customFormat="1" ht="28.5" hidden="1" outlineLevel="2">
      <c r="A2295" s="38"/>
      <c r="B2295" s="118" t="s">
        <v>1116</v>
      </c>
      <c r="C2295" s="20"/>
      <c r="D2295" s="148" t="s">
        <v>54</v>
      </c>
      <c r="E2295" s="20" t="s">
        <v>1495</v>
      </c>
      <c r="F2295" s="4" t="s">
        <v>1496</v>
      </c>
      <c r="G2295" s="38"/>
      <c r="H2295" s="38"/>
      <c r="I2295" s="38" t="s">
        <v>1475</v>
      </c>
      <c r="J2295" s="38" t="s">
        <v>346</v>
      </c>
      <c r="K2295" s="38" t="s">
        <v>346</v>
      </c>
      <c r="L2295" s="52" t="s">
        <v>1135</v>
      </c>
      <c r="M2295" s="54" t="s">
        <v>44</v>
      </c>
      <c r="N2295" s="54">
        <v>2</v>
      </c>
    </row>
    <row r="2296" spans="1:14" s="1" customFormat="1" hidden="1" outlineLevel="2">
      <c r="A2296" s="38"/>
      <c r="B2296" s="118" t="s">
        <v>1116</v>
      </c>
      <c r="C2296" s="20"/>
      <c r="D2296" s="148" t="s">
        <v>54</v>
      </c>
      <c r="E2296" s="20" t="s">
        <v>1495</v>
      </c>
      <c r="F2296" s="4" t="s">
        <v>1497</v>
      </c>
      <c r="G2296" s="38"/>
      <c r="H2296" s="38"/>
      <c r="I2296" s="38" t="s">
        <v>61</v>
      </c>
      <c r="J2296" s="38" t="s">
        <v>348</v>
      </c>
      <c r="K2296" s="38" t="s">
        <v>348</v>
      </c>
      <c r="L2296" s="52" t="s">
        <v>1132</v>
      </c>
      <c r="M2296" s="38" t="s">
        <v>44</v>
      </c>
      <c r="N2296" s="38">
        <v>1</v>
      </c>
    </row>
    <row r="2297" spans="1:14" s="1" customFormat="1" hidden="1" outlineLevel="2">
      <c r="A2297" s="38"/>
      <c r="B2297" s="118" t="s">
        <v>1116</v>
      </c>
      <c r="C2297" s="20"/>
      <c r="D2297" s="148" t="s">
        <v>54</v>
      </c>
      <c r="E2297" s="20" t="s">
        <v>1495</v>
      </c>
      <c r="F2297" s="4" t="s">
        <v>1498</v>
      </c>
      <c r="G2297" s="38"/>
      <c r="H2297" s="38"/>
      <c r="I2297" s="38" t="s">
        <v>1475</v>
      </c>
      <c r="J2297" s="38" t="s">
        <v>348</v>
      </c>
      <c r="K2297" s="38" t="s">
        <v>348</v>
      </c>
      <c r="L2297" s="52" t="s">
        <v>1132</v>
      </c>
      <c r="M2297" s="38" t="s">
        <v>44</v>
      </c>
      <c r="N2297" s="38">
        <v>2</v>
      </c>
    </row>
    <row r="2298" spans="1:14" s="1" customFormat="1" ht="57" hidden="1" outlineLevel="2">
      <c r="A2298" s="38"/>
      <c r="B2298" s="118" t="s">
        <v>1116</v>
      </c>
      <c r="C2298" s="20"/>
      <c r="D2298" s="148" t="s">
        <v>54</v>
      </c>
      <c r="E2298" s="22" t="s">
        <v>1499</v>
      </c>
      <c r="F2298" s="46" t="s">
        <v>1500</v>
      </c>
      <c r="G2298" s="38"/>
      <c r="H2298" s="38"/>
      <c r="I2298" s="38" t="s">
        <v>1475</v>
      </c>
      <c r="J2298" s="38" t="s">
        <v>348</v>
      </c>
      <c r="K2298" s="38" t="s">
        <v>348</v>
      </c>
      <c r="L2298" s="52" t="s">
        <v>1153</v>
      </c>
      <c r="M2298" s="38" t="s">
        <v>44</v>
      </c>
      <c r="N2298" s="38">
        <v>2</v>
      </c>
    </row>
    <row r="2299" spans="1:14" s="1" customFormat="1" hidden="1" outlineLevel="2">
      <c r="A2299" s="38"/>
      <c r="B2299" s="118" t="s">
        <v>1116</v>
      </c>
      <c r="C2299" s="20"/>
      <c r="D2299" s="148" t="s">
        <v>54</v>
      </c>
      <c r="E2299" s="20" t="s">
        <v>1492</v>
      </c>
      <c r="F2299" s="4" t="s">
        <v>1501</v>
      </c>
      <c r="G2299" s="38"/>
      <c r="H2299" s="38"/>
      <c r="I2299" s="38" t="s">
        <v>1475</v>
      </c>
      <c r="J2299" s="38" t="s">
        <v>348</v>
      </c>
      <c r="K2299" s="38" t="s">
        <v>348</v>
      </c>
      <c r="L2299" s="52" t="s">
        <v>1138</v>
      </c>
      <c r="M2299" s="38" t="s">
        <v>44</v>
      </c>
      <c r="N2299" s="38">
        <v>3</v>
      </c>
    </row>
    <row r="2300" spans="1:14" s="1" customFormat="1" hidden="1" outlineLevel="2">
      <c r="A2300" s="38"/>
      <c r="B2300" s="118" t="s">
        <v>1116</v>
      </c>
      <c r="C2300" s="20"/>
      <c r="D2300" s="148" t="s">
        <v>54</v>
      </c>
      <c r="E2300" s="20" t="s">
        <v>1502</v>
      </c>
      <c r="F2300" s="46" t="s">
        <v>1503</v>
      </c>
      <c r="G2300" s="38"/>
      <c r="H2300" s="38"/>
      <c r="I2300" s="38" t="s">
        <v>1475</v>
      </c>
      <c r="J2300" s="38">
        <v>2</v>
      </c>
      <c r="K2300" s="38">
        <v>2</v>
      </c>
      <c r="L2300" s="52" t="s">
        <v>1142</v>
      </c>
      <c r="M2300" s="38" t="s">
        <v>44</v>
      </c>
      <c r="N2300" s="38">
        <v>4</v>
      </c>
    </row>
    <row r="2301" spans="1:14" s="1" customFormat="1" hidden="1" outlineLevel="2">
      <c r="A2301" s="38"/>
      <c r="B2301" s="118" t="s">
        <v>1116</v>
      </c>
      <c r="C2301" s="20"/>
      <c r="D2301" s="148" t="s">
        <v>54</v>
      </c>
      <c r="E2301" s="20" t="s">
        <v>1502</v>
      </c>
      <c r="F2301" s="4" t="s">
        <v>1504</v>
      </c>
      <c r="G2301" s="38"/>
      <c r="H2301" s="38"/>
      <c r="I2301" s="38" t="s">
        <v>61</v>
      </c>
      <c r="J2301" s="38" t="s">
        <v>370</v>
      </c>
      <c r="K2301" s="38" t="s">
        <v>370</v>
      </c>
      <c r="L2301" s="52" t="s">
        <v>1142</v>
      </c>
      <c r="M2301" s="38" t="s">
        <v>44</v>
      </c>
      <c r="N2301" s="38">
        <v>2</v>
      </c>
    </row>
    <row r="2302" spans="1:14" s="1" customFormat="1" ht="28.5" hidden="1" outlineLevel="2">
      <c r="A2302" s="38"/>
      <c r="B2302" s="118" t="s">
        <v>1116</v>
      </c>
      <c r="C2302" s="20"/>
      <c r="D2302" s="148" t="s">
        <v>54</v>
      </c>
      <c r="E2302" s="22" t="s">
        <v>1502</v>
      </c>
      <c r="F2302" s="46" t="s">
        <v>1505</v>
      </c>
      <c r="G2302" s="38"/>
      <c r="H2302" s="38"/>
      <c r="I2302" s="38" t="s">
        <v>1475</v>
      </c>
      <c r="J2302" s="38">
        <v>1</v>
      </c>
      <c r="K2302" s="38">
        <v>1</v>
      </c>
      <c r="L2302" s="52" t="s">
        <v>1484</v>
      </c>
      <c r="M2302" s="38" t="s">
        <v>44</v>
      </c>
      <c r="N2302" s="38">
        <v>2</v>
      </c>
    </row>
    <row r="2303" spans="1:14" s="1" customFormat="1" ht="71.25" outlineLevel="1" collapsed="1">
      <c r="A2303" s="38" t="s">
        <v>1506</v>
      </c>
      <c r="B2303" s="118" t="s">
        <v>1116</v>
      </c>
      <c r="C2303" s="20" t="s">
        <v>202</v>
      </c>
      <c r="D2303" s="148" t="s">
        <v>54</v>
      </c>
      <c r="E2303" s="22" t="s">
        <v>1118</v>
      </c>
      <c r="F2303" s="4" t="s">
        <v>1507</v>
      </c>
      <c r="G2303" s="38" t="s">
        <v>1120</v>
      </c>
      <c r="H2303" s="38"/>
      <c r="I2303" s="38"/>
      <c r="J2303" s="38">
        <v>2</v>
      </c>
      <c r="K2303" s="38">
        <v>9</v>
      </c>
      <c r="L2303" s="4" t="str">
        <f>L2304&amp;" "&amp;N2304&amp;M2304&amp;" "&amp;L2305&amp;" "&amp;N2305&amp;M2305&amp;" "&amp;L2306&amp;" "&amp;N2306&amp;M2306&amp;" "&amp;L2307&amp;" "&amp;N2307&amp;M2307&amp;" "&amp;L2308&amp;" "&amp;N2308&amp;M2308</f>
        <v>Ремонт разъединителей 110 кВ  1шт Ремонт разъединителей 110 кВ  2шт Ремонт трансформаторов 110 кВ 2шт Ремонт трансформаторов  6 кВ 2шт Ремонт выключателей 6 кВ 3шт</v>
      </c>
      <c r="M2303" s="38"/>
      <c r="N2303" s="38"/>
    </row>
    <row r="2304" spans="1:14" s="1" customFormat="1" hidden="1" outlineLevel="2">
      <c r="A2304" s="38"/>
      <c r="B2304" s="118" t="s">
        <v>1116</v>
      </c>
      <c r="C2304" s="20"/>
      <c r="D2304" s="148" t="s">
        <v>54</v>
      </c>
      <c r="E2304" s="20" t="s">
        <v>1508</v>
      </c>
      <c r="F2304" s="4" t="s">
        <v>1509</v>
      </c>
      <c r="G2304" s="38"/>
      <c r="H2304" s="38"/>
      <c r="I2304" s="38" t="s">
        <v>61</v>
      </c>
      <c r="J2304" s="38">
        <v>9</v>
      </c>
      <c r="K2304" s="38">
        <v>9</v>
      </c>
      <c r="L2304" s="52" t="s">
        <v>1128</v>
      </c>
      <c r="M2304" s="38" t="s">
        <v>510</v>
      </c>
      <c r="N2304" s="38">
        <v>1</v>
      </c>
    </row>
    <row r="2305" spans="1:14" s="1" customFormat="1" ht="28.5" hidden="1" outlineLevel="2">
      <c r="A2305" s="38"/>
      <c r="B2305" s="118" t="s">
        <v>1116</v>
      </c>
      <c r="C2305" s="20"/>
      <c r="D2305" s="148" t="s">
        <v>54</v>
      </c>
      <c r="E2305" s="20" t="s">
        <v>1508</v>
      </c>
      <c r="F2305" s="4" t="s">
        <v>1510</v>
      </c>
      <c r="G2305" s="38"/>
      <c r="H2305" s="38"/>
      <c r="I2305" s="38" t="s">
        <v>1475</v>
      </c>
      <c r="J2305" s="38" t="s">
        <v>344</v>
      </c>
      <c r="K2305" s="38" t="s">
        <v>344</v>
      </c>
      <c r="L2305" s="52" t="s">
        <v>1128</v>
      </c>
      <c r="M2305" s="38" t="s">
        <v>510</v>
      </c>
      <c r="N2305" s="38">
        <v>2</v>
      </c>
    </row>
    <row r="2306" spans="1:14" s="1" customFormat="1" ht="57" hidden="1" outlineLevel="2">
      <c r="A2306" s="38"/>
      <c r="B2306" s="118" t="s">
        <v>1116</v>
      </c>
      <c r="C2306" s="20"/>
      <c r="D2306" s="148" t="s">
        <v>54</v>
      </c>
      <c r="E2306" s="22" t="s">
        <v>1511</v>
      </c>
      <c r="F2306" s="46" t="s">
        <v>1512</v>
      </c>
      <c r="G2306" s="38"/>
      <c r="H2306" s="38"/>
      <c r="I2306" s="38" t="s">
        <v>1475</v>
      </c>
      <c r="J2306" s="38" t="s">
        <v>331</v>
      </c>
      <c r="K2306" s="38" t="s">
        <v>331</v>
      </c>
      <c r="L2306" s="52" t="s">
        <v>1153</v>
      </c>
      <c r="M2306" s="38" t="s">
        <v>510</v>
      </c>
      <c r="N2306" s="38">
        <v>2</v>
      </c>
    </row>
    <row r="2307" spans="1:14" s="1" customFormat="1" ht="57" hidden="1" outlineLevel="2">
      <c r="A2307" s="38"/>
      <c r="B2307" s="118" t="s">
        <v>1116</v>
      </c>
      <c r="C2307" s="20"/>
      <c r="D2307" s="148" t="s">
        <v>54</v>
      </c>
      <c r="E2307" s="22" t="s">
        <v>1513</v>
      </c>
      <c r="F2307" s="46" t="s">
        <v>1514</v>
      </c>
      <c r="G2307" s="38"/>
      <c r="H2307" s="38"/>
      <c r="I2307" s="38" t="s">
        <v>1475</v>
      </c>
      <c r="J2307" s="38">
        <v>3</v>
      </c>
      <c r="K2307" s="38">
        <v>3</v>
      </c>
      <c r="L2307" s="52" t="s">
        <v>1515</v>
      </c>
      <c r="M2307" s="38" t="s">
        <v>510</v>
      </c>
      <c r="N2307" s="38">
        <v>2</v>
      </c>
    </row>
    <row r="2308" spans="1:14" s="1" customFormat="1" hidden="1" outlineLevel="2">
      <c r="A2308" s="38"/>
      <c r="B2308" s="118" t="s">
        <v>1116</v>
      </c>
      <c r="C2308" s="20"/>
      <c r="D2308" s="148" t="s">
        <v>54</v>
      </c>
      <c r="E2308" s="20" t="s">
        <v>1516</v>
      </c>
      <c r="F2308" s="4" t="s">
        <v>1517</v>
      </c>
      <c r="G2308" s="38"/>
      <c r="H2308" s="38"/>
      <c r="I2308" s="38" t="s">
        <v>61</v>
      </c>
      <c r="J2308" s="38">
        <v>2</v>
      </c>
      <c r="K2308" s="38">
        <v>2</v>
      </c>
      <c r="L2308" s="52" t="s">
        <v>1142</v>
      </c>
      <c r="M2308" s="38" t="s">
        <v>510</v>
      </c>
      <c r="N2308" s="38">
        <v>3</v>
      </c>
    </row>
    <row r="2309" spans="1:14" s="1" customFormat="1" ht="85.5" outlineLevel="1" collapsed="1">
      <c r="A2309" s="38" t="s">
        <v>1518</v>
      </c>
      <c r="B2309" s="118" t="s">
        <v>1116</v>
      </c>
      <c r="C2309" s="20" t="s">
        <v>202</v>
      </c>
      <c r="D2309" s="148" t="s">
        <v>54</v>
      </c>
      <c r="E2309" s="20" t="s">
        <v>1118</v>
      </c>
      <c r="F2309" s="4" t="s">
        <v>1519</v>
      </c>
      <c r="G2309" s="38" t="s">
        <v>1120</v>
      </c>
      <c r="H2309" s="38"/>
      <c r="I2309" s="38"/>
      <c r="J2309" s="38">
        <v>5</v>
      </c>
      <c r="K2309" s="38">
        <v>10</v>
      </c>
      <c r="L2309" s="4" t="str">
        <f>L2310&amp;" "&amp;N2310&amp;M2310&amp;" "&amp;L2311&amp;" "&amp;N2311&amp;M2311&amp;" "&amp;L2312&amp;" "&amp;N2312&amp;M2312&amp;" "&amp;L2313&amp;" "&amp;N2313&amp;M2313&amp;" "&amp;L2314&amp;" "&amp;N2314&amp;M2314&amp;" "&amp;L2315&amp;" "&amp;N2315&amp;M2315&amp;" "&amp;L2316&amp;" "&amp;N2316&amp;M2316</f>
        <v>Ремонт выключателей 35 кВ  2шт Ремонт трансформаторов  35 кВ 2шт Ремонт разъединителей 35 кВ  2шт Ремонт сборных шин 35 кВ 2шт Ремонт разрядников 35кВ 2шт Ремонт сборных шин 10 кВ 2шт Ремонт выключателей 10 кВ 4шт</v>
      </c>
      <c r="M2309" s="38"/>
      <c r="N2309" s="38"/>
    </row>
    <row r="2310" spans="1:14" s="1" customFormat="1" hidden="1" outlineLevel="2">
      <c r="A2310" s="38"/>
      <c r="B2310" s="118" t="s">
        <v>1116</v>
      </c>
      <c r="C2310" s="20"/>
      <c r="D2310" s="148" t="s">
        <v>54</v>
      </c>
      <c r="E2310" s="20" t="s">
        <v>1520</v>
      </c>
      <c r="F2310" s="4" t="s">
        <v>1521</v>
      </c>
      <c r="G2310" s="38"/>
      <c r="H2310" s="38"/>
      <c r="I2310" s="38" t="s">
        <v>61</v>
      </c>
      <c r="J2310" s="38">
        <v>7</v>
      </c>
      <c r="K2310" s="38">
        <v>7</v>
      </c>
      <c r="L2310" s="52" t="s">
        <v>1363</v>
      </c>
      <c r="M2310" s="38" t="s">
        <v>510</v>
      </c>
      <c r="N2310" s="38">
        <v>2</v>
      </c>
    </row>
    <row r="2311" spans="1:14" s="1" customFormat="1" ht="57" hidden="1" outlineLevel="2">
      <c r="A2311" s="38"/>
      <c r="B2311" s="118" t="s">
        <v>1116</v>
      </c>
      <c r="C2311" s="20"/>
      <c r="D2311" s="148" t="s">
        <v>54</v>
      </c>
      <c r="E2311" s="22" t="s">
        <v>1522</v>
      </c>
      <c r="F2311" s="46" t="s">
        <v>1523</v>
      </c>
      <c r="G2311" s="38"/>
      <c r="H2311" s="38"/>
      <c r="I2311" s="38" t="s">
        <v>1475</v>
      </c>
      <c r="J2311" s="38">
        <v>7</v>
      </c>
      <c r="K2311" s="38">
        <v>7</v>
      </c>
      <c r="L2311" s="52" t="s">
        <v>1524</v>
      </c>
      <c r="M2311" s="38" t="s">
        <v>510</v>
      </c>
      <c r="N2311" s="38">
        <v>2</v>
      </c>
    </row>
    <row r="2312" spans="1:14" s="1" customFormat="1" hidden="1" outlineLevel="2">
      <c r="A2312" s="38"/>
      <c r="B2312" s="118" t="s">
        <v>1116</v>
      </c>
      <c r="C2312" s="20"/>
      <c r="D2312" s="148" t="s">
        <v>54</v>
      </c>
      <c r="E2312" s="20" t="s">
        <v>1520</v>
      </c>
      <c r="F2312" s="4" t="s">
        <v>1525</v>
      </c>
      <c r="G2312" s="38"/>
      <c r="H2312" s="38"/>
      <c r="I2312" s="38" t="s">
        <v>1475</v>
      </c>
      <c r="J2312" s="38">
        <v>7</v>
      </c>
      <c r="K2312" s="38">
        <v>7</v>
      </c>
      <c r="L2312" s="52" t="s">
        <v>1135</v>
      </c>
      <c r="M2312" s="38" t="s">
        <v>510</v>
      </c>
      <c r="N2312" s="38">
        <v>2</v>
      </c>
    </row>
    <row r="2313" spans="1:14" s="1" customFormat="1" ht="28.5" hidden="1" outlineLevel="2">
      <c r="A2313" s="38"/>
      <c r="B2313" s="118" t="s">
        <v>1116</v>
      </c>
      <c r="C2313" s="20"/>
      <c r="D2313" s="148" t="s">
        <v>54</v>
      </c>
      <c r="E2313" s="22" t="s">
        <v>1520</v>
      </c>
      <c r="F2313" s="46" t="s">
        <v>1526</v>
      </c>
      <c r="G2313" s="38"/>
      <c r="H2313" s="38"/>
      <c r="I2313" s="38" t="s">
        <v>1475</v>
      </c>
      <c r="J2313" s="38">
        <v>7</v>
      </c>
      <c r="K2313" s="38">
        <v>7</v>
      </c>
      <c r="L2313" s="52" t="s">
        <v>1527</v>
      </c>
      <c r="M2313" s="38" t="s">
        <v>510</v>
      </c>
      <c r="N2313" s="38">
        <v>2</v>
      </c>
    </row>
    <row r="2314" spans="1:14" s="1" customFormat="1" ht="28.5" hidden="1" outlineLevel="2">
      <c r="A2314" s="38"/>
      <c r="B2314" s="118" t="s">
        <v>1116</v>
      </c>
      <c r="C2314" s="20"/>
      <c r="D2314" s="148" t="s">
        <v>54</v>
      </c>
      <c r="E2314" s="22" t="s">
        <v>1520</v>
      </c>
      <c r="F2314" s="46" t="s">
        <v>1528</v>
      </c>
      <c r="G2314" s="38"/>
      <c r="H2314" s="38"/>
      <c r="I2314" s="38" t="s">
        <v>1475</v>
      </c>
      <c r="J2314" s="38" t="s">
        <v>331</v>
      </c>
      <c r="K2314" s="38" t="s">
        <v>331</v>
      </c>
      <c r="L2314" s="52" t="s">
        <v>1529</v>
      </c>
      <c r="M2314" s="38" t="s">
        <v>510</v>
      </c>
      <c r="N2314" s="38">
        <v>2</v>
      </c>
    </row>
    <row r="2315" spans="1:14" s="1" customFormat="1" hidden="1" outlineLevel="2">
      <c r="A2315" s="38"/>
      <c r="B2315" s="118" t="s">
        <v>1116</v>
      </c>
      <c r="C2315" s="20"/>
      <c r="D2315" s="148" t="s">
        <v>54</v>
      </c>
      <c r="E2315" s="20" t="s">
        <v>1530</v>
      </c>
      <c r="F2315" s="46" t="s">
        <v>1531</v>
      </c>
      <c r="G2315" s="38"/>
      <c r="H2315" s="38"/>
      <c r="I2315" s="38" t="s">
        <v>1475</v>
      </c>
      <c r="J2315" s="38">
        <v>10</v>
      </c>
      <c r="K2315" s="38">
        <v>10</v>
      </c>
      <c r="L2315" s="52" t="s">
        <v>1532</v>
      </c>
      <c r="M2315" s="38" t="s">
        <v>510</v>
      </c>
      <c r="N2315" s="38">
        <v>2</v>
      </c>
    </row>
    <row r="2316" spans="1:14" s="1" customFormat="1" hidden="1" outlineLevel="2">
      <c r="A2316" s="38"/>
      <c r="B2316" s="118" t="s">
        <v>1116</v>
      </c>
      <c r="C2316" s="20"/>
      <c r="D2316" s="148" t="s">
        <v>54</v>
      </c>
      <c r="E2316" s="20" t="s">
        <v>1530</v>
      </c>
      <c r="F2316" s="4" t="s">
        <v>1533</v>
      </c>
      <c r="G2316" s="38"/>
      <c r="H2316" s="38"/>
      <c r="I2316" s="38" t="s">
        <v>1475</v>
      </c>
      <c r="J2316" s="38" t="s">
        <v>1534</v>
      </c>
      <c r="K2316" s="38" t="s">
        <v>1534</v>
      </c>
      <c r="L2316" s="52" t="s">
        <v>1169</v>
      </c>
      <c r="M2316" s="38" t="s">
        <v>510</v>
      </c>
      <c r="N2316" s="38">
        <v>4</v>
      </c>
    </row>
    <row r="2317" spans="1:14" s="1" customFormat="1" ht="42.75" outlineLevel="1" collapsed="1">
      <c r="A2317" s="38" t="s">
        <v>1535</v>
      </c>
      <c r="B2317" s="118" t="s">
        <v>1116</v>
      </c>
      <c r="C2317" s="20" t="s">
        <v>202</v>
      </c>
      <c r="D2317" s="148" t="s">
        <v>54</v>
      </c>
      <c r="E2317" s="38" t="s">
        <v>1118</v>
      </c>
      <c r="F2317" s="4" t="s">
        <v>1536</v>
      </c>
      <c r="G2317" s="38" t="s">
        <v>1120</v>
      </c>
      <c r="H2317" s="105"/>
      <c r="I2317" s="105"/>
      <c r="J2317" s="38">
        <v>4</v>
      </c>
      <c r="K2317" s="38">
        <v>11</v>
      </c>
      <c r="L2317" s="4" t="str">
        <f>L2318&amp;" "&amp;N2318&amp;M2318&amp;" "&amp;L2319&amp;" "&amp;N2319&amp;M2319&amp;" "&amp;L2320&amp;" "&amp;N2320&amp;M2320</f>
        <v>Ремонт разъединителей 35 кВ  1шт Ремонт выключателей 10 кВ 3шт Ремонт трансформаторов напряжения 35 кВ 2шт</v>
      </c>
      <c r="M2317" s="38"/>
      <c r="N2317" s="38"/>
    </row>
    <row r="2318" spans="1:14" s="1" customFormat="1" hidden="1" outlineLevel="2">
      <c r="A2318" s="38"/>
      <c r="B2318" s="118" t="s">
        <v>1116</v>
      </c>
      <c r="C2318" s="20"/>
      <c r="D2318" s="148" t="s">
        <v>54</v>
      </c>
      <c r="E2318" s="20" t="s">
        <v>1537</v>
      </c>
      <c r="F2318" s="4" t="s">
        <v>1538</v>
      </c>
      <c r="G2318" s="38"/>
      <c r="H2318" s="38"/>
      <c r="I2318" s="38" t="s">
        <v>1475</v>
      </c>
      <c r="J2318" s="59">
        <v>8</v>
      </c>
      <c r="K2318" s="59">
        <v>8</v>
      </c>
      <c r="L2318" s="52" t="s">
        <v>1135</v>
      </c>
      <c r="M2318" s="38" t="s">
        <v>510</v>
      </c>
      <c r="N2318" s="38">
        <v>1</v>
      </c>
    </row>
    <row r="2319" spans="1:14" s="1" customFormat="1" hidden="1" outlineLevel="2">
      <c r="A2319" s="38"/>
      <c r="B2319" s="118" t="s">
        <v>1116</v>
      </c>
      <c r="C2319" s="20"/>
      <c r="D2319" s="148" t="s">
        <v>54</v>
      </c>
      <c r="E2319" s="20" t="s">
        <v>1539</v>
      </c>
      <c r="F2319" s="4" t="s">
        <v>1540</v>
      </c>
      <c r="G2319" s="38"/>
      <c r="H2319" s="38"/>
      <c r="I2319" s="38" t="s">
        <v>1475</v>
      </c>
      <c r="J2319" s="59">
        <v>8</v>
      </c>
      <c r="K2319" s="59">
        <v>8</v>
      </c>
      <c r="L2319" s="52" t="s">
        <v>1169</v>
      </c>
      <c r="M2319" s="38" t="s">
        <v>510</v>
      </c>
      <c r="N2319" s="38">
        <v>3</v>
      </c>
    </row>
    <row r="2320" spans="1:14" s="1" customFormat="1" ht="57" hidden="1" outlineLevel="2">
      <c r="A2320" s="38"/>
      <c r="B2320" s="118" t="s">
        <v>1116</v>
      </c>
      <c r="C2320" s="20"/>
      <c r="D2320" s="148" t="s">
        <v>54</v>
      </c>
      <c r="E2320" s="22" t="s">
        <v>1541</v>
      </c>
      <c r="F2320" s="46" t="s">
        <v>1542</v>
      </c>
      <c r="G2320" s="38"/>
      <c r="H2320" s="38"/>
      <c r="I2320" s="38" t="s">
        <v>1475</v>
      </c>
      <c r="J2320" s="59">
        <v>11</v>
      </c>
      <c r="K2320" s="59">
        <v>11</v>
      </c>
      <c r="L2320" s="52" t="s">
        <v>1138</v>
      </c>
      <c r="M2320" s="38" t="s">
        <v>510</v>
      </c>
      <c r="N2320" s="38">
        <v>2</v>
      </c>
    </row>
    <row r="2321" spans="1:14" s="1" customFormat="1" ht="71.25" outlineLevel="1" collapsed="1">
      <c r="A2321" s="38" t="s">
        <v>1543</v>
      </c>
      <c r="B2321" s="118" t="s">
        <v>1116</v>
      </c>
      <c r="C2321" s="20" t="s">
        <v>202</v>
      </c>
      <c r="D2321" s="148" t="s">
        <v>54</v>
      </c>
      <c r="E2321" s="20" t="s">
        <v>1118</v>
      </c>
      <c r="F2321" s="4" t="s">
        <v>1544</v>
      </c>
      <c r="G2321" s="38" t="s">
        <v>1120</v>
      </c>
      <c r="H2321" s="38"/>
      <c r="I2321" s="38"/>
      <c r="J2321" s="59">
        <v>3</v>
      </c>
      <c r="K2321" s="59">
        <v>10</v>
      </c>
      <c r="L2321" s="4" t="str">
        <f>L2322&amp;" "&amp;N2322&amp;M2322&amp;" "&amp;L2323&amp;" "&amp;N2323&amp;M2323&amp;" "&amp;L2324&amp;" "&amp;N2324&amp;M2324&amp;" "&amp;L2325&amp;" "&amp;N2325&amp;M2325&amp;" "&amp;L2326&amp;" "&amp;N2326&amp;M2326&amp;" "&amp;L2327&amp;" "&amp;N2327&amp;M2327</f>
        <v>Ремонт разъединителей 35 кВ  2шт Ремонт выключателей 35 кВ 2шт Ремонт трансформаторов  35 кВ 2шт Ремонт трансформаторов 6 кВ 2шт Ремонт шин 35 кВ 2шт Ремонт выключателей 10 кВ 4шт</v>
      </c>
      <c r="M2321" s="38"/>
      <c r="N2321" s="38"/>
    </row>
    <row r="2322" spans="1:14" s="1" customFormat="1" ht="28.5" hidden="1" outlineLevel="2">
      <c r="A2322" s="38"/>
      <c r="B2322" s="118" t="s">
        <v>1116</v>
      </c>
      <c r="C2322" s="20"/>
      <c r="D2322" s="148" t="s">
        <v>54</v>
      </c>
      <c r="E2322" s="20" t="s">
        <v>1545</v>
      </c>
      <c r="F2322" s="4" t="s">
        <v>1546</v>
      </c>
      <c r="G2322" s="38"/>
      <c r="H2322" s="38"/>
      <c r="I2322" s="38" t="s">
        <v>61</v>
      </c>
      <c r="J2322" s="59">
        <v>9</v>
      </c>
      <c r="K2322" s="59">
        <v>9</v>
      </c>
      <c r="L2322" s="52" t="s">
        <v>1135</v>
      </c>
      <c r="M2322" s="38" t="s">
        <v>510</v>
      </c>
      <c r="N2322" s="38">
        <v>2</v>
      </c>
    </row>
    <row r="2323" spans="1:14" s="1" customFormat="1" hidden="1" outlineLevel="2">
      <c r="A2323" s="38"/>
      <c r="B2323" s="118" t="s">
        <v>1116</v>
      </c>
      <c r="C2323" s="20"/>
      <c r="D2323" s="148" t="s">
        <v>54</v>
      </c>
      <c r="E2323" s="20" t="s">
        <v>1545</v>
      </c>
      <c r="F2323" s="4" t="s">
        <v>1547</v>
      </c>
      <c r="G2323" s="38"/>
      <c r="H2323" s="38"/>
      <c r="I2323" s="38" t="s">
        <v>1475</v>
      </c>
      <c r="J2323" s="59">
        <v>9</v>
      </c>
      <c r="K2323" s="59">
        <v>9</v>
      </c>
      <c r="L2323" s="52" t="s">
        <v>1132</v>
      </c>
      <c r="M2323" s="38" t="s">
        <v>510</v>
      </c>
      <c r="N2323" s="38">
        <v>2</v>
      </c>
    </row>
    <row r="2324" spans="1:14" s="1" customFormat="1" ht="57" hidden="1" outlineLevel="2">
      <c r="A2324" s="38"/>
      <c r="B2324" s="118" t="s">
        <v>1116</v>
      </c>
      <c r="C2324" s="20"/>
      <c r="D2324" s="148" t="s">
        <v>54</v>
      </c>
      <c r="E2324" s="22" t="s">
        <v>1548</v>
      </c>
      <c r="F2324" s="46" t="s">
        <v>1549</v>
      </c>
      <c r="G2324" s="38"/>
      <c r="H2324" s="38"/>
      <c r="I2324" s="38" t="s">
        <v>1475</v>
      </c>
      <c r="J2324" s="59">
        <v>3</v>
      </c>
      <c r="K2324" s="59">
        <v>3</v>
      </c>
      <c r="L2324" s="52" t="s">
        <v>1524</v>
      </c>
      <c r="M2324" s="38" t="s">
        <v>510</v>
      </c>
      <c r="N2324" s="38">
        <v>2</v>
      </c>
    </row>
    <row r="2325" spans="1:14" s="1" customFormat="1" ht="57" hidden="1" outlineLevel="2">
      <c r="A2325" s="38"/>
      <c r="B2325" s="118" t="s">
        <v>1116</v>
      </c>
      <c r="C2325" s="20"/>
      <c r="D2325" s="148" t="s">
        <v>54</v>
      </c>
      <c r="E2325" s="22" t="s">
        <v>1550</v>
      </c>
      <c r="F2325" s="46" t="s">
        <v>1514</v>
      </c>
      <c r="G2325" s="38"/>
      <c r="H2325" s="38"/>
      <c r="I2325" s="38" t="s">
        <v>1475</v>
      </c>
      <c r="J2325" s="59">
        <v>3</v>
      </c>
      <c r="K2325" s="59">
        <v>3</v>
      </c>
      <c r="L2325" s="52" t="s">
        <v>1146</v>
      </c>
      <c r="M2325" s="38" t="s">
        <v>510</v>
      </c>
      <c r="N2325" s="38">
        <v>2</v>
      </c>
    </row>
    <row r="2326" spans="1:14" s="1" customFormat="1" hidden="1" outlineLevel="2">
      <c r="A2326" s="38"/>
      <c r="B2326" s="118" t="s">
        <v>1116</v>
      </c>
      <c r="C2326" s="20"/>
      <c r="D2326" s="148" t="s">
        <v>54</v>
      </c>
      <c r="E2326" s="20" t="s">
        <v>1545</v>
      </c>
      <c r="F2326" s="4" t="s">
        <v>1551</v>
      </c>
      <c r="G2326" s="38"/>
      <c r="H2326" s="38"/>
      <c r="I2326" s="38" t="s">
        <v>1475</v>
      </c>
      <c r="J2326" s="59">
        <v>10</v>
      </c>
      <c r="K2326" s="59">
        <v>10</v>
      </c>
      <c r="L2326" s="52" t="s">
        <v>1552</v>
      </c>
      <c r="M2326" s="38" t="s">
        <v>510</v>
      </c>
      <c r="N2326" s="38">
        <v>2</v>
      </c>
    </row>
    <row r="2327" spans="1:14" s="1" customFormat="1" hidden="1" outlineLevel="2">
      <c r="A2327" s="38"/>
      <c r="B2327" s="118" t="s">
        <v>1116</v>
      </c>
      <c r="C2327" s="20"/>
      <c r="D2327" s="148" t="s">
        <v>54</v>
      </c>
      <c r="E2327" s="20" t="s">
        <v>1553</v>
      </c>
      <c r="F2327" s="4" t="s">
        <v>1554</v>
      </c>
      <c r="G2327" s="38"/>
      <c r="H2327" s="38"/>
      <c r="I2327" s="38" t="s">
        <v>1475</v>
      </c>
      <c r="J2327" s="59">
        <v>10</v>
      </c>
      <c r="K2327" s="59">
        <v>10</v>
      </c>
      <c r="L2327" s="52" t="s">
        <v>1169</v>
      </c>
      <c r="M2327" s="38" t="s">
        <v>510</v>
      </c>
      <c r="N2327" s="38">
        <v>4</v>
      </c>
    </row>
    <row r="2328" spans="1:14" s="1" customFormat="1" ht="57" outlineLevel="1" collapsed="1">
      <c r="A2328" s="38" t="s">
        <v>1555</v>
      </c>
      <c r="B2328" s="118" t="s">
        <v>1116</v>
      </c>
      <c r="C2328" s="20" t="s">
        <v>202</v>
      </c>
      <c r="D2328" s="148" t="s">
        <v>54</v>
      </c>
      <c r="E2328" s="22" t="s">
        <v>1118</v>
      </c>
      <c r="F2328" s="4" t="s">
        <v>1556</v>
      </c>
      <c r="G2328" s="38" t="s">
        <v>1120</v>
      </c>
      <c r="H2328" s="38"/>
      <c r="I2328" s="38"/>
      <c r="J2328" s="59">
        <v>9</v>
      </c>
      <c r="K2328" s="59">
        <v>11</v>
      </c>
      <c r="L2328" s="4" t="str">
        <f>L2329&amp;" "&amp;N2329&amp;M2329&amp;" "&amp;L2330&amp;" "&amp;N2330&amp;M2330&amp;" "&amp;L2331&amp;" "&amp;N2331&amp;M2331&amp;" "&amp;L2332&amp;" "&amp;N2332&amp;M2332&amp;" "&amp;L2333&amp;" "&amp;N2333&amp;M2333</f>
        <v>Ремонт разъединителей 35 кВ  4шт Ремонт трансформаторов  35 кВ 2шт Ремонт разрядников 35 кВ 2шт Ремонт выключателей 6 кВ 3шт Ремонт шин 35 кВ 2шт</v>
      </c>
      <c r="M2328" s="38"/>
      <c r="N2328" s="38"/>
    </row>
    <row r="2329" spans="1:14" s="1" customFormat="1" ht="28.5" hidden="1" outlineLevel="2">
      <c r="A2329" s="38"/>
      <c r="B2329" s="118" t="s">
        <v>1116</v>
      </c>
      <c r="C2329" s="20"/>
      <c r="D2329" s="148" t="s">
        <v>54</v>
      </c>
      <c r="E2329" s="20" t="s">
        <v>1557</v>
      </c>
      <c r="F2329" s="4" t="s">
        <v>1558</v>
      </c>
      <c r="G2329" s="38"/>
      <c r="H2329" s="38"/>
      <c r="I2329" s="38" t="s">
        <v>1475</v>
      </c>
      <c r="J2329" s="59">
        <v>9</v>
      </c>
      <c r="K2329" s="59">
        <v>9</v>
      </c>
      <c r="L2329" s="52" t="s">
        <v>1135</v>
      </c>
      <c r="M2329" s="38" t="s">
        <v>510</v>
      </c>
      <c r="N2329" s="38">
        <v>4</v>
      </c>
    </row>
    <row r="2330" spans="1:14" s="1" customFormat="1" ht="57" hidden="1" outlineLevel="2">
      <c r="A2330" s="38"/>
      <c r="B2330" s="118" t="s">
        <v>1116</v>
      </c>
      <c r="C2330" s="20"/>
      <c r="D2330" s="148" t="s">
        <v>54</v>
      </c>
      <c r="E2330" s="22" t="s">
        <v>1559</v>
      </c>
      <c r="F2330" s="46" t="s">
        <v>1560</v>
      </c>
      <c r="G2330" s="38"/>
      <c r="H2330" s="38"/>
      <c r="I2330" s="38" t="s">
        <v>1475</v>
      </c>
      <c r="J2330" s="59">
        <v>11</v>
      </c>
      <c r="K2330" s="59">
        <v>11</v>
      </c>
      <c r="L2330" s="52" t="s">
        <v>1524</v>
      </c>
      <c r="M2330" s="38" t="s">
        <v>510</v>
      </c>
      <c r="N2330" s="38">
        <v>2</v>
      </c>
    </row>
    <row r="2331" spans="1:14" s="1" customFormat="1" hidden="1" outlineLevel="2">
      <c r="A2331" s="38"/>
      <c r="B2331" s="118" t="s">
        <v>1116</v>
      </c>
      <c r="C2331" s="20"/>
      <c r="D2331" s="148" t="s">
        <v>54</v>
      </c>
      <c r="E2331" s="20" t="s">
        <v>1557</v>
      </c>
      <c r="F2331" s="46" t="s">
        <v>1528</v>
      </c>
      <c r="G2331" s="38"/>
      <c r="H2331" s="38"/>
      <c r="I2331" s="38" t="s">
        <v>1475</v>
      </c>
      <c r="J2331" s="59">
        <v>11</v>
      </c>
      <c r="K2331" s="59">
        <v>11</v>
      </c>
      <c r="L2331" s="52" t="s">
        <v>1561</v>
      </c>
      <c r="M2331" s="38" t="s">
        <v>510</v>
      </c>
      <c r="N2331" s="38">
        <v>2</v>
      </c>
    </row>
    <row r="2332" spans="1:14" s="1" customFormat="1" hidden="1" outlineLevel="2">
      <c r="A2332" s="38"/>
      <c r="B2332" s="118" t="s">
        <v>1116</v>
      </c>
      <c r="C2332" s="20"/>
      <c r="D2332" s="148" t="s">
        <v>54</v>
      </c>
      <c r="E2332" s="20" t="s">
        <v>1562</v>
      </c>
      <c r="F2332" s="4" t="s">
        <v>1563</v>
      </c>
      <c r="G2332" s="38"/>
      <c r="H2332" s="38"/>
      <c r="I2332" s="38" t="s">
        <v>61</v>
      </c>
      <c r="J2332" s="59">
        <v>9</v>
      </c>
      <c r="K2332" s="59">
        <v>9</v>
      </c>
      <c r="L2332" s="52" t="s">
        <v>1142</v>
      </c>
      <c r="M2332" s="38" t="s">
        <v>510</v>
      </c>
      <c r="N2332" s="38">
        <v>3</v>
      </c>
    </row>
    <row r="2333" spans="1:14" s="1" customFormat="1" hidden="1" outlineLevel="2">
      <c r="A2333" s="38"/>
      <c r="B2333" s="118" t="s">
        <v>1116</v>
      </c>
      <c r="C2333" s="20"/>
      <c r="D2333" s="148" t="s">
        <v>54</v>
      </c>
      <c r="E2333" s="20" t="s">
        <v>1557</v>
      </c>
      <c r="F2333" s="4" t="s">
        <v>1551</v>
      </c>
      <c r="G2333" s="38"/>
      <c r="H2333" s="38"/>
      <c r="I2333" s="38" t="s">
        <v>1475</v>
      </c>
      <c r="J2333" s="59">
        <v>9</v>
      </c>
      <c r="K2333" s="59">
        <v>9</v>
      </c>
      <c r="L2333" s="52" t="s">
        <v>1552</v>
      </c>
      <c r="M2333" s="38" t="s">
        <v>510</v>
      </c>
      <c r="N2333" s="38">
        <v>2</v>
      </c>
    </row>
    <row r="2334" spans="1:14" s="1" customFormat="1" ht="57" outlineLevel="1" collapsed="1">
      <c r="A2334" s="38" t="s">
        <v>1564</v>
      </c>
      <c r="B2334" s="118" t="s">
        <v>1116</v>
      </c>
      <c r="C2334" s="20" t="s">
        <v>202</v>
      </c>
      <c r="D2334" s="148" t="s">
        <v>54</v>
      </c>
      <c r="E2334" s="22" t="s">
        <v>1118</v>
      </c>
      <c r="F2334" s="4" t="s">
        <v>1565</v>
      </c>
      <c r="G2334" s="38" t="s">
        <v>1120</v>
      </c>
      <c r="H2334" s="38"/>
      <c r="I2334" s="38"/>
      <c r="J2334" s="59">
        <v>3</v>
      </c>
      <c r="K2334" s="59">
        <v>8</v>
      </c>
      <c r="L2334" s="4" t="str">
        <f>L2335&amp;" "&amp;N2335&amp;M2335&amp;" "&amp;L2336&amp;" "&amp;N2336&amp;M2336&amp;" "&amp;L2337&amp;" "&amp;N2337&amp;M2337&amp;" "&amp;L2338&amp;" "&amp;N2338&amp;M2338&amp;" "&amp;L2339&amp;" "&amp;N2339&amp;M2339&amp;" "&amp;L2340&amp;" "&amp;N2340&amp;M2340</f>
        <v>Ремонт разъединителей 35 кВ  2шт Ремонт ВЧЗ-35кВ 2шт Ремонт выключателей 10 кВ 5шт Ремонт трансформаторов  35 кВ 2шт Ремонт выключателей 35 кВ 2шт Ремонт шин 10 кВ 2шт</v>
      </c>
      <c r="M2334" s="38"/>
      <c r="N2334" s="38"/>
    </row>
    <row r="2335" spans="1:14" s="1" customFormat="1" ht="28.5" hidden="1" outlineLevel="2">
      <c r="A2335" s="38"/>
      <c r="B2335" s="118" t="s">
        <v>1116</v>
      </c>
      <c r="C2335" s="20"/>
      <c r="D2335" s="148" t="s">
        <v>54</v>
      </c>
      <c r="E2335" s="20" t="s">
        <v>1566</v>
      </c>
      <c r="F2335" s="4" t="s">
        <v>1567</v>
      </c>
      <c r="G2335" s="38"/>
      <c r="H2335" s="38"/>
      <c r="I2335" s="38" t="s">
        <v>61</v>
      </c>
      <c r="J2335" s="59">
        <v>7</v>
      </c>
      <c r="K2335" s="59">
        <v>7</v>
      </c>
      <c r="L2335" s="52" t="s">
        <v>1135</v>
      </c>
      <c r="M2335" s="38" t="s">
        <v>510</v>
      </c>
      <c r="N2335" s="38">
        <v>2</v>
      </c>
    </row>
    <row r="2336" spans="1:14" s="1" customFormat="1" ht="28.5" hidden="1" outlineLevel="2">
      <c r="A2336" s="38"/>
      <c r="B2336" s="118" t="s">
        <v>1116</v>
      </c>
      <c r="C2336" s="20"/>
      <c r="D2336" s="148" t="s">
        <v>54</v>
      </c>
      <c r="E2336" s="20" t="s">
        <v>1566</v>
      </c>
      <c r="F2336" s="46" t="s">
        <v>1568</v>
      </c>
      <c r="G2336" s="38"/>
      <c r="H2336" s="38"/>
      <c r="I2336" s="38" t="s">
        <v>1475</v>
      </c>
      <c r="J2336" s="59">
        <v>7</v>
      </c>
      <c r="K2336" s="59">
        <v>7</v>
      </c>
      <c r="L2336" s="52" t="s">
        <v>1569</v>
      </c>
      <c r="M2336" s="38" t="s">
        <v>510</v>
      </c>
      <c r="N2336" s="38">
        <v>2</v>
      </c>
    </row>
    <row r="2337" spans="1:14" s="1" customFormat="1" hidden="1" outlineLevel="2">
      <c r="A2337" s="38"/>
      <c r="B2337" s="118" t="s">
        <v>1116</v>
      </c>
      <c r="C2337" s="20"/>
      <c r="D2337" s="148" t="s">
        <v>54</v>
      </c>
      <c r="E2337" s="20" t="s">
        <v>1570</v>
      </c>
      <c r="F2337" s="4" t="s">
        <v>1571</v>
      </c>
      <c r="G2337" s="38"/>
      <c r="H2337" s="38"/>
      <c r="I2337" s="38" t="s">
        <v>1475</v>
      </c>
      <c r="J2337" s="59">
        <v>8</v>
      </c>
      <c r="K2337" s="59">
        <v>8</v>
      </c>
      <c r="L2337" s="52" t="s">
        <v>1169</v>
      </c>
      <c r="M2337" s="38" t="s">
        <v>510</v>
      </c>
      <c r="N2337" s="38">
        <v>5</v>
      </c>
    </row>
    <row r="2338" spans="1:14" s="1" customFormat="1" ht="57" hidden="1" outlineLevel="2">
      <c r="A2338" s="38"/>
      <c r="B2338" s="118" t="s">
        <v>1116</v>
      </c>
      <c r="C2338" s="20"/>
      <c r="D2338" s="148" t="s">
        <v>54</v>
      </c>
      <c r="E2338" s="22" t="s">
        <v>1572</v>
      </c>
      <c r="F2338" s="46" t="s">
        <v>1573</v>
      </c>
      <c r="G2338" s="38"/>
      <c r="H2338" s="38"/>
      <c r="I2338" s="38" t="s">
        <v>1475</v>
      </c>
      <c r="J2338" s="59">
        <v>3</v>
      </c>
      <c r="K2338" s="59">
        <v>3</v>
      </c>
      <c r="L2338" s="52" t="s">
        <v>1524</v>
      </c>
      <c r="M2338" s="38" t="s">
        <v>510</v>
      </c>
      <c r="N2338" s="38">
        <v>2</v>
      </c>
    </row>
    <row r="2339" spans="1:14" s="1" customFormat="1" hidden="1" outlineLevel="2">
      <c r="A2339" s="38"/>
      <c r="B2339" s="118" t="s">
        <v>1116</v>
      </c>
      <c r="C2339" s="20"/>
      <c r="D2339" s="148" t="s">
        <v>54</v>
      </c>
      <c r="E2339" s="20" t="s">
        <v>1566</v>
      </c>
      <c r="F2339" s="46" t="s">
        <v>1574</v>
      </c>
      <c r="G2339" s="38"/>
      <c r="H2339" s="38"/>
      <c r="I2339" s="38" t="s">
        <v>1475</v>
      </c>
      <c r="J2339" s="59">
        <v>3</v>
      </c>
      <c r="K2339" s="59">
        <v>3</v>
      </c>
      <c r="L2339" s="52" t="s">
        <v>1132</v>
      </c>
      <c r="M2339" s="38" t="s">
        <v>510</v>
      </c>
      <c r="N2339" s="38">
        <v>2</v>
      </c>
    </row>
    <row r="2340" spans="1:14" s="1" customFormat="1" hidden="1" outlineLevel="2">
      <c r="A2340" s="38"/>
      <c r="B2340" s="118" t="s">
        <v>1116</v>
      </c>
      <c r="C2340" s="20"/>
      <c r="D2340" s="148" t="s">
        <v>54</v>
      </c>
      <c r="E2340" s="20" t="s">
        <v>1570</v>
      </c>
      <c r="F2340" s="4" t="s">
        <v>1575</v>
      </c>
      <c r="G2340" s="38"/>
      <c r="H2340" s="38"/>
      <c r="I2340" s="38" t="s">
        <v>1475</v>
      </c>
      <c r="J2340" s="59">
        <v>3</v>
      </c>
      <c r="K2340" s="59">
        <v>3</v>
      </c>
      <c r="L2340" s="52" t="s">
        <v>1576</v>
      </c>
      <c r="M2340" s="38" t="s">
        <v>510</v>
      </c>
      <c r="N2340" s="38">
        <v>2</v>
      </c>
    </row>
    <row r="2341" spans="1:14" s="1" customFormat="1" ht="57" outlineLevel="1" collapsed="1">
      <c r="A2341" s="38" t="s">
        <v>1577</v>
      </c>
      <c r="B2341" s="118" t="s">
        <v>1116</v>
      </c>
      <c r="C2341" s="20" t="s">
        <v>202</v>
      </c>
      <c r="D2341" s="148" t="s">
        <v>54</v>
      </c>
      <c r="E2341" s="22" t="s">
        <v>1118</v>
      </c>
      <c r="F2341" s="4" t="s">
        <v>1578</v>
      </c>
      <c r="G2341" s="38" t="s">
        <v>1120</v>
      </c>
      <c r="H2341" s="38"/>
      <c r="I2341" s="38"/>
      <c r="J2341" s="59">
        <v>2</v>
      </c>
      <c r="K2341" s="59">
        <v>7</v>
      </c>
      <c r="L2341" s="4" t="str">
        <f>L2342&amp;" "&amp;N2342&amp;M2342&amp;" "&amp;L2343&amp;" "&amp;N2343&amp;M2343&amp;" "&amp;L2344&amp;" "&amp;N2344&amp;M2344&amp;" "&amp;L2345&amp;" "&amp;N2345&amp;M2345&amp;" "&amp;L2346&amp;" "&amp;N2346&amp;M2346</f>
        <v>Ремонт разъединителей 35 кВ  2шт Ремонт выключателей 10 кВ 4шт Ремонт трансформаторов 35 кВ 2шт Ремонт ВЧЗ-35кВ 2шт Ремонт шин 10 кВ 2шт</v>
      </c>
      <c r="M2341" s="38"/>
      <c r="N2341" s="38"/>
    </row>
    <row r="2342" spans="1:14" s="1" customFormat="1" ht="28.5" hidden="1" outlineLevel="2">
      <c r="A2342" s="38"/>
      <c r="B2342" s="118" t="s">
        <v>1116</v>
      </c>
      <c r="C2342" s="20"/>
      <c r="D2342" s="148" t="s">
        <v>54</v>
      </c>
      <c r="E2342" s="20" t="s">
        <v>1579</v>
      </c>
      <c r="F2342" s="4" t="s">
        <v>1580</v>
      </c>
      <c r="G2342" s="38"/>
      <c r="H2342" s="38"/>
      <c r="I2342" s="38" t="s">
        <v>1475</v>
      </c>
      <c r="J2342" s="59">
        <v>5</v>
      </c>
      <c r="K2342" s="59">
        <v>5</v>
      </c>
      <c r="L2342" s="52" t="s">
        <v>1135</v>
      </c>
      <c r="M2342" s="38" t="s">
        <v>510</v>
      </c>
      <c r="N2342" s="38">
        <v>2</v>
      </c>
    </row>
    <row r="2343" spans="1:14" s="1" customFormat="1" hidden="1" outlineLevel="2">
      <c r="A2343" s="38"/>
      <c r="B2343" s="118" t="s">
        <v>1116</v>
      </c>
      <c r="C2343" s="20"/>
      <c r="D2343" s="148" t="s">
        <v>54</v>
      </c>
      <c r="E2343" s="20" t="s">
        <v>1582</v>
      </c>
      <c r="F2343" s="4" t="s">
        <v>1583</v>
      </c>
      <c r="G2343" s="38"/>
      <c r="H2343" s="38"/>
      <c r="I2343" s="38" t="s">
        <v>1475</v>
      </c>
      <c r="J2343" s="59">
        <v>4</v>
      </c>
      <c r="K2343" s="59">
        <v>4</v>
      </c>
      <c r="L2343" s="52" t="s">
        <v>1169</v>
      </c>
      <c r="M2343" s="38" t="s">
        <v>510</v>
      </c>
      <c r="N2343" s="38">
        <v>4</v>
      </c>
    </row>
    <row r="2344" spans="1:14" s="1" customFormat="1" ht="57" hidden="1" outlineLevel="2">
      <c r="A2344" s="38"/>
      <c r="B2344" s="118" t="s">
        <v>1116</v>
      </c>
      <c r="C2344" s="20"/>
      <c r="D2344" s="148" t="s">
        <v>54</v>
      </c>
      <c r="E2344" s="22" t="s">
        <v>1584</v>
      </c>
      <c r="F2344" s="46" t="s">
        <v>1585</v>
      </c>
      <c r="G2344" s="38"/>
      <c r="H2344" s="38"/>
      <c r="I2344" s="38" t="s">
        <v>1475</v>
      </c>
      <c r="J2344" s="59">
        <v>2</v>
      </c>
      <c r="K2344" s="59">
        <v>2</v>
      </c>
      <c r="L2344" s="52" t="s">
        <v>1307</v>
      </c>
      <c r="M2344" s="38" t="s">
        <v>510</v>
      </c>
      <c r="N2344" s="38">
        <v>2</v>
      </c>
    </row>
    <row r="2345" spans="1:14" s="1" customFormat="1" ht="28.5" hidden="1" outlineLevel="2">
      <c r="A2345" s="38"/>
      <c r="B2345" s="118" t="s">
        <v>1116</v>
      </c>
      <c r="C2345" s="20"/>
      <c r="D2345" s="148" t="s">
        <v>54</v>
      </c>
      <c r="E2345" s="20" t="s">
        <v>1579</v>
      </c>
      <c r="F2345" s="46" t="s">
        <v>1586</v>
      </c>
      <c r="G2345" s="38"/>
      <c r="H2345" s="38"/>
      <c r="I2345" s="38" t="s">
        <v>1475</v>
      </c>
      <c r="J2345" s="59">
        <v>5</v>
      </c>
      <c r="K2345" s="59">
        <v>5</v>
      </c>
      <c r="L2345" s="52" t="s">
        <v>1569</v>
      </c>
      <c r="M2345" s="38" t="s">
        <v>510</v>
      </c>
      <c r="N2345" s="38">
        <v>2</v>
      </c>
    </row>
    <row r="2346" spans="1:14" s="1" customFormat="1" hidden="1" outlineLevel="2">
      <c r="A2346" s="38"/>
      <c r="B2346" s="118" t="s">
        <v>1116</v>
      </c>
      <c r="C2346" s="20"/>
      <c r="D2346" s="148" t="s">
        <v>54</v>
      </c>
      <c r="E2346" s="20" t="s">
        <v>1582</v>
      </c>
      <c r="F2346" s="4" t="s">
        <v>1575</v>
      </c>
      <c r="G2346" s="38"/>
      <c r="H2346" s="38"/>
      <c r="I2346" s="38" t="s">
        <v>1475</v>
      </c>
      <c r="J2346" s="38" t="s">
        <v>346</v>
      </c>
      <c r="K2346" s="38" t="s">
        <v>346</v>
      </c>
      <c r="L2346" s="52" t="s">
        <v>1576</v>
      </c>
      <c r="M2346" s="38" t="s">
        <v>510</v>
      </c>
      <c r="N2346" s="38">
        <v>2</v>
      </c>
    </row>
    <row r="2347" spans="1:14" s="1" customFormat="1" ht="128.25" outlineLevel="1" collapsed="1">
      <c r="A2347" s="6" t="s">
        <v>1587</v>
      </c>
      <c r="B2347" s="118" t="s">
        <v>1116</v>
      </c>
      <c r="C2347" s="148" t="s">
        <v>212</v>
      </c>
      <c r="D2347" s="148" t="s">
        <v>54</v>
      </c>
      <c r="E2347" s="6" t="s">
        <v>1118</v>
      </c>
      <c r="F2347" s="4" t="s">
        <v>1588</v>
      </c>
      <c r="G2347" s="6" t="s">
        <v>1120</v>
      </c>
      <c r="H2347" s="38"/>
      <c r="I2347" s="6"/>
      <c r="J2347" s="38">
        <v>5</v>
      </c>
      <c r="K2347" s="38" t="s">
        <v>348</v>
      </c>
      <c r="L2347" s="4" t="str">
        <f>L2348&amp;" "&amp;N2348&amp;M2348&amp;" "&amp;L2349&amp;" "&amp;N2349&amp;M2349&amp;" "&amp;L2350&amp;" "&amp;N2350&amp;M2350&amp;" "&amp;L2351&amp;" "&amp;N2351&amp;M2351&amp;" "&amp;L2352&amp;" "&amp;N2352&amp;M2352&amp;" "&amp;L2353&amp;" "&amp;N2353&amp;M2353&amp;" "&amp;L2354&amp;" "&amp;N2354&amp;M2354&amp;" "&amp;L2355&amp;" "&amp;N2355&amp;M2355&amp;" "&amp;L2356&amp;" "&amp;N2356&amp;M2356&amp;" "&amp;L2357&amp;" "&amp;N2357&amp;M2357</f>
        <v>Ремонт разъединителей 110 кВ  1шт Ремонт трансформаторов 110 кВ 2шт Ремонт выключателей 35 кВ 4шт Ремонт выключателей 35 кВ 1шт Ремонт трансформаторов напряжения 35 кВ 2шт Ремонт разъединителей 35 кВ  8шт Ремонт разъединителей 35 кВ  1шт Ремонт трансформаторов напряжения 10кВ 2шт Ремонт трансформаторов 10 кВ 4шт Ремонт выключателей 10 кВ 14шт</v>
      </c>
      <c r="M2347" s="6"/>
      <c r="N2347" s="38"/>
    </row>
    <row r="2348" spans="1:14" s="1" customFormat="1" hidden="1" outlineLevel="2">
      <c r="A2348" s="6"/>
      <c r="B2348" s="118" t="s">
        <v>1116</v>
      </c>
      <c r="C2348" s="148"/>
      <c r="D2348" s="148" t="s">
        <v>54</v>
      </c>
      <c r="E2348" s="148" t="s">
        <v>1589</v>
      </c>
      <c r="F2348" s="4" t="s">
        <v>1590</v>
      </c>
      <c r="G2348" s="6"/>
      <c r="H2348" s="38"/>
      <c r="I2348" s="6" t="s">
        <v>61</v>
      </c>
      <c r="J2348" s="59">
        <v>5</v>
      </c>
      <c r="K2348" s="59">
        <v>5</v>
      </c>
      <c r="L2348" s="52" t="s">
        <v>1128</v>
      </c>
      <c r="M2348" s="6" t="s">
        <v>510</v>
      </c>
      <c r="N2348" s="38">
        <v>1</v>
      </c>
    </row>
    <row r="2349" spans="1:14" s="1" customFormat="1" ht="57" hidden="1" outlineLevel="2">
      <c r="A2349" s="6"/>
      <c r="B2349" s="118" t="s">
        <v>1116</v>
      </c>
      <c r="C2349" s="148"/>
      <c r="D2349" s="148" t="s">
        <v>54</v>
      </c>
      <c r="E2349" s="141" t="s">
        <v>1591</v>
      </c>
      <c r="F2349" s="4" t="s">
        <v>1592</v>
      </c>
      <c r="G2349" s="6"/>
      <c r="H2349" s="38"/>
      <c r="I2349" s="6" t="s">
        <v>1475</v>
      </c>
      <c r="J2349" s="59">
        <v>5</v>
      </c>
      <c r="K2349" s="59">
        <v>5</v>
      </c>
      <c r="L2349" s="52" t="s">
        <v>1153</v>
      </c>
      <c r="M2349" s="6" t="s">
        <v>510</v>
      </c>
      <c r="N2349" s="38">
        <v>2</v>
      </c>
    </row>
    <row r="2350" spans="1:14" s="1" customFormat="1" ht="28.5" hidden="1" outlineLevel="2">
      <c r="A2350" s="6"/>
      <c r="B2350" s="118" t="s">
        <v>1116</v>
      </c>
      <c r="C2350" s="148"/>
      <c r="D2350" s="148" t="s">
        <v>54</v>
      </c>
      <c r="E2350" s="148" t="s">
        <v>1593</v>
      </c>
      <c r="F2350" s="4" t="s">
        <v>1594</v>
      </c>
      <c r="G2350" s="6"/>
      <c r="H2350" s="38"/>
      <c r="I2350" s="6" t="s">
        <v>61</v>
      </c>
      <c r="J2350" s="59">
        <v>5</v>
      </c>
      <c r="K2350" s="59">
        <v>6</v>
      </c>
      <c r="L2350" s="52" t="s">
        <v>1132</v>
      </c>
      <c r="M2350" s="6" t="s">
        <v>510</v>
      </c>
      <c r="N2350" s="38">
        <v>4</v>
      </c>
    </row>
    <row r="2351" spans="1:14" s="1" customFormat="1" hidden="1" outlineLevel="2">
      <c r="A2351" s="6"/>
      <c r="B2351" s="118" t="s">
        <v>1116</v>
      </c>
      <c r="C2351" s="148"/>
      <c r="D2351" s="148" t="s">
        <v>54</v>
      </c>
      <c r="E2351" s="148" t="s">
        <v>1593</v>
      </c>
      <c r="F2351" s="4" t="s">
        <v>1595</v>
      </c>
      <c r="G2351" s="6"/>
      <c r="H2351" s="38"/>
      <c r="I2351" s="6" t="s">
        <v>1475</v>
      </c>
      <c r="J2351" s="59">
        <v>6</v>
      </c>
      <c r="K2351" s="59">
        <v>6</v>
      </c>
      <c r="L2351" s="52" t="s">
        <v>1132</v>
      </c>
      <c r="M2351" s="6" t="s">
        <v>510</v>
      </c>
      <c r="N2351" s="38">
        <v>1</v>
      </c>
    </row>
    <row r="2352" spans="1:14" s="1" customFormat="1" ht="28.5" hidden="1" outlineLevel="2">
      <c r="A2352" s="6"/>
      <c r="B2352" s="118" t="s">
        <v>1116</v>
      </c>
      <c r="C2352" s="148"/>
      <c r="D2352" s="148" t="s">
        <v>54</v>
      </c>
      <c r="E2352" s="148" t="s">
        <v>1593</v>
      </c>
      <c r="F2352" s="4" t="s">
        <v>1596</v>
      </c>
      <c r="G2352" s="6"/>
      <c r="H2352" s="38"/>
      <c r="I2352" s="6" t="s">
        <v>1475</v>
      </c>
      <c r="J2352" s="59">
        <v>6</v>
      </c>
      <c r="K2352" s="59">
        <v>6</v>
      </c>
      <c r="L2352" s="52" t="s">
        <v>1138</v>
      </c>
      <c r="M2352" s="6" t="s">
        <v>510</v>
      </c>
      <c r="N2352" s="38">
        <v>2</v>
      </c>
    </row>
    <row r="2353" spans="1:14" s="1" customFormat="1" ht="42.75" hidden="1" outlineLevel="2">
      <c r="A2353" s="6"/>
      <c r="B2353" s="118" t="s">
        <v>1116</v>
      </c>
      <c r="C2353" s="148"/>
      <c r="D2353" s="148" t="s">
        <v>54</v>
      </c>
      <c r="E2353" s="148" t="s">
        <v>1593</v>
      </c>
      <c r="F2353" s="4" t="s">
        <v>1597</v>
      </c>
      <c r="G2353" s="6"/>
      <c r="H2353" s="38"/>
      <c r="I2353" s="6" t="s">
        <v>61</v>
      </c>
      <c r="J2353" s="59">
        <v>7</v>
      </c>
      <c r="K2353" s="59">
        <v>7</v>
      </c>
      <c r="L2353" s="52" t="s">
        <v>1135</v>
      </c>
      <c r="M2353" s="6" t="s">
        <v>510</v>
      </c>
      <c r="N2353" s="38">
        <v>8</v>
      </c>
    </row>
    <row r="2354" spans="1:14" s="1" customFormat="1" ht="28.5" hidden="1" outlineLevel="2">
      <c r="A2354" s="6"/>
      <c r="B2354" s="118" t="s">
        <v>1116</v>
      </c>
      <c r="C2354" s="148"/>
      <c r="D2354" s="148" t="s">
        <v>54</v>
      </c>
      <c r="E2354" s="148" t="s">
        <v>1593</v>
      </c>
      <c r="F2354" s="4" t="s">
        <v>1598</v>
      </c>
      <c r="G2354" s="6"/>
      <c r="H2354" s="38"/>
      <c r="I2354" s="6" t="s">
        <v>1475</v>
      </c>
      <c r="J2354" s="59">
        <v>7</v>
      </c>
      <c r="K2354" s="59">
        <v>7</v>
      </c>
      <c r="L2354" s="52" t="s">
        <v>1135</v>
      </c>
      <c r="M2354" s="6" t="s">
        <v>510</v>
      </c>
      <c r="N2354" s="38">
        <v>1</v>
      </c>
    </row>
    <row r="2355" spans="1:14" s="1" customFormat="1" hidden="1" outlineLevel="2">
      <c r="A2355" s="6"/>
      <c r="B2355" s="118" t="s">
        <v>1116</v>
      </c>
      <c r="C2355" s="148"/>
      <c r="D2355" s="148" t="s">
        <v>54</v>
      </c>
      <c r="E2355" s="148" t="s">
        <v>1599</v>
      </c>
      <c r="F2355" s="4" t="s">
        <v>1600</v>
      </c>
      <c r="G2355" s="6"/>
      <c r="H2355" s="38"/>
      <c r="I2355" s="6" t="s">
        <v>1475</v>
      </c>
      <c r="J2355" s="59">
        <v>7</v>
      </c>
      <c r="K2355" s="59">
        <v>7</v>
      </c>
      <c r="L2355" s="52" t="s">
        <v>1601</v>
      </c>
      <c r="M2355" s="6" t="s">
        <v>510</v>
      </c>
      <c r="N2355" s="38">
        <v>2</v>
      </c>
    </row>
    <row r="2356" spans="1:14" s="1" customFormat="1" hidden="1" outlineLevel="2">
      <c r="A2356" s="6"/>
      <c r="B2356" s="118" t="s">
        <v>1116</v>
      </c>
      <c r="C2356" s="148"/>
      <c r="D2356" s="148" t="s">
        <v>54</v>
      </c>
      <c r="E2356" s="148" t="s">
        <v>1593</v>
      </c>
      <c r="F2356" s="4" t="s">
        <v>1602</v>
      </c>
      <c r="G2356" s="6"/>
      <c r="H2356" s="38"/>
      <c r="I2356" s="6" t="s">
        <v>1475</v>
      </c>
      <c r="J2356" s="59">
        <v>7</v>
      </c>
      <c r="K2356" s="59">
        <v>7</v>
      </c>
      <c r="L2356" s="52" t="s">
        <v>1173</v>
      </c>
      <c r="M2356" s="6" t="s">
        <v>510</v>
      </c>
      <c r="N2356" s="38">
        <v>4</v>
      </c>
    </row>
    <row r="2357" spans="1:14" s="1" customFormat="1" ht="42.75" hidden="1" outlineLevel="2">
      <c r="A2357" s="6"/>
      <c r="B2357" s="118" t="s">
        <v>1116</v>
      </c>
      <c r="C2357" s="148"/>
      <c r="D2357" s="148" t="s">
        <v>54</v>
      </c>
      <c r="E2357" s="148" t="s">
        <v>1599</v>
      </c>
      <c r="F2357" s="4" t="s">
        <v>1603</v>
      </c>
      <c r="G2357" s="6"/>
      <c r="H2357" s="38"/>
      <c r="I2357" s="6" t="s">
        <v>1475</v>
      </c>
      <c r="J2357" s="59">
        <v>8</v>
      </c>
      <c r="K2357" s="59">
        <v>8</v>
      </c>
      <c r="L2357" s="52" t="s">
        <v>1169</v>
      </c>
      <c r="M2357" s="6" t="s">
        <v>510</v>
      </c>
      <c r="N2357" s="38">
        <v>14</v>
      </c>
    </row>
    <row r="2358" spans="1:14" s="1" customFormat="1" ht="57" outlineLevel="1" collapsed="1">
      <c r="A2358" s="6" t="s">
        <v>1604</v>
      </c>
      <c r="B2358" s="118" t="s">
        <v>1116</v>
      </c>
      <c r="C2358" s="148" t="s">
        <v>212</v>
      </c>
      <c r="D2358" s="148" t="s">
        <v>54</v>
      </c>
      <c r="E2358" s="141" t="s">
        <v>1118</v>
      </c>
      <c r="F2358" s="4" t="s">
        <v>1605</v>
      </c>
      <c r="G2358" s="6" t="s">
        <v>1120</v>
      </c>
      <c r="H2358" s="38"/>
      <c r="I2358" s="6"/>
      <c r="J2358" s="59">
        <v>3</v>
      </c>
      <c r="K2358" s="59">
        <v>3</v>
      </c>
      <c r="L2358" s="4" t="str">
        <f>L2359&amp;" "&amp;N2359&amp;M2359&amp;" "&amp;L2360&amp;" "&amp;N2360&amp;M2360&amp;" "&amp;L2361&amp;" "&amp;N2361&amp;M2361&amp;" "&amp;L2362&amp;" "&amp;N2362&amp;M2362</f>
        <v>Ремонт трансформаторов 35кВ 2шт Ремонт ограничителей перенапряжения 35 кВ 3шт Ремонт разъединителей 35 кВ 1шт Ремонт разъединителей 35 кВ 1шт</v>
      </c>
      <c r="M2358" s="6"/>
      <c r="N2358" s="38"/>
    </row>
    <row r="2359" spans="1:14" s="1" customFormat="1" ht="57" hidden="1" outlineLevel="2">
      <c r="A2359" s="6"/>
      <c r="B2359" s="118" t="s">
        <v>1116</v>
      </c>
      <c r="C2359" s="148"/>
      <c r="D2359" s="148" t="s">
        <v>54</v>
      </c>
      <c r="E2359" s="141" t="s">
        <v>1606</v>
      </c>
      <c r="F2359" s="4" t="s">
        <v>1607</v>
      </c>
      <c r="G2359" s="6"/>
      <c r="H2359" s="38"/>
      <c r="I2359" s="6" t="s">
        <v>1475</v>
      </c>
      <c r="J2359" s="59">
        <v>3</v>
      </c>
      <c r="K2359" s="59">
        <v>3</v>
      </c>
      <c r="L2359" s="52" t="s">
        <v>1608</v>
      </c>
      <c r="M2359" s="6" t="s">
        <v>510</v>
      </c>
      <c r="N2359" s="38">
        <v>2</v>
      </c>
    </row>
    <row r="2360" spans="1:14" s="1" customFormat="1" hidden="1" outlineLevel="2">
      <c r="A2360" s="6"/>
      <c r="B2360" s="118" t="s">
        <v>1116</v>
      </c>
      <c r="C2360" s="148"/>
      <c r="D2360" s="148" t="s">
        <v>54</v>
      </c>
      <c r="E2360" s="148" t="s">
        <v>1609</v>
      </c>
      <c r="F2360" s="4" t="s">
        <v>1610</v>
      </c>
      <c r="G2360" s="6"/>
      <c r="H2360" s="38"/>
      <c r="I2360" s="6" t="s">
        <v>1475</v>
      </c>
      <c r="J2360" s="59">
        <v>3</v>
      </c>
      <c r="K2360" s="59">
        <v>3</v>
      </c>
      <c r="L2360" s="52" t="s">
        <v>1611</v>
      </c>
      <c r="M2360" s="6" t="s">
        <v>510</v>
      </c>
      <c r="N2360" s="38">
        <v>3</v>
      </c>
    </row>
    <row r="2361" spans="1:14" s="1" customFormat="1" hidden="1" outlineLevel="2">
      <c r="A2361" s="6"/>
      <c r="B2361" s="118" t="s">
        <v>1116</v>
      </c>
      <c r="C2361" s="148"/>
      <c r="D2361" s="148" t="s">
        <v>54</v>
      </c>
      <c r="E2361" s="148" t="s">
        <v>1609</v>
      </c>
      <c r="F2361" s="4" t="s">
        <v>1612</v>
      </c>
      <c r="G2361" s="6"/>
      <c r="H2361" s="38"/>
      <c r="I2361" s="6" t="s">
        <v>1475</v>
      </c>
      <c r="J2361" s="59">
        <v>3</v>
      </c>
      <c r="K2361" s="59">
        <v>3</v>
      </c>
      <c r="L2361" s="52" t="s">
        <v>1367</v>
      </c>
      <c r="M2361" s="6" t="s">
        <v>510</v>
      </c>
      <c r="N2361" s="38">
        <v>1</v>
      </c>
    </row>
    <row r="2362" spans="1:14" s="1" customFormat="1" hidden="1" outlineLevel="2">
      <c r="A2362" s="6"/>
      <c r="B2362" s="118" t="s">
        <v>1116</v>
      </c>
      <c r="C2362" s="148"/>
      <c r="D2362" s="148" t="s">
        <v>54</v>
      </c>
      <c r="E2362" s="148" t="s">
        <v>1609</v>
      </c>
      <c r="F2362" s="4" t="s">
        <v>1613</v>
      </c>
      <c r="G2362" s="6"/>
      <c r="H2362" s="38"/>
      <c r="I2362" s="6" t="s">
        <v>61</v>
      </c>
      <c r="J2362" s="59">
        <v>3</v>
      </c>
      <c r="K2362" s="59">
        <v>3</v>
      </c>
      <c r="L2362" s="52" t="s">
        <v>1367</v>
      </c>
      <c r="M2362" s="6" t="s">
        <v>510</v>
      </c>
      <c r="N2362" s="38">
        <v>1</v>
      </c>
    </row>
    <row r="2363" spans="1:14" s="1" customFormat="1" ht="57" outlineLevel="1" collapsed="1">
      <c r="A2363" s="6" t="s">
        <v>1614</v>
      </c>
      <c r="B2363" s="118" t="s">
        <v>1116</v>
      </c>
      <c r="C2363" s="148" t="s">
        <v>212</v>
      </c>
      <c r="D2363" s="148" t="s">
        <v>54</v>
      </c>
      <c r="E2363" s="141" t="s">
        <v>1118</v>
      </c>
      <c r="F2363" s="4" t="s">
        <v>1615</v>
      </c>
      <c r="G2363" s="6" t="s">
        <v>1120</v>
      </c>
      <c r="H2363" s="38"/>
      <c r="I2363" s="6"/>
      <c r="J2363" s="59">
        <v>3</v>
      </c>
      <c r="K2363" s="59">
        <v>3</v>
      </c>
      <c r="L2363" s="4" t="str">
        <f>L2364&amp;" "&amp;N2364&amp;M2364&amp;" "&amp;L2365&amp;" "&amp;N2365&amp;M2365&amp;" "&amp;L2366&amp;" "&amp;N2366&amp;M2366&amp;" "&amp;L2367&amp;" "&amp;N2367&amp;M2367&amp;" "&amp;L2368&amp;" "&amp;N2368&amp;M2368</f>
        <v>Ремонт трансформаторов 35кВ 2шт Ремонт выключателей 35 кВ 1шт Ремонт разрядников 35 кВ 6шт Ремонт ПСН 35 кВ 3шт Ремонт разъединителей 35 кВ 2шт</v>
      </c>
      <c r="M2363" s="6"/>
      <c r="N2363" s="38"/>
    </row>
    <row r="2364" spans="1:14" s="1" customFormat="1" ht="57" hidden="1" outlineLevel="2">
      <c r="A2364" s="6"/>
      <c r="B2364" s="118" t="s">
        <v>1116</v>
      </c>
      <c r="C2364" s="148"/>
      <c r="D2364" s="148" t="s">
        <v>54</v>
      </c>
      <c r="E2364" s="141" t="s">
        <v>1616</v>
      </c>
      <c r="F2364" s="4" t="s">
        <v>1617</v>
      </c>
      <c r="G2364" s="6"/>
      <c r="H2364" s="38"/>
      <c r="I2364" s="6" t="s">
        <v>1475</v>
      </c>
      <c r="J2364" s="59">
        <v>3</v>
      </c>
      <c r="K2364" s="59">
        <v>3</v>
      </c>
      <c r="L2364" s="52" t="s">
        <v>1608</v>
      </c>
      <c r="M2364" s="6" t="s">
        <v>510</v>
      </c>
      <c r="N2364" s="38">
        <v>2</v>
      </c>
    </row>
    <row r="2365" spans="1:14" s="1" customFormat="1" ht="28.5" hidden="1" outlineLevel="2">
      <c r="A2365" s="6"/>
      <c r="B2365" s="118" t="s">
        <v>1116</v>
      </c>
      <c r="C2365" s="148"/>
      <c r="D2365" s="148" t="s">
        <v>54</v>
      </c>
      <c r="E2365" s="141" t="s">
        <v>1618</v>
      </c>
      <c r="F2365" s="4" t="s">
        <v>1619</v>
      </c>
      <c r="G2365" s="6"/>
      <c r="H2365" s="38"/>
      <c r="I2365" s="6" t="s">
        <v>61</v>
      </c>
      <c r="J2365" s="59">
        <v>3</v>
      </c>
      <c r="K2365" s="59">
        <v>3</v>
      </c>
      <c r="L2365" s="52" t="s">
        <v>1132</v>
      </c>
      <c r="M2365" s="6" t="s">
        <v>510</v>
      </c>
      <c r="N2365" s="38">
        <v>1</v>
      </c>
    </row>
    <row r="2366" spans="1:14" s="1" customFormat="1" ht="28.5" hidden="1" outlineLevel="2">
      <c r="A2366" s="6"/>
      <c r="B2366" s="118" t="s">
        <v>1116</v>
      </c>
      <c r="C2366" s="148"/>
      <c r="D2366" s="148" t="s">
        <v>54</v>
      </c>
      <c r="E2366" s="141" t="s">
        <v>1618</v>
      </c>
      <c r="F2366" s="4" t="s">
        <v>1620</v>
      </c>
      <c r="G2366" s="6"/>
      <c r="H2366" s="38"/>
      <c r="I2366" s="6" t="s">
        <v>1475</v>
      </c>
      <c r="J2366" s="59">
        <v>3</v>
      </c>
      <c r="K2366" s="59">
        <v>3</v>
      </c>
      <c r="L2366" s="52" t="s">
        <v>1561</v>
      </c>
      <c r="M2366" s="6" t="s">
        <v>510</v>
      </c>
      <c r="N2366" s="38">
        <v>6</v>
      </c>
    </row>
    <row r="2367" spans="1:14" s="1" customFormat="1" hidden="1" outlineLevel="2">
      <c r="A2367" s="6"/>
      <c r="B2367" s="118" t="s">
        <v>1116</v>
      </c>
      <c r="C2367" s="148"/>
      <c r="D2367" s="148" t="s">
        <v>54</v>
      </c>
      <c r="E2367" s="148" t="s">
        <v>1621</v>
      </c>
      <c r="F2367" s="4" t="s">
        <v>1622</v>
      </c>
      <c r="G2367" s="6"/>
      <c r="H2367" s="38"/>
      <c r="I2367" s="6" t="s">
        <v>61</v>
      </c>
      <c r="J2367" s="59">
        <v>3</v>
      </c>
      <c r="K2367" s="59">
        <v>3</v>
      </c>
      <c r="L2367" s="52" t="s">
        <v>1623</v>
      </c>
      <c r="M2367" s="6" t="s">
        <v>510</v>
      </c>
      <c r="N2367" s="38">
        <v>3</v>
      </c>
    </row>
    <row r="2368" spans="1:14" s="1" customFormat="1" hidden="1" outlineLevel="2">
      <c r="A2368" s="6"/>
      <c r="B2368" s="118" t="s">
        <v>1116</v>
      </c>
      <c r="C2368" s="148"/>
      <c r="D2368" s="148" t="s">
        <v>54</v>
      </c>
      <c r="E2368" s="148" t="s">
        <v>1621</v>
      </c>
      <c r="F2368" s="4" t="s">
        <v>1624</v>
      </c>
      <c r="G2368" s="6"/>
      <c r="H2368" s="38"/>
      <c r="I2368" s="6" t="s">
        <v>61</v>
      </c>
      <c r="J2368" s="59">
        <v>3</v>
      </c>
      <c r="K2368" s="59">
        <v>3</v>
      </c>
      <c r="L2368" s="52" t="s">
        <v>1367</v>
      </c>
      <c r="M2368" s="6" t="s">
        <v>510</v>
      </c>
      <c r="N2368" s="38">
        <v>2</v>
      </c>
    </row>
    <row r="2369" spans="1:14" s="1" customFormat="1" ht="114" outlineLevel="1" collapsed="1">
      <c r="A2369" s="6" t="s">
        <v>1625</v>
      </c>
      <c r="B2369" s="118" t="s">
        <v>1116</v>
      </c>
      <c r="C2369" s="148" t="s">
        <v>212</v>
      </c>
      <c r="D2369" s="148" t="s">
        <v>54</v>
      </c>
      <c r="E2369" s="141" t="s">
        <v>1118</v>
      </c>
      <c r="F2369" s="4" t="s">
        <v>1626</v>
      </c>
      <c r="G2369" s="6" t="s">
        <v>1120</v>
      </c>
      <c r="H2369" s="38"/>
      <c r="I2369" s="6"/>
      <c r="J2369" s="59">
        <v>3</v>
      </c>
      <c r="K2369" s="59">
        <v>4</v>
      </c>
      <c r="L2369" s="4" t="str">
        <f>L2370&amp;" "&amp;N2370&amp;M2370&amp;" "&amp;L2371&amp;" "&amp;N2371&amp;M2371&amp;" "&amp;L2372&amp;" "&amp;N2372&amp;M2372&amp;" "&amp;L2373&amp;" "&amp;N2373&amp;M2373&amp;" "&amp;L2374&amp;" "&amp;N2374&amp;M2374&amp;" "&amp;L2375&amp;" "&amp;N2375&amp;M2375&amp;" "&amp;L2376&amp;" "&amp;N2376&amp;M2376&amp;" "&amp;L2377&amp;" "&amp;N2377&amp;M2377</f>
        <v>Ремонт трансформаторов 35кВ 2шт Ремонт разъединителей 35 кВ  1шт Ремонт разъединителей 35 кВ  5шт Ремонт разрядников 35 кВ 6шт Ремонт трансформаторов напряжения 35 кВ 1шт Ремонт трансформаторов 10 кВ 1шт Ремонт выключателей 6 кВ 2шт Ремонт трансформаторов напряжения 6кВ 1шт</v>
      </c>
      <c r="M2369" s="6"/>
      <c r="N2369" s="38"/>
    </row>
    <row r="2370" spans="1:14" s="1" customFormat="1" ht="57" hidden="1" outlineLevel="2">
      <c r="A2370" s="6"/>
      <c r="B2370" s="118" t="s">
        <v>1116</v>
      </c>
      <c r="C2370" s="148"/>
      <c r="D2370" s="148" t="s">
        <v>54</v>
      </c>
      <c r="E2370" s="141" t="s">
        <v>1627</v>
      </c>
      <c r="F2370" s="4" t="s">
        <v>1607</v>
      </c>
      <c r="G2370" s="6"/>
      <c r="H2370" s="38"/>
      <c r="I2370" s="6" t="s">
        <v>1475</v>
      </c>
      <c r="J2370" s="59">
        <v>3</v>
      </c>
      <c r="K2370" s="59">
        <v>3</v>
      </c>
      <c r="L2370" s="52" t="s">
        <v>1608</v>
      </c>
      <c r="M2370" s="6" t="s">
        <v>510</v>
      </c>
      <c r="N2370" s="38">
        <v>2</v>
      </c>
    </row>
    <row r="2371" spans="1:14" s="1" customFormat="1" ht="28.5" hidden="1" outlineLevel="2">
      <c r="A2371" s="6"/>
      <c r="B2371" s="118" t="s">
        <v>1116</v>
      </c>
      <c r="C2371" s="148"/>
      <c r="D2371" s="148" t="s">
        <v>54</v>
      </c>
      <c r="E2371" s="148" t="s">
        <v>1628</v>
      </c>
      <c r="F2371" s="4" t="s">
        <v>1629</v>
      </c>
      <c r="G2371" s="6"/>
      <c r="H2371" s="38"/>
      <c r="I2371" s="6" t="s">
        <v>61</v>
      </c>
      <c r="J2371" s="59">
        <v>4</v>
      </c>
      <c r="K2371" s="59">
        <v>4</v>
      </c>
      <c r="L2371" s="52" t="s">
        <v>1135</v>
      </c>
      <c r="M2371" s="6" t="s">
        <v>510</v>
      </c>
      <c r="N2371" s="38">
        <v>1</v>
      </c>
    </row>
    <row r="2372" spans="1:14" s="1" customFormat="1" ht="57" hidden="1" outlineLevel="2">
      <c r="A2372" s="6"/>
      <c r="B2372" s="118" t="s">
        <v>1116</v>
      </c>
      <c r="C2372" s="148"/>
      <c r="D2372" s="148" t="s">
        <v>54</v>
      </c>
      <c r="E2372" s="148" t="s">
        <v>1628</v>
      </c>
      <c r="F2372" s="4" t="s">
        <v>1630</v>
      </c>
      <c r="G2372" s="6"/>
      <c r="H2372" s="38"/>
      <c r="I2372" s="6" t="s">
        <v>1475</v>
      </c>
      <c r="J2372" s="59">
        <v>4</v>
      </c>
      <c r="K2372" s="59">
        <v>4</v>
      </c>
      <c r="L2372" s="52" t="s">
        <v>1135</v>
      </c>
      <c r="M2372" s="6" t="s">
        <v>510</v>
      </c>
      <c r="N2372" s="38">
        <v>5</v>
      </c>
    </row>
    <row r="2373" spans="1:14" s="1" customFormat="1" ht="28.5" hidden="1" outlineLevel="2">
      <c r="A2373" s="6"/>
      <c r="B2373" s="118" t="s">
        <v>1116</v>
      </c>
      <c r="C2373" s="148"/>
      <c r="D2373" s="148" t="s">
        <v>54</v>
      </c>
      <c r="E2373" s="141" t="s">
        <v>1628</v>
      </c>
      <c r="F2373" s="4" t="s">
        <v>1631</v>
      </c>
      <c r="G2373" s="6"/>
      <c r="H2373" s="38"/>
      <c r="I2373" s="6" t="s">
        <v>1475</v>
      </c>
      <c r="J2373" s="59">
        <v>3</v>
      </c>
      <c r="K2373" s="59">
        <v>3</v>
      </c>
      <c r="L2373" s="52" t="s">
        <v>1561</v>
      </c>
      <c r="M2373" s="6" t="s">
        <v>510</v>
      </c>
      <c r="N2373" s="38">
        <v>6</v>
      </c>
    </row>
    <row r="2374" spans="1:14" s="1" customFormat="1" hidden="1" outlineLevel="2">
      <c r="A2374" s="6"/>
      <c r="B2374" s="118" t="s">
        <v>1116</v>
      </c>
      <c r="C2374" s="148"/>
      <c r="D2374" s="148" t="s">
        <v>54</v>
      </c>
      <c r="E2374" s="148" t="s">
        <v>1632</v>
      </c>
      <c r="F2374" s="4" t="s">
        <v>1633</v>
      </c>
      <c r="G2374" s="6"/>
      <c r="H2374" s="38"/>
      <c r="I2374" s="6" t="s">
        <v>1475</v>
      </c>
      <c r="J2374" s="59">
        <v>4</v>
      </c>
      <c r="K2374" s="59">
        <v>4</v>
      </c>
      <c r="L2374" s="52" t="s">
        <v>1138</v>
      </c>
      <c r="M2374" s="6" t="s">
        <v>510</v>
      </c>
      <c r="N2374" s="38">
        <v>1</v>
      </c>
    </row>
    <row r="2375" spans="1:14" s="1" customFormat="1" hidden="1" outlineLevel="2">
      <c r="A2375" s="6"/>
      <c r="B2375" s="118" t="s">
        <v>1116</v>
      </c>
      <c r="C2375" s="148"/>
      <c r="D2375" s="148" t="s">
        <v>54</v>
      </c>
      <c r="E2375" s="148" t="s">
        <v>1634</v>
      </c>
      <c r="F2375" s="4" t="s">
        <v>1635</v>
      </c>
      <c r="G2375" s="6"/>
      <c r="H2375" s="38"/>
      <c r="I2375" s="6" t="s">
        <v>1475</v>
      </c>
      <c r="J2375" s="59">
        <v>4</v>
      </c>
      <c r="K2375" s="59">
        <v>4</v>
      </c>
      <c r="L2375" s="52" t="s">
        <v>1173</v>
      </c>
      <c r="M2375" s="6" t="s">
        <v>510</v>
      </c>
      <c r="N2375" s="38">
        <v>1</v>
      </c>
    </row>
    <row r="2376" spans="1:14" s="1" customFormat="1" hidden="1" outlineLevel="2">
      <c r="A2376" s="6"/>
      <c r="B2376" s="118" t="s">
        <v>1116</v>
      </c>
      <c r="C2376" s="148"/>
      <c r="D2376" s="148" t="s">
        <v>54</v>
      </c>
      <c r="E2376" s="148" t="s">
        <v>1634</v>
      </c>
      <c r="F2376" s="4" t="s">
        <v>1636</v>
      </c>
      <c r="G2376" s="6"/>
      <c r="H2376" s="38"/>
      <c r="I2376" s="6" t="s">
        <v>61</v>
      </c>
      <c r="J2376" s="59">
        <v>4</v>
      </c>
      <c r="K2376" s="59">
        <v>4</v>
      </c>
      <c r="L2376" s="52" t="s">
        <v>1142</v>
      </c>
      <c r="M2376" s="6" t="s">
        <v>510</v>
      </c>
      <c r="N2376" s="38">
        <v>2</v>
      </c>
    </row>
    <row r="2377" spans="1:14" s="1" customFormat="1" hidden="1" outlineLevel="2">
      <c r="A2377" s="6"/>
      <c r="B2377" s="118" t="s">
        <v>1116</v>
      </c>
      <c r="C2377" s="148"/>
      <c r="D2377" s="148" t="s">
        <v>54</v>
      </c>
      <c r="E2377" s="148" t="s">
        <v>1634</v>
      </c>
      <c r="F2377" s="4" t="s">
        <v>1637</v>
      </c>
      <c r="G2377" s="6"/>
      <c r="H2377" s="38"/>
      <c r="I2377" s="6" t="s">
        <v>1475</v>
      </c>
      <c r="J2377" s="59">
        <v>4</v>
      </c>
      <c r="K2377" s="59">
        <v>4</v>
      </c>
      <c r="L2377" s="52" t="s">
        <v>1638</v>
      </c>
      <c r="M2377" s="6" t="s">
        <v>510</v>
      </c>
      <c r="N2377" s="38">
        <v>1</v>
      </c>
    </row>
    <row r="2378" spans="1:14" s="1" customFormat="1" ht="42.75" outlineLevel="1" collapsed="1">
      <c r="A2378" s="6" t="s">
        <v>1639</v>
      </c>
      <c r="B2378" s="118" t="s">
        <v>1116</v>
      </c>
      <c r="C2378" s="148" t="s">
        <v>212</v>
      </c>
      <c r="D2378" s="148" t="s">
        <v>54</v>
      </c>
      <c r="E2378" s="141" t="s">
        <v>1118</v>
      </c>
      <c r="F2378" s="4" t="s">
        <v>1640</v>
      </c>
      <c r="G2378" s="6" t="s">
        <v>1120</v>
      </c>
      <c r="H2378" s="38"/>
      <c r="I2378" s="6"/>
      <c r="J2378" s="59">
        <v>4</v>
      </c>
      <c r="K2378" s="59">
        <v>4</v>
      </c>
      <c r="L2378" s="52" t="str">
        <f>L2379&amp;" "&amp;N2379&amp;M2379&amp;" "&amp;L2380&amp;" "&amp;N2380&amp;M2380&amp;" "&amp;L2381&amp;" "&amp;N2381&amp;M2381&amp;" "&amp;L2382&amp;" "&amp;N2382&amp;M2382</f>
        <v>Ремонт трансформаторов 35кВ 2шт Ремонт разрядников 35 кВ 6шт Ремонт разъединителей 35 кВ 3шт Ремонт разъединителей 35 кВ 2шт</v>
      </c>
      <c r="M2378" s="6"/>
      <c r="N2378" s="38"/>
    </row>
    <row r="2379" spans="1:14" s="1" customFormat="1" ht="57" hidden="1" outlineLevel="2">
      <c r="A2379" s="6"/>
      <c r="B2379" s="118" t="s">
        <v>1116</v>
      </c>
      <c r="C2379" s="148"/>
      <c r="D2379" s="148" t="s">
        <v>54</v>
      </c>
      <c r="E2379" s="141" t="s">
        <v>1641</v>
      </c>
      <c r="F2379" s="4" t="s">
        <v>1642</v>
      </c>
      <c r="G2379" s="6"/>
      <c r="H2379" s="38"/>
      <c r="I2379" s="6" t="s">
        <v>1475</v>
      </c>
      <c r="J2379" s="59">
        <v>4</v>
      </c>
      <c r="K2379" s="59">
        <v>4</v>
      </c>
      <c r="L2379" s="52" t="s">
        <v>1608</v>
      </c>
      <c r="M2379" s="6" t="s">
        <v>510</v>
      </c>
      <c r="N2379" s="38">
        <v>2</v>
      </c>
    </row>
    <row r="2380" spans="1:14" s="1" customFormat="1" hidden="1" outlineLevel="2">
      <c r="A2380" s="6"/>
      <c r="B2380" s="118" t="s">
        <v>1116</v>
      </c>
      <c r="C2380" s="148"/>
      <c r="D2380" s="148" t="s">
        <v>54</v>
      </c>
      <c r="E2380" s="148" t="s">
        <v>1628</v>
      </c>
      <c r="F2380" s="4" t="s">
        <v>1631</v>
      </c>
      <c r="G2380" s="6"/>
      <c r="H2380" s="38"/>
      <c r="I2380" s="6" t="s">
        <v>1475</v>
      </c>
      <c r="J2380" s="59">
        <v>4</v>
      </c>
      <c r="K2380" s="59">
        <v>4</v>
      </c>
      <c r="L2380" s="52" t="s">
        <v>1561</v>
      </c>
      <c r="M2380" s="6" t="s">
        <v>510</v>
      </c>
      <c r="N2380" s="38">
        <v>6</v>
      </c>
    </row>
    <row r="2381" spans="1:14" s="1" customFormat="1" ht="42.75" hidden="1" outlineLevel="2">
      <c r="A2381" s="6"/>
      <c r="B2381" s="118" t="s">
        <v>1116</v>
      </c>
      <c r="C2381" s="148"/>
      <c r="D2381" s="148" t="s">
        <v>54</v>
      </c>
      <c r="E2381" s="148" t="s">
        <v>1643</v>
      </c>
      <c r="F2381" s="4" t="s">
        <v>1644</v>
      </c>
      <c r="G2381" s="6"/>
      <c r="H2381" s="38"/>
      <c r="I2381" s="6" t="s">
        <v>1475</v>
      </c>
      <c r="J2381" s="59">
        <v>4</v>
      </c>
      <c r="K2381" s="59">
        <v>4</v>
      </c>
      <c r="L2381" s="52" t="s">
        <v>1367</v>
      </c>
      <c r="M2381" s="6" t="s">
        <v>510</v>
      </c>
      <c r="N2381" s="38">
        <v>3</v>
      </c>
    </row>
    <row r="2382" spans="1:14" s="1" customFormat="1" hidden="1" outlineLevel="2">
      <c r="A2382" s="6"/>
      <c r="B2382" s="118" t="s">
        <v>1116</v>
      </c>
      <c r="C2382" s="148"/>
      <c r="D2382" s="148" t="s">
        <v>54</v>
      </c>
      <c r="E2382" s="148" t="s">
        <v>1643</v>
      </c>
      <c r="F2382" s="4" t="s">
        <v>1645</v>
      </c>
      <c r="G2382" s="6"/>
      <c r="H2382" s="38"/>
      <c r="I2382" s="6" t="s">
        <v>61</v>
      </c>
      <c r="J2382" s="59">
        <v>4</v>
      </c>
      <c r="K2382" s="59">
        <v>4</v>
      </c>
      <c r="L2382" s="52" t="s">
        <v>1367</v>
      </c>
      <c r="M2382" s="6" t="s">
        <v>510</v>
      </c>
      <c r="N2382" s="38">
        <v>2</v>
      </c>
    </row>
    <row r="2383" spans="1:14" s="1" customFormat="1" ht="71.25" outlineLevel="1" collapsed="1">
      <c r="A2383" s="6" t="s">
        <v>1646</v>
      </c>
      <c r="B2383" s="118" t="s">
        <v>1116</v>
      </c>
      <c r="C2383" s="148" t="s">
        <v>212</v>
      </c>
      <c r="D2383" s="148" t="s">
        <v>54</v>
      </c>
      <c r="E2383" s="141" t="s">
        <v>1118</v>
      </c>
      <c r="F2383" s="4" t="s">
        <v>1647</v>
      </c>
      <c r="G2383" s="6" t="s">
        <v>1120</v>
      </c>
      <c r="H2383" s="38"/>
      <c r="I2383" s="6"/>
      <c r="J2383" s="59">
        <v>6</v>
      </c>
      <c r="K2383" s="59">
        <v>6</v>
      </c>
      <c r="L2383" s="4" t="str">
        <f>L2384&amp;" "&amp;N2384&amp;M2384&amp;" "&amp;L2385&amp;" "&amp;N2385&amp;M2385&amp;" "&amp;L2386&amp;" "&amp;N2386&amp;M2386&amp;" "&amp;L2387&amp;" "&amp;N2387&amp;M2387&amp;" "&amp;L2388&amp;" "&amp;N2388&amp;M2388</f>
        <v>Ремонт трансформаторов 35кВ 1шт Ремонт разъединителей 35 кВ 1шт Ремонт ограничителей перенапряжения 35 кВ 3шт Ремонт трансформаторов 10 кВ 1шт Ремонт трансформаторов напряжения 10кВ 1шт</v>
      </c>
      <c r="M2383" s="6"/>
      <c r="N2383" s="38"/>
    </row>
    <row r="2384" spans="1:14" s="1" customFormat="1" hidden="1" outlineLevel="2">
      <c r="A2384" s="6"/>
      <c r="B2384" s="118" t="s">
        <v>1116</v>
      </c>
      <c r="C2384" s="148"/>
      <c r="D2384" s="148" t="s">
        <v>54</v>
      </c>
      <c r="E2384" s="148" t="s">
        <v>1648</v>
      </c>
      <c r="F2384" s="4" t="s">
        <v>1649</v>
      </c>
      <c r="G2384" s="6"/>
      <c r="H2384" s="38"/>
      <c r="I2384" s="6" t="s">
        <v>1475</v>
      </c>
      <c r="J2384" s="59">
        <v>6</v>
      </c>
      <c r="K2384" s="59">
        <v>6</v>
      </c>
      <c r="L2384" s="52" t="s">
        <v>1608</v>
      </c>
      <c r="M2384" s="6" t="s">
        <v>510</v>
      </c>
      <c r="N2384" s="38">
        <v>1</v>
      </c>
    </row>
    <row r="2385" spans="1:14" s="1" customFormat="1" hidden="1" outlineLevel="2">
      <c r="A2385" s="6"/>
      <c r="B2385" s="118" t="s">
        <v>1116</v>
      </c>
      <c r="C2385" s="148"/>
      <c r="D2385" s="148" t="s">
        <v>54</v>
      </c>
      <c r="E2385" s="148" t="s">
        <v>1650</v>
      </c>
      <c r="F2385" s="4" t="s">
        <v>1651</v>
      </c>
      <c r="G2385" s="6"/>
      <c r="H2385" s="38"/>
      <c r="I2385" s="6" t="s">
        <v>61</v>
      </c>
      <c r="J2385" s="59">
        <v>6</v>
      </c>
      <c r="K2385" s="59">
        <v>6</v>
      </c>
      <c r="L2385" s="52" t="s">
        <v>1367</v>
      </c>
      <c r="M2385" s="6" t="s">
        <v>510</v>
      </c>
      <c r="N2385" s="38">
        <v>1</v>
      </c>
    </row>
    <row r="2386" spans="1:14" s="1" customFormat="1" hidden="1" outlineLevel="2">
      <c r="A2386" s="6"/>
      <c r="B2386" s="118" t="s">
        <v>1116</v>
      </c>
      <c r="C2386" s="148"/>
      <c r="D2386" s="148" t="s">
        <v>54</v>
      </c>
      <c r="E2386" s="148" t="s">
        <v>1650</v>
      </c>
      <c r="F2386" s="4" t="s">
        <v>1610</v>
      </c>
      <c r="G2386" s="6"/>
      <c r="H2386" s="38"/>
      <c r="I2386" s="6" t="s">
        <v>1475</v>
      </c>
      <c r="J2386" s="59">
        <v>6</v>
      </c>
      <c r="K2386" s="59">
        <v>6</v>
      </c>
      <c r="L2386" s="52" t="s">
        <v>1611</v>
      </c>
      <c r="M2386" s="6" t="s">
        <v>510</v>
      </c>
      <c r="N2386" s="38">
        <v>3</v>
      </c>
    </row>
    <row r="2387" spans="1:14" s="1" customFormat="1" hidden="1" outlineLevel="2">
      <c r="A2387" s="6"/>
      <c r="B2387" s="118" t="s">
        <v>1116</v>
      </c>
      <c r="C2387" s="148"/>
      <c r="D2387" s="148" t="s">
        <v>54</v>
      </c>
      <c r="E2387" s="148" t="s">
        <v>1652</v>
      </c>
      <c r="F2387" s="4" t="s">
        <v>1653</v>
      </c>
      <c r="G2387" s="6"/>
      <c r="H2387" s="38"/>
      <c r="I2387" s="6" t="s">
        <v>1475</v>
      </c>
      <c r="J2387" s="59">
        <v>6</v>
      </c>
      <c r="K2387" s="59">
        <v>6</v>
      </c>
      <c r="L2387" s="52" t="s">
        <v>1173</v>
      </c>
      <c r="M2387" s="6" t="s">
        <v>510</v>
      </c>
      <c r="N2387" s="38">
        <v>1</v>
      </c>
    </row>
    <row r="2388" spans="1:14" s="1" customFormat="1" hidden="1" outlineLevel="2">
      <c r="A2388" s="6"/>
      <c r="B2388" s="118" t="s">
        <v>1116</v>
      </c>
      <c r="C2388" s="148"/>
      <c r="D2388" s="148" t="s">
        <v>54</v>
      </c>
      <c r="E2388" s="148" t="s">
        <v>1654</v>
      </c>
      <c r="F2388" s="4" t="s">
        <v>1655</v>
      </c>
      <c r="G2388" s="6"/>
      <c r="H2388" s="38"/>
      <c r="I2388" s="6" t="s">
        <v>1475</v>
      </c>
      <c r="J2388" s="59">
        <v>6</v>
      </c>
      <c r="K2388" s="59">
        <v>6</v>
      </c>
      <c r="L2388" s="52" t="s">
        <v>1601</v>
      </c>
      <c r="M2388" s="6" t="s">
        <v>510</v>
      </c>
      <c r="N2388" s="38">
        <v>1</v>
      </c>
    </row>
    <row r="2389" spans="1:14" s="1" customFormat="1" ht="85.5" outlineLevel="1" collapsed="1">
      <c r="A2389" s="6" t="s">
        <v>1656</v>
      </c>
      <c r="B2389" s="118" t="s">
        <v>1116</v>
      </c>
      <c r="C2389" s="148" t="s">
        <v>212</v>
      </c>
      <c r="D2389" s="148" t="s">
        <v>54</v>
      </c>
      <c r="E2389" s="141" t="s">
        <v>1118</v>
      </c>
      <c r="F2389" s="4" t="s">
        <v>1657</v>
      </c>
      <c r="G2389" s="6" t="s">
        <v>1120</v>
      </c>
      <c r="H2389" s="38"/>
      <c r="I2389" s="6"/>
      <c r="J2389" s="59">
        <v>6</v>
      </c>
      <c r="K2389" s="59">
        <v>6</v>
      </c>
      <c r="L2389" s="4" t="str">
        <f>L2390&amp;" "&amp;N2390&amp;M2390&amp;" "&amp;L2391&amp;" "&amp;N2391&amp;M2391&amp;" "&amp;L2392&amp;" "&amp;N2392&amp;M2392&amp;" "&amp;L2393&amp;" "&amp;N2393&amp;M2393&amp;" "&amp;L2394&amp;" "&amp;N2394&amp;M2394&amp;" "&amp;L2395&amp;" "&amp;N2395&amp;M2395</f>
        <v>Ремонт трансформаторов 35кВ 2шт Ремонт разъединителей 35 кВ 4шт Ремонт трансформаторов 10 кВ 1шт Ремонт трансформаторов напряжения 10кВ 2шт Ремонт выключателей 10 кВ 3шт Ремонт разрядников 35 кВ 6шт</v>
      </c>
      <c r="M2389" s="6"/>
      <c r="N2389" s="38"/>
    </row>
    <row r="2390" spans="1:14" s="1" customFormat="1" ht="57" hidden="1" outlineLevel="2">
      <c r="A2390" s="6"/>
      <c r="B2390" s="118" t="s">
        <v>1116</v>
      </c>
      <c r="C2390" s="148"/>
      <c r="D2390" s="148" t="s">
        <v>54</v>
      </c>
      <c r="E2390" s="141" t="s">
        <v>1658</v>
      </c>
      <c r="F2390" s="4" t="s">
        <v>1659</v>
      </c>
      <c r="G2390" s="6"/>
      <c r="H2390" s="38"/>
      <c r="I2390" s="6" t="s">
        <v>1475</v>
      </c>
      <c r="J2390" s="59">
        <v>6</v>
      </c>
      <c r="K2390" s="59">
        <v>6</v>
      </c>
      <c r="L2390" s="52" t="s">
        <v>1608</v>
      </c>
      <c r="M2390" s="6" t="s">
        <v>510</v>
      </c>
      <c r="N2390" s="38">
        <v>2</v>
      </c>
    </row>
    <row r="2391" spans="1:14" s="1" customFormat="1" ht="42.75" hidden="1" outlineLevel="2">
      <c r="A2391" s="6"/>
      <c r="B2391" s="118" t="s">
        <v>1116</v>
      </c>
      <c r="C2391" s="148"/>
      <c r="D2391" s="148" t="s">
        <v>54</v>
      </c>
      <c r="E2391" s="141"/>
      <c r="F2391" s="4" t="s">
        <v>1660</v>
      </c>
      <c r="G2391" s="6"/>
      <c r="H2391" s="38"/>
      <c r="I2391" s="6" t="s">
        <v>61</v>
      </c>
      <c r="J2391" s="59">
        <v>6</v>
      </c>
      <c r="K2391" s="59">
        <v>6</v>
      </c>
      <c r="L2391" s="52" t="s">
        <v>1367</v>
      </c>
      <c r="M2391" s="6" t="s">
        <v>510</v>
      </c>
      <c r="N2391" s="38">
        <v>4</v>
      </c>
    </row>
    <row r="2392" spans="1:14" s="1" customFormat="1" hidden="1" outlineLevel="2">
      <c r="A2392" s="6"/>
      <c r="B2392" s="118" t="s">
        <v>1116</v>
      </c>
      <c r="C2392" s="148"/>
      <c r="D2392" s="148" t="s">
        <v>54</v>
      </c>
      <c r="E2392" s="148" t="s">
        <v>1661</v>
      </c>
      <c r="F2392" s="4" t="s">
        <v>1653</v>
      </c>
      <c r="G2392" s="6"/>
      <c r="H2392" s="38"/>
      <c r="I2392" s="6" t="s">
        <v>1475</v>
      </c>
      <c r="J2392" s="59">
        <v>6</v>
      </c>
      <c r="K2392" s="59">
        <v>6</v>
      </c>
      <c r="L2392" s="52" t="s">
        <v>1173</v>
      </c>
      <c r="M2392" s="6" t="s">
        <v>510</v>
      </c>
      <c r="N2392" s="38">
        <v>1</v>
      </c>
    </row>
    <row r="2393" spans="1:14" s="1" customFormat="1" hidden="1" outlineLevel="2">
      <c r="A2393" s="6"/>
      <c r="B2393" s="118" t="s">
        <v>1116</v>
      </c>
      <c r="C2393" s="148"/>
      <c r="D2393" s="148" t="s">
        <v>54</v>
      </c>
      <c r="E2393" s="148" t="s">
        <v>1661</v>
      </c>
      <c r="F2393" s="4" t="s">
        <v>1600</v>
      </c>
      <c r="G2393" s="6"/>
      <c r="H2393" s="38"/>
      <c r="I2393" s="6" t="s">
        <v>1475</v>
      </c>
      <c r="J2393" s="59">
        <v>6</v>
      </c>
      <c r="K2393" s="59">
        <v>6</v>
      </c>
      <c r="L2393" s="52" t="s">
        <v>1601</v>
      </c>
      <c r="M2393" s="6" t="s">
        <v>510</v>
      </c>
      <c r="N2393" s="38">
        <v>2</v>
      </c>
    </row>
    <row r="2394" spans="1:14" s="1" customFormat="1" hidden="1" outlineLevel="2">
      <c r="A2394" s="6"/>
      <c r="B2394" s="118" t="s">
        <v>1116</v>
      </c>
      <c r="C2394" s="148"/>
      <c r="D2394" s="148" t="s">
        <v>54</v>
      </c>
      <c r="E2394" s="148" t="s">
        <v>1661</v>
      </c>
      <c r="F2394" s="4" t="s">
        <v>1662</v>
      </c>
      <c r="G2394" s="6"/>
      <c r="H2394" s="38"/>
      <c r="I2394" s="6" t="s">
        <v>61</v>
      </c>
      <c r="J2394" s="59">
        <v>6</v>
      </c>
      <c r="K2394" s="59">
        <v>6</v>
      </c>
      <c r="L2394" s="52" t="s">
        <v>1169</v>
      </c>
      <c r="M2394" s="6" t="s">
        <v>510</v>
      </c>
      <c r="N2394" s="38">
        <v>3</v>
      </c>
    </row>
    <row r="2395" spans="1:14" s="1" customFormat="1" hidden="1" outlineLevel="2">
      <c r="A2395" s="6"/>
      <c r="B2395" s="118" t="s">
        <v>1116</v>
      </c>
      <c r="C2395" s="148"/>
      <c r="D2395" s="148" t="s">
        <v>54</v>
      </c>
      <c r="E2395" s="141"/>
      <c r="F2395" s="4" t="s">
        <v>1663</v>
      </c>
      <c r="G2395" s="6"/>
      <c r="H2395" s="38"/>
      <c r="I2395" s="6" t="s">
        <v>1475</v>
      </c>
      <c r="J2395" s="59">
        <v>6</v>
      </c>
      <c r="K2395" s="59">
        <v>6</v>
      </c>
      <c r="L2395" s="52" t="s">
        <v>1561</v>
      </c>
      <c r="M2395" s="6" t="s">
        <v>510</v>
      </c>
      <c r="N2395" s="38">
        <v>6</v>
      </c>
    </row>
    <row r="2396" spans="1:14" s="1" customFormat="1" ht="71.25" outlineLevel="1" collapsed="1">
      <c r="A2396" s="6" t="s">
        <v>1664</v>
      </c>
      <c r="B2396" s="118" t="s">
        <v>1116</v>
      </c>
      <c r="C2396" s="148" t="s">
        <v>212</v>
      </c>
      <c r="D2396" s="148" t="s">
        <v>54</v>
      </c>
      <c r="E2396" s="141" t="s">
        <v>1118</v>
      </c>
      <c r="F2396" s="4" t="s">
        <v>1665</v>
      </c>
      <c r="G2396" s="6" t="s">
        <v>1120</v>
      </c>
      <c r="H2396" s="38"/>
      <c r="I2396" s="6"/>
      <c r="J2396" s="59">
        <v>8</v>
      </c>
      <c r="K2396" s="59">
        <v>9</v>
      </c>
      <c r="L2396" s="4" t="str">
        <f>L2397&amp;" "&amp;N2397&amp;M2397&amp;" "&amp;L2398&amp;" "&amp;N2398&amp;M2398&amp;" "&amp;L2399&amp;" "&amp;N2399&amp;M2399&amp;" "&amp;L2400&amp;" "&amp;N2400&amp;M2400&amp;" "&amp;L2401&amp;" "&amp;N2401&amp;M2401&amp;" "&amp;L2402&amp;" "&amp;N2402&amp;M2402</f>
        <v>Ремонт трансформаторов 35кВ 1шт Ремонт разрядников 35 кВ 3шт Ремонт выключателей 35 кВ 1шт Ремонт выключателей 10 кВ 1шт Ремонт трансформаторов 10 кВ 1шт Ремонт трансформаторов напряжения 10кВ 1шт</v>
      </c>
      <c r="M2396" s="6"/>
      <c r="N2396" s="38"/>
    </row>
    <row r="2397" spans="1:14" s="1" customFormat="1" hidden="1" outlineLevel="2">
      <c r="A2397" s="6"/>
      <c r="B2397" s="118" t="s">
        <v>1116</v>
      </c>
      <c r="C2397" s="148"/>
      <c r="D2397" s="148" t="s">
        <v>54</v>
      </c>
      <c r="E2397" s="148" t="s">
        <v>1666</v>
      </c>
      <c r="F2397" s="4" t="s">
        <v>1667</v>
      </c>
      <c r="G2397" s="6"/>
      <c r="H2397" s="38"/>
      <c r="I2397" s="6" t="s">
        <v>1475</v>
      </c>
      <c r="J2397" s="59">
        <v>8</v>
      </c>
      <c r="K2397" s="59">
        <v>8</v>
      </c>
      <c r="L2397" s="52" t="s">
        <v>1608</v>
      </c>
      <c r="M2397" s="6" t="s">
        <v>510</v>
      </c>
      <c r="N2397" s="38">
        <v>1</v>
      </c>
    </row>
    <row r="2398" spans="1:14" s="1" customFormat="1" hidden="1" outlineLevel="2">
      <c r="A2398" s="6"/>
      <c r="B2398" s="118" t="s">
        <v>1116</v>
      </c>
      <c r="C2398" s="148"/>
      <c r="D2398" s="148" t="s">
        <v>54</v>
      </c>
      <c r="E2398" s="148" t="s">
        <v>1668</v>
      </c>
      <c r="F2398" s="4" t="s">
        <v>1669</v>
      </c>
      <c r="G2398" s="6"/>
      <c r="H2398" s="38"/>
      <c r="I2398" s="6" t="s">
        <v>1475</v>
      </c>
      <c r="J2398" s="59">
        <v>8</v>
      </c>
      <c r="K2398" s="59">
        <v>8</v>
      </c>
      <c r="L2398" s="52" t="s">
        <v>1561</v>
      </c>
      <c r="M2398" s="6" t="s">
        <v>510</v>
      </c>
      <c r="N2398" s="38">
        <v>3</v>
      </c>
    </row>
    <row r="2399" spans="1:14" s="1" customFormat="1" hidden="1" outlineLevel="2">
      <c r="A2399" s="6"/>
      <c r="B2399" s="118" t="s">
        <v>1116</v>
      </c>
      <c r="C2399" s="148"/>
      <c r="D2399" s="148" t="s">
        <v>54</v>
      </c>
      <c r="E2399" s="148" t="s">
        <v>1670</v>
      </c>
      <c r="F2399" s="4" t="s">
        <v>1671</v>
      </c>
      <c r="G2399" s="6"/>
      <c r="H2399" s="38"/>
      <c r="I2399" s="6" t="s">
        <v>61</v>
      </c>
      <c r="J2399" s="59">
        <v>8</v>
      </c>
      <c r="K2399" s="59">
        <v>8</v>
      </c>
      <c r="L2399" s="52" t="s">
        <v>1132</v>
      </c>
      <c r="M2399" s="6" t="s">
        <v>510</v>
      </c>
      <c r="N2399" s="38">
        <v>1</v>
      </c>
    </row>
    <row r="2400" spans="1:14" s="1" customFormat="1" hidden="1" outlineLevel="2">
      <c r="A2400" s="6"/>
      <c r="B2400" s="118" t="s">
        <v>1116</v>
      </c>
      <c r="C2400" s="148"/>
      <c r="D2400" s="148" t="s">
        <v>54</v>
      </c>
      <c r="E2400" s="148" t="s">
        <v>1672</v>
      </c>
      <c r="F2400" s="4" t="s">
        <v>1673</v>
      </c>
      <c r="G2400" s="6"/>
      <c r="H2400" s="38"/>
      <c r="I2400" s="6" t="s">
        <v>61</v>
      </c>
      <c r="J2400" s="59">
        <v>8</v>
      </c>
      <c r="K2400" s="59">
        <v>8</v>
      </c>
      <c r="L2400" s="52" t="s">
        <v>1169</v>
      </c>
      <c r="M2400" s="6" t="s">
        <v>510</v>
      </c>
      <c r="N2400" s="38">
        <v>1</v>
      </c>
    </row>
    <row r="2401" spans="1:14" s="1" customFormat="1" hidden="1" outlineLevel="2">
      <c r="A2401" s="6"/>
      <c r="B2401" s="118" t="s">
        <v>1116</v>
      </c>
      <c r="C2401" s="148"/>
      <c r="D2401" s="148" t="s">
        <v>54</v>
      </c>
      <c r="E2401" s="148" t="s">
        <v>1674</v>
      </c>
      <c r="F2401" s="4" t="s">
        <v>1653</v>
      </c>
      <c r="G2401" s="6"/>
      <c r="H2401" s="38"/>
      <c r="I2401" s="6" t="s">
        <v>1475</v>
      </c>
      <c r="J2401" s="59">
        <v>8</v>
      </c>
      <c r="K2401" s="59">
        <v>8</v>
      </c>
      <c r="L2401" s="52" t="s">
        <v>1173</v>
      </c>
      <c r="M2401" s="6" t="s">
        <v>510</v>
      </c>
      <c r="N2401" s="38">
        <v>1</v>
      </c>
    </row>
    <row r="2402" spans="1:14" s="1" customFormat="1" hidden="1" outlineLevel="2">
      <c r="A2402" s="6"/>
      <c r="B2402" s="118" t="s">
        <v>1116</v>
      </c>
      <c r="C2402" s="148"/>
      <c r="D2402" s="148" t="s">
        <v>54</v>
      </c>
      <c r="E2402" s="148" t="s">
        <v>1675</v>
      </c>
      <c r="F2402" s="4" t="s">
        <v>1676</v>
      </c>
      <c r="G2402" s="6"/>
      <c r="H2402" s="38"/>
      <c r="I2402" s="6" t="s">
        <v>1475</v>
      </c>
      <c r="J2402" s="59">
        <v>8</v>
      </c>
      <c r="K2402" s="59">
        <v>8</v>
      </c>
      <c r="L2402" s="52" t="s">
        <v>1601</v>
      </c>
      <c r="M2402" s="6" t="s">
        <v>510</v>
      </c>
      <c r="N2402" s="38">
        <v>1</v>
      </c>
    </row>
    <row r="2403" spans="1:14" s="1" customFormat="1" ht="99.75" outlineLevel="1" collapsed="1">
      <c r="A2403" s="6" t="s">
        <v>1677</v>
      </c>
      <c r="B2403" s="118" t="s">
        <v>1116</v>
      </c>
      <c r="C2403" s="148" t="s">
        <v>212</v>
      </c>
      <c r="D2403" s="148" t="s">
        <v>54</v>
      </c>
      <c r="E2403" s="141" t="s">
        <v>1118</v>
      </c>
      <c r="F2403" s="4" t="s">
        <v>1678</v>
      </c>
      <c r="G2403" s="6" t="s">
        <v>1120</v>
      </c>
      <c r="H2403" s="38"/>
      <c r="I2403" s="6"/>
      <c r="J2403" s="59">
        <v>9</v>
      </c>
      <c r="K2403" s="59">
        <v>9</v>
      </c>
      <c r="L2403" s="4" t="str">
        <f>L2404&amp;" "&amp;N2404&amp;M2404&amp;" "&amp;L2405&amp;" "&amp;N2405&amp;M2405&amp;" "&amp;L2406&amp;" "&amp;N2406&amp;M2406&amp;" "&amp;L2407&amp;" "&amp;N2407&amp;M2407&amp;" "&amp;L2408&amp;" "&amp;N2408&amp;M2408&amp;" "&amp;L2409&amp;" "&amp;N2409&amp;M2409&amp;" "&amp;L2410&amp;" "&amp;N2410&amp;M2410</f>
        <v>Ремонт трансформаторов 35кВ 2шт Ремонт трансформаторов 10 кВ 2шт Ремонт трансформаторов напряжения 10кВ 2шт Ремонт выключателей 35 кВ 2шт Ремонт разъединителей 35 кВ 2шт Ремонт выключателей 10 кВ 3шт Ремонт выключателей 10 кВ 1шт</v>
      </c>
      <c r="M2403" s="6"/>
      <c r="N2403" s="38"/>
    </row>
    <row r="2404" spans="1:14" s="1" customFormat="1" ht="57" hidden="1" outlineLevel="2">
      <c r="A2404" s="6"/>
      <c r="B2404" s="118" t="s">
        <v>1116</v>
      </c>
      <c r="C2404" s="148"/>
      <c r="D2404" s="148" t="s">
        <v>54</v>
      </c>
      <c r="E2404" s="141" t="s">
        <v>1679</v>
      </c>
      <c r="F2404" s="4" t="s">
        <v>1680</v>
      </c>
      <c r="G2404" s="6"/>
      <c r="H2404" s="38"/>
      <c r="I2404" s="6" t="s">
        <v>1475</v>
      </c>
      <c r="J2404" s="59">
        <v>9</v>
      </c>
      <c r="K2404" s="59">
        <v>9</v>
      </c>
      <c r="L2404" s="52" t="s">
        <v>1608</v>
      </c>
      <c r="M2404" s="6" t="s">
        <v>510</v>
      </c>
      <c r="N2404" s="38">
        <v>2</v>
      </c>
    </row>
    <row r="2405" spans="1:14" s="1" customFormat="1" ht="57" hidden="1" outlineLevel="2">
      <c r="A2405" s="6"/>
      <c r="B2405" s="118" t="s">
        <v>1116</v>
      </c>
      <c r="C2405" s="148"/>
      <c r="D2405" s="148" t="s">
        <v>54</v>
      </c>
      <c r="E2405" s="141" t="s">
        <v>1681</v>
      </c>
      <c r="F2405" s="4" t="s">
        <v>1682</v>
      </c>
      <c r="G2405" s="6"/>
      <c r="H2405" s="38"/>
      <c r="I2405" s="6" t="s">
        <v>1475</v>
      </c>
      <c r="J2405" s="59">
        <v>9</v>
      </c>
      <c r="K2405" s="59">
        <v>9</v>
      </c>
      <c r="L2405" s="52" t="s">
        <v>1173</v>
      </c>
      <c r="M2405" s="6" t="s">
        <v>510</v>
      </c>
      <c r="N2405" s="38">
        <v>2</v>
      </c>
    </row>
    <row r="2406" spans="1:14" s="1" customFormat="1" ht="57" hidden="1" outlineLevel="2">
      <c r="A2406" s="6"/>
      <c r="B2406" s="118" t="s">
        <v>1116</v>
      </c>
      <c r="C2406" s="148"/>
      <c r="D2406" s="148" t="s">
        <v>54</v>
      </c>
      <c r="E2406" s="141" t="s">
        <v>1683</v>
      </c>
      <c r="F2406" s="4" t="s">
        <v>1600</v>
      </c>
      <c r="G2406" s="6"/>
      <c r="H2406" s="38"/>
      <c r="I2406" s="6" t="s">
        <v>1475</v>
      </c>
      <c r="J2406" s="59">
        <v>9</v>
      </c>
      <c r="K2406" s="59">
        <v>9</v>
      </c>
      <c r="L2406" s="52" t="s">
        <v>1601</v>
      </c>
      <c r="M2406" s="6" t="s">
        <v>510</v>
      </c>
      <c r="N2406" s="38">
        <v>2</v>
      </c>
    </row>
    <row r="2407" spans="1:14" s="1" customFormat="1" hidden="1" outlineLevel="2">
      <c r="A2407" s="6"/>
      <c r="B2407" s="118" t="s">
        <v>1116</v>
      </c>
      <c r="C2407" s="148"/>
      <c r="D2407" s="148" t="s">
        <v>54</v>
      </c>
      <c r="E2407" s="148" t="s">
        <v>1684</v>
      </c>
      <c r="F2407" s="4" t="s">
        <v>1685</v>
      </c>
      <c r="G2407" s="6"/>
      <c r="H2407" s="38"/>
      <c r="I2407" s="6" t="s">
        <v>61</v>
      </c>
      <c r="J2407" s="59">
        <v>9</v>
      </c>
      <c r="K2407" s="59">
        <v>9</v>
      </c>
      <c r="L2407" s="52" t="s">
        <v>1132</v>
      </c>
      <c r="M2407" s="6" t="s">
        <v>510</v>
      </c>
      <c r="N2407" s="38">
        <v>2</v>
      </c>
    </row>
    <row r="2408" spans="1:14" s="1" customFormat="1" hidden="1" outlineLevel="2">
      <c r="A2408" s="6"/>
      <c r="B2408" s="118" t="s">
        <v>1116</v>
      </c>
      <c r="C2408" s="148"/>
      <c r="D2408" s="148" t="s">
        <v>54</v>
      </c>
      <c r="E2408" s="148" t="s">
        <v>1684</v>
      </c>
      <c r="F2408" s="4" t="s">
        <v>1686</v>
      </c>
      <c r="G2408" s="6"/>
      <c r="H2408" s="38"/>
      <c r="I2408" s="6" t="s">
        <v>1475</v>
      </c>
      <c r="J2408" s="59">
        <v>9</v>
      </c>
      <c r="K2408" s="59">
        <v>9</v>
      </c>
      <c r="L2408" s="52" t="s">
        <v>1367</v>
      </c>
      <c r="M2408" s="6" t="s">
        <v>510</v>
      </c>
      <c r="N2408" s="38">
        <v>2</v>
      </c>
    </row>
    <row r="2409" spans="1:14" s="1" customFormat="1" hidden="1" outlineLevel="2">
      <c r="A2409" s="6"/>
      <c r="B2409" s="118" t="s">
        <v>1116</v>
      </c>
      <c r="C2409" s="148"/>
      <c r="D2409" s="148" t="s">
        <v>54</v>
      </c>
      <c r="E2409" s="148" t="s">
        <v>1687</v>
      </c>
      <c r="F2409" s="4" t="s">
        <v>1688</v>
      </c>
      <c r="G2409" s="6"/>
      <c r="H2409" s="38"/>
      <c r="I2409" s="6" t="s">
        <v>1475</v>
      </c>
      <c r="J2409" s="59">
        <v>9</v>
      </c>
      <c r="K2409" s="59">
        <v>9</v>
      </c>
      <c r="L2409" s="52" t="s">
        <v>1169</v>
      </c>
      <c r="M2409" s="6" t="s">
        <v>510</v>
      </c>
      <c r="N2409" s="38">
        <v>3</v>
      </c>
    </row>
    <row r="2410" spans="1:14" s="1" customFormat="1" hidden="1" outlineLevel="2">
      <c r="A2410" s="6"/>
      <c r="B2410" s="118" t="s">
        <v>1116</v>
      </c>
      <c r="C2410" s="148"/>
      <c r="D2410" s="148" t="s">
        <v>54</v>
      </c>
      <c r="E2410" s="148" t="s">
        <v>1687</v>
      </c>
      <c r="F2410" s="4" t="s">
        <v>1689</v>
      </c>
      <c r="G2410" s="6"/>
      <c r="H2410" s="38"/>
      <c r="I2410" s="6" t="s">
        <v>61</v>
      </c>
      <c r="J2410" s="59">
        <v>9</v>
      </c>
      <c r="K2410" s="59">
        <v>9</v>
      </c>
      <c r="L2410" s="52" t="s">
        <v>1169</v>
      </c>
      <c r="M2410" s="6" t="s">
        <v>510</v>
      </c>
      <c r="N2410" s="38">
        <v>1</v>
      </c>
    </row>
    <row r="2411" spans="1:14" s="1" customFormat="1" ht="85.5" outlineLevel="1" collapsed="1">
      <c r="A2411" s="6" t="s">
        <v>1690</v>
      </c>
      <c r="B2411" s="118" t="s">
        <v>1116</v>
      </c>
      <c r="C2411" s="148" t="s">
        <v>212</v>
      </c>
      <c r="D2411" s="148" t="s">
        <v>54</v>
      </c>
      <c r="E2411" s="141" t="s">
        <v>1118</v>
      </c>
      <c r="F2411" s="4" t="s">
        <v>1691</v>
      </c>
      <c r="G2411" s="6" t="s">
        <v>1120</v>
      </c>
      <c r="H2411" s="38"/>
      <c r="I2411" s="6"/>
      <c r="J2411" s="59">
        <v>10</v>
      </c>
      <c r="K2411" s="59">
        <v>11</v>
      </c>
      <c r="L2411" s="4" t="str">
        <f>L2412&amp;" "&amp;N2412&amp;M2412&amp;" "&amp;L2413&amp;" "&amp;N2413&amp;M2413&amp;" "&amp;L2414&amp;" "&amp;N2414&amp;M2414&amp;" "&amp;L2415&amp;" "&amp;N2415&amp;M2415&amp;" "&amp;L2416&amp;" "&amp;N2416&amp;M2416&amp;" "&amp;L2417&amp;" "&amp;N2417&amp;M2417&amp;" "&amp;L2418&amp;" "&amp;N2418&amp;M2418</f>
        <v>Ремонт трансформаторов 35кВ 2шт Ремонт разъединителей 35 кВ  10шт Ремонт выключателей 35 кВ 1шт Ремонт выключателей 35 кВ 1шт Ремонт трансформаторов 10 кВ 2шт Ремонт трансформаторов напряжения 10кВ 2шт Ремонт выключателей 10 кВ 5шт</v>
      </c>
      <c r="M2411" s="6"/>
      <c r="N2411" s="38"/>
    </row>
    <row r="2412" spans="1:14" s="1" customFormat="1" ht="57" hidden="1" outlineLevel="2">
      <c r="A2412" s="6"/>
      <c r="B2412" s="118" t="s">
        <v>1116</v>
      </c>
      <c r="C2412" s="148"/>
      <c r="D2412" s="148" t="s">
        <v>54</v>
      </c>
      <c r="E2412" s="141" t="s">
        <v>1692</v>
      </c>
      <c r="F2412" s="4" t="s">
        <v>1693</v>
      </c>
      <c r="G2412" s="6"/>
      <c r="H2412" s="38"/>
      <c r="I2412" s="6" t="s">
        <v>1475</v>
      </c>
      <c r="J2412" s="59">
        <v>10</v>
      </c>
      <c r="K2412" s="59">
        <v>10</v>
      </c>
      <c r="L2412" s="52" t="s">
        <v>1608</v>
      </c>
      <c r="M2412" s="6" t="s">
        <v>510</v>
      </c>
      <c r="N2412" s="38">
        <v>2</v>
      </c>
    </row>
    <row r="2413" spans="1:14" s="1" customFormat="1" ht="85.5" hidden="1" outlineLevel="2">
      <c r="A2413" s="6"/>
      <c r="B2413" s="118" t="s">
        <v>1116</v>
      </c>
      <c r="C2413" s="148"/>
      <c r="D2413" s="148" t="s">
        <v>54</v>
      </c>
      <c r="E2413" s="141" t="s">
        <v>1694</v>
      </c>
      <c r="F2413" s="4" t="s">
        <v>1695</v>
      </c>
      <c r="G2413" s="6"/>
      <c r="H2413" s="38"/>
      <c r="I2413" s="6" t="s">
        <v>1475</v>
      </c>
      <c r="J2413" s="59">
        <v>10</v>
      </c>
      <c r="K2413" s="59">
        <v>11</v>
      </c>
      <c r="L2413" s="52" t="s">
        <v>1135</v>
      </c>
      <c r="M2413" s="6" t="s">
        <v>510</v>
      </c>
      <c r="N2413" s="38">
        <v>10</v>
      </c>
    </row>
    <row r="2414" spans="1:14" s="1" customFormat="1" ht="28.5" hidden="1" outlineLevel="2">
      <c r="A2414" s="6"/>
      <c r="B2414" s="118" t="s">
        <v>1116</v>
      </c>
      <c r="C2414" s="148"/>
      <c r="D2414" s="148" t="s">
        <v>54</v>
      </c>
      <c r="E2414" s="141" t="s">
        <v>1694</v>
      </c>
      <c r="F2414" s="4" t="s">
        <v>1696</v>
      </c>
      <c r="G2414" s="6"/>
      <c r="H2414" s="38"/>
      <c r="I2414" s="6" t="s">
        <v>61</v>
      </c>
      <c r="J2414" s="59">
        <v>10</v>
      </c>
      <c r="K2414" s="59">
        <v>10</v>
      </c>
      <c r="L2414" s="52" t="s">
        <v>1132</v>
      </c>
      <c r="M2414" s="6" t="s">
        <v>510</v>
      </c>
      <c r="N2414" s="38">
        <v>1</v>
      </c>
    </row>
    <row r="2415" spans="1:14" s="1" customFormat="1" ht="28.5" hidden="1" outlineLevel="2">
      <c r="A2415" s="6"/>
      <c r="B2415" s="118" t="s">
        <v>1116</v>
      </c>
      <c r="C2415" s="148"/>
      <c r="D2415" s="148" t="s">
        <v>54</v>
      </c>
      <c r="E2415" s="141" t="s">
        <v>1697</v>
      </c>
      <c r="F2415" s="4" t="s">
        <v>1698</v>
      </c>
      <c r="G2415" s="6"/>
      <c r="H2415" s="38"/>
      <c r="I2415" s="6" t="s">
        <v>1475</v>
      </c>
      <c r="J2415" s="59">
        <v>10</v>
      </c>
      <c r="K2415" s="59">
        <v>10</v>
      </c>
      <c r="L2415" s="52" t="s">
        <v>1132</v>
      </c>
      <c r="M2415" s="6" t="s">
        <v>510</v>
      </c>
      <c r="N2415" s="38">
        <v>1</v>
      </c>
    </row>
    <row r="2416" spans="1:14" s="1" customFormat="1" ht="57" hidden="1" outlineLevel="2">
      <c r="A2416" s="6"/>
      <c r="B2416" s="118" t="s">
        <v>1116</v>
      </c>
      <c r="C2416" s="148"/>
      <c r="D2416" s="148" t="s">
        <v>54</v>
      </c>
      <c r="E2416" s="141" t="s">
        <v>1699</v>
      </c>
      <c r="F2416" s="4" t="s">
        <v>1514</v>
      </c>
      <c r="G2416" s="6"/>
      <c r="H2416" s="38"/>
      <c r="I2416" s="6" t="s">
        <v>1475</v>
      </c>
      <c r="J2416" s="59">
        <v>10</v>
      </c>
      <c r="K2416" s="59">
        <v>10</v>
      </c>
      <c r="L2416" s="52" t="s">
        <v>1173</v>
      </c>
      <c r="M2416" s="6" t="s">
        <v>510</v>
      </c>
      <c r="N2416" s="38">
        <v>2</v>
      </c>
    </row>
    <row r="2417" spans="1:14" s="1" customFormat="1" ht="57" hidden="1" outlineLevel="2">
      <c r="A2417" s="6"/>
      <c r="B2417" s="118" t="s">
        <v>1116</v>
      </c>
      <c r="C2417" s="148"/>
      <c r="D2417" s="148" t="s">
        <v>54</v>
      </c>
      <c r="E2417" s="141" t="s">
        <v>1700</v>
      </c>
      <c r="F2417" s="4" t="s">
        <v>1600</v>
      </c>
      <c r="G2417" s="6"/>
      <c r="H2417" s="38"/>
      <c r="I2417" s="6" t="s">
        <v>1475</v>
      </c>
      <c r="J2417" s="59">
        <v>10</v>
      </c>
      <c r="K2417" s="59">
        <v>10</v>
      </c>
      <c r="L2417" s="52" t="s">
        <v>1601</v>
      </c>
      <c r="M2417" s="6" t="s">
        <v>510</v>
      </c>
      <c r="N2417" s="38">
        <v>2</v>
      </c>
    </row>
    <row r="2418" spans="1:14" s="1" customFormat="1" ht="28.5" hidden="1" outlineLevel="2">
      <c r="A2418" s="6"/>
      <c r="B2418" s="118" t="s">
        <v>1116</v>
      </c>
      <c r="C2418" s="148"/>
      <c r="D2418" s="148" t="s">
        <v>54</v>
      </c>
      <c r="E2418" s="148" t="s">
        <v>1701</v>
      </c>
      <c r="F2418" s="4" t="s">
        <v>1702</v>
      </c>
      <c r="G2418" s="6"/>
      <c r="H2418" s="38"/>
      <c r="I2418" s="6" t="s">
        <v>1475</v>
      </c>
      <c r="J2418" s="59">
        <v>11</v>
      </c>
      <c r="K2418" s="59">
        <v>11</v>
      </c>
      <c r="L2418" s="52" t="s">
        <v>1169</v>
      </c>
      <c r="M2418" s="6" t="s">
        <v>510</v>
      </c>
      <c r="N2418" s="38">
        <v>5</v>
      </c>
    </row>
    <row r="2419" spans="1:14" s="1" customFormat="1" ht="42.75" outlineLevel="1" collapsed="1">
      <c r="A2419" s="6" t="s">
        <v>1703</v>
      </c>
      <c r="B2419" s="118" t="s">
        <v>1116</v>
      </c>
      <c r="C2419" s="148" t="s">
        <v>212</v>
      </c>
      <c r="D2419" s="148" t="s">
        <v>54</v>
      </c>
      <c r="E2419" s="141" t="s">
        <v>1118</v>
      </c>
      <c r="F2419" s="4" t="s">
        <v>1704</v>
      </c>
      <c r="G2419" s="6" t="s">
        <v>1120</v>
      </c>
      <c r="H2419" s="38"/>
      <c r="I2419" s="6"/>
      <c r="J2419" s="59">
        <v>5</v>
      </c>
      <c r="K2419" s="59">
        <v>5</v>
      </c>
      <c r="L2419" s="4" t="str">
        <f>L2420&amp;" "&amp;N2420&amp;M2420&amp;" "&amp;L2421&amp;" "&amp;N2421&amp;M2421&amp;" "&amp;L2422&amp;" "&amp;N2422&amp;M2422</f>
        <v>Ремонт трансформаторов 35кВ 1шт Ремонт разъединителей 35 кВ 1шт Ремонт разрядников 35 кВ 3шт</v>
      </c>
      <c r="M2419" s="6"/>
      <c r="N2419" s="38"/>
    </row>
    <row r="2420" spans="1:14" s="1" customFormat="1" hidden="1" outlineLevel="2">
      <c r="A2420" s="6"/>
      <c r="B2420" s="118" t="s">
        <v>1116</v>
      </c>
      <c r="C2420" s="148"/>
      <c r="D2420" s="148" t="s">
        <v>54</v>
      </c>
      <c r="E2420" s="148" t="s">
        <v>1705</v>
      </c>
      <c r="F2420" s="4" t="s">
        <v>1706</v>
      </c>
      <c r="G2420" s="6"/>
      <c r="H2420" s="38"/>
      <c r="I2420" s="6" t="s">
        <v>1475</v>
      </c>
      <c r="J2420" s="59">
        <v>5</v>
      </c>
      <c r="K2420" s="59">
        <v>5</v>
      </c>
      <c r="L2420" s="52" t="s">
        <v>1608</v>
      </c>
      <c r="M2420" s="6" t="s">
        <v>510</v>
      </c>
      <c r="N2420" s="38">
        <v>1</v>
      </c>
    </row>
    <row r="2421" spans="1:14" s="1" customFormat="1" hidden="1" outlineLevel="2">
      <c r="A2421" s="6"/>
      <c r="B2421" s="118" t="s">
        <v>1116</v>
      </c>
      <c r="C2421" s="148"/>
      <c r="D2421" s="148" t="s">
        <v>54</v>
      </c>
      <c r="E2421" s="148" t="s">
        <v>1707</v>
      </c>
      <c r="F2421" s="4" t="s">
        <v>1708</v>
      </c>
      <c r="G2421" s="6"/>
      <c r="H2421" s="38"/>
      <c r="I2421" s="6" t="s">
        <v>61</v>
      </c>
      <c r="J2421" s="59">
        <v>5</v>
      </c>
      <c r="K2421" s="59">
        <v>5</v>
      </c>
      <c r="L2421" s="52" t="s">
        <v>1367</v>
      </c>
      <c r="M2421" s="6" t="s">
        <v>510</v>
      </c>
      <c r="N2421" s="38">
        <v>1</v>
      </c>
    </row>
    <row r="2422" spans="1:14" s="1" customFormat="1" hidden="1" outlineLevel="2">
      <c r="A2422" s="6"/>
      <c r="B2422" s="118" t="s">
        <v>1116</v>
      </c>
      <c r="C2422" s="148"/>
      <c r="D2422" s="148" t="s">
        <v>54</v>
      </c>
      <c r="E2422" s="148" t="s">
        <v>1707</v>
      </c>
      <c r="F2422" s="4" t="s">
        <v>1709</v>
      </c>
      <c r="G2422" s="6"/>
      <c r="H2422" s="38"/>
      <c r="I2422" s="6" t="s">
        <v>1475</v>
      </c>
      <c r="J2422" s="59">
        <v>5</v>
      </c>
      <c r="K2422" s="59">
        <v>5</v>
      </c>
      <c r="L2422" s="52" t="s">
        <v>1561</v>
      </c>
      <c r="M2422" s="6" t="s">
        <v>510</v>
      </c>
      <c r="N2422" s="38">
        <v>3</v>
      </c>
    </row>
    <row r="2423" spans="1:14" s="1" customFormat="1" ht="71.25" outlineLevel="1" collapsed="1">
      <c r="A2423" s="6" t="s">
        <v>1710</v>
      </c>
      <c r="B2423" s="118" t="s">
        <v>1116</v>
      </c>
      <c r="C2423" s="148" t="s">
        <v>212</v>
      </c>
      <c r="D2423" s="148" t="s">
        <v>54</v>
      </c>
      <c r="E2423" s="141" t="s">
        <v>1118</v>
      </c>
      <c r="F2423" s="4" t="s">
        <v>1711</v>
      </c>
      <c r="G2423" s="6" t="s">
        <v>1120</v>
      </c>
      <c r="H2423" s="38"/>
      <c r="I2423" s="6"/>
      <c r="J2423" s="59">
        <v>10</v>
      </c>
      <c r="K2423" s="59">
        <v>11</v>
      </c>
      <c r="L2423" s="4" t="str">
        <f>L2424&amp;" "&amp;N2424&amp;M2424&amp;" "&amp;L2425&amp;" "&amp;N2425&amp;M2425&amp;" "&amp;L2426&amp;" "&amp;N2426&amp;M2426&amp;" "&amp;L2427&amp;" "&amp;N2427&amp;M2427&amp;" "&amp;L2428&amp;" "&amp;N2428&amp;M2428</f>
        <v>Ремонт трансформаторов 35кВ 2шт Ремонт выключателей 35 кВ 1шт Ремонт разъединителей 35 кВ 5шт Ремонт выключателей 10 кВ 6шт Ремонт трансформаторов напряжения 10кВ 2шт</v>
      </c>
      <c r="M2423" s="6"/>
      <c r="N2423" s="38"/>
    </row>
    <row r="2424" spans="1:14" s="1" customFormat="1" ht="28.5" hidden="1" outlineLevel="2">
      <c r="A2424" s="6"/>
      <c r="B2424" s="118" t="s">
        <v>1116</v>
      </c>
      <c r="C2424" s="148"/>
      <c r="D2424" s="148" t="s">
        <v>54</v>
      </c>
      <c r="E2424" s="141" t="s">
        <v>1712</v>
      </c>
      <c r="F2424" s="4" t="s">
        <v>1693</v>
      </c>
      <c r="G2424" s="6"/>
      <c r="H2424" s="38"/>
      <c r="I2424" s="6" t="s">
        <v>1475</v>
      </c>
      <c r="J2424" s="59">
        <v>10</v>
      </c>
      <c r="K2424" s="59">
        <v>10</v>
      </c>
      <c r="L2424" s="52" t="s">
        <v>1608</v>
      </c>
      <c r="M2424" s="6" t="s">
        <v>510</v>
      </c>
      <c r="N2424" s="38">
        <v>2</v>
      </c>
    </row>
    <row r="2425" spans="1:14" s="1" customFormat="1" ht="28.5" hidden="1" outlineLevel="2">
      <c r="A2425" s="6"/>
      <c r="B2425" s="118" t="s">
        <v>1116</v>
      </c>
      <c r="C2425" s="148"/>
      <c r="D2425" s="148" t="s">
        <v>54</v>
      </c>
      <c r="E2425" s="141" t="s">
        <v>1713</v>
      </c>
      <c r="F2425" s="4" t="s">
        <v>1714</v>
      </c>
      <c r="G2425" s="6"/>
      <c r="H2425" s="38"/>
      <c r="I2425" s="6" t="s">
        <v>61</v>
      </c>
      <c r="J2425" s="59">
        <v>11</v>
      </c>
      <c r="K2425" s="59">
        <v>11</v>
      </c>
      <c r="L2425" s="52" t="s">
        <v>1132</v>
      </c>
      <c r="M2425" s="6" t="s">
        <v>510</v>
      </c>
      <c r="N2425" s="38">
        <v>1</v>
      </c>
    </row>
    <row r="2426" spans="1:14" s="1" customFormat="1" ht="71.25" hidden="1" outlineLevel="2">
      <c r="A2426" s="6"/>
      <c r="B2426" s="118" t="s">
        <v>1116</v>
      </c>
      <c r="C2426" s="148"/>
      <c r="D2426" s="148" t="s">
        <v>54</v>
      </c>
      <c r="E2426" s="141" t="s">
        <v>1715</v>
      </c>
      <c r="F2426" s="4" t="s">
        <v>1716</v>
      </c>
      <c r="G2426" s="6"/>
      <c r="H2426" s="38"/>
      <c r="I2426" s="6" t="s">
        <v>61</v>
      </c>
      <c r="J2426" s="59">
        <v>10</v>
      </c>
      <c r="K2426" s="59">
        <v>10</v>
      </c>
      <c r="L2426" s="52" t="s">
        <v>1367</v>
      </c>
      <c r="M2426" s="6" t="s">
        <v>510</v>
      </c>
      <c r="N2426" s="38">
        <v>5</v>
      </c>
    </row>
    <row r="2427" spans="1:14" s="1" customFormat="1" ht="28.5" hidden="1" outlineLevel="2">
      <c r="A2427" s="6"/>
      <c r="B2427" s="118" t="s">
        <v>1116</v>
      </c>
      <c r="C2427" s="148"/>
      <c r="D2427" s="148" t="s">
        <v>54</v>
      </c>
      <c r="E2427" s="148" t="s">
        <v>1717</v>
      </c>
      <c r="F2427" s="4" t="s">
        <v>1718</v>
      </c>
      <c r="G2427" s="6"/>
      <c r="H2427" s="38"/>
      <c r="I2427" s="6" t="s">
        <v>1475</v>
      </c>
      <c r="J2427" s="59">
        <v>11</v>
      </c>
      <c r="K2427" s="59">
        <v>11</v>
      </c>
      <c r="L2427" s="52" t="s">
        <v>1169</v>
      </c>
      <c r="M2427" s="6" t="s">
        <v>510</v>
      </c>
      <c r="N2427" s="38">
        <v>6</v>
      </c>
    </row>
    <row r="2428" spans="1:14" s="1" customFormat="1" hidden="1" outlineLevel="2">
      <c r="A2428" s="6"/>
      <c r="B2428" s="118" t="s">
        <v>1116</v>
      </c>
      <c r="C2428" s="148"/>
      <c r="D2428" s="148" t="s">
        <v>54</v>
      </c>
      <c r="E2428" s="148"/>
      <c r="F2428" s="4" t="s">
        <v>1600</v>
      </c>
      <c r="G2428" s="6"/>
      <c r="H2428" s="38"/>
      <c r="I2428" s="6" t="s">
        <v>1475</v>
      </c>
      <c r="J2428" s="59">
        <v>10</v>
      </c>
      <c r="K2428" s="59">
        <v>10</v>
      </c>
      <c r="L2428" s="52" t="s">
        <v>1601</v>
      </c>
      <c r="M2428" s="6" t="s">
        <v>510</v>
      </c>
      <c r="N2428" s="38">
        <v>2</v>
      </c>
    </row>
    <row r="2429" spans="1:14" s="1" customFormat="1" ht="185.25" outlineLevel="1" collapsed="1">
      <c r="A2429" s="38" t="s">
        <v>1719</v>
      </c>
      <c r="B2429" s="118" t="s">
        <v>1116</v>
      </c>
      <c r="C2429" s="20" t="s">
        <v>105</v>
      </c>
      <c r="D2429" s="148" t="s">
        <v>54</v>
      </c>
      <c r="E2429" s="38" t="s">
        <v>1118</v>
      </c>
      <c r="F2429" s="4" t="s">
        <v>1720</v>
      </c>
      <c r="G2429" s="38" t="s">
        <v>1120</v>
      </c>
      <c r="H2429" s="38"/>
      <c r="I2429" s="38"/>
      <c r="J2429" s="38" t="s">
        <v>370</v>
      </c>
      <c r="K2429" s="38" t="s">
        <v>854</v>
      </c>
      <c r="L2429" s="4" t="str">
        <f>L2430&amp;" "&amp;N2430&amp;M2430&amp;" "&amp;L2431&amp;" "&amp;N2431&amp;M2431&amp;" "&amp;L2432&amp;" "&amp;N2432&amp;M2432&amp;" "&amp;L2433&amp;" "&amp;N2433&amp;M2433&amp;" "&amp;L2434&amp;" "&amp;N2434&amp;M2434&amp;" "&amp;L2435&amp;" "&amp;N2435&amp;M2435&amp;" "&amp;L2436&amp;" "&amp;N2436&amp;M2436&amp;" "&amp;L2437&amp;" "&amp;N2437&amp;M2437&amp;" "&amp;L2438&amp;" "&amp;N2438&amp;M2438&amp;" "&amp;L2439&amp;" "&amp;N2439&amp;M2439&amp;" "&amp;L2440&amp;" "&amp;N2440&amp;M2440&amp;" "&amp;L2441&amp;" "&amp;N2441&amp;M2441&amp;" "&amp;L2442&amp;" "&amp;N2442&amp;M2442&amp;" "&amp;L2443&amp;" "&amp;N2443&amp;M2443</f>
        <v>Ремонт выключателей 110 кВ 2шт Ремонт разъединителей 110 кВ  9шт Ремонт разъединителей 110 кВ  12шт Ремонт трансформаторов напряжения 110 кВ 6шт Ремонт трансформаторов напряжения 35 кВ 6шт Ремонт выключателей 35 кВ 1шт Ремонт выключателей 35 кВ 1шт Ремонт разъединителей 35 кВ  4шт Ремонт разъединителей 35 кВ  4шт Ремонт выключателей 6 кВ 9шт Ремонт выключателей 6 кВ 11шт Ремонт трансформаторов напряжения 6 кВ 4шт Ремонт трансформаторов 110 кВ 2шт Ремонт трансформаторов 6 кВ 2шт</v>
      </c>
      <c r="M2429" s="38"/>
      <c r="N2429" s="38"/>
    </row>
    <row r="2430" spans="1:14" s="1" customFormat="1" ht="28.5" hidden="1" outlineLevel="2">
      <c r="A2430" s="38"/>
      <c r="B2430" s="118" t="s">
        <v>1116</v>
      </c>
      <c r="C2430" s="20"/>
      <c r="D2430" s="148" t="s">
        <v>54</v>
      </c>
      <c r="E2430" s="20" t="s">
        <v>1721</v>
      </c>
      <c r="F2430" s="4" t="s">
        <v>1722</v>
      </c>
      <c r="G2430" s="38"/>
      <c r="H2430" s="38"/>
      <c r="I2430" s="38" t="s">
        <v>1475</v>
      </c>
      <c r="J2430" s="59">
        <v>6</v>
      </c>
      <c r="K2430" s="59">
        <v>6</v>
      </c>
      <c r="L2430" s="52" t="s">
        <v>1125</v>
      </c>
      <c r="M2430" s="38" t="s">
        <v>510</v>
      </c>
      <c r="N2430" s="38">
        <v>2</v>
      </c>
    </row>
    <row r="2431" spans="1:14" s="1" customFormat="1" ht="85.5" hidden="1" outlineLevel="2">
      <c r="A2431" s="38"/>
      <c r="B2431" s="118" t="s">
        <v>1116</v>
      </c>
      <c r="C2431" s="20"/>
      <c r="D2431" s="148" t="s">
        <v>54</v>
      </c>
      <c r="E2431" s="20" t="s">
        <v>1721</v>
      </c>
      <c r="F2431" s="4" t="s">
        <v>1723</v>
      </c>
      <c r="G2431" s="38"/>
      <c r="H2431" s="38"/>
      <c r="I2431" s="38" t="s">
        <v>61</v>
      </c>
      <c r="J2431" s="59">
        <v>5</v>
      </c>
      <c r="K2431" s="59">
        <v>9</v>
      </c>
      <c r="L2431" s="52" t="s">
        <v>1128</v>
      </c>
      <c r="M2431" s="38" t="s">
        <v>510</v>
      </c>
      <c r="N2431" s="38">
        <v>9</v>
      </c>
    </row>
    <row r="2432" spans="1:14" s="1" customFormat="1" ht="85.5" hidden="1" outlineLevel="2">
      <c r="A2432" s="38"/>
      <c r="B2432" s="118" t="s">
        <v>1116</v>
      </c>
      <c r="C2432" s="20"/>
      <c r="D2432" s="148" t="s">
        <v>54</v>
      </c>
      <c r="E2432" s="20" t="s">
        <v>1721</v>
      </c>
      <c r="F2432" s="4" t="s">
        <v>1724</v>
      </c>
      <c r="G2432" s="38"/>
      <c r="H2432" s="38"/>
      <c r="I2432" s="38" t="s">
        <v>1475</v>
      </c>
      <c r="J2432" s="59">
        <v>5</v>
      </c>
      <c r="K2432" s="59">
        <v>9</v>
      </c>
      <c r="L2432" s="52" t="s">
        <v>1128</v>
      </c>
      <c r="M2432" s="38" t="s">
        <v>510</v>
      </c>
      <c r="N2432" s="38">
        <v>12</v>
      </c>
    </row>
    <row r="2433" spans="1:14" s="1" customFormat="1" hidden="1" outlineLevel="2">
      <c r="A2433" s="38"/>
      <c r="B2433" s="118" t="s">
        <v>1116</v>
      </c>
      <c r="C2433" s="20"/>
      <c r="D2433" s="148" t="s">
        <v>54</v>
      </c>
      <c r="E2433" s="20" t="s">
        <v>1721</v>
      </c>
      <c r="F2433" s="4" t="s">
        <v>1725</v>
      </c>
      <c r="G2433" s="38"/>
      <c r="H2433" s="38"/>
      <c r="I2433" s="38" t="s">
        <v>1475</v>
      </c>
      <c r="J2433" s="59">
        <v>8</v>
      </c>
      <c r="K2433" s="59">
        <v>9</v>
      </c>
      <c r="L2433" s="52" t="s">
        <v>1726</v>
      </c>
      <c r="M2433" s="38" t="s">
        <v>510</v>
      </c>
      <c r="N2433" s="38">
        <v>6</v>
      </c>
    </row>
    <row r="2434" spans="1:14" s="1" customFormat="1" hidden="1" outlineLevel="2">
      <c r="A2434" s="38"/>
      <c r="B2434" s="118" t="s">
        <v>1116</v>
      </c>
      <c r="C2434" s="20"/>
      <c r="D2434" s="148" t="s">
        <v>54</v>
      </c>
      <c r="E2434" s="20" t="s">
        <v>1727</v>
      </c>
      <c r="F2434" s="4" t="s">
        <v>1728</v>
      </c>
      <c r="G2434" s="38"/>
      <c r="H2434" s="38"/>
      <c r="I2434" s="38" t="s">
        <v>1475</v>
      </c>
      <c r="J2434" s="59">
        <v>8</v>
      </c>
      <c r="K2434" s="59">
        <v>9</v>
      </c>
      <c r="L2434" s="52" t="s">
        <v>1138</v>
      </c>
      <c r="M2434" s="38" t="s">
        <v>510</v>
      </c>
      <c r="N2434" s="38">
        <v>6</v>
      </c>
    </row>
    <row r="2435" spans="1:14" s="1" customFormat="1" hidden="1" outlineLevel="2">
      <c r="A2435" s="38"/>
      <c r="B2435" s="118" t="s">
        <v>1116</v>
      </c>
      <c r="C2435" s="20"/>
      <c r="D2435" s="148" t="s">
        <v>54</v>
      </c>
      <c r="E2435" s="20" t="s">
        <v>1727</v>
      </c>
      <c r="F2435" s="4" t="s">
        <v>1729</v>
      </c>
      <c r="G2435" s="38"/>
      <c r="H2435" s="38"/>
      <c r="I2435" s="38" t="s">
        <v>61</v>
      </c>
      <c r="J2435" s="59">
        <v>6</v>
      </c>
      <c r="K2435" s="59">
        <v>9</v>
      </c>
      <c r="L2435" s="52" t="s">
        <v>1132</v>
      </c>
      <c r="M2435" s="38" t="s">
        <v>510</v>
      </c>
      <c r="N2435" s="38">
        <v>1</v>
      </c>
    </row>
    <row r="2436" spans="1:14" s="1" customFormat="1" hidden="1" outlineLevel="2">
      <c r="A2436" s="38"/>
      <c r="B2436" s="118" t="s">
        <v>1116</v>
      </c>
      <c r="C2436" s="20"/>
      <c r="D2436" s="148" t="s">
        <v>54</v>
      </c>
      <c r="E2436" s="20" t="s">
        <v>1727</v>
      </c>
      <c r="F2436" s="4" t="s">
        <v>1730</v>
      </c>
      <c r="G2436" s="38"/>
      <c r="H2436" s="38"/>
      <c r="I2436" s="38" t="s">
        <v>1475</v>
      </c>
      <c r="J2436" s="59">
        <v>6</v>
      </c>
      <c r="K2436" s="59">
        <v>9</v>
      </c>
      <c r="L2436" s="52" t="s">
        <v>1132</v>
      </c>
      <c r="M2436" s="38" t="s">
        <v>510</v>
      </c>
      <c r="N2436" s="38">
        <v>1</v>
      </c>
    </row>
    <row r="2437" spans="1:14" s="1" customFormat="1" ht="42.75" hidden="1" outlineLevel="2">
      <c r="A2437" s="38"/>
      <c r="B2437" s="118" t="s">
        <v>1116</v>
      </c>
      <c r="C2437" s="20"/>
      <c r="D2437" s="148" t="s">
        <v>54</v>
      </c>
      <c r="E2437" s="20" t="s">
        <v>1727</v>
      </c>
      <c r="F2437" s="4" t="s">
        <v>1731</v>
      </c>
      <c r="G2437" s="38"/>
      <c r="H2437" s="38"/>
      <c r="I2437" s="38" t="s">
        <v>61</v>
      </c>
      <c r="J2437" s="59">
        <v>6</v>
      </c>
      <c r="K2437" s="59">
        <v>8</v>
      </c>
      <c r="L2437" s="52" t="s">
        <v>1135</v>
      </c>
      <c r="M2437" s="38" t="s">
        <v>510</v>
      </c>
      <c r="N2437" s="38">
        <v>4</v>
      </c>
    </row>
    <row r="2438" spans="1:14" s="1" customFormat="1" ht="28.5" hidden="1" outlineLevel="2">
      <c r="A2438" s="38"/>
      <c r="B2438" s="118" t="s">
        <v>1116</v>
      </c>
      <c r="C2438" s="20"/>
      <c r="D2438" s="148" t="s">
        <v>54</v>
      </c>
      <c r="E2438" s="20" t="s">
        <v>1727</v>
      </c>
      <c r="F2438" s="4" t="s">
        <v>1732</v>
      </c>
      <c r="G2438" s="38"/>
      <c r="H2438" s="38"/>
      <c r="I2438" s="38" t="s">
        <v>1475</v>
      </c>
      <c r="J2438" s="59">
        <v>6</v>
      </c>
      <c r="K2438" s="59">
        <v>8</v>
      </c>
      <c r="L2438" s="52" t="s">
        <v>1135</v>
      </c>
      <c r="M2438" s="38" t="s">
        <v>510</v>
      </c>
      <c r="N2438" s="38">
        <v>4</v>
      </c>
    </row>
    <row r="2439" spans="1:14" s="1" customFormat="1" ht="28.5" hidden="1" outlineLevel="2">
      <c r="A2439" s="38"/>
      <c r="B2439" s="118" t="s">
        <v>1116</v>
      </c>
      <c r="C2439" s="20"/>
      <c r="D2439" s="148" t="s">
        <v>54</v>
      </c>
      <c r="E2439" s="20" t="s">
        <v>1734</v>
      </c>
      <c r="F2439" s="4" t="s">
        <v>1735</v>
      </c>
      <c r="G2439" s="38"/>
      <c r="H2439" s="38"/>
      <c r="I2439" s="38" t="s">
        <v>61</v>
      </c>
      <c r="J2439" s="59">
        <v>1</v>
      </c>
      <c r="K2439" s="59">
        <v>6</v>
      </c>
      <c r="L2439" s="52" t="s">
        <v>1142</v>
      </c>
      <c r="M2439" s="38" t="s">
        <v>510</v>
      </c>
      <c r="N2439" s="38">
        <v>9</v>
      </c>
    </row>
    <row r="2440" spans="1:14" s="1" customFormat="1" ht="28.5" hidden="1" outlineLevel="2">
      <c r="A2440" s="38"/>
      <c r="B2440" s="118" t="s">
        <v>1116</v>
      </c>
      <c r="C2440" s="20"/>
      <c r="D2440" s="148" t="s">
        <v>54</v>
      </c>
      <c r="E2440" s="20" t="s">
        <v>1734</v>
      </c>
      <c r="F2440" s="4" t="s">
        <v>1736</v>
      </c>
      <c r="G2440" s="38"/>
      <c r="H2440" s="38"/>
      <c r="I2440" s="38" t="s">
        <v>1475</v>
      </c>
      <c r="J2440" s="59">
        <v>1</v>
      </c>
      <c r="K2440" s="59">
        <v>6</v>
      </c>
      <c r="L2440" s="52" t="s">
        <v>1142</v>
      </c>
      <c r="M2440" s="38" t="s">
        <v>510</v>
      </c>
      <c r="N2440" s="38">
        <v>11</v>
      </c>
    </row>
    <row r="2441" spans="1:14" s="1" customFormat="1" hidden="1" outlineLevel="2">
      <c r="A2441" s="38"/>
      <c r="B2441" s="118" t="s">
        <v>1116</v>
      </c>
      <c r="C2441" s="20"/>
      <c r="D2441" s="148" t="s">
        <v>54</v>
      </c>
      <c r="E2441" s="20" t="s">
        <v>1734</v>
      </c>
      <c r="F2441" s="4" t="s">
        <v>1737</v>
      </c>
      <c r="G2441" s="38"/>
      <c r="H2441" s="38"/>
      <c r="I2441" s="38" t="s">
        <v>1475</v>
      </c>
      <c r="J2441" s="59">
        <v>1</v>
      </c>
      <c r="K2441" s="59">
        <v>2</v>
      </c>
      <c r="L2441" s="52" t="s">
        <v>1484</v>
      </c>
      <c r="M2441" s="38" t="s">
        <v>510</v>
      </c>
      <c r="N2441" s="38">
        <v>4</v>
      </c>
    </row>
    <row r="2442" spans="1:14" s="1" customFormat="1" ht="57" hidden="1" outlineLevel="2">
      <c r="A2442" s="38"/>
      <c r="B2442" s="118" t="s">
        <v>1116</v>
      </c>
      <c r="C2442" s="20"/>
      <c r="D2442" s="148" t="s">
        <v>54</v>
      </c>
      <c r="E2442" s="22" t="s">
        <v>1738</v>
      </c>
      <c r="F2442" s="4" t="s">
        <v>1592</v>
      </c>
      <c r="G2442" s="38"/>
      <c r="H2442" s="38"/>
      <c r="I2442" s="38" t="s">
        <v>1475</v>
      </c>
      <c r="J2442" s="59">
        <v>8</v>
      </c>
      <c r="K2442" s="59">
        <v>8</v>
      </c>
      <c r="L2442" s="52" t="s">
        <v>1153</v>
      </c>
      <c r="M2442" s="38" t="s">
        <v>510</v>
      </c>
      <c r="N2442" s="38">
        <v>2</v>
      </c>
    </row>
    <row r="2443" spans="1:14" s="1" customFormat="1" ht="57" hidden="1" outlineLevel="2">
      <c r="A2443" s="38"/>
      <c r="B2443" s="118" t="s">
        <v>1116</v>
      </c>
      <c r="C2443" s="20"/>
      <c r="D2443" s="148" t="s">
        <v>54</v>
      </c>
      <c r="E2443" s="22" t="s">
        <v>1739</v>
      </c>
      <c r="F2443" s="19" t="s">
        <v>1740</v>
      </c>
      <c r="G2443" s="23"/>
      <c r="H2443" s="23"/>
      <c r="I2443" s="23" t="s">
        <v>1475</v>
      </c>
      <c r="J2443" s="23">
        <v>10</v>
      </c>
      <c r="K2443" s="23">
        <v>10</v>
      </c>
      <c r="L2443" s="52" t="s">
        <v>1146</v>
      </c>
      <c r="M2443" s="23" t="s">
        <v>510</v>
      </c>
      <c r="N2443" s="38">
        <v>2</v>
      </c>
    </row>
    <row r="2444" spans="1:14" s="1" customFormat="1" ht="156.75" outlineLevel="1" collapsed="1">
      <c r="A2444" s="38" t="s">
        <v>1741</v>
      </c>
      <c r="B2444" s="118" t="s">
        <v>1116</v>
      </c>
      <c r="C2444" s="20" t="s">
        <v>105</v>
      </c>
      <c r="D2444" s="148" t="s">
        <v>54</v>
      </c>
      <c r="E2444" s="38" t="s">
        <v>1118</v>
      </c>
      <c r="F2444" s="4" t="s">
        <v>1742</v>
      </c>
      <c r="G2444" s="38" t="s">
        <v>1120</v>
      </c>
      <c r="H2444" s="38"/>
      <c r="I2444" s="38"/>
      <c r="J2444" s="38" t="s">
        <v>370</v>
      </c>
      <c r="K2444" s="38" t="s">
        <v>854</v>
      </c>
      <c r="L2444" s="4" t="str">
        <f>L2445&amp;" "&amp;N2445&amp;M2445&amp;" "&amp;L2446&amp;" "&amp;N2446&amp;M2446&amp;" "&amp;L2447&amp;" "&amp;N2447&amp;M2447&amp;" "&amp;L2448&amp;" "&amp;N2448&amp;M2448&amp;" "&amp;L2449&amp;" "&amp;N2449&amp;M2449&amp;" "&amp;L2450&amp;" "&amp;N2450&amp;M2450&amp;" "&amp;L2451&amp;" "&amp;N2451&amp;M2451&amp;" "&amp;L2452&amp;" "&amp;N2452&amp;M2452&amp;" "&amp;L2453&amp;" "&amp;N2453&amp;M2453&amp;" "&amp;L2454&amp;" "&amp;N2454&amp;M2454&amp;" "&amp;L2455&amp;" "&amp;N2455&amp;M2455</f>
        <v>Ремонт выключателей 110 кВ 1шт Ремонт выключателей 110 кВ 2шт Ремонт разъединителей 110 кВ  3шт Ремонт разъединителей 110 кВ  2шт Ремонт трансформаторов напряжения 110 кВ 6шт Ремонт разъединителей 35 кВ  1шт Ремонт трансформаторов напряжения 35 кВ 1шт Ремонт твыключателей 6 кВ 6шт Ремонт твыключателей 6 кВ 6шт Ремонт трансформаторов 110 кВ 2шт Ремонт трансформаторов 10 кВ 2шт</v>
      </c>
      <c r="M2444" s="38"/>
      <c r="N2444" s="38"/>
    </row>
    <row r="2445" spans="1:14" s="1" customFormat="1" hidden="1" outlineLevel="2">
      <c r="A2445" s="38"/>
      <c r="B2445" s="118" t="s">
        <v>1116</v>
      </c>
      <c r="C2445" s="20"/>
      <c r="D2445" s="148" t="s">
        <v>54</v>
      </c>
      <c r="E2445" s="20" t="s">
        <v>1743</v>
      </c>
      <c r="F2445" s="4" t="s">
        <v>1744</v>
      </c>
      <c r="G2445" s="38"/>
      <c r="H2445" s="38"/>
      <c r="I2445" s="38" t="s">
        <v>61</v>
      </c>
      <c r="J2445" s="59">
        <v>7</v>
      </c>
      <c r="K2445" s="59">
        <v>7</v>
      </c>
      <c r="L2445" s="52" t="s">
        <v>1125</v>
      </c>
      <c r="M2445" s="38" t="s">
        <v>510</v>
      </c>
      <c r="N2445" s="38">
        <v>1</v>
      </c>
    </row>
    <row r="2446" spans="1:14" s="1" customFormat="1" hidden="1" outlineLevel="2">
      <c r="A2446" s="38"/>
      <c r="B2446" s="118" t="s">
        <v>1116</v>
      </c>
      <c r="C2446" s="20"/>
      <c r="D2446" s="148" t="s">
        <v>54</v>
      </c>
      <c r="E2446" s="20" t="s">
        <v>1743</v>
      </c>
      <c r="F2446" s="4" t="s">
        <v>1745</v>
      </c>
      <c r="G2446" s="38"/>
      <c r="H2446" s="38"/>
      <c r="I2446" s="38" t="s">
        <v>1475</v>
      </c>
      <c r="J2446" s="59">
        <v>7</v>
      </c>
      <c r="K2446" s="59">
        <v>7</v>
      </c>
      <c r="L2446" s="52" t="s">
        <v>1125</v>
      </c>
      <c r="M2446" s="38" t="s">
        <v>510</v>
      </c>
      <c r="N2446" s="38">
        <v>2</v>
      </c>
    </row>
    <row r="2447" spans="1:14" s="1" customFormat="1" ht="28.5" hidden="1" outlineLevel="2">
      <c r="A2447" s="38"/>
      <c r="B2447" s="118" t="s">
        <v>1116</v>
      </c>
      <c r="C2447" s="20"/>
      <c r="D2447" s="148" t="s">
        <v>54</v>
      </c>
      <c r="E2447" s="20" t="s">
        <v>1743</v>
      </c>
      <c r="F2447" s="4" t="s">
        <v>1746</v>
      </c>
      <c r="G2447" s="38"/>
      <c r="H2447" s="38"/>
      <c r="I2447" s="38" t="s">
        <v>1475</v>
      </c>
      <c r="J2447" s="59">
        <v>4</v>
      </c>
      <c r="K2447" s="59">
        <v>4</v>
      </c>
      <c r="L2447" s="52" t="s">
        <v>1128</v>
      </c>
      <c r="M2447" s="38" t="s">
        <v>510</v>
      </c>
      <c r="N2447" s="38">
        <v>3</v>
      </c>
    </row>
    <row r="2448" spans="1:14" s="1" customFormat="1" ht="28.5" hidden="1" outlineLevel="2">
      <c r="A2448" s="38"/>
      <c r="B2448" s="118" t="s">
        <v>1116</v>
      </c>
      <c r="C2448" s="20"/>
      <c r="D2448" s="148" t="s">
        <v>54</v>
      </c>
      <c r="E2448" s="20" t="s">
        <v>1743</v>
      </c>
      <c r="F2448" s="4" t="s">
        <v>1747</v>
      </c>
      <c r="G2448" s="38"/>
      <c r="H2448" s="38"/>
      <c r="I2448" s="38" t="s">
        <v>43</v>
      </c>
      <c r="J2448" s="59">
        <v>4</v>
      </c>
      <c r="K2448" s="59">
        <v>4</v>
      </c>
      <c r="L2448" s="52" t="s">
        <v>1128</v>
      </c>
      <c r="M2448" s="38" t="s">
        <v>510</v>
      </c>
      <c r="N2448" s="38">
        <v>2</v>
      </c>
    </row>
    <row r="2449" spans="1:14" s="1" customFormat="1" hidden="1" outlineLevel="2">
      <c r="A2449" s="38"/>
      <c r="B2449" s="118" t="s">
        <v>1116</v>
      </c>
      <c r="C2449" s="20"/>
      <c r="D2449" s="148" t="s">
        <v>54</v>
      </c>
      <c r="E2449" s="20" t="s">
        <v>1743</v>
      </c>
      <c r="F2449" s="4" t="s">
        <v>1748</v>
      </c>
      <c r="G2449" s="38"/>
      <c r="H2449" s="38"/>
      <c r="I2449" s="38" t="s">
        <v>1475</v>
      </c>
      <c r="J2449" s="59">
        <v>10</v>
      </c>
      <c r="K2449" s="59">
        <v>10</v>
      </c>
      <c r="L2449" s="52" t="s">
        <v>1726</v>
      </c>
      <c r="M2449" s="38" t="s">
        <v>510</v>
      </c>
      <c r="N2449" s="38">
        <v>6</v>
      </c>
    </row>
    <row r="2450" spans="1:14" s="1" customFormat="1" hidden="1" outlineLevel="2">
      <c r="A2450" s="38"/>
      <c r="B2450" s="118" t="s">
        <v>1116</v>
      </c>
      <c r="C2450" s="20"/>
      <c r="D2450" s="148" t="s">
        <v>54</v>
      </c>
      <c r="E2450" s="20" t="s">
        <v>1749</v>
      </c>
      <c r="F2450" s="4" t="s">
        <v>1750</v>
      </c>
      <c r="G2450" s="38"/>
      <c r="H2450" s="38"/>
      <c r="I2450" s="38" t="s">
        <v>61</v>
      </c>
      <c r="J2450" s="59">
        <v>9</v>
      </c>
      <c r="K2450" s="59">
        <v>9</v>
      </c>
      <c r="L2450" s="52" t="s">
        <v>1135</v>
      </c>
      <c r="M2450" s="38" t="s">
        <v>510</v>
      </c>
      <c r="N2450" s="38">
        <v>1</v>
      </c>
    </row>
    <row r="2451" spans="1:14" s="1" customFormat="1" hidden="1" outlineLevel="2">
      <c r="A2451" s="38"/>
      <c r="B2451" s="118" t="s">
        <v>1116</v>
      </c>
      <c r="C2451" s="20"/>
      <c r="D2451" s="148" t="s">
        <v>54</v>
      </c>
      <c r="E2451" s="20" t="s">
        <v>1749</v>
      </c>
      <c r="F2451" s="4" t="s">
        <v>1751</v>
      </c>
      <c r="G2451" s="38"/>
      <c r="H2451" s="38"/>
      <c r="I2451" s="38" t="s">
        <v>1475</v>
      </c>
      <c r="J2451" s="59">
        <v>10</v>
      </c>
      <c r="K2451" s="59">
        <v>10</v>
      </c>
      <c r="L2451" s="52" t="s">
        <v>1138</v>
      </c>
      <c r="M2451" s="38" t="s">
        <v>510</v>
      </c>
      <c r="N2451" s="38">
        <v>1</v>
      </c>
    </row>
    <row r="2452" spans="1:14" hidden="1" outlineLevel="2">
      <c r="A2452" s="23"/>
      <c r="B2452" s="118" t="s">
        <v>1116</v>
      </c>
      <c r="C2452" s="20"/>
      <c r="D2452" s="148" t="s">
        <v>54</v>
      </c>
      <c r="E2452" s="20" t="s">
        <v>1752</v>
      </c>
      <c r="F2452" s="19" t="s">
        <v>1753</v>
      </c>
      <c r="G2452" s="23"/>
      <c r="H2452" s="23"/>
      <c r="I2452" s="23" t="s">
        <v>61</v>
      </c>
      <c r="J2452" s="23">
        <v>1</v>
      </c>
      <c r="K2452" s="23">
        <v>6</v>
      </c>
      <c r="L2452" s="52" t="s">
        <v>1754</v>
      </c>
      <c r="M2452" s="23" t="s">
        <v>510</v>
      </c>
      <c r="N2452" s="23">
        <v>6</v>
      </c>
    </row>
    <row r="2453" spans="1:14" hidden="1" outlineLevel="2">
      <c r="A2453" s="23"/>
      <c r="B2453" s="118" t="s">
        <v>1116</v>
      </c>
      <c r="C2453" s="20"/>
      <c r="D2453" s="148" t="s">
        <v>54</v>
      </c>
      <c r="E2453" s="20" t="s">
        <v>1752</v>
      </c>
      <c r="F2453" s="19" t="s">
        <v>1755</v>
      </c>
      <c r="G2453" s="23"/>
      <c r="H2453" s="23"/>
      <c r="I2453" s="23" t="s">
        <v>1475</v>
      </c>
      <c r="J2453" s="23">
        <v>1</v>
      </c>
      <c r="K2453" s="23">
        <v>6</v>
      </c>
      <c r="L2453" s="52" t="s">
        <v>1754</v>
      </c>
      <c r="M2453" s="23" t="s">
        <v>510</v>
      </c>
      <c r="N2453" s="23">
        <v>6</v>
      </c>
    </row>
    <row r="2454" spans="1:14" s="1" customFormat="1" ht="57" hidden="1" outlineLevel="2">
      <c r="A2454" s="38"/>
      <c r="B2454" s="118" t="s">
        <v>1116</v>
      </c>
      <c r="C2454" s="20"/>
      <c r="D2454" s="148" t="s">
        <v>54</v>
      </c>
      <c r="E2454" s="22" t="s">
        <v>1756</v>
      </c>
      <c r="F2454" s="4" t="s">
        <v>1592</v>
      </c>
      <c r="G2454" s="38"/>
      <c r="H2454" s="38"/>
      <c r="I2454" s="38" t="s">
        <v>1475</v>
      </c>
      <c r="J2454" s="59">
        <v>10</v>
      </c>
      <c r="K2454" s="59">
        <v>10</v>
      </c>
      <c r="L2454" s="52" t="s">
        <v>1153</v>
      </c>
      <c r="M2454" s="38" t="s">
        <v>510</v>
      </c>
      <c r="N2454" s="38">
        <v>2</v>
      </c>
    </row>
    <row r="2455" spans="1:14" ht="57" hidden="1" outlineLevel="2">
      <c r="A2455" s="23"/>
      <c r="B2455" s="118" t="s">
        <v>1116</v>
      </c>
      <c r="C2455" s="20"/>
      <c r="D2455" s="148" t="s">
        <v>54</v>
      </c>
      <c r="E2455" s="22" t="s">
        <v>1757</v>
      </c>
      <c r="F2455" s="19" t="s">
        <v>1758</v>
      </c>
      <c r="G2455" s="23"/>
      <c r="H2455" s="23"/>
      <c r="I2455" s="23" t="s">
        <v>1475</v>
      </c>
      <c r="J2455" s="23">
        <v>10</v>
      </c>
      <c r="K2455" s="23">
        <v>10</v>
      </c>
      <c r="L2455" s="52" t="s">
        <v>1173</v>
      </c>
      <c r="M2455" s="23" t="s">
        <v>510</v>
      </c>
      <c r="N2455" s="23">
        <v>2</v>
      </c>
    </row>
    <row r="2456" spans="1:14" s="1" customFormat="1" ht="228" outlineLevel="1" collapsed="1">
      <c r="A2456" s="38" t="s">
        <v>1759</v>
      </c>
      <c r="B2456" s="118" t="s">
        <v>1116</v>
      </c>
      <c r="C2456" s="20" t="s">
        <v>105</v>
      </c>
      <c r="D2456" s="148" t="s">
        <v>54</v>
      </c>
      <c r="E2456" s="38" t="s">
        <v>1118</v>
      </c>
      <c r="F2456" s="4" t="s">
        <v>1760</v>
      </c>
      <c r="G2456" s="38" t="s">
        <v>1120</v>
      </c>
      <c r="H2456" s="38"/>
      <c r="I2456" s="38"/>
      <c r="J2456" s="38" t="s">
        <v>206</v>
      </c>
      <c r="K2456" s="38" t="s">
        <v>854</v>
      </c>
      <c r="L2456" s="4" t="str">
        <f>L2457&amp;" "&amp;N2457&amp;M2457&amp;" "&amp;L2458&amp;" "&amp;N2458&amp;M2458&amp;" "&amp;L2459&amp;" "&amp;N2459&amp;M2459&amp;" "&amp;L2460&amp;" "&amp;N2460&amp;M2460&amp;" "&amp;L2461&amp;" "&amp;N2461&amp;M2461&amp;" "&amp;L2462&amp;" "&amp;N2462&amp;M2462&amp;" "&amp;L2463&amp;" "&amp;N2463&amp;M2463&amp;" "&amp;L2464&amp;" "&amp;N2464&amp;M2464&amp;" "&amp;L2465&amp;" "&amp;N2465&amp;M2465&amp;" "&amp;L2466&amp;" "&amp;N2466&amp;M2466&amp;" "&amp;L2467&amp;" "&amp;N2467&amp;M2467</f>
        <v xml:space="preserve">Ремонт разъединителей 110 кВ  1шт Ремонт разъединителей 110 кВ  1шт Ремонт трансформаторов напряжения 110 кВ 6шт Ремонт выключателей 35 кВ 1шт Ремонт разъединителей 35 кВ  9шт Ремонт трансформаторов напряжения 35 кВ 4шт Ремонт трансформаторов напряжения 6 кВ 2шт Ремонт выключателей 10 кВ 8шт Ремонт трансформаторов 110 кВ 2шт Ремонт трансформаторов 10 кВ 2шт Ремонт трансформаторов напряжения 110 кВ 6шт Ремонт выключателей 35 кВ 12шт Ремонт трансформаторов напряжения 6 кВ 2шт Ремонт выключателей 10 кВ 6шт Ремонт трансформаторов 110 кВ 2шт Ремонт трансформаторов 10 кВ 2шт </v>
      </c>
      <c r="M2456" s="38"/>
      <c r="N2456" s="38"/>
    </row>
    <row r="2457" spans="1:14" s="1" customFormat="1" hidden="1" outlineLevel="2">
      <c r="A2457" s="38"/>
      <c r="B2457" s="118" t="s">
        <v>1116</v>
      </c>
      <c r="C2457" s="20"/>
      <c r="D2457" s="148" t="s">
        <v>54</v>
      </c>
      <c r="E2457" s="20" t="s">
        <v>1761</v>
      </c>
      <c r="F2457" s="4" t="s">
        <v>1762</v>
      </c>
      <c r="G2457" s="38"/>
      <c r="H2457" s="38"/>
      <c r="I2457" s="38" t="s">
        <v>1475</v>
      </c>
      <c r="J2457" s="59">
        <v>3</v>
      </c>
      <c r="K2457" s="59">
        <v>8</v>
      </c>
      <c r="L2457" s="52" t="s">
        <v>1128</v>
      </c>
      <c r="M2457" s="38" t="s">
        <v>510</v>
      </c>
      <c r="N2457" s="38">
        <v>1</v>
      </c>
    </row>
    <row r="2458" spans="1:14" s="1" customFormat="1" hidden="1" outlineLevel="2">
      <c r="A2458" s="38"/>
      <c r="B2458" s="118" t="s">
        <v>1116</v>
      </c>
      <c r="C2458" s="20"/>
      <c r="D2458" s="148" t="s">
        <v>54</v>
      </c>
      <c r="E2458" s="20" t="s">
        <v>1761</v>
      </c>
      <c r="F2458" s="4" t="s">
        <v>1763</v>
      </c>
      <c r="G2458" s="38"/>
      <c r="H2458" s="38"/>
      <c r="I2458" s="38" t="s">
        <v>61</v>
      </c>
      <c r="J2458" s="59">
        <v>3</v>
      </c>
      <c r="K2458" s="59">
        <v>8</v>
      </c>
      <c r="L2458" s="52" t="s">
        <v>1128</v>
      </c>
      <c r="M2458" s="38" t="s">
        <v>510</v>
      </c>
      <c r="N2458" s="38">
        <v>1</v>
      </c>
    </row>
    <row r="2459" spans="1:14" s="1" customFormat="1" hidden="1" outlineLevel="2">
      <c r="A2459" s="38"/>
      <c r="B2459" s="118" t="s">
        <v>1116</v>
      </c>
      <c r="C2459" s="20"/>
      <c r="D2459" s="148" t="s">
        <v>54</v>
      </c>
      <c r="E2459" s="20" t="s">
        <v>1761</v>
      </c>
      <c r="F2459" s="4" t="s">
        <v>1748</v>
      </c>
      <c r="G2459" s="38"/>
      <c r="H2459" s="38"/>
      <c r="I2459" s="38" t="s">
        <v>1475</v>
      </c>
      <c r="J2459" s="59">
        <v>5</v>
      </c>
      <c r="K2459" s="59">
        <v>5</v>
      </c>
      <c r="L2459" s="52" t="s">
        <v>1726</v>
      </c>
      <c r="M2459" s="38" t="s">
        <v>510</v>
      </c>
      <c r="N2459" s="38">
        <v>6</v>
      </c>
    </row>
    <row r="2460" spans="1:14" s="1" customFormat="1" hidden="1" outlineLevel="2">
      <c r="A2460" s="38"/>
      <c r="B2460" s="118" t="s">
        <v>1116</v>
      </c>
      <c r="C2460" s="20"/>
      <c r="D2460" s="148" t="s">
        <v>54</v>
      </c>
      <c r="E2460" s="20" t="s">
        <v>1764</v>
      </c>
      <c r="F2460" s="4" t="s">
        <v>1765</v>
      </c>
      <c r="G2460" s="38"/>
      <c r="H2460" s="38"/>
      <c r="I2460" s="38" t="s">
        <v>1475</v>
      </c>
      <c r="J2460" s="59">
        <v>4</v>
      </c>
      <c r="K2460" s="59">
        <v>9</v>
      </c>
      <c r="L2460" s="52" t="s">
        <v>1132</v>
      </c>
      <c r="M2460" s="38" t="s">
        <v>510</v>
      </c>
      <c r="N2460" s="38">
        <v>1</v>
      </c>
    </row>
    <row r="2461" spans="1:14" s="1" customFormat="1" ht="57" hidden="1" outlineLevel="2">
      <c r="A2461" s="38"/>
      <c r="B2461" s="118" t="s">
        <v>1116</v>
      </c>
      <c r="C2461" s="20"/>
      <c r="D2461" s="148" t="s">
        <v>54</v>
      </c>
      <c r="E2461" s="20" t="s">
        <v>1764</v>
      </c>
      <c r="F2461" s="4" t="s">
        <v>1766</v>
      </c>
      <c r="G2461" s="38"/>
      <c r="H2461" s="38"/>
      <c r="I2461" s="38" t="s">
        <v>1475</v>
      </c>
      <c r="J2461" s="59">
        <v>4</v>
      </c>
      <c r="K2461" s="59">
        <v>9</v>
      </c>
      <c r="L2461" s="52" t="s">
        <v>1135</v>
      </c>
      <c r="M2461" s="38" t="s">
        <v>510</v>
      </c>
      <c r="N2461" s="38">
        <v>9</v>
      </c>
    </row>
    <row r="2462" spans="1:14" s="1" customFormat="1" ht="28.5" hidden="1" outlineLevel="2">
      <c r="A2462" s="38"/>
      <c r="B2462" s="118" t="s">
        <v>1116</v>
      </c>
      <c r="C2462" s="20"/>
      <c r="D2462" s="148" t="s">
        <v>54</v>
      </c>
      <c r="E2462" s="20" t="s">
        <v>1764</v>
      </c>
      <c r="F2462" s="4" t="s">
        <v>1767</v>
      </c>
      <c r="G2462" s="38"/>
      <c r="H2462" s="38"/>
      <c r="I2462" s="38" t="s">
        <v>1475</v>
      </c>
      <c r="J2462" s="59">
        <v>5</v>
      </c>
      <c r="K2462" s="59">
        <v>5</v>
      </c>
      <c r="L2462" s="52" t="s">
        <v>1138</v>
      </c>
      <c r="M2462" s="38" t="s">
        <v>510</v>
      </c>
      <c r="N2462" s="38">
        <v>4</v>
      </c>
    </row>
    <row r="2463" spans="1:14" hidden="1" outlineLevel="2">
      <c r="A2463" s="23"/>
      <c r="B2463" s="118" t="s">
        <v>1116</v>
      </c>
      <c r="C2463" s="20"/>
      <c r="D2463" s="148" t="s">
        <v>54</v>
      </c>
      <c r="E2463" s="20" t="s">
        <v>1768</v>
      </c>
      <c r="F2463" s="19" t="s">
        <v>1769</v>
      </c>
      <c r="G2463" s="23"/>
      <c r="H2463" s="23"/>
      <c r="I2463" s="23" t="s">
        <v>1475</v>
      </c>
      <c r="J2463" s="23">
        <v>3</v>
      </c>
      <c r="K2463" s="23">
        <v>3</v>
      </c>
      <c r="L2463" s="52" t="s">
        <v>1484</v>
      </c>
      <c r="M2463" s="23" t="s">
        <v>510</v>
      </c>
      <c r="N2463" s="23">
        <v>2</v>
      </c>
    </row>
    <row r="2464" spans="1:14" hidden="1" outlineLevel="2">
      <c r="A2464" s="23"/>
      <c r="B2464" s="118" t="s">
        <v>1116</v>
      </c>
      <c r="C2464" s="20"/>
      <c r="D2464" s="148" t="s">
        <v>54</v>
      </c>
      <c r="E2464" s="20" t="s">
        <v>1768</v>
      </c>
      <c r="F2464" s="19" t="s">
        <v>1770</v>
      </c>
      <c r="G2464" s="23"/>
      <c r="H2464" s="23"/>
      <c r="I2464" s="23" t="s">
        <v>61</v>
      </c>
      <c r="J2464" s="23">
        <v>1</v>
      </c>
      <c r="K2464" s="23">
        <v>6</v>
      </c>
      <c r="L2464" s="52" t="s">
        <v>1169</v>
      </c>
      <c r="M2464" s="23" t="s">
        <v>510</v>
      </c>
      <c r="N2464" s="23">
        <v>8</v>
      </c>
    </row>
    <row r="2465" spans="1:14" s="1" customFormat="1" ht="57" hidden="1" outlineLevel="2">
      <c r="A2465" s="38"/>
      <c r="B2465" s="118" t="s">
        <v>1116</v>
      </c>
      <c r="C2465" s="20"/>
      <c r="D2465" s="148" t="s">
        <v>54</v>
      </c>
      <c r="E2465" s="22" t="s">
        <v>1771</v>
      </c>
      <c r="F2465" s="4" t="s">
        <v>1592</v>
      </c>
      <c r="G2465" s="38"/>
      <c r="H2465" s="38"/>
      <c r="I2465" s="38" t="s">
        <v>1475</v>
      </c>
      <c r="J2465" s="59">
        <v>5</v>
      </c>
      <c r="K2465" s="59">
        <v>5</v>
      </c>
      <c r="L2465" s="52" t="s">
        <v>1153</v>
      </c>
      <c r="M2465" s="38" t="s">
        <v>510</v>
      </c>
      <c r="N2465" s="38">
        <v>2</v>
      </c>
    </row>
    <row r="2466" spans="1:14" ht="57" hidden="1" outlineLevel="2">
      <c r="A2466" s="23"/>
      <c r="B2466" s="118" t="s">
        <v>1116</v>
      </c>
      <c r="C2466" s="20"/>
      <c r="D2466" s="148" t="s">
        <v>54</v>
      </c>
      <c r="E2466" s="22" t="s">
        <v>1772</v>
      </c>
      <c r="F2466" s="19" t="s">
        <v>1773</v>
      </c>
      <c r="G2466" s="23"/>
      <c r="H2466" s="23"/>
      <c r="I2466" s="23" t="s">
        <v>1475</v>
      </c>
      <c r="J2466" s="23">
        <v>10</v>
      </c>
      <c r="K2466" s="23">
        <v>10</v>
      </c>
      <c r="L2466" s="52" t="s">
        <v>1173</v>
      </c>
      <c r="M2466" s="23" t="s">
        <v>510</v>
      </c>
      <c r="N2466" s="23">
        <v>2</v>
      </c>
    </row>
    <row r="2467" spans="1:14" s="1" customFormat="1" ht="85.5" outlineLevel="1" collapsed="1">
      <c r="A2467" s="38" t="s">
        <v>1774</v>
      </c>
      <c r="B2467" s="118" t="s">
        <v>1116</v>
      </c>
      <c r="C2467" s="20" t="s">
        <v>105</v>
      </c>
      <c r="D2467" s="148" t="s">
        <v>54</v>
      </c>
      <c r="E2467" s="38" t="s">
        <v>1118</v>
      </c>
      <c r="F2467" s="4" t="s">
        <v>1775</v>
      </c>
      <c r="G2467" s="38" t="s">
        <v>1120</v>
      </c>
      <c r="H2467" s="38"/>
      <c r="I2467" s="38"/>
      <c r="J2467" s="38" t="s">
        <v>206</v>
      </c>
      <c r="K2467" s="38" t="s">
        <v>854</v>
      </c>
      <c r="L2467" s="4" t="str">
        <f>L2468&amp;" "&amp;N2468&amp;M2468&amp;" "&amp;L2469&amp;" "&amp;N2469&amp;M2469&amp;" "&amp;L2470&amp;" "&amp;N2470&amp;M2470&amp;" "&amp;L2471&amp;" "&amp;N2471&amp;M2471&amp;" "&amp;L2472&amp;" "&amp;N2472&amp;M2472&amp;" "&amp;L2473&amp;" "&amp;N2473&amp;M2473</f>
        <v>Ремонт трансформаторов напряжения 110 кВ 6шт Ремонт выключателей 35 кВ 12шт Ремонт трансформаторов напряжения 6 кВ 2шт Ремонт выключателей 10 кВ 6шт Ремонт трансформаторов 110 кВ 2шт Ремонт трансформаторов 10 кВ 2шт</v>
      </c>
      <c r="M2467" s="38"/>
      <c r="N2467" s="38"/>
    </row>
    <row r="2468" spans="1:14" s="1" customFormat="1" hidden="1" outlineLevel="2">
      <c r="A2468" s="38"/>
      <c r="B2468" s="118" t="s">
        <v>1116</v>
      </c>
      <c r="C2468" s="20"/>
      <c r="D2468" s="148" t="s">
        <v>54</v>
      </c>
      <c r="E2468" s="20" t="s">
        <v>1776</v>
      </c>
      <c r="F2468" s="4" t="s">
        <v>1748</v>
      </c>
      <c r="G2468" s="38"/>
      <c r="H2468" s="38"/>
      <c r="I2468" s="38" t="s">
        <v>1475</v>
      </c>
      <c r="J2468" s="59">
        <v>8</v>
      </c>
      <c r="K2468" s="59">
        <v>8</v>
      </c>
      <c r="L2468" s="52" t="s">
        <v>1726</v>
      </c>
      <c r="M2468" s="38" t="s">
        <v>510</v>
      </c>
      <c r="N2468" s="38">
        <v>6</v>
      </c>
    </row>
    <row r="2469" spans="1:14" s="1" customFormat="1" ht="28.5" hidden="1" outlineLevel="2">
      <c r="A2469" s="38"/>
      <c r="B2469" s="118" t="s">
        <v>1116</v>
      </c>
      <c r="C2469" s="20"/>
      <c r="D2469" s="148" t="s">
        <v>54</v>
      </c>
      <c r="E2469" s="20" t="s">
        <v>1776</v>
      </c>
      <c r="F2469" s="4" t="s">
        <v>1777</v>
      </c>
      <c r="G2469" s="38"/>
      <c r="H2469" s="38"/>
      <c r="I2469" s="38" t="s">
        <v>1475</v>
      </c>
      <c r="J2469" s="59">
        <v>8</v>
      </c>
      <c r="K2469" s="59">
        <v>8</v>
      </c>
      <c r="L2469" s="52" t="s">
        <v>1132</v>
      </c>
      <c r="M2469" s="38" t="s">
        <v>510</v>
      </c>
      <c r="N2469" s="38">
        <v>12</v>
      </c>
    </row>
    <row r="2470" spans="1:14" hidden="1" outlineLevel="2">
      <c r="A2470" s="23"/>
      <c r="B2470" s="118" t="s">
        <v>1116</v>
      </c>
      <c r="C2470" s="20"/>
      <c r="D2470" s="148" t="s">
        <v>54</v>
      </c>
      <c r="E2470" s="20" t="s">
        <v>1778</v>
      </c>
      <c r="F2470" s="19" t="s">
        <v>1769</v>
      </c>
      <c r="G2470" s="23"/>
      <c r="H2470" s="23"/>
      <c r="I2470" s="23" t="s">
        <v>1475</v>
      </c>
      <c r="J2470" s="23">
        <v>3</v>
      </c>
      <c r="K2470" s="23">
        <v>3</v>
      </c>
      <c r="L2470" s="52" t="s">
        <v>1484</v>
      </c>
      <c r="M2470" s="23" t="s">
        <v>510</v>
      </c>
      <c r="N2470" s="23">
        <v>2</v>
      </c>
    </row>
    <row r="2471" spans="1:14" hidden="1" outlineLevel="2">
      <c r="A2471" s="23"/>
      <c r="B2471" s="118" t="s">
        <v>1116</v>
      </c>
      <c r="C2471" s="20"/>
      <c r="D2471" s="148" t="s">
        <v>54</v>
      </c>
      <c r="E2471" s="20" t="s">
        <v>1778</v>
      </c>
      <c r="F2471" s="19" t="s">
        <v>1779</v>
      </c>
      <c r="G2471" s="23"/>
      <c r="H2471" s="23"/>
      <c r="I2471" s="23" t="s">
        <v>1475</v>
      </c>
      <c r="J2471" s="23">
        <v>3</v>
      </c>
      <c r="K2471" s="23">
        <v>3</v>
      </c>
      <c r="L2471" s="52" t="s">
        <v>1169</v>
      </c>
      <c r="M2471" s="23" t="s">
        <v>510</v>
      </c>
      <c r="N2471" s="23">
        <v>6</v>
      </c>
    </row>
    <row r="2472" spans="1:14" s="1" customFormat="1" ht="57" hidden="1" outlineLevel="2">
      <c r="A2472" s="38"/>
      <c r="B2472" s="118" t="s">
        <v>1116</v>
      </c>
      <c r="C2472" s="20"/>
      <c r="D2472" s="148" t="s">
        <v>54</v>
      </c>
      <c r="E2472" s="22" t="s">
        <v>1780</v>
      </c>
      <c r="F2472" s="4" t="s">
        <v>1781</v>
      </c>
      <c r="G2472" s="38"/>
      <c r="H2472" s="38"/>
      <c r="I2472" s="38" t="s">
        <v>1475</v>
      </c>
      <c r="J2472" s="59">
        <v>10</v>
      </c>
      <c r="K2472" s="59">
        <v>10</v>
      </c>
      <c r="L2472" s="52" t="s">
        <v>1153</v>
      </c>
      <c r="M2472" s="38" t="s">
        <v>510</v>
      </c>
      <c r="N2472" s="38">
        <v>2</v>
      </c>
    </row>
    <row r="2473" spans="1:14" ht="57" hidden="1" outlineLevel="2">
      <c r="A2473" s="23"/>
      <c r="B2473" s="118" t="s">
        <v>1116</v>
      </c>
      <c r="C2473" s="20"/>
      <c r="D2473" s="148" t="s">
        <v>54</v>
      </c>
      <c r="E2473" s="22" t="s">
        <v>1782</v>
      </c>
      <c r="F2473" s="19" t="s">
        <v>1783</v>
      </c>
      <c r="G2473" s="23"/>
      <c r="H2473" s="23"/>
      <c r="I2473" s="23" t="s">
        <v>1475</v>
      </c>
      <c r="J2473" s="23">
        <v>10</v>
      </c>
      <c r="K2473" s="23">
        <v>10</v>
      </c>
      <c r="L2473" s="52" t="s">
        <v>1173</v>
      </c>
      <c r="M2473" s="23" t="s">
        <v>510</v>
      </c>
      <c r="N2473" s="23">
        <v>2</v>
      </c>
    </row>
    <row r="2474" spans="1:14" s="1" customFormat="1" ht="71.25" outlineLevel="1" collapsed="1">
      <c r="A2474" s="38" t="s">
        <v>1784</v>
      </c>
      <c r="B2474" s="118" t="s">
        <v>1116</v>
      </c>
      <c r="C2474" s="20" t="s">
        <v>105</v>
      </c>
      <c r="D2474" s="148" t="s">
        <v>54</v>
      </c>
      <c r="E2474" s="38" t="s">
        <v>1118</v>
      </c>
      <c r="F2474" s="4" t="s">
        <v>1785</v>
      </c>
      <c r="G2474" s="38" t="s">
        <v>1120</v>
      </c>
      <c r="H2474" s="38"/>
      <c r="I2474" s="38"/>
      <c r="J2474" s="38" t="s">
        <v>1534</v>
      </c>
      <c r="K2474" s="38" t="s">
        <v>1534</v>
      </c>
      <c r="L2474" s="4" t="str">
        <f>L2475&amp;" "&amp;N2475&amp;M2475&amp;" "&amp;L2476&amp;" "&amp;N2476&amp;M2476&amp;" "&amp;L2477&amp;" "&amp;N2477&amp;M2477&amp;" "&amp;L2478&amp;" "&amp;N2478&amp;M2478&amp;" "&amp;L2479&amp;" "&amp;N2479&amp;M2479</f>
        <v>Ремонт разъединителей 35 кВ 4шт Ремонт трансформаторов напряжения 35 кВ 1шт Ремонт трансформаторов напряжения 10 кВ 2шт Ремонт трансформаторов 35 кВ 2шт Ремонт трансформаторов 10 кВ 2шт</v>
      </c>
      <c r="M2474" s="38"/>
      <c r="N2474" s="38"/>
    </row>
    <row r="2475" spans="1:14" s="1" customFormat="1" ht="28.5" hidden="1" outlineLevel="2">
      <c r="A2475" s="38"/>
      <c r="B2475" s="118" t="s">
        <v>1116</v>
      </c>
      <c r="C2475" s="20"/>
      <c r="D2475" s="148" t="s">
        <v>54</v>
      </c>
      <c r="E2475" s="20" t="s">
        <v>1786</v>
      </c>
      <c r="F2475" s="4" t="s">
        <v>1787</v>
      </c>
      <c r="G2475" s="38"/>
      <c r="H2475" s="38"/>
      <c r="I2475" s="38" t="s">
        <v>1475</v>
      </c>
      <c r="J2475" s="59">
        <v>10</v>
      </c>
      <c r="K2475" s="59">
        <v>10</v>
      </c>
      <c r="L2475" s="52" t="s">
        <v>1367</v>
      </c>
      <c r="M2475" s="38" t="s">
        <v>510</v>
      </c>
      <c r="N2475" s="38">
        <v>4</v>
      </c>
    </row>
    <row r="2476" spans="1:14" s="1" customFormat="1" hidden="1" outlineLevel="2">
      <c r="A2476" s="38"/>
      <c r="B2476" s="118" t="s">
        <v>1116</v>
      </c>
      <c r="C2476" s="20"/>
      <c r="D2476" s="148" t="s">
        <v>54</v>
      </c>
      <c r="E2476" s="20" t="s">
        <v>1786</v>
      </c>
      <c r="F2476" s="4" t="s">
        <v>1788</v>
      </c>
      <c r="G2476" s="38"/>
      <c r="H2476" s="38"/>
      <c r="I2476" s="38" t="s">
        <v>1475</v>
      </c>
      <c r="J2476" s="59">
        <v>10</v>
      </c>
      <c r="K2476" s="59">
        <v>10</v>
      </c>
      <c r="L2476" s="52" t="s">
        <v>1138</v>
      </c>
      <c r="M2476" s="38" t="s">
        <v>510</v>
      </c>
      <c r="N2476" s="38">
        <v>1</v>
      </c>
    </row>
    <row r="2477" spans="1:14" hidden="1" outlineLevel="2">
      <c r="A2477" s="23"/>
      <c r="B2477" s="118" t="s">
        <v>1116</v>
      </c>
      <c r="C2477" s="20"/>
      <c r="D2477" s="148" t="s">
        <v>54</v>
      </c>
      <c r="E2477" s="20" t="s">
        <v>1789</v>
      </c>
      <c r="F2477" s="19" t="s">
        <v>1769</v>
      </c>
      <c r="G2477" s="23"/>
      <c r="H2477" s="23"/>
      <c r="I2477" s="23" t="s">
        <v>1475</v>
      </c>
      <c r="J2477" s="23">
        <v>10</v>
      </c>
      <c r="K2477" s="23">
        <v>10</v>
      </c>
      <c r="L2477" s="52" t="s">
        <v>1790</v>
      </c>
      <c r="M2477" s="23" t="s">
        <v>510</v>
      </c>
      <c r="N2477" s="23">
        <v>2</v>
      </c>
    </row>
    <row r="2478" spans="1:14" s="1" customFormat="1" ht="57" hidden="1" outlineLevel="2">
      <c r="A2478" s="38"/>
      <c r="B2478" s="118" t="s">
        <v>1116</v>
      </c>
      <c r="C2478" s="20"/>
      <c r="D2478" s="148" t="s">
        <v>54</v>
      </c>
      <c r="E2478" s="22" t="s">
        <v>1791</v>
      </c>
      <c r="F2478" s="4" t="s">
        <v>1792</v>
      </c>
      <c r="G2478" s="38"/>
      <c r="H2478" s="38"/>
      <c r="I2478" s="38" t="s">
        <v>1475</v>
      </c>
      <c r="J2478" s="59">
        <v>10</v>
      </c>
      <c r="K2478" s="59">
        <v>10</v>
      </c>
      <c r="L2478" s="52" t="s">
        <v>1307</v>
      </c>
      <c r="M2478" s="38" t="s">
        <v>510</v>
      </c>
      <c r="N2478" s="38">
        <v>2</v>
      </c>
    </row>
    <row r="2479" spans="1:14" hidden="1" outlineLevel="2">
      <c r="A2479" s="23"/>
      <c r="B2479" s="118" t="s">
        <v>1116</v>
      </c>
      <c r="C2479" s="20"/>
      <c r="D2479" s="148" t="s">
        <v>54</v>
      </c>
      <c r="E2479" s="20" t="s">
        <v>1786</v>
      </c>
      <c r="F2479" s="19" t="s">
        <v>1773</v>
      </c>
      <c r="G2479" s="23"/>
      <c r="H2479" s="23"/>
      <c r="I2479" s="23" t="s">
        <v>1475</v>
      </c>
      <c r="J2479" s="23">
        <v>10</v>
      </c>
      <c r="K2479" s="23">
        <v>10</v>
      </c>
      <c r="L2479" s="52" t="s">
        <v>1173</v>
      </c>
      <c r="M2479" s="23" t="s">
        <v>510</v>
      </c>
      <c r="N2479" s="23">
        <v>2</v>
      </c>
    </row>
    <row r="2480" spans="1:14" s="1" customFormat="1" ht="57" outlineLevel="1" collapsed="1">
      <c r="A2480" s="38" t="s">
        <v>1793</v>
      </c>
      <c r="B2480" s="118" t="s">
        <v>1116</v>
      </c>
      <c r="C2480" s="20" t="s">
        <v>105</v>
      </c>
      <c r="D2480" s="148" t="s">
        <v>54</v>
      </c>
      <c r="E2480" s="38" t="s">
        <v>1118</v>
      </c>
      <c r="F2480" s="4" t="s">
        <v>1794</v>
      </c>
      <c r="G2480" s="38" t="s">
        <v>1120</v>
      </c>
      <c r="H2480" s="38"/>
      <c r="I2480" s="38"/>
      <c r="J2480" s="38" t="s">
        <v>215</v>
      </c>
      <c r="K2480" s="38" t="s">
        <v>215</v>
      </c>
      <c r="L2480" s="4" t="str">
        <f>L2481&amp;" "&amp;N2481&amp;M2481&amp;" "&amp;L2482&amp;" "&amp;N2482&amp;M2482&amp;" "&amp;L2483&amp;" "&amp;N2483&amp;M2483&amp;" "&amp;L2484&amp;" "&amp;N2484&amp;M2484</f>
        <v>Ремонт трансформаторов напряжения 6 кВ 1шт Ремонт выключателей 10 кВ 2шт Ремонт трансформаторов 35 кВ 1шт Ремонт трансформаторов 10 кВ 1шт</v>
      </c>
      <c r="M2480" s="38"/>
      <c r="N2480" s="38"/>
    </row>
    <row r="2481" spans="1:14" hidden="1" outlineLevel="2">
      <c r="A2481" s="23"/>
      <c r="B2481" s="118" t="s">
        <v>1116</v>
      </c>
      <c r="C2481" s="20"/>
      <c r="D2481" s="148" t="s">
        <v>54</v>
      </c>
      <c r="E2481" s="20" t="s">
        <v>1795</v>
      </c>
      <c r="F2481" s="19" t="s">
        <v>1796</v>
      </c>
      <c r="G2481" s="23"/>
      <c r="H2481" s="23"/>
      <c r="I2481" s="23" t="s">
        <v>1475</v>
      </c>
      <c r="J2481" s="38" t="s">
        <v>215</v>
      </c>
      <c r="K2481" s="38" t="s">
        <v>215</v>
      </c>
      <c r="L2481" s="52" t="s">
        <v>1484</v>
      </c>
      <c r="M2481" s="23" t="s">
        <v>510</v>
      </c>
      <c r="N2481" s="23">
        <v>1</v>
      </c>
    </row>
    <row r="2482" spans="1:14" hidden="1" outlineLevel="2">
      <c r="A2482" s="23"/>
      <c r="B2482" s="118" t="s">
        <v>1116</v>
      </c>
      <c r="C2482" s="20"/>
      <c r="D2482" s="148" t="s">
        <v>54</v>
      </c>
      <c r="E2482" s="20" t="s">
        <v>1795</v>
      </c>
      <c r="F2482" s="19" t="s">
        <v>1797</v>
      </c>
      <c r="G2482" s="23"/>
      <c r="H2482" s="23"/>
      <c r="I2482" s="23" t="s">
        <v>61</v>
      </c>
      <c r="J2482" s="38" t="s">
        <v>215</v>
      </c>
      <c r="K2482" s="38" t="s">
        <v>215</v>
      </c>
      <c r="L2482" s="52" t="s">
        <v>1169</v>
      </c>
      <c r="M2482" s="23" t="s">
        <v>510</v>
      </c>
      <c r="N2482" s="23">
        <v>2</v>
      </c>
    </row>
    <row r="2483" spans="1:14" s="1" customFormat="1" hidden="1" outlineLevel="2">
      <c r="A2483" s="38"/>
      <c r="B2483" s="118" t="s">
        <v>1116</v>
      </c>
      <c r="C2483" s="20"/>
      <c r="D2483" s="148" t="s">
        <v>54</v>
      </c>
      <c r="E2483" s="20" t="s">
        <v>1798</v>
      </c>
      <c r="F2483" s="4" t="s">
        <v>1799</v>
      </c>
      <c r="G2483" s="38"/>
      <c r="H2483" s="38"/>
      <c r="I2483" s="38" t="s">
        <v>1475</v>
      </c>
      <c r="J2483" s="38" t="s">
        <v>215</v>
      </c>
      <c r="K2483" s="38" t="s">
        <v>215</v>
      </c>
      <c r="L2483" s="52" t="s">
        <v>1307</v>
      </c>
      <c r="M2483" s="38" t="s">
        <v>510</v>
      </c>
      <c r="N2483" s="38">
        <v>1</v>
      </c>
    </row>
    <row r="2484" spans="1:14" hidden="1" outlineLevel="2">
      <c r="A2484" s="23"/>
      <c r="B2484" s="118" t="s">
        <v>1116</v>
      </c>
      <c r="C2484" s="20"/>
      <c r="D2484" s="148" t="s">
        <v>54</v>
      </c>
      <c r="E2484" s="20" t="s">
        <v>1795</v>
      </c>
      <c r="F2484" s="19" t="s">
        <v>1800</v>
      </c>
      <c r="G2484" s="23"/>
      <c r="H2484" s="23"/>
      <c r="I2484" s="23" t="s">
        <v>1475</v>
      </c>
      <c r="J2484" s="38" t="s">
        <v>215</v>
      </c>
      <c r="K2484" s="38" t="s">
        <v>215</v>
      </c>
      <c r="L2484" s="52" t="s">
        <v>1173</v>
      </c>
      <c r="M2484" s="23" t="s">
        <v>510</v>
      </c>
      <c r="N2484" s="23">
        <v>1</v>
      </c>
    </row>
    <row r="2485" spans="1:14" s="1" customFormat="1" ht="57" outlineLevel="1" collapsed="1">
      <c r="A2485" s="38" t="s">
        <v>1801</v>
      </c>
      <c r="B2485" s="118" t="s">
        <v>1116</v>
      </c>
      <c r="C2485" s="20" t="s">
        <v>105</v>
      </c>
      <c r="D2485" s="148" t="s">
        <v>54</v>
      </c>
      <c r="E2485" s="38" t="s">
        <v>1118</v>
      </c>
      <c r="F2485" s="4" t="s">
        <v>1802</v>
      </c>
      <c r="G2485" s="38" t="s">
        <v>1120</v>
      </c>
      <c r="H2485" s="38"/>
      <c r="I2485" s="38"/>
      <c r="J2485" s="38" t="s">
        <v>206</v>
      </c>
      <c r="K2485" s="38" t="s">
        <v>206</v>
      </c>
      <c r="L2485" s="4" t="str">
        <f>L2486&amp;" "&amp;N2486&amp;M2486&amp;" "&amp;L2487&amp;" "&amp;N2487&amp;M2487&amp;" "&amp;L2488&amp;" "&amp;N2488&amp;M2488&amp;" "&amp;L2489&amp;" "&amp;N2489&amp;M2489</f>
        <v>Ремонт трансформаторов напряжения 6 кВ 1шт Ремонт выключателей 10 кВ 2шт Ремонт трансформаторов 35 кВ 2шт Ремонт трансформаторов 10 кВ 1шт</v>
      </c>
      <c r="M2485" s="38"/>
      <c r="N2485" s="38"/>
    </row>
    <row r="2486" spans="1:14" hidden="1" outlineLevel="2">
      <c r="A2486" s="23"/>
      <c r="B2486" s="118" t="s">
        <v>1116</v>
      </c>
      <c r="C2486" s="20"/>
      <c r="D2486" s="148" t="s">
        <v>54</v>
      </c>
      <c r="E2486" s="20" t="s">
        <v>1803</v>
      </c>
      <c r="F2486" s="19" t="s">
        <v>1804</v>
      </c>
      <c r="G2486" s="23"/>
      <c r="H2486" s="23"/>
      <c r="I2486" s="23" t="s">
        <v>1475</v>
      </c>
      <c r="J2486" s="38" t="s">
        <v>206</v>
      </c>
      <c r="K2486" s="38" t="s">
        <v>206</v>
      </c>
      <c r="L2486" s="52" t="s">
        <v>1484</v>
      </c>
      <c r="M2486" s="23" t="s">
        <v>510</v>
      </c>
      <c r="N2486" s="23">
        <v>1</v>
      </c>
    </row>
    <row r="2487" spans="1:14" hidden="1" outlineLevel="2">
      <c r="A2487" s="23"/>
      <c r="B2487" s="118" t="s">
        <v>1116</v>
      </c>
      <c r="C2487" s="20"/>
      <c r="D2487" s="148" t="s">
        <v>54</v>
      </c>
      <c r="E2487" s="20" t="s">
        <v>1803</v>
      </c>
      <c r="F2487" s="19" t="s">
        <v>1805</v>
      </c>
      <c r="G2487" s="23"/>
      <c r="H2487" s="23"/>
      <c r="I2487" s="23" t="s">
        <v>61</v>
      </c>
      <c r="J2487" s="38" t="s">
        <v>206</v>
      </c>
      <c r="K2487" s="38" t="s">
        <v>206</v>
      </c>
      <c r="L2487" s="52" t="s">
        <v>1169</v>
      </c>
      <c r="M2487" s="23" t="s">
        <v>510</v>
      </c>
      <c r="N2487" s="23">
        <v>2</v>
      </c>
    </row>
    <row r="2488" spans="1:14" s="1" customFormat="1" ht="57" hidden="1" outlineLevel="2">
      <c r="A2488" s="38"/>
      <c r="B2488" s="118" t="s">
        <v>1116</v>
      </c>
      <c r="C2488" s="20"/>
      <c r="D2488" s="148" t="s">
        <v>54</v>
      </c>
      <c r="E2488" s="22" t="s">
        <v>1807</v>
      </c>
      <c r="F2488" s="4" t="s">
        <v>1806</v>
      </c>
      <c r="G2488" s="38"/>
      <c r="H2488" s="38"/>
      <c r="I2488" s="38" t="s">
        <v>1475</v>
      </c>
      <c r="J2488" s="38" t="s">
        <v>206</v>
      </c>
      <c r="K2488" s="38" t="s">
        <v>206</v>
      </c>
      <c r="L2488" s="52" t="s">
        <v>1307</v>
      </c>
      <c r="M2488" s="38" t="s">
        <v>510</v>
      </c>
      <c r="N2488" s="38">
        <v>2</v>
      </c>
    </row>
    <row r="2489" spans="1:14" hidden="1" outlineLevel="2">
      <c r="A2489" s="23"/>
      <c r="B2489" s="118" t="s">
        <v>1116</v>
      </c>
      <c r="C2489" s="20"/>
      <c r="D2489" s="148" t="s">
        <v>54</v>
      </c>
      <c r="E2489" s="20" t="s">
        <v>1803</v>
      </c>
      <c r="F2489" s="19" t="s">
        <v>1808</v>
      </c>
      <c r="G2489" s="23"/>
      <c r="H2489" s="23"/>
      <c r="I2489" s="23" t="s">
        <v>1475</v>
      </c>
      <c r="J2489" s="38" t="s">
        <v>206</v>
      </c>
      <c r="K2489" s="38" t="s">
        <v>206</v>
      </c>
      <c r="L2489" s="52" t="s">
        <v>1173</v>
      </c>
      <c r="M2489" s="23" t="s">
        <v>510</v>
      </c>
      <c r="N2489" s="23">
        <v>1</v>
      </c>
    </row>
    <row r="2490" spans="1:14" s="1" customFormat="1" ht="57" outlineLevel="1" collapsed="1">
      <c r="A2490" s="38" t="s">
        <v>1809</v>
      </c>
      <c r="B2490" s="118" t="s">
        <v>1116</v>
      </c>
      <c r="C2490" s="20" t="s">
        <v>105</v>
      </c>
      <c r="D2490" s="148" t="s">
        <v>54</v>
      </c>
      <c r="E2490" s="38" t="s">
        <v>1118</v>
      </c>
      <c r="F2490" s="4" t="s">
        <v>1810</v>
      </c>
      <c r="G2490" s="38" t="s">
        <v>1120</v>
      </c>
      <c r="H2490" s="38"/>
      <c r="I2490" s="38"/>
      <c r="J2490" s="38" t="s">
        <v>215</v>
      </c>
      <c r="K2490" s="38" t="s">
        <v>215</v>
      </c>
      <c r="L2490" s="4" t="str">
        <f>L2491&amp;" "&amp;N2491&amp;M2491&amp;" "&amp;L2492&amp;" "&amp;N2492&amp;M2492&amp;" "&amp;L2493&amp;" "&amp;N2493&amp;M2493&amp;" "&amp;L2494&amp;" "&amp;N2494&amp;M2494</f>
        <v>Ремонт трансформаторов напряжения 6 кВ 1шт Ремонт выключателей 10 кВ 2шт Ремонт трансформаторов 35 кВ 2шт Ремонт трансформаторов 10 кВ 1шт</v>
      </c>
      <c r="M2490" s="38"/>
      <c r="N2490" s="38"/>
    </row>
    <row r="2491" spans="1:14" hidden="1" outlineLevel="2">
      <c r="A2491" s="23"/>
      <c r="B2491" s="118" t="s">
        <v>1116</v>
      </c>
      <c r="C2491" s="20"/>
      <c r="D2491" s="148" t="s">
        <v>54</v>
      </c>
      <c r="E2491" s="20" t="s">
        <v>1811</v>
      </c>
      <c r="F2491" s="19" t="s">
        <v>1804</v>
      </c>
      <c r="G2491" s="23"/>
      <c r="H2491" s="23"/>
      <c r="I2491" s="23" t="s">
        <v>1475</v>
      </c>
      <c r="J2491" s="38" t="s">
        <v>215</v>
      </c>
      <c r="K2491" s="38" t="s">
        <v>215</v>
      </c>
      <c r="L2491" s="52" t="s">
        <v>1484</v>
      </c>
      <c r="M2491" s="23" t="s">
        <v>510</v>
      </c>
      <c r="N2491" s="23">
        <v>1</v>
      </c>
    </row>
    <row r="2492" spans="1:14" hidden="1" outlineLevel="2">
      <c r="A2492" s="23"/>
      <c r="B2492" s="118" t="s">
        <v>1116</v>
      </c>
      <c r="C2492" s="20"/>
      <c r="D2492" s="148" t="s">
        <v>54</v>
      </c>
      <c r="E2492" s="20" t="s">
        <v>1811</v>
      </c>
      <c r="F2492" s="19" t="s">
        <v>1805</v>
      </c>
      <c r="G2492" s="23"/>
      <c r="H2492" s="23"/>
      <c r="I2492" s="23" t="s">
        <v>61</v>
      </c>
      <c r="J2492" s="38" t="s">
        <v>215</v>
      </c>
      <c r="K2492" s="38" t="s">
        <v>215</v>
      </c>
      <c r="L2492" s="52" t="s">
        <v>1169</v>
      </c>
      <c r="M2492" s="23" t="s">
        <v>510</v>
      </c>
      <c r="N2492" s="23">
        <v>2</v>
      </c>
    </row>
    <row r="2493" spans="1:14" s="1" customFormat="1" ht="57" hidden="1" outlineLevel="2">
      <c r="A2493" s="38"/>
      <c r="B2493" s="118" t="s">
        <v>1116</v>
      </c>
      <c r="C2493" s="20"/>
      <c r="D2493" s="148" t="s">
        <v>54</v>
      </c>
      <c r="E2493" s="22" t="s">
        <v>1812</v>
      </c>
      <c r="F2493" s="4" t="s">
        <v>1813</v>
      </c>
      <c r="G2493" s="38"/>
      <c r="H2493" s="38"/>
      <c r="I2493" s="38" t="s">
        <v>1475</v>
      </c>
      <c r="J2493" s="38" t="s">
        <v>215</v>
      </c>
      <c r="K2493" s="38" t="s">
        <v>215</v>
      </c>
      <c r="L2493" s="52" t="s">
        <v>1307</v>
      </c>
      <c r="M2493" s="38" t="s">
        <v>510</v>
      </c>
      <c r="N2493" s="38">
        <v>2</v>
      </c>
    </row>
    <row r="2494" spans="1:14" hidden="1" outlineLevel="2">
      <c r="A2494" s="23"/>
      <c r="B2494" s="118" t="s">
        <v>1116</v>
      </c>
      <c r="C2494" s="20"/>
      <c r="D2494" s="148" t="s">
        <v>54</v>
      </c>
      <c r="E2494" s="20" t="s">
        <v>1814</v>
      </c>
      <c r="F2494" s="19" t="s">
        <v>1815</v>
      </c>
      <c r="G2494" s="23"/>
      <c r="H2494" s="23"/>
      <c r="I2494" s="23" t="s">
        <v>1475</v>
      </c>
      <c r="J2494" s="38" t="s">
        <v>215</v>
      </c>
      <c r="K2494" s="38" t="s">
        <v>215</v>
      </c>
      <c r="L2494" s="52" t="s">
        <v>1173</v>
      </c>
      <c r="M2494" s="23" t="s">
        <v>510</v>
      </c>
      <c r="N2494" s="23">
        <v>1</v>
      </c>
    </row>
    <row r="2495" spans="1:14" s="1" customFormat="1" ht="71.25" outlineLevel="1" collapsed="1">
      <c r="A2495" s="38" t="s">
        <v>1816</v>
      </c>
      <c r="B2495" s="118" t="s">
        <v>1116</v>
      </c>
      <c r="C2495" s="20" t="s">
        <v>105</v>
      </c>
      <c r="D2495" s="148" t="s">
        <v>54</v>
      </c>
      <c r="E2495" s="38" t="s">
        <v>1118</v>
      </c>
      <c r="F2495" s="4" t="s">
        <v>1817</v>
      </c>
      <c r="G2495" s="38" t="s">
        <v>1120</v>
      </c>
      <c r="H2495" s="38"/>
      <c r="I2495" s="38"/>
      <c r="J2495" s="38" t="s">
        <v>215</v>
      </c>
      <c r="K2495" s="38" t="s">
        <v>215</v>
      </c>
      <c r="L2495" s="4" t="str">
        <f>L2496&amp;" "&amp;N2496&amp;M2496&amp;" "&amp;L2497&amp;" "&amp;N2497&amp;M2497&amp;" "&amp;L2498&amp;" "&amp;N2498&amp;M2498&amp;" "&amp;L2499&amp;" "&amp;N2499&amp;M2499&amp;" "&amp;L2500&amp;" "&amp;N2500&amp;M2500</f>
        <v>Ремонт разъединителей 35 кВ 2шт Ремонт трансформаторов напряжения 6 кВ 1шт Ремонт выключателей 10 кВ 2шт Ремонт трансформаторов 35 кВ 2шт Ремонт трансформаторов 10 кВ 1шт</v>
      </c>
      <c r="M2495" s="38"/>
      <c r="N2495" s="38"/>
    </row>
    <row r="2496" spans="1:14" s="1" customFormat="1" hidden="1" outlineLevel="2">
      <c r="A2496" s="38"/>
      <c r="B2496" s="118" t="s">
        <v>1116</v>
      </c>
      <c r="C2496" s="20"/>
      <c r="D2496" s="148" t="s">
        <v>54</v>
      </c>
      <c r="E2496" s="20" t="s">
        <v>1818</v>
      </c>
      <c r="F2496" s="4" t="s">
        <v>1819</v>
      </c>
      <c r="G2496" s="38"/>
      <c r="H2496" s="38"/>
      <c r="I2496" s="38" t="s">
        <v>1475</v>
      </c>
      <c r="J2496" s="38" t="s">
        <v>215</v>
      </c>
      <c r="K2496" s="38" t="s">
        <v>215</v>
      </c>
      <c r="L2496" s="52" t="s">
        <v>1367</v>
      </c>
      <c r="M2496" s="38" t="s">
        <v>510</v>
      </c>
      <c r="N2496" s="38">
        <v>2</v>
      </c>
    </row>
    <row r="2497" spans="1:14" hidden="1" outlineLevel="2">
      <c r="A2497" s="23"/>
      <c r="B2497" s="118" t="s">
        <v>1116</v>
      </c>
      <c r="C2497" s="20"/>
      <c r="D2497" s="148" t="s">
        <v>54</v>
      </c>
      <c r="E2497" s="20" t="s">
        <v>1820</v>
      </c>
      <c r="F2497" s="19" t="s">
        <v>1821</v>
      </c>
      <c r="G2497" s="23"/>
      <c r="H2497" s="23"/>
      <c r="I2497" s="23" t="s">
        <v>1475</v>
      </c>
      <c r="J2497" s="38" t="s">
        <v>215</v>
      </c>
      <c r="K2497" s="38" t="s">
        <v>215</v>
      </c>
      <c r="L2497" s="52" t="s">
        <v>1484</v>
      </c>
      <c r="M2497" s="23" t="s">
        <v>510</v>
      </c>
      <c r="N2497" s="23">
        <v>1</v>
      </c>
    </row>
    <row r="2498" spans="1:14" hidden="1" outlineLevel="2">
      <c r="A2498" s="23"/>
      <c r="B2498" s="118" t="s">
        <v>1116</v>
      </c>
      <c r="C2498" s="20"/>
      <c r="D2498" s="148" t="s">
        <v>54</v>
      </c>
      <c r="E2498" s="20" t="s">
        <v>1820</v>
      </c>
      <c r="F2498" s="19" t="s">
        <v>1822</v>
      </c>
      <c r="G2498" s="23"/>
      <c r="H2498" s="23"/>
      <c r="I2498" s="23" t="s">
        <v>61</v>
      </c>
      <c r="J2498" s="38" t="s">
        <v>215</v>
      </c>
      <c r="K2498" s="38" t="s">
        <v>215</v>
      </c>
      <c r="L2498" s="52" t="s">
        <v>1169</v>
      </c>
      <c r="M2498" s="23" t="s">
        <v>510</v>
      </c>
      <c r="N2498" s="23">
        <v>2</v>
      </c>
    </row>
    <row r="2499" spans="1:14" s="1" customFormat="1" ht="57" hidden="1" outlineLevel="2">
      <c r="A2499" s="38"/>
      <c r="B2499" s="118" t="s">
        <v>1116</v>
      </c>
      <c r="C2499" s="20"/>
      <c r="D2499" s="148" t="s">
        <v>54</v>
      </c>
      <c r="E2499" s="22" t="s">
        <v>1823</v>
      </c>
      <c r="F2499" s="4" t="s">
        <v>1824</v>
      </c>
      <c r="G2499" s="38"/>
      <c r="H2499" s="38"/>
      <c r="I2499" s="38" t="s">
        <v>1475</v>
      </c>
      <c r="J2499" s="38" t="s">
        <v>215</v>
      </c>
      <c r="K2499" s="38" t="s">
        <v>215</v>
      </c>
      <c r="L2499" s="52" t="s">
        <v>1307</v>
      </c>
      <c r="M2499" s="38" t="s">
        <v>510</v>
      </c>
      <c r="N2499" s="38">
        <v>2</v>
      </c>
    </row>
    <row r="2500" spans="1:14" hidden="1" outlineLevel="2">
      <c r="A2500" s="23"/>
      <c r="B2500" s="118" t="s">
        <v>1116</v>
      </c>
      <c r="C2500" s="20"/>
      <c r="D2500" s="148" t="s">
        <v>54</v>
      </c>
      <c r="E2500" s="20" t="s">
        <v>1820</v>
      </c>
      <c r="F2500" s="19" t="s">
        <v>1825</v>
      </c>
      <c r="G2500" s="23"/>
      <c r="H2500" s="23"/>
      <c r="I2500" s="23" t="s">
        <v>1475</v>
      </c>
      <c r="J2500" s="38" t="s">
        <v>215</v>
      </c>
      <c r="K2500" s="38" t="s">
        <v>215</v>
      </c>
      <c r="L2500" s="52" t="s">
        <v>1173</v>
      </c>
      <c r="M2500" s="23" t="s">
        <v>510</v>
      </c>
      <c r="N2500" s="23">
        <v>1</v>
      </c>
    </row>
    <row r="2501" spans="1:14" s="1" customFormat="1" ht="71.25" outlineLevel="1" collapsed="1">
      <c r="A2501" s="38" t="s">
        <v>1826</v>
      </c>
      <c r="B2501" s="118" t="s">
        <v>1116</v>
      </c>
      <c r="C2501" s="20" t="s">
        <v>105</v>
      </c>
      <c r="D2501" s="148" t="s">
        <v>54</v>
      </c>
      <c r="E2501" s="38" t="s">
        <v>1118</v>
      </c>
      <c r="F2501" s="4" t="s">
        <v>6495</v>
      </c>
      <c r="G2501" s="38" t="s">
        <v>1120</v>
      </c>
      <c r="H2501" s="38"/>
      <c r="I2501" s="38"/>
      <c r="J2501" s="38" t="s">
        <v>215</v>
      </c>
      <c r="K2501" s="38" t="s">
        <v>215</v>
      </c>
      <c r="L2501" s="4" t="str">
        <f>L2502&amp;" "&amp;N2502&amp;M2502&amp;" "&amp;L2503&amp;" "&amp;N2503&amp;M2503&amp;" "&amp;L2504&amp;" "&amp;N2504&amp;M2504&amp;" "&amp;L2505&amp;" "&amp;N2505&amp;M2505&amp;" "&amp;L2506&amp;" "&amp;N2506&amp;M2506</f>
        <v>Ремонт выключателей 10 кВ 2шт Ремонт выключателей 6 кВ 2шт Ремонт трансформаторов напряжения 6 кВ 1шт Ремонт трансформаторов 35 кВ 2шт Ремонт трансформаторов 10 кВ 1шт</v>
      </c>
      <c r="M2501" s="38"/>
      <c r="N2501" s="38"/>
    </row>
    <row r="2502" spans="1:14" s="1" customFormat="1" hidden="1" outlineLevel="2">
      <c r="A2502" s="38"/>
      <c r="B2502" s="118" t="s">
        <v>1116</v>
      </c>
      <c r="C2502" s="20"/>
      <c r="D2502" s="148" t="s">
        <v>54</v>
      </c>
      <c r="E2502" s="20" t="s">
        <v>1827</v>
      </c>
      <c r="F2502" s="4" t="s">
        <v>1828</v>
      </c>
      <c r="G2502" s="38"/>
      <c r="H2502" s="38"/>
      <c r="I2502" s="38" t="s">
        <v>1475</v>
      </c>
      <c r="J2502" s="38" t="s">
        <v>215</v>
      </c>
      <c r="K2502" s="38" t="s">
        <v>215</v>
      </c>
      <c r="L2502" s="52" t="s">
        <v>1169</v>
      </c>
      <c r="M2502" s="38" t="s">
        <v>510</v>
      </c>
      <c r="N2502" s="38">
        <v>2</v>
      </c>
    </row>
    <row r="2503" spans="1:14" s="1" customFormat="1" hidden="1" outlineLevel="2">
      <c r="A2503" s="38"/>
      <c r="B2503" s="118" t="s">
        <v>1116</v>
      </c>
      <c r="C2503" s="20"/>
      <c r="D2503" s="148" t="s">
        <v>54</v>
      </c>
      <c r="E2503" s="20" t="s">
        <v>1827</v>
      </c>
      <c r="F2503" s="4" t="s">
        <v>1829</v>
      </c>
      <c r="G2503" s="38"/>
      <c r="H2503" s="38"/>
      <c r="I2503" s="38" t="s">
        <v>1475</v>
      </c>
      <c r="J2503" s="38" t="s">
        <v>215</v>
      </c>
      <c r="K2503" s="38" t="s">
        <v>215</v>
      </c>
      <c r="L2503" s="52" t="s">
        <v>1142</v>
      </c>
      <c r="M2503" s="38" t="s">
        <v>510</v>
      </c>
      <c r="N2503" s="38">
        <v>2</v>
      </c>
    </row>
    <row r="2504" spans="1:14" hidden="1" outlineLevel="2">
      <c r="A2504" s="23"/>
      <c r="B2504" s="118" t="s">
        <v>1116</v>
      </c>
      <c r="C2504" s="20"/>
      <c r="D2504" s="148" t="s">
        <v>54</v>
      </c>
      <c r="E2504" s="20" t="s">
        <v>1827</v>
      </c>
      <c r="F2504" s="19" t="s">
        <v>1830</v>
      </c>
      <c r="G2504" s="23"/>
      <c r="H2504" s="23"/>
      <c r="I2504" s="23" t="s">
        <v>1475</v>
      </c>
      <c r="J2504" s="38" t="s">
        <v>215</v>
      </c>
      <c r="K2504" s="38" t="s">
        <v>215</v>
      </c>
      <c r="L2504" s="52" t="s">
        <v>1484</v>
      </c>
      <c r="M2504" s="23" t="s">
        <v>510</v>
      </c>
      <c r="N2504" s="23">
        <v>1</v>
      </c>
    </row>
    <row r="2505" spans="1:14" s="1" customFormat="1" ht="57" hidden="1" outlineLevel="2">
      <c r="A2505" s="38"/>
      <c r="B2505" s="118" t="s">
        <v>1116</v>
      </c>
      <c r="C2505" s="20"/>
      <c r="D2505" s="148" t="s">
        <v>54</v>
      </c>
      <c r="E2505" s="22" t="s">
        <v>1831</v>
      </c>
      <c r="F2505" s="4" t="s">
        <v>1832</v>
      </c>
      <c r="G2505" s="38"/>
      <c r="H2505" s="38"/>
      <c r="I2505" s="38" t="s">
        <v>1475</v>
      </c>
      <c r="J2505" s="38" t="s">
        <v>215</v>
      </c>
      <c r="K2505" s="38" t="s">
        <v>215</v>
      </c>
      <c r="L2505" s="52" t="s">
        <v>1307</v>
      </c>
      <c r="M2505" s="38" t="s">
        <v>510</v>
      </c>
      <c r="N2505" s="38">
        <v>2</v>
      </c>
    </row>
    <row r="2506" spans="1:14" hidden="1" outlineLevel="2">
      <c r="A2506" s="23"/>
      <c r="B2506" s="118" t="s">
        <v>1116</v>
      </c>
      <c r="C2506" s="20"/>
      <c r="D2506" s="148" t="s">
        <v>54</v>
      </c>
      <c r="E2506" s="20" t="s">
        <v>1827</v>
      </c>
      <c r="F2506" s="19" t="s">
        <v>1833</v>
      </c>
      <c r="G2506" s="23"/>
      <c r="H2506" s="23"/>
      <c r="I2506" s="23" t="s">
        <v>1475</v>
      </c>
      <c r="J2506" s="38" t="s">
        <v>215</v>
      </c>
      <c r="K2506" s="38" t="s">
        <v>215</v>
      </c>
      <c r="L2506" s="52" t="s">
        <v>1173</v>
      </c>
      <c r="M2506" s="23" t="s">
        <v>510</v>
      </c>
      <c r="N2506" s="23">
        <v>1</v>
      </c>
    </row>
    <row r="2507" spans="1:14" s="1" customFormat="1" ht="71.25" outlineLevel="1" collapsed="1">
      <c r="A2507" s="6" t="s">
        <v>1834</v>
      </c>
      <c r="B2507" s="118" t="s">
        <v>1116</v>
      </c>
      <c r="C2507" s="148" t="s">
        <v>245</v>
      </c>
      <c r="D2507" s="148" t="s">
        <v>54</v>
      </c>
      <c r="E2507" s="6" t="s">
        <v>1118</v>
      </c>
      <c r="F2507" s="5" t="s">
        <v>1835</v>
      </c>
      <c r="G2507" s="6" t="s">
        <v>1120</v>
      </c>
      <c r="H2507" s="38"/>
      <c r="I2507" s="6"/>
      <c r="J2507" s="59">
        <v>1</v>
      </c>
      <c r="K2507" s="59">
        <v>9</v>
      </c>
      <c r="L2507" s="4" t="str">
        <f>L2508&amp;" "&amp;N2508&amp;M2508&amp;" "&amp;L2509&amp;" "&amp;N2509&amp;M2509&amp;" "&amp;L2510&amp;" "&amp;N2510&amp;M2510&amp;" "&amp;L2511&amp;" "&amp;N2511&amp;M2511&amp;" "&amp;L2512&amp;" "&amp;N2512&amp;M2512</f>
        <v>Ремонт выключателей 110 кВ 2шт Ремонт разъединителей 35 кВ  1шт Ремонт выключателей 35 кВ 1шт Ремонт выключателей 6-10 кВ 2шт Ремонт трансформаторов 110 кВ 3шт</v>
      </c>
      <c r="M2507" s="6"/>
      <c r="N2507" s="38"/>
    </row>
    <row r="2508" spans="1:14" s="1" customFormat="1" ht="28.5" hidden="1" outlineLevel="2">
      <c r="A2508" s="6"/>
      <c r="B2508" s="118" t="s">
        <v>1116</v>
      </c>
      <c r="C2508" s="148"/>
      <c r="D2508" s="148" t="s">
        <v>54</v>
      </c>
      <c r="E2508" s="141" t="s">
        <v>1836</v>
      </c>
      <c r="F2508" s="12" t="s">
        <v>1837</v>
      </c>
      <c r="G2508" s="6"/>
      <c r="H2508" s="38"/>
      <c r="I2508" s="9" t="s">
        <v>1475</v>
      </c>
      <c r="J2508" s="22">
        <v>9</v>
      </c>
      <c r="K2508" s="22">
        <v>9</v>
      </c>
      <c r="L2508" s="52" t="s">
        <v>1125</v>
      </c>
      <c r="M2508" s="53" t="s">
        <v>510</v>
      </c>
      <c r="N2508" s="54">
        <v>2</v>
      </c>
    </row>
    <row r="2509" spans="1:14" s="1" customFormat="1" ht="28.5" hidden="1" outlineLevel="2">
      <c r="A2509" s="6"/>
      <c r="B2509" s="118" t="s">
        <v>1116</v>
      </c>
      <c r="C2509" s="148"/>
      <c r="D2509" s="148" t="s">
        <v>54</v>
      </c>
      <c r="E2509" s="141" t="s">
        <v>1838</v>
      </c>
      <c r="F2509" s="145" t="s">
        <v>1839</v>
      </c>
      <c r="G2509" s="6"/>
      <c r="H2509" s="38"/>
      <c r="I2509" s="148" t="s">
        <v>43</v>
      </c>
      <c r="J2509" s="59">
        <v>7</v>
      </c>
      <c r="K2509" s="59">
        <v>7</v>
      </c>
      <c r="L2509" s="52" t="s">
        <v>1135</v>
      </c>
      <c r="M2509" s="53" t="s">
        <v>510</v>
      </c>
      <c r="N2509" s="38" t="s">
        <v>769</v>
      </c>
    </row>
    <row r="2510" spans="1:14" s="1" customFormat="1" ht="28.5" hidden="1" outlineLevel="2">
      <c r="A2510" s="6"/>
      <c r="B2510" s="118" t="s">
        <v>1116</v>
      </c>
      <c r="C2510" s="148"/>
      <c r="D2510" s="148" t="s">
        <v>54</v>
      </c>
      <c r="E2510" s="141" t="s">
        <v>1838</v>
      </c>
      <c r="F2510" s="145" t="s">
        <v>1840</v>
      </c>
      <c r="G2510" s="6"/>
      <c r="H2510" s="38"/>
      <c r="I2510" s="148" t="s">
        <v>43</v>
      </c>
      <c r="J2510" s="59">
        <v>8</v>
      </c>
      <c r="K2510" s="59">
        <v>8</v>
      </c>
      <c r="L2510" s="52" t="s">
        <v>1132</v>
      </c>
      <c r="M2510" s="53" t="s">
        <v>510</v>
      </c>
      <c r="N2510" s="38" t="s">
        <v>769</v>
      </c>
    </row>
    <row r="2511" spans="1:14" s="1" customFormat="1" ht="28.5" hidden="1" outlineLevel="2">
      <c r="A2511" s="6"/>
      <c r="B2511" s="118" t="s">
        <v>1116</v>
      </c>
      <c r="C2511" s="148"/>
      <c r="D2511" s="148" t="s">
        <v>54</v>
      </c>
      <c r="E2511" s="141" t="s">
        <v>1841</v>
      </c>
      <c r="F2511" s="145" t="s">
        <v>1842</v>
      </c>
      <c r="G2511" s="6"/>
      <c r="H2511" s="38"/>
      <c r="I2511" s="148" t="s">
        <v>43</v>
      </c>
      <c r="J2511" s="59">
        <v>8</v>
      </c>
      <c r="K2511" s="59">
        <v>8</v>
      </c>
      <c r="L2511" s="46" t="s">
        <v>1843</v>
      </c>
      <c r="M2511" s="53" t="s">
        <v>510</v>
      </c>
      <c r="N2511" s="38" t="s">
        <v>370</v>
      </c>
    </row>
    <row r="2512" spans="1:14" s="1" customFormat="1" ht="57" hidden="1" outlineLevel="2">
      <c r="A2512" s="6"/>
      <c r="B2512" s="118" t="s">
        <v>1116</v>
      </c>
      <c r="C2512" s="148"/>
      <c r="D2512" s="148" t="s">
        <v>54</v>
      </c>
      <c r="E2512" s="141" t="s">
        <v>1844</v>
      </c>
      <c r="F2512" s="25" t="s">
        <v>1845</v>
      </c>
      <c r="G2512" s="6"/>
      <c r="H2512" s="38"/>
      <c r="I2512" s="148" t="s">
        <v>1124</v>
      </c>
      <c r="J2512" s="59">
        <v>7</v>
      </c>
      <c r="K2512" s="59">
        <v>7</v>
      </c>
      <c r="L2512" s="5" t="s">
        <v>1153</v>
      </c>
      <c r="M2512" s="53" t="s">
        <v>510</v>
      </c>
      <c r="N2512" s="38" t="s">
        <v>206</v>
      </c>
    </row>
    <row r="2513" spans="1:14" s="1" customFormat="1" ht="71.25" outlineLevel="1" collapsed="1">
      <c r="A2513" s="6" t="s">
        <v>1846</v>
      </c>
      <c r="B2513" s="118" t="s">
        <v>1116</v>
      </c>
      <c r="C2513" s="148" t="s">
        <v>245</v>
      </c>
      <c r="D2513" s="148" t="s">
        <v>54</v>
      </c>
      <c r="E2513" s="6" t="s">
        <v>1118</v>
      </c>
      <c r="F2513" s="5" t="s">
        <v>1847</v>
      </c>
      <c r="G2513" s="6" t="s">
        <v>1120</v>
      </c>
      <c r="H2513" s="38"/>
      <c r="I2513" s="6"/>
      <c r="J2513" s="59">
        <v>5</v>
      </c>
      <c r="K2513" s="59">
        <v>12</v>
      </c>
      <c r="L2513" s="4" t="str">
        <f>L2514&amp;" "&amp;N2514&amp;M2514&amp;" "&amp;L2515&amp;" "&amp;N2515&amp;M2515&amp;" "&amp;L2516&amp;" "&amp;N2516&amp;M2516&amp;" "&amp;L2517&amp;" "&amp;N2517&amp;M2517&amp;" "&amp;L2518&amp;" "&amp;N2518&amp;M2518&amp;" "&amp;L2519&amp;" "&amp;N2519&amp;M2519</f>
        <v>Ремонт выключателей 110 кВ 2шт Ремонт разъединителей 35 кВ  2шт Ремонт выключателей 35 кВ 1шт Ремонт выключателей 35 кВ 1шт Ремонт выключателей 6-10 кВ 1шт Ремонт трансформаторов 110 кВ 3шт</v>
      </c>
      <c r="M2513" s="6"/>
      <c r="N2513" s="38"/>
    </row>
    <row r="2514" spans="1:14" s="1" customFormat="1" ht="28.5" hidden="1" outlineLevel="2">
      <c r="A2514" s="6"/>
      <c r="B2514" s="118" t="s">
        <v>1116</v>
      </c>
      <c r="C2514" s="148"/>
      <c r="D2514" s="148" t="s">
        <v>54</v>
      </c>
      <c r="E2514" s="141" t="s">
        <v>1848</v>
      </c>
      <c r="F2514" s="145" t="s">
        <v>1849</v>
      </c>
      <c r="G2514" s="6"/>
      <c r="H2514" s="38"/>
      <c r="I2514" s="50" t="s">
        <v>43</v>
      </c>
      <c r="J2514" s="26">
        <v>7</v>
      </c>
      <c r="K2514" s="26">
        <v>7</v>
      </c>
      <c r="L2514" s="52" t="s">
        <v>1125</v>
      </c>
      <c r="M2514" s="148" t="s">
        <v>510</v>
      </c>
      <c r="N2514" s="54">
        <v>2</v>
      </c>
    </row>
    <row r="2515" spans="1:14" s="1" customFormat="1" ht="28.5" hidden="1" outlineLevel="2">
      <c r="A2515" s="6"/>
      <c r="B2515" s="118" t="s">
        <v>1116</v>
      </c>
      <c r="C2515" s="148"/>
      <c r="D2515" s="148" t="s">
        <v>54</v>
      </c>
      <c r="E2515" s="141" t="s">
        <v>1850</v>
      </c>
      <c r="F2515" s="145" t="s">
        <v>1851</v>
      </c>
      <c r="G2515" s="6"/>
      <c r="H2515" s="38"/>
      <c r="I2515" s="50" t="s">
        <v>43</v>
      </c>
      <c r="J2515" s="26">
        <v>7</v>
      </c>
      <c r="K2515" s="26">
        <v>7</v>
      </c>
      <c r="L2515" s="52" t="s">
        <v>1135</v>
      </c>
      <c r="M2515" s="148" t="s">
        <v>510</v>
      </c>
      <c r="N2515" s="54">
        <v>2</v>
      </c>
    </row>
    <row r="2516" spans="1:14" s="1" customFormat="1" ht="28.5" hidden="1" outlineLevel="2">
      <c r="A2516" s="6"/>
      <c r="B2516" s="118" t="s">
        <v>1116</v>
      </c>
      <c r="C2516" s="148"/>
      <c r="D2516" s="148" t="s">
        <v>54</v>
      </c>
      <c r="E2516" s="141" t="s">
        <v>1850</v>
      </c>
      <c r="F2516" s="25" t="s">
        <v>1852</v>
      </c>
      <c r="G2516" s="6"/>
      <c r="H2516" s="38"/>
      <c r="I2516" s="50" t="s">
        <v>43</v>
      </c>
      <c r="J2516" s="26">
        <v>7</v>
      </c>
      <c r="K2516" s="26">
        <v>7</v>
      </c>
      <c r="L2516" s="52" t="s">
        <v>1132</v>
      </c>
      <c r="M2516" s="148" t="s">
        <v>510</v>
      </c>
      <c r="N2516" s="54">
        <v>1</v>
      </c>
    </row>
    <row r="2517" spans="1:14" s="1" customFormat="1" ht="28.5" hidden="1" outlineLevel="2">
      <c r="A2517" s="6"/>
      <c r="B2517" s="118" t="s">
        <v>1116</v>
      </c>
      <c r="C2517" s="148"/>
      <c r="D2517" s="148" t="s">
        <v>54</v>
      </c>
      <c r="E2517" s="141" t="s">
        <v>1850</v>
      </c>
      <c r="F2517" s="145" t="s">
        <v>1853</v>
      </c>
      <c r="G2517" s="6"/>
      <c r="H2517" s="38"/>
      <c r="I2517" s="50" t="s">
        <v>1124</v>
      </c>
      <c r="J2517" s="50">
        <v>9</v>
      </c>
      <c r="K2517" s="50">
        <v>9</v>
      </c>
      <c r="L2517" s="52" t="s">
        <v>1132</v>
      </c>
      <c r="M2517" s="148" t="s">
        <v>510</v>
      </c>
      <c r="N2517" s="54">
        <v>1</v>
      </c>
    </row>
    <row r="2518" spans="1:14" s="1" customFormat="1" ht="28.5" hidden="1" outlineLevel="2">
      <c r="A2518" s="6"/>
      <c r="B2518" s="118" t="s">
        <v>1116</v>
      </c>
      <c r="C2518" s="148"/>
      <c r="D2518" s="148" t="s">
        <v>54</v>
      </c>
      <c r="E2518" s="141" t="s">
        <v>1854</v>
      </c>
      <c r="F2518" s="145" t="s">
        <v>1855</v>
      </c>
      <c r="G2518" s="6"/>
      <c r="H2518" s="38"/>
      <c r="I2518" s="50" t="s">
        <v>43</v>
      </c>
      <c r="J2518" s="26">
        <v>12</v>
      </c>
      <c r="K2518" s="26">
        <v>12</v>
      </c>
      <c r="L2518" s="5" t="s">
        <v>1843</v>
      </c>
      <c r="M2518" s="148" t="s">
        <v>510</v>
      </c>
      <c r="N2518" s="54">
        <v>1</v>
      </c>
    </row>
    <row r="2519" spans="1:14" s="1" customFormat="1" ht="85.5" hidden="1" outlineLevel="2">
      <c r="A2519" s="6"/>
      <c r="B2519" s="118" t="s">
        <v>1116</v>
      </c>
      <c r="C2519" s="148"/>
      <c r="D2519" s="148" t="s">
        <v>54</v>
      </c>
      <c r="E2519" s="141" t="s">
        <v>1856</v>
      </c>
      <c r="F2519" s="25" t="s">
        <v>1857</v>
      </c>
      <c r="G2519" s="6"/>
      <c r="H2519" s="38"/>
      <c r="I2519" s="50" t="s">
        <v>1124</v>
      </c>
      <c r="J2519" s="50">
        <v>5</v>
      </c>
      <c r="K2519" s="50">
        <v>5</v>
      </c>
      <c r="L2519" s="5" t="s">
        <v>1153</v>
      </c>
      <c r="M2519" s="148" t="s">
        <v>510</v>
      </c>
      <c r="N2519" s="54">
        <v>3</v>
      </c>
    </row>
    <row r="2520" spans="1:14" s="1" customFormat="1" ht="42.75" outlineLevel="1" collapsed="1">
      <c r="A2520" s="6" t="s">
        <v>1858</v>
      </c>
      <c r="B2520" s="118" t="s">
        <v>1116</v>
      </c>
      <c r="C2520" s="148" t="s">
        <v>245</v>
      </c>
      <c r="D2520" s="148" t="s">
        <v>54</v>
      </c>
      <c r="E2520" s="6" t="s">
        <v>1118</v>
      </c>
      <c r="F2520" s="5" t="s">
        <v>1859</v>
      </c>
      <c r="G2520" s="6" t="s">
        <v>1120</v>
      </c>
      <c r="H2520" s="38"/>
      <c r="I2520" s="6"/>
      <c r="J2520" s="59">
        <v>2</v>
      </c>
      <c r="K2520" s="59">
        <v>10</v>
      </c>
      <c r="L2520" s="4" t="str">
        <f>L2521&amp;" "&amp;N2521&amp;M2521&amp;" "&amp;L2522&amp;" "&amp;N2522&amp;M2522&amp;" "&amp;L2523&amp;" "&amp;N2523&amp;M2523</f>
        <v>Ремонт выключателей 35 кВ 1шт Ремонт выключателей 6-10 кВ 6шт Ремонт трансформаторов 35 кВ 2шт</v>
      </c>
      <c r="M2520" s="6"/>
      <c r="N2520" s="38"/>
    </row>
    <row r="2521" spans="1:14" s="1" customFormat="1" ht="28.5" hidden="1" outlineLevel="2">
      <c r="A2521" s="6"/>
      <c r="B2521" s="118" t="s">
        <v>1116</v>
      </c>
      <c r="C2521" s="148"/>
      <c r="D2521" s="148" t="s">
        <v>54</v>
      </c>
      <c r="E2521" s="141" t="s">
        <v>1860</v>
      </c>
      <c r="F2521" s="145" t="s">
        <v>1861</v>
      </c>
      <c r="G2521" s="6"/>
      <c r="H2521" s="38"/>
      <c r="I2521" s="50" t="s">
        <v>43</v>
      </c>
      <c r="J2521" s="26">
        <v>3</v>
      </c>
      <c r="K2521" s="26">
        <v>3</v>
      </c>
      <c r="L2521" s="52" t="s">
        <v>1132</v>
      </c>
      <c r="M2521" s="148" t="s">
        <v>510</v>
      </c>
      <c r="N2521" s="54">
        <v>1</v>
      </c>
    </row>
    <row r="2522" spans="1:14" s="1" customFormat="1" ht="42.75" hidden="1" outlineLevel="2">
      <c r="A2522" s="6"/>
      <c r="B2522" s="118" t="s">
        <v>1116</v>
      </c>
      <c r="C2522" s="148"/>
      <c r="D2522" s="148" t="s">
        <v>54</v>
      </c>
      <c r="E2522" s="141" t="s">
        <v>1862</v>
      </c>
      <c r="F2522" s="145" t="s">
        <v>1863</v>
      </c>
      <c r="G2522" s="6"/>
      <c r="H2522" s="38"/>
      <c r="I2522" s="50" t="s">
        <v>43</v>
      </c>
      <c r="J2522" s="26">
        <v>2</v>
      </c>
      <c r="K2522" s="26">
        <v>2</v>
      </c>
      <c r="L2522" s="5" t="s">
        <v>1843</v>
      </c>
      <c r="M2522" s="148" t="s">
        <v>510</v>
      </c>
      <c r="N2522" s="54">
        <v>6</v>
      </c>
    </row>
    <row r="2523" spans="1:14" s="1" customFormat="1" ht="57" hidden="1" outlineLevel="2">
      <c r="A2523" s="6"/>
      <c r="B2523" s="118" t="s">
        <v>1116</v>
      </c>
      <c r="C2523" s="148"/>
      <c r="D2523" s="148" t="s">
        <v>54</v>
      </c>
      <c r="E2523" s="141" t="s">
        <v>1864</v>
      </c>
      <c r="F2523" s="25" t="s">
        <v>1865</v>
      </c>
      <c r="G2523" s="6"/>
      <c r="H2523" s="38"/>
      <c r="I2523" s="50" t="s">
        <v>1124</v>
      </c>
      <c r="J2523" s="26">
        <v>10</v>
      </c>
      <c r="K2523" s="26">
        <v>10</v>
      </c>
      <c r="L2523" s="5" t="s">
        <v>1307</v>
      </c>
      <c r="M2523" s="148" t="s">
        <v>510</v>
      </c>
      <c r="N2523" s="54">
        <v>2</v>
      </c>
    </row>
    <row r="2524" spans="1:14" s="1" customFormat="1" ht="42.75" outlineLevel="1" collapsed="1">
      <c r="A2524" s="6" t="s">
        <v>1866</v>
      </c>
      <c r="B2524" s="118" t="s">
        <v>1116</v>
      </c>
      <c r="C2524" s="148" t="s">
        <v>245</v>
      </c>
      <c r="D2524" s="148" t="s">
        <v>54</v>
      </c>
      <c r="E2524" s="6" t="s">
        <v>1118</v>
      </c>
      <c r="F2524" s="5" t="s">
        <v>1867</v>
      </c>
      <c r="G2524" s="6" t="s">
        <v>1120</v>
      </c>
      <c r="H2524" s="38"/>
      <c r="I2524" s="6"/>
      <c r="J2524" s="59">
        <v>2</v>
      </c>
      <c r="K2524" s="59">
        <v>5</v>
      </c>
      <c r="L2524" s="4" t="str">
        <f>L2525&amp;" "&amp;N2525&amp;M2525&amp;" "&amp;L2526&amp;" "&amp;N2526&amp;M2526&amp;" "&amp;L2527&amp;" "&amp;N2527&amp;M2527</f>
        <v>Ремонт трансформаторов 35 кВ 1шт Ремонт выключателей 6-10 кВ 2шт Ремонт трансформаторов 35 кВ 2шт</v>
      </c>
      <c r="M2524" s="6"/>
      <c r="N2524" s="38"/>
    </row>
    <row r="2525" spans="1:14" s="1" customFormat="1" ht="28.5" hidden="1" outlineLevel="2">
      <c r="A2525" s="6"/>
      <c r="B2525" s="118" t="s">
        <v>1116</v>
      </c>
      <c r="C2525" s="148"/>
      <c r="D2525" s="148" t="s">
        <v>54</v>
      </c>
      <c r="E2525" s="141" t="s">
        <v>1868</v>
      </c>
      <c r="F2525" s="145" t="s">
        <v>1869</v>
      </c>
      <c r="G2525" s="6"/>
      <c r="H2525" s="38"/>
      <c r="I2525" s="51" t="s">
        <v>1475</v>
      </c>
      <c r="J2525" s="26">
        <v>5</v>
      </c>
      <c r="K2525" s="26">
        <v>5</v>
      </c>
      <c r="L2525" s="5" t="s">
        <v>1307</v>
      </c>
      <c r="M2525" s="148" t="s">
        <v>510</v>
      </c>
      <c r="N2525" s="54">
        <v>1</v>
      </c>
    </row>
    <row r="2526" spans="1:14" s="1" customFormat="1" ht="28.5" hidden="1" outlineLevel="2">
      <c r="A2526" s="6"/>
      <c r="B2526" s="118" t="s">
        <v>1116</v>
      </c>
      <c r="C2526" s="148"/>
      <c r="D2526" s="148" t="s">
        <v>54</v>
      </c>
      <c r="E2526" s="141" t="s">
        <v>1870</v>
      </c>
      <c r="F2526" s="145" t="s">
        <v>1871</v>
      </c>
      <c r="G2526" s="6"/>
      <c r="H2526" s="38"/>
      <c r="I2526" s="51" t="s">
        <v>61</v>
      </c>
      <c r="J2526" s="26">
        <v>2</v>
      </c>
      <c r="K2526" s="26">
        <v>2</v>
      </c>
      <c r="L2526" s="5" t="s">
        <v>1843</v>
      </c>
      <c r="M2526" s="148" t="s">
        <v>510</v>
      </c>
      <c r="N2526" s="54">
        <v>2</v>
      </c>
    </row>
    <row r="2527" spans="1:14" s="1" customFormat="1" ht="57" hidden="1" outlineLevel="2">
      <c r="A2527" s="6"/>
      <c r="B2527" s="118" t="s">
        <v>1116</v>
      </c>
      <c r="C2527" s="148"/>
      <c r="D2527" s="148" t="s">
        <v>54</v>
      </c>
      <c r="E2527" s="141" t="s">
        <v>1872</v>
      </c>
      <c r="F2527" s="25" t="s">
        <v>1865</v>
      </c>
      <c r="G2527" s="6"/>
      <c r="H2527" s="38"/>
      <c r="I2527" s="51" t="s">
        <v>1475</v>
      </c>
      <c r="J2527" s="26">
        <v>2</v>
      </c>
      <c r="K2527" s="26">
        <v>2</v>
      </c>
      <c r="L2527" s="5" t="s">
        <v>1307</v>
      </c>
      <c r="M2527" s="148" t="s">
        <v>510</v>
      </c>
      <c r="N2527" s="54">
        <v>2</v>
      </c>
    </row>
    <row r="2528" spans="1:14" s="1" customFormat="1" ht="28.5" outlineLevel="1" collapsed="1">
      <c r="A2528" s="6" t="s">
        <v>1873</v>
      </c>
      <c r="B2528" s="118" t="s">
        <v>1116</v>
      </c>
      <c r="C2528" s="148" t="s">
        <v>245</v>
      </c>
      <c r="D2528" s="148" t="s">
        <v>54</v>
      </c>
      <c r="E2528" s="6" t="s">
        <v>1118</v>
      </c>
      <c r="F2528" s="5" t="s">
        <v>1874</v>
      </c>
      <c r="G2528" s="6" t="s">
        <v>1120</v>
      </c>
      <c r="H2528" s="38"/>
      <c r="I2528" s="6"/>
      <c r="J2528" s="59">
        <v>10</v>
      </c>
      <c r="K2528" s="59">
        <v>11</v>
      </c>
      <c r="L2528" s="4" t="str">
        <f>L2529&amp;" "&amp;N2529&amp;M2529&amp;" "&amp;L2530&amp;" "&amp;N2530&amp;M2530&amp;" "&amp;L2531&amp;" "&amp;N2531&amp;M2531</f>
        <v>Ремонт выключателей 10 кВ 4шт Ремонт ТСН-1,2 2шт Ремонт трансформаторов 35 кВ 2шт</v>
      </c>
      <c r="M2528" s="6"/>
      <c r="N2528" s="38"/>
    </row>
    <row r="2529" spans="1:14" s="1" customFormat="1" ht="28.5" hidden="1" outlineLevel="2">
      <c r="A2529" s="6"/>
      <c r="B2529" s="118" t="s">
        <v>1116</v>
      </c>
      <c r="C2529" s="148"/>
      <c r="D2529" s="148" t="s">
        <v>54</v>
      </c>
      <c r="E2529" s="141" t="s">
        <v>1875</v>
      </c>
      <c r="F2529" s="145" t="s">
        <v>1876</v>
      </c>
      <c r="G2529" s="6"/>
      <c r="H2529" s="38"/>
      <c r="I2529" s="50" t="s">
        <v>1124</v>
      </c>
      <c r="J2529" s="26">
        <v>5</v>
      </c>
      <c r="K2529" s="20">
        <v>10</v>
      </c>
      <c r="L2529" s="5" t="s">
        <v>1169</v>
      </c>
      <c r="M2529" s="148" t="s">
        <v>510</v>
      </c>
      <c r="N2529" s="54">
        <v>4</v>
      </c>
    </row>
    <row r="2530" spans="1:14" s="1" customFormat="1" ht="57" hidden="1" outlineLevel="2">
      <c r="A2530" s="6"/>
      <c r="B2530" s="118" t="s">
        <v>1116</v>
      </c>
      <c r="C2530" s="148"/>
      <c r="D2530" s="148" t="s">
        <v>54</v>
      </c>
      <c r="E2530" s="141" t="s">
        <v>1877</v>
      </c>
      <c r="F2530" s="25" t="s">
        <v>1878</v>
      </c>
      <c r="G2530" s="6"/>
      <c r="H2530" s="38"/>
      <c r="I2530" s="50" t="s">
        <v>1124</v>
      </c>
      <c r="J2530" s="26">
        <v>11</v>
      </c>
      <c r="K2530" s="20">
        <v>11</v>
      </c>
      <c r="L2530" s="5" t="s">
        <v>1879</v>
      </c>
      <c r="M2530" s="148" t="s">
        <v>510</v>
      </c>
      <c r="N2530" s="54">
        <v>2</v>
      </c>
    </row>
    <row r="2531" spans="1:14" s="1" customFormat="1" ht="57" hidden="1" outlineLevel="2">
      <c r="A2531" s="6"/>
      <c r="B2531" s="118" t="s">
        <v>1116</v>
      </c>
      <c r="C2531" s="148"/>
      <c r="D2531" s="148" t="s">
        <v>54</v>
      </c>
      <c r="E2531" s="141" t="s">
        <v>1880</v>
      </c>
      <c r="F2531" s="25" t="s">
        <v>1881</v>
      </c>
      <c r="G2531" s="6"/>
      <c r="H2531" s="38"/>
      <c r="I2531" s="50" t="s">
        <v>1124</v>
      </c>
      <c r="J2531" s="26">
        <v>11</v>
      </c>
      <c r="K2531" s="20"/>
      <c r="L2531" s="5" t="s">
        <v>1307</v>
      </c>
      <c r="M2531" s="148" t="s">
        <v>510</v>
      </c>
      <c r="N2531" s="54">
        <v>2</v>
      </c>
    </row>
    <row r="2532" spans="1:14" s="1" customFormat="1" ht="57" outlineLevel="1" collapsed="1">
      <c r="A2532" s="6" t="s">
        <v>1882</v>
      </c>
      <c r="B2532" s="118" t="s">
        <v>1116</v>
      </c>
      <c r="C2532" s="148" t="s">
        <v>245</v>
      </c>
      <c r="D2532" s="148" t="s">
        <v>54</v>
      </c>
      <c r="E2532" s="6" t="s">
        <v>1118</v>
      </c>
      <c r="F2532" s="5" t="s">
        <v>1883</v>
      </c>
      <c r="G2532" s="6" t="s">
        <v>1120</v>
      </c>
      <c r="H2532" s="38"/>
      <c r="I2532" s="6"/>
      <c r="J2532" s="59">
        <v>2</v>
      </c>
      <c r="K2532" s="59">
        <v>7</v>
      </c>
      <c r="L2532" s="4" t="str">
        <f>L2533&amp;" "&amp;N2533&amp;M2533&amp;" "&amp;L2534&amp;" "&amp;N2534&amp;M2534&amp;" "&amp;L2535&amp;" "&amp;N2535&amp;M2535&amp;" "&amp;L2536&amp;" "&amp;N2536&amp;M2536</f>
        <v>Ремонт выключателей 35 кВ 2шт Ремонт разъединителей 35 кВ  8шт Ремонт выключателей 10 кВ 4шт Ремонт трансформаторов 35 кВ 2шт</v>
      </c>
      <c r="M2532" s="6"/>
      <c r="N2532" s="38"/>
    </row>
    <row r="2533" spans="1:14" s="1" customFormat="1" ht="28.5" hidden="1" outlineLevel="2">
      <c r="A2533" s="6"/>
      <c r="B2533" s="118" t="s">
        <v>1116</v>
      </c>
      <c r="C2533" s="148"/>
      <c r="D2533" s="148" t="s">
        <v>54</v>
      </c>
      <c r="E2533" s="148" t="s">
        <v>1884</v>
      </c>
      <c r="F2533" s="145" t="s">
        <v>1885</v>
      </c>
      <c r="G2533" s="6"/>
      <c r="H2533" s="38"/>
      <c r="I2533" s="50" t="s">
        <v>43</v>
      </c>
      <c r="J2533" s="26">
        <v>4</v>
      </c>
      <c r="K2533" s="26">
        <v>4</v>
      </c>
      <c r="L2533" s="5" t="s">
        <v>1132</v>
      </c>
      <c r="M2533" s="148" t="s">
        <v>510</v>
      </c>
      <c r="N2533" s="54">
        <v>2</v>
      </c>
    </row>
    <row r="2534" spans="1:14" s="1" customFormat="1" ht="99.75" hidden="1" outlineLevel="2">
      <c r="A2534" s="6"/>
      <c r="B2534" s="118" t="s">
        <v>1116</v>
      </c>
      <c r="C2534" s="148"/>
      <c r="D2534" s="148" t="s">
        <v>54</v>
      </c>
      <c r="E2534" s="148" t="s">
        <v>1884</v>
      </c>
      <c r="F2534" s="145" t="s">
        <v>1886</v>
      </c>
      <c r="G2534" s="6"/>
      <c r="H2534" s="38"/>
      <c r="I2534" s="50" t="s">
        <v>43</v>
      </c>
      <c r="J2534" s="26">
        <v>7</v>
      </c>
      <c r="K2534" s="26">
        <v>7</v>
      </c>
      <c r="L2534" s="52" t="s">
        <v>1135</v>
      </c>
      <c r="M2534" s="148" t="s">
        <v>510</v>
      </c>
      <c r="N2534" s="54">
        <v>8</v>
      </c>
    </row>
    <row r="2535" spans="1:14" s="1" customFormat="1" ht="42.75" hidden="1" outlineLevel="2">
      <c r="A2535" s="6"/>
      <c r="B2535" s="118" t="s">
        <v>1116</v>
      </c>
      <c r="C2535" s="148"/>
      <c r="D2535" s="148" t="s">
        <v>54</v>
      </c>
      <c r="E2535" s="141" t="s">
        <v>1887</v>
      </c>
      <c r="F2535" s="145" t="s">
        <v>1888</v>
      </c>
      <c r="G2535" s="6"/>
      <c r="H2535" s="38"/>
      <c r="I2535" s="50" t="s">
        <v>43</v>
      </c>
      <c r="J2535" s="26">
        <v>2</v>
      </c>
      <c r="K2535" s="26">
        <v>2</v>
      </c>
      <c r="L2535" s="5" t="s">
        <v>1169</v>
      </c>
      <c r="M2535" s="148" t="s">
        <v>510</v>
      </c>
      <c r="N2535" s="54">
        <v>4</v>
      </c>
    </row>
    <row r="2536" spans="1:14" s="1" customFormat="1" ht="57" hidden="1" outlineLevel="2">
      <c r="A2536" s="6"/>
      <c r="B2536" s="118" t="s">
        <v>1116</v>
      </c>
      <c r="C2536" s="148"/>
      <c r="D2536" s="148" t="s">
        <v>54</v>
      </c>
      <c r="E2536" s="141" t="s">
        <v>1889</v>
      </c>
      <c r="F2536" s="25" t="s">
        <v>1881</v>
      </c>
      <c r="G2536" s="6"/>
      <c r="H2536" s="38"/>
      <c r="I2536" s="50" t="s">
        <v>1124</v>
      </c>
      <c r="J2536" s="26">
        <v>5</v>
      </c>
      <c r="K2536" s="26">
        <v>5</v>
      </c>
      <c r="L2536" s="5" t="s">
        <v>1307</v>
      </c>
      <c r="M2536" s="148" t="s">
        <v>510</v>
      </c>
      <c r="N2536" s="54">
        <v>2</v>
      </c>
    </row>
    <row r="2537" spans="1:14" s="1" customFormat="1" ht="57" outlineLevel="1" collapsed="1">
      <c r="A2537" s="6" t="s">
        <v>1890</v>
      </c>
      <c r="B2537" s="118" t="s">
        <v>1116</v>
      </c>
      <c r="C2537" s="148" t="s">
        <v>245</v>
      </c>
      <c r="D2537" s="148" t="s">
        <v>54</v>
      </c>
      <c r="E2537" s="6" t="s">
        <v>1118</v>
      </c>
      <c r="F2537" s="5" t="s">
        <v>1891</v>
      </c>
      <c r="G2537" s="6" t="s">
        <v>1120</v>
      </c>
      <c r="H2537" s="38"/>
      <c r="I2537" s="6"/>
      <c r="J2537" s="59">
        <v>1</v>
      </c>
      <c r="K2537" s="59">
        <v>7</v>
      </c>
      <c r="L2537" s="4" t="str">
        <f>L2538&amp;" "&amp;N2538&amp;M2538&amp;" "&amp;L2539&amp;" "&amp;N2539&amp;M2539&amp;" "&amp;L2540&amp;" "&amp;N2540&amp;M2540&amp;" "&amp;L2541&amp;" "&amp;N2541&amp;M2541&amp;" "&amp;L2542&amp;" "&amp;N2542&amp;M2542</f>
        <v>Ремонт выключателей 35 кВ 1шт Ремонт разъединителей 35 кВ  10шт Ремонт выключателей 10 кВ 4шт Ремонт ТСН-1,2 2шт Ремонт трансформаторов 35 кВ 2шт</v>
      </c>
      <c r="M2537" s="6"/>
      <c r="N2537" s="38"/>
    </row>
    <row r="2538" spans="1:14" s="1" customFormat="1" hidden="1" outlineLevel="2">
      <c r="A2538" s="6"/>
      <c r="B2538" s="118" t="s">
        <v>1116</v>
      </c>
      <c r="C2538" s="148"/>
      <c r="D2538" s="148" t="s">
        <v>54</v>
      </c>
      <c r="E2538" s="148" t="s">
        <v>1892</v>
      </c>
      <c r="F2538" s="145" t="s">
        <v>1893</v>
      </c>
      <c r="G2538" s="6"/>
      <c r="H2538" s="38"/>
      <c r="I2538" s="50" t="s">
        <v>43</v>
      </c>
      <c r="J2538" s="26">
        <v>6</v>
      </c>
      <c r="K2538" s="26">
        <v>6</v>
      </c>
      <c r="L2538" s="52" t="s">
        <v>1132</v>
      </c>
      <c r="M2538" s="148" t="s">
        <v>510</v>
      </c>
      <c r="N2538" s="54">
        <v>1</v>
      </c>
    </row>
    <row r="2539" spans="1:14" s="1" customFormat="1" ht="99.75" hidden="1" outlineLevel="2">
      <c r="A2539" s="6"/>
      <c r="B2539" s="118" t="s">
        <v>1116</v>
      </c>
      <c r="C2539" s="148"/>
      <c r="D2539" s="148" t="s">
        <v>54</v>
      </c>
      <c r="E2539" s="148" t="s">
        <v>1892</v>
      </c>
      <c r="F2539" s="145" t="s">
        <v>1894</v>
      </c>
      <c r="G2539" s="6"/>
      <c r="H2539" s="38"/>
      <c r="I2539" s="50" t="s">
        <v>43</v>
      </c>
      <c r="J2539" s="26">
        <v>7</v>
      </c>
      <c r="K2539" s="26">
        <v>7</v>
      </c>
      <c r="L2539" s="52" t="s">
        <v>1135</v>
      </c>
      <c r="M2539" s="148" t="s">
        <v>510</v>
      </c>
      <c r="N2539" s="54">
        <v>10</v>
      </c>
    </row>
    <row r="2540" spans="1:14" s="1" customFormat="1" ht="28.5" hidden="1" outlineLevel="2">
      <c r="A2540" s="6"/>
      <c r="B2540" s="118" t="s">
        <v>1116</v>
      </c>
      <c r="C2540" s="148"/>
      <c r="D2540" s="148" t="s">
        <v>54</v>
      </c>
      <c r="E2540" s="148" t="s">
        <v>1895</v>
      </c>
      <c r="F2540" s="145" t="s">
        <v>1896</v>
      </c>
      <c r="G2540" s="6"/>
      <c r="H2540" s="38"/>
      <c r="I2540" s="50" t="s">
        <v>1124</v>
      </c>
      <c r="J2540" s="50">
        <v>1</v>
      </c>
      <c r="K2540" s="50">
        <v>1</v>
      </c>
      <c r="L2540" s="5" t="s">
        <v>1169</v>
      </c>
      <c r="M2540" s="148" t="s">
        <v>510</v>
      </c>
      <c r="N2540" s="54">
        <v>4</v>
      </c>
    </row>
    <row r="2541" spans="1:14" s="1" customFormat="1" ht="57" hidden="1" outlineLevel="2">
      <c r="A2541" s="6"/>
      <c r="B2541" s="118" t="s">
        <v>1116</v>
      </c>
      <c r="C2541" s="148"/>
      <c r="D2541" s="148" t="s">
        <v>54</v>
      </c>
      <c r="E2541" s="141" t="s">
        <v>1897</v>
      </c>
      <c r="F2541" s="25" t="s">
        <v>1898</v>
      </c>
      <c r="G2541" s="6"/>
      <c r="H2541" s="38"/>
      <c r="I2541" s="50" t="s">
        <v>1124</v>
      </c>
      <c r="J2541" s="26">
        <v>2</v>
      </c>
      <c r="K2541" s="26">
        <v>2</v>
      </c>
      <c r="L2541" s="5" t="s">
        <v>1879</v>
      </c>
      <c r="M2541" s="148" t="s">
        <v>510</v>
      </c>
      <c r="N2541" s="54">
        <v>2</v>
      </c>
    </row>
    <row r="2542" spans="1:14" s="1" customFormat="1" ht="57" hidden="1" outlineLevel="2">
      <c r="A2542" s="6"/>
      <c r="B2542" s="118" t="s">
        <v>1116</v>
      </c>
      <c r="C2542" s="148"/>
      <c r="D2542" s="148" t="s">
        <v>54</v>
      </c>
      <c r="E2542" s="141" t="s">
        <v>1899</v>
      </c>
      <c r="F2542" s="25" t="s">
        <v>1900</v>
      </c>
      <c r="G2542" s="6"/>
      <c r="H2542" s="38"/>
      <c r="I2542" s="50" t="s">
        <v>1124</v>
      </c>
      <c r="J2542" s="26">
        <v>4</v>
      </c>
      <c r="K2542" s="26">
        <v>4</v>
      </c>
      <c r="L2542" s="5" t="s">
        <v>1307</v>
      </c>
      <c r="M2542" s="148" t="s">
        <v>510</v>
      </c>
      <c r="N2542" s="54">
        <v>2</v>
      </c>
    </row>
    <row r="2543" spans="1:14" s="1" customFormat="1" ht="28.5" outlineLevel="1" collapsed="1">
      <c r="A2543" s="6" t="s">
        <v>1901</v>
      </c>
      <c r="B2543" s="118" t="s">
        <v>1116</v>
      </c>
      <c r="C2543" s="148" t="s">
        <v>245</v>
      </c>
      <c r="D2543" s="148" t="s">
        <v>54</v>
      </c>
      <c r="E2543" s="6" t="s">
        <v>1118</v>
      </c>
      <c r="F2543" s="5" t="s">
        <v>1902</v>
      </c>
      <c r="G2543" s="6" t="s">
        <v>1120</v>
      </c>
      <c r="H2543" s="38"/>
      <c r="I2543" s="6"/>
      <c r="J2543" s="59">
        <v>8</v>
      </c>
      <c r="K2543" s="59">
        <v>12</v>
      </c>
      <c r="L2543" s="4" t="str">
        <f>L2544&amp;" "&amp;N2544&amp;M2544&amp;" "&amp;L2545&amp;" "&amp;N2545&amp;M2545</f>
        <v>Ремонт выключателей 10 кВ 4шт Ремонт трансформаторов 35 кВ 2шт</v>
      </c>
      <c r="M2543" s="6"/>
      <c r="N2543" s="38"/>
    </row>
    <row r="2544" spans="1:14" s="1" customFormat="1" hidden="1" outlineLevel="2">
      <c r="A2544" s="6"/>
      <c r="B2544" s="118" t="s">
        <v>1116</v>
      </c>
      <c r="C2544" s="148"/>
      <c r="D2544" s="148" t="s">
        <v>54</v>
      </c>
      <c r="E2544" s="148" t="s">
        <v>1553</v>
      </c>
      <c r="F2544" s="145" t="s">
        <v>1903</v>
      </c>
      <c r="G2544" s="6"/>
      <c r="H2544" s="38"/>
      <c r="I2544" s="50" t="s">
        <v>43</v>
      </c>
      <c r="J2544" s="26">
        <v>8</v>
      </c>
      <c r="K2544" s="26">
        <v>8</v>
      </c>
      <c r="L2544" s="5" t="s">
        <v>1169</v>
      </c>
      <c r="M2544" s="148" t="s">
        <v>510</v>
      </c>
      <c r="N2544" s="54">
        <v>4</v>
      </c>
    </row>
    <row r="2545" spans="1:14" s="1" customFormat="1" ht="57" hidden="1" outlineLevel="2">
      <c r="A2545" s="6"/>
      <c r="B2545" s="118" t="s">
        <v>1116</v>
      </c>
      <c r="C2545" s="148"/>
      <c r="D2545" s="148" t="s">
        <v>54</v>
      </c>
      <c r="E2545" s="141" t="s">
        <v>1904</v>
      </c>
      <c r="F2545" s="25" t="s">
        <v>1905</v>
      </c>
      <c r="G2545" s="6"/>
      <c r="H2545" s="38"/>
      <c r="I2545" s="50" t="s">
        <v>1124</v>
      </c>
      <c r="J2545" s="26">
        <v>12</v>
      </c>
      <c r="K2545" s="26">
        <v>12</v>
      </c>
      <c r="L2545" s="5" t="s">
        <v>1307</v>
      </c>
      <c r="M2545" s="148" t="s">
        <v>510</v>
      </c>
      <c r="N2545" s="54">
        <v>2</v>
      </c>
    </row>
    <row r="2546" spans="1:14" s="1" customFormat="1" ht="57" outlineLevel="1" collapsed="1">
      <c r="A2546" s="6" t="s">
        <v>1906</v>
      </c>
      <c r="B2546" s="118" t="s">
        <v>1116</v>
      </c>
      <c r="C2546" s="148" t="s">
        <v>245</v>
      </c>
      <c r="D2546" s="148" t="s">
        <v>54</v>
      </c>
      <c r="E2546" s="6" t="s">
        <v>1118</v>
      </c>
      <c r="F2546" s="5" t="s">
        <v>1907</v>
      </c>
      <c r="G2546" s="6" t="s">
        <v>1120</v>
      </c>
      <c r="H2546" s="38"/>
      <c r="I2546" s="6"/>
      <c r="J2546" s="59">
        <v>6</v>
      </c>
      <c r="K2546" s="59">
        <v>12</v>
      </c>
      <c r="L2546" s="4" t="str">
        <f>L2547&amp;" "&amp;N2547&amp;M2547&amp;" "&amp;L2548&amp;" "&amp;N2548&amp;M2548&amp;" "&amp;L2549&amp;" "&amp;N2549&amp;M2549&amp;" "&amp;L2550&amp;" "&amp;N2550&amp;M2550</f>
        <v>Ремонт выключателей 35 кВ 6шт Ремонт разъеденителей 35 кВ 8шт Ремонт выключателей 10 кВ 1шт Ремонт трансформаторов 35 кВ 2шт</v>
      </c>
      <c r="M2546" s="6"/>
      <c r="N2546" s="38"/>
    </row>
    <row r="2547" spans="1:14" s="1" customFormat="1" ht="28.5" hidden="1" outlineLevel="2">
      <c r="A2547" s="6"/>
      <c r="B2547" s="118" t="s">
        <v>1116</v>
      </c>
      <c r="C2547" s="148"/>
      <c r="D2547" s="148" t="s">
        <v>54</v>
      </c>
      <c r="E2547" s="148" t="s">
        <v>1875</v>
      </c>
      <c r="F2547" s="145" t="s">
        <v>1908</v>
      </c>
      <c r="G2547" s="6"/>
      <c r="H2547" s="38"/>
      <c r="I2547" s="50" t="s">
        <v>43</v>
      </c>
      <c r="J2547" s="26">
        <v>8</v>
      </c>
      <c r="K2547" s="26">
        <v>8</v>
      </c>
      <c r="L2547" s="5" t="s">
        <v>1132</v>
      </c>
      <c r="M2547" s="148" t="s">
        <v>510</v>
      </c>
      <c r="N2547" s="54">
        <v>6</v>
      </c>
    </row>
    <row r="2548" spans="1:14" s="1" customFormat="1" ht="71.25" hidden="1" outlineLevel="2">
      <c r="A2548" s="6"/>
      <c r="B2548" s="118" t="s">
        <v>1116</v>
      </c>
      <c r="C2548" s="148"/>
      <c r="D2548" s="148" t="s">
        <v>54</v>
      </c>
      <c r="E2548" s="148" t="s">
        <v>1875</v>
      </c>
      <c r="F2548" s="25" t="s">
        <v>1909</v>
      </c>
      <c r="G2548" s="6"/>
      <c r="H2548" s="38"/>
      <c r="I2548" s="50" t="s">
        <v>43</v>
      </c>
      <c r="J2548" s="26">
        <v>9</v>
      </c>
      <c r="K2548" s="26">
        <v>9</v>
      </c>
      <c r="L2548" s="5" t="s">
        <v>1910</v>
      </c>
      <c r="M2548" s="148" t="s">
        <v>510</v>
      </c>
      <c r="N2548" s="54">
        <v>8</v>
      </c>
    </row>
    <row r="2549" spans="1:14" s="1" customFormat="1" hidden="1" outlineLevel="2">
      <c r="A2549" s="6"/>
      <c r="B2549" s="118" t="s">
        <v>1116</v>
      </c>
      <c r="C2549" s="148"/>
      <c r="D2549" s="148" t="s">
        <v>54</v>
      </c>
      <c r="E2549" s="148"/>
      <c r="F2549" s="145" t="s">
        <v>1911</v>
      </c>
      <c r="G2549" s="6"/>
      <c r="H2549" s="38"/>
      <c r="I2549" s="50" t="s">
        <v>43</v>
      </c>
      <c r="J2549" s="26">
        <v>12</v>
      </c>
      <c r="K2549" s="26">
        <v>12</v>
      </c>
      <c r="L2549" s="5" t="s">
        <v>1169</v>
      </c>
      <c r="M2549" s="148" t="s">
        <v>510</v>
      </c>
      <c r="N2549" s="54">
        <v>1</v>
      </c>
    </row>
    <row r="2550" spans="1:14" s="1" customFormat="1" hidden="1" outlineLevel="2">
      <c r="A2550" s="6"/>
      <c r="B2550" s="118" t="s">
        <v>1116</v>
      </c>
      <c r="C2550" s="148"/>
      <c r="D2550" s="148" t="s">
        <v>54</v>
      </c>
      <c r="E2550" s="148"/>
      <c r="F2550" s="25" t="s">
        <v>1912</v>
      </c>
      <c r="G2550" s="6"/>
      <c r="H2550" s="38"/>
      <c r="I2550" s="50" t="s">
        <v>1124</v>
      </c>
      <c r="J2550" s="26">
        <v>6</v>
      </c>
      <c r="K2550" s="26">
        <v>6</v>
      </c>
      <c r="L2550" s="5" t="s">
        <v>1307</v>
      </c>
      <c r="M2550" s="148" t="s">
        <v>510</v>
      </c>
      <c r="N2550" s="54">
        <v>2</v>
      </c>
    </row>
    <row r="2551" spans="1:14" ht="99.75" outlineLevel="1" collapsed="1">
      <c r="A2551" s="147" t="s">
        <v>1913</v>
      </c>
      <c r="B2551" s="118" t="s">
        <v>1116</v>
      </c>
      <c r="C2551" s="20" t="s">
        <v>147</v>
      </c>
      <c r="D2551" s="148" t="s">
        <v>54</v>
      </c>
      <c r="E2551" s="147"/>
      <c r="F2551" s="71" t="s">
        <v>1914</v>
      </c>
      <c r="G2551" s="6" t="s">
        <v>1120</v>
      </c>
      <c r="H2551" s="23"/>
      <c r="I2551" s="23"/>
      <c r="J2551" s="147" t="s">
        <v>370</v>
      </c>
      <c r="K2551" s="147" t="s">
        <v>854</v>
      </c>
      <c r="L2551" s="4" t="str">
        <f>L2552&amp;" "&amp;N2552&amp;M2552&amp;" "&amp;L2553&amp;" "&amp;N2553&amp;M2553&amp;" "&amp;L2554&amp;" "&amp;N2554&amp;M2554&amp;" "&amp;L2555&amp;" "&amp;N2555&amp;M2555&amp;" "&amp;L2556&amp;" "&amp;N2556&amp;M2556&amp;" "&amp;L2557&amp;" "&amp;N2557&amp;M2557&amp;" "&amp;L2558&amp;" "&amp;N2558&amp;M2558&amp;" "&amp;L2559&amp;" "&amp;N2559&amp;M2559</f>
        <v>ТР выключателей 110 кВ 2групп Тек. ремонт разъединителей 110 кВ 3групп Тек.ремонт выключателей 35 кВ 1групп Ремонт разъединителей  35 кВ 2групп ТР разьединителей 35 кВ 1групп ТР выключателей 6-10 кВ 8шт ТР трансформаторов 6 кВ 1шт ТР трансформаторов 110 кВ 2шт</v>
      </c>
      <c r="M2551" s="147"/>
      <c r="N2551" s="22"/>
    </row>
    <row r="2552" spans="1:14" ht="28.5" hidden="1" outlineLevel="2">
      <c r="A2552" s="147"/>
      <c r="B2552" s="118" t="s">
        <v>1116</v>
      </c>
      <c r="C2552" s="20"/>
      <c r="D2552" s="148" t="s">
        <v>54</v>
      </c>
      <c r="E2552" s="147" t="s">
        <v>1915</v>
      </c>
      <c r="F2552" s="71" t="s">
        <v>1916</v>
      </c>
      <c r="G2552" s="23"/>
      <c r="H2552" s="23"/>
      <c r="I2552" s="23" t="s">
        <v>1124</v>
      </c>
      <c r="J2552" s="147" t="s">
        <v>346</v>
      </c>
      <c r="K2552" s="147" t="s">
        <v>346</v>
      </c>
      <c r="L2552" s="71" t="s">
        <v>1917</v>
      </c>
      <c r="M2552" s="147" t="s">
        <v>1918</v>
      </c>
      <c r="N2552" s="22" t="s">
        <v>370</v>
      </c>
    </row>
    <row r="2553" spans="1:14" ht="28.5" hidden="1" outlineLevel="2">
      <c r="A2553" s="147"/>
      <c r="B2553" s="118" t="s">
        <v>1116</v>
      </c>
      <c r="C2553" s="20"/>
      <c r="D2553" s="148" t="s">
        <v>54</v>
      </c>
      <c r="E2553" s="147" t="s">
        <v>1915</v>
      </c>
      <c r="F2553" s="71" t="s">
        <v>1919</v>
      </c>
      <c r="G2553" s="23"/>
      <c r="H2553" s="23"/>
      <c r="I2553" s="23" t="s">
        <v>1124</v>
      </c>
      <c r="J2553" s="147" t="s">
        <v>331</v>
      </c>
      <c r="K2553" s="147" t="s">
        <v>346</v>
      </c>
      <c r="L2553" s="71" t="s">
        <v>1920</v>
      </c>
      <c r="M2553" s="147" t="s">
        <v>1918</v>
      </c>
      <c r="N2553" s="22" t="s">
        <v>206</v>
      </c>
    </row>
    <row r="2554" spans="1:14" ht="28.5" hidden="1" outlineLevel="2">
      <c r="A2554" s="147"/>
      <c r="B2554" s="118" t="s">
        <v>1116</v>
      </c>
      <c r="C2554" s="20"/>
      <c r="D2554" s="148" t="s">
        <v>54</v>
      </c>
      <c r="E2554" s="147" t="s">
        <v>1921</v>
      </c>
      <c r="F2554" s="71" t="s">
        <v>1922</v>
      </c>
      <c r="G2554" s="23"/>
      <c r="H2554" s="23"/>
      <c r="I2554" s="23" t="s">
        <v>1124</v>
      </c>
      <c r="J2554" s="147" t="s">
        <v>332</v>
      </c>
      <c r="K2554" s="147" t="s">
        <v>332</v>
      </c>
      <c r="L2554" s="71" t="s">
        <v>1923</v>
      </c>
      <c r="M2554" s="147" t="s">
        <v>1918</v>
      </c>
      <c r="N2554" s="22" t="s">
        <v>769</v>
      </c>
    </row>
    <row r="2555" spans="1:14" ht="28.5" hidden="1" outlineLevel="2">
      <c r="A2555" s="147"/>
      <c r="B2555" s="118" t="s">
        <v>1116</v>
      </c>
      <c r="C2555" s="20"/>
      <c r="D2555" s="148" t="s">
        <v>54</v>
      </c>
      <c r="E2555" s="147" t="s">
        <v>1921</v>
      </c>
      <c r="F2555" s="71" t="s">
        <v>1924</v>
      </c>
      <c r="G2555" s="23"/>
      <c r="H2555" s="23"/>
      <c r="I2555" s="23" t="s">
        <v>43</v>
      </c>
      <c r="J2555" s="147" t="s">
        <v>332</v>
      </c>
      <c r="K2555" s="147" t="s">
        <v>332</v>
      </c>
      <c r="L2555" s="71" t="s">
        <v>1925</v>
      </c>
      <c r="M2555" s="147" t="s">
        <v>1918</v>
      </c>
      <c r="N2555" s="22" t="s">
        <v>370</v>
      </c>
    </row>
    <row r="2556" spans="1:14" ht="28.5" hidden="1" outlineLevel="2">
      <c r="A2556" s="147"/>
      <c r="B2556" s="118" t="s">
        <v>1116</v>
      </c>
      <c r="C2556" s="20"/>
      <c r="D2556" s="148" t="s">
        <v>54</v>
      </c>
      <c r="E2556" s="147" t="s">
        <v>1921</v>
      </c>
      <c r="F2556" s="71" t="s">
        <v>1926</v>
      </c>
      <c r="G2556" s="23"/>
      <c r="H2556" s="23"/>
      <c r="I2556" s="23" t="s">
        <v>1124</v>
      </c>
      <c r="J2556" s="147" t="s">
        <v>332</v>
      </c>
      <c r="K2556" s="147" t="s">
        <v>332</v>
      </c>
      <c r="L2556" s="71" t="s">
        <v>1927</v>
      </c>
      <c r="M2556" s="147" t="s">
        <v>1918</v>
      </c>
      <c r="N2556" s="22" t="s">
        <v>769</v>
      </c>
    </row>
    <row r="2557" spans="1:14" ht="28.5" hidden="1" outlineLevel="2">
      <c r="A2557" s="147"/>
      <c r="B2557" s="118" t="s">
        <v>1116</v>
      </c>
      <c r="C2557" s="20"/>
      <c r="D2557" s="148" t="s">
        <v>54</v>
      </c>
      <c r="E2557" s="147" t="s">
        <v>1928</v>
      </c>
      <c r="F2557" s="71" t="s">
        <v>1929</v>
      </c>
      <c r="G2557" s="23"/>
      <c r="H2557" s="23"/>
      <c r="I2557" s="23" t="s">
        <v>1124</v>
      </c>
      <c r="J2557" s="147" t="s">
        <v>344</v>
      </c>
      <c r="K2557" s="147" t="s">
        <v>854</v>
      </c>
      <c r="L2557" s="71" t="s">
        <v>1930</v>
      </c>
      <c r="M2557" s="147" t="s">
        <v>510</v>
      </c>
      <c r="N2557" s="22" t="s">
        <v>348</v>
      </c>
    </row>
    <row r="2558" spans="1:14" ht="28.5" hidden="1" outlineLevel="2">
      <c r="A2558" s="147"/>
      <c r="B2558" s="118" t="s">
        <v>1116</v>
      </c>
      <c r="C2558" s="20"/>
      <c r="D2558" s="148" t="s">
        <v>54</v>
      </c>
      <c r="E2558" s="147" t="s">
        <v>1931</v>
      </c>
      <c r="F2558" s="71" t="s">
        <v>1932</v>
      </c>
      <c r="G2558" s="23"/>
      <c r="H2558" s="23"/>
      <c r="I2558" s="23" t="s">
        <v>1124</v>
      </c>
      <c r="J2558" s="147" t="s">
        <v>206</v>
      </c>
      <c r="K2558" s="147" t="s">
        <v>206</v>
      </c>
      <c r="L2558" s="71" t="s">
        <v>1933</v>
      </c>
      <c r="M2558" s="147" t="s">
        <v>510</v>
      </c>
      <c r="N2558" s="22" t="s">
        <v>769</v>
      </c>
    </row>
    <row r="2559" spans="1:14" ht="28.5" hidden="1" outlineLevel="2">
      <c r="A2559" s="147"/>
      <c r="B2559" s="118" t="s">
        <v>1116</v>
      </c>
      <c r="C2559" s="20"/>
      <c r="D2559" s="148" t="s">
        <v>54</v>
      </c>
      <c r="E2559" s="147" t="s">
        <v>1934</v>
      </c>
      <c r="F2559" s="71" t="s">
        <v>1935</v>
      </c>
      <c r="G2559" s="23"/>
      <c r="H2559" s="23"/>
      <c r="I2559" s="23" t="s">
        <v>1124</v>
      </c>
      <c r="J2559" s="147" t="s">
        <v>370</v>
      </c>
      <c r="K2559" s="147" t="s">
        <v>370</v>
      </c>
      <c r="L2559" s="71" t="s">
        <v>1936</v>
      </c>
      <c r="M2559" s="147" t="s">
        <v>510</v>
      </c>
      <c r="N2559" s="22" t="s">
        <v>370</v>
      </c>
    </row>
    <row r="2560" spans="1:14" ht="99.75" outlineLevel="1" collapsed="1">
      <c r="A2560" s="147" t="s">
        <v>1937</v>
      </c>
      <c r="B2560" s="118" t="s">
        <v>1116</v>
      </c>
      <c r="C2560" s="20" t="s">
        <v>147</v>
      </c>
      <c r="D2560" s="148" t="s">
        <v>54</v>
      </c>
      <c r="E2560" s="147"/>
      <c r="F2560" s="71" t="s">
        <v>1938</v>
      </c>
      <c r="G2560" s="6" t="s">
        <v>1120</v>
      </c>
      <c r="H2560" s="23"/>
      <c r="I2560" s="23"/>
      <c r="J2560" s="147" t="s">
        <v>206</v>
      </c>
      <c r="K2560" s="147" t="s">
        <v>344</v>
      </c>
      <c r="L2560" s="4" t="str">
        <f>L2561&amp;" "&amp;N2561&amp;M2561&amp;" "&amp;L2562&amp;" "&amp;N2562&amp;M2562&amp;" "&amp;L2563&amp;" "&amp;N2563&amp;M2563&amp;" "&amp;L2564&amp;" "&amp;N2564&amp;M2564&amp;" "&amp;L2565&amp;" "&amp;N2565&amp;M2565&amp;" "&amp;L2566&amp;" "&amp;N2566&amp;M2566&amp;" "&amp;L2567&amp;" "&amp;N2567&amp;M2567</f>
        <v>Ремонт выключателей 110 кВ 1шт ТР выключателей 110 кВ 1шт Ремонт разьединителей 110 кВ 2групп ТР разьединителей 110 кВ 2групп Ремонт выключателей 35 кВ 4групп Ремонт разьединителей 35 кВ 10групп ТР трансформаторов 110 кВ 2шт</v>
      </c>
      <c r="M2560" s="147"/>
      <c r="N2560" s="22"/>
    </row>
    <row r="2561" spans="1:14" ht="28.5" hidden="1" outlineLevel="2">
      <c r="A2561" s="147"/>
      <c r="B2561" s="118" t="s">
        <v>1116</v>
      </c>
      <c r="C2561" s="20"/>
      <c r="D2561" s="148" t="s">
        <v>54</v>
      </c>
      <c r="E2561" s="147" t="s">
        <v>1939</v>
      </c>
      <c r="F2561" s="71" t="s">
        <v>1940</v>
      </c>
      <c r="G2561" s="23"/>
      <c r="H2561" s="23"/>
      <c r="I2561" s="23" t="s">
        <v>43</v>
      </c>
      <c r="J2561" s="147" t="s">
        <v>346</v>
      </c>
      <c r="K2561" s="147" t="s">
        <v>346</v>
      </c>
      <c r="L2561" s="5" t="s">
        <v>1125</v>
      </c>
      <c r="M2561" s="147" t="s">
        <v>510</v>
      </c>
      <c r="N2561" s="22" t="s">
        <v>769</v>
      </c>
    </row>
    <row r="2562" spans="1:14" ht="28.5" hidden="1" outlineLevel="2">
      <c r="A2562" s="147"/>
      <c r="B2562" s="118" t="s">
        <v>1116</v>
      </c>
      <c r="C2562" s="20"/>
      <c r="D2562" s="148" t="s">
        <v>54</v>
      </c>
      <c r="E2562" s="147" t="s">
        <v>1939</v>
      </c>
      <c r="F2562" s="71" t="s">
        <v>1941</v>
      </c>
      <c r="G2562" s="23"/>
      <c r="H2562" s="23"/>
      <c r="I2562" s="23" t="s">
        <v>1124</v>
      </c>
      <c r="J2562" s="147" t="s">
        <v>332</v>
      </c>
      <c r="K2562" s="147" t="s">
        <v>332</v>
      </c>
      <c r="L2562" s="71" t="s">
        <v>1917</v>
      </c>
      <c r="M2562" s="147" t="s">
        <v>510</v>
      </c>
      <c r="N2562" s="22" t="s">
        <v>769</v>
      </c>
    </row>
    <row r="2563" spans="1:14" ht="28.5" hidden="1" outlineLevel="2">
      <c r="A2563" s="147"/>
      <c r="B2563" s="118" t="s">
        <v>1116</v>
      </c>
      <c r="C2563" s="20"/>
      <c r="D2563" s="148" t="s">
        <v>54</v>
      </c>
      <c r="E2563" s="147" t="s">
        <v>1939</v>
      </c>
      <c r="F2563" s="71" t="s">
        <v>1942</v>
      </c>
      <c r="G2563" s="23"/>
      <c r="H2563" s="23"/>
      <c r="I2563" s="23" t="s">
        <v>43</v>
      </c>
      <c r="J2563" s="147" t="s">
        <v>331</v>
      </c>
      <c r="K2563" s="147" t="s">
        <v>331</v>
      </c>
      <c r="L2563" s="71" t="s">
        <v>1943</v>
      </c>
      <c r="M2563" s="147" t="s">
        <v>1918</v>
      </c>
      <c r="N2563" s="22" t="s">
        <v>370</v>
      </c>
    </row>
    <row r="2564" spans="1:14" ht="28.5" hidden="1" outlineLevel="2">
      <c r="A2564" s="147"/>
      <c r="B2564" s="118" t="s">
        <v>1116</v>
      </c>
      <c r="C2564" s="20"/>
      <c r="D2564" s="148" t="s">
        <v>54</v>
      </c>
      <c r="E2564" s="147" t="s">
        <v>1939</v>
      </c>
      <c r="F2564" s="71" t="s">
        <v>1944</v>
      </c>
      <c r="G2564" s="23"/>
      <c r="H2564" s="23"/>
      <c r="I2564" s="23" t="s">
        <v>1124</v>
      </c>
      <c r="J2564" s="147" t="s">
        <v>331</v>
      </c>
      <c r="K2564" s="147" t="s">
        <v>331</v>
      </c>
      <c r="L2564" s="71" t="s">
        <v>1945</v>
      </c>
      <c r="M2564" s="147" t="s">
        <v>1918</v>
      </c>
      <c r="N2564" s="22" t="s">
        <v>370</v>
      </c>
    </row>
    <row r="2565" spans="1:14" ht="28.5" hidden="1" outlineLevel="2">
      <c r="A2565" s="147"/>
      <c r="B2565" s="118" t="s">
        <v>1116</v>
      </c>
      <c r="C2565" s="20"/>
      <c r="D2565" s="148" t="s">
        <v>54</v>
      </c>
      <c r="E2565" s="147" t="s">
        <v>1818</v>
      </c>
      <c r="F2565" s="71" t="s">
        <v>1946</v>
      </c>
      <c r="G2565" s="23"/>
      <c r="H2565" s="23"/>
      <c r="I2565" s="23" t="s">
        <v>43</v>
      </c>
      <c r="J2565" s="147" t="s">
        <v>348</v>
      </c>
      <c r="K2565" s="147" t="s">
        <v>348</v>
      </c>
      <c r="L2565" s="71" t="s">
        <v>1132</v>
      </c>
      <c r="M2565" s="147" t="s">
        <v>1918</v>
      </c>
      <c r="N2565" s="22" t="s">
        <v>215</v>
      </c>
    </row>
    <row r="2566" spans="1:14" ht="42.75" hidden="1" outlineLevel="2">
      <c r="A2566" s="147"/>
      <c r="B2566" s="118" t="s">
        <v>1116</v>
      </c>
      <c r="C2566" s="20"/>
      <c r="D2566" s="148" t="s">
        <v>54</v>
      </c>
      <c r="E2566" s="147" t="s">
        <v>1818</v>
      </c>
      <c r="F2566" s="71" t="s">
        <v>1947</v>
      </c>
      <c r="G2566" s="23"/>
      <c r="H2566" s="23"/>
      <c r="I2566" s="23" t="s">
        <v>43</v>
      </c>
      <c r="J2566" s="147" t="s">
        <v>344</v>
      </c>
      <c r="K2566" s="147" t="s">
        <v>344</v>
      </c>
      <c r="L2566" s="71" t="s">
        <v>1948</v>
      </c>
      <c r="M2566" s="147" t="s">
        <v>1918</v>
      </c>
      <c r="N2566" s="22" t="s">
        <v>1534</v>
      </c>
    </row>
    <row r="2567" spans="1:14" ht="28.5" hidden="1" outlineLevel="2">
      <c r="A2567" s="147"/>
      <c r="B2567" s="118" t="s">
        <v>1116</v>
      </c>
      <c r="C2567" s="20"/>
      <c r="D2567" s="148" t="s">
        <v>54</v>
      </c>
      <c r="E2567" s="147" t="s">
        <v>1949</v>
      </c>
      <c r="F2567" s="71" t="s">
        <v>1950</v>
      </c>
      <c r="G2567" s="23"/>
      <c r="H2567" s="23"/>
      <c r="I2567" s="23" t="s">
        <v>1124</v>
      </c>
      <c r="J2567" s="147" t="s">
        <v>206</v>
      </c>
      <c r="K2567" s="147" t="s">
        <v>206</v>
      </c>
      <c r="L2567" s="71" t="s">
        <v>1936</v>
      </c>
      <c r="M2567" s="147" t="s">
        <v>510</v>
      </c>
      <c r="N2567" s="22" t="s">
        <v>370</v>
      </c>
    </row>
    <row r="2568" spans="1:14" ht="42.75" outlineLevel="1" collapsed="1">
      <c r="A2568" s="147" t="s">
        <v>1951</v>
      </c>
      <c r="B2568" s="118" t="s">
        <v>1116</v>
      </c>
      <c r="C2568" s="20" t="s">
        <v>147</v>
      </c>
      <c r="D2568" s="148" t="s">
        <v>54</v>
      </c>
      <c r="E2568" s="147"/>
      <c r="F2568" s="71" t="s">
        <v>1952</v>
      </c>
      <c r="G2568" s="6" t="s">
        <v>1120</v>
      </c>
      <c r="H2568" s="23"/>
      <c r="I2568" s="23"/>
      <c r="J2568" s="147" t="s">
        <v>215</v>
      </c>
      <c r="K2568" s="147" t="s">
        <v>854</v>
      </c>
      <c r="L2568" s="4" t="str">
        <f>L2569&amp;" "&amp;N2569&amp;M2569&amp;" "&amp;L2570&amp;" "&amp;N2570&amp;M2570&amp;" "&amp;L2571&amp;" "&amp;N2571&amp;M2571&amp;" "&amp;L2572&amp;" "&amp;N2572&amp;M2572</f>
        <v>ТР разъединителей  35 кВ 3групп Ремонт выключателей 6-10 кВ 5шт ТР выключателей 6-10 кВ 1шт ТР трансформаторов 35 кВ 2шт</v>
      </c>
      <c r="M2568" s="147"/>
      <c r="N2568" s="22"/>
    </row>
    <row r="2569" spans="1:14" ht="28.5" hidden="1" outlineLevel="2">
      <c r="A2569" s="147"/>
      <c r="B2569" s="118" t="s">
        <v>1116</v>
      </c>
      <c r="C2569" s="20"/>
      <c r="D2569" s="148" t="s">
        <v>54</v>
      </c>
      <c r="E2569" s="147" t="s">
        <v>1953</v>
      </c>
      <c r="F2569" s="71" t="s">
        <v>1954</v>
      </c>
      <c r="G2569" s="23"/>
      <c r="H2569" s="23"/>
      <c r="I2569" s="23" t="s">
        <v>1124</v>
      </c>
      <c r="J2569" s="147" t="s">
        <v>1534</v>
      </c>
      <c r="K2569" s="147" t="s">
        <v>1534</v>
      </c>
      <c r="L2569" s="71" t="s">
        <v>1955</v>
      </c>
      <c r="M2569" s="147" t="s">
        <v>1918</v>
      </c>
      <c r="N2569" s="22" t="s">
        <v>206</v>
      </c>
    </row>
    <row r="2570" spans="1:14" ht="28.5" hidden="1" outlineLevel="2">
      <c r="A2570" s="147"/>
      <c r="B2570" s="118" t="s">
        <v>1116</v>
      </c>
      <c r="C2570" s="20"/>
      <c r="D2570" s="148" t="s">
        <v>54</v>
      </c>
      <c r="E2570" s="147" t="s">
        <v>1956</v>
      </c>
      <c r="F2570" s="71" t="s">
        <v>1957</v>
      </c>
      <c r="G2570" s="23"/>
      <c r="H2570" s="23"/>
      <c r="I2570" s="23" t="s">
        <v>43</v>
      </c>
      <c r="J2570" s="147" t="s">
        <v>215</v>
      </c>
      <c r="K2570" s="147" t="s">
        <v>215</v>
      </c>
      <c r="L2570" s="71" t="s">
        <v>1843</v>
      </c>
      <c r="M2570" s="147" t="s">
        <v>510</v>
      </c>
      <c r="N2570" s="22" t="s">
        <v>331</v>
      </c>
    </row>
    <row r="2571" spans="1:14" ht="28.5" hidden="1" outlineLevel="2">
      <c r="A2571" s="147"/>
      <c r="B2571" s="118" t="s">
        <v>1116</v>
      </c>
      <c r="C2571" s="20"/>
      <c r="D2571" s="148" t="s">
        <v>54</v>
      </c>
      <c r="E2571" s="147" t="s">
        <v>1956</v>
      </c>
      <c r="F2571" s="71" t="s">
        <v>1958</v>
      </c>
      <c r="G2571" s="23"/>
      <c r="H2571" s="23"/>
      <c r="I2571" s="23" t="s">
        <v>1124</v>
      </c>
      <c r="J2571" s="147" t="s">
        <v>215</v>
      </c>
      <c r="K2571" s="147" t="s">
        <v>215</v>
      </c>
      <c r="L2571" s="71" t="s">
        <v>1930</v>
      </c>
      <c r="M2571" s="147" t="s">
        <v>510</v>
      </c>
      <c r="N2571" s="22" t="s">
        <v>769</v>
      </c>
    </row>
    <row r="2572" spans="1:14" ht="57" hidden="1" outlineLevel="2">
      <c r="A2572" s="147"/>
      <c r="B2572" s="118" t="s">
        <v>1116</v>
      </c>
      <c r="C2572" s="20"/>
      <c r="D2572" s="148" t="s">
        <v>54</v>
      </c>
      <c r="E2572" s="147" t="s">
        <v>1959</v>
      </c>
      <c r="F2572" s="71" t="s">
        <v>1960</v>
      </c>
      <c r="G2572" s="23"/>
      <c r="H2572" s="23"/>
      <c r="I2572" s="23" t="s">
        <v>1124</v>
      </c>
      <c r="J2572" s="147" t="s">
        <v>854</v>
      </c>
      <c r="K2572" s="147" t="s">
        <v>854</v>
      </c>
      <c r="L2572" s="71" t="s">
        <v>1961</v>
      </c>
      <c r="M2572" s="147" t="s">
        <v>510</v>
      </c>
      <c r="N2572" s="22" t="s">
        <v>370</v>
      </c>
    </row>
    <row r="2573" spans="1:14" ht="57" outlineLevel="1" collapsed="1">
      <c r="A2573" s="147" t="s">
        <v>1962</v>
      </c>
      <c r="B2573" s="118" t="s">
        <v>1116</v>
      </c>
      <c r="C2573" s="20" t="s">
        <v>147</v>
      </c>
      <c r="D2573" s="148" t="s">
        <v>54</v>
      </c>
      <c r="E2573" s="147"/>
      <c r="F2573" s="71" t="s">
        <v>1963</v>
      </c>
      <c r="G2573" s="6" t="s">
        <v>1120</v>
      </c>
      <c r="H2573" s="23"/>
      <c r="I2573" s="23"/>
      <c r="J2573" s="147" t="s">
        <v>206</v>
      </c>
      <c r="K2573" s="147" t="s">
        <v>1534</v>
      </c>
      <c r="L2573" s="4" t="str">
        <f>L2574&amp;" "&amp;N2574&amp;M2574&amp;" "&amp;L2575&amp;" "&amp;N2575&amp;M2575&amp;" "&amp;L2576&amp;" "&amp;N2576&amp;M2576&amp;" "&amp;L2577&amp;" "&amp;N2577&amp;M2577</f>
        <v>Ремонт выключателей 35 кВ 1групп ТР разъединителей  35 кВ 2групп Ремонт выключателей 6-10 кВ 3шт ТР трансформаторов 35-10 кВ 3шт</v>
      </c>
      <c r="M2573" s="147"/>
      <c r="N2573" s="22"/>
    </row>
    <row r="2574" spans="1:14" ht="28.5" hidden="1" outlineLevel="2">
      <c r="A2574" s="147"/>
      <c r="B2574" s="118" t="s">
        <v>1116</v>
      </c>
      <c r="C2574" s="20"/>
      <c r="D2574" s="148" t="s">
        <v>54</v>
      </c>
      <c r="E2574" s="147" t="s">
        <v>1964</v>
      </c>
      <c r="F2574" s="71" t="s">
        <v>1965</v>
      </c>
      <c r="G2574" s="23"/>
      <c r="H2574" s="23"/>
      <c r="I2574" s="23" t="s">
        <v>43</v>
      </c>
      <c r="J2574" s="147" t="s">
        <v>331</v>
      </c>
      <c r="K2574" s="147" t="s">
        <v>331</v>
      </c>
      <c r="L2574" s="71" t="s">
        <v>1132</v>
      </c>
      <c r="M2574" s="147" t="s">
        <v>1918</v>
      </c>
      <c r="N2574" s="22" t="s">
        <v>769</v>
      </c>
    </row>
    <row r="2575" spans="1:14" ht="28.5" hidden="1" outlineLevel="2">
      <c r="A2575" s="147"/>
      <c r="B2575" s="118" t="s">
        <v>1116</v>
      </c>
      <c r="C2575" s="20"/>
      <c r="D2575" s="148" t="s">
        <v>54</v>
      </c>
      <c r="E2575" s="147" t="s">
        <v>1964</v>
      </c>
      <c r="F2575" s="71" t="s">
        <v>1966</v>
      </c>
      <c r="G2575" s="23"/>
      <c r="H2575" s="23"/>
      <c r="I2575" s="23" t="s">
        <v>1124</v>
      </c>
      <c r="J2575" s="147" t="s">
        <v>331</v>
      </c>
      <c r="K2575" s="147" t="s">
        <v>331</v>
      </c>
      <c r="L2575" s="71" t="s">
        <v>1955</v>
      </c>
      <c r="M2575" s="147" t="s">
        <v>1918</v>
      </c>
      <c r="N2575" s="22" t="s">
        <v>370</v>
      </c>
    </row>
    <row r="2576" spans="1:14" ht="28.5" hidden="1" outlineLevel="2">
      <c r="A2576" s="147"/>
      <c r="B2576" s="118" t="s">
        <v>1116</v>
      </c>
      <c r="C2576" s="20"/>
      <c r="D2576" s="148" t="s">
        <v>54</v>
      </c>
      <c r="E2576" s="147" t="s">
        <v>1956</v>
      </c>
      <c r="F2576" s="71" t="s">
        <v>1967</v>
      </c>
      <c r="G2576" s="23"/>
      <c r="H2576" s="23"/>
      <c r="I2576" s="23" t="s">
        <v>43</v>
      </c>
      <c r="J2576" s="147" t="s">
        <v>331</v>
      </c>
      <c r="K2576" s="147" t="s">
        <v>1534</v>
      </c>
      <c r="L2576" s="71" t="s">
        <v>1843</v>
      </c>
      <c r="M2576" s="147" t="s">
        <v>510</v>
      </c>
      <c r="N2576" s="22" t="s">
        <v>206</v>
      </c>
    </row>
    <row r="2577" spans="1:14" ht="57" hidden="1" outlineLevel="2">
      <c r="A2577" s="147"/>
      <c r="B2577" s="118" t="s">
        <v>1116</v>
      </c>
      <c r="C2577" s="20"/>
      <c r="D2577" s="148" t="s">
        <v>54</v>
      </c>
      <c r="E2577" s="147" t="s">
        <v>1968</v>
      </c>
      <c r="F2577" s="71" t="s">
        <v>1969</v>
      </c>
      <c r="G2577" s="23"/>
      <c r="H2577" s="23"/>
      <c r="I2577" s="23" t="s">
        <v>1124</v>
      </c>
      <c r="J2577" s="147" t="s">
        <v>206</v>
      </c>
      <c r="K2577" s="147" t="s">
        <v>206</v>
      </c>
      <c r="L2577" s="71" t="s">
        <v>1970</v>
      </c>
      <c r="M2577" s="147" t="s">
        <v>510</v>
      </c>
      <c r="N2577" s="22" t="s">
        <v>206</v>
      </c>
    </row>
    <row r="2578" spans="1:14" ht="42.75" outlineLevel="1" collapsed="1">
      <c r="A2578" s="147" t="s">
        <v>1971</v>
      </c>
      <c r="B2578" s="118" t="s">
        <v>1116</v>
      </c>
      <c r="C2578" s="20" t="s">
        <v>147</v>
      </c>
      <c r="D2578" s="148" t="s">
        <v>54</v>
      </c>
      <c r="E2578" s="147"/>
      <c r="F2578" s="71" t="s">
        <v>1972</v>
      </c>
      <c r="G2578" s="6" t="s">
        <v>1120</v>
      </c>
      <c r="H2578" s="23"/>
      <c r="I2578" s="23"/>
      <c r="J2578" s="147" t="s">
        <v>769</v>
      </c>
      <c r="K2578" s="147" t="s">
        <v>764</v>
      </c>
      <c r="L2578" s="4" t="str">
        <f>L2579&amp;" "&amp;N2579&amp;M2579&amp;" "&amp;L2580&amp;" "&amp;N2580&amp;M2580&amp;" "&amp;L2581&amp;" "&amp;N2581&amp;M2581</f>
        <v>ТР предохранителей 35 кВ 2групп Ремонт выключателей 6-10 кВ 1шт ТР трансформаторов 35 кВ 1шт</v>
      </c>
      <c r="M2578" s="147"/>
      <c r="N2578" s="22"/>
    </row>
    <row r="2579" spans="1:14" ht="28.5" hidden="1" outlineLevel="2">
      <c r="A2579" s="147"/>
      <c r="B2579" s="118" t="s">
        <v>1116</v>
      </c>
      <c r="C2579" s="20"/>
      <c r="D2579" s="148" t="s">
        <v>54</v>
      </c>
      <c r="E2579" s="147" t="s">
        <v>1973</v>
      </c>
      <c r="F2579" s="71" t="s">
        <v>1974</v>
      </c>
      <c r="G2579" s="23"/>
      <c r="H2579" s="23"/>
      <c r="I2579" s="23" t="s">
        <v>1124</v>
      </c>
      <c r="J2579" s="147" t="s">
        <v>764</v>
      </c>
      <c r="K2579" s="147" t="s">
        <v>764</v>
      </c>
      <c r="L2579" s="71" t="s">
        <v>1975</v>
      </c>
      <c r="M2579" s="147" t="s">
        <v>1918</v>
      </c>
      <c r="N2579" s="22" t="s">
        <v>370</v>
      </c>
    </row>
    <row r="2580" spans="1:14" ht="28.5" hidden="1" outlineLevel="2">
      <c r="A2580" s="147"/>
      <c r="B2580" s="118" t="s">
        <v>1116</v>
      </c>
      <c r="C2580" s="20"/>
      <c r="D2580" s="148" t="s">
        <v>54</v>
      </c>
      <c r="E2580" s="147" t="s">
        <v>1976</v>
      </c>
      <c r="F2580" s="71" t="s">
        <v>1977</v>
      </c>
      <c r="G2580" s="23"/>
      <c r="H2580" s="23"/>
      <c r="I2580" s="23" t="s">
        <v>43</v>
      </c>
      <c r="J2580" s="147" t="s">
        <v>206</v>
      </c>
      <c r="K2580" s="147" t="s">
        <v>206</v>
      </c>
      <c r="L2580" s="71" t="s">
        <v>1843</v>
      </c>
      <c r="M2580" s="147" t="s">
        <v>510</v>
      </c>
      <c r="N2580" s="22" t="s">
        <v>769</v>
      </c>
    </row>
    <row r="2581" spans="1:14" ht="28.5" hidden="1" outlineLevel="2">
      <c r="A2581" s="147"/>
      <c r="B2581" s="118" t="s">
        <v>1116</v>
      </c>
      <c r="C2581" s="20"/>
      <c r="D2581" s="148" t="s">
        <v>54</v>
      </c>
      <c r="E2581" s="147" t="s">
        <v>1978</v>
      </c>
      <c r="F2581" s="71" t="s">
        <v>1979</v>
      </c>
      <c r="G2581" s="23"/>
      <c r="H2581" s="23"/>
      <c r="I2581" s="23" t="s">
        <v>1124</v>
      </c>
      <c r="J2581" s="147" t="s">
        <v>769</v>
      </c>
      <c r="K2581" s="147" t="s">
        <v>769</v>
      </c>
      <c r="L2581" s="71" t="s">
        <v>1961</v>
      </c>
      <c r="M2581" s="147" t="s">
        <v>510</v>
      </c>
      <c r="N2581" s="22" t="s">
        <v>769</v>
      </c>
    </row>
    <row r="2582" spans="1:14" ht="57" outlineLevel="1" collapsed="1">
      <c r="A2582" s="147" t="s">
        <v>1980</v>
      </c>
      <c r="B2582" s="118" t="s">
        <v>1116</v>
      </c>
      <c r="C2582" s="20" t="s">
        <v>147</v>
      </c>
      <c r="D2582" s="148" t="s">
        <v>54</v>
      </c>
      <c r="E2582" s="147"/>
      <c r="F2582" s="71" t="s">
        <v>1981</v>
      </c>
      <c r="G2582" s="6" t="s">
        <v>1120</v>
      </c>
      <c r="H2582" s="23"/>
      <c r="I2582" s="23"/>
      <c r="J2582" s="147" t="s">
        <v>769</v>
      </c>
      <c r="K2582" s="147" t="s">
        <v>332</v>
      </c>
      <c r="L2582" s="4" t="str">
        <f>L2583&amp;" "&amp;N2583&amp;M2583&amp;" "&amp;L2584&amp;" "&amp;N2584&amp;M2584&amp;" "&amp;L2585&amp;" "&amp;N2585&amp;M2585&amp;" "&amp;L2586&amp;" "&amp;N2586&amp;M2586&amp;" "&amp;L2587&amp;" "&amp;N2587&amp;M2587</f>
        <v>Ремонт выключателей 35 кВ 2шт Ремонт разъединителей  35 кВ 4групп ТР разьединителей 35 кВ 3групп ТР выключателей 6-10 кВ 1шт ТР трансформаторов 6 кВ 1шт</v>
      </c>
      <c r="M2582" s="147"/>
      <c r="N2582" s="22"/>
    </row>
    <row r="2583" spans="1:14" ht="28.5" hidden="1" outlineLevel="2">
      <c r="A2583" s="147"/>
      <c r="B2583" s="118" t="s">
        <v>1116</v>
      </c>
      <c r="C2583" s="20"/>
      <c r="D2583" s="148" t="s">
        <v>54</v>
      </c>
      <c r="E2583" s="147" t="s">
        <v>1982</v>
      </c>
      <c r="F2583" s="71" t="s">
        <v>1983</v>
      </c>
      <c r="G2583" s="23"/>
      <c r="H2583" s="23"/>
      <c r="I2583" s="23" t="s">
        <v>43</v>
      </c>
      <c r="J2583" s="147" t="s">
        <v>332</v>
      </c>
      <c r="K2583" s="147" t="s">
        <v>332</v>
      </c>
      <c r="L2583" s="71" t="s">
        <v>1132</v>
      </c>
      <c r="M2583" s="147" t="s">
        <v>510</v>
      </c>
      <c r="N2583" s="22" t="s">
        <v>370</v>
      </c>
    </row>
    <row r="2584" spans="1:14" ht="28.5" hidden="1" outlineLevel="2">
      <c r="A2584" s="147"/>
      <c r="B2584" s="118" t="s">
        <v>1116</v>
      </c>
      <c r="C2584" s="20"/>
      <c r="D2584" s="148" t="s">
        <v>54</v>
      </c>
      <c r="E2584" s="147" t="s">
        <v>1982</v>
      </c>
      <c r="F2584" s="71" t="s">
        <v>1984</v>
      </c>
      <c r="G2584" s="23"/>
      <c r="H2584" s="23"/>
      <c r="I2584" s="23" t="s">
        <v>43</v>
      </c>
      <c r="J2584" s="147" t="s">
        <v>215</v>
      </c>
      <c r="K2584" s="147" t="s">
        <v>215</v>
      </c>
      <c r="L2584" s="71" t="s">
        <v>1925</v>
      </c>
      <c r="M2584" s="147" t="s">
        <v>1918</v>
      </c>
      <c r="N2584" s="22" t="s">
        <v>215</v>
      </c>
    </row>
    <row r="2585" spans="1:14" ht="28.5" hidden="1" outlineLevel="2">
      <c r="A2585" s="147"/>
      <c r="B2585" s="118" t="s">
        <v>1116</v>
      </c>
      <c r="C2585" s="20"/>
      <c r="D2585" s="148" t="s">
        <v>54</v>
      </c>
      <c r="E2585" s="147" t="s">
        <v>1982</v>
      </c>
      <c r="F2585" s="71" t="s">
        <v>1985</v>
      </c>
      <c r="G2585" s="23"/>
      <c r="H2585" s="23"/>
      <c r="I2585" s="23" t="s">
        <v>1124</v>
      </c>
      <c r="J2585" s="147" t="s">
        <v>769</v>
      </c>
      <c r="K2585" s="147" t="s">
        <v>206</v>
      </c>
      <c r="L2585" s="71" t="s">
        <v>1927</v>
      </c>
      <c r="M2585" s="147" t="s">
        <v>1918</v>
      </c>
      <c r="N2585" s="22" t="s">
        <v>206</v>
      </c>
    </row>
    <row r="2586" spans="1:14" ht="28.5" hidden="1" outlineLevel="2">
      <c r="A2586" s="147"/>
      <c r="B2586" s="118" t="s">
        <v>1116</v>
      </c>
      <c r="C2586" s="20"/>
      <c r="D2586" s="148" t="s">
        <v>54</v>
      </c>
      <c r="E2586" s="147" t="s">
        <v>1986</v>
      </c>
      <c r="F2586" s="71" t="s">
        <v>1987</v>
      </c>
      <c r="G2586" s="23"/>
      <c r="H2586" s="23"/>
      <c r="I2586" s="23" t="s">
        <v>1124</v>
      </c>
      <c r="J2586" s="147" t="s">
        <v>769</v>
      </c>
      <c r="K2586" s="147" t="s">
        <v>769</v>
      </c>
      <c r="L2586" s="71" t="s">
        <v>1930</v>
      </c>
      <c r="M2586" s="147" t="s">
        <v>510</v>
      </c>
      <c r="N2586" s="22" t="s">
        <v>769</v>
      </c>
    </row>
    <row r="2587" spans="1:14" ht="28.5" hidden="1" outlineLevel="2">
      <c r="A2587" s="147"/>
      <c r="B2587" s="118" t="s">
        <v>1116</v>
      </c>
      <c r="C2587" s="20"/>
      <c r="D2587" s="148" t="s">
        <v>54</v>
      </c>
      <c r="E2587" s="147" t="s">
        <v>1988</v>
      </c>
      <c r="F2587" s="71" t="s">
        <v>1989</v>
      </c>
      <c r="G2587" s="23"/>
      <c r="H2587" s="23"/>
      <c r="I2587" s="23" t="s">
        <v>1124</v>
      </c>
      <c r="J2587" s="147" t="s">
        <v>769</v>
      </c>
      <c r="K2587" s="147" t="s">
        <v>769</v>
      </c>
      <c r="L2587" s="71" t="s">
        <v>1933</v>
      </c>
      <c r="M2587" s="147" t="s">
        <v>510</v>
      </c>
      <c r="N2587" s="22" t="s">
        <v>769</v>
      </c>
    </row>
    <row r="2588" spans="1:14" ht="57" outlineLevel="1" collapsed="1">
      <c r="A2588" s="147" t="s">
        <v>1990</v>
      </c>
      <c r="B2588" s="118" t="s">
        <v>1116</v>
      </c>
      <c r="C2588" s="20" t="s">
        <v>147</v>
      </c>
      <c r="D2588" s="148" t="s">
        <v>54</v>
      </c>
      <c r="E2588" s="147"/>
      <c r="F2588" s="71" t="s">
        <v>1991</v>
      </c>
      <c r="G2588" s="6" t="s">
        <v>1120</v>
      </c>
      <c r="H2588" s="23"/>
      <c r="I2588" s="23"/>
      <c r="J2588" s="147" t="s">
        <v>370</v>
      </c>
      <c r="K2588" s="147" t="s">
        <v>206</v>
      </c>
      <c r="L2588" s="4" t="str">
        <f>L2589&amp;" "&amp;N2589&amp;M2589&amp;" "&amp;L2590&amp;" "&amp;N2590&amp;M2590&amp;" "&amp;L2591&amp;" "&amp;N2591&amp;M2591&amp;" "&amp;L2592&amp;" "&amp;N2592&amp;M2592</f>
        <v>ТР выключателей 35 кВ 1групп ТР разъединителей (ОД и КЗ) 35 кВ 2групп ТТР выключателей 6-10 кВ 1шт ТР трансформаторов 35 кВ 2шт</v>
      </c>
      <c r="M2588" s="147"/>
      <c r="N2588" s="22"/>
    </row>
    <row r="2589" spans="1:14" ht="28.5" hidden="1" outlineLevel="2">
      <c r="A2589" s="147"/>
      <c r="B2589" s="118" t="s">
        <v>1116</v>
      </c>
      <c r="C2589" s="20"/>
      <c r="D2589" s="148" t="s">
        <v>54</v>
      </c>
      <c r="E2589" s="147" t="s">
        <v>1992</v>
      </c>
      <c r="F2589" s="71" t="s">
        <v>1993</v>
      </c>
      <c r="G2589" s="23"/>
      <c r="H2589" s="23"/>
      <c r="I2589" s="23" t="s">
        <v>1124</v>
      </c>
      <c r="J2589" s="147" t="s">
        <v>370</v>
      </c>
      <c r="K2589" s="147" t="s">
        <v>370</v>
      </c>
      <c r="L2589" s="71" t="s">
        <v>1994</v>
      </c>
      <c r="M2589" s="147" t="s">
        <v>1918</v>
      </c>
      <c r="N2589" s="22" t="s">
        <v>769</v>
      </c>
    </row>
    <row r="2590" spans="1:14" ht="28.5" hidden="1" outlineLevel="2">
      <c r="A2590" s="147"/>
      <c r="B2590" s="118" t="s">
        <v>1116</v>
      </c>
      <c r="C2590" s="20"/>
      <c r="D2590" s="148" t="s">
        <v>54</v>
      </c>
      <c r="E2590" s="147" t="s">
        <v>1992</v>
      </c>
      <c r="F2590" s="71" t="s">
        <v>1995</v>
      </c>
      <c r="G2590" s="23"/>
      <c r="H2590" s="23"/>
      <c r="I2590" s="23" t="s">
        <v>1124</v>
      </c>
      <c r="J2590" s="147" t="s">
        <v>206</v>
      </c>
      <c r="K2590" s="147" t="s">
        <v>206</v>
      </c>
      <c r="L2590" s="71" t="s">
        <v>1996</v>
      </c>
      <c r="M2590" s="147" t="s">
        <v>1918</v>
      </c>
      <c r="N2590" s="22" t="s">
        <v>370</v>
      </c>
    </row>
    <row r="2591" spans="1:14" ht="28.5" hidden="1" outlineLevel="2">
      <c r="A2591" s="147"/>
      <c r="B2591" s="118" t="s">
        <v>1116</v>
      </c>
      <c r="C2591" s="20"/>
      <c r="D2591" s="148" t="s">
        <v>54</v>
      </c>
      <c r="E2591" s="147" t="s">
        <v>1997</v>
      </c>
      <c r="F2591" s="71" t="s">
        <v>1998</v>
      </c>
      <c r="G2591" s="23"/>
      <c r="H2591" s="23"/>
      <c r="I2591" s="23" t="s">
        <v>1124</v>
      </c>
      <c r="J2591" s="147" t="s">
        <v>370</v>
      </c>
      <c r="K2591" s="147" t="s">
        <v>370</v>
      </c>
      <c r="L2591" s="71" t="s">
        <v>1999</v>
      </c>
      <c r="M2591" s="147" t="s">
        <v>510</v>
      </c>
      <c r="N2591" s="22" t="s">
        <v>769</v>
      </c>
    </row>
    <row r="2592" spans="1:14" ht="28.5" hidden="1" outlineLevel="2">
      <c r="A2592" s="147"/>
      <c r="B2592" s="118" t="s">
        <v>1116</v>
      </c>
      <c r="C2592" s="20"/>
      <c r="D2592" s="148" t="s">
        <v>54</v>
      </c>
      <c r="E2592" s="147" t="s">
        <v>2000</v>
      </c>
      <c r="F2592" s="71" t="s">
        <v>2001</v>
      </c>
      <c r="G2592" s="23"/>
      <c r="H2592" s="23"/>
      <c r="I2592" s="23" t="s">
        <v>1124</v>
      </c>
      <c r="J2592" s="147" t="s">
        <v>370</v>
      </c>
      <c r="K2592" s="147" t="s">
        <v>370</v>
      </c>
      <c r="L2592" s="71" t="s">
        <v>1961</v>
      </c>
      <c r="M2592" s="147" t="s">
        <v>510</v>
      </c>
      <c r="N2592" s="22" t="s">
        <v>370</v>
      </c>
    </row>
    <row r="2593" spans="1:14" s="1" customFormat="1" ht="199.5" outlineLevel="1" collapsed="1">
      <c r="A2593" s="147" t="s">
        <v>2002</v>
      </c>
      <c r="B2593" s="118" t="s">
        <v>1116</v>
      </c>
      <c r="C2593" s="148" t="s">
        <v>154</v>
      </c>
      <c r="D2593" s="148" t="s">
        <v>54</v>
      </c>
      <c r="E2593" s="147"/>
      <c r="F2593" s="71" t="s">
        <v>2003</v>
      </c>
      <c r="G2593" s="6" t="s">
        <v>1120</v>
      </c>
      <c r="H2593" s="38"/>
      <c r="I2593" s="6"/>
      <c r="J2593" s="147" t="s">
        <v>769</v>
      </c>
      <c r="K2593" s="147" t="s">
        <v>346</v>
      </c>
      <c r="L2593" s="4" t="str">
        <f>L2594&amp;" "&amp;N2594&amp;M2594&amp;" "&amp;L2595&amp;" "&amp;N2595&amp;M2595&amp;" "&amp;L2596&amp;" "&amp;N2596&amp;M2596&amp;" "&amp;L2597&amp;" "&amp;N2597&amp;M2597&amp;" "&amp;L2598&amp;" "&amp;N2598&amp;M2598&amp;" "&amp;L2599&amp;" "&amp;N2599&amp;M2599&amp;" "&amp;L2600&amp;" "&amp;N2600&amp;M2600&amp;" "&amp;L2601&amp;" "&amp;N2601&amp;M2601&amp;" "&amp;L2602&amp;" "&amp;N2602&amp;M2602&amp;" "&amp;L2603&amp;" "&amp;N2603&amp;M2603&amp;" "&amp;L2604&amp;" "&amp;N2604&amp;M2604&amp;" "&amp;L2605&amp;" "&amp;N2605&amp;M2605&amp;" "&amp;L2606&amp;" "&amp;N2606&amp;M2606&amp;" "&amp;L2607&amp;" "&amp;N2607&amp;M2607&amp;" "&amp;L2608&amp;" "&amp;N2608&amp;M2608</f>
        <v>ремонт выключателей 110 кВ 2групп ремонт разъединителей 110 кВ 3групп ремонт ЗОН 110 кВ 2групп ремонт выключателя 10 кВ 5групп ремонт трансформатора 10 кВ 1групп ремонт разъеденителя 6-10 кВ 1шт ремонт трансформаторов 6 кВ 1шт ремонт разъеденителя 10 кВ 1шт ремонт трансформатора 110 кВ 2шт ремонт трансформатора тока 110 кВ 2шт ремонт трансформатора напряжения 35 кВ 1групп ремонт трансформатора напряжения 10 кВ 2шт ремонт трансформатора напряжения 110 кВ 1групп ремонт разрядников 110 кВ 2групп ремонт разрядников 35 кВ 1групп</v>
      </c>
      <c r="M2593" s="147"/>
      <c r="N2593" s="22"/>
    </row>
    <row r="2594" spans="1:14" s="1" customFormat="1" ht="28.5" hidden="1" outlineLevel="2">
      <c r="A2594" s="147" t="s">
        <v>769</v>
      </c>
      <c r="B2594" s="118" t="s">
        <v>1116</v>
      </c>
      <c r="C2594" s="148" t="s">
        <v>154</v>
      </c>
      <c r="D2594" s="148" t="s">
        <v>54</v>
      </c>
      <c r="E2594" s="147" t="s">
        <v>2004</v>
      </c>
      <c r="F2594" s="71" t="s">
        <v>2005</v>
      </c>
      <c r="G2594" s="6"/>
      <c r="H2594" s="38"/>
      <c r="I2594" s="6" t="s">
        <v>1124</v>
      </c>
      <c r="J2594" s="147" t="s">
        <v>331</v>
      </c>
      <c r="K2594" s="147" t="s">
        <v>332</v>
      </c>
      <c r="L2594" s="71" t="s">
        <v>2006</v>
      </c>
      <c r="M2594" s="147" t="s">
        <v>1918</v>
      </c>
      <c r="N2594" s="22" t="s">
        <v>370</v>
      </c>
    </row>
    <row r="2595" spans="1:14" s="1" customFormat="1" ht="28.5" hidden="1" outlineLevel="2">
      <c r="A2595" s="147" t="s">
        <v>370</v>
      </c>
      <c r="B2595" s="118" t="s">
        <v>1116</v>
      </c>
      <c r="C2595" s="148" t="s">
        <v>154</v>
      </c>
      <c r="D2595" s="148" t="s">
        <v>54</v>
      </c>
      <c r="E2595" s="147" t="s">
        <v>2004</v>
      </c>
      <c r="F2595" s="71" t="s">
        <v>2007</v>
      </c>
      <c r="G2595" s="6"/>
      <c r="H2595" s="38"/>
      <c r="I2595" s="6" t="s">
        <v>43</v>
      </c>
      <c r="J2595" s="147" t="s">
        <v>331</v>
      </c>
      <c r="K2595" s="147" t="s">
        <v>332</v>
      </c>
      <c r="L2595" s="71" t="s">
        <v>2008</v>
      </c>
      <c r="M2595" s="147" t="s">
        <v>1918</v>
      </c>
      <c r="N2595" s="22" t="s">
        <v>206</v>
      </c>
    </row>
    <row r="2596" spans="1:14" s="1" customFormat="1" ht="28.5" hidden="1" outlineLevel="2">
      <c r="A2596" s="147" t="s">
        <v>206</v>
      </c>
      <c r="B2596" s="118" t="s">
        <v>1116</v>
      </c>
      <c r="C2596" s="148" t="s">
        <v>154</v>
      </c>
      <c r="D2596" s="148" t="s">
        <v>54</v>
      </c>
      <c r="E2596" s="147" t="s">
        <v>2004</v>
      </c>
      <c r="F2596" s="71" t="s">
        <v>2009</v>
      </c>
      <c r="G2596" s="6"/>
      <c r="H2596" s="38"/>
      <c r="I2596" s="6" t="s">
        <v>1124</v>
      </c>
      <c r="J2596" s="147" t="s">
        <v>206</v>
      </c>
      <c r="K2596" s="147" t="s">
        <v>215</v>
      </c>
      <c r="L2596" s="71" t="s">
        <v>2073</v>
      </c>
      <c r="M2596" s="147" t="s">
        <v>1918</v>
      </c>
      <c r="N2596" s="22" t="s">
        <v>370</v>
      </c>
    </row>
    <row r="2597" spans="1:14" s="1" customFormat="1" ht="28.5" hidden="1" outlineLevel="2">
      <c r="A2597" s="147" t="s">
        <v>215</v>
      </c>
      <c r="B2597" s="118" t="s">
        <v>1116</v>
      </c>
      <c r="C2597" s="148" t="s">
        <v>154</v>
      </c>
      <c r="D2597" s="148" t="s">
        <v>54</v>
      </c>
      <c r="E2597" s="147" t="s">
        <v>2010</v>
      </c>
      <c r="F2597" s="71" t="s">
        <v>2011</v>
      </c>
      <c r="G2597" s="6"/>
      <c r="H2597" s="38"/>
      <c r="I2597" s="6" t="s">
        <v>43</v>
      </c>
      <c r="J2597" s="147" t="s">
        <v>769</v>
      </c>
      <c r="K2597" s="147" t="s">
        <v>769</v>
      </c>
      <c r="L2597" s="71" t="s">
        <v>2146</v>
      </c>
      <c r="M2597" s="147" t="s">
        <v>1918</v>
      </c>
      <c r="N2597" s="22" t="s">
        <v>331</v>
      </c>
    </row>
    <row r="2598" spans="1:14" s="1" customFormat="1" ht="28.5" hidden="1" outlineLevel="2">
      <c r="A2598" s="147" t="s">
        <v>331</v>
      </c>
      <c r="B2598" s="118" t="s">
        <v>1116</v>
      </c>
      <c r="C2598" s="148" t="s">
        <v>154</v>
      </c>
      <c r="D2598" s="148" t="s">
        <v>54</v>
      </c>
      <c r="E2598" s="147" t="s">
        <v>2012</v>
      </c>
      <c r="F2598" s="71" t="s">
        <v>2013</v>
      </c>
      <c r="G2598" s="6"/>
      <c r="H2598" s="38"/>
      <c r="I2598" s="6" t="s">
        <v>1124</v>
      </c>
      <c r="J2598" s="147" t="s">
        <v>332</v>
      </c>
      <c r="K2598" s="147" t="s">
        <v>332</v>
      </c>
      <c r="L2598" s="71" t="s">
        <v>2014</v>
      </c>
      <c r="M2598" s="147" t="s">
        <v>1918</v>
      </c>
      <c r="N2598" s="22" t="s">
        <v>769</v>
      </c>
    </row>
    <row r="2599" spans="1:14" s="1" customFormat="1" ht="28.5" hidden="1" outlineLevel="2">
      <c r="A2599" s="147" t="s">
        <v>332</v>
      </c>
      <c r="B2599" s="118" t="s">
        <v>1116</v>
      </c>
      <c r="C2599" s="148" t="s">
        <v>154</v>
      </c>
      <c r="D2599" s="148" t="s">
        <v>54</v>
      </c>
      <c r="E2599" s="147" t="s">
        <v>2015</v>
      </c>
      <c r="F2599" s="71" t="s">
        <v>2016</v>
      </c>
      <c r="G2599" s="6"/>
      <c r="H2599" s="38"/>
      <c r="I2599" s="6" t="s">
        <v>43</v>
      </c>
      <c r="J2599" s="147" t="s">
        <v>332</v>
      </c>
      <c r="K2599" s="147" t="s">
        <v>332</v>
      </c>
      <c r="L2599" s="71" t="s">
        <v>2017</v>
      </c>
      <c r="M2599" s="147" t="s">
        <v>510</v>
      </c>
      <c r="N2599" s="22" t="s">
        <v>769</v>
      </c>
    </row>
    <row r="2600" spans="1:14" s="1" customFormat="1" ht="28.5" hidden="1" outlineLevel="2">
      <c r="A2600" s="147" t="s">
        <v>346</v>
      </c>
      <c r="B2600" s="118" t="s">
        <v>1116</v>
      </c>
      <c r="C2600" s="148" t="s">
        <v>154</v>
      </c>
      <c r="D2600" s="148" t="s">
        <v>54</v>
      </c>
      <c r="E2600" s="147" t="s">
        <v>2012</v>
      </c>
      <c r="F2600" s="71" t="s">
        <v>1932</v>
      </c>
      <c r="G2600" s="6"/>
      <c r="H2600" s="38"/>
      <c r="I2600" s="6" t="s">
        <v>1124</v>
      </c>
      <c r="J2600" s="147" t="s">
        <v>331</v>
      </c>
      <c r="K2600" s="147" t="s">
        <v>331</v>
      </c>
      <c r="L2600" s="71" t="s">
        <v>2018</v>
      </c>
      <c r="M2600" s="147" t="s">
        <v>510</v>
      </c>
      <c r="N2600" s="22" t="s">
        <v>769</v>
      </c>
    </row>
    <row r="2601" spans="1:14" s="1" customFormat="1" ht="28.5" hidden="1" outlineLevel="2">
      <c r="A2601" s="147" t="s">
        <v>348</v>
      </c>
      <c r="B2601" s="118" t="s">
        <v>1116</v>
      </c>
      <c r="C2601" s="148" t="s">
        <v>154</v>
      </c>
      <c r="D2601" s="148" t="s">
        <v>54</v>
      </c>
      <c r="E2601" s="147" t="s">
        <v>2015</v>
      </c>
      <c r="F2601" s="71" t="s">
        <v>2019</v>
      </c>
      <c r="G2601" s="6"/>
      <c r="H2601" s="38"/>
      <c r="I2601" s="6" t="s">
        <v>43</v>
      </c>
      <c r="J2601" s="147" t="s">
        <v>331</v>
      </c>
      <c r="K2601" s="147" t="s">
        <v>331</v>
      </c>
      <c r="L2601" s="71" t="s">
        <v>2020</v>
      </c>
      <c r="M2601" s="147" t="s">
        <v>510</v>
      </c>
      <c r="N2601" s="22" t="s">
        <v>769</v>
      </c>
    </row>
    <row r="2602" spans="1:14" s="1" customFormat="1" ht="28.5" hidden="1" outlineLevel="2">
      <c r="A2602" s="147" t="s">
        <v>344</v>
      </c>
      <c r="B2602" s="118" t="s">
        <v>1116</v>
      </c>
      <c r="C2602" s="148" t="s">
        <v>154</v>
      </c>
      <c r="D2602" s="148" t="s">
        <v>54</v>
      </c>
      <c r="E2602" s="147" t="s">
        <v>2021</v>
      </c>
      <c r="F2602" s="71" t="s">
        <v>2022</v>
      </c>
      <c r="G2602" s="6"/>
      <c r="H2602" s="38"/>
      <c r="I2602" s="6" t="s">
        <v>1124</v>
      </c>
      <c r="J2602" s="147" t="s">
        <v>206</v>
      </c>
      <c r="K2602" s="147" t="s">
        <v>215</v>
      </c>
      <c r="L2602" s="71" t="s">
        <v>2023</v>
      </c>
      <c r="M2602" s="147" t="s">
        <v>510</v>
      </c>
      <c r="N2602" s="22" t="s">
        <v>370</v>
      </c>
    </row>
    <row r="2603" spans="1:14" s="1" customFormat="1" ht="28.5" hidden="1" outlineLevel="2">
      <c r="A2603" s="147" t="s">
        <v>1534</v>
      </c>
      <c r="B2603" s="118" t="s">
        <v>1116</v>
      </c>
      <c r="C2603" s="148" t="s">
        <v>154</v>
      </c>
      <c r="D2603" s="148" t="s">
        <v>54</v>
      </c>
      <c r="E2603" s="147" t="s">
        <v>2004</v>
      </c>
      <c r="F2603" s="71" t="s">
        <v>2024</v>
      </c>
      <c r="G2603" s="6"/>
      <c r="H2603" s="38"/>
      <c r="I2603" s="6" t="s">
        <v>1124</v>
      </c>
      <c r="J2603" s="147" t="s">
        <v>206</v>
      </c>
      <c r="K2603" s="147" t="s">
        <v>215</v>
      </c>
      <c r="L2603" s="71" t="s">
        <v>2025</v>
      </c>
      <c r="M2603" s="147" t="s">
        <v>510</v>
      </c>
      <c r="N2603" s="22" t="s">
        <v>370</v>
      </c>
    </row>
    <row r="2604" spans="1:14" s="1" customFormat="1" ht="28.5" hidden="1" outlineLevel="2">
      <c r="A2604" s="147" t="s">
        <v>854</v>
      </c>
      <c r="B2604" s="118" t="s">
        <v>1116</v>
      </c>
      <c r="C2604" s="148" t="s">
        <v>154</v>
      </c>
      <c r="D2604" s="148" t="s">
        <v>54</v>
      </c>
      <c r="E2604" s="147" t="s">
        <v>2026</v>
      </c>
      <c r="F2604" s="71" t="s">
        <v>2027</v>
      </c>
      <c r="G2604" s="6"/>
      <c r="H2604" s="38"/>
      <c r="I2604" s="6" t="s">
        <v>1124</v>
      </c>
      <c r="J2604" s="147" t="s">
        <v>215</v>
      </c>
      <c r="K2604" s="147" t="s">
        <v>215</v>
      </c>
      <c r="L2604" s="71" t="s">
        <v>2028</v>
      </c>
      <c r="M2604" s="147" t="s">
        <v>1918</v>
      </c>
      <c r="N2604" s="22" t="s">
        <v>769</v>
      </c>
    </row>
    <row r="2605" spans="1:14" s="1" customFormat="1" ht="28.5" hidden="1" outlineLevel="2">
      <c r="A2605" s="147" t="s">
        <v>764</v>
      </c>
      <c r="B2605" s="118" t="s">
        <v>1116</v>
      </c>
      <c r="C2605" s="148" t="s">
        <v>154</v>
      </c>
      <c r="D2605" s="148" t="s">
        <v>54</v>
      </c>
      <c r="E2605" s="147" t="s">
        <v>2010</v>
      </c>
      <c r="F2605" s="71" t="s">
        <v>2029</v>
      </c>
      <c r="G2605" s="6"/>
      <c r="H2605" s="38"/>
      <c r="I2605" s="6" t="s">
        <v>1124</v>
      </c>
      <c r="J2605" s="147" t="s">
        <v>370</v>
      </c>
      <c r="K2605" s="147" t="s">
        <v>370</v>
      </c>
      <c r="L2605" s="71" t="s">
        <v>2030</v>
      </c>
      <c r="M2605" s="147" t="s">
        <v>510</v>
      </c>
      <c r="N2605" s="22" t="s">
        <v>370</v>
      </c>
    </row>
    <row r="2606" spans="1:14" s="1" customFormat="1" ht="28.5" hidden="1" outlineLevel="2">
      <c r="A2606" s="147" t="s">
        <v>2031</v>
      </c>
      <c r="B2606" s="118" t="s">
        <v>1116</v>
      </c>
      <c r="C2606" s="148" t="s">
        <v>154</v>
      </c>
      <c r="D2606" s="148" t="s">
        <v>54</v>
      </c>
      <c r="E2606" s="147" t="s">
        <v>2004</v>
      </c>
      <c r="F2606" s="71" t="s">
        <v>2032</v>
      </c>
      <c r="G2606" s="6"/>
      <c r="H2606" s="38"/>
      <c r="I2606" s="6" t="s">
        <v>1124</v>
      </c>
      <c r="J2606" s="147" t="s">
        <v>331</v>
      </c>
      <c r="K2606" s="147" t="s">
        <v>331</v>
      </c>
      <c r="L2606" s="71" t="s">
        <v>2033</v>
      </c>
      <c r="M2606" s="147" t="s">
        <v>1918</v>
      </c>
      <c r="N2606" s="22" t="s">
        <v>769</v>
      </c>
    </row>
    <row r="2607" spans="1:14" s="1" customFormat="1" ht="28.5" hidden="1" outlineLevel="2">
      <c r="A2607" s="147" t="s">
        <v>2034</v>
      </c>
      <c r="B2607" s="118" t="s">
        <v>1116</v>
      </c>
      <c r="C2607" s="148" t="s">
        <v>154</v>
      </c>
      <c r="D2607" s="148" t="s">
        <v>54</v>
      </c>
      <c r="E2607" s="147" t="s">
        <v>2004</v>
      </c>
      <c r="F2607" s="71" t="s">
        <v>2035</v>
      </c>
      <c r="G2607" s="6"/>
      <c r="H2607" s="38"/>
      <c r="I2607" s="6" t="s">
        <v>1124</v>
      </c>
      <c r="J2607" s="147" t="s">
        <v>206</v>
      </c>
      <c r="K2607" s="147" t="s">
        <v>215</v>
      </c>
      <c r="L2607" s="71" t="s">
        <v>2036</v>
      </c>
      <c r="M2607" s="147" t="s">
        <v>1918</v>
      </c>
      <c r="N2607" s="22" t="s">
        <v>370</v>
      </c>
    </row>
    <row r="2608" spans="1:14" s="1" customFormat="1" ht="28.5" hidden="1" outlineLevel="2">
      <c r="A2608" s="147" t="s">
        <v>2037</v>
      </c>
      <c r="B2608" s="118" t="s">
        <v>1116</v>
      </c>
      <c r="C2608" s="148" t="s">
        <v>154</v>
      </c>
      <c r="D2608" s="148" t="s">
        <v>54</v>
      </c>
      <c r="E2608" s="147" t="s">
        <v>2026</v>
      </c>
      <c r="F2608" s="71" t="s">
        <v>2038</v>
      </c>
      <c r="G2608" s="6"/>
      <c r="H2608" s="38"/>
      <c r="I2608" s="6" t="s">
        <v>1124</v>
      </c>
      <c r="J2608" s="147" t="s">
        <v>215</v>
      </c>
      <c r="K2608" s="147" t="s">
        <v>215</v>
      </c>
      <c r="L2608" s="71" t="s">
        <v>2039</v>
      </c>
      <c r="M2608" s="147" t="s">
        <v>1918</v>
      </c>
      <c r="N2608" s="22" t="s">
        <v>769</v>
      </c>
    </row>
    <row r="2609" spans="1:14" s="1" customFormat="1" ht="142.5" outlineLevel="1" collapsed="1">
      <c r="A2609" s="147" t="s">
        <v>2042</v>
      </c>
      <c r="B2609" s="118" t="s">
        <v>1116</v>
      </c>
      <c r="C2609" s="148" t="s">
        <v>154</v>
      </c>
      <c r="D2609" s="148" t="s">
        <v>54</v>
      </c>
      <c r="E2609" s="147"/>
      <c r="F2609" s="71" t="s">
        <v>2043</v>
      </c>
      <c r="G2609" s="6" t="s">
        <v>3105</v>
      </c>
      <c r="H2609" s="38"/>
      <c r="I2609" s="6"/>
      <c r="J2609" s="147" t="s">
        <v>370</v>
      </c>
      <c r="K2609" s="147" t="s">
        <v>764</v>
      </c>
      <c r="L2609" s="4" t="str">
        <f>L2610&amp;" "&amp;N2610&amp;M2610&amp;" "&amp;L2611&amp;" "&amp;N2611&amp;M2611&amp;" "&amp;L2612&amp;" "&amp;N2612&amp;M2612&amp;" "&amp;L2613&amp;" "&amp;N2613&amp;M2613&amp;" "&amp;L2614&amp;" "&amp;N2614&amp;M2614&amp;" "&amp;L2615&amp;" "&amp;N2615&amp;M2615&amp;" "&amp;L2616&amp;" "&amp;N2616&amp;M2616&amp;" "&amp;L2617&amp;" "&amp;N2617&amp;M2617&amp;" "&amp;L2618&amp;" "&amp;N2618&amp;M2618&amp;" "&amp;L2619&amp;" "&amp;N2619&amp;M2619&amp;" "&amp;L2620&amp;" "&amp;N2620&amp;M2620&amp;" "&amp;L2621&amp;" "&amp;N2621&amp;M2621</f>
        <v>КР выключателя 110 кВ 1шт ремонт выключателя 110 кВ 1шт ремонт ЗОН 110 2шт ремонт разъединителей 110 кВ 2шт ремонт выключателя 10 кВ 15шт ремонт выключателя 10 кВ 1шт ремонт трансформатора 110 кВ 2шт ремонт трансформатора напряжения 110 кВ 2групп ремонт трансформатора тока 110 кВ 4групп ремонт трансформатора напряжения 110 кВ 2шт ремонт разрядников 110 кВ 2групп ремонт обогрева 3шт</v>
      </c>
      <c r="M2609" s="147"/>
      <c r="N2609" s="22"/>
    </row>
    <row r="2610" spans="1:14" s="1" customFormat="1" ht="28.5" hidden="1" outlineLevel="2">
      <c r="A2610" s="147" t="s">
        <v>769</v>
      </c>
      <c r="B2610" s="118" t="s">
        <v>1116</v>
      </c>
      <c r="C2610" s="148" t="s">
        <v>154</v>
      </c>
      <c r="D2610" s="148" t="s">
        <v>54</v>
      </c>
      <c r="E2610" s="147" t="s">
        <v>2044</v>
      </c>
      <c r="F2610" s="71" t="s">
        <v>2045</v>
      </c>
      <c r="G2610" s="6"/>
      <c r="H2610" s="38"/>
      <c r="I2610" s="6" t="s">
        <v>43</v>
      </c>
      <c r="J2610" s="147" t="s">
        <v>348</v>
      </c>
      <c r="K2610" s="147" t="s">
        <v>348</v>
      </c>
      <c r="L2610" s="5" t="s">
        <v>2046</v>
      </c>
      <c r="M2610" s="147" t="s">
        <v>510</v>
      </c>
      <c r="N2610" s="22" t="s">
        <v>769</v>
      </c>
    </row>
    <row r="2611" spans="1:14" s="1" customFormat="1" ht="28.5" hidden="1" outlineLevel="2">
      <c r="A2611" s="147" t="s">
        <v>370</v>
      </c>
      <c r="B2611" s="118" t="s">
        <v>1116</v>
      </c>
      <c r="C2611" s="148" t="s">
        <v>154</v>
      </c>
      <c r="D2611" s="148" t="s">
        <v>54</v>
      </c>
      <c r="E2611" s="147" t="s">
        <v>2044</v>
      </c>
      <c r="F2611" s="71" t="s">
        <v>2047</v>
      </c>
      <c r="G2611" s="6"/>
      <c r="H2611" s="38"/>
      <c r="I2611" s="6" t="s">
        <v>1124</v>
      </c>
      <c r="J2611" s="147" t="s">
        <v>348</v>
      </c>
      <c r="K2611" s="147" t="s">
        <v>348</v>
      </c>
      <c r="L2611" s="71" t="s">
        <v>2048</v>
      </c>
      <c r="M2611" s="147" t="s">
        <v>510</v>
      </c>
      <c r="N2611" s="22" t="s">
        <v>769</v>
      </c>
    </row>
    <row r="2612" spans="1:14" s="1" customFormat="1" ht="28.5" hidden="1" outlineLevel="2">
      <c r="A2612" s="147" t="s">
        <v>206</v>
      </c>
      <c r="B2612" s="118" t="s">
        <v>1116</v>
      </c>
      <c r="C2612" s="148" t="s">
        <v>154</v>
      </c>
      <c r="D2612" s="148" t="s">
        <v>54</v>
      </c>
      <c r="E2612" s="147" t="s">
        <v>2044</v>
      </c>
      <c r="F2612" s="71" t="s">
        <v>2049</v>
      </c>
      <c r="G2612" s="6"/>
      <c r="H2612" s="38"/>
      <c r="I2612" s="6" t="s">
        <v>1124</v>
      </c>
      <c r="J2612" s="147" t="s">
        <v>206</v>
      </c>
      <c r="K2612" s="147" t="s">
        <v>215</v>
      </c>
      <c r="L2612" s="71" t="s">
        <v>2050</v>
      </c>
      <c r="M2612" s="147" t="s">
        <v>510</v>
      </c>
      <c r="N2612" s="22" t="s">
        <v>370</v>
      </c>
    </row>
    <row r="2613" spans="1:14" s="1" customFormat="1" ht="28.5" hidden="1" outlineLevel="2">
      <c r="A2613" s="147" t="s">
        <v>215</v>
      </c>
      <c r="B2613" s="118" t="s">
        <v>1116</v>
      </c>
      <c r="C2613" s="148" t="s">
        <v>154</v>
      </c>
      <c r="D2613" s="148" t="s">
        <v>54</v>
      </c>
      <c r="E2613" s="147" t="s">
        <v>2044</v>
      </c>
      <c r="F2613" s="71" t="s">
        <v>2051</v>
      </c>
      <c r="G2613" s="6"/>
      <c r="H2613" s="38"/>
      <c r="I2613" s="6" t="s">
        <v>1124</v>
      </c>
      <c r="J2613" s="147" t="s">
        <v>346</v>
      </c>
      <c r="K2613" s="147" t="s">
        <v>348</v>
      </c>
      <c r="L2613" s="71" t="s">
        <v>2008</v>
      </c>
      <c r="M2613" s="147" t="s">
        <v>510</v>
      </c>
      <c r="N2613" s="22" t="s">
        <v>370</v>
      </c>
    </row>
    <row r="2614" spans="1:14" s="1" customFormat="1" ht="42.75" hidden="1" outlineLevel="2">
      <c r="A2614" s="147" t="s">
        <v>331</v>
      </c>
      <c r="B2614" s="118" t="s">
        <v>1116</v>
      </c>
      <c r="C2614" s="148" t="s">
        <v>154</v>
      </c>
      <c r="D2614" s="148" t="s">
        <v>54</v>
      </c>
      <c r="E2614" s="147" t="s">
        <v>2052</v>
      </c>
      <c r="F2614" s="71" t="s">
        <v>2053</v>
      </c>
      <c r="G2614" s="6"/>
      <c r="H2614" s="38"/>
      <c r="I2614" s="6" t="s">
        <v>1124</v>
      </c>
      <c r="J2614" s="147" t="s">
        <v>370</v>
      </c>
      <c r="K2614" s="147" t="s">
        <v>764</v>
      </c>
      <c r="L2614" s="71" t="s">
        <v>2146</v>
      </c>
      <c r="M2614" s="147" t="s">
        <v>510</v>
      </c>
      <c r="N2614" s="22" t="s">
        <v>2037</v>
      </c>
    </row>
    <row r="2615" spans="1:14" s="1" customFormat="1" ht="28.5" hidden="1" outlineLevel="2">
      <c r="A2615" s="147" t="s">
        <v>332</v>
      </c>
      <c r="B2615" s="118" t="s">
        <v>1116</v>
      </c>
      <c r="C2615" s="148" t="s">
        <v>154</v>
      </c>
      <c r="D2615" s="148" t="s">
        <v>54</v>
      </c>
      <c r="E2615" s="147" t="s">
        <v>2052</v>
      </c>
      <c r="F2615" s="71" t="s">
        <v>2054</v>
      </c>
      <c r="G2615" s="6"/>
      <c r="H2615" s="38"/>
      <c r="I2615" s="6" t="s">
        <v>43</v>
      </c>
      <c r="J2615" s="147" t="s">
        <v>764</v>
      </c>
      <c r="K2615" s="147" t="s">
        <v>764</v>
      </c>
      <c r="L2615" s="71" t="s">
        <v>2146</v>
      </c>
      <c r="M2615" s="147" t="s">
        <v>510</v>
      </c>
      <c r="N2615" s="22" t="s">
        <v>769</v>
      </c>
    </row>
    <row r="2616" spans="1:14" s="1" customFormat="1" ht="57" hidden="1" outlineLevel="2">
      <c r="A2616" s="147" t="s">
        <v>346</v>
      </c>
      <c r="B2616" s="118" t="s">
        <v>1116</v>
      </c>
      <c r="C2616" s="148" t="s">
        <v>154</v>
      </c>
      <c r="D2616" s="148" t="s">
        <v>54</v>
      </c>
      <c r="E2616" s="147" t="s">
        <v>2055</v>
      </c>
      <c r="F2616" s="71" t="s">
        <v>2056</v>
      </c>
      <c r="G2616" s="6"/>
      <c r="H2616" s="38"/>
      <c r="I2616" s="6" t="s">
        <v>1124</v>
      </c>
      <c r="J2616" s="147" t="s">
        <v>206</v>
      </c>
      <c r="K2616" s="147" t="s">
        <v>215</v>
      </c>
      <c r="L2616" s="71" t="s">
        <v>2023</v>
      </c>
      <c r="M2616" s="147" t="s">
        <v>510</v>
      </c>
      <c r="N2616" s="22" t="s">
        <v>370</v>
      </c>
    </row>
    <row r="2617" spans="1:14" s="1" customFormat="1" ht="28.5" hidden="1" outlineLevel="2">
      <c r="A2617" s="147" t="s">
        <v>348</v>
      </c>
      <c r="B2617" s="118" t="s">
        <v>1116</v>
      </c>
      <c r="C2617" s="148" t="s">
        <v>154</v>
      </c>
      <c r="D2617" s="148" t="s">
        <v>54</v>
      </c>
      <c r="E2617" s="147" t="s">
        <v>2044</v>
      </c>
      <c r="F2617" s="71" t="s">
        <v>2057</v>
      </c>
      <c r="G2617" s="6"/>
      <c r="H2617" s="38"/>
      <c r="I2617" s="6" t="s">
        <v>1124</v>
      </c>
      <c r="J2617" s="147" t="s">
        <v>346</v>
      </c>
      <c r="K2617" s="147" t="s">
        <v>348</v>
      </c>
      <c r="L2617" s="71" t="s">
        <v>2033</v>
      </c>
      <c r="M2617" s="147" t="s">
        <v>1918</v>
      </c>
      <c r="N2617" s="22" t="s">
        <v>370</v>
      </c>
    </row>
    <row r="2618" spans="1:14" s="1" customFormat="1" ht="28.5" hidden="1" outlineLevel="2">
      <c r="A2618" s="147" t="s">
        <v>344</v>
      </c>
      <c r="B2618" s="118" t="s">
        <v>1116</v>
      </c>
      <c r="C2618" s="148" t="s">
        <v>154</v>
      </c>
      <c r="D2618" s="148" t="s">
        <v>54</v>
      </c>
      <c r="E2618" s="147" t="s">
        <v>2044</v>
      </c>
      <c r="F2618" s="71" t="s">
        <v>2058</v>
      </c>
      <c r="G2618" s="6"/>
      <c r="H2618" s="38"/>
      <c r="I2618" s="6" t="s">
        <v>1124</v>
      </c>
      <c r="J2618" s="147" t="s">
        <v>206</v>
      </c>
      <c r="K2618" s="147" t="s">
        <v>348</v>
      </c>
      <c r="L2618" s="71" t="s">
        <v>2025</v>
      </c>
      <c r="M2618" s="147" t="s">
        <v>1918</v>
      </c>
      <c r="N2618" s="22" t="s">
        <v>215</v>
      </c>
    </row>
    <row r="2619" spans="1:14" s="1" customFormat="1" ht="28.5" hidden="1" outlineLevel="2">
      <c r="A2619" s="147" t="s">
        <v>1534</v>
      </c>
      <c r="B2619" s="118" t="s">
        <v>1116</v>
      </c>
      <c r="C2619" s="148" t="s">
        <v>154</v>
      </c>
      <c r="D2619" s="148" t="s">
        <v>54</v>
      </c>
      <c r="E2619" s="147" t="s">
        <v>2044</v>
      </c>
      <c r="F2619" s="71" t="s">
        <v>2059</v>
      </c>
      <c r="G2619" s="6"/>
      <c r="H2619" s="38"/>
      <c r="I2619" s="6" t="s">
        <v>1124</v>
      </c>
      <c r="J2619" s="147" t="s">
        <v>370</v>
      </c>
      <c r="K2619" s="147" t="s">
        <v>370</v>
      </c>
      <c r="L2619" s="71" t="s">
        <v>2033</v>
      </c>
      <c r="M2619" s="147" t="s">
        <v>510</v>
      </c>
      <c r="N2619" s="22" t="s">
        <v>370</v>
      </c>
    </row>
    <row r="2620" spans="1:14" s="1" customFormat="1" ht="28.5" hidden="1" outlineLevel="2">
      <c r="A2620" s="147" t="s">
        <v>854</v>
      </c>
      <c r="B2620" s="118" t="s">
        <v>1116</v>
      </c>
      <c r="C2620" s="148" t="s">
        <v>154</v>
      </c>
      <c r="D2620" s="148" t="s">
        <v>54</v>
      </c>
      <c r="E2620" s="147" t="s">
        <v>2044</v>
      </c>
      <c r="F2620" s="71" t="s">
        <v>2035</v>
      </c>
      <c r="G2620" s="6"/>
      <c r="H2620" s="38"/>
      <c r="I2620" s="6" t="s">
        <v>1124</v>
      </c>
      <c r="J2620" s="147" t="s">
        <v>206</v>
      </c>
      <c r="K2620" s="147" t="s">
        <v>215</v>
      </c>
      <c r="L2620" s="71" t="s">
        <v>2036</v>
      </c>
      <c r="M2620" s="147" t="s">
        <v>1918</v>
      </c>
      <c r="N2620" s="22" t="s">
        <v>370</v>
      </c>
    </row>
    <row r="2621" spans="1:14" s="1" customFormat="1" ht="28.5" hidden="1" outlineLevel="2">
      <c r="A2621" s="147" t="s">
        <v>2034</v>
      </c>
      <c r="B2621" s="118" t="s">
        <v>1116</v>
      </c>
      <c r="C2621" s="148" t="s">
        <v>154</v>
      </c>
      <c r="D2621" s="148" t="s">
        <v>54</v>
      </c>
      <c r="E2621" s="147" t="s">
        <v>2044</v>
      </c>
      <c r="F2621" s="71" t="s">
        <v>2061</v>
      </c>
      <c r="G2621" s="6"/>
      <c r="H2621" s="38"/>
      <c r="I2621" s="6" t="s">
        <v>1124</v>
      </c>
      <c r="J2621" s="147" t="s">
        <v>348</v>
      </c>
      <c r="K2621" s="147" t="s">
        <v>348</v>
      </c>
      <c r="L2621" s="71" t="s">
        <v>2062</v>
      </c>
      <c r="M2621" s="147" t="s">
        <v>510</v>
      </c>
      <c r="N2621" s="22" t="s">
        <v>206</v>
      </c>
    </row>
    <row r="2622" spans="1:14" s="1" customFormat="1" ht="313.5" outlineLevel="1" collapsed="1">
      <c r="A2622" s="147" t="s">
        <v>2063</v>
      </c>
      <c r="B2622" s="118" t="s">
        <v>1116</v>
      </c>
      <c r="C2622" s="148" t="s">
        <v>154</v>
      </c>
      <c r="D2622" s="148" t="s">
        <v>54</v>
      </c>
      <c r="E2622" s="147"/>
      <c r="F2622" s="71" t="s">
        <v>2064</v>
      </c>
      <c r="G2622" s="6" t="s">
        <v>3105</v>
      </c>
      <c r="H2622" s="38"/>
      <c r="I2622" s="6"/>
      <c r="J2622" s="147" t="s">
        <v>331</v>
      </c>
      <c r="K2622" s="147" t="s">
        <v>854</v>
      </c>
      <c r="L2622" s="4" t="str">
        <f>L2623&amp;" "&amp;N2623&amp;M2623&amp;" "&amp;L2624&amp;" "&amp;N2624&amp;M2624&amp;" "&amp;L2625&amp;" "&amp;N2625&amp;M2625&amp;" "&amp;L2626&amp;" "&amp;N2626&amp;M2626&amp;" "&amp;L2627&amp;" "&amp;N2627&amp;M2627&amp;" "&amp;L2628&amp;" "&amp;N2628&amp;M2628&amp;" "&amp;L2629&amp;" "&amp;N2629&amp;M2629&amp;" "&amp;L2630&amp;" "&amp;N2630&amp;M2630&amp;" "&amp;L2631&amp;" "&amp;N2631&amp;M2631&amp;" "&amp;L2632&amp;" "&amp;N2632&amp;M2632&amp;" "&amp;L2633&amp;" "&amp;N2633&amp;M2633&amp;" "&amp;L2634&amp;" "&amp;N2634&amp;M2634&amp;" "&amp;L2635&amp;" "&amp;N2635&amp;M2635</f>
        <v xml:space="preserve">ремонт выключателя 110 кВ 1шт ремонт выключателя 110 кВ 2шт ремонт разъединителей 110 кВ 3шт ремонт разъединителей 110 кВ 2шт ремонт разъединителей 35 кВ 2шт ремонт ЗОН 110 кВ 1шт ремонт выключателя 6 кВ 4шт ремонт трансформатора 110 кВ 2шт ремонт трансформатора 10 кВ 1шт ремонт трансформатора напряжения 110 кВ 2групп ремонт трансформатора тока 110 кВ 1групп ремонт разрядников 110 кВ 2групп ремонт выключателя 110 кВ 1шт ремонт разъединителей 110 кВ 5шт ремонт разъединителей 110 кВ 1шт ТР ЗОН 110 2шт ремонт разъединителя ОД/КЗ 110 2шт ремонт выключателей 10 кВ 7шт ремонт трансформатора 110 кВ 1шт ремонт трансформатора 110 кВ 1шт ремонт трансформатора напряжения 110 кВ 2групп ремонт трансформатора тока 110 кВ 1групп ремонт трансформатора напряжения 10 кВ 2шт ремонт разрядников 110 кВ 2групп </v>
      </c>
      <c r="M2622" s="147"/>
      <c r="N2622" s="22"/>
    </row>
    <row r="2623" spans="1:14" s="1" customFormat="1" ht="28.5" hidden="1" outlineLevel="2">
      <c r="A2623" s="147" t="s">
        <v>769</v>
      </c>
      <c r="B2623" s="118" t="s">
        <v>1116</v>
      </c>
      <c r="C2623" s="148" t="s">
        <v>154</v>
      </c>
      <c r="D2623" s="148" t="s">
        <v>54</v>
      </c>
      <c r="E2623" s="147" t="s">
        <v>2065</v>
      </c>
      <c r="F2623" s="71" t="s">
        <v>2066</v>
      </c>
      <c r="G2623" s="6"/>
      <c r="H2623" s="38"/>
      <c r="I2623" s="6" t="s">
        <v>43</v>
      </c>
      <c r="J2623" s="147" t="s">
        <v>348</v>
      </c>
      <c r="K2623" s="147" t="s">
        <v>348</v>
      </c>
      <c r="L2623" s="5" t="s">
        <v>2048</v>
      </c>
      <c r="M2623" s="147" t="s">
        <v>510</v>
      </c>
      <c r="N2623" s="22" t="s">
        <v>769</v>
      </c>
    </row>
    <row r="2624" spans="1:14" s="1" customFormat="1" ht="28.5" hidden="1" outlineLevel="2">
      <c r="A2624" s="147" t="s">
        <v>370</v>
      </c>
      <c r="B2624" s="118" t="s">
        <v>1116</v>
      </c>
      <c r="C2624" s="148" t="s">
        <v>154</v>
      </c>
      <c r="D2624" s="148" t="s">
        <v>54</v>
      </c>
      <c r="E2624" s="147" t="s">
        <v>2065</v>
      </c>
      <c r="F2624" s="71" t="s">
        <v>2067</v>
      </c>
      <c r="G2624" s="6"/>
      <c r="H2624" s="38"/>
      <c r="I2624" s="6" t="s">
        <v>1124</v>
      </c>
      <c r="J2624" s="147" t="s">
        <v>332</v>
      </c>
      <c r="K2624" s="147" t="s">
        <v>344</v>
      </c>
      <c r="L2624" s="5" t="s">
        <v>2048</v>
      </c>
      <c r="M2624" s="147" t="s">
        <v>510</v>
      </c>
      <c r="N2624" s="22" t="s">
        <v>370</v>
      </c>
    </row>
    <row r="2625" spans="1:14" s="1" customFormat="1" ht="28.5" hidden="1" outlineLevel="2">
      <c r="A2625" s="147" t="s">
        <v>206</v>
      </c>
      <c r="B2625" s="118" t="s">
        <v>1116</v>
      </c>
      <c r="C2625" s="148" t="s">
        <v>154</v>
      </c>
      <c r="D2625" s="148" t="s">
        <v>54</v>
      </c>
      <c r="E2625" s="147" t="s">
        <v>2065</v>
      </c>
      <c r="F2625" s="71" t="s">
        <v>2068</v>
      </c>
      <c r="G2625" s="6"/>
      <c r="H2625" s="38"/>
      <c r="I2625" s="6" t="s">
        <v>1124</v>
      </c>
      <c r="J2625" s="147" t="s">
        <v>332</v>
      </c>
      <c r="K2625" s="147" t="s">
        <v>344</v>
      </c>
      <c r="L2625" s="71" t="s">
        <v>2008</v>
      </c>
      <c r="M2625" s="147" t="s">
        <v>510</v>
      </c>
      <c r="N2625" s="22" t="s">
        <v>206</v>
      </c>
    </row>
    <row r="2626" spans="1:14" s="1" customFormat="1" ht="28.5" hidden="1" outlineLevel="2">
      <c r="A2626" s="147" t="s">
        <v>215</v>
      </c>
      <c r="B2626" s="118" t="s">
        <v>1116</v>
      </c>
      <c r="C2626" s="148" t="s">
        <v>154</v>
      </c>
      <c r="D2626" s="148" t="s">
        <v>54</v>
      </c>
      <c r="E2626" s="147" t="s">
        <v>2065</v>
      </c>
      <c r="F2626" s="71" t="s">
        <v>2069</v>
      </c>
      <c r="G2626" s="6"/>
      <c r="H2626" s="38"/>
      <c r="I2626" s="6" t="s">
        <v>43</v>
      </c>
      <c r="J2626" s="147" t="s">
        <v>332</v>
      </c>
      <c r="K2626" s="147" t="s">
        <v>332</v>
      </c>
      <c r="L2626" s="71" t="s">
        <v>2008</v>
      </c>
      <c r="M2626" s="147" t="s">
        <v>510</v>
      </c>
      <c r="N2626" s="22" t="s">
        <v>370</v>
      </c>
    </row>
    <row r="2627" spans="1:14" s="1" customFormat="1" ht="28.5" hidden="1" outlineLevel="2">
      <c r="A2627" s="147" t="s">
        <v>331</v>
      </c>
      <c r="B2627" s="118" t="s">
        <v>1116</v>
      </c>
      <c r="C2627" s="148" t="s">
        <v>154</v>
      </c>
      <c r="D2627" s="148" t="s">
        <v>54</v>
      </c>
      <c r="E2627" s="147" t="s">
        <v>2065</v>
      </c>
      <c r="F2627" s="71" t="s">
        <v>2070</v>
      </c>
      <c r="G2627" s="6"/>
      <c r="H2627" s="38"/>
      <c r="I2627" s="6" t="s">
        <v>1124</v>
      </c>
      <c r="J2627" s="147" t="s">
        <v>1534</v>
      </c>
      <c r="K2627" s="147" t="s">
        <v>1534</v>
      </c>
      <c r="L2627" s="71" t="s">
        <v>2071</v>
      </c>
      <c r="M2627" s="147" t="s">
        <v>510</v>
      </c>
      <c r="N2627" s="22" t="s">
        <v>370</v>
      </c>
    </row>
    <row r="2628" spans="1:14" s="1" customFormat="1" ht="28.5" hidden="1" outlineLevel="2">
      <c r="A2628" s="147" t="s">
        <v>332</v>
      </c>
      <c r="B2628" s="118" t="s">
        <v>1116</v>
      </c>
      <c r="C2628" s="148" t="s">
        <v>154</v>
      </c>
      <c r="D2628" s="148" t="s">
        <v>54</v>
      </c>
      <c r="E2628" s="147" t="s">
        <v>2065</v>
      </c>
      <c r="F2628" s="71" t="s">
        <v>2072</v>
      </c>
      <c r="G2628" s="6"/>
      <c r="H2628" s="38"/>
      <c r="I2628" s="6" t="s">
        <v>1124</v>
      </c>
      <c r="J2628" s="147" t="s">
        <v>348</v>
      </c>
      <c r="K2628" s="147" t="s">
        <v>348</v>
      </c>
      <c r="L2628" s="71" t="s">
        <v>2073</v>
      </c>
      <c r="M2628" s="147" t="s">
        <v>510</v>
      </c>
      <c r="N2628" s="22" t="s">
        <v>769</v>
      </c>
    </row>
    <row r="2629" spans="1:14" s="1" customFormat="1" ht="28.5" hidden="1" outlineLevel="2">
      <c r="A2629" s="147" t="s">
        <v>346</v>
      </c>
      <c r="B2629" s="118" t="s">
        <v>1116</v>
      </c>
      <c r="C2629" s="148" t="s">
        <v>154</v>
      </c>
      <c r="D2629" s="148" t="s">
        <v>54</v>
      </c>
      <c r="E2629" s="147" t="s">
        <v>2074</v>
      </c>
      <c r="F2629" s="71" t="s">
        <v>2075</v>
      </c>
      <c r="G2629" s="6"/>
      <c r="H2629" s="38"/>
      <c r="I2629" s="6" t="s">
        <v>1124</v>
      </c>
      <c r="J2629" s="147" t="s">
        <v>854</v>
      </c>
      <c r="K2629" s="147" t="s">
        <v>854</v>
      </c>
      <c r="L2629" s="71" t="s">
        <v>2076</v>
      </c>
      <c r="M2629" s="147" t="s">
        <v>510</v>
      </c>
      <c r="N2629" s="22" t="s">
        <v>215</v>
      </c>
    </row>
    <row r="2630" spans="1:14" s="1" customFormat="1" ht="28.5" hidden="1" outlineLevel="2">
      <c r="A2630" s="147" t="s">
        <v>348</v>
      </c>
      <c r="B2630" s="118" t="s">
        <v>1116</v>
      </c>
      <c r="C2630" s="148" t="s">
        <v>154</v>
      </c>
      <c r="D2630" s="148" t="s">
        <v>54</v>
      </c>
      <c r="E2630" s="147" t="s">
        <v>2077</v>
      </c>
      <c r="F2630" s="71" t="s">
        <v>2078</v>
      </c>
      <c r="G2630" s="6"/>
      <c r="H2630" s="38"/>
      <c r="I2630" s="6" t="s">
        <v>1124</v>
      </c>
      <c r="J2630" s="147" t="s">
        <v>346</v>
      </c>
      <c r="K2630" s="147" t="s">
        <v>348</v>
      </c>
      <c r="L2630" s="71" t="s">
        <v>2023</v>
      </c>
      <c r="M2630" s="147" t="s">
        <v>510</v>
      </c>
      <c r="N2630" s="22" t="s">
        <v>370</v>
      </c>
    </row>
    <row r="2631" spans="1:14" s="1" customFormat="1" ht="28.5" hidden="1" outlineLevel="2">
      <c r="A2631" s="147" t="s">
        <v>344</v>
      </c>
      <c r="B2631" s="118" t="s">
        <v>1116</v>
      </c>
      <c r="C2631" s="148" t="s">
        <v>154</v>
      </c>
      <c r="D2631" s="148" t="s">
        <v>54</v>
      </c>
      <c r="E2631" s="147" t="s">
        <v>2079</v>
      </c>
      <c r="F2631" s="71" t="s">
        <v>2080</v>
      </c>
      <c r="G2631" s="6"/>
      <c r="H2631" s="38"/>
      <c r="I2631" s="6" t="s">
        <v>1124</v>
      </c>
      <c r="J2631" s="147" t="s">
        <v>1534</v>
      </c>
      <c r="K2631" s="147" t="s">
        <v>1534</v>
      </c>
      <c r="L2631" s="71" t="s">
        <v>2014</v>
      </c>
      <c r="M2631" s="147" t="s">
        <v>510</v>
      </c>
      <c r="N2631" s="22" t="s">
        <v>769</v>
      </c>
    </row>
    <row r="2632" spans="1:14" s="1" customFormat="1" ht="28.5" hidden="1" outlineLevel="2">
      <c r="A2632" s="147" t="s">
        <v>1534</v>
      </c>
      <c r="B2632" s="118" t="s">
        <v>1116</v>
      </c>
      <c r="C2632" s="148" t="s">
        <v>154</v>
      </c>
      <c r="D2632" s="148" t="s">
        <v>54</v>
      </c>
      <c r="E2632" s="147" t="s">
        <v>2065</v>
      </c>
      <c r="F2632" s="71" t="s">
        <v>2057</v>
      </c>
      <c r="G2632" s="6"/>
      <c r="H2632" s="38"/>
      <c r="I2632" s="6" t="s">
        <v>1124</v>
      </c>
      <c r="J2632" s="147" t="s">
        <v>331</v>
      </c>
      <c r="K2632" s="147" t="s">
        <v>348</v>
      </c>
      <c r="L2632" s="71" t="s">
        <v>2033</v>
      </c>
      <c r="M2632" s="147" t="s">
        <v>1918</v>
      </c>
      <c r="N2632" s="22" t="s">
        <v>370</v>
      </c>
    </row>
    <row r="2633" spans="1:14" s="1" customFormat="1" ht="28.5" hidden="1" outlineLevel="2">
      <c r="A2633" s="147" t="s">
        <v>854</v>
      </c>
      <c r="B2633" s="118" t="s">
        <v>1116</v>
      </c>
      <c r="C2633" s="148" t="s">
        <v>154</v>
      </c>
      <c r="D2633" s="148" t="s">
        <v>54</v>
      </c>
      <c r="E2633" s="147" t="s">
        <v>2065</v>
      </c>
      <c r="F2633" s="71" t="s">
        <v>2081</v>
      </c>
      <c r="G2633" s="6"/>
      <c r="H2633" s="38"/>
      <c r="I2633" s="6" t="s">
        <v>1124</v>
      </c>
      <c r="J2633" s="147" t="s">
        <v>332</v>
      </c>
      <c r="K2633" s="147" t="s">
        <v>332</v>
      </c>
      <c r="L2633" s="71" t="s">
        <v>2025</v>
      </c>
      <c r="M2633" s="147" t="s">
        <v>1918</v>
      </c>
      <c r="N2633" s="22" t="s">
        <v>769</v>
      </c>
    </row>
    <row r="2634" spans="1:14" s="1" customFormat="1" ht="28.5" hidden="1" outlineLevel="2">
      <c r="A2634" s="147" t="s">
        <v>764</v>
      </c>
      <c r="B2634" s="118" t="s">
        <v>1116</v>
      </c>
      <c r="C2634" s="148" t="s">
        <v>154</v>
      </c>
      <c r="D2634" s="148" t="s">
        <v>54</v>
      </c>
      <c r="E2634" s="147" t="s">
        <v>2065</v>
      </c>
      <c r="F2634" s="71" t="s">
        <v>2082</v>
      </c>
      <c r="G2634" s="6"/>
      <c r="H2634" s="38"/>
      <c r="I2634" s="6" t="s">
        <v>1124</v>
      </c>
      <c r="J2634" s="147" t="s">
        <v>331</v>
      </c>
      <c r="K2634" s="147" t="s">
        <v>348</v>
      </c>
      <c r="L2634" s="71" t="s">
        <v>2036</v>
      </c>
      <c r="M2634" s="147" t="s">
        <v>1918</v>
      </c>
      <c r="N2634" s="22" t="s">
        <v>370</v>
      </c>
    </row>
    <row r="2635" spans="1:14" s="1" customFormat="1" ht="156.75" outlineLevel="1" collapsed="1">
      <c r="A2635" s="147" t="s">
        <v>2085</v>
      </c>
      <c r="B2635" s="118" t="s">
        <v>1116</v>
      </c>
      <c r="C2635" s="148" t="s">
        <v>154</v>
      </c>
      <c r="D2635" s="148" t="s">
        <v>54</v>
      </c>
      <c r="E2635" s="147"/>
      <c r="F2635" s="71" t="s">
        <v>2086</v>
      </c>
      <c r="G2635" s="6" t="s">
        <v>1120</v>
      </c>
      <c r="H2635" s="38"/>
      <c r="I2635" s="6"/>
      <c r="J2635" s="147" t="s">
        <v>370</v>
      </c>
      <c r="K2635" s="147" t="s">
        <v>1534</v>
      </c>
      <c r="L2635" s="4" t="str">
        <f>L2636&amp;" "&amp;N2636&amp;M2636&amp;" "&amp;L2637&amp;" "&amp;N2637&amp;M2637&amp;" "&amp;L2638&amp;" "&amp;N2638&amp;M2638&amp;" "&amp;L2639&amp;" "&amp;N2639&amp;M2639&amp;" "&amp;L2640&amp;" "&amp;N2640&amp;M2640&amp;" "&amp;L2641&amp;" "&amp;N2641&amp;M2641&amp;" "&amp;L2642&amp;" "&amp;N2642&amp;M2642&amp;" "&amp;L2643&amp;" "&amp;N2643&amp;M2643&amp;" "&amp;L2644&amp;" "&amp;N2644&amp;M2644&amp;" "&amp;L2645&amp;" "&amp;N2645&amp;M2645&amp;" "&amp;L2646&amp;" "&amp;N2646&amp;M2646&amp;" "&amp;L2647&amp;" "&amp;N2647&amp;M2647</f>
        <v>ремонт выключателя 110 кВ 1шт ремонт разъединителей 110 кВ 5шт ремонт разъединителей 110 кВ 1шт ТР ЗОН 110 2шт ремонт разъединителя ОД/КЗ 110 2шт ремонт выключателей 10 кВ 7шт ремонт трансформатора 110 кВ 1шт ремонт трансформатора 110 кВ 1шт ремонт трансформатора напряжения 110 кВ 2групп ремонт трансформатора тока 110 кВ 1групп ремонт трансформатора напряжения 10 кВ 2шт ремонт разрядников 110 кВ 2групп</v>
      </c>
      <c r="M2635" s="147"/>
      <c r="N2635" s="22"/>
    </row>
    <row r="2636" spans="1:14" s="1" customFormat="1" ht="28.5" hidden="1" outlineLevel="2">
      <c r="A2636" s="147" t="s">
        <v>769</v>
      </c>
      <c r="B2636" s="118" t="s">
        <v>1116</v>
      </c>
      <c r="C2636" s="148" t="s">
        <v>154</v>
      </c>
      <c r="D2636" s="148" t="s">
        <v>54</v>
      </c>
      <c r="E2636" s="147" t="s">
        <v>2087</v>
      </c>
      <c r="F2636" s="71" t="s">
        <v>2088</v>
      </c>
      <c r="G2636" s="6"/>
      <c r="H2636" s="38"/>
      <c r="I2636" s="6" t="s">
        <v>43</v>
      </c>
      <c r="J2636" s="147" t="s">
        <v>1534</v>
      </c>
      <c r="K2636" s="147" t="s">
        <v>1534</v>
      </c>
      <c r="L2636" s="5" t="s">
        <v>2048</v>
      </c>
      <c r="M2636" s="147" t="s">
        <v>510</v>
      </c>
      <c r="N2636" s="22" t="s">
        <v>769</v>
      </c>
    </row>
    <row r="2637" spans="1:14" s="1" customFormat="1" ht="28.5" hidden="1" outlineLevel="2">
      <c r="A2637" s="147" t="s">
        <v>370</v>
      </c>
      <c r="B2637" s="118" t="s">
        <v>1116</v>
      </c>
      <c r="C2637" s="148" t="s">
        <v>154</v>
      </c>
      <c r="D2637" s="148" t="s">
        <v>54</v>
      </c>
      <c r="E2637" s="147" t="s">
        <v>2087</v>
      </c>
      <c r="F2637" s="71" t="s">
        <v>2089</v>
      </c>
      <c r="G2637" s="6"/>
      <c r="H2637" s="38"/>
      <c r="I2637" s="6" t="s">
        <v>1124</v>
      </c>
      <c r="J2637" s="147" t="s">
        <v>344</v>
      </c>
      <c r="K2637" s="147" t="s">
        <v>1534</v>
      </c>
      <c r="L2637" s="71" t="s">
        <v>2008</v>
      </c>
      <c r="M2637" s="147" t="s">
        <v>510</v>
      </c>
      <c r="N2637" s="22" t="s">
        <v>331</v>
      </c>
    </row>
    <row r="2638" spans="1:14" s="1" customFormat="1" ht="28.5" hidden="1" outlineLevel="2">
      <c r="A2638" s="147" t="s">
        <v>206</v>
      </c>
      <c r="B2638" s="118" t="s">
        <v>1116</v>
      </c>
      <c r="C2638" s="148" t="s">
        <v>154</v>
      </c>
      <c r="D2638" s="148" t="s">
        <v>54</v>
      </c>
      <c r="E2638" s="147" t="s">
        <v>2087</v>
      </c>
      <c r="F2638" s="71" t="s">
        <v>2090</v>
      </c>
      <c r="G2638" s="6"/>
      <c r="H2638" s="38"/>
      <c r="I2638" s="6" t="s">
        <v>43</v>
      </c>
      <c r="J2638" s="147" t="s">
        <v>344</v>
      </c>
      <c r="K2638" s="147" t="s">
        <v>344</v>
      </c>
      <c r="L2638" s="71" t="s">
        <v>2008</v>
      </c>
      <c r="M2638" s="147" t="s">
        <v>510</v>
      </c>
      <c r="N2638" s="22" t="s">
        <v>769</v>
      </c>
    </row>
    <row r="2639" spans="1:14" s="1" customFormat="1" ht="28.5" hidden="1" outlineLevel="2">
      <c r="A2639" s="147" t="s">
        <v>215</v>
      </c>
      <c r="B2639" s="118" t="s">
        <v>1116</v>
      </c>
      <c r="C2639" s="148" t="s">
        <v>154</v>
      </c>
      <c r="D2639" s="148" t="s">
        <v>54</v>
      </c>
      <c r="E2639" s="147" t="s">
        <v>2087</v>
      </c>
      <c r="F2639" s="71" t="s">
        <v>2049</v>
      </c>
      <c r="G2639" s="6"/>
      <c r="H2639" s="38"/>
      <c r="I2639" s="6" t="s">
        <v>1124</v>
      </c>
      <c r="J2639" s="147" t="s">
        <v>215</v>
      </c>
      <c r="K2639" s="147" t="s">
        <v>331</v>
      </c>
      <c r="L2639" s="71" t="s">
        <v>2091</v>
      </c>
      <c r="M2639" s="147" t="s">
        <v>510</v>
      </c>
      <c r="N2639" s="22" t="s">
        <v>370</v>
      </c>
    </row>
    <row r="2640" spans="1:14" s="1" customFormat="1" ht="28.5" hidden="1" outlineLevel="2">
      <c r="A2640" s="147" t="s">
        <v>331</v>
      </c>
      <c r="B2640" s="118" t="s">
        <v>1116</v>
      </c>
      <c r="C2640" s="148" t="s">
        <v>154</v>
      </c>
      <c r="D2640" s="148" t="s">
        <v>54</v>
      </c>
      <c r="E2640" s="147" t="s">
        <v>2087</v>
      </c>
      <c r="F2640" s="71" t="s">
        <v>2092</v>
      </c>
      <c r="G2640" s="6"/>
      <c r="H2640" s="38"/>
      <c r="I2640" s="6" t="s">
        <v>1124</v>
      </c>
      <c r="J2640" s="147" t="s">
        <v>1534</v>
      </c>
      <c r="K2640" s="147" t="s">
        <v>1534</v>
      </c>
      <c r="L2640" s="71" t="s">
        <v>2093</v>
      </c>
      <c r="M2640" s="147" t="s">
        <v>510</v>
      </c>
      <c r="N2640" s="22" t="s">
        <v>370</v>
      </c>
    </row>
    <row r="2641" spans="1:14" s="1" customFormat="1" ht="28.5" hidden="1" outlineLevel="2">
      <c r="A2641" s="147" t="s">
        <v>332</v>
      </c>
      <c r="B2641" s="118" t="s">
        <v>1116</v>
      </c>
      <c r="C2641" s="148" t="s">
        <v>154</v>
      </c>
      <c r="D2641" s="148" t="s">
        <v>54</v>
      </c>
      <c r="E2641" s="147" t="s">
        <v>2094</v>
      </c>
      <c r="F2641" s="71" t="s">
        <v>2095</v>
      </c>
      <c r="G2641" s="6"/>
      <c r="H2641" s="38"/>
      <c r="I2641" s="6" t="s">
        <v>1124</v>
      </c>
      <c r="J2641" s="147" t="s">
        <v>370</v>
      </c>
      <c r="K2641" s="147" t="s">
        <v>370</v>
      </c>
      <c r="L2641" s="71" t="s">
        <v>2096</v>
      </c>
      <c r="M2641" s="147" t="s">
        <v>510</v>
      </c>
      <c r="N2641" s="22" t="s">
        <v>346</v>
      </c>
    </row>
    <row r="2642" spans="1:14" s="1" customFormat="1" ht="28.5" hidden="1" outlineLevel="2">
      <c r="A2642" s="147" t="s">
        <v>346</v>
      </c>
      <c r="B2642" s="118" t="s">
        <v>1116</v>
      </c>
      <c r="C2642" s="148" t="s">
        <v>154</v>
      </c>
      <c r="D2642" s="148" t="s">
        <v>54</v>
      </c>
      <c r="E2642" s="147" t="s">
        <v>2097</v>
      </c>
      <c r="F2642" s="71" t="s">
        <v>2098</v>
      </c>
      <c r="G2642" s="6"/>
      <c r="H2642" s="38"/>
      <c r="I2642" s="6" t="s">
        <v>1124</v>
      </c>
      <c r="J2642" s="147" t="s">
        <v>215</v>
      </c>
      <c r="K2642" s="147" t="s">
        <v>215</v>
      </c>
      <c r="L2642" s="71" t="s">
        <v>2023</v>
      </c>
      <c r="M2642" s="147" t="s">
        <v>510</v>
      </c>
      <c r="N2642" s="22" t="s">
        <v>769</v>
      </c>
    </row>
    <row r="2643" spans="1:14" s="1" customFormat="1" ht="28.5" hidden="1" outlineLevel="2">
      <c r="A2643" s="147" t="s">
        <v>348</v>
      </c>
      <c r="B2643" s="118" t="s">
        <v>1116</v>
      </c>
      <c r="C2643" s="148" t="s">
        <v>154</v>
      </c>
      <c r="D2643" s="148" t="s">
        <v>54</v>
      </c>
      <c r="E2643" s="147" t="s">
        <v>2099</v>
      </c>
      <c r="F2643" s="71" t="s">
        <v>2100</v>
      </c>
      <c r="G2643" s="6"/>
      <c r="H2643" s="38"/>
      <c r="I2643" s="6" t="s">
        <v>1124</v>
      </c>
      <c r="J2643" s="147" t="s">
        <v>331</v>
      </c>
      <c r="K2643" s="147" t="s">
        <v>331</v>
      </c>
      <c r="L2643" s="71" t="s">
        <v>2023</v>
      </c>
      <c r="M2643" s="147" t="s">
        <v>510</v>
      </c>
      <c r="N2643" s="22" t="s">
        <v>769</v>
      </c>
    </row>
    <row r="2644" spans="1:14" s="1" customFormat="1" ht="28.5" hidden="1" outlineLevel="2">
      <c r="A2644" s="147" t="s">
        <v>344</v>
      </c>
      <c r="B2644" s="118" t="s">
        <v>1116</v>
      </c>
      <c r="C2644" s="148" t="s">
        <v>154</v>
      </c>
      <c r="D2644" s="148" t="s">
        <v>54</v>
      </c>
      <c r="E2644" s="147" t="s">
        <v>2087</v>
      </c>
      <c r="F2644" s="71" t="s">
        <v>2057</v>
      </c>
      <c r="G2644" s="6"/>
      <c r="H2644" s="38"/>
      <c r="I2644" s="6" t="s">
        <v>1124</v>
      </c>
      <c r="J2644" s="147" t="s">
        <v>215</v>
      </c>
      <c r="K2644" s="147" t="s">
        <v>331</v>
      </c>
      <c r="L2644" s="71" t="s">
        <v>2033</v>
      </c>
      <c r="M2644" s="147" t="s">
        <v>1918</v>
      </c>
      <c r="N2644" s="22" t="s">
        <v>370</v>
      </c>
    </row>
    <row r="2645" spans="1:14" s="1" customFormat="1" ht="28.5" hidden="1" outlineLevel="2">
      <c r="A2645" s="147" t="s">
        <v>1534</v>
      </c>
      <c r="B2645" s="118" t="s">
        <v>1116</v>
      </c>
      <c r="C2645" s="148" t="s">
        <v>154</v>
      </c>
      <c r="D2645" s="148" t="s">
        <v>54</v>
      </c>
      <c r="E2645" s="147" t="s">
        <v>2087</v>
      </c>
      <c r="F2645" s="71" t="s">
        <v>2101</v>
      </c>
      <c r="G2645" s="6"/>
      <c r="H2645" s="38"/>
      <c r="I2645" s="6" t="s">
        <v>1124</v>
      </c>
      <c r="J2645" s="147" t="s">
        <v>344</v>
      </c>
      <c r="K2645" s="147" t="s">
        <v>344</v>
      </c>
      <c r="L2645" s="71" t="s">
        <v>2025</v>
      </c>
      <c r="M2645" s="147" t="s">
        <v>1918</v>
      </c>
      <c r="N2645" s="22" t="s">
        <v>769</v>
      </c>
    </row>
    <row r="2646" spans="1:14" s="1" customFormat="1" ht="28.5" hidden="1" outlineLevel="2">
      <c r="A2646" s="147" t="s">
        <v>854</v>
      </c>
      <c r="B2646" s="118" t="s">
        <v>1116</v>
      </c>
      <c r="C2646" s="148" t="s">
        <v>154</v>
      </c>
      <c r="D2646" s="148" t="s">
        <v>54</v>
      </c>
      <c r="E2646" s="147" t="s">
        <v>2102</v>
      </c>
      <c r="F2646" s="71" t="s">
        <v>2029</v>
      </c>
      <c r="G2646" s="6"/>
      <c r="H2646" s="38"/>
      <c r="I2646" s="6" t="s">
        <v>1124</v>
      </c>
      <c r="J2646" s="147" t="s">
        <v>370</v>
      </c>
      <c r="K2646" s="147" t="s">
        <v>370</v>
      </c>
      <c r="L2646" s="71" t="s">
        <v>2030</v>
      </c>
      <c r="M2646" s="147" t="s">
        <v>510</v>
      </c>
      <c r="N2646" s="22" t="s">
        <v>370</v>
      </c>
    </row>
    <row r="2647" spans="1:14" s="1" customFormat="1" ht="28.5" hidden="1" outlineLevel="2">
      <c r="A2647" s="147" t="s">
        <v>764</v>
      </c>
      <c r="B2647" s="118" t="s">
        <v>1116</v>
      </c>
      <c r="C2647" s="148" t="s">
        <v>154</v>
      </c>
      <c r="D2647" s="148" t="s">
        <v>54</v>
      </c>
      <c r="E2647" s="147" t="s">
        <v>2087</v>
      </c>
      <c r="F2647" s="71" t="s">
        <v>2103</v>
      </c>
      <c r="G2647" s="6"/>
      <c r="H2647" s="38"/>
      <c r="I2647" s="6" t="s">
        <v>1124</v>
      </c>
      <c r="J2647" s="147" t="s">
        <v>215</v>
      </c>
      <c r="K2647" s="147" t="s">
        <v>331</v>
      </c>
      <c r="L2647" s="71" t="s">
        <v>2036</v>
      </c>
      <c r="M2647" s="147" t="s">
        <v>1918</v>
      </c>
      <c r="N2647" s="22" t="s">
        <v>370</v>
      </c>
    </row>
    <row r="2648" spans="1:14" s="1" customFormat="1" ht="399" outlineLevel="1" collapsed="1">
      <c r="A2648" s="147" t="s">
        <v>2104</v>
      </c>
      <c r="B2648" s="118" t="s">
        <v>1116</v>
      </c>
      <c r="C2648" s="148" t="s">
        <v>154</v>
      </c>
      <c r="D2648" s="148" t="s">
        <v>54</v>
      </c>
      <c r="E2648" s="147"/>
      <c r="F2648" s="71" t="s">
        <v>2105</v>
      </c>
      <c r="G2648" s="6" t="s">
        <v>1120</v>
      </c>
      <c r="H2648" s="38"/>
      <c r="I2648" s="6"/>
      <c r="J2648" s="147" t="s">
        <v>769</v>
      </c>
      <c r="K2648" s="147" t="s">
        <v>854</v>
      </c>
      <c r="L2648" s="4" t="str">
        <f>L2649&amp;" "&amp;N2649&amp;M2649&amp;" "&amp;L2650&amp;" "&amp;N2650&amp;M2650&amp;" "&amp;L2651&amp;" "&amp;N2651&amp;M2651&amp;" "&amp;L2652&amp;" "&amp;N2652&amp;M2652&amp;" "&amp;L2653&amp;" "&amp;N2653&amp;M2653&amp;" "&amp;L2654&amp;" "&amp;N2654&amp;M2654&amp;" "&amp;L2655&amp;" "&amp;N2655&amp;M2655&amp;" "&amp;L2656&amp;" "&amp;N2656&amp;M2656&amp;" "&amp;L2657&amp;" "&amp;N2657&amp;M2657&amp;" "&amp;L2658&amp;" "&amp;N2658&amp;M2658&amp;" "&amp;L2659&amp;" "&amp;N2659&amp;M2659&amp;" "&amp;L2660&amp;" "&amp;N2660&amp;M2660&amp;" "&amp;L2661&amp;" "&amp;N2661&amp;M2661&amp;" "&amp;L2662&amp;" "&amp;N2662&amp;M2662&amp;" "&amp;L2663&amp;" "&amp;N2663&amp;M2663&amp;" "&amp;L2664&amp;" "&amp;N2664&amp;M2664&amp;" "&amp;L2665&amp;" "&amp;N2665&amp;M2665&amp;" "&amp;L2666&amp;" "&amp;N2666&amp;M2666&amp;" "&amp;L2667&amp;" "&amp;N2667&amp;M2667&amp;" "&amp;L2668&amp;" "&amp;N2668&amp;M2668</f>
        <v xml:space="preserve">ремонт  выключателей 110 кВ 2шт ремонт выключателей 110 кВ 1шт ремонт разъединителей 110 кВ 4шт ремонт разъединителей 110 кВ 1шт ремонт выключателей 35 кВ 2шт ремонт выключателей 35 кВ 2шт ремонт разъединителей 35 кВ 1шт ремонт выключателей 10 кВ 5шт ремонт разъединителей 10 кВ 1шт ремонт трансформатора 10 кВ 1шт ремонт разъединителей 10 кВ 1шт ремонт трансформатора 10 кВ 1шт ремонт трансформатора 110 кВ 3шт ремонт трансформатора напряжения 110 кВ 2групп ремонт трансформатора напряжения 35 кВ 2групп ремонт трансформатора 10 кВ 2шт ремонт разрядников 110 кВ 2групп Ремонт разрядников 35 кВ 2групп ремонт разрядников 35 кВ 1групп ремонт выключателей 110 кВ 2шт ремонт разъединителей 110 кВ 2шт ремонт разъединителей 110 кВ 1шт ремонт  ЗОН 110 кВ 1шт ремонт ЗОН 110 кВ 1шт ремонт выключателя 10 кВ 10шт ремонт трансформатора 110 кВ 1шт ремонт трансформатора 110 кВ 1шт ремонт трансформатора тока 110 кВ 1шт ремонт разрядников 110 кВ 2групп ремонт трансформатора 10 кВ 2шт ремонт обогрева 2шт </v>
      </c>
      <c r="M2648" s="147"/>
      <c r="N2648" s="22"/>
    </row>
    <row r="2649" spans="1:14" s="1" customFormat="1" ht="28.5" hidden="1" outlineLevel="2">
      <c r="A2649" s="147" t="s">
        <v>769</v>
      </c>
      <c r="B2649" s="118" t="s">
        <v>1116</v>
      </c>
      <c r="C2649" s="148" t="s">
        <v>154</v>
      </c>
      <c r="D2649" s="148" t="s">
        <v>54</v>
      </c>
      <c r="E2649" s="147" t="s">
        <v>2106</v>
      </c>
      <c r="F2649" s="71" t="s">
        <v>2107</v>
      </c>
      <c r="G2649" s="6"/>
      <c r="H2649" s="38"/>
      <c r="I2649" s="6" t="s">
        <v>1124</v>
      </c>
      <c r="J2649" s="147" t="s">
        <v>331</v>
      </c>
      <c r="K2649" s="147" t="s">
        <v>346</v>
      </c>
      <c r="L2649" s="71" t="s">
        <v>2108</v>
      </c>
      <c r="M2649" s="147" t="s">
        <v>510</v>
      </c>
      <c r="N2649" s="22" t="s">
        <v>370</v>
      </c>
    </row>
    <row r="2650" spans="1:14" s="1" customFormat="1" ht="28.5" hidden="1" outlineLevel="2">
      <c r="A2650" s="147" t="s">
        <v>370</v>
      </c>
      <c r="B2650" s="118" t="s">
        <v>1116</v>
      </c>
      <c r="C2650" s="148" t="s">
        <v>154</v>
      </c>
      <c r="D2650" s="148" t="s">
        <v>54</v>
      </c>
      <c r="E2650" s="147" t="s">
        <v>2106</v>
      </c>
      <c r="F2650" s="71" t="s">
        <v>2109</v>
      </c>
      <c r="G2650" s="6"/>
      <c r="H2650" s="38"/>
      <c r="I2650" s="6" t="s">
        <v>43</v>
      </c>
      <c r="J2650" s="147" t="s">
        <v>344</v>
      </c>
      <c r="K2650" s="147" t="s">
        <v>344</v>
      </c>
      <c r="L2650" s="71" t="s">
        <v>2006</v>
      </c>
      <c r="M2650" s="147" t="s">
        <v>510</v>
      </c>
      <c r="N2650" s="22" t="s">
        <v>769</v>
      </c>
    </row>
    <row r="2651" spans="1:14" s="1" customFormat="1" ht="28.5" hidden="1" outlineLevel="2">
      <c r="A2651" s="147" t="s">
        <v>206</v>
      </c>
      <c r="B2651" s="118" t="s">
        <v>1116</v>
      </c>
      <c r="C2651" s="148" t="s">
        <v>154</v>
      </c>
      <c r="D2651" s="148" t="s">
        <v>54</v>
      </c>
      <c r="E2651" s="147" t="s">
        <v>2106</v>
      </c>
      <c r="F2651" s="71" t="s">
        <v>2110</v>
      </c>
      <c r="G2651" s="6"/>
      <c r="H2651" s="38"/>
      <c r="I2651" s="6" t="s">
        <v>43</v>
      </c>
      <c r="J2651" s="147" t="s">
        <v>331</v>
      </c>
      <c r="K2651" s="147" t="s">
        <v>346</v>
      </c>
      <c r="L2651" s="71" t="s">
        <v>2008</v>
      </c>
      <c r="M2651" s="147" t="s">
        <v>510</v>
      </c>
      <c r="N2651" s="22" t="s">
        <v>215</v>
      </c>
    </row>
    <row r="2652" spans="1:14" s="1" customFormat="1" ht="28.5" hidden="1" outlineLevel="2">
      <c r="A2652" s="147" t="s">
        <v>215</v>
      </c>
      <c r="B2652" s="118" t="s">
        <v>1116</v>
      </c>
      <c r="C2652" s="148" t="s">
        <v>154</v>
      </c>
      <c r="D2652" s="148" t="s">
        <v>54</v>
      </c>
      <c r="E2652" s="147" t="s">
        <v>2106</v>
      </c>
      <c r="F2652" s="71" t="s">
        <v>2111</v>
      </c>
      <c r="G2652" s="6"/>
      <c r="H2652" s="38"/>
      <c r="I2652" s="6" t="s">
        <v>1124</v>
      </c>
      <c r="J2652" s="147" t="s">
        <v>331</v>
      </c>
      <c r="K2652" s="147" t="s">
        <v>331</v>
      </c>
      <c r="L2652" s="71" t="s">
        <v>2008</v>
      </c>
      <c r="M2652" s="147" t="s">
        <v>510</v>
      </c>
      <c r="N2652" s="22" t="s">
        <v>769</v>
      </c>
    </row>
    <row r="2653" spans="1:14" s="1" customFormat="1" ht="28.5" hidden="1" outlineLevel="2">
      <c r="A2653" s="147" t="s">
        <v>331</v>
      </c>
      <c r="B2653" s="118" t="s">
        <v>1116</v>
      </c>
      <c r="C2653" s="148" t="s">
        <v>154</v>
      </c>
      <c r="D2653" s="148" t="s">
        <v>54</v>
      </c>
      <c r="E2653" s="147" t="s">
        <v>2052</v>
      </c>
      <c r="F2653" s="71" t="s">
        <v>2112</v>
      </c>
      <c r="G2653" s="6"/>
      <c r="H2653" s="38"/>
      <c r="I2653" s="6" t="s">
        <v>43</v>
      </c>
      <c r="J2653" s="147" t="s">
        <v>346</v>
      </c>
      <c r="K2653" s="147" t="s">
        <v>1534</v>
      </c>
      <c r="L2653" s="71" t="s">
        <v>2113</v>
      </c>
      <c r="M2653" s="147" t="s">
        <v>510</v>
      </c>
      <c r="N2653" s="22" t="s">
        <v>370</v>
      </c>
    </row>
    <row r="2654" spans="1:14" s="1" customFormat="1" ht="28.5" hidden="1" outlineLevel="2">
      <c r="A2654" s="147" t="s">
        <v>332</v>
      </c>
      <c r="B2654" s="118" t="s">
        <v>1116</v>
      </c>
      <c r="C2654" s="148" t="s">
        <v>154</v>
      </c>
      <c r="D2654" s="148" t="s">
        <v>54</v>
      </c>
      <c r="E2654" s="147" t="s">
        <v>2052</v>
      </c>
      <c r="F2654" s="71" t="s">
        <v>2114</v>
      </c>
      <c r="G2654" s="6"/>
      <c r="H2654" s="38"/>
      <c r="I2654" s="6" t="s">
        <v>43</v>
      </c>
      <c r="J2654" s="147" t="s">
        <v>1534</v>
      </c>
      <c r="K2654" s="147" t="s">
        <v>1534</v>
      </c>
      <c r="L2654" s="71" t="s">
        <v>2113</v>
      </c>
      <c r="M2654" s="147" t="s">
        <v>510</v>
      </c>
      <c r="N2654" s="22" t="s">
        <v>370</v>
      </c>
    </row>
    <row r="2655" spans="1:14" s="1" customFormat="1" ht="28.5" hidden="1" outlineLevel="2">
      <c r="A2655" s="147" t="s">
        <v>346</v>
      </c>
      <c r="B2655" s="118" t="s">
        <v>1116</v>
      </c>
      <c r="C2655" s="148" t="s">
        <v>154</v>
      </c>
      <c r="D2655" s="148" t="s">
        <v>54</v>
      </c>
      <c r="E2655" s="147" t="s">
        <v>2052</v>
      </c>
      <c r="F2655" s="71" t="s">
        <v>2115</v>
      </c>
      <c r="G2655" s="6"/>
      <c r="H2655" s="38"/>
      <c r="I2655" s="6" t="s">
        <v>1124</v>
      </c>
      <c r="J2655" s="147" t="s">
        <v>1534</v>
      </c>
      <c r="K2655" s="147" t="s">
        <v>1534</v>
      </c>
      <c r="L2655" s="71" t="s">
        <v>2071</v>
      </c>
      <c r="M2655" s="147" t="s">
        <v>510</v>
      </c>
      <c r="N2655" s="22" t="s">
        <v>769</v>
      </c>
    </row>
    <row r="2656" spans="1:14" s="1" customFormat="1" ht="28.5" hidden="1" outlineLevel="2">
      <c r="A2656" s="147" t="s">
        <v>348</v>
      </c>
      <c r="B2656" s="118" t="s">
        <v>1116</v>
      </c>
      <c r="C2656" s="148" t="s">
        <v>154</v>
      </c>
      <c r="D2656" s="148" t="s">
        <v>54</v>
      </c>
      <c r="E2656" s="147" t="s">
        <v>2116</v>
      </c>
      <c r="F2656" s="71" t="s">
        <v>2117</v>
      </c>
      <c r="G2656" s="6"/>
      <c r="H2656" s="38"/>
      <c r="I2656" s="6" t="s">
        <v>1124</v>
      </c>
      <c r="J2656" s="147" t="s">
        <v>854</v>
      </c>
      <c r="K2656" s="147" t="s">
        <v>854</v>
      </c>
      <c r="L2656" s="71" t="s">
        <v>2096</v>
      </c>
      <c r="M2656" s="147" t="s">
        <v>510</v>
      </c>
      <c r="N2656" s="22" t="s">
        <v>331</v>
      </c>
    </row>
    <row r="2657" spans="1:14" s="1" customFormat="1" ht="28.5" hidden="1" outlineLevel="2">
      <c r="A2657" s="147" t="s">
        <v>344</v>
      </c>
      <c r="B2657" s="118" t="s">
        <v>1116</v>
      </c>
      <c r="C2657" s="148" t="s">
        <v>154</v>
      </c>
      <c r="D2657" s="148" t="s">
        <v>54</v>
      </c>
      <c r="E2657" s="147" t="s">
        <v>2118</v>
      </c>
      <c r="F2657" s="71" t="s">
        <v>2016</v>
      </c>
      <c r="G2657" s="6"/>
      <c r="H2657" s="38"/>
      <c r="I2657" s="6" t="s">
        <v>1124</v>
      </c>
      <c r="J2657" s="147" t="s">
        <v>769</v>
      </c>
      <c r="K2657" s="147" t="s">
        <v>769</v>
      </c>
      <c r="L2657" s="71" t="s">
        <v>2119</v>
      </c>
      <c r="M2657" s="147" t="s">
        <v>510</v>
      </c>
      <c r="N2657" s="22" t="s">
        <v>769</v>
      </c>
    </row>
    <row r="2658" spans="1:14" s="1" customFormat="1" ht="28.5" hidden="1" outlineLevel="2">
      <c r="A2658" s="147" t="s">
        <v>1534</v>
      </c>
      <c r="B2658" s="118" t="s">
        <v>1116</v>
      </c>
      <c r="C2658" s="148" t="s">
        <v>154</v>
      </c>
      <c r="D2658" s="148" t="s">
        <v>54</v>
      </c>
      <c r="E2658" s="147" t="s">
        <v>2120</v>
      </c>
      <c r="F2658" s="71" t="s">
        <v>2080</v>
      </c>
      <c r="G2658" s="6"/>
      <c r="H2658" s="38"/>
      <c r="I2658" s="6" t="s">
        <v>1124</v>
      </c>
      <c r="J2658" s="147" t="s">
        <v>769</v>
      </c>
      <c r="K2658" s="147" t="s">
        <v>769</v>
      </c>
      <c r="L2658" s="71" t="s">
        <v>2014</v>
      </c>
      <c r="M2658" s="147" t="s">
        <v>510</v>
      </c>
      <c r="N2658" s="22" t="s">
        <v>769</v>
      </c>
    </row>
    <row r="2659" spans="1:14" s="1" customFormat="1" ht="28.5" hidden="1" outlineLevel="2">
      <c r="A2659" s="147" t="s">
        <v>854</v>
      </c>
      <c r="B2659" s="118" t="s">
        <v>1116</v>
      </c>
      <c r="C2659" s="148" t="s">
        <v>154</v>
      </c>
      <c r="D2659" s="148" t="s">
        <v>54</v>
      </c>
      <c r="E2659" s="147" t="s">
        <v>2118</v>
      </c>
      <c r="F2659" s="71" t="s">
        <v>2019</v>
      </c>
      <c r="G2659" s="6"/>
      <c r="H2659" s="38"/>
      <c r="I2659" s="6" t="s">
        <v>1124</v>
      </c>
      <c r="J2659" s="147" t="s">
        <v>1534</v>
      </c>
      <c r="K2659" s="147" t="s">
        <v>1534</v>
      </c>
      <c r="L2659" s="71" t="s">
        <v>2119</v>
      </c>
      <c r="M2659" s="147" t="s">
        <v>510</v>
      </c>
      <c r="N2659" s="22" t="s">
        <v>769</v>
      </c>
    </row>
    <row r="2660" spans="1:14" s="1" customFormat="1" ht="28.5" hidden="1" outlineLevel="2">
      <c r="A2660" s="147" t="s">
        <v>764</v>
      </c>
      <c r="B2660" s="118" t="s">
        <v>1116</v>
      </c>
      <c r="C2660" s="148" t="s">
        <v>154</v>
      </c>
      <c r="D2660" s="148" t="s">
        <v>54</v>
      </c>
      <c r="E2660" s="147" t="s">
        <v>2121</v>
      </c>
      <c r="F2660" s="71" t="s">
        <v>2122</v>
      </c>
      <c r="G2660" s="6"/>
      <c r="H2660" s="38"/>
      <c r="I2660" s="6" t="s">
        <v>1124</v>
      </c>
      <c r="J2660" s="147" t="s">
        <v>1534</v>
      </c>
      <c r="K2660" s="147" t="s">
        <v>1534</v>
      </c>
      <c r="L2660" s="71" t="s">
        <v>2014</v>
      </c>
      <c r="M2660" s="147" t="s">
        <v>510</v>
      </c>
      <c r="N2660" s="22" t="s">
        <v>769</v>
      </c>
    </row>
    <row r="2661" spans="1:14" s="1" customFormat="1" ht="28.5" hidden="1" outlineLevel="2">
      <c r="A2661" s="147" t="s">
        <v>2031</v>
      </c>
      <c r="B2661" s="118" t="s">
        <v>1116</v>
      </c>
      <c r="C2661" s="148" t="s">
        <v>154</v>
      </c>
      <c r="D2661" s="148" t="s">
        <v>54</v>
      </c>
      <c r="E2661" s="147" t="s">
        <v>2123</v>
      </c>
      <c r="F2661" s="71" t="s">
        <v>2124</v>
      </c>
      <c r="G2661" s="6"/>
      <c r="H2661" s="38"/>
      <c r="I2661" s="6" t="s">
        <v>1124</v>
      </c>
      <c r="J2661" s="147" t="s">
        <v>331</v>
      </c>
      <c r="K2661" s="147" t="s">
        <v>346</v>
      </c>
      <c r="L2661" s="71" t="s">
        <v>2023</v>
      </c>
      <c r="M2661" s="147" t="s">
        <v>510</v>
      </c>
      <c r="N2661" s="22" t="s">
        <v>206</v>
      </c>
    </row>
    <row r="2662" spans="1:14" s="1" customFormat="1" ht="28.5" hidden="1" outlineLevel="2">
      <c r="A2662" s="147" t="s">
        <v>2034</v>
      </c>
      <c r="B2662" s="118" t="s">
        <v>1116</v>
      </c>
      <c r="C2662" s="148" t="s">
        <v>154</v>
      </c>
      <c r="D2662" s="148" t="s">
        <v>54</v>
      </c>
      <c r="E2662" s="147" t="s">
        <v>2106</v>
      </c>
      <c r="F2662" s="71" t="s">
        <v>2057</v>
      </c>
      <c r="G2662" s="6"/>
      <c r="H2662" s="38"/>
      <c r="I2662" s="6" t="s">
        <v>1124</v>
      </c>
      <c r="J2662" s="147" t="s">
        <v>215</v>
      </c>
      <c r="K2662" s="147" t="s">
        <v>215</v>
      </c>
      <c r="L2662" s="71" t="s">
        <v>2033</v>
      </c>
      <c r="M2662" s="147" t="s">
        <v>1918</v>
      </c>
      <c r="N2662" s="22" t="s">
        <v>370</v>
      </c>
    </row>
    <row r="2663" spans="1:14" s="1" customFormat="1" ht="28.5" hidden="1" outlineLevel="2">
      <c r="A2663" s="147" t="s">
        <v>2037</v>
      </c>
      <c r="B2663" s="118" t="s">
        <v>1116</v>
      </c>
      <c r="C2663" s="148" t="s">
        <v>154</v>
      </c>
      <c r="D2663" s="148" t="s">
        <v>54</v>
      </c>
      <c r="E2663" s="147" t="s">
        <v>2052</v>
      </c>
      <c r="F2663" s="71" t="s">
        <v>2125</v>
      </c>
      <c r="G2663" s="6"/>
      <c r="H2663" s="38"/>
      <c r="I2663" s="6" t="s">
        <v>1124</v>
      </c>
      <c r="J2663" s="147" t="s">
        <v>206</v>
      </c>
      <c r="K2663" s="147" t="s">
        <v>331</v>
      </c>
      <c r="L2663" s="71" t="s">
        <v>2028</v>
      </c>
      <c r="M2663" s="147" t="s">
        <v>1918</v>
      </c>
      <c r="N2663" s="22" t="s">
        <v>370</v>
      </c>
    </row>
    <row r="2664" spans="1:14" s="1" customFormat="1" ht="28.5" hidden="1" outlineLevel="2">
      <c r="A2664" s="147" t="s">
        <v>2126</v>
      </c>
      <c r="B2664" s="118" t="s">
        <v>1116</v>
      </c>
      <c r="C2664" s="148" t="s">
        <v>154</v>
      </c>
      <c r="D2664" s="148" t="s">
        <v>54</v>
      </c>
      <c r="E2664" s="147" t="s">
        <v>2116</v>
      </c>
      <c r="F2664" s="71" t="s">
        <v>2029</v>
      </c>
      <c r="G2664" s="6"/>
      <c r="H2664" s="38"/>
      <c r="I2664" s="6" t="s">
        <v>1124</v>
      </c>
      <c r="J2664" s="147" t="s">
        <v>332</v>
      </c>
      <c r="K2664" s="147" t="s">
        <v>332</v>
      </c>
      <c r="L2664" s="71" t="s">
        <v>2014</v>
      </c>
      <c r="M2664" s="147" t="s">
        <v>510</v>
      </c>
      <c r="N2664" s="22" t="s">
        <v>370</v>
      </c>
    </row>
    <row r="2665" spans="1:14" s="1" customFormat="1" ht="28.5" hidden="1" outlineLevel="2">
      <c r="A2665" s="147" t="s">
        <v>2127</v>
      </c>
      <c r="B2665" s="118" t="s">
        <v>1116</v>
      </c>
      <c r="C2665" s="148" t="s">
        <v>154</v>
      </c>
      <c r="D2665" s="148" t="s">
        <v>54</v>
      </c>
      <c r="E2665" s="147" t="s">
        <v>2106</v>
      </c>
      <c r="F2665" s="71" t="s">
        <v>2128</v>
      </c>
      <c r="G2665" s="6"/>
      <c r="H2665" s="38"/>
      <c r="I2665" s="6" t="s">
        <v>1124</v>
      </c>
      <c r="J2665" s="147" t="s">
        <v>215</v>
      </c>
      <c r="K2665" s="147" t="s">
        <v>215</v>
      </c>
      <c r="L2665" s="71" t="s">
        <v>2036</v>
      </c>
      <c r="M2665" s="147" t="s">
        <v>1918</v>
      </c>
      <c r="N2665" s="22" t="s">
        <v>370</v>
      </c>
    </row>
    <row r="2666" spans="1:14" s="1" customFormat="1" ht="28.5" hidden="1" outlineLevel="2">
      <c r="A2666" s="147" t="s">
        <v>2129</v>
      </c>
      <c r="B2666" s="118" t="s">
        <v>1116</v>
      </c>
      <c r="C2666" s="148" t="s">
        <v>154</v>
      </c>
      <c r="D2666" s="148" t="s">
        <v>54</v>
      </c>
      <c r="E2666" s="147" t="s">
        <v>2052</v>
      </c>
      <c r="F2666" s="71" t="s">
        <v>2130</v>
      </c>
      <c r="G2666" s="6"/>
      <c r="H2666" s="38"/>
      <c r="I2666" s="6" t="s">
        <v>1124</v>
      </c>
      <c r="J2666" s="147" t="s">
        <v>331</v>
      </c>
      <c r="K2666" s="147" t="s">
        <v>331</v>
      </c>
      <c r="L2666" s="71" t="s">
        <v>1561</v>
      </c>
      <c r="M2666" s="147" t="s">
        <v>1918</v>
      </c>
      <c r="N2666" s="22" t="s">
        <v>370</v>
      </c>
    </row>
    <row r="2667" spans="1:14" s="1" customFormat="1" ht="28.5" hidden="1" outlineLevel="2">
      <c r="A2667" s="147" t="s">
        <v>2131</v>
      </c>
      <c r="B2667" s="118" t="s">
        <v>1116</v>
      </c>
      <c r="C2667" s="148" t="s">
        <v>154</v>
      </c>
      <c r="D2667" s="148" t="s">
        <v>54</v>
      </c>
      <c r="E2667" s="147" t="s">
        <v>2052</v>
      </c>
      <c r="F2667" s="71" t="s">
        <v>2132</v>
      </c>
      <c r="G2667" s="6"/>
      <c r="H2667" s="38"/>
      <c r="I2667" s="6" t="s">
        <v>1124</v>
      </c>
      <c r="J2667" s="147" t="s">
        <v>206</v>
      </c>
      <c r="K2667" s="147" t="s">
        <v>206</v>
      </c>
      <c r="L2667" s="71" t="s">
        <v>2039</v>
      </c>
      <c r="M2667" s="147" t="s">
        <v>1918</v>
      </c>
      <c r="N2667" s="22" t="s">
        <v>769</v>
      </c>
    </row>
    <row r="2668" spans="1:14" s="1" customFormat="1" ht="156.75" outlineLevel="1" collapsed="1">
      <c r="A2668" s="147" t="s">
        <v>2136</v>
      </c>
      <c r="B2668" s="118" t="s">
        <v>1116</v>
      </c>
      <c r="C2668" s="148" t="s">
        <v>154</v>
      </c>
      <c r="D2668" s="148" t="s">
        <v>54</v>
      </c>
      <c r="E2668" s="147"/>
      <c r="F2668" s="71" t="s">
        <v>2137</v>
      </c>
      <c r="G2668" s="6" t="s">
        <v>1120</v>
      </c>
      <c r="H2668" s="38"/>
      <c r="I2668" s="6"/>
      <c r="J2668" s="147" t="s">
        <v>769</v>
      </c>
      <c r="K2668" s="147" t="s">
        <v>764</v>
      </c>
      <c r="L2668" s="4" t="str">
        <f>L2669&amp;" "&amp;N2669&amp;M2669&amp;" "&amp;L2670&amp;" "&amp;N2670&amp;M2670&amp;" "&amp;L2671&amp;" "&amp;N2671&amp;M2671&amp;" "&amp;L2672&amp;" "&amp;N2672&amp;M2672&amp;" "&amp;L2673&amp;" "&amp;N2673&amp;M2673&amp;" "&amp;L2674&amp;" "&amp;N2674&amp;M2674&amp;" "&amp;L2675&amp;" "&amp;N2675&amp;M2675&amp;" "&amp;L2676&amp;" "&amp;N2676&amp;M2676&amp;" "&amp;L2677&amp;" "&amp;N2677&amp;M2677&amp;" "&amp;L2678&amp;" "&amp;N2678&amp;M2678&amp;" "&amp;L2679&amp;" "&amp;N2679&amp;M2679&amp;" "&amp;L2680&amp;" "&amp;N2680&amp;M2680</f>
        <v>ремонт выключателей 110 кВ 2шт ремонт разъединителей 110 кВ 2шт ремонт разъединителей 110 кВ 1шт ремонт  ЗОН 110 кВ 1шт ремонт ЗОН 110 кВ 1шт ремонт выключателя 10 кВ 10шт ремонт трансформатора 110 кВ 1шт ремонт трансформатора 110 кВ 1шт ремонт трансформатора тока 110 кВ 1шт ремонт разрядников 110 кВ 2групп ремонт трансформатора 10 кВ 2шт ремонт обогрева 2шт</v>
      </c>
      <c r="M2668" s="147"/>
      <c r="N2668" s="22"/>
    </row>
    <row r="2669" spans="1:14" s="1" customFormat="1" ht="28.5" hidden="1" outlineLevel="2">
      <c r="A2669" s="147" t="s">
        <v>769</v>
      </c>
      <c r="B2669" s="118" t="s">
        <v>1116</v>
      </c>
      <c r="C2669" s="148" t="s">
        <v>154</v>
      </c>
      <c r="D2669" s="148" t="s">
        <v>54</v>
      </c>
      <c r="E2669" s="147" t="s">
        <v>2138</v>
      </c>
      <c r="F2669" s="71" t="s">
        <v>2139</v>
      </c>
      <c r="G2669" s="6"/>
      <c r="H2669" s="38"/>
      <c r="I2669" s="6" t="s">
        <v>1124</v>
      </c>
      <c r="J2669" s="147" t="s">
        <v>854</v>
      </c>
      <c r="K2669" s="147" t="s">
        <v>854</v>
      </c>
      <c r="L2669" s="71" t="s">
        <v>2006</v>
      </c>
      <c r="M2669" s="147" t="s">
        <v>510</v>
      </c>
      <c r="N2669" s="22" t="s">
        <v>370</v>
      </c>
    </row>
    <row r="2670" spans="1:14" s="1" customFormat="1" ht="28.5" hidden="1" outlineLevel="2">
      <c r="A2670" s="147" t="s">
        <v>370</v>
      </c>
      <c r="B2670" s="118" t="s">
        <v>1116</v>
      </c>
      <c r="C2670" s="148" t="s">
        <v>154</v>
      </c>
      <c r="D2670" s="148" t="s">
        <v>54</v>
      </c>
      <c r="E2670" s="147" t="s">
        <v>2138</v>
      </c>
      <c r="F2670" s="71" t="s">
        <v>2140</v>
      </c>
      <c r="G2670" s="6"/>
      <c r="H2670" s="38"/>
      <c r="I2670" s="6" t="s">
        <v>43</v>
      </c>
      <c r="J2670" s="147" t="s">
        <v>348</v>
      </c>
      <c r="K2670" s="147" t="s">
        <v>348</v>
      </c>
      <c r="L2670" s="71" t="s">
        <v>2008</v>
      </c>
      <c r="M2670" s="147" t="s">
        <v>510</v>
      </c>
      <c r="N2670" s="22" t="s">
        <v>370</v>
      </c>
    </row>
    <row r="2671" spans="1:14" s="1" customFormat="1" ht="28.5" hidden="1" outlineLevel="2">
      <c r="A2671" s="147" t="s">
        <v>206</v>
      </c>
      <c r="B2671" s="118" t="s">
        <v>1116</v>
      </c>
      <c r="C2671" s="148" t="s">
        <v>154</v>
      </c>
      <c r="D2671" s="148" t="s">
        <v>54</v>
      </c>
      <c r="E2671" s="147" t="s">
        <v>2138</v>
      </c>
      <c r="F2671" s="71" t="s">
        <v>2141</v>
      </c>
      <c r="G2671" s="6"/>
      <c r="H2671" s="38"/>
      <c r="I2671" s="6" t="s">
        <v>1124</v>
      </c>
      <c r="J2671" s="147" t="s">
        <v>344</v>
      </c>
      <c r="K2671" s="147" t="s">
        <v>344</v>
      </c>
      <c r="L2671" s="71" t="s">
        <v>2008</v>
      </c>
      <c r="M2671" s="147" t="s">
        <v>510</v>
      </c>
      <c r="N2671" s="22" t="s">
        <v>769</v>
      </c>
    </row>
    <row r="2672" spans="1:14" s="1" customFormat="1" ht="28.5" hidden="1" outlineLevel="2">
      <c r="A2672" s="147" t="s">
        <v>215</v>
      </c>
      <c r="B2672" s="118" t="s">
        <v>1116</v>
      </c>
      <c r="C2672" s="148" t="s">
        <v>154</v>
      </c>
      <c r="D2672" s="148" t="s">
        <v>54</v>
      </c>
      <c r="E2672" s="147" t="s">
        <v>2138</v>
      </c>
      <c r="F2672" s="71" t="s">
        <v>2072</v>
      </c>
      <c r="G2672" s="6"/>
      <c r="H2672" s="38"/>
      <c r="I2672" s="6" t="s">
        <v>43</v>
      </c>
      <c r="J2672" s="147" t="s">
        <v>206</v>
      </c>
      <c r="K2672" s="147" t="s">
        <v>206</v>
      </c>
      <c r="L2672" s="71" t="s">
        <v>2142</v>
      </c>
      <c r="M2672" s="147" t="s">
        <v>510</v>
      </c>
      <c r="N2672" s="22" t="s">
        <v>769</v>
      </c>
    </row>
    <row r="2673" spans="1:14" s="1" customFormat="1" ht="28.5" hidden="1" outlineLevel="2">
      <c r="A2673" s="147" t="s">
        <v>331</v>
      </c>
      <c r="B2673" s="118" t="s">
        <v>1116</v>
      </c>
      <c r="C2673" s="148" t="s">
        <v>154</v>
      </c>
      <c r="D2673" s="148" t="s">
        <v>54</v>
      </c>
      <c r="E2673" s="147" t="s">
        <v>2138</v>
      </c>
      <c r="F2673" s="71" t="s">
        <v>2143</v>
      </c>
      <c r="G2673" s="6"/>
      <c r="H2673" s="38"/>
      <c r="I2673" s="6" t="s">
        <v>1124</v>
      </c>
      <c r="J2673" s="147" t="s">
        <v>206</v>
      </c>
      <c r="K2673" s="147" t="s">
        <v>206</v>
      </c>
      <c r="L2673" s="71" t="s">
        <v>2073</v>
      </c>
      <c r="M2673" s="147" t="s">
        <v>510</v>
      </c>
      <c r="N2673" s="22" t="s">
        <v>769</v>
      </c>
    </row>
    <row r="2674" spans="1:14" s="1" customFormat="1" ht="28.5" hidden="1" outlineLevel="2">
      <c r="A2674" s="147" t="s">
        <v>332</v>
      </c>
      <c r="B2674" s="118" t="s">
        <v>1116</v>
      </c>
      <c r="C2674" s="148" t="s">
        <v>154</v>
      </c>
      <c r="D2674" s="148" t="s">
        <v>54</v>
      </c>
      <c r="E2674" s="147" t="s">
        <v>2144</v>
      </c>
      <c r="F2674" s="71" t="s">
        <v>2145</v>
      </c>
      <c r="G2674" s="6"/>
      <c r="H2674" s="38"/>
      <c r="I2674" s="6" t="s">
        <v>43</v>
      </c>
      <c r="J2674" s="147" t="s">
        <v>769</v>
      </c>
      <c r="K2674" s="147" t="s">
        <v>764</v>
      </c>
      <c r="L2674" s="5" t="s">
        <v>2146</v>
      </c>
      <c r="M2674" s="147" t="s">
        <v>510</v>
      </c>
      <c r="N2674" s="22" t="s">
        <v>1534</v>
      </c>
    </row>
    <row r="2675" spans="1:14" s="1" customFormat="1" ht="28.5" hidden="1" outlineLevel="2">
      <c r="A2675" s="147" t="s">
        <v>346</v>
      </c>
      <c r="B2675" s="118" t="s">
        <v>1116</v>
      </c>
      <c r="C2675" s="148" t="s">
        <v>154</v>
      </c>
      <c r="D2675" s="148" t="s">
        <v>54</v>
      </c>
      <c r="E2675" s="147" t="s">
        <v>2147</v>
      </c>
      <c r="F2675" s="71" t="s">
        <v>2098</v>
      </c>
      <c r="G2675" s="6"/>
      <c r="H2675" s="38"/>
      <c r="I2675" s="6" t="s">
        <v>1124</v>
      </c>
      <c r="J2675" s="147" t="s">
        <v>206</v>
      </c>
      <c r="K2675" s="147" t="s">
        <v>206</v>
      </c>
      <c r="L2675" s="71" t="s">
        <v>2023</v>
      </c>
      <c r="M2675" s="147" t="s">
        <v>510</v>
      </c>
      <c r="N2675" s="22" t="s">
        <v>769</v>
      </c>
    </row>
    <row r="2676" spans="1:14" s="1" customFormat="1" ht="28.5" hidden="1" outlineLevel="2">
      <c r="A2676" s="147" t="s">
        <v>348</v>
      </c>
      <c r="B2676" s="118" t="s">
        <v>1116</v>
      </c>
      <c r="C2676" s="148" t="s">
        <v>154</v>
      </c>
      <c r="D2676" s="148" t="s">
        <v>54</v>
      </c>
      <c r="E2676" s="147" t="s">
        <v>2148</v>
      </c>
      <c r="F2676" s="71" t="s">
        <v>2100</v>
      </c>
      <c r="G2676" s="6"/>
      <c r="H2676" s="38"/>
      <c r="I2676" s="6" t="s">
        <v>1124</v>
      </c>
      <c r="J2676" s="147" t="s">
        <v>215</v>
      </c>
      <c r="K2676" s="147" t="s">
        <v>215</v>
      </c>
      <c r="L2676" s="71" t="s">
        <v>2023</v>
      </c>
      <c r="M2676" s="147" t="s">
        <v>510</v>
      </c>
      <c r="N2676" s="22" t="s">
        <v>769</v>
      </c>
    </row>
    <row r="2677" spans="1:14" s="1" customFormat="1" ht="28.5" hidden="1" outlineLevel="2">
      <c r="A2677" s="147" t="s">
        <v>344</v>
      </c>
      <c r="B2677" s="118" t="s">
        <v>1116</v>
      </c>
      <c r="C2677" s="148" t="s">
        <v>154</v>
      </c>
      <c r="D2677" s="148" t="s">
        <v>54</v>
      </c>
      <c r="E2677" s="147" t="s">
        <v>2138</v>
      </c>
      <c r="F2677" s="71" t="s">
        <v>2149</v>
      </c>
      <c r="G2677" s="6"/>
      <c r="H2677" s="38"/>
      <c r="I2677" s="6" t="s">
        <v>1124</v>
      </c>
      <c r="J2677" s="147" t="s">
        <v>206</v>
      </c>
      <c r="K2677" s="147" t="s">
        <v>206</v>
      </c>
      <c r="L2677" s="71" t="s">
        <v>2025</v>
      </c>
      <c r="M2677" s="147" t="s">
        <v>510</v>
      </c>
      <c r="N2677" s="22" t="s">
        <v>769</v>
      </c>
    </row>
    <row r="2678" spans="1:14" s="1" customFormat="1" ht="28.5" hidden="1" outlineLevel="2">
      <c r="A2678" s="147" t="s">
        <v>1534</v>
      </c>
      <c r="B2678" s="118" t="s">
        <v>1116</v>
      </c>
      <c r="C2678" s="148" t="s">
        <v>154</v>
      </c>
      <c r="D2678" s="148" t="s">
        <v>54</v>
      </c>
      <c r="E2678" s="147" t="s">
        <v>2138</v>
      </c>
      <c r="F2678" s="71" t="s">
        <v>2035</v>
      </c>
      <c r="G2678" s="6"/>
      <c r="H2678" s="38"/>
      <c r="I2678" s="6" t="s">
        <v>1124</v>
      </c>
      <c r="J2678" s="147" t="s">
        <v>206</v>
      </c>
      <c r="K2678" s="147" t="s">
        <v>206</v>
      </c>
      <c r="L2678" s="71" t="s">
        <v>2036</v>
      </c>
      <c r="M2678" s="147" t="s">
        <v>1918</v>
      </c>
      <c r="N2678" s="22" t="s">
        <v>370</v>
      </c>
    </row>
    <row r="2679" spans="1:14" s="1" customFormat="1" ht="28.5" hidden="1" outlineLevel="2">
      <c r="A2679" s="147" t="s">
        <v>854</v>
      </c>
      <c r="B2679" s="118" t="s">
        <v>1116</v>
      </c>
      <c r="C2679" s="148" t="s">
        <v>154</v>
      </c>
      <c r="D2679" s="148" t="s">
        <v>54</v>
      </c>
      <c r="E2679" s="147" t="s">
        <v>2150</v>
      </c>
      <c r="F2679" s="71" t="s">
        <v>2151</v>
      </c>
      <c r="G2679" s="6"/>
      <c r="H2679" s="38"/>
      <c r="I2679" s="6" t="s">
        <v>1124</v>
      </c>
      <c r="J2679" s="147" t="s">
        <v>854</v>
      </c>
      <c r="K2679" s="147" t="s">
        <v>854</v>
      </c>
      <c r="L2679" s="71" t="s">
        <v>2014</v>
      </c>
      <c r="M2679" s="147" t="s">
        <v>510</v>
      </c>
      <c r="N2679" s="22" t="s">
        <v>370</v>
      </c>
    </row>
    <row r="2680" spans="1:14" s="1" customFormat="1" ht="28.5" hidden="1" outlineLevel="2">
      <c r="A2680" s="147" t="s">
        <v>764</v>
      </c>
      <c r="B2680" s="118" t="s">
        <v>1116</v>
      </c>
      <c r="C2680" s="148" t="s">
        <v>154</v>
      </c>
      <c r="D2680" s="148" t="s">
        <v>54</v>
      </c>
      <c r="E2680" s="147" t="s">
        <v>2138</v>
      </c>
      <c r="F2680" s="71" t="s">
        <v>2152</v>
      </c>
      <c r="G2680" s="6"/>
      <c r="H2680" s="38"/>
      <c r="I2680" s="6" t="s">
        <v>1124</v>
      </c>
      <c r="J2680" s="147" t="s">
        <v>1534</v>
      </c>
      <c r="K2680" s="147" t="s">
        <v>1534</v>
      </c>
      <c r="L2680" s="71" t="s">
        <v>2062</v>
      </c>
      <c r="M2680" s="147" t="s">
        <v>510</v>
      </c>
      <c r="N2680" s="22" t="s">
        <v>370</v>
      </c>
    </row>
    <row r="2681" spans="1:14" s="114" customFormat="1" ht="42.75" outlineLevel="1" collapsed="1">
      <c r="A2681" s="148" t="s">
        <v>2153</v>
      </c>
      <c r="B2681" s="118" t="s">
        <v>1116</v>
      </c>
      <c r="C2681" s="148" t="s">
        <v>2154</v>
      </c>
      <c r="D2681" s="148" t="s">
        <v>54</v>
      </c>
      <c r="E2681" s="148"/>
      <c r="F2681" s="5" t="s">
        <v>2155</v>
      </c>
      <c r="G2681" s="60" t="s">
        <v>108</v>
      </c>
      <c r="H2681" s="143"/>
      <c r="I2681" s="142" t="s">
        <v>43</v>
      </c>
      <c r="J2681" s="143" t="s">
        <v>2156</v>
      </c>
      <c r="K2681" s="143" t="s">
        <v>2156</v>
      </c>
      <c r="L2681" s="5" t="str">
        <f>L2682&amp;" "&amp;N2682&amp;M2682</f>
        <v>Капитальный ремонт ТМ 400/35/10 3шт</v>
      </c>
      <c r="M2681" s="77" t="s">
        <v>44</v>
      </c>
      <c r="N2681" s="20">
        <v>3</v>
      </c>
    </row>
    <row r="2682" spans="1:14" s="114" customFormat="1" hidden="1" outlineLevel="2">
      <c r="A2682" s="148"/>
      <c r="B2682" s="118" t="s">
        <v>1116</v>
      </c>
      <c r="C2682" s="148"/>
      <c r="D2682" s="148" t="s">
        <v>54</v>
      </c>
      <c r="E2682" s="148"/>
      <c r="F2682" s="5"/>
      <c r="G2682" s="60"/>
      <c r="H2682" s="143"/>
      <c r="I2682" s="142"/>
      <c r="J2682" s="143"/>
      <c r="K2682" s="143"/>
      <c r="L2682" s="5" t="s">
        <v>2157</v>
      </c>
      <c r="M2682" s="77" t="s">
        <v>510</v>
      </c>
      <c r="N2682" s="20">
        <v>3</v>
      </c>
    </row>
    <row r="2683" spans="1:14" s="114" customFormat="1" ht="42.75" outlineLevel="1" collapsed="1">
      <c r="A2683" s="148" t="s">
        <v>2158</v>
      </c>
      <c r="B2683" s="118" t="s">
        <v>1116</v>
      </c>
      <c r="C2683" s="148" t="s">
        <v>2154</v>
      </c>
      <c r="D2683" s="148" t="s">
        <v>54</v>
      </c>
      <c r="E2683" s="148"/>
      <c r="F2683" s="5" t="s">
        <v>2159</v>
      </c>
      <c r="G2683" s="141" t="s">
        <v>108</v>
      </c>
      <c r="H2683" s="143"/>
      <c r="I2683" s="142" t="s">
        <v>43</v>
      </c>
      <c r="J2683" s="143" t="s">
        <v>2160</v>
      </c>
      <c r="K2683" s="143" t="s">
        <v>2160</v>
      </c>
      <c r="L2683" s="5" t="str">
        <f>L2684&amp;" "&amp;N2684&amp;M2684</f>
        <v>Капитальный ремонт трансформаторов 110 кВ 6шт</v>
      </c>
      <c r="M2683" s="148" t="s">
        <v>510</v>
      </c>
      <c r="N2683" s="20">
        <v>6</v>
      </c>
    </row>
    <row r="2684" spans="1:14" s="114" customFormat="1" hidden="1" outlineLevel="2">
      <c r="A2684" s="148"/>
      <c r="B2684" s="118" t="s">
        <v>1116</v>
      </c>
      <c r="C2684" s="148"/>
      <c r="D2684" s="148" t="s">
        <v>54</v>
      </c>
      <c r="E2684" s="148"/>
      <c r="F2684" s="5"/>
      <c r="G2684" s="141"/>
      <c r="H2684" s="143"/>
      <c r="I2684" s="142"/>
      <c r="J2684" s="143"/>
      <c r="K2684" s="143"/>
      <c r="L2684" s="5" t="s">
        <v>2161</v>
      </c>
      <c r="M2684" s="148" t="s">
        <v>510</v>
      </c>
      <c r="N2684" s="20">
        <v>6</v>
      </c>
    </row>
    <row r="2685" spans="1:14" s="114" customFormat="1" ht="42.75" outlineLevel="1" collapsed="1">
      <c r="A2685" s="148" t="s">
        <v>2162</v>
      </c>
      <c r="B2685" s="118" t="s">
        <v>1116</v>
      </c>
      <c r="C2685" s="148" t="s">
        <v>2154</v>
      </c>
      <c r="D2685" s="148" t="s">
        <v>54</v>
      </c>
      <c r="E2685" s="148"/>
      <c r="F2685" s="5" t="s">
        <v>2163</v>
      </c>
      <c r="G2685" s="141" t="s">
        <v>108</v>
      </c>
      <c r="H2685" s="143"/>
      <c r="I2685" s="142" t="s">
        <v>43</v>
      </c>
      <c r="J2685" s="143" t="s">
        <v>2164</v>
      </c>
      <c r="K2685" s="143" t="s">
        <v>2164</v>
      </c>
      <c r="L2685" s="52" t="str">
        <f>L2686&amp;" "&amp;N2686&amp;M2686</f>
        <v>Капитальный ремонт вводов 110 кВ 4шт</v>
      </c>
      <c r="M2685" s="148" t="s">
        <v>510</v>
      </c>
      <c r="N2685" s="20">
        <v>4</v>
      </c>
    </row>
    <row r="2686" spans="1:14" s="114" customFormat="1" hidden="1" outlineLevel="2">
      <c r="A2686" s="148"/>
      <c r="B2686" s="118" t="s">
        <v>1116</v>
      </c>
      <c r="C2686" s="148"/>
      <c r="D2686" s="148" t="s">
        <v>54</v>
      </c>
      <c r="E2686" s="148"/>
      <c r="F2686" s="52"/>
      <c r="G2686" s="141"/>
      <c r="H2686" s="143"/>
      <c r="I2686" s="142"/>
      <c r="J2686" s="143"/>
      <c r="K2686" s="143"/>
      <c r="L2686" s="52" t="s">
        <v>2165</v>
      </c>
      <c r="M2686" s="148" t="s">
        <v>510</v>
      </c>
      <c r="N2686" s="20">
        <v>4</v>
      </c>
    </row>
    <row r="2687" spans="1:14" s="114" customFormat="1" ht="42.75" outlineLevel="1" collapsed="1">
      <c r="A2687" s="148" t="s">
        <v>2166</v>
      </c>
      <c r="B2687" s="118" t="s">
        <v>1116</v>
      </c>
      <c r="C2687" s="148" t="s">
        <v>2154</v>
      </c>
      <c r="D2687" s="148" t="s">
        <v>54</v>
      </c>
      <c r="E2687" s="148"/>
      <c r="F2687" s="5" t="s">
        <v>2167</v>
      </c>
      <c r="G2687" s="141" t="s">
        <v>108</v>
      </c>
      <c r="H2687" s="143"/>
      <c r="I2687" s="142" t="s">
        <v>43</v>
      </c>
      <c r="J2687" s="143" t="s">
        <v>2168</v>
      </c>
      <c r="K2687" s="143" t="s">
        <v>2168</v>
      </c>
      <c r="L2687" s="52" t="s">
        <v>2169</v>
      </c>
      <c r="M2687" s="148" t="s">
        <v>510</v>
      </c>
      <c r="N2687" s="20">
        <v>6</v>
      </c>
    </row>
    <row r="2688" spans="1:14">
      <c r="A2688" s="23">
        <v>3</v>
      </c>
      <c r="B2688" s="118" t="s">
        <v>2170</v>
      </c>
      <c r="C2688" s="148"/>
      <c r="D2688" s="148" t="s">
        <v>54</v>
      </c>
      <c r="E2688" s="148"/>
      <c r="F2688" s="4" t="s">
        <v>18</v>
      </c>
      <c r="G2688" s="21"/>
      <c r="H2688" s="23"/>
      <c r="I2688" s="21"/>
      <c r="J2688" s="38"/>
      <c r="K2688" s="38"/>
      <c r="L2688" s="52"/>
      <c r="M2688" s="21"/>
      <c r="N2688" s="17">
        <v>93</v>
      </c>
    </row>
    <row r="2689" spans="1:14" ht="42.75" outlineLevel="1">
      <c r="A2689" s="23" t="s">
        <v>2171</v>
      </c>
      <c r="B2689" s="118" t="s">
        <v>2170</v>
      </c>
      <c r="C2689" s="148" t="s">
        <v>56</v>
      </c>
      <c r="D2689" s="148" t="s">
        <v>54</v>
      </c>
      <c r="E2689" s="148" t="s">
        <v>2172</v>
      </c>
      <c r="F2689" s="4" t="s">
        <v>2173</v>
      </c>
      <c r="G2689" s="6" t="s">
        <v>108</v>
      </c>
      <c r="H2689" s="23"/>
      <c r="I2689" s="6" t="s">
        <v>43</v>
      </c>
      <c r="J2689" s="23">
        <v>8</v>
      </c>
      <c r="K2689" s="38">
        <v>8</v>
      </c>
      <c r="L2689" s="4" t="str">
        <f>L2690&amp;" "&amp;N2690&amp;M2690</f>
        <v>Капитальный ремонт ТП 1/400шт/кВА</v>
      </c>
      <c r="M2689" s="77"/>
      <c r="N2689" s="23"/>
    </row>
    <row r="2690" spans="1:14" ht="28.5" outlineLevel="1">
      <c r="A2690" s="23"/>
      <c r="B2690" s="118" t="s">
        <v>2170</v>
      </c>
      <c r="C2690" s="148"/>
      <c r="D2690" s="148" t="s">
        <v>54</v>
      </c>
      <c r="E2690" s="148"/>
      <c r="F2690" s="4"/>
      <c r="G2690" s="21"/>
      <c r="H2690" s="23"/>
      <c r="I2690" s="21"/>
      <c r="J2690" s="23"/>
      <c r="K2690" s="38"/>
      <c r="L2690" s="4" t="s">
        <v>2174</v>
      </c>
      <c r="M2690" s="6" t="s">
        <v>2175</v>
      </c>
      <c r="N2690" s="55" t="s">
        <v>2176</v>
      </c>
    </row>
    <row r="2691" spans="1:14" ht="42.75" outlineLevel="1">
      <c r="A2691" s="23" t="s">
        <v>2177</v>
      </c>
      <c r="B2691" s="118" t="s">
        <v>2170</v>
      </c>
      <c r="C2691" s="148" t="s">
        <v>56</v>
      </c>
      <c r="D2691" s="148" t="s">
        <v>54</v>
      </c>
      <c r="E2691" s="148" t="s">
        <v>2178</v>
      </c>
      <c r="F2691" s="4" t="s">
        <v>2179</v>
      </c>
      <c r="G2691" s="6" t="s">
        <v>108</v>
      </c>
      <c r="H2691" s="23"/>
      <c r="I2691" s="6" t="s">
        <v>43</v>
      </c>
      <c r="J2691" s="23">
        <v>6</v>
      </c>
      <c r="K2691" s="38">
        <v>6</v>
      </c>
      <c r="L2691" s="4" t="str">
        <f>L2692&amp;" "&amp;N2692&amp;M2692</f>
        <v>Капитальный ремонт ТП 1/500шт/кВА</v>
      </c>
      <c r="M2691" s="77"/>
      <c r="N2691" s="23"/>
    </row>
    <row r="2692" spans="1:14" ht="28.5" outlineLevel="1">
      <c r="A2692" s="23"/>
      <c r="B2692" s="118" t="s">
        <v>2170</v>
      </c>
      <c r="C2692" s="148"/>
      <c r="D2692" s="148" t="s">
        <v>54</v>
      </c>
      <c r="E2692" s="148"/>
      <c r="F2692" s="4"/>
      <c r="G2692" s="21"/>
      <c r="H2692" s="23"/>
      <c r="I2692" s="21"/>
      <c r="J2692" s="23"/>
      <c r="K2692" s="38"/>
      <c r="L2692" s="4" t="s">
        <v>2174</v>
      </c>
      <c r="M2692" s="6" t="s">
        <v>2175</v>
      </c>
      <c r="N2692" s="55" t="s">
        <v>2180</v>
      </c>
    </row>
    <row r="2693" spans="1:14" ht="42.75" outlineLevel="1">
      <c r="A2693" s="23" t="s">
        <v>2181</v>
      </c>
      <c r="B2693" s="118" t="s">
        <v>2170</v>
      </c>
      <c r="C2693" s="148" t="s">
        <v>56</v>
      </c>
      <c r="D2693" s="148" t="s">
        <v>54</v>
      </c>
      <c r="E2693" s="148" t="s">
        <v>2182</v>
      </c>
      <c r="F2693" s="4" t="s">
        <v>2183</v>
      </c>
      <c r="G2693" s="6" t="s">
        <v>108</v>
      </c>
      <c r="H2693" s="23"/>
      <c r="I2693" s="6" t="s">
        <v>43</v>
      </c>
      <c r="J2693" s="23">
        <v>5</v>
      </c>
      <c r="K2693" s="38">
        <v>5</v>
      </c>
      <c r="L2693" s="4" t="str">
        <f>L2694&amp;" "&amp;N2694&amp;M2694</f>
        <v>Капитальный ремонт ТП 1/160шт/кВА</v>
      </c>
      <c r="M2693" s="77"/>
      <c r="N2693" s="23"/>
    </row>
    <row r="2694" spans="1:14" ht="28.5" outlineLevel="1">
      <c r="A2694" s="23"/>
      <c r="B2694" s="118" t="s">
        <v>2170</v>
      </c>
      <c r="C2694" s="148"/>
      <c r="D2694" s="148" t="s">
        <v>54</v>
      </c>
      <c r="E2694" s="148"/>
      <c r="F2694" s="4"/>
      <c r="G2694" s="21"/>
      <c r="H2694" s="23"/>
      <c r="I2694" s="21"/>
      <c r="J2694" s="23"/>
      <c r="K2694" s="38"/>
      <c r="L2694" s="4" t="s">
        <v>2174</v>
      </c>
      <c r="M2694" s="6" t="s">
        <v>2175</v>
      </c>
      <c r="N2694" s="55" t="s">
        <v>2184</v>
      </c>
    </row>
    <row r="2695" spans="1:14" ht="42.75" outlineLevel="1">
      <c r="A2695" s="23" t="s">
        <v>2185</v>
      </c>
      <c r="B2695" s="118" t="s">
        <v>2170</v>
      </c>
      <c r="C2695" s="148" t="s">
        <v>56</v>
      </c>
      <c r="D2695" s="148" t="s">
        <v>54</v>
      </c>
      <c r="E2695" s="148" t="s">
        <v>2186</v>
      </c>
      <c r="F2695" s="4" t="s">
        <v>2187</v>
      </c>
      <c r="G2695" s="6" t="s">
        <v>108</v>
      </c>
      <c r="H2695" s="23"/>
      <c r="I2695" s="6" t="s">
        <v>43</v>
      </c>
      <c r="J2695" s="23">
        <v>7</v>
      </c>
      <c r="K2695" s="38">
        <v>7</v>
      </c>
      <c r="L2695" s="4" t="str">
        <f>L2696&amp;" "&amp;N2696&amp;M2696</f>
        <v>Капитальный ремонт ТП 1/160шт/кВА</v>
      </c>
      <c r="M2695" s="77"/>
      <c r="N2695" s="23"/>
    </row>
    <row r="2696" spans="1:14" ht="28.5" outlineLevel="1">
      <c r="A2696" s="23"/>
      <c r="B2696" s="118" t="s">
        <v>2170</v>
      </c>
      <c r="C2696" s="148"/>
      <c r="D2696" s="148" t="s">
        <v>54</v>
      </c>
      <c r="E2696" s="148"/>
      <c r="F2696" s="4"/>
      <c r="G2696" s="21"/>
      <c r="H2696" s="23"/>
      <c r="I2696" s="21"/>
      <c r="J2696" s="23"/>
      <c r="K2696" s="38"/>
      <c r="L2696" s="4" t="s">
        <v>2174</v>
      </c>
      <c r="M2696" s="6" t="s">
        <v>2175</v>
      </c>
      <c r="N2696" s="55" t="s">
        <v>2184</v>
      </c>
    </row>
    <row r="2697" spans="1:14" ht="42.75" outlineLevel="1">
      <c r="A2697" s="23" t="s">
        <v>2188</v>
      </c>
      <c r="B2697" s="118" t="s">
        <v>2170</v>
      </c>
      <c r="C2697" s="148" t="s">
        <v>56</v>
      </c>
      <c r="D2697" s="148" t="s">
        <v>54</v>
      </c>
      <c r="E2697" s="148" t="s">
        <v>2189</v>
      </c>
      <c r="F2697" s="4" t="s">
        <v>2190</v>
      </c>
      <c r="G2697" s="6" t="s">
        <v>108</v>
      </c>
      <c r="H2697" s="23"/>
      <c r="I2697" s="6" t="s">
        <v>43</v>
      </c>
      <c r="J2697" s="23">
        <v>7</v>
      </c>
      <c r="K2697" s="38">
        <v>7</v>
      </c>
      <c r="L2697" s="4" t="str">
        <f>L2698&amp;" "&amp;N2698&amp;M2698</f>
        <v>Капитальный ремонт ТП 1/160шт/кВА</v>
      </c>
      <c r="M2697" s="77"/>
      <c r="N2697" s="23"/>
    </row>
    <row r="2698" spans="1:14" ht="28.5" outlineLevel="1">
      <c r="A2698" s="23"/>
      <c r="B2698" s="118" t="s">
        <v>2170</v>
      </c>
      <c r="C2698" s="148"/>
      <c r="D2698" s="148" t="s">
        <v>54</v>
      </c>
      <c r="E2698" s="148"/>
      <c r="F2698" s="4"/>
      <c r="G2698" s="21"/>
      <c r="H2698" s="23"/>
      <c r="I2698" s="21"/>
      <c r="J2698" s="23"/>
      <c r="K2698" s="38"/>
      <c r="L2698" s="4" t="s">
        <v>2174</v>
      </c>
      <c r="M2698" s="6" t="s">
        <v>2175</v>
      </c>
      <c r="N2698" s="55" t="s">
        <v>2184</v>
      </c>
    </row>
    <row r="2699" spans="1:14" ht="42.75" outlineLevel="1">
      <c r="A2699" s="23" t="s">
        <v>2191</v>
      </c>
      <c r="B2699" s="118" t="s">
        <v>2170</v>
      </c>
      <c r="C2699" s="148" t="s">
        <v>56</v>
      </c>
      <c r="D2699" s="148" t="s">
        <v>54</v>
      </c>
      <c r="E2699" s="148" t="s">
        <v>2192</v>
      </c>
      <c r="F2699" s="4" t="s">
        <v>2193</v>
      </c>
      <c r="G2699" s="6" t="s">
        <v>108</v>
      </c>
      <c r="H2699" s="23"/>
      <c r="I2699" s="6" t="s">
        <v>43</v>
      </c>
      <c r="J2699" s="23">
        <v>7</v>
      </c>
      <c r="K2699" s="38">
        <v>7</v>
      </c>
      <c r="L2699" s="4" t="str">
        <f>L2700&amp;" "&amp;N2700&amp;M2700</f>
        <v>Капитальный ремонт ТП 1/800шт/кВА</v>
      </c>
      <c r="M2699" s="77"/>
      <c r="N2699" s="23"/>
    </row>
    <row r="2700" spans="1:14" ht="28.5" outlineLevel="1">
      <c r="A2700" s="23"/>
      <c r="B2700" s="118" t="s">
        <v>2170</v>
      </c>
      <c r="C2700" s="148"/>
      <c r="D2700" s="148" t="s">
        <v>54</v>
      </c>
      <c r="E2700" s="148"/>
      <c r="F2700" s="4"/>
      <c r="G2700" s="21"/>
      <c r="H2700" s="23"/>
      <c r="I2700" s="21"/>
      <c r="J2700" s="23"/>
      <c r="K2700" s="38"/>
      <c r="L2700" s="4" t="s">
        <v>2174</v>
      </c>
      <c r="M2700" s="6" t="s">
        <v>2175</v>
      </c>
      <c r="N2700" s="55" t="s">
        <v>2194</v>
      </c>
    </row>
    <row r="2701" spans="1:14" ht="42.75" outlineLevel="1">
      <c r="A2701" s="23" t="s">
        <v>2195</v>
      </c>
      <c r="B2701" s="118" t="s">
        <v>2170</v>
      </c>
      <c r="C2701" s="148" t="s">
        <v>202</v>
      </c>
      <c r="D2701" s="148" t="s">
        <v>54</v>
      </c>
      <c r="E2701" s="148" t="s">
        <v>2196</v>
      </c>
      <c r="F2701" s="4" t="s">
        <v>2197</v>
      </c>
      <c r="G2701" s="6" t="s">
        <v>108</v>
      </c>
      <c r="H2701" s="23"/>
      <c r="I2701" s="6" t="s">
        <v>43</v>
      </c>
      <c r="J2701" s="23">
        <v>7</v>
      </c>
      <c r="K2701" s="38">
        <v>7</v>
      </c>
      <c r="L2701" s="4" t="str">
        <f>L2702&amp;" "&amp;N2702&amp;M2702</f>
        <v>Капитальный ремонт ТП 1/400шт/кВА</v>
      </c>
      <c r="M2701" s="77"/>
      <c r="N2701" s="23"/>
    </row>
    <row r="2702" spans="1:14" ht="28.5" outlineLevel="1">
      <c r="A2702" s="23"/>
      <c r="B2702" s="118" t="s">
        <v>2170</v>
      </c>
      <c r="C2702" s="148"/>
      <c r="D2702" s="148" t="s">
        <v>54</v>
      </c>
      <c r="E2702" s="148"/>
      <c r="F2702" s="4"/>
      <c r="G2702" s="21"/>
      <c r="H2702" s="23"/>
      <c r="I2702" s="21"/>
      <c r="J2702" s="23"/>
      <c r="K2702" s="38"/>
      <c r="L2702" s="4" t="s">
        <v>2174</v>
      </c>
      <c r="M2702" s="6" t="s">
        <v>2175</v>
      </c>
      <c r="N2702" s="55" t="s">
        <v>2176</v>
      </c>
    </row>
    <row r="2703" spans="1:14" ht="42.75" outlineLevel="1">
      <c r="A2703" s="23" t="s">
        <v>2198</v>
      </c>
      <c r="B2703" s="118" t="s">
        <v>2170</v>
      </c>
      <c r="C2703" s="148" t="s">
        <v>202</v>
      </c>
      <c r="D2703" s="148" t="s">
        <v>54</v>
      </c>
      <c r="E2703" s="148" t="s">
        <v>2199</v>
      </c>
      <c r="F2703" s="4" t="s">
        <v>2200</v>
      </c>
      <c r="G2703" s="6" t="s">
        <v>108</v>
      </c>
      <c r="H2703" s="23"/>
      <c r="I2703" s="6" t="s">
        <v>43</v>
      </c>
      <c r="J2703" s="23">
        <v>8</v>
      </c>
      <c r="K2703" s="38">
        <v>8</v>
      </c>
      <c r="L2703" s="4" t="str">
        <f>L2704&amp;" "&amp;N2704&amp;M2704</f>
        <v>Капитальный ремонт ТП 1/400шт/кВА</v>
      </c>
      <c r="M2703" s="77"/>
      <c r="N2703" s="23"/>
    </row>
    <row r="2704" spans="1:14" ht="28.5" outlineLevel="1">
      <c r="A2704" s="23"/>
      <c r="B2704" s="118" t="s">
        <v>2170</v>
      </c>
      <c r="C2704" s="148"/>
      <c r="D2704" s="148" t="s">
        <v>54</v>
      </c>
      <c r="E2704" s="148"/>
      <c r="F2704" s="4"/>
      <c r="G2704" s="21"/>
      <c r="H2704" s="23"/>
      <c r="I2704" s="21"/>
      <c r="J2704" s="23"/>
      <c r="K2704" s="38"/>
      <c r="L2704" s="4" t="s">
        <v>2174</v>
      </c>
      <c r="M2704" s="6" t="s">
        <v>2175</v>
      </c>
      <c r="N2704" s="55" t="s">
        <v>2176</v>
      </c>
    </row>
    <row r="2705" spans="1:14" ht="42.75" outlineLevel="1">
      <c r="A2705" s="23" t="s">
        <v>2201</v>
      </c>
      <c r="B2705" s="118" t="s">
        <v>2170</v>
      </c>
      <c r="C2705" s="148" t="s">
        <v>202</v>
      </c>
      <c r="D2705" s="148" t="s">
        <v>54</v>
      </c>
      <c r="E2705" s="148" t="s">
        <v>2202</v>
      </c>
      <c r="F2705" s="4" t="s">
        <v>2203</v>
      </c>
      <c r="G2705" s="6" t="s">
        <v>108</v>
      </c>
      <c r="H2705" s="23"/>
      <c r="I2705" s="6" t="s">
        <v>43</v>
      </c>
      <c r="J2705" s="23">
        <v>8</v>
      </c>
      <c r="K2705" s="38">
        <v>8</v>
      </c>
      <c r="L2705" s="4" t="str">
        <f>L2706&amp;" "&amp;N2706&amp;M2706</f>
        <v>Капитальный ремонт ТП 1/320шт/кВА</v>
      </c>
      <c r="M2705" s="77"/>
      <c r="N2705" s="23"/>
    </row>
    <row r="2706" spans="1:14" ht="28.5" outlineLevel="1">
      <c r="A2706" s="23"/>
      <c r="B2706" s="118" t="s">
        <v>2170</v>
      </c>
      <c r="C2706" s="148"/>
      <c r="D2706" s="148" t="s">
        <v>54</v>
      </c>
      <c r="E2706" s="148"/>
      <c r="F2706" s="4"/>
      <c r="G2706" s="21"/>
      <c r="H2706" s="23"/>
      <c r="I2706" s="21"/>
      <c r="J2706" s="23"/>
      <c r="K2706" s="38"/>
      <c r="L2706" s="4" t="s">
        <v>2174</v>
      </c>
      <c r="M2706" s="6" t="s">
        <v>2175</v>
      </c>
      <c r="N2706" s="55" t="s">
        <v>2204</v>
      </c>
    </row>
    <row r="2707" spans="1:14" ht="42.75" outlineLevel="1">
      <c r="A2707" s="23" t="s">
        <v>2205</v>
      </c>
      <c r="B2707" s="118" t="s">
        <v>2170</v>
      </c>
      <c r="C2707" s="148" t="s">
        <v>202</v>
      </c>
      <c r="D2707" s="148" t="s">
        <v>54</v>
      </c>
      <c r="E2707" s="148" t="s">
        <v>2206</v>
      </c>
      <c r="F2707" s="4" t="s">
        <v>2207</v>
      </c>
      <c r="G2707" s="6" t="s">
        <v>108</v>
      </c>
      <c r="H2707" s="23"/>
      <c r="I2707" s="6" t="s">
        <v>43</v>
      </c>
      <c r="J2707" s="23">
        <v>9</v>
      </c>
      <c r="K2707" s="38">
        <v>9</v>
      </c>
      <c r="L2707" s="4" t="str">
        <f>L2708&amp;" "&amp;N2708&amp;M2708</f>
        <v>Капитальный ремонт ТП 1/160шт/кВА</v>
      </c>
      <c r="M2707" s="77"/>
      <c r="N2707" s="23"/>
    </row>
    <row r="2708" spans="1:14" ht="28.5" outlineLevel="1">
      <c r="A2708" s="23"/>
      <c r="B2708" s="118" t="s">
        <v>2170</v>
      </c>
      <c r="C2708" s="148"/>
      <c r="D2708" s="148" t="s">
        <v>54</v>
      </c>
      <c r="E2708" s="148"/>
      <c r="F2708" s="4"/>
      <c r="G2708" s="21"/>
      <c r="H2708" s="23"/>
      <c r="I2708" s="21"/>
      <c r="J2708" s="23"/>
      <c r="K2708" s="38"/>
      <c r="L2708" s="4" t="s">
        <v>2174</v>
      </c>
      <c r="M2708" s="6" t="s">
        <v>2175</v>
      </c>
      <c r="N2708" s="55" t="s">
        <v>2184</v>
      </c>
    </row>
    <row r="2709" spans="1:14" ht="42.75" outlineLevel="1">
      <c r="A2709" s="23" t="s">
        <v>2208</v>
      </c>
      <c r="B2709" s="118" t="s">
        <v>2170</v>
      </c>
      <c r="C2709" s="148" t="s">
        <v>202</v>
      </c>
      <c r="D2709" s="148" t="s">
        <v>54</v>
      </c>
      <c r="E2709" s="148" t="s">
        <v>2209</v>
      </c>
      <c r="F2709" s="4" t="s">
        <v>2210</v>
      </c>
      <c r="G2709" s="6" t="s">
        <v>108</v>
      </c>
      <c r="H2709" s="23"/>
      <c r="I2709" s="6" t="s">
        <v>43</v>
      </c>
      <c r="J2709" s="23">
        <v>10</v>
      </c>
      <c r="K2709" s="38">
        <v>10</v>
      </c>
      <c r="L2709" s="4" t="str">
        <f>L2710&amp;" "&amp;N2710&amp;M2710</f>
        <v>Капитальный ремонт ТП 1/250шт/кВА</v>
      </c>
      <c r="M2709" s="77"/>
      <c r="N2709" s="23"/>
    </row>
    <row r="2710" spans="1:14" ht="28.5" outlineLevel="1">
      <c r="A2710" s="23"/>
      <c r="B2710" s="118" t="s">
        <v>2170</v>
      </c>
      <c r="C2710" s="148"/>
      <c r="D2710" s="148" t="s">
        <v>54</v>
      </c>
      <c r="E2710" s="148"/>
      <c r="F2710" s="4"/>
      <c r="G2710" s="21"/>
      <c r="H2710" s="23"/>
      <c r="I2710" s="21"/>
      <c r="J2710" s="23"/>
      <c r="K2710" s="38"/>
      <c r="L2710" s="4" t="s">
        <v>2174</v>
      </c>
      <c r="M2710" s="6" t="s">
        <v>2175</v>
      </c>
      <c r="N2710" s="55" t="s">
        <v>2211</v>
      </c>
    </row>
    <row r="2711" spans="1:14" ht="42.75" outlineLevel="1">
      <c r="A2711" s="23" t="s">
        <v>2212</v>
      </c>
      <c r="B2711" s="118" t="s">
        <v>2170</v>
      </c>
      <c r="C2711" s="148" t="s">
        <v>202</v>
      </c>
      <c r="D2711" s="148" t="s">
        <v>54</v>
      </c>
      <c r="E2711" s="148" t="s">
        <v>2213</v>
      </c>
      <c r="F2711" s="4" t="s">
        <v>2214</v>
      </c>
      <c r="G2711" s="6" t="s">
        <v>108</v>
      </c>
      <c r="H2711" s="23"/>
      <c r="I2711" s="6" t="s">
        <v>43</v>
      </c>
      <c r="J2711" s="23">
        <v>6</v>
      </c>
      <c r="K2711" s="38">
        <v>6</v>
      </c>
      <c r="L2711" s="4" t="str">
        <f>L2712&amp;" "&amp;N2712&amp;M2712</f>
        <v>Капитальный ремонт ТП 1/400шт/кВА</v>
      </c>
      <c r="M2711" s="77"/>
      <c r="N2711" s="23"/>
    </row>
    <row r="2712" spans="1:14" ht="28.5" outlineLevel="1">
      <c r="A2712" s="23"/>
      <c r="B2712" s="118" t="s">
        <v>2170</v>
      </c>
      <c r="C2712" s="148"/>
      <c r="D2712" s="148" t="s">
        <v>54</v>
      </c>
      <c r="E2712" s="148"/>
      <c r="F2712" s="4"/>
      <c r="G2712" s="21"/>
      <c r="H2712" s="23"/>
      <c r="I2712" s="21"/>
      <c r="J2712" s="23"/>
      <c r="K2712" s="38"/>
      <c r="L2712" s="4" t="s">
        <v>2174</v>
      </c>
      <c r="M2712" s="6" t="s">
        <v>2175</v>
      </c>
      <c r="N2712" s="55" t="s">
        <v>2176</v>
      </c>
    </row>
    <row r="2713" spans="1:14" ht="42.75" outlineLevel="1">
      <c r="A2713" s="23" t="s">
        <v>2215</v>
      </c>
      <c r="B2713" s="118" t="s">
        <v>2170</v>
      </c>
      <c r="C2713" s="148" t="s">
        <v>202</v>
      </c>
      <c r="D2713" s="148" t="s">
        <v>54</v>
      </c>
      <c r="E2713" s="148" t="s">
        <v>2216</v>
      </c>
      <c r="F2713" s="4" t="s">
        <v>2217</v>
      </c>
      <c r="G2713" s="6" t="s">
        <v>108</v>
      </c>
      <c r="H2713" s="23"/>
      <c r="I2713" s="6" t="s">
        <v>43</v>
      </c>
      <c r="J2713" s="23">
        <v>7</v>
      </c>
      <c r="K2713" s="38">
        <v>7</v>
      </c>
      <c r="L2713" s="4" t="str">
        <f>L2714&amp;" "&amp;N2714&amp;M2714</f>
        <v>Капитальный ремонт ТП 1/160шт/кВА</v>
      </c>
      <c r="M2713" s="77"/>
      <c r="N2713" s="23"/>
    </row>
    <row r="2714" spans="1:14" ht="28.5" outlineLevel="1">
      <c r="A2714" s="23"/>
      <c r="B2714" s="118" t="s">
        <v>2170</v>
      </c>
      <c r="C2714" s="148"/>
      <c r="D2714" s="148" t="s">
        <v>54</v>
      </c>
      <c r="E2714" s="148"/>
      <c r="F2714" s="4"/>
      <c r="G2714" s="21"/>
      <c r="H2714" s="23"/>
      <c r="I2714" s="21"/>
      <c r="J2714" s="23"/>
      <c r="K2714" s="38"/>
      <c r="L2714" s="4" t="s">
        <v>2174</v>
      </c>
      <c r="M2714" s="6" t="s">
        <v>2175</v>
      </c>
      <c r="N2714" s="55" t="s">
        <v>2184</v>
      </c>
    </row>
    <row r="2715" spans="1:14" ht="42.75" outlineLevel="1">
      <c r="A2715" s="23" t="s">
        <v>2218</v>
      </c>
      <c r="B2715" s="118" t="s">
        <v>2170</v>
      </c>
      <c r="C2715" s="148" t="s">
        <v>202</v>
      </c>
      <c r="D2715" s="148" t="s">
        <v>54</v>
      </c>
      <c r="E2715" s="148" t="s">
        <v>2219</v>
      </c>
      <c r="F2715" s="4" t="s">
        <v>2220</v>
      </c>
      <c r="G2715" s="6" t="s">
        <v>108</v>
      </c>
      <c r="H2715" s="23"/>
      <c r="I2715" s="6" t="s">
        <v>43</v>
      </c>
      <c r="J2715" s="23">
        <v>6</v>
      </c>
      <c r="K2715" s="38">
        <v>6</v>
      </c>
      <c r="L2715" s="4" t="str">
        <f>L2716&amp;" "&amp;N2716&amp;M2716</f>
        <v>Капитальный ремонт ТП 1/160шт/кВА</v>
      </c>
      <c r="M2715" s="77"/>
      <c r="N2715" s="23"/>
    </row>
    <row r="2716" spans="1:14" ht="28.5" outlineLevel="1">
      <c r="A2716" s="23"/>
      <c r="B2716" s="118" t="s">
        <v>2170</v>
      </c>
      <c r="C2716" s="148"/>
      <c r="D2716" s="148" t="s">
        <v>54</v>
      </c>
      <c r="E2716" s="148"/>
      <c r="F2716" s="4"/>
      <c r="G2716" s="21"/>
      <c r="H2716" s="23"/>
      <c r="I2716" s="21"/>
      <c r="J2716" s="23"/>
      <c r="K2716" s="38"/>
      <c r="L2716" s="4" t="s">
        <v>2174</v>
      </c>
      <c r="M2716" s="6" t="s">
        <v>2175</v>
      </c>
      <c r="N2716" s="55" t="s">
        <v>2184</v>
      </c>
    </row>
    <row r="2717" spans="1:14" ht="42.75" outlineLevel="1">
      <c r="A2717" s="23" t="s">
        <v>2221</v>
      </c>
      <c r="B2717" s="118" t="s">
        <v>2170</v>
      </c>
      <c r="C2717" s="148" t="s">
        <v>202</v>
      </c>
      <c r="D2717" s="148" t="s">
        <v>54</v>
      </c>
      <c r="E2717" s="148" t="s">
        <v>2222</v>
      </c>
      <c r="F2717" s="4" t="s">
        <v>2223</v>
      </c>
      <c r="G2717" s="6" t="s">
        <v>108</v>
      </c>
      <c r="H2717" s="23"/>
      <c r="I2717" s="6" t="s">
        <v>43</v>
      </c>
      <c r="J2717" s="23">
        <v>8</v>
      </c>
      <c r="K2717" s="38">
        <v>8</v>
      </c>
      <c r="L2717" s="4" t="str">
        <f>L2718&amp;" "&amp;N2718&amp;M2718</f>
        <v>Капитальный ремонт ТП 1/180шт/кВА</v>
      </c>
      <c r="M2717" s="77"/>
      <c r="N2717" s="23"/>
    </row>
    <row r="2718" spans="1:14" ht="28.5" outlineLevel="1">
      <c r="A2718" s="23"/>
      <c r="B2718" s="118" t="s">
        <v>2170</v>
      </c>
      <c r="C2718" s="148"/>
      <c r="D2718" s="148" t="s">
        <v>54</v>
      </c>
      <c r="E2718" s="148"/>
      <c r="F2718" s="4"/>
      <c r="G2718" s="21"/>
      <c r="H2718" s="23"/>
      <c r="I2718" s="21"/>
      <c r="J2718" s="23"/>
      <c r="K2718" s="38"/>
      <c r="L2718" s="4" t="s">
        <v>2174</v>
      </c>
      <c r="M2718" s="6" t="s">
        <v>2175</v>
      </c>
      <c r="N2718" s="55" t="s">
        <v>2224</v>
      </c>
    </row>
    <row r="2719" spans="1:14" ht="42.75" outlineLevel="1">
      <c r="A2719" s="23" t="s">
        <v>2225</v>
      </c>
      <c r="B2719" s="118" t="s">
        <v>2170</v>
      </c>
      <c r="C2719" s="148" t="s">
        <v>202</v>
      </c>
      <c r="D2719" s="148" t="s">
        <v>54</v>
      </c>
      <c r="E2719" s="148" t="s">
        <v>2226</v>
      </c>
      <c r="F2719" s="4" t="s">
        <v>2227</v>
      </c>
      <c r="G2719" s="6" t="s">
        <v>108</v>
      </c>
      <c r="H2719" s="23"/>
      <c r="I2719" s="6" t="s">
        <v>43</v>
      </c>
      <c r="J2719" s="23">
        <v>9</v>
      </c>
      <c r="K2719" s="38">
        <v>9</v>
      </c>
      <c r="L2719" s="4" t="str">
        <f>L2720&amp;" "&amp;N2720&amp;M2720</f>
        <v>Капитальный ремонт ТП 1/180шт/кВА</v>
      </c>
      <c r="M2719" s="77"/>
      <c r="N2719" s="23"/>
    </row>
    <row r="2720" spans="1:14" ht="28.5" outlineLevel="1">
      <c r="A2720" s="23"/>
      <c r="B2720" s="118" t="s">
        <v>2170</v>
      </c>
      <c r="C2720" s="148"/>
      <c r="D2720" s="148" t="s">
        <v>54</v>
      </c>
      <c r="E2720" s="148"/>
      <c r="F2720" s="4"/>
      <c r="G2720" s="21"/>
      <c r="H2720" s="23"/>
      <c r="I2720" s="21"/>
      <c r="J2720" s="23"/>
      <c r="K2720" s="38"/>
      <c r="L2720" s="4" t="s">
        <v>2174</v>
      </c>
      <c r="M2720" s="6" t="s">
        <v>2175</v>
      </c>
      <c r="N2720" s="55" t="s">
        <v>2224</v>
      </c>
    </row>
    <row r="2721" spans="1:14" ht="42.75" outlineLevel="1">
      <c r="A2721" s="23" t="s">
        <v>2228</v>
      </c>
      <c r="B2721" s="118" t="s">
        <v>2170</v>
      </c>
      <c r="C2721" s="148" t="s">
        <v>202</v>
      </c>
      <c r="D2721" s="148" t="s">
        <v>54</v>
      </c>
      <c r="E2721" s="148" t="s">
        <v>2229</v>
      </c>
      <c r="F2721" s="4" t="s">
        <v>2230</v>
      </c>
      <c r="G2721" s="6" t="s">
        <v>108</v>
      </c>
      <c r="H2721" s="23"/>
      <c r="I2721" s="6" t="s">
        <v>43</v>
      </c>
      <c r="J2721" s="23">
        <v>5</v>
      </c>
      <c r="K2721" s="38">
        <v>5</v>
      </c>
      <c r="L2721" s="4" t="str">
        <f>L2722&amp;" "&amp;N2722&amp;M2722</f>
        <v>Капитальный ремонт ТП 1/400шт/кВА</v>
      </c>
      <c r="M2721" s="77"/>
      <c r="N2721" s="23"/>
    </row>
    <row r="2722" spans="1:14" ht="28.5" outlineLevel="1">
      <c r="A2722" s="23"/>
      <c r="B2722" s="118" t="s">
        <v>2170</v>
      </c>
      <c r="C2722" s="148"/>
      <c r="D2722" s="148" t="s">
        <v>54</v>
      </c>
      <c r="E2722" s="148"/>
      <c r="F2722" s="4"/>
      <c r="G2722" s="21"/>
      <c r="H2722" s="23"/>
      <c r="I2722" s="21"/>
      <c r="J2722" s="23"/>
      <c r="K2722" s="38"/>
      <c r="L2722" s="4" t="s">
        <v>2174</v>
      </c>
      <c r="M2722" s="6" t="s">
        <v>2175</v>
      </c>
      <c r="N2722" s="55" t="s">
        <v>2176</v>
      </c>
    </row>
    <row r="2723" spans="1:14" ht="42.75" outlineLevel="1" collapsed="1">
      <c r="A2723" s="23" t="s">
        <v>2231</v>
      </c>
      <c r="B2723" s="118" t="s">
        <v>2170</v>
      </c>
      <c r="C2723" s="50" t="s">
        <v>212</v>
      </c>
      <c r="D2723" s="148" t="s">
        <v>54</v>
      </c>
      <c r="E2723" s="148" t="s">
        <v>2232</v>
      </c>
      <c r="F2723" s="4" t="s">
        <v>2233</v>
      </c>
      <c r="G2723" s="6" t="s">
        <v>108</v>
      </c>
      <c r="H2723" s="23"/>
      <c r="I2723" s="6" t="s">
        <v>43</v>
      </c>
      <c r="J2723" s="38">
        <v>8</v>
      </c>
      <c r="K2723" s="55">
        <v>8</v>
      </c>
      <c r="L2723" s="4" t="str">
        <f>L2724&amp;" "&amp;N2724&amp;M2724</f>
        <v>Капитальный ремонт ТП 1/250шт/кВА</v>
      </c>
      <c r="M2723" s="6"/>
      <c r="N2723" s="55"/>
    </row>
    <row r="2724" spans="1:14" ht="28.5" outlineLevel="1">
      <c r="A2724" s="23"/>
      <c r="B2724" s="118" t="s">
        <v>2170</v>
      </c>
      <c r="C2724" s="148"/>
      <c r="D2724" s="148" t="s">
        <v>54</v>
      </c>
      <c r="E2724" s="148"/>
      <c r="F2724" s="4"/>
      <c r="G2724" s="6"/>
      <c r="H2724" s="23"/>
      <c r="I2724" s="6" t="s">
        <v>61</v>
      </c>
      <c r="J2724" s="38"/>
      <c r="K2724" s="55"/>
      <c r="L2724" s="4" t="s">
        <v>2174</v>
      </c>
      <c r="M2724" s="6" t="s">
        <v>2175</v>
      </c>
      <c r="N2724" s="55" t="s">
        <v>2211</v>
      </c>
    </row>
    <row r="2725" spans="1:14" ht="42.75" outlineLevel="1" collapsed="1">
      <c r="A2725" s="23" t="s">
        <v>2234</v>
      </c>
      <c r="B2725" s="118" t="s">
        <v>2170</v>
      </c>
      <c r="C2725" s="50" t="s">
        <v>212</v>
      </c>
      <c r="D2725" s="148" t="s">
        <v>54</v>
      </c>
      <c r="E2725" s="148" t="s">
        <v>2235</v>
      </c>
      <c r="F2725" s="4" t="s">
        <v>2236</v>
      </c>
      <c r="G2725" s="6" t="s">
        <v>108</v>
      </c>
      <c r="H2725" s="23"/>
      <c r="I2725" s="6" t="s">
        <v>43</v>
      </c>
      <c r="J2725" s="38">
        <v>8</v>
      </c>
      <c r="K2725" s="55">
        <v>8</v>
      </c>
      <c r="L2725" s="4" t="str">
        <f>L2726&amp;" "&amp;N2726&amp;M2726</f>
        <v>Капитальный ремонт ТП 1/250шт/кВА</v>
      </c>
      <c r="M2725" s="6"/>
      <c r="N2725" s="55"/>
    </row>
    <row r="2726" spans="1:14" s="1" customFormat="1" ht="28.5" outlineLevel="1">
      <c r="A2726" s="38"/>
      <c r="B2726" s="118" t="s">
        <v>2170</v>
      </c>
      <c r="C2726" s="148"/>
      <c r="D2726" s="148" t="s">
        <v>54</v>
      </c>
      <c r="E2726" s="148"/>
      <c r="F2726" s="4"/>
      <c r="G2726" s="6"/>
      <c r="H2726" s="23"/>
      <c r="I2726" s="6" t="s">
        <v>61</v>
      </c>
      <c r="J2726" s="38"/>
      <c r="K2726" s="55"/>
      <c r="L2726" s="4" t="s">
        <v>2174</v>
      </c>
      <c r="M2726" s="6" t="s">
        <v>2175</v>
      </c>
      <c r="N2726" s="55" t="s">
        <v>2211</v>
      </c>
    </row>
    <row r="2727" spans="1:14" s="114" customFormat="1" ht="42.75" outlineLevel="1">
      <c r="A2727" s="23" t="s">
        <v>2237</v>
      </c>
      <c r="B2727" s="118" t="s">
        <v>2170</v>
      </c>
      <c r="C2727" s="50" t="s">
        <v>212</v>
      </c>
      <c r="D2727" s="148" t="s">
        <v>54</v>
      </c>
      <c r="E2727" s="148" t="s">
        <v>2238</v>
      </c>
      <c r="F2727" s="4" t="s">
        <v>2239</v>
      </c>
      <c r="G2727" s="6" t="s">
        <v>108</v>
      </c>
      <c r="H2727" s="23"/>
      <c r="I2727" s="6" t="s">
        <v>43</v>
      </c>
      <c r="J2727" s="38">
        <v>9</v>
      </c>
      <c r="K2727" s="55">
        <v>9</v>
      </c>
      <c r="L2727" s="4" t="str">
        <f>L2728&amp;" "&amp;N2728&amp;M2728</f>
        <v>Капитальный ремонт ТП 1/400шт/кВА</v>
      </c>
      <c r="M2727" s="6"/>
      <c r="N2727" s="55"/>
    </row>
    <row r="2728" spans="1:14" s="114" customFormat="1" ht="28.5" outlineLevel="1">
      <c r="A2728" s="20"/>
      <c r="B2728" s="118" t="s">
        <v>2170</v>
      </c>
      <c r="C2728" s="148"/>
      <c r="D2728" s="148" t="s">
        <v>54</v>
      </c>
      <c r="E2728" s="148"/>
      <c r="F2728" s="4"/>
      <c r="G2728" s="6"/>
      <c r="H2728" s="23"/>
      <c r="I2728" s="6" t="s">
        <v>61</v>
      </c>
      <c r="J2728" s="38"/>
      <c r="K2728" s="55"/>
      <c r="L2728" s="4" t="s">
        <v>2174</v>
      </c>
      <c r="M2728" s="6" t="s">
        <v>2175</v>
      </c>
      <c r="N2728" s="55" t="s">
        <v>2176</v>
      </c>
    </row>
    <row r="2729" spans="1:14" s="114" customFormat="1" ht="42.75" outlineLevel="1">
      <c r="A2729" s="23" t="s">
        <v>2240</v>
      </c>
      <c r="B2729" s="118" t="s">
        <v>2170</v>
      </c>
      <c r="C2729" s="50" t="s">
        <v>212</v>
      </c>
      <c r="D2729" s="148" t="s">
        <v>54</v>
      </c>
      <c r="E2729" s="148" t="s">
        <v>2241</v>
      </c>
      <c r="F2729" s="4" t="s">
        <v>2242</v>
      </c>
      <c r="G2729" s="6" t="s">
        <v>108</v>
      </c>
      <c r="H2729" s="23"/>
      <c r="I2729" s="6" t="s">
        <v>43</v>
      </c>
      <c r="J2729" s="38">
        <v>9</v>
      </c>
      <c r="K2729" s="55">
        <v>9</v>
      </c>
      <c r="L2729" s="4" t="str">
        <f>L2730&amp;" "&amp;N2730&amp;M2730</f>
        <v>Капитальный ремонт ТП 1/160шт/кВА</v>
      </c>
      <c r="M2729" s="6"/>
      <c r="N2729" s="55"/>
    </row>
    <row r="2730" spans="1:14" s="114" customFormat="1" ht="28.5" outlineLevel="1">
      <c r="A2730" s="20"/>
      <c r="B2730" s="118" t="s">
        <v>2170</v>
      </c>
      <c r="C2730" s="148"/>
      <c r="D2730" s="148" t="s">
        <v>54</v>
      </c>
      <c r="E2730" s="148"/>
      <c r="F2730" s="4"/>
      <c r="G2730" s="6"/>
      <c r="H2730" s="23"/>
      <c r="I2730" s="6" t="s">
        <v>61</v>
      </c>
      <c r="J2730" s="38"/>
      <c r="K2730" s="55"/>
      <c r="L2730" s="4" t="s">
        <v>2174</v>
      </c>
      <c r="M2730" s="6" t="s">
        <v>2175</v>
      </c>
      <c r="N2730" s="55" t="s">
        <v>2184</v>
      </c>
    </row>
    <row r="2731" spans="1:14" s="114" customFormat="1" ht="42.75" outlineLevel="1">
      <c r="A2731" s="23" t="s">
        <v>2243</v>
      </c>
      <c r="B2731" s="118" t="s">
        <v>2170</v>
      </c>
      <c r="C2731" s="50" t="s">
        <v>212</v>
      </c>
      <c r="D2731" s="148" t="s">
        <v>54</v>
      </c>
      <c r="E2731" s="148" t="s">
        <v>2244</v>
      </c>
      <c r="F2731" s="4" t="s">
        <v>2245</v>
      </c>
      <c r="G2731" s="6" t="s">
        <v>108</v>
      </c>
      <c r="H2731" s="23"/>
      <c r="I2731" s="6" t="s">
        <v>43</v>
      </c>
      <c r="J2731" s="38">
        <v>9</v>
      </c>
      <c r="K2731" s="55">
        <v>9</v>
      </c>
      <c r="L2731" s="4" t="str">
        <f>L2732&amp;" "&amp;N2732&amp;M2732</f>
        <v>Капитальный ремонт ТП 1/100шт/кВА</v>
      </c>
      <c r="M2731" s="6"/>
      <c r="N2731" s="55"/>
    </row>
    <row r="2732" spans="1:14" s="114" customFormat="1" ht="28.5" outlineLevel="1">
      <c r="A2732" s="20"/>
      <c r="B2732" s="118" t="s">
        <v>2170</v>
      </c>
      <c r="C2732" s="148"/>
      <c r="D2732" s="148" t="s">
        <v>54</v>
      </c>
      <c r="E2732" s="148"/>
      <c r="F2732" s="4"/>
      <c r="G2732" s="6"/>
      <c r="H2732" s="23"/>
      <c r="I2732" s="6" t="s">
        <v>61</v>
      </c>
      <c r="J2732" s="38"/>
      <c r="K2732" s="55"/>
      <c r="L2732" s="4" t="s">
        <v>2174</v>
      </c>
      <c r="M2732" s="6" t="s">
        <v>2175</v>
      </c>
      <c r="N2732" s="55" t="s">
        <v>2246</v>
      </c>
    </row>
    <row r="2733" spans="1:14" s="114" customFormat="1" ht="42.75" outlineLevel="1">
      <c r="A2733" s="23" t="s">
        <v>2247</v>
      </c>
      <c r="B2733" s="118" t="s">
        <v>2170</v>
      </c>
      <c r="C2733" s="50" t="s">
        <v>212</v>
      </c>
      <c r="D2733" s="148" t="s">
        <v>54</v>
      </c>
      <c r="E2733" s="148" t="s">
        <v>2248</v>
      </c>
      <c r="F2733" s="4" t="s">
        <v>2249</v>
      </c>
      <c r="G2733" s="6" t="s">
        <v>108</v>
      </c>
      <c r="H2733" s="23"/>
      <c r="I2733" s="6" t="s">
        <v>43</v>
      </c>
      <c r="J2733" s="38">
        <v>9</v>
      </c>
      <c r="K2733" s="55">
        <v>9</v>
      </c>
      <c r="L2733" s="4" t="str">
        <f>L2734&amp;" "&amp;N2734&amp;M2734</f>
        <v>Капитальный ремонт ТП 1/250шт/кВА</v>
      </c>
      <c r="M2733" s="6"/>
      <c r="N2733" s="55"/>
    </row>
    <row r="2734" spans="1:14" s="114" customFormat="1" ht="28.5" outlineLevel="1">
      <c r="A2734" s="20"/>
      <c r="B2734" s="118" t="s">
        <v>2170</v>
      </c>
      <c r="C2734" s="148"/>
      <c r="D2734" s="148" t="s">
        <v>54</v>
      </c>
      <c r="E2734" s="148"/>
      <c r="F2734" s="4"/>
      <c r="G2734" s="6"/>
      <c r="H2734" s="23"/>
      <c r="I2734" s="6" t="s">
        <v>61</v>
      </c>
      <c r="J2734" s="38"/>
      <c r="K2734" s="55"/>
      <c r="L2734" s="4" t="s">
        <v>2174</v>
      </c>
      <c r="M2734" s="6" t="s">
        <v>2175</v>
      </c>
      <c r="N2734" s="55" t="s">
        <v>2211</v>
      </c>
    </row>
    <row r="2735" spans="1:14" s="114" customFormat="1" ht="42.75" outlineLevel="1">
      <c r="A2735" s="23" t="s">
        <v>2250</v>
      </c>
      <c r="B2735" s="118" t="s">
        <v>2170</v>
      </c>
      <c r="C2735" s="50" t="s">
        <v>212</v>
      </c>
      <c r="D2735" s="148" t="s">
        <v>54</v>
      </c>
      <c r="E2735" s="148" t="s">
        <v>2251</v>
      </c>
      <c r="F2735" s="4" t="s">
        <v>2252</v>
      </c>
      <c r="G2735" s="6" t="s">
        <v>108</v>
      </c>
      <c r="H2735" s="23"/>
      <c r="I2735" s="6" t="s">
        <v>43</v>
      </c>
      <c r="J2735" s="38">
        <v>9</v>
      </c>
      <c r="K2735" s="55">
        <v>9</v>
      </c>
      <c r="L2735" s="4" t="str">
        <f>L2736&amp;" "&amp;N2736&amp;M2736</f>
        <v>Капитальный ремонт ТП 1/100шт/кВА</v>
      </c>
      <c r="M2735" s="6"/>
      <c r="N2735" s="55"/>
    </row>
    <row r="2736" spans="1:14" s="114" customFormat="1" ht="28.5" outlineLevel="1">
      <c r="A2736" s="23"/>
      <c r="B2736" s="118" t="s">
        <v>2170</v>
      </c>
      <c r="C2736" s="148"/>
      <c r="D2736" s="148" t="s">
        <v>54</v>
      </c>
      <c r="E2736" s="148"/>
      <c r="F2736" s="4"/>
      <c r="G2736" s="6"/>
      <c r="H2736" s="23"/>
      <c r="I2736" s="6" t="s">
        <v>61</v>
      </c>
      <c r="J2736" s="38"/>
      <c r="K2736" s="55"/>
      <c r="L2736" s="4" t="s">
        <v>2174</v>
      </c>
      <c r="M2736" s="6" t="s">
        <v>2175</v>
      </c>
      <c r="N2736" s="55" t="s">
        <v>2246</v>
      </c>
    </row>
    <row r="2737" spans="1:14" s="114" customFormat="1" ht="42.75" outlineLevel="1">
      <c r="A2737" s="23" t="s">
        <v>2253</v>
      </c>
      <c r="B2737" s="118" t="s">
        <v>2170</v>
      </c>
      <c r="C2737" s="50" t="s">
        <v>212</v>
      </c>
      <c r="D2737" s="148" t="s">
        <v>54</v>
      </c>
      <c r="E2737" s="148" t="s">
        <v>2254</v>
      </c>
      <c r="F2737" s="4" t="s">
        <v>2255</v>
      </c>
      <c r="G2737" s="6" t="s">
        <v>108</v>
      </c>
      <c r="H2737" s="23"/>
      <c r="I2737" s="6" t="s">
        <v>43</v>
      </c>
      <c r="J2737" s="38">
        <v>9</v>
      </c>
      <c r="K2737" s="55">
        <v>9</v>
      </c>
      <c r="L2737" s="4" t="str">
        <f>L2738&amp;" "&amp;N2738&amp;M2738</f>
        <v>Капитальный ремонт ТП 1/100шт/кВА</v>
      </c>
      <c r="M2737" s="6"/>
      <c r="N2737" s="55"/>
    </row>
    <row r="2738" spans="1:14" s="114" customFormat="1" ht="28.5" outlineLevel="1">
      <c r="A2738" s="23"/>
      <c r="B2738" s="118" t="s">
        <v>2170</v>
      </c>
      <c r="C2738" s="148"/>
      <c r="D2738" s="148" t="s">
        <v>54</v>
      </c>
      <c r="E2738" s="148"/>
      <c r="F2738" s="4"/>
      <c r="G2738" s="6"/>
      <c r="H2738" s="23"/>
      <c r="I2738" s="6" t="s">
        <v>61</v>
      </c>
      <c r="J2738" s="38"/>
      <c r="K2738" s="55"/>
      <c r="L2738" s="4" t="s">
        <v>2174</v>
      </c>
      <c r="M2738" s="6" t="s">
        <v>2175</v>
      </c>
      <c r="N2738" s="55" t="s">
        <v>2246</v>
      </c>
    </row>
    <row r="2739" spans="1:14" s="1" customFormat="1" ht="42.75" outlineLevel="1">
      <c r="A2739" s="38" t="s">
        <v>2256</v>
      </c>
      <c r="B2739" s="118" t="s">
        <v>2170</v>
      </c>
      <c r="C2739" s="20" t="s">
        <v>105</v>
      </c>
      <c r="D2739" s="148" t="s">
        <v>54</v>
      </c>
      <c r="E2739" s="20" t="s">
        <v>2257</v>
      </c>
      <c r="F2739" s="5" t="s">
        <v>2258</v>
      </c>
      <c r="G2739" s="38" t="s">
        <v>108</v>
      </c>
      <c r="H2739" s="38"/>
      <c r="I2739" s="38" t="s">
        <v>43</v>
      </c>
      <c r="J2739" s="59">
        <v>5</v>
      </c>
      <c r="K2739" s="59">
        <v>5</v>
      </c>
      <c r="L2739" s="4" t="str">
        <f>L2740&amp;" "&amp;N2740&amp;M2740</f>
        <v>Капитальный ремонт ТП 1/400шт/кВА</v>
      </c>
      <c r="M2739" s="38" t="s">
        <v>2259</v>
      </c>
      <c r="N2739" s="38"/>
    </row>
    <row r="2740" spans="1:14" s="1" customFormat="1" ht="28.5" outlineLevel="1">
      <c r="A2740" s="38"/>
      <c r="B2740" s="118" t="s">
        <v>2170</v>
      </c>
      <c r="C2740" s="20"/>
      <c r="D2740" s="148" t="s">
        <v>54</v>
      </c>
      <c r="E2740" s="22"/>
      <c r="F2740" s="4"/>
      <c r="G2740" s="38"/>
      <c r="H2740" s="38"/>
      <c r="I2740" s="38"/>
      <c r="J2740" s="59"/>
      <c r="K2740" s="59"/>
      <c r="L2740" s="4" t="s">
        <v>2174</v>
      </c>
      <c r="M2740" s="38" t="s">
        <v>2175</v>
      </c>
      <c r="N2740" s="55" t="s">
        <v>2176</v>
      </c>
    </row>
    <row r="2741" spans="1:14" s="1" customFormat="1" ht="42.75" outlineLevel="1">
      <c r="A2741" s="38" t="s">
        <v>2260</v>
      </c>
      <c r="B2741" s="118" t="s">
        <v>2170</v>
      </c>
      <c r="C2741" s="20" t="s">
        <v>105</v>
      </c>
      <c r="D2741" s="148" t="s">
        <v>54</v>
      </c>
      <c r="E2741" s="20" t="s">
        <v>2261</v>
      </c>
      <c r="F2741" s="5" t="s">
        <v>2262</v>
      </c>
      <c r="G2741" s="38" t="s">
        <v>108</v>
      </c>
      <c r="H2741" s="38"/>
      <c r="I2741" s="38" t="s">
        <v>43</v>
      </c>
      <c r="J2741" s="59">
        <v>6</v>
      </c>
      <c r="K2741" s="59">
        <v>6</v>
      </c>
      <c r="L2741" s="4" t="str">
        <f>L2742&amp;" "&amp;N2742&amp;M2742</f>
        <v>Капитальный ремонт ТП 1/630шт/кВА</v>
      </c>
      <c r="M2741" s="38" t="s">
        <v>2259</v>
      </c>
      <c r="N2741" s="55"/>
    </row>
    <row r="2742" spans="1:14" s="1" customFormat="1" ht="28.5" outlineLevel="1">
      <c r="A2742" s="38"/>
      <c r="B2742" s="118" t="s">
        <v>2170</v>
      </c>
      <c r="C2742" s="20"/>
      <c r="D2742" s="148" t="s">
        <v>54</v>
      </c>
      <c r="E2742" s="22"/>
      <c r="F2742" s="4"/>
      <c r="G2742" s="38"/>
      <c r="H2742" s="38"/>
      <c r="I2742" s="38"/>
      <c r="J2742" s="59"/>
      <c r="K2742" s="59"/>
      <c r="L2742" s="4" t="s">
        <v>2174</v>
      </c>
      <c r="M2742" s="38" t="s">
        <v>2175</v>
      </c>
      <c r="N2742" s="55" t="s">
        <v>2263</v>
      </c>
    </row>
    <row r="2743" spans="1:14" s="1" customFormat="1" ht="42.75" outlineLevel="1">
      <c r="A2743" s="38" t="s">
        <v>2264</v>
      </c>
      <c r="B2743" s="118" t="s">
        <v>2170</v>
      </c>
      <c r="C2743" s="20" t="s">
        <v>105</v>
      </c>
      <c r="D2743" s="148" t="s">
        <v>54</v>
      </c>
      <c r="E2743" s="20" t="s">
        <v>2265</v>
      </c>
      <c r="F2743" s="5" t="s">
        <v>2266</v>
      </c>
      <c r="G2743" s="38" t="s">
        <v>108</v>
      </c>
      <c r="H2743" s="38"/>
      <c r="I2743" s="38" t="s">
        <v>43</v>
      </c>
      <c r="J2743" s="59">
        <v>6</v>
      </c>
      <c r="K2743" s="59">
        <v>6</v>
      </c>
      <c r="L2743" s="4" t="str">
        <f>L2744&amp;" "&amp;N2744&amp;M2744</f>
        <v>Капитальный ремонт ТП 1/100шт/кВА</v>
      </c>
      <c r="M2743" s="38" t="s">
        <v>2259</v>
      </c>
      <c r="N2743" s="55"/>
    </row>
    <row r="2744" spans="1:14" s="1" customFormat="1" ht="28.5" outlineLevel="1">
      <c r="A2744" s="38"/>
      <c r="B2744" s="118" t="s">
        <v>2170</v>
      </c>
      <c r="C2744" s="20"/>
      <c r="D2744" s="148" t="s">
        <v>54</v>
      </c>
      <c r="E2744" s="22"/>
      <c r="F2744" s="4"/>
      <c r="G2744" s="38"/>
      <c r="H2744" s="38"/>
      <c r="I2744" s="38"/>
      <c r="J2744" s="59"/>
      <c r="K2744" s="59"/>
      <c r="L2744" s="4" t="s">
        <v>2174</v>
      </c>
      <c r="M2744" s="38" t="s">
        <v>2175</v>
      </c>
      <c r="N2744" s="55" t="s">
        <v>2246</v>
      </c>
    </row>
    <row r="2745" spans="1:14" s="1" customFormat="1" ht="42.75" outlineLevel="1">
      <c r="A2745" s="38" t="s">
        <v>2267</v>
      </c>
      <c r="B2745" s="118" t="s">
        <v>2170</v>
      </c>
      <c r="C2745" s="20" t="s">
        <v>105</v>
      </c>
      <c r="D2745" s="148" t="s">
        <v>54</v>
      </c>
      <c r="E2745" s="20" t="s">
        <v>2268</v>
      </c>
      <c r="F2745" s="5" t="s">
        <v>2269</v>
      </c>
      <c r="G2745" s="38" t="s">
        <v>108</v>
      </c>
      <c r="H2745" s="38"/>
      <c r="I2745" s="38" t="s">
        <v>43</v>
      </c>
      <c r="J2745" s="59">
        <v>4</v>
      </c>
      <c r="K2745" s="59">
        <v>4</v>
      </c>
      <c r="L2745" s="4" t="str">
        <f>L2746&amp;" "&amp;N2746&amp;M2746</f>
        <v>Капитальный ремонт ТП 1/180шт/кВА</v>
      </c>
      <c r="M2745" s="38" t="s">
        <v>2259</v>
      </c>
      <c r="N2745" s="55" t="s">
        <v>2224</v>
      </c>
    </row>
    <row r="2746" spans="1:14" s="1" customFormat="1" ht="28.5" outlineLevel="1">
      <c r="A2746" s="38"/>
      <c r="B2746" s="118" t="s">
        <v>2170</v>
      </c>
      <c r="C2746" s="20"/>
      <c r="D2746" s="148" t="s">
        <v>54</v>
      </c>
      <c r="E2746" s="22"/>
      <c r="F2746" s="4"/>
      <c r="G2746" s="38"/>
      <c r="H2746" s="38"/>
      <c r="I2746" s="38"/>
      <c r="J2746" s="59"/>
      <c r="K2746" s="59"/>
      <c r="L2746" s="4" t="s">
        <v>2174</v>
      </c>
      <c r="M2746" s="38" t="s">
        <v>2175</v>
      </c>
      <c r="N2746" s="55" t="s">
        <v>2224</v>
      </c>
    </row>
    <row r="2747" spans="1:14" s="1" customFormat="1" ht="42.75" outlineLevel="1">
      <c r="A2747" s="38" t="s">
        <v>2270</v>
      </c>
      <c r="B2747" s="118" t="s">
        <v>2170</v>
      </c>
      <c r="C2747" s="20" t="s">
        <v>105</v>
      </c>
      <c r="D2747" s="148" t="s">
        <v>54</v>
      </c>
      <c r="E2747" s="20" t="s">
        <v>2271</v>
      </c>
      <c r="F2747" s="5" t="s">
        <v>2272</v>
      </c>
      <c r="G2747" s="38" t="s">
        <v>108</v>
      </c>
      <c r="H2747" s="38"/>
      <c r="I2747" s="38" t="s">
        <v>43</v>
      </c>
      <c r="J2747" s="59">
        <v>5</v>
      </c>
      <c r="K2747" s="59">
        <v>5</v>
      </c>
      <c r="L2747" s="4" t="str">
        <f>L2748&amp;" "&amp;N2748&amp;M2748</f>
        <v>Капитальный ремонт ТП 1/160шт/кВА</v>
      </c>
      <c r="M2747" s="38" t="s">
        <v>2259</v>
      </c>
      <c r="N2747" s="55" t="s">
        <v>2184</v>
      </c>
    </row>
    <row r="2748" spans="1:14" s="1" customFormat="1" ht="28.5" outlineLevel="1">
      <c r="A2748" s="38"/>
      <c r="B2748" s="118" t="s">
        <v>2170</v>
      </c>
      <c r="C2748" s="20"/>
      <c r="D2748" s="148" t="s">
        <v>54</v>
      </c>
      <c r="E2748" s="22"/>
      <c r="F2748" s="4"/>
      <c r="G2748" s="38"/>
      <c r="H2748" s="38"/>
      <c r="I2748" s="38"/>
      <c r="J2748" s="59"/>
      <c r="K2748" s="59"/>
      <c r="L2748" s="4" t="s">
        <v>2174</v>
      </c>
      <c r="M2748" s="38" t="s">
        <v>2175</v>
      </c>
      <c r="N2748" s="55" t="s">
        <v>2184</v>
      </c>
    </row>
    <row r="2749" spans="1:14" s="1" customFormat="1" ht="42.75" outlineLevel="1">
      <c r="A2749" s="38" t="s">
        <v>2273</v>
      </c>
      <c r="B2749" s="118" t="s">
        <v>2170</v>
      </c>
      <c r="C2749" s="20" t="s">
        <v>105</v>
      </c>
      <c r="D2749" s="148" t="s">
        <v>54</v>
      </c>
      <c r="E2749" s="20" t="s">
        <v>2274</v>
      </c>
      <c r="F2749" s="5" t="s">
        <v>2275</v>
      </c>
      <c r="G2749" s="38" t="s">
        <v>108</v>
      </c>
      <c r="H2749" s="38"/>
      <c r="I2749" s="38" t="s">
        <v>43</v>
      </c>
      <c r="J2749" s="59">
        <v>5</v>
      </c>
      <c r="K2749" s="59">
        <v>5</v>
      </c>
      <c r="L2749" s="4" t="str">
        <f>L2750&amp;" "&amp;N2750&amp;M2750</f>
        <v>Капитальный ремонт ТП 1/250шт/кВА</v>
      </c>
      <c r="M2749" s="38" t="s">
        <v>2259</v>
      </c>
      <c r="N2749" s="55" t="s">
        <v>2211</v>
      </c>
    </row>
    <row r="2750" spans="1:14" s="1" customFormat="1" ht="28.5" outlineLevel="1">
      <c r="A2750" s="38"/>
      <c r="B2750" s="118" t="s">
        <v>2170</v>
      </c>
      <c r="C2750" s="20"/>
      <c r="D2750" s="148" t="s">
        <v>54</v>
      </c>
      <c r="E2750" s="22"/>
      <c r="F2750" s="4"/>
      <c r="G2750" s="38"/>
      <c r="H2750" s="38"/>
      <c r="I2750" s="38"/>
      <c r="J2750" s="59"/>
      <c r="K2750" s="59"/>
      <c r="L2750" s="4" t="s">
        <v>2174</v>
      </c>
      <c r="M2750" s="38" t="s">
        <v>2175</v>
      </c>
      <c r="N2750" s="55" t="s">
        <v>2211</v>
      </c>
    </row>
    <row r="2751" spans="1:14" s="1" customFormat="1" ht="28.5" outlineLevel="1">
      <c r="A2751" s="38" t="s">
        <v>2276</v>
      </c>
      <c r="B2751" s="118" t="s">
        <v>2170</v>
      </c>
      <c r="C2751" s="20" t="s">
        <v>105</v>
      </c>
      <c r="D2751" s="148" t="s">
        <v>54</v>
      </c>
      <c r="E2751" s="38" t="s">
        <v>2277</v>
      </c>
      <c r="F2751" s="131" t="s">
        <v>2278</v>
      </c>
      <c r="G2751" s="38" t="s">
        <v>1120</v>
      </c>
      <c r="H2751" s="38"/>
      <c r="I2751" s="38"/>
      <c r="J2751" s="38" t="s">
        <v>215</v>
      </c>
      <c r="K2751" s="38" t="s">
        <v>215</v>
      </c>
      <c r="L2751" s="4" t="str">
        <f>L2752&amp;" "&amp;N2752&amp;M2752</f>
        <v>Ремонт РУ-6 кВ 1шт</v>
      </c>
      <c r="M2751" s="38"/>
      <c r="N2751" s="38"/>
    </row>
    <row r="2752" spans="1:14" s="1" customFormat="1" outlineLevel="1">
      <c r="A2752" s="38"/>
      <c r="B2752" s="118" t="s">
        <v>2170</v>
      </c>
      <c r="C2752" s="20"/>
      <c r="D2752" s="148" t="s">
        <v>54</v>
      </c>
      <c r="E2752" s="20"/>
      <c r="F2752" s="131"/>
      <c r="G2752" s="38"/>
      <c r="H2752" s="38"/>
      <c r="I2752" s="38" t="s">
        <v>61</v>
      </c>
      <c r="J2752" s="38" t="s">
        <v>215</v>
      </c>
      <c r="K2752" s="38">
        <v>9</v>
      </c>
      <c r="L2752" s="52" t="s">
        <v>2279</v>
      </c>
      <c r="M2752" s="38" t="s">
        <v>510</v>
      </c>
      <c r="N2752" s="38">
        <v>1</v>
      </c>
    </row>
    <row r="2753" spans="1:14" s="1" customFormat="1" ht="42.75" outlineLevel="1">
      <c r="A2753" s="38" t="s">
        <v>2280</v>
      </c>
      <c r="B2753" s="118" t="s">
        <v>2170</v>
      </c>
      <c r="C2753" s="148" t="s">
        <v>245</v>
      </c>
      <c r="D2753" s="148" t="s">
        <v>54</v>
      </c>
      <c r="E2753" s="6" t="s">
        <v>2281</v>
      </c>
      <c r="F2753" s="4" t="s">
        <v>2282</v>
      </c>
      <c r="G2753" s="6" t="s">
        <v>108</v>
      </c>
      <c r="H2753" s="38"/>
      <c r="I2753" s="6" t="s">
        <v>43</v>
      </c>
      <c r="J2753" s="38">
        <v>11</v>
      </c>
      <c r="K2753" s="38"/>
      <c r="L2753" s="4" t="str">
        <f>L2754&amp;" "&amp;N2754&amp;M2754</f>
        <v>Капитальный ремонт ТП 1/160шт/МВА</v>
      </c>
      <c r="M2753" s="6"/>
      <c r="N2753" s="38"/>
    </row>
    <row r="2754" spans="1:14" s="1" customFormat="1" ht="28.5" outlineLevel="1">
      <c r="A2754" s="38"/>
      <c r="B2754" s="118" t="s">
        <v>2170</v>
      </c>
      <c r="C2754" s="148"/>
      <c r="D2754" s="148" t="s">
        <v>54</v>
      </c>
      <c r="E2754" s="141"/>
      <c r="F2754" s="4"/>
      <c r="G2754" s="6"/>
      <c r="H2754" s="38"/>
      <c r="I2754" s="6"/>
      <c r="J2754" s="38"/>
      <c r="K2754" s="38"/>
      <c r="L2754" s="52" t="s">
        <v>2174</v>
      </c>
      <c r="M2754" s="6" t="s">
        <v>2259</v>
      </c>
      <c r="N2754" s="38" t="s">
        <v>2184</v>
      </c>
    </row>
    <row r="2755" spans="1:14" s="1" customFormat="1" ht="42.75" outlineLevel="1" collapsed="1">
      <c r="A2755" s="38" t="s">
        <v>2283</v>
      </c>
      <c r="B2755" s="118" t="s">
        <v>2170</v>
      </c>
      <c r="C2755" s="148" t="s">
        <v>245</v>
      </c>
      <c r="D2755" s="148" t="s">
        <v>54</v>
      </c>
      <c r="E2755" s="6" t="s">
        <v>2284</v>
      </c>
      <c r="F2755" s="4" t="s">
        <v>2285</v>
      </c>
      <c r="G2755" s="6" t="s">
        <v>108</v>
      </c>
      <c r="H2755" s="38"/>
      <c r="I2755" s="6" t="s">
        <v>43</v>
      </c>
      <c r="J2755" s="38">
        <v>4</v>
      </c>
      <c r="K2755" s="38"/>
      <c r="L2755" s="4" t="str">
        <f>L2756&amp;" "&amp;N2756&amp;M2756</f>
        <v>Капитальный ремонт ТП 1/250шт/МВА</v>
      </c>
      <c r="M2755" s="6"/>
      <c r="N2755" s="38"/>
    </row>
    <row r="2756" spans="1:14" s="1" customFormat="1" ht="28.5" outlineLevel="1">
      <c r="A2756" s="38"/>
      <c r="B2756" s="118" t="s">
        <v>2170</v>
      </c>
      <c r="C2756" s="148"/>
      <c r="D2756" s="148" t="s">
        <v>54</v>
      </c>
      <c r="E2756" s="141"/>
      <c r="F2756" s="4"/>
      <c r="G2756" s="6"/>
      <c r="H2756" s="38"/>
      <c r="I2756" s="6"/>
      <c r="J2756" s="38"/>
      <c r="K2756" s="38"/>
      <c r="L2756" s="52" t="s">
        <v>2174</v>
      </c>
      <c r="M2756" s="6" t="s">
        <v>2259</v>
      </c>
      <c r="N2756" s="38" t="s">
        <v>2211</v>
      </c>
    </row>
    <row r="2757" spans="1:14" s="1" customFormat="1" ht="42.75" outlineLevel="1" collapsed="1">
      <c r="A2757" s="38" t="s">
        <v>2286</v>
      </c>
      <c r="B2757" s="118" t="s">
        <v>2170</v>
      </c>
      <c r="C2757" s="148" t="s">
        <v>245</v>
      </c>
      <c r="D2757" s="148" t="s">
        <v>54</v>
      </c>
      <c r="E2757" s="148" t="s">
        <v>2287</v>
      </c>
      <c r="F2757" s="4" t="s">
        <v>2288</v>
      </c>
      <c r="G2757" s="6" t="s">
        <v>108</v>
      </c>
      <c r="H2757" s="38"/>
      <c r="I2757" s="6" t="s">
        <v>43</v>
      </c>
      <c r="J2757" s="38">
        <v>2</v>
      </c>
      <c r="K2757" s="38"/>
      <c r="L2757" s="4" t="str">
        <f>L2758&amp;" "&amp;N2758&amp;M2758</f>
        <v>Капитальный ремонт ТП 1/250шт/МВА</v>
      </c>
      <c r="M2757" s="6"/>
      <c r="N2757" s="38"/>
    </row>
    <row r="2758" spans="1:14" s="1" customFormat="1" ht="28.5" outlineLevel="1">
      <c r="A2758" s="38"/>
      <c r="B2758" s="118" t="s">
        <v>2170</v>
      </c>
      <c r="C2758" s="148"/>
      <c r="D2758" s="148" t="s">
        <v>54</v>
      </c>
      <c r="E2758" s="6"/>
      <c r="F2758" s="5"/>
      <c r="G2758" s="6"/>
      <c r="H2758" s="38"/>
      <c r="I2758" s="6"/>
      <c r="J2758" s="38"/>
      <c r="K2758" s="38"/>
      <c r="L2758" s="52" t="s">
        <v>2174</v>
      </c>
      <c r="M2758" s="6" t="s">
        <v>2259</v>
      </c>
      <c r="N2758" s="38" t="s">
        <v>2211</v>
      </c>
    </row>
    <row r="2759" spans="1:14" s="1" customFormat="1" ht="42.75" outlineLevel="1" collapsed="1">
      <c r="A2759" s="38" t="s">
        <v>2289</v>
      </c>
      <c r="B2759" s="118" t="s">
        <v>2170</v>
      </c>
      <c r="C2759" s="148" t="s">
        <v>245</v>
      </c>
      <c r="D2759" s="148" t="s">
        <v>54</v>
      </c>
      <c r="E2759" s="148" t="s">
        <v>2290</v>
      </c>
      <c r="F2759" s="4" t="s">
        <v>2291</v>
      </c>
      <c r="G2759" s="6" t="s">
        <v>108</v>
      </c>
      <c r="H2759" s="38"/>
      <c r="I2759" s="6" t="s">
        <v>43</v>
      </c>
      <c r="J2759" s="38">
        <v>2</v>
      </c>
      <c r="K2759" s="38"/>
      <c r="L2759" s="4" t="str">
        <f>L2760&amp;" "&amp;N2760&amp;M2760</f>
        <v>Капитальный ремонт ТП 1/250шт/МВА</v>
      </c>
      <c r="M2759" s="6"/>
      <c r="N2759" s="38"/>
    </row>
    <row r="2760" spans="1:14" s="1" customFormat="1" ht="28.5" outlineLevel="1">
      <c r="A2760" s="38"/>
      <c r="B2760" s="118" t="s">
        <v>2170</v>
      </c>
      <c r="C2760" s="148"/>
      <c r="D2760" s="148" t="s">
        <v>54</v>
      </c>
      <c r="E2760" s="6"/>
      <c r="F2760" s="5"/>
      <c r="G2760" s="6"/>
      <c r="H2760" s="38"/>
      <c r="I2760" s="6"/>
      <c r="J2760" s="38"/>
      <c r="K2760" s="38"/>
      <c r="L2760" s="52" t="s">
        <v>2174</v>
      </c>
      <c r="M2760" s="6" t="s">
        <v>2259</v>
      </c>
      <c r="N2760" s="38" t="s">
        <v>2211</v>
      </c>
    </row>
    <row r="2761" spans="1:14" s="1" customFormat="1" ht="42.75" outlineLevel="1" collapsed="1">
      <c r="A2761" s="38" t="s">
        <v>2292</v>
      </c>
      <c r="B2761" s="118" t="s">
        <v>2170</v>
      </c>
      <c r="C2761" s="148" t="s">
        <v>245</v>
      </c>
      <c r="D2761" s="148" t="s">
        <v>54</v>
      </c>
      <c r="E2761" s="148" t="s">
        <v>2293</v>
      </c>
      <c r="F2761" s="4" t="s">
        <v>2294</v>
      </c>
      <c r="G2761" s="6" t="s">
        <v>108</v>
      </c>
      <c r="H2761" s="38"/>
      <c r="I2761" s="6" t="s">
        <v>43</v>
      </c>
      <c r="J2761" s="38">
        <v>4</v>
      </c>
      <c r="K2761" s="38"/>
      <c r="L2761" s="4" t="str">
        <f>L2762&amp;" "&amp;N2762&amp;M2762</f>
        <v>Капитальный ремонт ТП 1/250шт/МВА</v>
      </c>
      <c r="M2761" s="6"/>
      <c r="N2761" s="38"/>
    </row>
    <row r="2762" spans="1:14" s="1" customFormat="1" ht="28.5" outlineLevel="1">
      <c r="A2762" s="38"/>
      <c r="B2762" s="118" t="s">
        <v>2170</v>
      </c>
      <c r="C2762" s="148"/>
      <c r="D2762" s="148" t="s">
        <v>54</v>
      </c>
      <c r="E2762" s="6"/>
      <c r="F2762" s="5"/>
      <c r="G2762" s="6"/>
      <c r="H2762" s="38"/>
      <c r="I2762" s="6"/>
      <c r="J2762" s="38"/>
      <c r="K2762" s="38"/>
      <c r="L2762" s="52" t="s">
        <v>2174</v>
      </c>
      <c r="M2762" s="6" t="s">
        <v>2259</v>
      </c>
      <c r="N2762" s="38" t="s">
        <v>2211</v>
      </c>
    </row>
    <row r="2763" spans="1:14" s="1" customFormat="1" ht="42.75" outlineLevel="1" collapsed="1">
      <c r="A2763" s="38" t="s">
        <v>2295</v>
      </c>
      <c r="B2763" s="118" t="s">
        <v>2170</v>
      </c>
      <c r="C2763" s="148" t="s">
        <v>245</v>
      </c>
      <c r="D2763" s="148" t="s">
        <v>54</v>
      </c>
      <c r="E2763" s="148" t="s">
        <v>2296</v>
      </c>
      <c r="F2763" s="4" t="s">
        <v>2297</v>
      </c>
      <c r="G2763" s="6" t="s">
        <v>108</v>
      </c>
      <c r="H2763" s="38"/>
      <c r="I2763" s="6" t="s">
        <v>43</v>
      </c>
      <c r="J2763" s="38">
        <v>4</v>
      </c>
      <c r="K2763" s="38"/>
      <c r="L2763" s="4" t="str">
        <f>L2764&amp;" "&amp;N2764&amp;M2764</f>
        <v>Капитальный ремонт ТП 1/180шт/МВА</v>
      </c>
      <c r="M2763" s="6"/>
      <c r="N2763" s="38"/>
    </row>
    <row r="2764" spans="1:14" s="1" customFormat="1" ht="28.5" outlineLevel="1">
      <c r="A2764" s="38"/>
      <c r="B2764" s="118" t="s">
        <v>2170</v>
      </c>
      <c r="C2764" s="148"/>
      <c r="D2764" s="148" t="s">
        <v>54</v>
      </c>
      <c r="E2764" s="6"/>
      <c r="F2764" s="5"/>
      <c r="G2764" s="6"/>
      <c r="H2764" s="38"/>
      <c r="I2764" s="6"/>
      <c r="J2764" s="38"/>
      <c r="K2764" s="38"/>
      <c r="L2764" s="52" t="s">
        <v>2174</v>
      </c>
      <c r="M2764" s="6" t="s">
        <v>2259</v>
      </c>
      <c r="N2764" s="38" t="s">
        <v>2224</v>
      </c>
    </row>
    <row r="2765" spans="1:14" s="1" customFormat="1" ht="42.75" outlineLevel="1" collapsed="1">
      <c r="A2765" s="38" t="s">
        <v>2298</v>
      </c>
      <c r="B2765" s="118" t="s">
        <v>2170</v>
      </c>
      <c r="C2765" s="148" t="s">
        <v>245</v>
      </c>
      <c r="D2765" s="148" t="s">
        <v>54</v>
      </c>
      <c r="E2765" s="148" t="s">
        <v>2299</v>
      </c>
      <c r="F2765" s="4" t="s">
        <v>2300</v>
      </c>
      <c r="G2765" s="6" t="s">
        <v>108</v>
      </c>
      <c r="H2765" s="38"/>
      <c r="I2765" s="6" t="s">
        <v>43</v>
      </c>
      <c r="J2765" s="38">
        <v>2</v>
      </c>
      <c r="K2765" s="38"/>
      <c r="L2765" s="4" t="str">
        <f>L2766&amp;" "&amp;N2766&amp;M2766</f>
        <v>Капитальный ремонт ТП 1/100шт/МВА</v>
      </c>
      <c r="M2765" s="6"/>
      <c r="N2765" s="38"/>
    </row>
    <row r="2766" spans="1:14" s="1" customFormat="1" ht="28.5" outlineLevel="1">
      <c r="A2766" s="38"/>
      <c r="B2766" s="118" t="s">
        <v>2170</v>
      </c>
      <c r="C2766" s="148"/>
      <c r="D2766" s="148" t="s">
        <v>54</v>
      </c>
      <c r="E2766" s="6"/>
      <c r="F2766" s="5"/>
      <c r="G2766" s="6"/>
      <c r="H2766" s="38"/>
      <c r="I2766" s="6"/>
      <c r="J2766" s="38"/>
      <c r="K2766" s="38"/>
      <c r="L2766" s="52" t="s">
        <v>2174</v>
      </c>
      <c r="M2766" s="6" t="s">
        <v>2259</v>
      </c>
      <c r="N2766" s="38" t="s">
        <v>2246</v>
      </c>
    </row>
    <row r="2767" spans="1:14" s="1" customFormat="1" ht="42.75" outlineLevel="1" collapsed="1">
      <c r="A2767" s="38" t="s">
        <v>2301</v>
      </c>
      <c r="B2767" s="118" t="s">
        <v>2170</v>
      </c>
      <c r="C2767" s="148" t="s">
        <v>245</v>
      </c>
      <c r="D2767" s="148" t="s">
        <v>54</v>
      </c>
      <c r="E2767" s="148" t="s">
        <v>2302</v>
      </c>
      <c r="F2767" s="4" t="s">
        <v>2303</v>
      </c>
      <c r="G2767" s="6" t="s">
        <v>108</v>
      </c>
      <c r="H2767" s="38"/>
      <c r="I2767" s="6" t="s">
        <v>43</v>
      </c>
      <c r="J2767" s="38">
        <v>5</v>
      </c>
      <c r="K2767" s="38"/>
      <c r="L2767" s="4" t="str">
        <f>L2768&amp;" "&amp;N2768&amp;M2768</f>
        <v>Капитальный ремонт ТП 1/160шт/МВА</v>
      </c>
      <c r="M2767" s="6"/>
      <c r="N2767" s="38"/>
    </row>
    <row r="2768" spans="1:14" s="1" customFormat="1" ht="28.5" outlineLevel="1">
      <c r="A2768" s="38"/>
      <c r="B2768" s="118" t="s">
        <v>2170</v>
      </c>
      <c r="C2768" s="148"/>
      <c r="D2768" s="148" t="s">
        <v>54</v>
      </c>
      <c r="E2768" s="141"/>
      <c r="F2768" s="4"/>
      <c r="G2768" s="6"/>
      <c r="H2768" s="38"/>
      <c r="I2768" s="6"/>
      <c r="J2768" s="59"/>
      <c r="K2768" s="59"/>
      <c r="L2768" s="52" t="s">
        <v>2174</v>
      </c>
      <c r="M2768" s="6" t="s">
        <v>2259</v>
      </c>
      <c r="N2768" s="38" t="s">
        <v>2184</v>
      </c>
    </row>
    <row r="2769" spans="1:14" s="1" customFormat="1" ht="42.75" outlineLevel="1">
      <c r="A2769" s="38" t="s">
        <v>2304</v>
      </c>
      <c r="B2769" s="118" t="s">
        <v>2170</v>
      </c>
      <c r="C2769" s="148" t="s">
        <v>147</v>
      </c>
      <c r="D2769" s="148" t="s">
        <v>54</v>
      </c>
      <c r="E2769" s="6" t="s">
        <v>2305</v>
      </c>
      <c r="F2769" s="4" t="s">
        <v>2306</v>
      </c>
      <c r="G2769" s="6" t="s">
        <v>45</v>
      </c>
      <c r="H2769" s="38"/>
      <c r="I2769" s="6" t="s">
        <v>43</v>
      </c>
      <c r="J2769" s="59">
        <v>4</v>
      </c>
      <c r="K2769" s="59">
        <v>4</v>
      </c>
      <c r="L2769" s="4" t="str">
        <f>L2770&amp;" "&amp;N2770&amp;M2770</f>
        <v>Капитальный ремонт ТП 1/400шт/МВА</v>
      </c>
      <c r="M2769" s="6"/>
      <c r="N2769" s="38"/>
    </row>
    <row r="2770" spans="1:14" s="1" customFormat="1" ht="28.5" outlineLevel="1">
      <c r="A2770" s="38"/>
      <c r="B2770" s="118" t="s">
        <v>2170</v>
      </c>
      <c r="C2770" s="148"/>
      <c r="D2770" s="148" t="s">
        <v>54</v>
      </c>
      <c r="E2770" s="6"/>
      <c r="F2770" s="4"/>
      <c r="G2770" s="6"/>
      <c r="H2770" s="38"/>
      <c r="I2770" s="6"/>
      <c r="J2770" s="59"/>
      <c r="K2770" s="59"/>
      <c r="L2770" s="52" t="s">
        <v>2174</v>
      </c>
      <c r="M2770" s="6" t="s">
        <v>2259</v>
      </c>
      <c r="N2770" s="38" t="s">
        <v>2176</v>
      </c>
    </row>
    <row r="2771" spans="1:14" s="1" customFormat="1" ht="42.75" outlineLevel="1">
      <c r="A2771" s="38" t="s">
        <v>2307</v>
      </c>
      <c r="B2771" s="118" t="s">
        <v>2170</v>
      </c>
      <c r="C2771" s="148" t="s">
        <v>147</v>
      </c>
      <c r="D2771" s="148" t="s">
        <v>54</v>
      </c>
      <c r="E2771" s="6" t="s">
        <v>2308</v>
      </c>
      <c r="F2771" s="4" t="s">
        <v>2309</v>
      </c>
      <c r="G2771" s="6" t="s">
        <v>45</v>
      </c>
      <c r="H2771" s="38"/>
      <c r="I2771" s="6" t="s">
        <v>43</v>
      </c>
      <c r="J2771" s="59">
        <v>4</v>
      </c>
      <c r="K2771" s="59">
        <v>4</v>
      </c>
      <c r="L2771" s="4" t="str">
        <f>L2772&amp;" "&amp;N2772&amp;M2772</f>
        <v>Капитальный ремонт ТП 1/160шт/МВА</v>
      </c>
      <c r="M2771" s="6"/>
      <c r="N2771" s="38"/>
    </row>
    <row r="2772" spans="1:14" s="1" customFormat="1" ht="28.5" outlineLevel="1">
      <c r="A2772" s="38"/>
      <c r="B2772" s="118" t="s">
        <v>2170</v>
      </c>
      <c r="C2772" s="148"/>
      <c r="D2772" s="148" t="s">
        <v>54</v>
      </c>
      <c r="E2772" s="6"/>
      <c r="F2772" s="4"/>
      <c r="G2772" s="6"/>
      <c r="H2772" s="38"/>
      <c r="I2772" s="6"/>
      <c r="J2772" s="59"/>
      <c r="K2772" s="59"/>
      <c r="L2772" s="52" t="s">
        <v>2174</v>
      </c>
      <c r="M2772" s="6" t="s">
        <v>2259</v>
      </c>
      <c r="N2772" s="38" t="s">
        <v>2184</v>
      </c>
    </row>
    <row r="2773" spans="1:14" s="1" customFormat="1" ht="42.75" outlineLevel="1">
      <c r="A2773" s="38" t="s">
        <v>2310</v>
      </c>
      <c r="B2773" s="118" t="s">
        <v>2170</v>
      </c>
      <c r="C2773" s="148" t="s">
        <v>147</v>
      </c>
      <c r="D2773" s="148" t="s">
        <v>54</v>
      </c>
      <c r="E2773" s="6" t="s">
        <v>2311</v>
      </c>
      <c r="F2773" s="4" t="s">
        <v>2312</v>
      </c>
      <c r="G2773" s="6" t="s">
        <v>45</v>
      </c>
      <c r="H2773" s="38"/>
      <c r="I2773" s="6" t="s">
        <v>43</v>
      </c>
      <c r="J2773" s="59">
        <v>4</v>
      </c>
      <c r="K2773" s="59">
        <v>4</v>
      </c>
      <c r="L2773" s="4" t="str">
        <f>L2774&amp;" "&amp;N2774&amp;M2774</f>
        <v>Капитальный ремонт ТП 1/160шт/МВА</v>
      </c>
      <c r="M2773" s="6"/>
      <c r="N2773" s="38"/>
    </row>
    <row r="2774" spans="1:14" s="1" customFormat="1" ht="28.5" outlineLevel="1">
      <c r="A2774" s="38"/>
      <c r="B2774" s="118" t="s">
        <v>2170</v>
      </c>
      <c r="C2774" s="148"/>
      <c r="D2774" s="148" t="s">
        <v>54</v>
      </c>
      <c r="E2774" s="6"/>
      <c r="F2774" s="4"/>
      <c r="G2774" s="6"/>
      <c r="H2774" s="38"/>
      <c r="I2774" s="6"/>
      <c r="J2774" s="59"/>
      <c r="K2774" s="59"/>
      <c r="L2774" s="52" t="s">
        <v>2174</v>
      </c>
      <c r="M2774" s="6" t="s">
        <v>2259</v>
      </c>
      <c r="N2774" s="38" t="s">
        <v>2184</v>
      </c>
    </row>
    <row r="2775" spans="1:14" s="1" customFormat="1" ht="42.75" outlineLevel="1">
      <c r="A2775" s="38" t="s">
        <v>2313</v>
      </c>
      <c r="B2775" s="118" t="s">
        <v>2170</v>
      </c>
      <c r="C2775" s="148" t="s">
        <v>147</v>
      </c>
      <c r="D2775" s="148" t="s">
        <v>54</v>
      </c>
      <c r="E2775" s="6" t="s">
        <v>2314</v>
      </c>
      <c r="F2775" s="4" t="s">
        <v>2315</v>
      </c>
      <c r="G2775" s="6" t="s">
        <v>45</v>
      </c>
      <c r="H2775" s="38"/>
      <c r="I2775" s="6" t="s">
        <v>43</v>
      </c>
      <c r="J2775" s="59">
        <v>4</v>
      </c>
      <c r="K2775" s="59">
        <v>4</v>
      </c>
      <c r="L2775" s="52" t="str">
        <f>L2776&amp;" "&amp;N2776&amp;M2776</f>
        <v>Капитальный ремонт ТП 1/250шт/МВА</v>
      </c>
      <c r="M2775" s="6"/>
      <c r="N2775" s="38"/>
    </row>
    <row r="2776" spans="1:14" s="1" customFormat="1" ht="28.5" outlineLevel="1">
      <c r="A2776" s="38"/>
      <c r="B2776" s="118" t="s">
        <v>2170</v>
      </c>
      <c r="C2776" s="148"/>
      <c r="D2776" s="148" t="s">
        <v>54</v>
      </c>
      <c r="E2776" s="141"/>
      <c r="F2776" s="4"/>
      <c r="G2776" s="6"/>
      <c r="H2776" s="38"/>
      <c r="I2776" s="6"/>
      <c r="J2776" s="59"/>
      <c r="K2776" s="59"/>
      <c r="L2776" s="52" t="s">
        <v>2174</v>
      </c>
      <c r="M2776" s="6" t="s">
        <v>2259</v>
      </c>
      <c r="N2776" s="54" t="s">
        <v>2211</v>
      </c>
    </row>
    <row r="2777" spans="1:14" s="1" customFormat="1" ht="42.75" outlineLevel="1">
      <c r="A2777" s="38" t="s">
        <v>2316</v>
      </c>
      <c r="B2777" s="118" t="s">
        <v>2170</v>
      </c>
      <c r="C2777" s="148" t="s">
        <v>147</v>
      </c>
      <c r="D2777" s="148" t="s">
        <v>54</v>
      </c>
      <c r="E2777" s="6" t="s">
        <v>2317</v>
      </c>
      <c r="F2777" s="4" t="s">
        <v>2318</v>
      </c>
      <c r="G2777" s="6" t="s">
        <v>45</v>
      </c>
      <c r="H2777" s="38"/>
      <c r="I2777" s="6" t="s">
        <v>43</v>
      </c>
      <c r="J2777" s="59">
        <v>4</v>
      </c>
      <c r="K2777" s="59">
        <v>4</v>
      </c>
      <c r="L2777" s="52" t="str">
        <f>L2778&amp;" "&amp;N2778&amp;M2778</f>
        <v>Капитальный ремонт ТП 1/100шт/МВА</v>
      </c>
      <c r="M2777" s="6"/>
      <c r="N2777" s="38"/>
    </row>
    <row r="2778" spans="1:14" s="1" customFormat="1" ht="28.5" outlineLevel="1">
      <c r="A2778" s="38"/>
      <c r="B2778" s="118" t="s">
        <v>2170</v>
      </c>
      <c r="C2778" s="148"/>
      <c r="D2778" s="148" t="s">
        <v>54</v>
      </c>
      <c r="E2778" s="141"/>
      <c r="F2778" s="4"/>
      <c r="G2778" s="6"/>
      <c r="H2778" s="38"/>
      <c r="I2778" s="6"/>
      <c r="J2778" s="59"/>
      <c r="K2778" s="59"/>
      <c r="L2778" s="52" t="s">
        <v>2174</v>
      </c>
      <c r="M2778" s="6" t="s">
        <v>2259</v>
      </c>
      <c r="N2778" s="54" t="s">
        <v>2246</v>
      </c>
    </row>
    <row r="2779" spans="1:14" s="1" customFormat="1" ht="42.75" outlineLevel="1">
      <c r="A2779" s="38" t="s">
        <v>2319</v>
      </c>
      <c r="B2779" s="118" t="s">
        <v>2170</v>
      </c>
      <c r="C2779" s="148" t="s">
        <v>147</v>
      </c>
      <c r="D2779" s="148" t="s">
        <v>54</v>
      </c>
      <c r="E2779" s="6" t="s">
        <v>2320</v>
      </c>
      <c r="F2779" s="4" t="s">
        <v>2321</v>
      </c>
      <c r="G2779" s="6" t="s">
        <v>45</v>
      </c>
      <c r="H2779" s="38"/>
      <c r="I2779" s="6" t="s">
        <v>43</v>
      </c>
      <c r="J2779" s="59">
        <v>4</v>
      </c>
      <c r="K2779" s="59">
        <v>4</v>
      </c>
      <c r="L2779" s="52" t="str">
        <f>L2780&amp;" "&amp;N2780&amp;M2780</f>
        <v>Капитальный ремонт ТП 1/100шт/МВА</v>
      </c>
      <c r="M2779" s="6"/>
      <c r="N2779" s="38"/>
    </row>
    <row r="2780" spans="1:14" s="1" customFormat="1" ht="28.5" outlineLevel="1">
      <c r="A2780" s="38"/>
      <c r="B2780" s="118" t="s">
        <v>2170</v>
      </c>
      <c r="C2780" s="148"/>
      <c r="D2780" s="148" t="s">
        <v>54</v>
      </c>
      <c r="E2780" s="141"/>
      <c r="F2780" s="4"/>
      <c r="G2780" s="6"/>
      <c r="H2780" s="38"/>
      <c r="I2780" s="6"/>
      <c r="J2780" s="59"/>
      <c r="K2780" s="59"/>
      <c r="L2780" s="52" t="s">
        <v>2174</v>
      </c>
      <c r="M2780" s="6" t="s">
        <v>2259</v>
      </c>
      <c r="N2780" s="54" t="s">
        <v>2246</v>
      </c>
    </row>
    <row r="2781" spans="1:14" s="1" customFormat="1" ht="42.75" outlineLevel="1">
      <c r="A2781" s="38" t="s">
        <v>2322</v>
      </c>
      <c r="B2781" s="118" t="s">
        <v>2170</v>
      </c>
      <c r="C2781" s="148" t="s">
        <v>147</v>
      </c>
      <c r="D2781" s="148" t="s">
        <v>54</v>
      </c>
      <c r="E2781" s="6" t="s">
        <v>2323</v>
      </c>
      <c r="F2781" s="4" t="s">
        <v>2324</v>
      </c>
      <c r="G2781" s="6" t="s">
        <v>45</v>
      </c>
      <c r="H2781" s="38"/>
      <c r="I2781" s="6" t="s">
        <v>43</v>
      </c>
      <c r="J2781" s="59">
        <v>4</v>
      </c>
      <c r="K2781" s="59">
        <v>4</v>
      </c>
      <c r="L2781" s="52" t="str">
        <f>L2782&amp;" "&amp;N2782&amp;M2782</f>
        <v>Капитальный ремонт ТП 1/180шт/МВА</v>
      </c>
      <c r="M2781" s="6"/>
      <c r="N2781" s="38"/>
    </row>
    <row r="2782" spans="1:14" s="1" customFormat="1" ht="28.5" outlineLevel="1">
      <c r="A2782" s="38"/>
      <c r="B2782" s="118" t="s">
        <v>2170</v>
      </c>
      <c r="C2782" s="148"/>
      <c r="D2782" s="148" t="s">
        <v>54</v>
      </c>
      <c r="E2782" s="141"/>
      <c r="F2782" s="4"/>
      <c r="G2782" s="6"/>
      <c r="H2782" s="38"/>
      <c r="I2782" s="6"/>
      <c r="J2782" s="59"/>
      <c r="K2782" s="59"/>
      <c r="L2782" s="52" t="s">
        <v>2174</v>
      </c>
      <c r="M2782" s="6" t="s">
        <v>2259</v>
      </c>
      <c r="N2782" s="54" t="s">
        <v>2224</v>
      </c>
    </row>
    <row r="2783" spans="1:14" s="1" customFormat="1" ht="42.75" outlineLevel="1">
      <c r="A2783" s="38" t="s">
        <v>2325</v>
      </c>
      <c r="B2783" s="118" t="s">
        <v>2170</v>
      </c>
      <c r="C2783" s="148" t="s">
        <v>147</v>
      </c>
      <c r="D2783" s="148" t="s">
        <v>54</v>
      </c>
      <c r="E2783" s="6" t="s">
        <v>2326</v>
      </c>
      <c r="F2783" s="4" t="s">
        <v>2327</v>
      </c>
      <c r="G2783" s="6" t="s">
        <v>45</v>
      </c>
      <c r="H2783" s="38"/>
      <c r="I2783" s="6" t="s">
        <v>43</v>
      </c>
      <c r="J2783" s="59">
        <v>4</v>
      </c>
      <c r="K2783" s="59">
        <v>4</v>
      </c>
      <c r="L2783" s="52" t="str">
        <f>L2784&amp;" "&amp;N2784&amp;M2784</f>
        <v>Капитальный ремонт ТП 1/100шт/МВА</v>
      </c>
      <c r="M2783" s="6"/>
      <c r="N2783" s="38"/>
    </row>
    <row r="2784" spans="1:14" s="1" customFormat="1" ht="28.5" outlineLevel="1">
      <c r="A2784" s="38"/>
      <c r="B2784" s="118" t="s">
        <v>2170</v>
      </c>
      <c r="C2784" s="148"/>
      <c r="D2784" s="148" t="s">
        <v>54</v>
      </c>
      <c r="E2784" s="141"/>
      <c r="F2784" s="4"/>
      <c r="G2784" s="6"/>
      <c r="H2784" s="38"/>
      <c r="I2784" s="6"/>
      <c r="J2784" s="59"/>
      <c r="K2784" s="59"/>
      <c r="L2784" s="52" t="s">
        <v>2174</v>
      </c>
      <c r="M2784" s="6" t="s">
        <v>2259</v>
      </c>
      <c r="N2784" s="54" t="s">
        <v>2246</v>
      </c>
    </row>
    <row r="2785" spans="1:14" s="1" customFormat="1" ht="42.75" outlineLevel="1">
      <c r="A2785" s="38" t="s">
        <v>2328</v>
      </c>
      <c r="B2785" s="118" t="s">
        <v>2170</v>
      </c>
      <c r="C2785" s="148" t="s">
        <v>154</v>
      </c>
      <c r="D2785" s="148" t="s">
        <v>54</v>
      </c>
      <c r="E2785" s="6" t="s">
        <v>2329</v>
      </c>
      <c r="F2785" s="4" t="s">
        <v>2330</v>
      </c>
      <c r="G2785" s="6" t="s">
        <v>45</v>
      </c>
      <c r="H2785" s="38"/>
      <c r="I2785" s="6" t="s">
        <v>43</v>
      </c>
      <c r="J2785" s="59">
        <v>10</v>
      </c>
      <c r="K2785" s="59">
        <v>10</v>
      </c>
      <c r="L2785" s="52" t="str">
        <f>L2786&amp;" "&amp;N2786&amp;M2786</f>
        <v>Капитальный ремонт ТП 1/100шт/МВА</v>
      </c>
      <c r="M2785" s="6"/>
      <c r="N2785" s="38"/>
    </row>
    <row r="2786" spans="1:14" s="1" customFormat="1" ht="28.5" outlineLevel="1">
      <c r="A2786" s="38"/>
      <c r="B2786" s="118" t="s">
        <v>2170</v>
      </c>
      <c r="C2786" s="148"/>
      <c r="D2786" s="148" t="s">
        <v>54</v>
      </c>
      <c r="E2786" s="141"/>
      <c r="F2786" s="4"/>
      <c r="G2786" s="6"/>
      <c r="H2786" s="38"/>
      <c r="I2786" s="6"/>
      <c r="J2786" s="59"/>
      <c r="K2786" s="59"/>
      <c r="L2786" s="52" t="s">
        <v>2174</v>
      </c>
      <c r="M2786" s="6" t="s">
        <v>2259</v>
      </c>
      <c r="N2786" s="54" t="s">
        <v>2246</v>
      </c>
    </row>
    <row r="2787" spans="1:14" s="1" customFormat="1" ht="42.75" outlineLevel="1">
      <c r="A2787" s="38" t="s">
        <v>2331</v>
      </c>
      <c r="B2787" s="118" t="s">
        <v>2170</v>
      </c>
      <c r="C2787" s="148" t="s">
        <v>154</v>
      </c>
      <c r="D2787" s="148" t="s">
        <v>54</v>
      </c>
      <c r="E2787" s="6" t="s">
        <v>2332</v>
      </c>
      <c r="F2787" s="4" t="s">
        <v>2333</v>
      </c>
      <c r="G2787" s="6" t="s">
        <v>45</v>
      </c>
      <c r="H2787" s="38"/>
      <c r="I2787" s="6" t="s">
        <v>43</v>
      </c>
      <c r="J2787" s="59">
        <v>8</v>
      </c>
      <c r="K2787" s="59">
        <v>8</v>
      </c>
      <c r="L2787" s="52" t="str">
        <f>L2788&amp;" "&amp;N2788&amp;M2788</f>
        <v>Капитальный ремонт ТП 1/160шт/МВА</v>
      </c>
      <c r="M2787" s="6"/>
      <c r="N2787" s="38"/>
    </row>
    <row r="2788" spans="1:14" s="1" customFormat="1" ht="28.5" outlineLevel="1">
      <c r="A2788" s="38"/>
      <c r="B2788" s="118" t="s">
        <v>2170</v>
      </c>
      <c r="C2788" s="148"/>
      <c r="D2788" s="148" t="s">
        <v>54</v>
      </c>
      <c r="E2788" s="141"/>
      <c r="F2788" s="4"/>
      <c r="G2788" s="6"/>
      <c r="H2788" s="38"/>
      <c r="I2788" s="6"/>
      <c r="J2788" s="59"/>
      <c r="K2788" s="59"/>
      <c r="L2788" s="52" t="s">
        <v>2174</v>
      </c>
      <c r="M2788" s="6" t="s">
        <v>2259</v>
      </c>
      <c r="N2788" s="54" t="s">
        <v>2184</v>
      </c>
    </row>
    <row r="2789" spans="1:14" s="1" customFormat="1" ht="42.75" outlineLevel="1">
      <c r="A2789" s="38" t="s">
        <v>2334</v>
      </c>
      <c r="B2789" s="118" t="s">
        <v>2170</v>
      </c>
      <c r="C2789" s="148" t="s">
        <v>154</v>
      </c>
      <c r="D2789" s="148" t="s">
        <v>54</v>
      </c>
      <c r="E2789" s="6" t="s">
        <v>2335</v>
      </c>
      <c r="F2789" s="4" t="s">
        <v>2336</v>
      </c>
      <c r="G2789" s="6" t="s">
        <v>45</v>
      </c>
      <c r="H2789" s="38"/>
      <c r="I2789" s="6" t="s">
        <v>43</v>
      </c>
      <c r="J2789" s="59">
        <v>6</v>
      </c>
      <c r="K2789" s="59">
        <v>6</v>
      </c>
      <c r="L2789" s="52" t="str">
        <f>L2790&amp;" "&amp;N2790&amp;M2790</f>
        <v>Капитальный ремонт ТП 1/250шт/МВА</v>
      </c>
      <c r="M2789" s="6"/>
      <c r="N2789" s="38"/>
    </row>
    <row r="2790" spans="1:14" s="1" customFormat="1" ht="28.5" outlineLevel="1">
      <c r="A2790" s="38"/>
      <c r="B2790" s="118" t="s">
        <v>2170</v>
      </c>
      <c r="C2790" s="148"/>
      <c r="D2790" s="148" t="s">
        <v>54</v>
      </c>
      <c r="E2790" s="141"/>
      <c r="F2790" s="4"/>
      <c r="G2790" s="6"/>
      <c r="H2790" s="38"/>
      <c r="I2790" s="6"/>
      <c r="J2790" s="59"/>
      <c r="K2790" s="59"/>
      <c r="L2790" s="52" t="s">
        <v>2174</v>
      </c>
      <c r="M2790" s="6" t="s">
        <v>2259</v>
      </c>
      <c r="N2790" s="54" t="s">
        <v>2211</v>
      </c>
    </row>
    <row r="2791" spans="1:14" s="1" customFormat="1" outlineLevel="1">
      <c r="A2791" s="38" t="s">
        <v>2337</v>
      </c>
      <c r="B2791" s="118" t="s">
        <v>2170</v>
      </c>
      <c r="C2791" s="148" t="s">
        <v>2154</v>
      </c>
      <c r="D2791" s="148" t="s">
        <v>54</v>
      </c>
      <c r="E2791" s="141"/>
      <c r="F2791" s="5" t="s">
        <v>4861</v>
      </c>
      <c r="G2791" s="6"/>
      <c r="H2791" s="38"/>
      <c r="I2791" s="6"/>
      <c r="J2791" s="59"/>
      <c r="K2791" s="59"/>
      <c r="L2791" s="52"/>
      <c r="M2791" s="6"/>
      <c r="N2791" s="54"/>
    </row>
    <row r="2792" spans="1:14" s="114" customFormat="1" ht="42.75" outlineLevel="1">
      <c r="A2792" s="20" t="s">
        <v>4862</v>
      </c>
      <c r="B2792" s="118" t="s">
        <v>2170</v>
      </c>
      <c r="C2792" s="148" t="s">
        <v>2154</v>
      </c>
      <c r="D2792" s="148" t="s">
        <v>54</v>
      </c>
      <c r="E2792" s="148"/>
      <c r="F2792" s="5" t="s">
        <v>2338</v>
      </c>
      <c r="G2792" s="6" t="s">
        <v>108</v>
      </c>
      <c r="H2792" s="20"/>
      <c r="I2792" s="148" t="s">
        <v>43</v>
      </c>
      <c r="J2792" s="20">
        <v>1</v>
      </c>
      <c r="K2792" s="20">
        <v>1</v>
      </c>
      <c r="L2792" s="52" t="s">
        <v>2339</v>
      </c>
      <c r="M2792" s="148" t="s">
        <v>510</v>
      </c>
      <c r="N2792" s="54">
        <v>1</v>
      </c>
    </row>
    <row r="2793" spans="1:14" s="114" customFormat="1" ht="42.75" outlineLevel="1">
      <c r="A2793" s="20" t="s">
        <v>4863</v>
      </c>
      <c r="B2793" s="118" t="s">
        <v>2170</v>
      </c>
      <c r="C2793" s="148" t="s">
        <v>2154</v>
      </c>
      <c r="D2793" s="148" t="s">
        <v>54</v>
      </c>
      <c r="E2793" s="148"/>
      <c r="F2793" s="5" t="s">
        <v>2338</v>
      </c>
      <c r="G2793" s="6" t="s">
        <v>108</v>
      </c>
      <c r="H2793" s="20"/>
      <c r="I2793" s="148" t="s">
        <v>43</v>
      </c>
      <c r="J2793" s="20">
        <v>2</v>
      </c>
      <c r="K2793" s="20">
        <v>2</v>
      </c>
      <c r="L2793" s="52" t="s">
        <v>2339</v>
      </c>
      <c r="M2793" s="148" t="s">
        <v>510</v>
      </c>
      <c r="N2793" s="54">
        <v>1</v>
      </c>
    </row>
    <row r="2794" spans="1:14" s="114" customFormat="1" ht="42.75" outlineLevel="1">
      <c r="A2794" s="20" t="s">
        <v>4864</v>
      </c>
      <c r="B2794" s="118" t="s">
        <v>2170</v>
      </c>
      <c r="C2794" s="148" t="s">
        <v>2154</v>
      </c>
      <c r="D2794" s="148" t="s">
        <v>54</v>
      </c>
      <c r="E2794" s="148"/>
      <c r="F2794" s="5" t="s">
        <v>2338</v>
      </c>
      <c r="G2794" s="6" t="s">
        <v>108</v>
      </c>
      <c r="H2794" s="20"/>
      <c r="I2794" s="148" t="s">
        <v>43</v>
      </c>
      <c r="J2794" s="20">
        <v>3</v>
      </c>
      <c r="K2794" s="20">
        <v>3</v>
      </c>
      <c r="L2794" s="52" t="s">
        <v>2339</v>
      </c>
      <c r="M2794" s="148" t="s">
        <v>510</v>
      </c>
      <c r="N2794" s="54">
        <v>1</v>
      </c>
    </row>
    <row r="2795" spans="1:14" s="114" customFormat="1" ht="42.75" outlineLevel="1">
      <c r="A2795" s="20" t="s">
        <v>4865</v>
      </c>
      <c r="B2795" s="118" t="s">
        <v>2170</v>
      </c>
      <c r="C2795" s="148" t="s">
        <v>2154</v>
      </c>
      <c r="D2795" s="148" t="s">
        <v>54</v>
      </c>
      <c r="E2795" s="148"/>
      <c r="F2795" s="5" t="s">
        <v>2338</v>
      </c>
      <c r="G2795" s="6" t="s">
        <v>108</v>
      </c>
      <c r="H2795" s="20"/>
      <c r="I2795" s="148" t="s">
        <v>43</v>
      </c>
      <c r="J2795" s="20">
        <v>4</v>
      </c>
      <c r="K2795" s="20">
        <v>4</v>
      </c>
      <c r="L2795" s="52" t="s">
        <v>2339</v>
      </c>
      <c r="M2795" s="148" t="s">
        <v>510</v>
      </c>
      <c r="N2795" s="54">
        <v>1</v>
      </c>
    </row>
    <row r="2796" spans="1:14" s="114" customFormat="1" ht="42.75" outlineLevel="1">
      <c r="A2796" s="20" t="s">
        <v>4866</v>
      </c>
      <c r="B2796" s="118" t="s">
        <v>2170</v>
      </c>
      <c r="C2796" s="148" t="s">
        <v>2154</v>
      </c>
      <c r="D2796" s="148" t="s">
        <v>54</v>
      </c>
      <c r="E2796" s="148"/>
      <c r="F2796" s="5" t="s">
        <v>2338</v>
      </c>
      <c r="G2796" s="6" t="s">
        <v>108</v>
      </c>
      <c r="H2796" s="20"/>
      <c r="I2796" s="148" t="s">
        <v>43</v>
      </c>
      <c r="J2796" s="20">
        <v>5</v>
      </c>
      <c r="K2796" s="20">
        <v>5</v>
      </c>
      <c r="L2796" s="52" t="s">
        <v>2339</v>
      </c>
      <c r="M2796" s="148" t="s">
        <v>510</v>
      </c>
      <c r="N2796" s="54">
        <v>1</v>
      </c>
    </row>
    <row r="2797" spans="1:14" s="114" customFormat="1" ht="42.75" outlineLevel="1">
      <c r="A2797" s="20" t="s">
        <v>4867</v>
      </c>
      <c r="B2797" s="118" t="s">
        <v>2170</v>
      </c>
      <c r="C2797" s="148" t="s">
        <v>2154</v>
      </c>
      <c r="D2797" s="148" t="s">
        <v>54</v>
      </c>
      <c r="E2797" s="148"/>
      <c r="F2797" s="5" t="s">
        <v>2338</v>
      </c>
      <c r="G2797" s="6" t="s">
        <v>108</v>
      </c>
      <c r="H2797" s="20"/>
      <c r="I2797" s="148" t="s">
        <v>43</v>
      </c>
      <c r="J2797" s="20">
        <v>6</v>
      </c>
      <c r="K2797" s="20">
        <v>6</v>
      </c>
      <c r="L2797" s="52" t="s">
        <v>2339</v>
      </c>
      <c r="M2797" s="148" t="s">
        <v>510</v>
      </c>
      <c r="N2797" s="54">
        <v>1</v>
      </c>
    </row>
    <row r="2798" spans="1:14" s="114" customFormat="1" ht="42.75" outlineLevel="1" collapsed="1">
      <c r="A2798" s="20" t="s">
        <v>2340</v>
      </c>
      <c r="B2798" s="118" t="s">
        <v>2170</v>
      </c>
      <c r="C2798" s="148" t="s">
        <v>2154</v>
      </c>
      <c r="D2798" s="148" t="s">
        <v>54</v>
      </c>
      <c r="E2798" s="148"/>
      <c r="F2798" s="5" t="s">
        <v>2341</v>
      </c>
      <c r="G2798" s="6" t="s">
        <v>108</v>
      </c>
      <c r="H2798" s="20"/>
      <c r="I2798" s="148" t="s">
        <v>43</v>
      </c>
      <c r="J2798" s="20">
        <v>1</v>
      </c>
      <c r="K2798" s="20">
        <v>1</v>
      </c>
      <c r="L2798" s="52" t="s">
        <v>2342</v>
      </c>
      <c r="M2798" s="148" t="s">
        <v>510</v>
      </c>
      <c r="N2798" s="54">
        <v>1</v>
      </c>
    </row>
    <row r="2799" spans="1:14" s="114" customFormat="1" ht="42.75" outlineLevel="1">
      <c r="A2799" s="20"/>
      <c r="B2799" s="118" t="s">
        <v>2170</v>
      </c>
      <c r="C2799" s="148" t="s">
        <v>2154</v>
      </c>
      <c r="D2799" s="148" t="s">
        <v>54</v>
      </c>
      <c r="E2799" s="148"/>
      <c r="F2799" s="5" t="s">
        <v>2341</v>
      </c>
      <c r="G2799" s="6" t="s">
        <v>108</v>
      </c>
      <c r="H2799" s="20"/>
      <c r="I2799" s="148" t="s">
        <v>43</v>
      </c>
      <c r="J2799" s="20">
        <v>2</v>
      </c>
      <c r="K2799" s="20">
        <v>2</v>
      </c>
      <c r="L2799" s="52" t="s">
        <v>2342</v>
      </c>
      <c r="M2799" s="148" t="s">
        <v>510</v>
      </c>
      <c r="N2799" s="54">
        <v>1</v>
      </c>
    </row>
    <row r="2800" spans="1:14" s="114" customFormat="1" ht="42.75" outlineLevel="1">
      <c r="A2800" s="20"/>
      <c r="B2800" s="118" t="s">
        <v>2170</v>
      </c>
      <c r="C2800" s="148" t="s">
        <v>2154</v>
      </c>
      <c r="D2800" s="148" t="s">
        <v>54</v>
      </c>
      <c r="E2800" s="148"/>
      <c r="F2800" s="5" t="s">
        <v>2341</v>
      </c>
      <c r="G2800" s="6" t="s">
        <v>108</v>
      </c>
      <c r="H2800" s="20"/>
      <c r="I2800" s="148" t="s">
        <v>43</v>
      </c>
      <c r="J2800" s="20">
        <v>3</v>
      </c>
      <c r="K2800" s="20">
        <v>3</v>
      </c>
      <c r="L2800" s="52" t="s">
        <v>2342</v>
      </c>
      <c r="M2800" s="148" t="s">
        <v>510</v>
      </c>
      <c r="N2800" s="54">
        <v>1</v>
      </c>
    </row>
    <row r="2801" spans="1:14" s="114" customFormat="1" ht="42.75" outlineLevel="1">
      <c r="A2801" s="20"/>
      <c r="B2801" s="118" t="s">
        <v>2170</v>
      </c>
      <c r="C2801" s="148" t="s">
        <v>2154</v>
      </c>
      <c r="D2801" s="148" t="s">
        <v>54</v>
      </c>
      <c r="E2801" s="148"/>
      <c r="F2801" s="5" t="s">
        <v>2341</v>
      </c>
      <c r="G2801" s="6" t="s">
        <v>108</v>
      </c>
      <c r="H2801" s="20"/>
      <c r="I2801" s="148" t="s">
        <v>43</v>
      </c>
      <c r="J2801" s="20">
        <v>4</v>
      </c>
      <c r="K2801" s="20">
        <v>4</v>
      </c>
      <c r="L2801" s="52" t="s">
        <v>2342</v>
      </c>
      <c r="M2801" s="148" t="s">
        <v>510</v>
      </c>
      <c r="N2801" s="54">
        <v>1</v>
      </c>
    </row>
    <row r="2802" spans="1:14" s="114" customFormat="1" ht="42.75" outlineLevel="1">
      <c r="A2802" s="20"/>
      <c r="B2802" s="118" t="s">
        <v>2170</v>
      </c>
      <c r="C2802" s="148" t="s">
        <v>2154</v>
      </c>
      <c r="D2802" s="148" t="s">
        <v>54</v>
      </c>
      <c r="E2802" s="148"/>
      <c r="F2802" s="5" t="s">
        <v>2341</v>
      </c>
      <c r="G2802" s="6" t="s">
        <v>108</v>
      </c>
      <c r="H2802" s="20"/>
      <c r="I2802" s="148" t="s">
        <v>43</v>
      </c>
      <c r="J2802" s="20">
        <v>5</v>
      </c>
      <c r="K2802" s="20">
        <v>5</v>
      </c>
      <c r="L2802" s="52" t="s">
        <v>2342</v>
      </c>
      <c r="M2802" s="148" t="s">
        <v>510</v>
      </c>
      <c r="N2802" s="54">
        <v>1</v>
      </c>
    </row>
    <row r="2803" spans="1:14" s="114" customFormat="1" ht="42.75" outlineLevel="1">
      <c r="A2803" s="20"/>
      <c r="B2803" s="118" t="s">
        <v>2170</v>
      </c>
      <c r="C2803" s="148" t="s">
        <v>2154</v>
      </c>
      <c r="D2803" s="148" t="s">
        <v>54</v>
      </c>
      <c r="E2803" s="148"/>
      <c r="F2803" s="5" t="s">
        <v>2341</v>
      </c>
      <c r="G2803" s="6" t="s">
        <v>108</v>
      </c>
      <c r="H2803" s="20"/>
      <c r="I2803" s="148" t="s">
        <v>43</v>
      </c>
      <c r="J2803" s="20">
        <v>6</v>
      </c>
      <c r="K2803" s="20">
        <v>6</v>
      </c>
      <c r="L2803" s="52" t="s">
        <v>2342</v>
      </c>
      <c r="M2803" s="148" t="s">
        <v>510</v>
      </c>
      <c r="N2803" s="54">
        <v>1</v>
      </c>
    </row>
    <row r="2804" spans="1:14" s="114" customFormat="1" ht="42.75" outlineLevel="1">
      <c r="A2804" s="20"/>
      <c r="B2804" s="118" t="s">
        <v>2170</v>
      </c>
      <c r="C2804" s="148" t="s">
        <v>2154</v>
      </c>
      <c r="D2804" s="148" t="s">
        <v>54</v>
      </c>
      <c r="E2804" s="148"/>
      <c r="F2804" s="5" t="s">
        <v>2341</v>
      </c>
      <c r="G2804" s="6" t="s">
        <v>108</v>
      </c>
      <c r="H2804" s="20"/>
      <c r="I2804" s="148" t="s">
        <v>43</v>
      </c>
      <c r="J2804" s="20">
        <v>7</v>
      </c>
      <c r="K2804" s="20">
        <v>7</v>
      </c>
      <c r="L2804" s="52" t="s">
        <v>2342</v>
      </c>
      <c r="M2804" s="148" t="s">
        <v>510</v>
      </c>
      <c r="N2804" s="54">
        <v>1</v>
      </c>
    </row>
    <row r="2805" spans="1:14" s="114" customFormat="1" ht="42.75" outlineLevel="1">
      <c r="A2805" s="20"/>
      <c r="B2805" s="118" t="s">
        <v>2170</v>
      </c>
      <c r="C2805" s="148" t="s">
        <v>2154</v>
      </c>
      <c r="D2805" s="148" t="s">
        <v>54</v>
      </c>
      <c r="E2805" s="148"/>
      <c r="F2805" s="5" t="s">
        <v>2341</v>
      </c>
      <c r="G2805" s="6" t="s">
        <v>108</v>
      </c>
      <c r="H2805" s="20"/>
      <c r="I2805" s="148" t="s">
        <v>43</v>
      </c>
      <c r="J2805" s="20">
        <v>8</v>
      </c>
      <c r="K2805" s="20">
        <v>8</v>
      </c>
      <c r="L2805" s="52" t="s">
        <v>2342</v>
      </c>
      <c r="M2805" s="148" t="s">
        <v>510</v>
      </c>
      <c r="N2805" s="54">
        <v>1</v>
      </c>
    </row>
    <row r="2806" spans="1:14" s="114" customFormat="1" ht="42.75" outlineLevel="1">
      <c r="A2806" s="20"/>
      <c r="B2806" s="118" t="s">
        <v>2170</v>
      </c>
      <c r="C2806" s="148" t="s">
        <v>2154</v>
      </c>
      <c r="D2806" s="148" t="s">
        <v>54</v>
      </c>
      <c r="E2806" s="148"/>
      <c r="F2806" s="5" t="s">
        <v>2341</v>
      </c>
      <c r="G2806" s="6" t="s">
        <v>108</v>
      </c>
      <c r="H2806" s="20"/>
      <c r="I2806" s="148" t="s">
        <v>43</v>
      </c>
      <c r="J2806" s="20">
        <v>9</v>
      </c>
      <c r="K2806" s="20">
        <v>9</v>
      </c>
      <c r="L2806" s="52" t="s">
        <v>2342</v>
      </c>
      <c r="M2806" s="148" t="s">
        <v>510</v>
      </c>
      <c r="N2806" s="54">
        <v>1</v>
      </c>
    </row>
    <row r="2807" spans="1:14" s="114" customFormat="1" ht="42.75" outlineLevel="1">
      <c r="A2807" s="20"/>
      <c r="B2807" s="118" t="s">
        <v>2170</v>
      </c>
      <c r="C2807" s="148" t="s">
        <v>2154</v>
      </c>
      <c r="D2807" s="148" t="s">
        <v>54</v>
      </c>
      <c r="E2807" s="148"/>
      <c r="F2807" s="5" t="s">
        <v>2341</v>
      </c>
      <c r="G2807" s="6" t="s">
        <v>108</v>
      </c>
      <c r="H2807" s="20"/>
      <c r="I2807" s="148" t="s">
        <v>43</v>
      </c>
      <c r="J2807" s="20">
        <v>10</v>
      </c>
      <c r="K2807" s="20">
        <v>10</v>
      </c>
      <c r="L2807" s="52" t="s">
        <v>2342</v>
      </c>
      <c r="M2807" s="148" t="s">
        <v>510</v>
      </c>
      <c r="N2807" s="54">
        <v>1</v>
      </c>
    </row>
    <row r="2808" spans="1:14" s="114" customFormat="1" ht="42.75" outlineLevel="1">
      <c r="A2808" s="20"/>
      <c r="B2808" s="118" t="s">
        <v>2170</v>
      </c>
      <c r="C2808" s="148" t="s">
        <v>2154</v>
      </c>
      <c r="D2808" s="148" t="s">
        <v>54</v>
      </c>
      <c r="E2808" s="148"/>
      <c r="F2808" s="5" t="s">
        <v>2343</v>
      </c>
      <c r="G2808" s="6" t="s">
        <v>108</v>
      </c>
      <c r="H2808" s="20"/>
      <c r="I2808" s="148" t="s">
        <v>43</v>
      </c>
      <c r="J2808" s="20">
        <v>1</v>
      </c>
      <c r="K2808" s="20">
        <v>1</v>
      </c>
      <c r="L2808" s="52" t="s">
        <v>2344</v>
      </c>
      <c r="M2808" s="148" t="s">
        <v>510</v>
      </c>
      <c r="N2808" s="54">
        <v>1</v>
      </c>
    </row>
    <row r="2809" spans="1:14" s="114" customFormat="1" ht="42.75" outlineLevel="1">
      <c r="A2809" s="20"/>
      <c r="B2809" s="118" t="s">
        <v>2170</v>
      </c>
      <c r="C2809" s="148" t="s">
        <v>2154</v>
      </c>
      <c r="D2809" s="148" t="s">
        <v>54</v>
      </c>
      <c r="E2809" s="148"/>
      <c r="F2809" s="5" t="s">
        <v>2343</v>
      </c>
      <c r="G2809" s="6" t="s">
        <v>108</v>
      </c>
      <c r="H2809" s="20"/>
      <c r="I2809" s="148" t="s">
        <v>43</v>
      </c>
      <c r="J2809" s="20">
        <v>2</v>
      </c>
      <c r="K2809" s="20">
        <v>2</v>
      </c>
      <c r="L2809" s="52" t="s">
        <v>2344</v>
      </c>
      <c r="M2809" s="148" t="s">
        <v>510</v>
      </c>
      <c r="N2809" s="54">
        <v>1</v>
      </c>
    </row>
    <row r="2810" spans="1:14" s="114" customFormat="1" ht="42.75" outlineLevel="1">
      <c r="A2810" s="20"/>
      <c r="B2810" s="118" t="s">
        <v>2170</v>
      </c>
      <c r="C2810" s="148" t="s">
        <v>2154</v>
      </c>
      <c r="D2810" s="148" t="s">
        <v>54</v>
      </c>
      <c r="E2810" s="148"/>
      <c r="F2810" s="5" t="s">
        <v>2343</v>
      </c>
      <c r="G2810" s="6" t="s">
        <v>108</v>
      </c>
      <c r="H2810" s="20"/>
      <c r="I2810" s="148" t="s">
        <v>43</v>
      </c>
      <c r="J2810" s="20">
        <v>3</v>
      </c>
      <c r="K2810" s="20">
        <v>3</v>
      </c>
      <c r="L2810" s="52" t="s">
        <v>2344</v>
      </c>
      <c r="M2810" s="148" t="s">
        <v>510</v>
      </c>
      <c r="N2810" s="54">
        <v>1</v>
      </c>
    </row>
    <row r="2811" spans="1:14" s="114" customFormat="1" ht="42.75" outlineLevel="1">
      <c r="A2811" s="20"/>
      <c r="B2811" s="118" t="s">
        <v>2170</v>
      </c>
      <c r="C2811" s="148" t="s">
        <v>2154</v>
      </c>
      <c r="D2811" s="148" t="s">
        <v>54</v>
      </c>
      <c r="E2811" s="148"/>
      <c r="F2811" s="5" t="s">
        <v>2343</v>
      </c>
      <c r="G2811" s="6" t="s">
        <v>108</v>
      </c>
      <c r="H2811" s="20"/>
      <c r="I2811" s="148" t="s">
        <v>43</v>
      </c>
      <c r="J2811" s="20">
        <v>4</v>
      </c>
      <c r="K2811" s="20">
        <v>4</v>
      </c>
      <c r="L2811" s="52" t="s">
        <v>2344</v>
      </c>
      <c r="M2811" s="148" t="s">
        <v>510</v>
      </c>
      <c r="N2811" s="54">
        <v>1</v>
      </c>
    </row>
    <row r="2812" spans="1:14" s="114" customFormat="1" ht="42.75" outlineLevel="1">
      <c r="A2812" s="20"/>
      <c r="B2812" s="118" t="s">
        <v>2170</v>
      </c>
      <c r="C2812" s="148" t="s">
        <v>2154</v>
      </c>
      <c r="D2812" s="148" t="s">
        <v>54</v>
      </c>
      <c r="E2812" s="148"/>
      <c r="F2812" s="5" t="s">
        <v>2343</v>
      </c>
      <c r="G2812" s="6" t="s">
        <v>108</v>
      </c>
      <c r="H2812" s="20"/>
      <c r="I2812" s="148" t="s">
        <v>43</v>
      </c>
      <c r="J2812" s="20">
        <v>5</v>
      </c>
      <c r="K2812" s="20">
        <v>5</v>
      </c>
      <c r="L2812" s="52" t="s">
        <v>2344</v>
      </c>
      <c r="M2812" s="148" t="s">
        <v>510</v>
      </c>
      <c r="N2812" s="54">
        <v>1</v>
      </c>
    </row>
    <row r="2813" spans="1:14" s="114" customFormat="1" ht="42.75" outlineLevel="1">
      <c r="A2813" s="20"/>
      <c r="B2813" s="118" t="s">
        <v>2170</v>
      </c>
      <c r="C2813" s="148" t="s">
        <v>2154</v>
      </c>
      <c r="D2813" s="148" t="s">
        <v>54</v>
      </c>
      <c r="E2813" s="148"/>
      <c r="F2813" s="5" t="s">
        <v>2343</v>
      </c>
      <c r="G2813" s="6" t="s">
        <v>108</v>
      </c>
      <c r="H2813" s="20"/>
      <c r="I2813" s="148" t="s">
        <v>43</v>
      </c>
      <c r="J2813" s="20">
        <v>6</v>
      </c>
      <c r="K2813" s="20">
        <v>6</v>
      </c>
      <c r="L2813" s="52" t="s">
        <v>2344</v>
      </c>
      <c r="M2813" s="148" t="s">
        <v>510</v>
      </c>
      <c r="N2813" s="54">
        <v>1</v>
      </c>
    </row>
    <row r="2814" spans="1:14" s="114" customFormat="1" ht="42.75" outlineLevel="1">
      <c r="A2814" s="20"/>
      <c r="B2814" s="118" t="s">
        <v>2170</v>
      </c>
      <c r="C2814" s="148" t="s">
        <v>2154</v>
      </c>
      <c r="D2814" s="148" t="s">
        <v>54</v>
      </c>
      <c r="E2814" s="148"/>
      <c r="F2814" s="5" t="s">
        <v>2343</v>
      </c>
      <c r="G2814" s="6" t="s">
        <v>108</v>
      </c>
      <c r="H2814" s="20"/>
      <c r="I2814" s="148" t="s">
        <v>43</v>
      </c>
      <c r="J2814" s="20">
        <v>7</v>
      </c>
      <c r="K2814" s="20">
        <v>7</v>
      </c>
      <c r="L2814" s="52" t="s">
        <v>2344</v>
      </c>
      <c r="M2814" s="148" t="s">
        <v>510</v>
      </c>
      <c r="N2814" s="54">
        <v>1</v>
      </c>
    </row>
    <row r="2815" spans="1:14" s="114" customFormat="1" ht="42.75" outlineLevel="1">
      <c r="A2815" s="20"/>
      <c r="B2815" s="118" t="s">
        <v>2170</v>
      </c>
      <c r="C2815" s="148" t="s">
        <v>2154</v>
      </c>
      <c r="D2815" s="148" t="s">
        <v>54</v>
      </c>
      <c r="E2815" s="148"/>
      <c r="F2815" s="5" t="s">
        <v>2343</v>
      </c>
      <c r="G2815" s="6" t="s">
        <v>108</v>
      </c>
      <c r="H2815" s="20"/>
      <c r="I2815" s="148" t="s">
        <v>43</v>
      </c>
      <c r="J2815" s="20">
        <v>8</v>
      </c>
      <c r="K2815" s="20">
        <v>8</v>
      </c>
      <c r="L2815" s="52" t="s">
        <v>2344</v>
      </c>
      <c r="M2815" s="148" t="s">
        <v>510</v>
      </c>
      <c r="N2815" s="54">
        <v>1</v>
      </c>
    </row>
    <row r="2816" spans="1:14" s="114" customFormat="1" ht="42.75" outlineLevel="1">
      <c r="A2816" s="20"/>
      <c r="B2816" s="118" t="s">
        <v>2170</v>
      </c>
      <c r="C2816" s="148" t="s">
        <v>2154</v>
      </c>
      <c r="D2816" s="148" t="s">
        <v>54</v>
      </c>
      <c r="E2816" s="148"/>
      <c r="F2816" s="5" t="s">
        <v>2343</v>
      </c>
      <c r="G2816" s="6" t="s">
        <v>108</v>
      </c>
      <c r="H2816" s="20"/>
      <c r="I2816" s="148" t="s">
        <v>43</v>
      </c>
      <c r="J2816" s="20">
        <v>9</v>
      </c>
      <c r="K2816" s="20">
        <v>9</v>
      </c>
      <c r="L2816" s="52" t="s">
        <v>2344</v>
      </c>
      <c r="M2816" s="148" t="s">
        <v>510</v>
      </c>
      <c r="N2816" s="54">
        <v>1</v>
      </c>
    </row>
    <row r="2817" spans="1:14" s="114" customFormat="1" ht="42.75" outlineLevel="1">
      <c r="A2817" s="20"/>
      <c r="B2817" s="118" t="s">
        <v>2170</v>
      </c>
      <c r="C2817" s="148" t="s">
        <v>2154</v>
      </c>
      <c r="D2817" s="148" t="s">
        <v>54</v>
      </c>
      <c r="E2817" s="148"/>
      <c r="F2817" s="5" t="s">
        <v>2343</v>
      </c>
      <c r="G2817" s="6" t="s">
        <v>108</v>
      </c>
      <c r="H2817" s="20"/>
      <c r="I2817" s="148" t="s">
        <v>43</v>
      </c>
      <c r="J2817" s="20">
        <v>10</v>
      </c>
      <c r="K2817" s="20">
        <v>10</v>
      </c>
      <c r="L2817" s="52" t="s">
        <v>2344</v>
      </c>
      <c r="M2817" s="148" t="s">
        <v>510</v>
      </c>
      <c r="N2817" s="54">
        <v>1</v>
      </c>
    </row>
    <row r="2818" spans="1:14" s="114" customFormat="1" ht="42.75" outlineLevel="1">
      <c r="A2818" s="20"/>
      <c r="B2818" s="118" t="s">
        <v>2170</v>
      </c>
      <c r="C2818" s="148" t="s">
        <v>2154</v>
      </c>
      <c r="D2818" s="148" t="s">
        <v>54</v>
      </c>
      <c r="E2818" s="148"/>
      <c r="F2818" s="5" t="s">
        <v>2343</v>
      </c>
      <c r="G2818" s="6" t="s">
        <v>108</v>
      </c>
      <c r="H2818" s="20"/>
      <c r="I2818" s="148" t="s">
        <v>43</v>
      </c>
      <c r="J2818" s="20">
        <v>11</v>
      </c>
      <c r="K2818" s="20">
        <v>11</v>
      </c>
      <c r="L2818" s="52" t="s">
        <v>2344</v>
      </c>
      <c r="M2818" s="148" t="s">
        <v>510</v>
      </c>
      <c r="N2818" s="54">
        <v>1</v>
      </c>
    </row>
    <row r="2819" spans="1:14" s="114" customFormat="1" ht="42.75" outlineLevel="1">
      <c r="A2819" s="20"/>
      <c r="B2819" s="118" t="s">
        <v>2170</v>
      </c>
      <c r="C2819" s="148" t="s">
        <v>2154</v>
      </c>
      <c r="D2819" s="148" t="s">
        <v>54</v>
      </c>
      <c r="E2819" s="148"/>
      <c r="F2819" s="5" t="s">
        <v>2343</v>
      </c>
      <c r="G2819" s="6" t="s">
        <v>108</v>
      </c>
      <c r="H2819" s="20"/>
      <c r="I2819" s="148" t="s">
        <v>43</v>
      </c>
      <c r="J2819" s="20">
        <v>12</v>
      </c>
      <c r="K2819" s="20">
        <v>12</v>
      </c>
      <c r="L2819" s="52" t="s">
        <v>2344</v>
      </c>
      <c r="M2819" s="148" t="s">
        <v>510</v>
      </c>
      <c r="N2819" s="54">
        <v>1</v>
      </c>
    </row>
    <row r="2820" spans="1:14" s="114" customFormat="1" ht="42.75" outlineLevel="1">
      <c r="A2820" s="20"/>
      <c r="B2820" s="118" t="s">
        <v>2170</v>
      </c>
      <c r="C2820" s="148" t="s">
        <v>2154</v>
      </c>
      <c r="D2820" s="148" t="s">
        <v>54</v>
      </c>
      <c r="E2820" s="148"/>
      <c r="F2820" s="5" t="s">
        <v>2345</v>
      </c>
      <c r="G2820" s="6" t="s">
        <v>108</v>
      </c>
      <c r="H2820" s="20"/>
      <c r="I2820" s="148" t="s">
        <v>43</v>
      </c>
      <c r="J2820" s="20">
        <v>1</v>
      </c>
      <c r="K2820" s="20">
        <v>1</v>
      </c>
      <c r="L2820" s="52" t="s">
        <v>2346</v>
      </c>
      <c r="M2820" s="148" t="s">
        <v>510</v>
      </c>
      <c r="N2820" s="54">
        <v>1</v>
      </c>
    </row>
    <row r="2821" spans="1:14" s="114" customFormat="1" ht="42.75" outlineLevel="1">
      <c r="A2821" s="20"/>
      <c r="B2821" s="118" t="s">
        <v>2170</v>
      </c>
      <c r="C2821" s="148" t="s">
        <v>2154</v>
      </c>
      <c r="D2821" s="148" t="s">
        <v>54</v>
      </c>
      <c r="E2821" s="148"/>
      <c r="F2821" s="5" t="s">
        <v>2345</v>
      </c>
      <c r="G2821" s="6" t="s">
        <v>108</v>
      </c>
      <c r="H2821" s="20"/>
      <c r="I2821" s="148" t="s">
        <v>43</v>
      </c>
      <c r="J2821" s="20">
        <v>2</v>
      </c>
      <c r="K2821" s="20">
        <v>2</v>
      </c>
      <c r="L2821" s="52" t="s">
        <v>2346</v>
      </c>
      <c r="M2821" s="148" t="s">
        <v>510</v>
      </c>
      <c r="N2821" s="54">
        <v>1</v>
      </c>
    </row>
    <row r="2822" spans="1:14" s="114" customFormat="1" ht="42.75" outlineLevel="1">
      <c r="A2822" s="20"/>
      <c r="B2822" s="118" t="s">
        <v>2170</v>
      </c>
      <c r="C2822" s="148" t="s">
        <v>2154</v>
      </c>
      <c r="D2822" s="148" t="s">
        <v>54</v>
      </c>
      <c r="E2822" s="148"/>
      <c r="F2822" s="5" t="s">
        <v>2345</v>
      </c>
      <c r="G2822" s="6" t="s">
        <v>108</v>
      </c>
      <c r="H2822" s="20"/>
      <c r="I2822" s="148" t="s">
        <v>43</v>
      </c>
      <c r="J2822" s="20">
        <v>3</v>
      </c>
      <c r="K2822" s="20">
        <v>3</v>
      </c>
      <c r="L2822" s="52" t="s">
        <v>2346</v>
      </c>
      <c r="M2822" s="148" t="s">
        <v>510</v>
      </c>
      <c r="N2822" s="54">
        <v>1</v>
      </c>
    </row>
    <row r="2823" spans="1:14" s="114" customFormat="1" ht="42.75" outlineLevel="1">
      <c r="A2823" s="20"/>
      <c r="B2823" s="118" t="s">
        <v>2170</v>
      </c>
      <c r="C2823" s="148" t="s">
        <v>2154</v>
      </c>
      <c r="D2823" s="148" t="s">
        <v>54</v>
      </c>
      <c r="E2823" s="148"/>
      <c r="F2823" s="5" t="s">
        <v>2345</v>
      </c>
      <c r="G2823" s="6" t="s">
        <v>108</v>
      </c>
      <c r="H2823" s="20"/>
      <c r="I2823" s="148" t="s">
        <v>43</v>
      </c>
      <c r="J2823" s="20">
        <v>4</v>
      </c>
      <c r="K2823" s="20">
        <v>4</v>
      </c>
      <c r="L2823" s="52" t="s">
        <v>2346</v>
      </c>
      <c r="M2823" s="148" t="s">
        <v>510</v>
      </c>
      <c r="N2823" s="54">
        <v>1</v>
      </c>
    </row>
    <row r="2824" spans="1:14" s="114" customFormat="1" ht="42.75" outlineLevel="1">
      <c r="A2824" s="20"/>
      <c r="B2824" s="118" t="s">
        <v>2170</v>
      </c>
      <c r="C2824" s="148" t="s">
        <v>2154</v>
      </c>
      <c r="D2824" s="148" t="s">
        <v>54</v>
      </c>
      <c r="E2824" s="148"/>
      <c r="F2824" s="5" t="s">
        <v>2345</v>
      </c>
      <c r="G2824" s="6" t="s">
        <v>108</v>
      </c>
      <c r="H2824" s="20"/>
      <c r="I2824" s="148" t="s">
        <v>43</v>
      </c>
      <c r="J2824" s="20">
        <v>5</v>
      </c>
      <c r="K2824" s="20">
        <v>5</v>
      </c>
      <c r="L2824" s="52" t="s">
        <v>2346</v>
      </c>
      <c r="M2824" s="148" t="s">
        <v>510</v>
      </c>
      <c r="N2824" s="54">
        <v>1</v>
      </c>
    </row>
    <row r="2825" spans="1:14" s="114" customFormat="1" ht="42.75" outlineLevel="1">
      <c r="A2825" s="20"/>
      <c r="B2825" s="118" t="s">
        <v>2170</v>
      </c>
      <c r="C2825" s="148" t="s">
        <v>2154</v>
      </c>
      <c r="D2825" s="148" t="s">
        <v>54</v>
      </c>
      <c r="E2825" s="148"/>
      <c r="F2825" s="5" t="s">
        <v>2345</v>
      </c>
      <c r="G2825" s="6" t="s">
        <v>108</v>
      </c>
      <c r="H2825" s="20"/>
      <c r="I2825" s="148" t="s">
        <v>43</v>
      </c>
      <c r="J2825" s="20">
        <v>6</v>
      </c>
      <c r="K2825" s="20">
        <v>6</v>
      </c>
      <c r="L2825" s="52" t="s">
        <v>2346</v>
      </c>
      <c r="M2825" s="148" t="s">
        <v>510</v>
      </c>
      <c r="N2825" s="54">
        <v>1</v>
      </c>
    </row>
    <row r="2826" spans="1:14" s="114" customFormat="1" ht="42.75" outlineLevel="1">
      <c r="A2826" s="20"/>
      <c r="B2826" s="118" t="s">
        <v>2170</v>
      </c>
      <c r="C2826" s="148" t="s">
        <v>2154</v>
      </c>
      <c r="D2826" s="148" t="s">
        <v>54</v>
      </c>
      <c r="E2826" s="148"/>
      <c r="F2826" s="5" t="s">
        <v>2345</v>
      </c>
      <c r="G2826" s="6" t="s">
        <v>108</v>
      </c>
      <c r="H2826" s="20"/>
      <c r="I2826" s="148" t="s">
        <v>43</v>
      </c>
      <c r="J2826" s="20">
        <v>7</v>
      </c>
      <c r="K2826" s="20">
        <v>7</v>
      </c>
      <c r="L2826" s="52" t="s">
        <v>2346</v>
      </c>
      <c r="M2826" s="148" t="s">
        <v>510</v>
      </c>
      <c r="N2826" s="54">
        <v>1</v>
      </c>
    </row>
    <row r="2827" spans="1:14" s="114" customFormat="1" ht="42.75" outlineLevel="1">
      <c r="A2827" s="20"/>
      <c r="B2827" s="118" t="s">
        <v>2170</v>
      </c>
      <c r="C2827" s="148" t="s">
        <v>2154</v>
      </c>
      <c r="D2827" s="148" t="s">
        <v>54</v>
      </c>
      <c r="E2827" s="148"/>
      <c r="F2827" s="5" t="s">
        <v>2345</v>
      </c>
      <c r="G2827" s="6" t="s">
        <v>108</v>
      </c>
      <c r="H2827" s="20"/>
      <c r="I2827" s="148" t="s">
        <v>43</v>
      </c>
      <c r="J2827" s="20">
        <v>8</v>
      </c>
      <c r="K2827" s="20">
        <v>8</v>
      </c>
      <c r="L2827" s="52" t="s">
        <v>2346</v>
      </c>
      <c r="M2827" s="148" t="s">
        <v>510</v>
      </c>
      <c r="N2827" s="54">
        <v>1</v>
      </c>
    </row>
    <row r="2828" spans="1:14" s="114" customFormat="1" ht="42.75" outlineLevel="1">
      <c r="A2828" s="20"/>
      <c r="B2828" s="118" t="s">
        <v>2170</v>
      </c>
      <c r="C2828" s="148" t="s">
        <v>2154</v>
      </c>
      <c r="D2828" s="148" t="s">
        <v>54</v>
      </c>
      <c r="E2828" s="148"/>
      <c r="F2828" s="5" t="s">
        <v>2345</v>
      </c>
      <c r="G2828" s="6" t="s">
        <v>108</v>
      </c>
      <c r="H2828" s="20"/>
      <c r="I2828" s="148" t="s">
        <v>43</v>
      </c>
      <c r="J2828" s="20">
        <v>9</v>
      </c>
      <c r="K2828" s="20">
        <v>9</v>
      </c>
      <c r="L2828" s="52" t="s">
        <v>2346</v>
      </c>
      <c r="M2828" s="148" t="s">
        <v>510</v>
      </c>
      <c r="N2828" s="54">
        <v>1</v>
      </c>
    </row>
    <row r="2829" spans="1:14" s="114" customFormat="1" ht="42.75" outlineLevel="1">
      <c r="A2829" s="20"/>
      <c r="B2829" s="118" t="s">
        <v>2170</v>
      </c>
      <c r="C2829" s="148" t="s">
        <v>2154</v>
      </c>
      <c r="D2829" s="148" t="s">
        <v>54</v>
      </c>
      <c r="E2829" s="148"/>
      <c r="F2829" s="5" t="s">
        <v>2345</v>
      </c>
      <c r="G2829" s="6" t="s">
        <v>108</v>
      </c>
      <c r="H2829" s="20"/>
      <c r="I2829" s="148" t="s">
        <v>43</v>
      </c>
      <c r="J2829" s="20">
        <v>10</v>
      </c>
      <c r="K2829" s="20">
        <v>10</v>
      </c>
      <c r="L2829" s="52" t="s">
        <v>2346</v>
      </c>
      <c r="M2829" s="148" t="s">
        <v>510</v>
      </c>
      <c r="N2829" s="54">
        <v>1</v>
      </c>
    </row>
    <row r="2830" spans="1:14" s="114" customFormat="1" ht="42.75" outlineLevel="1">
      <c r="A2830" s="20"/>
      <c r="B2830" s="118" t="s">
        <v>2170</v>
      </c>
      <c r="C2830" s="148" t="s">
        <v>2154</v>
      </c>
      <c r="D2830" s="148" t="s">
        <v>54</v>
      </c>
      <c r="E2830" s="148"/>
      <c r="F2830" s="5" t="s">
        <v>2345</v>
      </c>
      <c r="G2830" s="6" t="s">
        <v>108</v>
      </c>
      <c r="H2830" s="20"/>
      <c r="I2830" s="148" t="s">
        <v>43</v>
      </c>
      <c r="J2830" s="20">
        <v>11</v>
      </c>
      <c r="K2830" s="20">
        <v>11</v>
      </c>
      <c r="L2830" s="52" t="s">
        <v>2346</v>
      </c>
      <c r="M2830" s="148" t="s">
        <v>510</v>
      </c>
      <c r="N2830" s="54">
        <v>1</v>
      </c>
    </row>
    <row r="2831" spans="1:14" s="114" customFormat="1" ht="42.75" outlineLevel="1">
      <c r="A2831" s="20"/>
      <c r="B2831" s="118" t="s">
        <v>2170</v>
      </c>
      <c r="C2831" s="148" t="s">
        <v>2154</v>
      </c>
      <c r="D2831" s="148" t="s">
        <v>54</v>
      </c>
      <c r="E2831" s="148"/>
      <c r="F2831" s="5" t="s">
        <v>2345</v>
      </c>
      <c r="G2831" s="6" t="s">
        <v>108</v>
      </c>
      <c r="H2831" s="20"/>
      <c r="I2831" s="148" t="s">
        <v>43</v>
      </c>
      <c r="J2831" s="20">
        <v>12</v>
      </c>
      <c r="K2831" s="20">
        <v>12</v>
      </c>
      <c r="L2831" s="52" t="s">
        <v>2346</v>
      </c>
      <c r="M2831" s="148" t="s">
        <v>510</v>
      </c>
      <c r="N2831" s="54">
        <v>1</v>
      </c>
    </row>
    <row r="2832" spans="1:14" s="114" customFormat="1" ht="42.75" outlineLevel="1">
      <c r="A2832" s="20"/>
      <c r="B2832" s="118" t="s">
        <v>2170</v>
      </c>
      <c r="C2832" s="148" t="s">
        <v>2154</v>
      </c>
      <c r="D2832" s="148" t="s">
        <v>54</v>
      </c>
      <c r="E2832" s="148"/>
      <c r="F2832" s="5" t="s">
        <v>2347</v>
      </c>
      <c r="G2832" s="6" t="s">
        <v>108</v>
      </c>
      <c r="H2832" s="20"/>
      <c r="I2832" s="148" t="s">
        <v>43</v>
      </c>
      <c r="J2832" s="20">
        <v>1</v>
      </c>
      <c r="K2832" s="20">
        <v>1</v>
      </c>
      <c r="L2832" s="52" t="s">
        <v>2348</v>
      </c>
      <c r="M2832" s="148" t="s">
        <v>510</v>
      </c>
      <c r="N2832" s="54">
        <v>1</v>
      </c>
    </row>
    <row r="2833" spans="1:14" s="114" customFormat="1" ht="42.75" outlineLevel="1" collapsed="1">
      <c r="A2833" s="20"/>
      <c r="B2833" s="118" t="s">
        <v>2170</v>
      </c>
      <c r="C2833" s="148" t="s">
        <v>2154</v>
      </c>
      <c r="D2833" s="148" t="s">
        <v>54</v>
      </c>
      <c r="E2833" s="148"/>
      <c r="F2833" s="5" t="s">
        <v>2347</v>
      </c>
      <c r="G2833" s="6" t="s">
        <v>108</v>
      </c>
      <c r="H2833" s="20"/>
      <c r="I2833" s="148" t="s">
        <v>43</v>
      </c>
      <c r="J2833" s="20">
        <v>11</v>
      </c>
      <c r="K2833" s="20">
        <v>11</v>
      </c>
      <c r="L2833" s="52" t="s">
        <v>2348</v>
      </c>
      <c r="M2833" s="148" t="s">
        <v>510</v>
      </c>
      <c r="N2833" s="54">
        <v>1</v>
      </c>
    </row>
    <row r="2834" spans="1:14" s="114" customFormat="1" ht="42.75" outlineLevel="1">
      <c r="A2834" s="20"/>
      <c r="B2834" s="118" t="s">
        <v>2170</v>
      </c>
      <c r="C2834" s="148" t="s">
        <v>2154</v>
      </c>
      <c r="D2834" s="148" t="s">
        <v>54</v>
      </c>
      <c r="E2834" s="148"/>
      <c r="F2834" s="5" t="s">
        <v>2347</v>
      </c>
      <c r="G2834" s="6" t="s">
        <v>108</v>
      </c>
      <c r="H2834" s="20"/>
      <c r="I2834" s="148" t="s">
        <v>43</v>
      </c>
      <c r="J2834" s="20">
        <v>12</v>
      </c>
      <c r="K2834" s="20">
        <v>12</v>
      </c>
      <c r="L2834" s="52" t="s">
        <v>2348</v>
      </c>
      <c r="M2834" s="148" t="s">
        <v>510</v>
      </c>
      <c r="N2834" s="54">
        <v>1</v>
      </c>
    </row>
    <row r="2835" spans="1:14" s="1" customFormat="1">
      <c r="A2835" s="38">
        <v>4</v>
      </c>
      <c r="B2835" s="118" t="s">
        <v>46</v>
      </c>
      <c r="C2835" s="148"/>
      <c r="D2835" s="148" t="s">
        <v>54</v>
      </c>
      <c r="E2835" s="141"/>
      <c r="F2835" s="4" t="s">
        <v>19</v>
      </c>
      <c r="G2835" s="6"/>
      <c r="H2835" s="38"/>
      <c r="I2835" s="6"/>
      <c r="J2835" s="59"/>
      <c r="K2835" s="59"/>
      <c r="L2835" s="46"/>
      <c r="M2835" s="148"/>
      <c r="N2835" s="227">
        <v>9</v>
      </c>
    </row>
    <row r="2836" spans="1:14" s="1" customFormat="1" ht="57" outlineLevel="1">
      <c r="A2836" s="38" t="s">
        <v>48</v>
      </c>
      <c r="B2836" s="118" t="s">
        <v>46</v>
      </c>
      <c r="C2836" s="148" t="s">
        <v>2349</v>
      </c>
      <c r="D2836" s="148" t="s">
        <v>54</v>
      </c>
      <c r="E2836" s="6" t="s">
        <v>2350</v>
      </c>
      <c r="F2836" s="4" t="s">
        <v>2351</v>
      </c>
      <c r="G2836" s="6" t="s">
        <v>378</v>
      </c>
      <c r="H2836" s="38"/>
      <c r="I2836" s="6" t="s">
        <v>61</v>
      </c>
      <c r="J2836" s="59">
        <v>5</v>
      </c>
      <c r="K2836" s="59">
        <v>5</v>
      </c>
      <c r="L2836" s="4" t="str">
        <f>L2837&amp;" "&amp;N2837&amp;M2837&amp;" "&amp;L2838&amp;" "&amp;N2838&amp;M2838&amp;" "&amp;L2839&amp;" "&amp;N2839&amp;M2839</f>
        <v>Устройство кровли из профнастила 25м2 Установка стропильной системы 3м3 Устройство мелких покрытий из оцинкованной стали 4м2</v>
      </c>
      <c r="M2836" s="6"/>
      <c r="N2836" s="38"/>
    </row>
    <row r="2837" spans="1:14" s="1" customFormat="1" hidden="1" outlineLevel="2">
      <c r="A2837" s="6"/>
      <c r="B2837" s="118" t="s">
        <v>46</v>
      </c>
      <c r="C2837" s="148"/>
      <c r="D2837" s="148" t="s">
        <v>54</v>
      </c>
      <c r="E2837" s="6"/>
      <c r="F2837" s="4"/>
      <c r="G2837" s="6"/>
      <c r="H2837" s="38"/>
      <c r="I2837" s="6" t="s">
        <v>61</v>
      </c>
      <c r="J2837" s="59"/>
      <c r="K2837" s="59"/>
      <c r="L2837" s="4" t="s">
        <v>2352</v>
      </c>
      <c r="M2837" s="6" t="s">
        <v>2353</v>
      </c>
      <c r="N2837" s="38">
        <v>25</v>
      </c>
    </row>
    <row r="2838" spans="1:14" s="1" customFormat="1" hidden="1" outlineLevel="2">
      <c r="A2838" s="6"/>
      <c r="B2838" s="118" t="s">
        <v>46</v>
      </c>
      <c r="C2838" s="148"/>
      <c r="D2838" s="148" t="s">
        <v>54</v>
      </c>
      <c r="E2838" s="6"/>
      <c r="F2838" s="4"/>
      <c r="G2838" s="6"/>
      <c r="H2838" s="38"/>
      <c r="I2838" s="6" t="s">
        <v>61</v>
      </c>
      <c r="J2838" s="59"/>
      <c r="K2838" s="59"/>
      <c r="L2838" s="4" t="s">
        <v>2354</v>
      </c>
      <c r="M2838" s="6" t="s">
        <v>200</v>
      </c>
      <c r="N2838" s="38">
        <v>3</v>
      </c>
    </row>
    <row r="2839" spans="1:14" s="1" customFormat="1" ht="28.5" hidden="1" outlineLevel="2">
      <c r="A2839" s="6"/>
      <c r="B2839" s="118" t="s">
        <v>46</v>
      </c>
      <c r="C2839" s="148"/>
      <c r="D2839" s="148" t="s">
        <v>54</v>
      </c>
      <c r="E2839" s="6"/>
      <c r="F2839" s="4"/>
      <c r="G2839" s="6"/>
      <c r="H2839" s="38"/>
      <c r="I2839" s="6" t="s">
        <v>61</v>
      </c>
      <c r="J2839" s="59"/>
      <c r="K2839" s="59"/>
      <c r="L2839" s="4" t="s">
        <v>2355</v>
      </c>
      <c r="M2839" s="6" t="s">
        <v>2353</v>
      </c>
      <c r="N2839" s="38">
        <v>4</v>
      </c>
    </row>
    <row r="2840" spans="1:14" s="1" customFormat="1" ht="57" outlineLevel="1" collapsed="1">
      <c r="A2840" s="38" t="s">
        <v>49</v>
      </c>
      <c r="B2840" s="118" t="s">
        <v>46</v>
      </c>
      <c r="C2840" s="148" t="s">
        <v>2349</v>
      </c>
      <c r="D2840" s="148" t="s">
        <v>54</v>
      </c>
      <c r="E2840" s="6" t="s">
        <v>2356</v>
      </c>
      <c r="F2840" s="4" t="s">
        <v>2357</v>
      </c>
      <c r="G2840" s="6" t="s">
        <v>378</v>
      </c>
      <c r="H2840" s="38"/>
      <c r="I2840" s="6" t="s">
        <v>61</v>
      </c>
      <c r="J2840" s="59">
        <v>5</v>
      </c>
      <c r="K2840" s="59">
        <v>6</v>
      </c>
      <c r="L2840" s="4" t="str">
        <f>L2841&amp;" "&amp;N2841&amp;M2841&amp;" "&amp;L2842&amp;" "&amp;N2842&amp;M2842&amp;" "&amp;L2843&amp;" "&amp;N2843&amp;M2843</f>
        <v>Устройство кровли из профнастила 350м2 Установка стропильной системы 25м3 Устройство мелких покрытий из оцинкованной стали 30м2</v>
      </c>
      <c r="M2840" s="6"/>
      <c r="N2840" s="38"/>
    </row>
    <row r="2841" spans="1:14" s="1" customFormat="1" hidden="1" outlineLevel="2">
      <c r="A2841" s="6"/>
      <c r="B2841" s="118" t="s">
        <v>46</v>
      </c>
      <c r="C2841" s="148"/>
      <c r="D2841" s="148" t="s">
        <v>54</v>
      </c>
      <c r="E2841" s="6"/>
      <c r="F2841" s="4"/>
      <c r="G2841" s="6"/>
      <c r="H2841" s="38"/>
      <c r="I2841" s="6" t="s">
        <v>61</v>
      </c>
      <c r="J2841" s="59"/>
      <c r="K2841" s="59"/>
      <c r="L2841" s="4" t="s">
        <v>2352</v>
      </c>
      <c r="M2841" s="6" t="s">
        <v>2353</v>
      </c>
      <c r="N2841" s="38">
        <v>350</v>
      </c>
    </row>
    <row r="2842" spans="1:14" s="1" customFormat="1" hidden="1" outlineLevel="2">
      <c r="A2842" s="6"/>
      <c r="B2842" s="118" t="s">
        <v>46</v>
      </c>
      <c r="C2842" s="148"/>
      <c r="D2842" s="148" t="s">
        <v>54</v>
      </c>
      <c r="E2842" s="6"/>
      <c r="F2842" s="4"/>
      <c r="G2842" s="6"/>
      <c r="H2842" s="38"/>
      <c r="I2842" s="6" t="s">
        <v>61</v>
      </c>
      <c r="J2842" s="59"/>
      <c r="K2842" s="59"/>
      <c r="L2842" s="4" t="s">
        <v>2354</v>
      </c>
      <c r="M2842" s="6" t="s">
        <v>200</v>
      </c>
      <c r="N2842" s="38">
        <v>25</v>
      </c>
    </row>
    <row r="2843" spans="1:14" s="1" customFormat="1" ht="28.5" hidden="1" outlineLevel="2">
      <c r="A2843" s="6"/>
      <c r="B2843" s="118" t="s">
        <v>46</v>
      </c>
      <c r="C2843" s="148"/>
      <c r="D2843" s="148" t="s">
        <v>54</v>
      </c>
      <c r="E2843" s="6"/>
      <c r="F2843" s="4"/>
      <c r="G2843" s="6"/>
      <c r="H2843" s="38"/>
      <c r="I2843" s="6" t="s">
        <v>61</v>
      </c>
      <c r="J2843" s="59"/>
      <c r="K2843" s="59"/>
      <c r="L2843" s="4" t="s">
        <v>2355</v>
      </c>
      <c r="M2843" s="6" t="s">
        <v>2353</v>
      </c>
      <c r="N2843" s="38">
        <v>30</v>
      </c>
    </row>
    <row r="2844" spans="1:14" s="1" customFormat="1" ht="57" outlineLevel="1" collapsed="1">
      <c r="A2844" s="38" t="s">
        <v>50</v>
      </c>
      <c r="B2844" s="118" t="s">
        <v>46</v>
      </c>
      <c r="C2844" s="148" t="s">
        <v>2349</v>
      </c>
      <c r="D2844" s="148" t="s">
        <v>54</v>
      </c>
      <c r="E2844" s="6" t="s">
        <v>2358</v>
      </c>
      <c r="F2844" s="4" t="s">
        <v>2359</v>
      </c>
      <c r="G2844" s="6" t="s">
        <v>378</v>
      </c>
      <c r="H2844" s="38"/>
      <c r="I2844" s="6" t="s">
        <v>61</v>
      </c>
      <c r="J2844" s="59">
        <v>7</v>
      </c>
      <c r="K2844" s="59">
        <v>8</v>
      </c>
      <c r="L2844" s="4" t="str">
        <f>L2845&amp;" "&amp;N2845&amp;M2845&amp;" "&amp;L2846&amp;" "&amp;N2846&amp;M2846&amp;" "&amp;L2847&amp;" "&amp;N2847&amp;M2847</f>
        <v>Устройство кровли из профнастила 170м2 Установка стропильной системы 13м3 Устройство мелких покрытий из оцинкованной стали 12м2</v>
      </c>
      <c r="M2844" s="6"/>
      <c r="N2844" s="38"/>
    </row>
    <row r="2845" spans="1:14" s="1" customFormat="1" hidden="1" outlineLevel="2">
      <c r="A2845" s="6"/>
      <c r="B2845" s="118" t="s">
        <v>46</v>
      </c>
      <c r="C2845" s="148"/>
      <c r="D2845" s="148" t="s">
        <v>54</v>
      </c>
      <c r="E2845" s="6"/>
      <c r="F2845" s="4"/>
      <c r="G2845" s="6"/>
      <c r="H2845" s="38"/>
      <c r="I2845" s="6" t="s">
        <v>61</v>
      </c>
      <c r="J2845" s="59"/>
      <c r="K2845" s="59"/>
      <c r="L2845" s="4" t="s">
        <v>2352</v>
      </c>
      <c r="M2845" s="6" t="s">
        <v>2353</v>
      </c>
      <c r="N2845" s="38">
        <v>170</v>
      </c>
    </row>
    <row r="2846" spans="1:14" s="1" customFormat="1" hidden="1" outlineLevel="2">
      <c r="A2846" s="6"/>
      <c r="B2846" s="118" t="s">
        <v>46</v>
      </c>
      <c r="C2846" s="148"/>
      <c r="D2846" s="148" t="s">
        <v>54</v>
      </c>
      <c r="E2846" s="6"/>
      <c r="F2846" s="4"/>
      <c r="G2846" s="6"/>
      <c r="H2846" s="38"/>
      <c r="I2846" s="6" t="s">
        <v>61</v>
      </c>
      <c r="J2846" s="59"/>
      <c r="K2846" s="59"/>
      <c r="L2846" s="4" t="s">
        <v>2354</v>
      </c>
      <c r="M2846" s="6" t="s">
        <v>200</v>
      </c>
      <c r="N2846" s="38">
        <v>13</v>
      </c>
    </row>
    <row r="2847" spans="1:14" s="1" customFormat="1" ht="28.5" hidden="1" outlineLevel="2">
      <c r="A2847" s="6"/>
      <c r="B2847" s="118" t="s">
        <v>46</v>
      </c>
      <c r="C2847" s="148"/>
      <c r="D2847" s="148" t="s">
        <v>54</v>
      </c>
      <c r="E2847" s="6"/>
      <c r="F2847" s="4"/>
      <c r="G2847" s="6"/>
      <c r="H2847" s="38"/>
      <c r="I2847" s="6" t="s">
        <v>61</v>
      </c>
      <c r="J2847" s="59"/>
      <c r="K2847" s="59"/>
      <c r="L2847" s="4" t="s">
        <v>2355</v>
      </c>
      <c r="M2847" s="6" t="s">
        <v>2353</v>
      </c>
      <c r="N2847" s="38">
        <v>12</v>
      </c>
    </row>
    <row r="2848" spans="1:14" s="1" customFormat="1" ht="57" outlineLevel="1" collapsed="1">
      <c r="A2848" s="38" t="s">
        <v>3388</v>
      </c>
      <c r="B2848" s="118" t="s">
        <v>46</v>
      </c>
      <c r="C2848" s="148" t="s">
        <v>2349</v>
      </c>
      <c r="D2848" s="148" t="s">
        <v>54</v>
      </c>
      <c r="E2848" s="50" t="s">
        <v>2360</v>
      </c>
      <c r="F2848" s="4" t="s">
        <v>2361</v>
      </c>
      <c r="G2848" s="6" t="s">
        <v>108</v>
      </c>
      <c r="H2848" s="38"/>
      <c r="I2848" s="6" t="s">
        <v>61</v>
      </c>
      <c r="J2848" s="59">
        <v>9</v>
      </c>
      <c r="K2848" s="59">
        <v>10</v>
      </c>
      <c r="L2848" s="4" t="str">
        <f>L2849&amp;" "&amp;N2849&amp;M2849&amp;" "&amp;L2850&amp;" "&amp;N2850&amp;M2850&amp;" "&amp;L2851&amp;" "&amp;N2851&amp;M2851</f>
        <v>Устройство кровли из профнастила 108м2 Установка стропильной системы 8,5м3 Устройство мелких покрытий из оцинкованной стали 10м2</v>
      </c>
      <c r="M2848" s="6"/>
      <c r="N2848" s="38"/>
    </row>
    <row r="2849" spans="1:14" s="1" customFormat="1" hidden="1" outlineLevel="2">
      <c r="A2849" s="6"/>
      <c r="B2849" s="118" t="s">
        <v>46</v>
      </c>
      <c r="C2849" s="148"/>
      <c r="D2849" s="148" t="s">
        <v>54</v>
      </c>
      <c r="E2849" s="6"/>
      <c r="F2849" s="4"/>
      <c r="G2849" s="6"/>
      <c r="H2849" s="38"/>
      <c r="I2849" s="6" t="s">
        <v>61</v>
      </c>
      <c r="J2849" s="59"/>
      <c r="K2849" s="59"/>
      <c r="L2849" s="4" t="s">
        <v>2352</v>
      </c>
      <c r="M2849" s="6" t="s">
        <v>2353</v>
      </c>
      <c r="N2849" s="38">
        <v>108</v>
      </c>
    </row>
    <row r="2850" spans="1:14" s="1" customFormat="1" hidden="1" outlineLevel="2">
      <c r="A2850" s="38"/>
      <c r="B2850" s="118" t="s">
        <v>46</v>
      </c>
      <c r="C2850" s="20"/>
      <c r="D2850" s="148" t="s">
        <v>54</v>
      </c>
      <c r="E2850" s="20"/>
      <c r="F2850" s="4"/>
      <c r="G2850" s="38"/>
      <c r="H2850" s="38"/>
      <c r="I2850" s="6" t="s">
        <v>61</v>
      </c>
      <c r="J2850" s="59"/>
      <c r="K2850" s="59"/>
      <c r="L2850" s="4" t="s">
        <v>2354</v>
      </c>
      <c r="M2850" s="6" t="s">
        <v>200</v>
      </c>
      <c r="N2850" s="38">
        <v>8.5</v>
      </c>
    </row>
    <row r="2851" spans="1:14" s="1" customFormat="1" ht="28.5" hidden="1" outlineLevel="2">
      <c r="A2851" s="38"/>
      <c r="B2851" s="118" t="s">
        <v>46</v>
      </c>
      <c r="C2851" s="20"/>
      <c r="D2851" s="148" t="s">
        <v>54</v>
      </c>
      <c r="E2851" s="22"/>
      <c r="F2851" s="4"/>
      <c r="G2851" s="38"/>
      <c r="H2851" s="38"/>
      <c r="I2851" s="6" t="s">
        <v>61</v>
      </c>
      <c r="J2851" s="59"/>
      <c r="K2851" s="59"/>
      <c r="L2851" s="4" t="s">
        <v>2355</v>
      </c>
      <c r="M2851" s="6" t="s">
        <v>2353</v>
      </c>
      <c r="N2851" s="38">
        <v>10</v>
      </c>
    </row>
    <row r="2852" spans="1:14" s="1" customFormat="1" ht="57" outlineLevel="1" collapsed="1">
      <c r="A2852" s="38" t="s">
        <v>3393</v>
      </c>
      <c r="B2852" s="118" t="s">
        <v>46</v>
      </c>
      <c r="C2852" s="148" t="s">
        <v>2349</v>
      </c>
      <c r="D2852" s="148" t="s">
        <v>54</v>
      </c>
      <c r="E2852" s="6" t="s">
        <v>2362</v>
      </c>
      <c r="F2852" s="5" t="s">
        <v>2363</v>
      </c>
      <c r="G2852" s="38" t="s">
        <v>378</v>
      </c>
      <c r="H2852" s="38"/>
      <c r="I2852" s="6" t="s">
        <v>61</v>
      </c>
      <c r="J2852" s="59">
        <v>10</v>
      </c>
      <c r="K2852" s="59">
        <v>12</v>
      </c>
      <c r="L2852" s="4" t="str">
        <f>L2853&amp;" "&amp;N2853&amp;M2853&amp;" "&amp;L2854&amp;" "&amp;N2854&amp;M2854&amp;" "&amp;L2855&amp;" "&amp;N2855&amp;M2855</f>
        <v>Устройство кровли из профнастила 208м2 Установка стропильной системы 15,5м3 Устройство мелких покрытий из оцинкованной стали 18м2</v>
      </c>
      <c r="M2852" s="38"/>
      <c r="N2852" s="38"/>
    </row>
    <row r="2853" spans="1:14" s="1" customFormat="1" hidden="1" outlineLevel="2">
      <c r="A2853" s="38"/>
      <c r="B2853" s="118" t="s">
        <v>46</v>
      </c>
      <c r="C2853" s="20"/>
      <c r="D2853" s="148" t="s">
        <v>54</v>
      </c>
      <c r="E2853" s="22"/>
      <c r="F2853" s="5"/>
      <c r="G2853" s="38"/>
      <c r="H2853" s="38"/>
      <c r="I2853" s="6" t="s">
        <v>61</v>
      </c>
      <c r="J2853" s="59"/>
      <c r="K2853" s="59"/>
      <c r="L2853" s="4" t="s">
        <v>2352</v>
      </c>
      <c r="M2853" s="6" t="s">
        <v>2353</v>
      </c>
      <c r="N2853" s="38">
        <v>208</v>
      </c>
    </row>
    <row r="2854" spans="1:14" s="1" customFormat="1" hidden="1" outlineLevel="2">
      <c r="A2854" s="38"/>
      <c r="B2854" s="118" t="s">
        <v>46</v>
      </c>
      <c r="C2854" s="20"/>
      <c r="D2854" s="148" t="s">
        <v>54</v>
      </c>
      <c r="E2854" s="20"/>
      <c r="F2854" s="5"/>
      <c r="G2854" s="38"/>
      <c r="H2854" s="38"/>
      <c r="I2854" s="6" t="s">
        <v>61</v>
      </c>
      <c r="J2854" s="59"/>
      <c r="K2854" s="59"/>
      <c r="L2854" s="4" t="s">
        <v>2354</v>
      </c>
      <c r="M2854" s="6" t="s">
        <v>200</v>
      </c>
      <c r="N2854" s="38">
        <v>15.5</v>
      </c>
    </row>
    <row r="2855" spans="1:14" s="1" customFormat="1" ht="28.5" hidden="1" outlineLevel="2">
      <c r="A2855" s="38"/>
      <c r="B2855" s="118" t="s">
        <v>46</v>
      </c>
      <c r="C2855" s="20"/>
      <c r="D2855" s="148" t="s">
        <v>54</v>
      </c>
      <c r="E2855" s="22"/>
      <c r="F2855" s="5"/>
      <c r="G2855" s="38"/>
      <c r="H2855" s="38"/>
      <c r="I2855" s="6" t="s">
        <v>61</v>
      </c>
      <c r="J2855" s="59"/>
      <c r="K2855" s="59"/>
      <c r="L2855" s="4" t="s">
        <v>2355</v>
      </c>
      <c r="M2855" s="6" t="s">
        <v>2353</v>
      </c>
      <c r="N2855" s="38">
        <v>18</v>
      </c>
    </row>
    <row r="2856" spans="1:14" s="1" customFormat="1" ht="42.75" outlineLevel="1" collapsed="1">
      <c r="A2856" s="147" t="s">
        <v>2364</v>
      </c>
      <c r="B2856" s="118" t="s">
        <v>46</v>
      </c>
      <c r="C2856" s="148" t="s">
        <v>154</v>
      </c>
      <c r="D2856" s="148" t="s">
        <v>54</v>
      </c>
      <c r="E2856" s="147" t="s">
        <v>2004</v>
      </c>
      <c r="F2856" s="71" t="s">
        <v>6496</v>
      </c>
      <c r="G2856" s="6" t="s">
        <v>108</v>
      </c>
      <c r="H2856" s="38"/>
      <c r="I2856" s="6" t="s">
        <v>43</v>
      </c>
      <c r="J2856" s="147" t="s">
        <v>346</v>
      </c>
      <c r="K2856" s="147" t="s">
        <v>346</v>
      </c>
      <c r="L2856" s="4" t="str">
        <f>L2857&amp;" "&amp;N2857&amp;M2857</f>
        <v>ремонт маслоприемника 2шт</v>
      </c>
      <c r="M2856" s="147"/>
      <c r="N2856" s="22"/>
    </row>
    <row r="2857" spans="1:14" s="1" customFormat="1" hidden="1" outlineLevel="2">
      <c r="A2857" s="147"/>
      <c r="B2857" s="118" t="s">
        <v>46</v>
      </c>
      <c r="C2857" s="148" t="s">
        <v>154</v>
      </c>
      <c r="D2857" s="148" t="s">
        <v>54</v>
      </c>
      <c r="E2857" s="147"/>
      <c r="F2857" s="71" t="s">
        <v>2078</v>
      </c>
      <c r="G2857" s="6"/>
      <c r="H2857" s="38"/>
      <c r="I2857" s="6"/>
      <c r="J2857" s="147"/>
      <c r="K2857" s="147"/>
      <c r="L2857" s="52" t="s">
        <v>6497</v>
      </c>
      <c r="M2857" s="147" t="s">
        <v>510</v>
      </c>
      <c r="N2857" s="22" t="s">
        <v>370</v>
      </c>
    </row>
    <row r="2858" spans="1:14" s="1" customFormat="1" ht="42.75" outlineLevel="1" collapsed="1">
      <c r="A2858" s="147" t="s">
        <v>2365</v>
      </c>
      <c r="B2858" s="118" t="s">
        <v>46</v>
      </c>
      <c r="C2858" s="148" t="s">
        <v>154</v>
      </c>
      <c r="D2858" s="148" t="s">
        <v>54</v>
      </c>
      <c r="E2858" s="147" t="s">
        <v>2044</v>
      </c>
      <c r="F2858" s="71" t="s">
        <v>6498</v>
      </c>
      <c r="G2858" s="6" t="s">
        <v>621</v>
      </c>
      <c r="H2858" s="38"/>
      <c r="I2858" s="6" t="s">
        <v>43</v>
      </c>
      <c r="J2858" s="147" t="s">
        <v>346</v>
      </c>
      <c r="K2858" s="147" t="s">
        <v>346</v>
      </c>
      <c r="L2858" s="4" t="str">
        <f>L2859&amp;" "&amp;N2859&amp;M2859&amp;" "&amp;L2860&amp;" "&amp;N2860&amp;M2860</f>
        <v>ремонт маслоприёмника 2шт ремонт ограждения ПС 1шт</v>
      </c>
      <c r="M2858" s="147"/>
      <c r="N2858" s="22"/>
    </row>
    <row r="2859" spans="1:14" s="1" customFormat="1" hidden="1" outlineLevel="2">
      <c r="A2859" s="147"/>
      <c r="B2859" s="118" t="s">
        <v>46</v>
      </c>
      <c r="C2859" s="148" t="s">
        <v>154</v>
      </c>
      <c r="D2859" s="148" t="s">
        <v>54</v>
      </c>
      <c r="E2859" s="147"/>
      <c r="F2859" s="71" t="s">
        <v>2078</v>
      </c>
      <c r="G2859" s="6"/>
      <c r="H2859" s="38"/>
      <c r="I2859" s="6" t="s">
        <v>43</v>
      </c>
      <c r="J2859" s="147" t="s">
        <v>346</v>
      </c>
      <c r="K2859" s="147" t="s">
        <v>346</v>
      </c>
      <c r="L2859" s="71" t="s">
        <v>2041</v>
      </c>
      <c r="M2859" s="147" t="s">
        <v>510</v>
      </c>
      <c r="N2859" s="22" t="s">
        <v>370</v>
      </c>
    </row>
    <row r="2860" spans="1:14" s="1" customFormat="1" hidden="1" outlineLevel="2">
      <c r="A2860" s="147"/>
      <c r="B2860" s="118" t="s">
        <v>46</v>
      </c>
      <c r="C2860" s="148" t="s">
        <v>154</v>
      </c>
      <c r="D2860" s="148" t="s">
        <v>54</v>
      </c>
      <c r="E2860" s="147"/>
      <c r="F2860" s="71"/>
      <c r="G2860" s="6" t="s">
        <v>378</v>
      </c>
      <c r="H2860" s="38"/>
      <c r="I2860" s="6" t="s">
        <v>43</v>
      </c>
      <c r="J2860" s="147" t="s">
        <v>346</v>
      </c>
      <c r="K2860" s="147" t="s">
        <v>346</v>
      </c>
      <c r="L2860" s="71" t="s">
        <v>2060</v>
      </c>
      <c r="M2860" s="147" t="s">
        <v>510</v>
      </c>
      <c r="N2860" s="22" t="s">
        <v>769</v>
      </c>
    </row>
    <row r="2861" spans="1:14" s="1" customFormat="1" ht="28.5" outlineLevel="1" collapsed="1">
      <c r="A2861" s="147" t="s">
        <v>3420</v>
      </c>
      <c r="B2861" s="118" t="s">
        <v>46</v>
      </c>
      <c r="C2861" s="148" t="s">
        <v>154</v>
      </c>
      <c r="D2861" s="148" t="s">
        <v>54</v>
      </c>
      <c r="E2861" s="147" t="s">
        <v>2065</v>
      </c>
      <c r="F2861" s="71" t="s">
        <v>6499</v>
      </c>
      <c r="G2861" s="6"/>
      <c r="H2861" s="38"/>
      <c r="I2861" s="6" t="s">
        <v>43</v>
      </c>
      <c r="J2861" s="147" t="s">
        <v>344</v>
      </c>
      <c r="K2861" s="147" t="s">
        <v>344</v>
      </c>
      <c r="L2861" s="4" t="str">
        <f>L2862&amp;" "&amp;N2862&amp;M2862&amp;" "&amp;L2863&amp;" "&amp;N2863&amp;M2863&amp;" "&amp;L2864&amp;" "&amp;N2864&amp;M2864</f>
        <v>ремонт маслоприёмника 2шт ремонт фундамента 2шт ремонт ограждение ПС 1шт</v>
      </c>
      <c r="M2861" s="147"/>
      <c r="N2861" s="22"/>
    </row>
    <row r="2862" spans="1:14" s="1" customFormat="1" hidden="1" outlineLevel="2">
      <c r="A2862" s="147"/>
      <c r="B2862" s="118" t="s">
        <v>46</v>
      </c>
      <c r="C2862" s="148" t="s">
        <v>154</v>
      </c>
      <c r="D2862" s="148" t="s">
        <v>54</v>
      </c>
      <c r="E2862" s="147"/>
      <c r="F2862" s="71" t="s">
        <v>6500</v>
      </c>
      <c r="G2862" s="6"/>
      <c r="H2862" s="38"/>
      <c r="I2862" s="6" t="s">
        <v>43</v>
      </c>
      <c r="J2862" s="147" t="s">
        <v>344</v>
      </c>
      <c r="K2862" s="147" t="s">
        <v>344</v>
      </c>
      <c r="L2862" s="71" t="s">
        <v>2041</v>
      </c>
      <c r="M2862" s="147" t="s">
        <v>510</v>
      </c>
      <c r="N2862" s="22" t="s">
        <v>370</v>
      </c>
    </row>
    <row r="2863" spans="1:14" s="1" customFormat="1" hidden="1" outlineLevel="2">
      <c r="A2863" s="147"/>
      <c r="B2863" s="118" t="s">
        <v>46</v>
      </c>
      <c r="C2863" s="148" t="s">
        <v>154</v>
      </c>
      <c r="D2863" s="148" t="s">
        <v>54</v>
      </c>
      <c r="E2863" s="147"/>
      <c r="F2863" s="71" t="s">
        <v>6500</v>
      </c>
      <c r="G2863" s="6"/>
      <c r="H2863" s="38"/>
      <c r="I2863" s="6" t="s">
        <v>43</v>
      </c>
      <c r="J2863" s="147" t="s">
        <v>344</v>
      </c>
      <c r="K2863" s="147" t="s">
        <v>344</v>
      </c>
      <c r="L2863" s="71" t="s">
        <v>2083</v>
      </c>
      <c r="M2863" s="147" t="s">
        <v>510</v>
      </c>
      <c r="N2863" s="22" t="s">
        <v>370</v>
      </c>
    </row>
    <row r="2864" spans="1:14" s="1" customFormat="1" hidden="1" outlineLevel="2">
      <c r="A2864" s="147"/>
      <c r="B2864" s="118" t="s">
        <v>46</v>
      </c>
      <c r="C2864" s="148" t="s">
        <v>154</v>
      </c>
      <c r="D2864" s="148" t="s">
        <v>54</v>
      </c>
      <c r="E2864" s="147"/>
      <c r="F2864" s="71"/>
      <c r="G2864" s="6" t="s">
        <v>378</v>
      </c>
      <c r="H2864" s="38"/>
      <c r="I2864" s="6" t="s">
        <v>43</v>
      </c>
      <c r="J2864" s="147" t="s">
        <v>344</v>
      </c>
      <c r="K2864" s="147" t="s">
        <v>344</v>
      </c>
      <c r="L2864" s="71" t="s">
        <v>2084</v>
      </c>
      <c r="M2864" s="147" t="s">
        <v>510</v>
      </c>
      <c r="N2864" s="22" t="s">
        <v>769</v>
      </c>
    </row>
    <row r="2865" spans="1:17" s="1" customFormat="1" ht="42.75" outlineLevel="1" collapsed="1">
      <c r="A2865" s="147" t="s">
        <v>3431</v>
      </c>
      <c r="B2865" s="118" t="s">
        <v>46</v>
      </c>
      <c r="C2865" s="148" t="s">
        <v>154</v>
      </c>
      <c r="D2865" s="148" t="s">
        <v>54</v>
      </c>
      <c r="E2865" s="147" t="s">
        <v>2106</v>
      </c>
      <c r="F2865" s="71" t="s">
        <v>6501</v>
      </c>
      <c r="G2865" s="6"/>
      <c r="H2865" s="38"/>
      <c r="I2865" s="6" t="s">
        <v>43</v>
      </c>
      <c r="J2865" s="147" t="s">
        <v>331</v>
      </c>
      <c r="K2865" s="147" t="s">
        <v>346</v>
      </c>
      <c r="L2865" s="4" t="str">
        <f>L2866&amp;" "&amp;N2866&amp;M2866&amp;" "&amp;L2867&amp;" "&amp;N2867&amp;M2867&amp;" "&amp;L2868&amp;" "&amp;N2868&amp;M2868</f>
        <v>ремонт маслоприёмника 2шт ремонт маслоприёмника 1шт ремонт маслоприёмника 1шт</v>
      </c>
      <c r="M2865" s="147"/>
      <c r="N2865" s="22"/>
    </row>
    <row r="2866" spans="1:17" s="1" customFormat="1" hidden="1" outlineLevel="2">
      <c r="A2866" s="147"/>
      <c r="B2866" s="118" t="s">
        <v>46</v>
      </c>
      <c r="C2866" s="148" t="s">
        <v>154</v>
      </c>
      <c r="D2866" s="148" t="s">
        <v>54</v>
      </c>
      <c r="E2866" s="147"/>
      <c r="F2866" s="71" t="s">
        <v>6502</v>
      </c>
      <c r="G2866" s="6"/>
      <c r="H2866" s="38"/>
      <c r="I2866" s="6" t="s">
        <v>43</v>
      </c>
      <c r="J2866" s="147" t="s">
        <v>332</v>
      </c>
      <c r="K2866" s="147" t="s">
        <v>332</v>
      </c>
      <c r="L2866" s="71" t="s">
        <v>2041</v>
      </c>
      <c r="M2866" s="147" t="s">
        <v>510</v>
      </c>
      <c r="N2866" s="22" t="s">
        <v>370</v>
      </c>
    </row>
    <row r="2867" spans="1:17" s="1" customFormat="1" hidden="1" outlineLevel="2">
      <c r="A2867" s="147"/>
      <c r="B2867" s="118" t="s">
        <v>46</v>
      </c>
      <c r="C2867" s="148" t="s">
        <v>154</v>
      </c>
      <c r="D2867" s="148" t="s">
        <v>54</v>
      </c>
      <c r="E2867" s="147"/>
      <c r="F2867" s="71" t="s">
        <v>6503</v>
      </c>
      <c r="G2867" s="6"/>
      <c r="H2867" s="38"/>
      <c r="I2867" s="6" t="s">
        <v>43</v>
      </c>
      <c r="J2867" s="147" t="s">
        <v>346</v>
      </c>
      <c r="K2867" s="147" t="s">
        <v>346</v>
      </c>
      <c r="L2867" s="71" t="s">
        <v>2041</v>
      </c>
      <c r="M2867" s="147" t="s">
        <v>510</v>
      </c>
      <c r="N2867" s="22" t="s">
        <v>769</v>
      </c>
    </row>
    <row r="2868" spans="1:17" s="1" customFormat="1" hidden="1" outlineLevel="2">
      <c r="A2868" s="147"/>
      <c r="B2868" s="118" t="s">
        <v>46</v>
      </c>
      <c r="C2868" s="148" t="s">
        <v>154</v>
      </c>
      <c r="D2868" s="148" t="s">
        <v>54</v>
      </c>
      <c r="E2868" s="147"/>
      <c r="F2868" s="71" t="s">
        <v>2135</v>
      </c>
      <c r="G2868" s="6"/>
      <c r="H2868" s="38"/>
      <c r="I2868" s="6" t="s">
        <v>43</v>
      </c>
      <c r="J2868" s="147" t="s">
        <v>331</v>
      </c>
      <c r="K2868" s="147" t="s">
        <v>331</v>
      </c>
      <c r="L2868" s="71" t="s">
        <v>2041</v>
      </c>
      <c r="M2868" s="147" t="s">
        <v>510</v>
      </c>
      <c r="N2868" s="22" t="s">
        <v>769</v>
      </c>
    </row>
    <row r="2869" spans="1:17" s="1" customFormat="1">
      <c r="A2869" s="38">
        <v>5</v>
      </c>
      <c r="B2869" s="118" t="s">
        <v>4739</v>
      </c>
      <c r="C2869" s="148"/>
      <c r="D2869" s="148" t="s">
        <v>54</v>
      </c>
      <c r="E2869" s="141"/>
      <c r="F2869" s="4" t="s">
        <v>20</v>
      </c>
      <c r="G2869" s="6"/>
      <c r="H2869" s="38"/>
      <c r="I2869" s="6"/>
      <c r="J2869" s="59"/>
      <c r="K2869" s="59"/>
      <c r="L2869" s="56"/>
      <c r="M2869" s="148"/>
      <c r="N2869" s="227">
        <v>13</v>
      </c>
      <c r="O2869" s="14">
        <f t="shared" ref="O2869:Q2869" si="1">SUM(O2873:O2906)</f>
        <v>0</v>
      </c>
      <c r="P2869" s="14">
        <f t="shared" si="1"/>
        <v>0</v>
      </c>
      <c r="Q2869" s="14">
        <f t="shared" si="1"/>
        <v>0</v>
      </c>
    </row>
    <row r="2870" spans="1:17" s="1" customFormat="1" ht="57" outlineLevel="1">
      <c r="A2870" s="38" t="s">
        <v>2366</v>
      </c>
      <c r="B2870" s="118" t="s">
        <v>4739</v>
      </c>
      <c r="C2870" s="148" t="s">
        <v>2367</v>
      </c>
      <c r="D2870" s="148" t="s">
        <v>54</v>
      </c>
      <c r="E2870" s="61" t="s">
        <v>2368</v>
      </c>
      <c r="F2870" s="25" t="s">
        <v>2369</v>
      </c>
      <c r="G2870" s="26"/>
      <c r="H2870" s="20"/>
      <c r="I2870" s="26" t="s">
        <v>1124</v>
      </c>
      <c r="J2870" s="20">
        <v>6</v>
      </c>
      <c r="K2870" s="20">
        <v>6</v>
      </c>
      <c r="L2870" s="25" t="s">
        <v>2370</v>
      </c>
      <c r="M2870" s="26" t="s">
        <v>44</v>
      </c>
      <c r="N2870" s="20">
        <v>1</v>
      </c>
    </row>
    <row r="2871" spans="1:17" s="1" customFormat="1" ht="42.75" outlineLevel="1">
      <c r="A2871" s="38" t="s">
        <v>2371</v>
      </c>
      <c r="B2871" s="118" t="s">
        <v>4739</v>
      </c>
      <c r="C2871" s="148" t="s">
        <v>2367</v>
      </c>
      <c r="D2871" s="148" t="s">
        <v>54</v>
      </c>
      <c r="E2871" s="61" t="s">
        <v>2372</v>
      </c>
      <c r="F2871" s="71" t="s">
        <v>2373</v>
      </c>
      <c r="G2871" s="26"/>
      <c r="H2871" s="20"/>
      <c r="I2871" s="26" t="s">
        <v>1124</v>
      </c>
      <c r="J2871" s="54">
        <v>7</v>
      </c>
      <c r="K2871" s="54">
        <v>7</v>
      </c>
      <c r="L2871" s="25" t="s">
        <v>6187</v>
      </c>
      <c r="M2871" s="26" t="s">
        <v>44</v>
      </c>
      <c r="N2871" s="20">
        <v>1</v>
      </c>
    </row>
    <row r="2872" spans="1:17" s="1" customFormat="1" ht="57" outlineLevel="1">
      <c r="A2872" s="38" t="s">
        <v>2374</v>
      </c>
      <c r="B2872" s="118" t="s">
        <v>4739</v>
      </c>
      <c r="C2872" s="148" t="s">
        <v>2367</v>
      </c>
      <c r="D2872" s="148" t="s">
        <v>54</v>
      </c>
      <c r="E2872" s="61" t="s">
        <v>2375</v>
      </c>
      <c r="F2872" s="71" t="s">
        <v>2376</v>
      </c>
      <c r="G2872" s="26"/>
      <c r="H2872" s="20"/>
      <c r="I2872" s="26" t="s">
        <v>43</v>
      </c>
      <c r="J2872" s="20">
        <v>8</v>
      </c>
      <c r="K2872" s="20">
        <v>8</v>
      </c>
      <c r="L2872" s="25" t="s">
        <v>2377</v>
      </c>
      <c r="M2872" s="26" t="s">
        <v>44</v>
      </c>
      <c r="N2872" s="20">
        <v>1</v>
      </c>
    </row>
    <row r="2873" spans="1:17" s="1" customFormat="1" ht="57" outlineLevel="1" collapsed="1">
      <c r="A2873" s="38" t="s">
        <v>2378</v>
      </c>
      <c r="B2873" s="118" t="s">
        <v>4739</v>
      </c>
      <c r="C2873" s="148" t="s">
        <v>2367</v>
      </c>
      <c r="D2873" s="148" t="s">
        <v>54</v>
      </c>
      <c r="E2873" s="61" t="s">
        <v>2379</v>
      </c>
      <c r="F2873" s="25" t="s">
        <v>2380</v>
      </c>
      <c r="G2873" s="26"/>
      <c r="H2873" s="20"/>
      <c r="I2873" s="26" t="s">
        <v>43</v>
      </c>
      <c r="J2873" s="20">
        <v>9</v>
      </c>
      <c r="K2873" s="20">
        <v>9</v>
      </c>
      <c r="L2873" s="25" t="s">
        <v>2381</v>
      </c>
      <c r="M2873" s="26" t="s">
        <v>44</v>
      </c>
      <c r="N2873" s="20">
        <v>1</v>
      </c>
    </row>
    <row r="2874" spans="1:17" s="1" customFormat="1" hidden="1" outlineLevel="2">
      <c r="A2874" s="38"/>
      <c r="B2874" s="118" t="s">
        <v>4739</v>
      </c>
      <c r="C2874" s="148" t="s">
        <v>2367</v>
      </c>
      <c r="D2874" s="148" t="s">
        <v>54</v>
      </c>
      <c r="E2874" s="61"/>
      <c r="F2874" s="131"/>
      <c r="G2874" s="26" t="s">
        <v>108</v>
      </c>
      <c r="H2874" s="20"/>
      <c r="I2874" s="26"/>
      <c r="J2874" s="20"/>
      <c r="K2874" s="20"/>
      <c r="L2874" s="25" t="s">
        <v>2382</v>
      </c>
      <c r="M2874" s="26" t="s">
        <v>44</v>
      </c>
      <c r="N2874" s="20">
        <v>1</v>
      </c>
    </row>
    <row r="2875" spans="1:17" s="1" customFormat="1" hidden="1" outlineLevel="2">
      <c r="A2875" s="38"/>
      <c r="B2875" s="118" t="s">
        <v>4739</v>
      </c>
      <c r="C2875" s="148" t="s">
        <v>2367</v>
      </c>
      <c r="D2875" s="148" t="s">
        <v>54</v>
      </c>
      <c r="E2875" s="61"/>
      <c r="F2875" s="131"/>
      <c r="G2875" s="26" t="s">
        <v>108</v>
      </c>
      <c r="H2875" s="20"/>
      <c r="I2875" s="26"/>
      <c r="J2875" s="20"/>
      <c r="K2875" s="20"/>
      <c r="L2875" s="25" t="s">
        <v>2383</v>
      </c>
      <c r="M2875" s="26" t="s">
        <v>44</v>
      </c>
      <c r="N2875" s="20">
        <v>1</v>
      </c>
    </row>
    <row r="2876" spans="1:17" s="1" customFormat="1" hidden="1" outlineLevel="2">
      <c r="A2876" s="38"/>
      <c r="B2876" s="118" t="s">
        <v>4739</v>
      </c>
      <c r="C2876" s="148" t="s">
        <v>2367</v>
      </c>
      <c r="D2876" s="148" t="s">
        <v>54</v>
      </c>
      <c r="E2876" s="61"/>
      <c r="F2876" s="131"/>
      <c r="G2876" s="26" t="s">
        <v>108</v>
      </c>
      <c r="H2876" s="20"/>
      <c r="I2876" s="26"/>
      <c r="J2876" s="20"/>
      <c r="K2876" s="20"/>
      <c r="L2876" s="25" t="s">
        <v>2384</v>
      </c>
      <c r="M2876" s="26" t="s">
        <v>44</v>
      </c>
      <c r="N2876" s="20">
        <v>1</v>
      </c>
    </row>
    <row r="2877" spans="1:17" s="1" customFormat="1" ht="57" outlineLevel="1" collapsed="1">
      <c r="A2877" s="38" t="s">
        <v>2385</v>
      </c>
      <c r="B2877" s="118" t="s">
        <v>4739</v>
      </c>
      <c r="C2877" s="148" t="s">
        <v>2367</v>
      </c>
      <c r="D2877" s="148" t="s">
        <v>54</v>
      </c>
      <c r="E2877" s="61" t="s">
        <v>2386</v>
      </c>
      <c r="F2877" s="25" t="s">
        <v>2387</v>
      </c>
      <c r="G2877" s="26"/>
      <c r="H2877" s="20"/>
      <c r="I2877" s="26" t="s">
        <v>43</v>
      </c>
      <c r="J2877" s="54">
        <v>4</v>
      </c>
      <c r="K2877" s="54">
        <v>4</v>
      </c>
      <c r="L2877" s="25" t="s">
        <v>2388</v>
      </c>
      <c r="M2877" s="26" t="s">
        <v>44</v>
      </c>
      <c r="N2877" s="20">
        <v>1</v>
      </c>
    </row>
    <row r="2878" spans="1:17" s="1" customFormat="1" hidden="1" outlineLevel="2">
      <c r="A2878" s="38"/>
      <c r="B2878" s="118" t="s">
        <v>4739</v>
      </c>
      <c r="C2878" s="148" t="s">
        <v>2367</v>
      </c>
      <c r="D2878" s="148" t="s">
        <v>54</v>
      </c>
      <c r="E2878" s="61"/>
      <c r="F2878" s="131"/>
      <c r="G2878" s="26" t="s">
        <v>108</v>
      </c>
      <c r="H2878" s="20"/>
      <c r="I2878" s="26"/>
      <c r="J2878" s="20"/>
      <c r="K2878" s="20"/>
      <c r="L2878" s="25" t="s">
        <v>2389</v>
      </c>
      <c r="M2878" s="26" t="s">
        <v>44</v>
      </c>
      <c r="N2878" s="20">
        <v>1</v>
      </c>
    </row>
    <row r="2879" spans="1:17" s="1" customFormat="1" hidden="1" outlineLevel="2">
      <c r="A2879" s="38"/>
      <c r="B2879" s="118" t="s">
        <v>4739</v>
      </c>
      <c r="C2879" s="148" t="s">
        <v>2367</v>
      </c>
      <c r="D2879" s="148" t="s">
        <v>54</v>
      </c>
      <c r="E2879" s="61"/>
      <c r="F2879" s="131"/>
      <c r="G2879" s="26" t="s">
        <v>108</v>
      </c>
      <c r="H2879" s="20"/>
      <c r="I2879" s="26"/>
      <c r="J2879" s="20"/>
      <c r="K2879" s="20"/>
      <c r="L2879" s="25" t="s">
        <v>2390</v>
      </c>
      <c r="M2879" s="26" t="s">
        <v>44</v>
      </c>
      <c r="N2879" s="20">
        <v>1</v>
      </c>
    </row>
    <row r="2880" spans="1:17" s="1" customFormat="1" hidden="1" outlineLevel="2">
      <c r="A2880" s="38"/>
      <c r="B2880" s="118" t="s">
        <v>4739</v>
      </c>
      <c r="C2880" s="148" t="s">
        <v>2367</v>
      </c>
      <c r="D2880" s="148" t="s">
        <v>54</v>
      </c>
      <c r="E2880" s="61"/>
      <c r="F2880" s="131"/>
      <c r="G2880" s="26" t="s">
        <v>108</v>
      </c>
      <c r="H2880" s="20"/>
      <c r="I2880" s="26"/>
      <c r="J2880" s="20"/>
      <c r="K2880" s="20"/>
      <c r="L2880" s="25" t="s">
        <v>2383</v>
      </c>
      <c r="M2880" s="26" t="s">
        <v>44</v>
      </c>
      <c r="N2880" s="20">
        <v>1</v>
      </c>
    </row>
    <row r="2881" spans="1:14" s="1" customFormat="1" hidden="1" outlineLevel="2">
      <c r="A2881" s="38"/>
      <c r="B2881" s="118" t="s">
        <v>4739</v>
      </c>
      <c r="C2881" s="148" t="s">
        <v>2367</v>
      </c>
      <c r="D2881" s="148" t="s">
        <v>54</v>
      </c>
      <c r="E2881" s="61"/>
      <c r="F2881" s="131"/>
      <c r="G2881" s="26" t="s">
        <v>108</v>
      </c>
      <c r="H2881" s="20"/>
      <c r="I2881" s="26"/>
      <c r="J2881" s="20"/>
      <c r="K2881" s="20"/>
      <c r="L2881" s="25" t="s">
        <v>2391</v>
      </c>
      <c r="M2881" s="26" t="s">
        <v>44</v>
      </c>
      <c r="N2881" s="20">
        <v>1</v>
      </c>
    </row>
    <row r="2882" spans="1:14" s="1" customFormat="1" ht="57" outlineLevel="1" collapsed="1">
      <c r="A2882" s="38" t="s">
        <v>2392</v>
      </c>
      <c r="B2882" s="118" t="s">
        <v>4739</v>
      </c>
      <c r="C2882" s="148" t="s">
        <v>2367</v>
      </c>
      <c r="D2882" s="148" t="s">
        <v>54</v>
      </c>
      <c r="E2882" s="61" t="s">
        <v>2393</v>
      </c>
      <c r="F2882" s="25" t="s">
        <v>2394</v>
      </c>
      <c r="G2882" s="26"/>
      <c r="H2882" s="20"/>
      <c r="I2882" s="26" t="s">
        <v>43</v>
      </c>
      <c r="J2882" s="54">
        <v>4</v>
      </c>
      <c r="K2882" s="54">
        <v>4</v>
      </c>
      <c r="L2882" s="25" t="s">
        <v>2395</v>
      </c>
      <c r="M2882" s="26" t="s">
        <v>44</v>
      </c>
      <c r="N2882" s="20">
        <v>1</v>
      </c>
    </row>
    <row r="2883" spans="1:14" s="1" customFormat="1" hidden="1" outlineLevel="2">
      <c r="A2883" s="38"/>
      <c r="B2883" s="118" t="s">
        <v>4739</v>
      </c>
      <c r="C2883" s="148" t="s">
        <v>2367</v>
      </c>
      <c r="D2883" s="148" t="s">
        <v>54</v>
      </c>
      <c r="E2883" s="61"/>
      <c r="F2883" s="131"/>
      <c r="G2883" s="26" t="s">
        <v>108</v>
      </c>
      <c r="H2883" s="20"/>
      <c r="I2883" s="26"/>
      <c r="J2883" s="20"/>
      <c r="K2883" s="20"/>
      <c r="L2883" s="25" t="s">
        <v>2389</v>
      </c>
      <c r="M2883" s="26" t="s">
        <v>44</v>
      </c>
      <c r="N2883" s="20">
        <v>1</v>
      </c>
    </row>
    <row r="2884" spans="1:14" s="1" customFormat="1" hidden="1" outlineLevel="2">
      <c r="A2884" s="38"/>
      <c r="B2884" s="118" t="s">
        <v>4739</v>
      </c>
      <c r="C2884" s="148" t="s">
        <v>2367</v>
      </c>
      <c r="D2884" s="148" t="s">
        <v>54</v>
      </c>
      <c r="E2884" s="61"/>
      <c r="F2884" s="131"/>
      <c r="G2884" s="26" t="s">
        <v>108</v>
      </c>
      <c r="H2884" s="20"/>
      <c r="I2884" s="26"/>
      <c r="J2884" s="20"/>
      <c r="K2884" s="20"/>
      <c r="L2884" s="25" t="s">
        <v>2396</v>
      </c>
      <c r="M2884" s="26" t="s">
        <v>44</v>
      </c>
      <c r="N2884" s="20">
        <v>1</v>
      </c>
    </row>
    <row r="2885" spans="1:14" s="1" customFormat="1" ht="42.75" outlineLevel="1" collapsed="1">
      <c r="A2885" s="38" t="s">
        <v>2397</v>
      </c>
      <c r="B2885" s="118" t="s">
        <v>4739</v>
      </c>
      <c r="C2885" s="148" t="s">
        <v>2367</v>
      </c>
      <c r="D2885" s="148" t="s">
        <v>54</v>
      </c>
      <c r="E2885" s="61" t="s">
        <v>2398</v>
      </c>
      <c r="F2885" s="25" t="s">
        <v>2399</v>
      </c>
      <c r="G2885" s="26"/>
      <c r="H2885" s="20"/>
      <c r="I2885" s="26" t="s">
        <v>1124</v>
      </c>
      <c r="J2885" s="20">
        <v>5</v>
      </c>
      <c r="K2885" s="20">
        <v>5</v>
      </c>
      <c r="L2885" s="25" t="s">
        <v>2400</v>
      </c>
      <c r="M2885" s="26" t="s">
        <v>44</v>
      </c>
      <c r="N2885" s="20">
        <v>1</v>
      </c>
    </row>
    <row r="2886" spans="1:14" s="1" customFormat="1" hidden="1" outlineLevel="2">
      <c r="A2886" s="38"/>
      <c r="B2886" s="118" t="s">
        <v>4739</v>
      </c>
      <c r="C2886" s="148" t="s">
        <v>2367</v>
      </c>
      <c r="D2886" s="148" t="s">
        <v>54</v>
      </c>
      <c r="E2886" s="61"/>
      <c r="F2886" s="131"/>
      <c r="G2886" s="26" t="s">
        <v>108</v>
      </c>
      <c r="H2886" s="20"/>
      <c r="I2886" s="26"/>
      <c r="J2886" s="20"/>
      <c r="K2886" s="20"/>
      <c r="L2886" s="25" t="s">
        <v>2389</v>
      </c>
      <c r="M2886" s="26" t="s">
        <v>44</v>
      </c>
      <c r="N2886" s="20">
        <v>1</v>
      </c>
    </row>
    <row r="2887" spans="1:14" s="1" customFormat="1" hidden="1" outlineLevel="2">
      <c r="A2887" s="38"/>
      <c r="B2887" s="118" t="s">
        <v>4739</v>
      </c>
      <c r="C2887" s="148" t="s">
        <v>2367</v>
      </c>
      <c r="D2887" s="148" t="s">
        <v>54</v>
      </c>
      <c r="E2887" s="61"/>
      <c r="F2887" s="131"/>
      <c r="G2887" s="26" t="s">
        <v>108</v>
      </c>
      <c r="H2887" s="20"/>
      <c r="I2887" s="26"/>
      <c r="J2887" s="20"/>
      <c r="K2887" s="20"/>
      <c r="L2887" s="25" t="s">
        <v>2401</v>
      </c>
      <c r="M2887" s="26" t="s">
        <v>44</v>
      </c>
      <c r="N2887" s="20">
        <v>1</v>
      </c>
    </row>
    <row r="2888" spans="1:14" s="1" customFormat="1" hidden="1" outlineLevel="2">
      <c r="A2888" s="38"/>
      <c r="B2888" s="118" t="s">
        <v>4739</v>
      </c>
      <c r="C2888" s="148" t="s">
        <v>2367</v>
      </c>
      <c r="D2888" s="148" t="s">
        <v>54</v>
      </c>
      <c r="E2888" s="61"/>
      <c r="F2888" s="131"/>
      <c r="G2888" s="26" t="s">
        <v>108</v>
      </c>
      <c r="H2888" s="20"/>
      <c r="I2888" s="26"/>
      <c r="J2888" s="20"/>
      <c r="K2888" s="20"/>
      <c r="L2888" s="25" t="s">
        <v>2383</v>
      </c>
      <c r="M2888" s="26" t="s">
        <v>44</v>
      </c>
      <c r="N2888" s="20">
        <v>1</v>
      </c>
    </row>
    <row r="2889" spans="1:14" s="1" customFormat="1" ht="57" outlineLevel="1" collapsed="1">
      <c r="A2889" s="38" t="s">
        <v>2402</v>
      </c>
      <c r="B2889" s="118" t="s">
        <v>4739</v>
      </c>
      <c r="C2889" s="148" t="s">
        <v>2367</v>
      </c>
      <c r="D2889" s="148" t="s">
        <v>54</v>
      </c>
      <c r="E2889" s="61" t="s">
        <v>2403</v>
      </c>
      <c r="F2889" s="71" t="s">
        <v>2404</v>
      </c>
      <c r="G2889" s="26"/>
      <c r="H2889" s="20"/>
      <c r="I2889" s="26" t="s">
        <v>1124</v>
      </c>
      <c r="J2889" s="20">
        <v>6</v>
      </c>
      <c r="K2889" s="20">
        <v>6</v>
      </c>
      <c r="L2889" s="25" t="s">
        <v>2405</v>
      </c>
      <c r="M2889" s="26" t="s">
        <v>44</v>
      </c>
      <c r="N2889" s="20">
        <v>1</v>
      </c>
    </row>
    <row r="2890" spans="1:14" s="1" customFormat="1" hidden="1" outlineLevel="2">
      <c r="A2890" s="38"/>
      <c r="B2890" s="118" t="s">
        <v>4739</v>
      </c>
      <c r="C2890" s="148" t="s">
        <v>2367</v>
      </c>
      <c r="D2890" s="148" t="s">
        <v>54</v>
      </c>
      <c r="E2890" s="61"/>
      <c r="F2890" s="131"/>
      <c r="G2890" s="26" t="s">
        <v>108</v>
      </c>
      <c r="H2890" s="20"/>
      <c r="I2890" s="26"/>
      <c r="J2890" s="20"/>
      <c r="K2890" s="20"/>
      <c r="L2890" s="25" t="s">
        <v>2389</v>
      </c>
      <c r="M2890" s="26" t="s">
        <v>44</v>
      </c>
      <c r="N2890" s="20">
        <v>1</v>
      </c>
    </row>
    <row r="2891" spans="1:14" s="1" customFormat="1" hidden="1" outlineLevel="2">
      <c r="A2891" s="38"/>
      <c r="B2891" s="118" t="s">
        <v>4739</v>
      </c>
      <c r="C2891" s="148" t="s">
        <v>2367</v>
      </c>
      <c r="D2891" s="148" t="s">
        <v>54</v>
      </c>
      <c r="E2891" s="61"/>
      <c r="F2891" s="131"/>
      <c r="G2891" s="26" t="s">
        <v>108</v>
      </c>
      <c r="H2891" s="20"/>
      <c r="I2891" s="26"/>
      <c r="J2891" s="20"/>
      <c r="K2891" s="20"/>
      <c r="L2891" s="25" t="s">
        <v>2406</v>
      </c>
      <c r="M2891" s="26" t="s">
        <v>44</v>
      </c>
      <c r="N2891" s="20">
        <v>1</v>
      </c>
    </row>
    <row r="2892" spans="1:14" s="1" customFormat="1" ht="57" outlineLevel="1" collapsed="1">
      <c r="A2892" s="38" t="s">
        <v>2407</v>
      </c>
      <c r="B2892" s="118" t="s">
        <v>4739</v>
      </c>
      <c r="C2892" s="148" t="s">
        <v>2367</v>
      </c>
      <c r="D2892" s="148" t="s">
        <v>54</v>
      </c>
      <c r="E2892" s="61" t="s">
        <v>2408</v>
      </c>
      <c r="F2892" s="71" t="s">
        <v>2409</v>
      </c>
      <c r="G2892" s="26"/>
      <c r="H2892" s="20"/>
      <c r="I2892" s="26" t="s">
        <v>43</v>
      </c>
      <c r="J2892" s="54">
        <v>7</v>
      </c>
      <c r="K2892" s="54">
        <v>7</v>
      </c>
      <c r="L2892" s="25" t="s">
        <v>2410</v>
      </c>
      <c r="M2892" s="26" t="s">
        <v>44</v>
      </c>
      <c r="N2892" s="20">
        <v>1</v>
      </c>
    </row>
    <row r="2893" spans="1:14" s="1" customFormat="1" hidden="1" outlineLevel="2">
      <c r="A2893" s="38"/>
      <c r="B2893" s="118" t="s">
        <v>4739</v>
      </c>
      <c r="C2893" s="148" t="s">
        <v>2367</v>
      </c>
      <c r="D2893" s="148" t="s">
        <v>54</v>
      </c>
      <c r="E2893" s="61"/>
      <c r="F2893" s="25"/>
      <c r="G2893" s="26" t="s">
        <v>108</v>
      </c>
      <c r="H2893" s="20"/>
      <c r="I2893" s="26"/>
      <c r="J2893" s="20"/>
      <c r="K2893" s="20"/>
      <c r="L2893" s="25" t="s">
        <v>2411</v>
      </c>
      <c r="M2893" s="26" t="s">
        <v>44</v>
      </c>
      <c r="N2893" s="20">
        <v>1</v>
      </c>
    </row>
    <row r="2894" spans="1:14" s="1" customFormat="1" hidden="1" outlineLevel="2">
      <c r="A2894" s="38"/>
      <c r="B2894" s="118" t="s">
        <v>4739</v>
      </c>
      <c r="C2894" s="148" t="s">
        <v>2367</v>
      </c>
      <c r="D2894" s="148" t="s">
        <v>54</v>
      </c>
      <c r="E2894" s="61"/>
      <c r="F2894" s="25"/>
      <c r="G2894" s="26" t="s">
        <v>108</v>
      </c>
      <c r="H2894" s="20"/>
      <c r="I2894" s="26"/>
      <c r="J2894" s="20"/>
      <c r="K2894" s="20"/>
      <c r="L2894" s="25" t="s">
        <v>2401</v>
      </c>
      <c r="M2894" s="26" t="s">
        <v>44</v>
      </c>
      <c r="N2894" s="20">
        <v>1</v>
      </c>
    </row>
    <row r="2895" spans="1:14" s="1" customFormat="1" ht="42.75" outlineLevel="1" collapsed="1">
      <c r="A2895" s="38" t="s">
        <v>2412</v>
      </c>
      <c r="B2895" s="118" t="s">
        <v>4739</v>
      </c>
      <c r="C2895" s="148" t="s">
        <v>2367</v>
      </c>
      <c r="D2895" s="148" t="s">
        <v>54</v>
      </c>
      <c r="E2895" s="61" t="s">
        <v>2413</v>
      </c>
      <c r="F2895" s="25" t="s">
        <v>2414</v>
      </c>
      <c r="G2895" s="26" t="s">
        <v>108</v>
      </c>
      <c r="H2895" s="20"/>
      <c r="I2895" s="26"/>
      <c r="J2895" s="20">
        <v>10</v>
      </c>
      <c r="K2895" s="20">
        <v>10</v>
      </c>
      <c r="L2895" s="25" t="s">
        <v>2415</v>
      </c>
      <c r="M2895" s="26" t="s">
        <v>44</v>
      </c>
      <c r="N2895" s="20">
        <v>1</v>
      </c>
    </row>
    <row r="2896" spans="1:14" s="1" customFormat="1" ht="57" outlineLevel="1">
      <c r="A2896" s="38" t="s">
        <v>2416</v>
      </c>
      <c r="B2896" s="118" t="s">
        <v>4739</v>
      </c>
      <c r="C2896" s="148" t="s">
        <v>2367</v>
      </c>
      <c r="D2896" s="148" t="s">
        <v>54</v>
      </c>
      <c r="E2896" s="61" t="s">
        <v>2417</v>
      </c>
      <c r="F2896" s="25" t="s">
        <v>2418</v>
      </c>
      <c r="G2896" s="26"/>
      <c r="H2896" s="20"/>
      <c r="I2896" s="26" t="s">
        <v>43</v>
      </c>
      <c r="J2896" s="54">
        <v>8</v>
      </c>
      <c r="K2896" s="54">
        <v>8</v>
      </c>
      <c r="L2896" s="25" t="s">
        <v>2419</v>
      </c>
      <c r="M2896" s="26" t="s">
        <v>44</v>
      </c>
      <c r="N2896" s="20">
        <v>1</v>
      </c>
    </row>
    <row r="2897" spans="1:14" s="1" customFormat="1" hidden="1" outlineLevel="2">
      <c r="A2897" s="38"/>
      <c r="B2897" s="118" t="s">
        <v>4739</v>
      </c>
      <c r="C2897" s="148" t="s">
        <v>2367</v>
      </c>
      <c r="D2897" s="148" t="s">
        <v>54</v>
      </c>
      <c r="E2897" s="61"/>
      <c r="F2897" s="25"/>
      <c r="G2897" s="26" t="s">
        <v>108</v>
      </c>
      <c r="H2897" s="20"/>
      <c r="I2897" s="26"/>
      <c r="J2897" s="20"/>
      <c r="K2897" s="20"/>
      <c r="L2897" s="25" t="s">
        <v>2389</v>
      </c>
      <c r="M2897" s="26" t="s">
        <v>44</v>
      </c>
      <c r="N2897" s="20">
        <v>1</v>
      </c>
    </row>
    <row r="2898" spans="1:14" s="1" customFormat="1" hidden="1" outlineLevel="2">
      <c r="A2898" s="38"/>
      <c r="B2898" s="118" t="s">
        <v>4739</v>
      </c>
      <c r="C2898" s="148" t="s">
        <v>2367</v>
      </c>
      <c r="D2898" s="148" t="s">
        <v>54</v>
      </c>
      <c r="E2898" s="61"/>
      <c r="F2898" s="25"/>
      <c r="G2898" s="26" t="s">
        <v>108</v>
      </c>
      <c r="H2898" s="20"/>
      <c r="I2898" s="26"/>
      <c r="J2898" s="20"/>
      <c r="K2898" s="20"/>
      <c r="L2898" s="25" t="s">
        <v>2420</v>
      </c>
      <c r="M2898" s="26" t="s">
        <v>44</v>
      </c>
      <c r="N2898" s="20">
        <v>1</v>
      </c>
    </row>
    <row r="2899" spans="1:14" s="1" customFormat="1" ht="57" outlineLevel="1" collapsed="1">
      <c r="A2899" s="38" t="s">
        <v>2421</v>
      </c>
      <c r="B2899" s="118" t="s">
        <v>4739</v>
      </c>
      <c r="C2899" s="148" t="s">
        <v>2367</v>
      </c>
      <c r="D2899" s="148" t="s">
        <v>54</v>
      </c>
      <c r="E2899" s="61" t="s">
        <v>2422</v>
      </c>
      <c r="F2899" s="25" t="s">
        <v>2423</v>
      </c>
      <c r="G2899" s="26"/>
      <c r="H2899" s="20"/>
      <c r="I2899" s="26" t="s">
        <v>43</v>
      </c>
      <c r="J2899" s="20">
        <v>9</v>
      </c>
      <c r="K2899" s="20">
        <v>9</v>
      </c>
      <c r="L2899" s="25" t="s">
        <v>2424</v>
      </c>
      <c r="M2899" s="26" t="s">
        <v>44</v>
      </c>
      <c r="N2899" s="20">
        <v>1</v>
      </c>
    </row>
    <row r="2900" spans="1:14" s="1" customFormat="1" hidden="1" outlineLevel="2">
      <c r="A2900" s="38"/>
      <c r="B2900" s="118" t="s">
        <v>4739</v>
      </c>
      <c r="C2900" s="148" t="s">
        <v>2367</v>
      </c>
      <c r="D2900" s="148" t="s">
        <v>54</v>
      </c>
      <c r="E2900" s="61"/>
      <c r="F2900" s="25"/>
      <c r="G2900" s="26" t="s">
        <v>108</v>
      </c>
      <c r="H2900" s="20"/>
      <c r="I2900" s="26"/>
      <c r="J2900" s="20"/>
      <c r="K2900" s="20"/>
      <c r="L2900" s="25" t="s">
        <v>2425</v>
      </c>
      <c r="M2900" s="26" t="s">
        <v>44</v>
      </c>
      <c r="N2900" s="20">
        <v>1</v>
      </c>
    </row>
    <row r="2901" spans="1:14" s="1" customFormat="1" hidden="1" outlineLevel="2">
      <c r="A2901" s="38"/>
      <c r="B2901" s="118" t="s">
        <v>4739</v>
      </c>
      <c r="C2901" s="148" t="s">
        <v>2367</v>
      </c>
      <c r="D2901" s="148" t="s">
        <v>54</v>
      </c>
      <c r="E2901" s="61"/>
      <c r="F2901" s="25"/>
      <c r="G2901" s="26" t="s">
        <v>108</v>
      </c>
      <c r="H2901" s="20"/>
      <c r="I2901" s="26"/>
      <c r="J2901" s="20"/>
      <c r="K2901" s="20"/>
      <c r="L2901" s="25" t="s">
        <v>2401</v>
      </c>
      <c r="M2901" s="26" t="s">
        <v>44</v>
      </c>
      <c r="N2901" s="20">
        <v>1</v>
      </c>
    </row>
    <row r="2902" spans="1:14" s="1" customFormat="1" hidden="1" outlineLevel="2">
      <c r="A2902" s="38"/>
      <c r="B2902" s="118" t="s">
        <v>4739</v>
      </c>
      <c r="C2902" s="148" t="s">
        <v>2367</v>
      </c>
      <c r="D2902" s="148" t="s">
        <v>54</v>
      </c>
      <c r="E2902" s="61"/>
      <c r="F2902" s="25"/>
      <c r="G2902" s="26" t="s">
        <v>108</v>
      </c>
      <c r="H2902" s="20"/>
      <c r="I2902" s="26"/>
      <c r="J2902" s="20"/>
      <c r="K2902" s="20"/>
      <c r="L2902" s="25" t="s">
        <v>2420</v>
      </c>
      <c r="M2902" s="26" t="s">
        <v>44</v>
      </c>
      <c r="N2902" s="20">
        <v>1</v>
      </c>
    </row>
    <row r="2903" spans="1:14" s="1" customFormat="1" hidden="1" outlineLevel="2">
      <c r="A2903" s="38"/>
      <c r="B2903" s="118" t="s">
        <v>4739</v>
      </c>
      <c r="C2903" s="148" t="s">
        <v>2367</v>
      </c>
      <c r="D2903" s="148" t="s">
        <v>54</v>
      </c>
      <c r="E2903" s="61"/>
      <c r="F2903" s="25"/>
      <c r="G2903" s="26" t="s">
        <v>108</v>
      </c>
      <c r="H2903" s="20"/>
      <c r="I2903" s="26"/>
      <c r="J2903" s="20"/>
      <c r="K2903" s="20"/>
      <c r="L2903" s="25" t="s">
        <v>2383</v>
      </c>
      <c r="M2903" s="26" t="s">
        <v>44</v>
      </c>
      <c r="N2903" s="20">
        <v>1</v>
      </c>
    </row>
    <row r="2904" spans="1:14" s="1" customFormat="1" ht="28.5" outlineLevel="1" collapsed="1">
      <c r="A2904" s="38" t="s">
        <v>2426</v>
      </c>
      <c r="B2904" s="118" t="s">
        <v>4739</v>
      </c>
      <c r="C2904" s="148" t="s">
        <v>2367</v>
      </c>
      <c r="D2904" s="148" t="s">
        <v>54</v>
      </c>
      <c r="E2904" s="61" t="s">
        <v>2427</v>
      </c>
      <c r="F2904" s="25" t="s">
        <v>2428</v>
      </c>
      <c r="G2904" s="26"/>
      <c r="H2904" s="20"/>
      <c r="I2904" s="26" t="s">
        <v>1124</v>
      </c>
      <c r="J2904" s="20">
        <v>9</v>
      </c>
      <c r="K2904" s="20">
        <v>9</v>
      </c>
      <c r="L2904" s="25" t="s">
        <v>2429</v>
      </c>
      <c r="M2904" s="26" t="s">
        <v>44</v>
      </c>
      <c r="N2904" s="20">
        <v>1</v>
      </c>
    </row>
    <row r="2905" spans="1:14" s="1" customFormat="1" hidden="1" outlineLevel="2">
      <c r="A2905" s="38"/>
      <c r="B2905" s="118" t="s">
        <v>4739</v>
      </c>
      <c r="C2905" s="148" t="s">
        <v>2367</v>
      </c>
      <c r="D2905" s="148" t="s">
        <v>54</v>
      </c>
      <c r="E2905" s="61"/>
      <c r="F2905" s="25"/>
      <c r="G2905" s="26" t="s">
        <v>108</v>
      </c>
      <c r="H2905" s="20"/>
      <c r="I2905" s="26"/>
      <c r="J2905" s="20"/>
      <c r="K2905" s="20"/>
      <c r="L2905" s="25" t="s">
        <v>2384</v>
      </c>
      <c r="M2905" s="26" t="s">
        <v>44</v>
      </c>
      <c r="N2905" s="20">
        <v>1</v>
      </c>
    </row>
    <row r="2906" spans="1:14" s="1" customFormat="1" hidden="1" outlineLevel="2">
      <c r="A2906" s="38"/>
      <c r="B2906" s="118" t="s">
        <v>4739</v>
      </c>
      <c r="C2906" s="148" t="s">
        <v>2367</v>
      </c>
      <c r="D2906" s="148" t="s">
        <v>54</v>
      </c>
      <c r="E2906" s="61"/>
      <c r="F2906" s="25"/>
      <c r="G2906" s="26" t="s">
        <v>108</v>
      </c>
      <c r="H2906" s="20"/>
      <c r="I2906" s="26"/>
      <c r="J2906" s="20"/>
      <c r="K2906" s="20"/>
      <c r="L2906" s="25" t="s">
        <v>2383</v>
      </c>
      <c r="M2906" s="26" t="s">
        <v>44</v>
      </c>
      <c r="N2906" s="20">
        <v>1</v>
      </c>
    </row>
    <row r="2907" spans="1:14" collapsed="1">
      <c r="A2907" s="23">
        <v>6</v>
      </c>
      <c r="B2907" s="118" t="s">
        <v>2430</v>
      </c>
      <c r="C2907" s="148"/>
      <c r="D2907" s="148" t="s">
        <v>54</v>
      </c>
      <c r="E2907" s="21"/>
      <c r="F2907" s="4" t="s">
        <v>21</v>
      </c>
      <c r="G2907" s="21"/>
      <c r="H2907" s="23"/>
      <c r="I2907" s="21"/>
      <c r="J2907" s="23"/>
      <c r="K2907" s="23"/>
      <c r="L2907" s="4"/>
      <c r="M2907" s="21"/>
      <c r="N2907" s="17"/>
    </row>
    <row r="2908" spans="1:14" outlineLevel="1">
      <c r="A2908" s="23" t="s">
        <v>2431</v>
      </c>
      <c r="B2908" s="118" t="s">
        <v>2430</v>
      </c>
      <c r="C2908" s="148" t="s">
        <v>2154</v>
      </c>
      <c r="D2908" s="148" t="s">
        <v>54</v>
      </c>
      <c r="E2908" s="21" t="s">
        <v>2432</v>
      </c>
      <c r="F2908" s="4" t="s">
        <v>2433</v>
      </c>
      <c r="G2908" s="21"/>
      <c r="H2908" s="23"/>
      <c r="I2908" s="21" t="s">
        <v>1124</v>
      </c>
      <c r="J2908" s="23" t="s">
        <v>2434</v>
      </c>
      <c r="K2908" s="23" t="s">
        <v>2434</v>
      </c>
      <c r="L2908" s="4" t="s">
        <v>2435</v>
      </c>
      <c r="M2908" s="21" t="s">
        <v>510</v>
      </c>
      <c r="N2908" s="23">
        <v>1</v>
      </c>
    </row>
    <row r="2909" spans="1:14" outlineLevel="1">
      <c r="A2909" s="23" t="s">
        <v>2436</v>
      </c>
      <c r="B2909" s="118" t="s">
        <v>2430</v>
      </c>
      <c r="C2909" s="148" t="s">
        <v>2154</v>
      </c>
      <c r="D2909" s="148" t="s">
        <v>54</v>
      </c>
      <c r="E2909" s="21" t="s">
        <v>2437</v>
      </c>
      <c r="F2909" s="4" t="s">
        <v>2438</v>
      </c>
      <c r="G2909" s="21"/>
      <c r="H2909" s="23"/>
      <c r="I2909" s="21" t="s">
        <v>1124</v>
      </c>
      <c r="J2909" s="23">
        <v>7</v>
      </c>
      <c r="K2909" s="23">
        <v>7</v>
      </c>
      <c r="L2909" s="4" t="s">
        <v>2439</v>
      </c>
      <c r="M2909" s="21" t="s">
        <v>510</v>
      </c>
      <c r="N2909" s="23">
        <v>1</v>
      </c>
    </row>
    <row r="2910" spans="1:14" ht="28.5" outlineLevel="1">
      <c r="A2910" s="23" t="s">
        <v>2440</v>
      </c>
      <c r="B2910" s="118" t="s">
        <v>2430</v>
      </c>
      <c r="C2910" s="148" t="s">
        <v>2154</v>
      </c>
      <c r="D2910" s="148" t="s">
        <v>54</v>
      </c>
      <c r="E2910" s="21" t="s">
        <v>2441</v>
      </c>
      <c r="F2910" s="4" t="s">
        <v>2442</v>
      </c>
      <c r="G2910" s="21"/>
      <c r="H2910" s="23"/>
      <c r="I2910" s="21" t="s">
        <v>1124</v>
      </c>
      <c r="J2910" s="23">
        <v>8</v>
      </c>
      <c r="K2910" s="23">
        <v>8</v>
      </c>
      <c r="L2910" s="4" t="s">
        <v>2443</v>
      </c>
      <c r="M2910" s="21" t="s">
        <v>510</v>
      </c>
      <c r="N2910" s="23">
        <v>1</v>
      </c>
    </row>
    <row r="2911" spans="1:14" ht="28.5" outlineLevel="1">
      <c r="A2911" s="23" t="s">
        <v>2444</v>
      </c>
      <c r="B2911" s="118" t="s">
        <v>2430</v>
      </c>
      <c r="C2911" s="148" t="s">
        <v>2154</v>
      </c>
      <c r="D2911" s="148" t="s">
        <v>54</v>
      </c>
      <c r="E2911" s="21" t="s">
        <v>2445</v>
      </c>
      <c r="F2911" s="4" t="s">
        <v>2446</v>
      </c>
      <c r="G2911" s="21"/>
      <c r="H2911" s="23"/>
      <c r="I2911" s="21" t="s">
        <v>1124</v>
      </c>
      <c r="J2911" s="23">
        <v>3</v>
      </c>
      <c r="K2911" s="23">
        <v>3</v>
      </c>
      <c r="L2911" s="4" t="s">
        <v>2447</v>
      </c>
      <c r="M2911" s="21" t="s">
        <v>510</v>
      </c>
      <c r="N2911" s="23">
        <v>1</v>
      </c>
    </row>
    <row r="2912" spans="1:14" ht="28.5" outlineLevel="1">
      <c r="A2912" s="23" t="s">
        <v>2448</v>
      </c>
      <c r="B2912" s="118" t="s">
        <v>2430</v>
      </c>
      <c r="C2912" s="148" t="s">
        <v>2154</v>
      </c>
      <c r="D2912" s="148" t="s">
        <v>54</v>
      </c>
      <c r="E2912" s="21" t="s">
        <v>2449</v>
      </c>
      <c r="F2912" s="4" t="s">
        <v>2450</v>
      </c>
      <c r="G2912" s="21"/>
      <c r="H2912" s="23"/>
      <c r="I2912" s="21" t="s">
        <v>1124</v>
      </c>
      <c r="J2912" s="23" t="s">
        <v>2451</v>
      </c>
      <c r="K2912" s="23" t="s">
        <v>2451</v>
      </c>
      <c r="L2912" s="4" t="s">
        <v>2452</v>
      </c>
      <c r="M2912" s="21" t="s">
        <v>510</v>
      </c>
      <c r="N2912" s="23">
        <v>1</v>
      </c>
    </row>
    <row r="2913" spans="1:14" ht="28.5" outlineLevel="1">
      <c r="A2913" s="23" t="s">
        <v>2453</v>
      </c>
      <c r="B2913" s="118" t="s">
        <v>2430</v>
      </c>
      <c r="C2913" s="148" t="s">
        <v>2154</v>
      </c>
      <c r="D2913" s="148" t="s">
        <v>54</v>
      </c>
      <c r="E2913" s="21" t="s">
        <v>2454</v>
      </c>
      <c r="F2913" s="4" t="s">
        <v>2455</v>
      </c>
      <c r="G2913" s="21"/>
      <c r="H2913" s="23"/>
      <c r="I2913" s="21" t="s">
        <v>1124</v>
      </c>
      <c r="J2913" s="23">
        <v>5</v>
      </c>
      <c r="K2913" s="23">
        <v>9</v>
      </c>
      <c r="L2913" s="4" t="s">
        <v>2456</v>
      </c>
      <c r="M2913" s="21" t="s">
        <v>510</v>
      </c>
      <c r="N2913" s="23">
        <v>1</v>
      </c>
    </row>
    <row r="2914" spans="1:14" ht="28.5">
      <c r="A2914" s="26">
        <v>7</v>
      </c>
      <c r="B2914" s="118" t="s">
        <v>32</v>
      </c>
      <c r="C2914" s="50"/>
      <c r="D2914" s="148" t="s">
        <v>54</v>
      </c>
      <c r="E2914" s="21"/>
      <c r="F2914" s="4" t="s">
        <v>32</v>
      </c>
      <c r="G2914" s="50"/>
      <c r="H2914" s="23"/>
      <c r="I2914" s="58"/>
      <c r="J2914" s="20"/>
      <c r="K2914" s="20"/>
      <c r="L2914" s="62"/>
      <c r="M2914" s="58"/>
      <c r="N2914" s="90"/>
    </row>
    <row r="2915" spans="1:14" ht="114" outlineLevel="1">
      <c r="A2915" s="147" t="s">
        <v>2457</v>
      </c>
      <c r="B2915" s="118" t="s">
        <v>32</v>
      </c>
      <c r="C2915" s="20" t="s">
        <v>105</v>
      </c>
      <c r="D2915" s="148" t="s">
        <v>54</v>
      </c>
      <c r="E2915" s="50" t="s">
        <v>2458</v>
      </c>
      <c r="F2915" s="25" t="s">
        <v>2459</v>
      </c>
      <c r="G2915" s="50"/>
      <c r="H2915" s="23"/>
      <c r="I2915" s="58" t="s">
        <v>43</v>
      </c>
      <c r="J2915" s="20">
        <v>6</v>
      </c>
      <c r="K2915" s="20">
        <v>6</v>
      </c>
      <c r="L2915" s="62" t="s">
        <v>2460</v>
      </c>
      <c r="M2915" s="58" t="s">
        <v>510</v>
      </c>
      <c r="N2915" s="20">
        <v>14</v>
      </c>
    </row>
    <row r="2916" spans="1:14" ht="57" outlineLevel="1">
      <c r="A2916" s="147" t="s">
        <v>2461</v>
      </c>
      <c r="B2916" s="118" t="s">
        <v>32</v>
      </c>
      <c r="C2916" s="50" t="s">
        <v>202</v>
      </c>
      <c r="D2916" s="148" t="s">
        <v>54</v>
      </c>
      <c r="E2916" s="50" t="s">
        <v>1502</v>
      </c>
      <c r="F2916" s="25" t="s">
        <v>2462</v>
      </c>
      <c r="G2916" s="50"/>
      <c r="H2916" s="23"/>
      <c r="I2916" s="58" t="s">
        <v>43</v>
      </c>
      <c r="J2916" s="20">
        <v>6</v>
      </c>
      <c r="K2916" s="20">
        <v>11</v>
      </c>
      <c r="L2916" s="62" t="s">
        <v>2463</v>
      </c>
      <c r="M2916" s="58" t="s">
        <v>510</v>
      </c>
      <c r="N2916" s="20">
        <v>3</v>
      </c>
    </row>
    <row r="2917" spans="1:14" ht="57" outlineLevel="1">
      <c r="A2917" s="147" t="s">
        <v>2464</v>
      </c>
      <c r="B2917" s="118" t="s">
        <v>32</v>
      </c>
      <c r="C2917" s="50" t="s">
        <v>245</v>
      </c>
      <c r="D2917" s="148" t="s">
        <v>54</v>
      </c>
      <c r="E2917" s="50" t="s">
        <v>1887</v>
      </c>
      <c r="F2917" s="25" t="s">
        <v>2465</v>
      </c>
      <c r="G2917" s="50"/>
      <c r="H2917" s="23"/>
      <c r="I2917" s="58" t="s">
        <v>43</v>
      </c>
      <c r="J2917" s="20">
        <v>6</v>
      </c>
      <c r="K2917" s="20">
        <v>6</v>
      </c>
      <c r="L2917" s="62" t="s">
        <v>2466</v>
      </c>
      <c r="M2917" s="58" t="s">
        <v>510</v>
      </c>
      <c r="N2917" s="20">
        <v>3</v>
      </c>
    </row>
    <row r="2918" spans="1:14" ht="71.25" outlineLevel="1">
      <c r="A2918" s="147" t="s">
        <v>2467</v>
      </c>
      <c r="B2918" s="118" t="s">
        <v>32</v>
      </c>
      <c r="C2918" s="50" t="s">
        <v>147</v>
      </c>
      <c r="D2918" s="148" t="s">
        <v>54</v>
      </c>
      <c r="E2918" s="50" t="s">
        <v>2468</v>
      </c>
      <c r="F2918" s="25" t="s">
        <v>2469</v>
      </c>
      <c r="G2918" s="50"/>
      <c r="H2918" s="23"/>
      <c r="I2918" s="58" t="s">
        <v>43</v>
      </c>
      <c r="J2918" s="20">
        <v>6</v>
      </c>
      <c r="K2918" s="20">
        <v>11</v>
      </c>
      <c r="L2918" s="62" t="s">
        <v>2470</v>
      </c>
      <c r="M2918" s="58" t="s">
        <v>510</v>
      </c>
      <c r="N2918" s="20">
        <v>12</v>
      </c>
    </row>
    <row r="2919" spans="1:14" ht="85.5" outlineLevel="1">
      <c r="A2919" s="147" t="s">
        <v>2471</v>
      </c>
      <c r="B2919" s="118" t="s">
        <v>32</v>
      </c>
      <c r="C2919" s="50" t="s">
        <v>154</v>
      </c>
      <c r="D2919" s="148" t="s">
        <v>54</v>
      </c>
      <c r="E2919" s="50" t="s">
        <v>2472</v>
      </c>
      <c r="F2919" s="25" t="s">
        <v>2473</v>
      </c>
      <c r="G2919" s="50"/>
      <c r="H2919" s="23"/>
      <c r="I2919" s="58" t="s">
        <v>43</v>
      </c>
      <c r="J2919" s="20">
        <v>6</v>
      </c>
      <c r="K2919" s="20">
        <v>9</v>
      </c>
      <c r="L2919" s="62" t="s">
        <v>2474</v>
      </c>
      <c r="M2919" s="58" t="s">
        <v>510</v>
      </c>
      <c r="N2919" s="20">
        <v>12</v>
      </c>
    </row>
    <row r="2920" spans="1:14" ht="85.5" outlineLevel="1">
      <c r="A2920" s="147" t="s">
        <v>2475</v>
      </c>
      <c r="B2920" s="118" t="s">
        <v>32</v>
      </c>
      <c r="C2920" s="50" t="s">
        <v>56</v>
      </c>
      <c r="D2920" s="148" t="s">
        <v>54</v>
      </c>
      <c r="E2920" s="50" t="s">
        <v>2476</v>
      </c>
      <c r="F2920" s="25" t="s">
        <v>2477</v>
      </c>
      <c r="G2920" s="50"/>
      <c r="H2920" s="23"/>
      <c r="I2920" s="58" t="s">
        <v>43</v>
      </c>
      <c r="J2920" s="20">
        <v>6</v>
      </c>
      <c r="K2920" s="20">
        <v>9</v>
      </c>
      <c r="L2920" s="62" t="s">
        <v>2478</v>
      </c>
      <c r="M2920" s="58" t="s">
        <v>510</v>
      </c>
      <c r="N2920" s="20">
        <v>9</v>
      </c>
    </row>
    <row r="2921" spans="1:14" ht="42.75" outlineLevel="1">
      <c r="A2921" s="147" t="s">
        <v>2479</v>
      </c>
      <c r="B2921" s="118" t="s">
        <v>32</v>
      </c>
      <c r="C2921" s="50" t="s">
        <v>212</v>
      </c>
      <c r="D2921" s="148" t="s">
        <v>54</v>
      </c>
      <c r="E2921" s="50" t="s">
        <v>2480</v>
      </c>
      <c r="F2921" s="25" t="s">
        <v>2481</v>
      </c>
      <c r="G2921" s="50"/>
      <c r="H2921" s="23"/>
      <c r="I2921" s="58" t="s">
        <v>43</v>
      </c>
      <c r="J2921" s="20">
        <v>6</v>
      </c>
      <c r="K2921" s="20">
        <v>11</v>
      </c>
      <c r="L2921" s="62" t="s">
        <v>2482</v>
      </c>
      <c r="M2921" s="58" t="s">
        <v>510</v>
      </c>
      <c r="N2921" s="20">
        <v>1</v>
      </c>
    </row>
    <row r="2922" spans="1:14">
      <c r="A2922" s="23">
        <v>8</v>
      </c>
      <c r="B2922" s="118" t="s">
        <v>2483</v>
      </c>
      <c r="C2922" s="148"/>
      <c r="D2922" s="148" t="s">
        <v>54</v>
      </c>
      <c r="E2922" s="21"/>
      <c r="F2922" s="4" t="s">
        <v>4</v>
      </c>
      <c r="G2922" s="21"/>
      <c r="H2922" s="23"/>
      <c r="I2922" s="21"/>
      <c r="J2922" s="23"/>
      <c r="K2922" s="23"/>
      <c r="L2922" s="19"/>
      <c r="M2922" s="21"/>
      <c r="N2922" s="17"/>
    </row>
    <row r="2923" spans="1:14" outlineLevel="1">
      <c r="A2923" s="23" t="s">
        <v>2484</v>
      </c>
      <c r="B2923" s="118" t="s">
        <v>2483</v>
      </c>
      <c r="C2923" s="148"/>
      <c r="D2923" s="148" t="s">
        <v>54</v>
      </c>
      <c r="E2923" s="21"/>
      <c r="F2923" s="4" t="s">
        <v>2485</v>
      </c>
      <c r="G2923" s="21"/>
      <c r="H2923" s="23"/>
      <c r="I2923" s="21"/>
      <c r="J2923" s="23"/>
      <c r="K2923" s="23"/>
      <c r="L2923" s="19"/>
      <c r="M2923" s="21"/>
      <c r="N2923" s="23"/>
    </row>
    <row r="2924" spans="1:14" outlineLevel="1">
      <c r="A2924" s="21" t="s">
        <v>2486</v>
      </c>
      <c r="B2924" s="118" t="s">
        <v>2483</v>
      </c>
      <c r="C2924" s="148"/>
      <c r="D2924" s="148" t="s">
        <v>54</v>
      </c>
      <c r="E2924" s="21"/>
      <c r="F2924" s="4" t="s">
        <v>2487</v>
      </c>
      <c r="G2924" s="21"/>
      <c r="H2924" s="23"/>
      <c r="I2924" s="21"/>
      <c r="J2924" s="23"/>
      <c r="K2924" s="23"/>
      <c r="L2924" s="19"/>
      <c r="M2924" s="21"/>
      <c r="N2924" s="23"/>
    </row>
    <row r="2925" spans="1:14" s="37" customFormat="1">
      <c r="A2925" s="168"/>
      <c r="B2925" s="168"/>
      <c r="C2925" s="168"/>
      <c r="D2925" s="168" t="s">
        <v>2489</v>
      </c>
      <c r="E2925" s="168"/>
      <c r="F2925" s="216" t="s">
        <v>2488</v>
      </c>
      <c r="G2925" s="168"/>
      <c r="H2925" s="168"/>
      <c r="I2925" s="168"/>
      <c r="J2925" s="168"/>
      <c r="K2925" s="168"/>
      <c r="L2925" s="216"/>
      <c r="M2925" s="169"/>
      <c r="N2925" s="169"/>
    </row>
    <row r="2926" spans="1:14" s="37" customFormat="1">
      <c r="A2926" s="51" t="s">
        <v>34</v>
      </c>
      <c r="B2926" s="51"/>
      <c r="C2926" s="51"/>
      <c r="D2926" s="51" t="s">
        <v>2489</v>
      </c>
      <c r="E2926" s="51"/>
      <c r="F2926" s="7" t="s">
        <v>17</v>
      </c>
      <c r="G2926" s="51"/>
      <c r="H2926" s="51"/>
      <c r="I2926" s="51"/>
      <c r="J2926" s="51"/>
      <c r="K2926" s="51"/>
      <c r="L2926" s="7"/>
      <c r="M2926" s="6" t="s">
        <v>29</v>
      </c>
      <c r="N2926" s="82">
        <f>N2927+N2947+N2992+N3143</f>
        <v>89</v>
      </c>
    </row>
    <row r="2927" spans="1:14" s="37" customFormat="1">
      <c r="A2927" s="51" t="s">
        <v>35</v>
      </c>
      <c r="B2927" s="51">
        <v>110</v>
      </c>
      <c r="C2927" s="51"/>
      <c r="D2927" s="51" t="s">
        <v>2489</v>
      </c>
      <c r="E2927" s="51"/>
      <c r="F2927" s="7" t="s">
        <v>2490</v>
      </c>
      <c r="G2927" s="51"/>
      <c r="H2927" s="51"/>
      <c r="I2927" s="51"/>
      <c r="J2927" s="51"/>
      <c r="K2927" s="51"/>
      <c r="L2927" s="7"/>
      <c r="M2927" s="6" t="s">
        <v>29</v>
      </c>
      <c r="N2927" s="82">
        <v>6</v>
      </c>
    </row>
    <row r="2928" spans="1:14" s="37" customFormat="1" ht="42.75" outlineLevel="1">
      <c r="A2928" s="51" t="s">
        <v>2491</v>
      </c>
      <c r="B2928" s="51">
        <v>110</v>
      </c>
      <c r="C2928" s="51" t="s">
        <v>2492</v>
      </c>
      <c r="D2928" s="51" t="s">
        <v>2489</v>
      </c>
      <c r="E2928" s="51" t="s">
        <v>2493</v>
      </c>
      <c r="F2928" s="7" t="s">
        <v>2494</v>
      </c>
      <c r="G2928" s="51" t="s">
        <v>45</v>
      </c>
      <c r="H2928" s="51"/>
      <c r="I2928" s="51"/>
      <c r="J2928" s="51">
        <v>6</v>
      </c>
      <c r="K2928" s="51">
        <v>6</v>
      </c>
      <c r="L2928" s="7" t="str">
        <f>L2929&amp;" "&amp;N2929&amp;M2929&amp;" "</f>
        <v xml:space="preserve">Ремонт /усиление/ фундаментов 11шт </v>
      </c>
      <c r="M2928" s="6"/>
      <c r="N2928" s="6"/>
    </row>
    <row r="2929" spans="1:14" s="37" customFormat="1" hidden="1" outlineLevel="2">
      <c r="A2929" s="51"/>
      <c r="B2929" s="51">
        <v>110</v>
      </c>
      <c r="C2929" s="51" t="s">
        <v>2492</v>
      </c>
      <c r="D2929" s="51" t="s">
        <v>2489</v>
      </c>
      <c r="E2929" s="51"/>
      <c r="F2929" s="7" t="s">
        <v>2495</v>
      </c>
      <c r="G2929" s="51"/>
      <c r="H2929" s="51"/>
      <c r="I2929" s="51" t="s">
        <v>61</v>
      </c>
      <c r="J2929" s="51">
        <v>6</v>
      </c>
      <c r="K2929" s="51">
        <v>6</v>
      </c>
      <c r="L2929" s="7" t="s">
        <v>2496</v>
      </c>
      <c r="M2929" s="6" t="s">
        <v>510</v>
      </c>
      <c r="N2929" s="6">
        <v>11</v>
      </c>
    </row>
    <row r="2930" spans="1:14" s="37" customFormat="1" ht="42.75" outlineLevel="1" collapsed="1">
      <c r="A2930" s="51" t="s">
        <v>2497</v>
      </c>
      <c r="B2930" s="51">
        <v>110</v>
      </c>
      <c r="C2930" s="51" t="s">
        <v>2492</v>
      </c>
      <c r="D2930" s="51" t="s">
        <v>2489</v>
      </c>
      <c r="E2930" s="51" t="s">
        <v>2498</v>
      </c>
      <c r="F2930" s="7" t="s">
        <v>2499</v>
      </c>
      <c r="G2930" s="51" t="s">
        <v>2500</v>
      </c>
      <c r="H2930" s="51" t="s">
        <v>2501</v>
      </c>
      <c r="I2930" s="51"/>
      <c r="J2930" s="51">
        <v>6</v>
      </c>
      <c r="K2930" s="51">
        <v>10</v>
      </c>
      <c r="L2930" s="7" t="str">
        <f>L2931&amp;" "&amp;N2931&amp;M2931&amp;" "&amp;L2932&amp;" "&amp;N2932&amp;M2932&amp;" "&amp;L2933&amp;" "&amp;N2933&amp;M2933&amp;" "</f>
        <v xml:space="preserve">Ремонт /усиление/ фундаментов 17шт Замена  поврежденных изоляторов 18шт Ручная расчистка просек 1,55га </v>
      </c>
      <c r="M2930" s="6"/>
      <c r="N2930" s="6"/>
    </row>
    <row r="2931" spans="1:14" s="37" customFormat="1" hidden="1" outlineLevel="2">
      <c r="A2931" s="51"/>
      <c r="B2931" s="51">
        <v>110</v>
      </c>
      <c r="C2931" s="51" t="s">
        <v>2492</v>
      </c>
      <c r="D2931" s="51" t="s">
        <v>2489</v>
      </c>
      <c r="E2931" s="51"/>
      <c r="F2931" s="7" t="s">
        <v>2502</v>
      </c>
      <c r="G2931" s="51"/>
      <c r="H2931" s="51"/>
      <c r="I2931" s="51" t="s">
        <v>61</v>
      </c>
      <c r="J2931" s="51">
        <v>6</v>
      </c>
      <c r="K2931" s="51">
        <v>6</v>
      </c>
      <c r="L2931" s="7" t="s">
        <v>2496</v>
      </c>
      <c r="M2931" s="6" t="s">
        <v>510</v>
      </c>
      <c r="N2931" s="6">
        <v>17</v>
      </c>
    </row>
    <row r="2932" spans="1:14" s="37" customFormat="1" hidden="1" outlineLevel="2">
      <c r="A2932" s="51"/>
      <c r="B2932" s="51">
        <v>110</v>
      </c>
      <c r="C2932" s="51" t="s">
        <v>2492</v>
      </c>
      <c r="D2932" s="51" t="s">
        <v>2489</v>
      </c>
      <c r="E2932" s="51"/>
      <c r="F2932" s="7" t="s">
        <v>2503</v>
      </c>
      <c r="G2932" s="51"/>
      <c r="H2932" s="51"/>
      <c r="I2932" s="51" t="s">
        <v>61</v>
      </c>
      <c r="J2932" s="51">
        <v>10</v>
      </c>
      <c r="K2932" s="51">
        <v>10</v>
      </c>
      <c r="L2932" s="7" t="s">
        <v>2504</v>
      </c>
      <c r="M2932" s="6" t="s">
        <v>510</v>
      </c>
      <c r="N2932" s="6">
        <v>18</v>
      </c>
    </row>
    <row r="2933" spans="1:14" s="37" customFormat="1" hidden="1" outlineLevel="2">
      <c r="A2933" s="51"/>
      <c r="B2933" s="51">
        <v>110</v>
      </c>
      <c r="C2933" s="51" t="s">
        <v>2492</v>
      </c>
      <c r="D2933" s="51" t="s">
        <v>2489</v>
      </c>
      <c r="E2933" s="51"/>
      <c r="F2933" s="7" t="s">
        <v>2505</v>
      </c>
      <c r="G2933" s="51"/>
      <c r="H2933" s="51"/>
      <c r="I2933" s="51" t="s">
        <v>61</v>
      </c>
      <c r="J2933" s="51">
        <v>10</v>
      </c>
      <c r="K2933" s="51">
        <v>10</v>
      </c>
      <c r="L2933" s="7" t="s">
        <v>62</v>
      </c>
      <c r="M2933" s="6" t="s">
        <v>63</v>
      </c>
      <c r="N2933" s="6">
        <v>1.55</v>
      </c>
    </row>
    <row r="2934" spans="1:14" s="37" customFormat="1" ht="28.5" outlineLevel="1" collapsed="1">
      <c r="A2934" s="51" t="s">
        <v>2506</v>
      </c>
      <c r="B2934" s="51">
        <v>110</v>
      </c>
      <c r="C2934" s="51" t="s">
        <v>2507</v>
      </c>
      <c r="D2934" s="51" t="s">
        <v>2489</v>
      </c>
      <c r="E2934" s="51" t="s">
        <v>2508</v>
      </c>
      <c r="F2934" s="7" t="s">
        <v>2509</v>
      </c>
      <c r="G2934" s="51" t="s">
        <v>2510</v>
      </c>
      <c r="H2934" s="51"/>
      <c r="I2934" s="51"/>
      <c r="J2934" s="51">
        <v>1</v>
      </c>
      <c r="K2934" s="51" t="s">
        <v>206</v>
      </c>
      <c r="L2934" s="7" t="str">
        <f>L2935&amp;" "&amp;N2935&amp;M2935&amp;" "&amp;L2936&amp;" "&amp;N2936&amp;M2936&amp;" "</f>
        <v xml:space="preserve">Ручная расчистка просек 5,16га Механизированная расчистка просек 56га </v>
      </c>
      <c r="M2934" s="6"/>
      <c r="N2934" s="6"/>
    </row>
    <row r="2935" spans="1:14" s="37" customFormat="1" ht="28.5" hidden="1" outlineLevel="2">
      <c r="A2935" s="51"/>
      <c r="B2935" s="51">
        <v>110</v>
      </c>
      <c r="C2935" s="51" t="s">
        <v>2507</v>
      </c>
      <c r="D2935" s="51" t="s">
        <v>2489</v>
      </c>
      <c r="E2935" s="51"/>
      <c r="F2935" s="7" t="s">
        <v>2511</v>
      </c>
      <c r="G2935" s="51"/>
      <c r="H2935" s="51"/>
      <c r="I2935" s="51" t="s">
        <v>61</v>
      </c>
      <c r="J2935" s="51">
        <v>1</v>
      </c>
      <c r="K2935" s="51">
        <v>2</v>
      </c>
      <c r="L2935" s="7" t="s">
        <v>62</v>
      </c>
      <c r="M2935" s="6" t="s">
        <v>63</v>
      </c>
      <c r="N2935" s="6">
        <f>2.66+2.5</f>
        <v>5.16</v>
      </c>
    </row>
    <row r="2936" spans="1:14" s="37" customFormat="1" ht="28.5" hidden="1" outlineLevel="2">
      <c r="A2936" s="51"/>
      <c r="B2936" s="51">
        <v>110</v>
      </c>
      <c r="C2936" s="51" t="s">
        <v>2507</v>
      </c>
      <c r="D2936" s="51" t="s">
        <v>2489</v>
      </c>
      <c r="E2936" s="51"/>
      <c r="F2936" s="7" t="s">
        <v>2512</v>
      </c>
      <c r="G2936" s="51"/>
      <c r="H2936" s="51"/>
      <c r="I2936" s="51" t="s">
        <v>61</v>
      </c>
      <c r="J2936" s="51">
        <v>1</v>
      </c>
      <c r="K2936" s="51">
        <v>3</v>
      </c>
      <c r="L2936" s="7" t="s">
        <v>65</v>
      </c>
      <c r="M2936" s="6" t="s">
        <v>63</v>
      </c>
      <c r="N2936" s="6">
        <v>56</v>
      </c>
    </row>
    <row r="2937" spans="1:14" s="37" customFormat="1" ht="28.5" outlineLevel="1" collapsed="1">
      <c r="A2937" s="51" t="s">
        <v>2513</v>
      </c>
      <c r="B2937" s="51">
        <v>110</v>
      </c>
      <c r="C2937" s="51" t="s">
        <v>2507</v>
      </c>
      <c r="D2937" s="51" t="s">
        <v>2489</v>
      </c>
      <c r="E2937" s="51" t="s">
        <v>2508</v>
      </c>
      <c r="F2937" s="7" t="s">
        <v>2514</v>
      </c>
      <c r="G2937" s="51" t="s">
        <v>2510</v>
      </c>
      <c r="H2937" s="51"/>
      <c r="I2937" s="51"/>
      <c r="J2937" s="51">
        <v>10</v>
      </c>
      <c r="K2937" s="51">
        <v>11</v>
      </c>
      <c r="L2937" s="7" t="str">
        <f>L2938&amp;" "&amp;N2938&amp;M2938&amp;" "</f>
        <v xml:space="preserve">Ручная расчистка просек 11,08га </v>
      </c>
      <c r="M2937" s="6"/>
      <c r="N2937" s="6"/>
    </row>
    <row r="2938" spans="1:14" s="37" customFormat="1" ht="28.5" hidden="1" outlineLevel="2">
      <c r="A2938" s="51"/>
      <c r="B2938" s="51">
        <v>110</v>
      </c>
      <c r="C2938" s="51" t="s">
        <v>2507</v>
      </c>
      <c r="D2938" s="51" t="s">
        <v>2489</v>
      </c>
      <c r="E2938" s="51"/>
      <c r="F2938" s="7" t="s">
        <v>2515</v>
      </c>
      <c r="G2938" s="51"/>
      <c r="H2938" s="51"/>
      <c r="I2938" s="51" t="s">
        <v>61</v>
      </c>
      <c r="J2938" s="51">
        <v>10</v>
      </c>
      <c r="K2938" s="51">
        <v>11</v>
      </c>
      <c r="L2938" s="7" t="s">
        <v>62</v>
      </c>
      <c r="M2938" s="6" t="s">
        <v>63</v>
      </c>
      <c r="N2938" s="6">
        <f>6.35+4.73</f>
        <v>11.08</v>
      </c>
    </row>
    <row r="2939" spans="1:14" s="37" customFormat="1" ht="42.75" outlineLevel="1" collapsed="1">
      <c r="A2939" s="51" t="s">
        <v>96</v>
      </c>
      <c r="B2939" s="51">
        <v>110</v>
      </c>
      <c r="C2939" s="51" t="s">
        <v>2507</v>
      </c>
      <c r="D2939" s="51" t="s">
        <v>2489</v>
      </c>
      <c r="E2939" s="51" t="s">
        <v>2508</v>
      </c>
      <c r="F2939" s="7" t="s">
        <v>2516</v>
      </c>
      <c r="G2939" s="51" t="s">
        <v>2510</v>
      </c>
      <c r="H2939" s="51"/>
      <c r="I2939" s="51"/>
      <c r="J2939" s="51" t="s">
        <v>370</v>
      </c>
      <c r="K2939" s="51">
        <v>12</v>
      </c>
      <c r="L2939" s="7" t="str">
        <f>L2940&amp;" "&amp;N2940&amp;M2940&amp;" "&amp;L2941&amp;" "&amp;N2941&amp;M2941&amp;" "&amp;L2942&amp;" "&amp;N2942&amp;M2942&amp;" "</f>
        <v xml:space="preserve">Ручная расчистка просек 13,07га Ручная расчистка просек 14,388га Механизированная расчистка просек 36га </v>
      </c>
      <c r="M2939" s="6"/>
      <c r="N2939" s="6"/>
    </row>
    <row r="2940" spans="1:14" s="37" customFormat="1" ht="28.5" hidden="1" outlineLevel="2">
      <c r="A2940" s="51"/>
      <c r="B2940" s="51">
        <v>110</v>
      </c>
      <c r="C2940" s="51" t="s">
        <v>2507</v>
      </c>
      <c r="D2940" s="51" t="s">
        <v>2489</v>
      </c>
      <c r="E2940" s="51"/>
      <c r="F2940" s="7" t="s">
        <v>2517</v>
      </c>
      <c r="G2940" s="51"/>
      <c r="H2940" s="51"/>
      <c r="I2940" s="51" t="s">
        <v>61</v>
      </c>
      <c r="J2940" s="51">
        <v>4</v>
      </c>
      <c r="K2940" s="51">
        <v>12</v>
      </c>
      <c r="L2940" s="7" t="s">
        <v>62</v>
      </c>
      <c r="M2940" s="6" t="s">
        <v>63</v>
      </c>
      <c r="N2940" s="6">
        <f>3.52+5.4+4.15</f>
        <v>13.07</v>
      </c>
    </row>
    <row r="2941" spans="1:14" s="37" customFormat="1" ht="28.5" hidden="1" outlineLevel="2">
      <c r="A2941" s="51"/>
      <c r="B2941" s="51">
        <v>110</v>
      </c>
      <c r="C2941" s="51" t="s">
        <v>2507</v>
      </c>
      <c r="D2941" s="51" t="s">
        <v>2489</v>
      </c>
      <c r="E2941" s="51"/>
      <c r="F2941" s="7" t="s">
        <v>2518</v>
      </c>
      <c r="G2941" s="51"/>
      <c r="H2941" s="51"/>
      <c r="I2941" s="51" t="s">
        <v>61</v>
      </c>
      <c r="J2941" s="51">
        <v>1</v>
      </c>
      <c r="K2941" s="51">
        <v>12</v>
      </c>
      <c r="L2941" s="7" t="s">
        <v>62</v>
      </c>
      <c r="M2941" s="6" t="s">
        <v>63</v>
      </c>
      <c r="N2941" s="6">
        <f>0.8+0.77+1.31+0.188+0.1+1.7+1.7+1+1.35+2.4+1.9+1.17</f>
        <v>14.388000000000002</v>
      </c>
    </row>
    <row r="2942" spans="1:14" s="37" customFormat="1" ht="28.5" hidden="1" outlineLevel="2">
      <c r="A2942" s="51"/>
      <c r="B2942" s="51">
        <v>110</v>
      </c>
      <c r="C2942" s="51" t="s">
        <v>2507</v>
      </c>
      <c r="D2942" s="51" t="s">
        <v>2489</v>
      </c>
      <c r="E2942" s="51"/>
      <c r="F2942" s="7" t="s">
        <v>2519</v>
      </c>
      <c r="G2942" s="51"/>
      <c r="H2942" s="51"/>
      <c r="I2942" s="51" t="s">
        <v>61</v>
      </c>
      <c r="J2942" s="51">
        <v>11</v>
      </c>
      <c r="K2942" s="51">
        <v>12</v>
      </c>
      <c r="L2942" s="7" t="s">
        <v>65</v>
      </c>
      <c r="M2942" s="6" t="s">
        <v>63</v>
      </c>
      <c r="N2942" s="6">
        <v>36</v>
      </c>
    </row>
    <row r="2943" spans="1:14" s="37" customFormat="1" ht="28.5" hidden="1" outlineLevel="2">
      <c r="A2943" s="51"/>
      <c r="B2943" s="51">
        <v>110</v>
      </c>
      <c r="C2943" s="51" t="s">
        <v>2507</v>
      </c>
      <c r="D2943" s="51" t="s">
        <v>2489</v>
      </c>
      <c r="E2943" s="51"/>
      <c r="F2943" s="7" t="s">
        <v>2520</v>
      </c>
      <c r="G2943" s="51"/>
      <c r="H2943" s="51"/>
      <c r="I2943" s="51" t="s">
        <v>61</v>
      </c>
      <c r="J2943" s="51" t="s">
        <v>370</v>
      </c>
      <c r="K2943" s="51" t="s">
        <v>764</v>
      </c>
      <c r="L2943" s="7" t="s">
        <v>65</v>
      </c>
      <c r="M2943" s="6" t="s">
        <v>63</v>
      </c>
      <c r="N2943" s="6">
        <v>30</v>
      </c>
    </row>
    <row r="2944" spans="1:14" s="37" customFormat="1" ht="28.5" hidden="1" outlineLevel="2">
      <c r="A2944" s="51"/>
      <c r="B2944" s="51">
        <v>110</v>
      </c>
      <c r="C2944" s="51" t="s">
        <v>2507</v>
      </c>
      <c r="D2944" s="51" t="s">
        <v>2489</v>
      </c>
      <c r="E2944" s="51"/>
      <c r="F2944" s="7" t="s">
        <v>2521</v>
      </c>
      <c r="G2944" s="51"/>
      <c r="H2944" s="51"/>
      <c r="I2944" s="51" t="s">
        <v>61</v>
      </c>
      <c r="J2944" s="51" t="s">
        <v>370</v>
      </c>
      <c r="K2944" s="51" t="s">
        <v>764</v>
      </c>
      <c r="L2944" s="7" t="s">
        <v>62</v>
      </c>
      <c r="M2944" s="6" t="s">
        <v>63</v>
      </c>
      <c r="N2944" s="6">
        <v>10</v>
      </c>
    </row>
    <row r="2945" spans="1:14" s="37" customFormat="1" ht="28.5" outlineLevel="1" collapsed="1">
      <c r="A2945" s="51" t="s">
        <v>104</v>
      </c>
      <c r="B2945" s="51">
        <v>110</v>
      </c>
      <c r="C2945" s="51" t="s">
        <v>2522</v>
      </c>
      <c r="D2945" s="51" t="s">
        <v>2489</v>
      </c>
      <c r="E2945" s="51" t="s">
        <v>2523</v>
      </c>
      <c r="F2945" s="7" t="s">
        <v>2524</v>
      </c>
      <c r="G2945" s="51" t="s">
        <v>2510</v>
      </c>
      <c r="H2945" s="51"/>
      <c r="I2945" s="51"/>
      <c r="J2945" s="51">
        <v>1</v>
      </c>
      <c r="K2945" s="51">
        <v>12</v>
      </c>
      <c r="L2945" s="7" t="str">
        <f>L2946&amp;" "&amp;N2946&amp;M2946&amp;" "</f>
        <v xml:space="preserve">Ручная расчистка просек 8,44га </v>
      </c>
      <c r="M2945" s="6"/>
      <c r="N2945" s="6"/>
    </row>
    <row r="2946" spans="1:14" s="37" customFormat="1" hidden="1" outlineLevel="2">
      <c r="A2946" s="51"/>
      <c r="B2946" s="51">
        <v>110</v>
      </c>
      <c r="C2946" s="51" t="s">
        <v>2522</v>
      </c>
      <c r="D2946" s="51" t="s">
        <v>2489</v>
      </c>
      <c r="E2946" s="51"/>
      <c r="F2946" s="7" t="s">
        <v>2525</v>
      </c>
      <c r="G2946" s="51"/>
      <c r="H2946" s="51"/>
      <c r="I2946" s="51" t="s">
        <v>61</v>
      </c>
      <c r="J2946" s="51">
        <v>1</v>
      </c>
      <c r="K2946" s="51">
        <v>12</v>
      </c>
      <c r="L2946" s="7" t="s">
        <v>62</v>
      </c>
      <c r="M2946" s="6" t="s">
        <v>63</v>
      </c>
      <c r="N2946" s="6">
        <f>1.88+2.25+0.3+2+2.01</f>
        <v>8.44</v>
      </c>
    </row>
    <row r="2947" spans="1:14" s="37" customFormat="1">
      <c r="A2947" s="51" t="s">
        <v>37</v>
      </c>
      <c r="B2947" s="51">
        <v>35</v>
      </c>
      <c r="C2947" s="51"/>
      <c r="D2947" s="51" t="s">
        <v>2489</v>
      </c>
      <c r="E2947" s="51"/>
      <c r="F2947" s="7" t="s">
        <v>2526</v>
      </c>
      <c r="G2947" s="51"/>
      <c r="H2947" s="51"/>
      <c r="I2947" s="51"/>
      <c r="J2947" s="51"/>
      <c r="K2947" s="51"/>
      <c r="L2947" s="7"/>
      <c r="M2947" s="6" t="s">
        <v>29</v>
      </c>
      <c r="N2947" s="82">
        <v>18</v>
      </c>
    </row>
    <row r="2948" spans="1:14" s="37" customFormat="1" ht="28.5" outlineLevel="1">
      <c r="A2948" s="51" t="s">
        <v>2527</v>
      </c>
      <c r="B2948" s="51">
        <v>35</v>
      </c>
      <c r="C2948" s="51" t="s">
        <v>2528</v>
      </c>
      <c r="D2948" s="51" t="s">
        <v>2489</v>
      </c>
      <c r="E2948" s="51" t="s">
        <v>2529</v>
      </c>
      <c r="F2948" s="7" t="s">
        <v>2530</v>
      </c>
      <c r="G2948" s="51" t="s">
        <v>1120</v>
      </c>
      <c r="H2948" s="51"/>
      <c r="I2948" s="51"/>
      <c r="J2948" s="51">
        <v>6</v>
      </c>
      <c r="K2948" s="51">
        <v>6</v>
      </c>
      <c r="L2948" s="7" t="str">
        <f>L2949&amp;" "&amp;N2949&amp;M2949&amp;" "</f>
        <v xml:space="preserve">Замена фарфоровых изоляторов на стеклянные 4гир. </v>
      </c>
      <c r="M2948" s="6"/>
      <c r="N2948" s="6"/>
    </row>
    <row r="2949" spans="1:14" s="37" customFormat="1" hidden="1" outlineLevel="2">
      <c r="A2949" s="51"/>
      <c r="B2949" s="51">
        <v>35</v>
      </c>
      <c r="C2949" s="51" t="s">
        <v>2528</v>
      </c>
      <c r="D2949" s="51" t="s">
        <v>2489</v>
      </c>
      <c r="E2949" s="51"/>
      <c r="F2949" s="7" t="s">
        <v>2531</v>
      </c>
      <c r="G2949" s="51"/>
      <c r="H2949" s="51"/>
      <c r="I2949" s="51" t="s">
        <v>61</v>
      </c>
      <c r="J2949" s="51">
        <v>6</v>
      </c>
      <c r="K2949" s="51">
        <v>6</v>
      </c>
      <c r="L2949" s="7" t="s">
        <v>2532</v>
      </c>
      <c r="M2949" s="6" t="s">
        <v>2533</v>
      </c>
      <c r="N2949" s="6">
        <v>4</v>
      </c>
    </row>
    <row r="2950" spans="1:14" s="37" customFormat="1" ht="28.5" outlineLevel="1" collapsed="1">
      <c r="A2950" s="51" t="s">
        <v>2534</v>
      </c>
      <c r="B2950" s="51">
        <v>35</v>
      </c>
      <c r="C2950" s="51" t="s">
        <v>2528</v>
      </c>
      <c r="D2950" s="51" t="s">
        <v>2489</v>
      </c>
      <c r="E2950" s="51" t="s">
        <v>2535</v>
      </c>
      <c r="F2950" s="7" t="s">
        <v>2536</v>
      </c>
      <c r="G2950" s="51" t="s">
        <v>2510</v>
      </c>
      <c r="H2950" s="51"/>
      <c r="I2950" s="51"/>
      <c r="J2950" s="51">
        <v>10</v>
      </c>
      <c r="K2950" s="51">
        <v>11</v>
      </c>
      <c r="L2950" s="7" t="str">
        <f>L2951&amp;" "&amp;N2951&amp;M2951&amp;" "&amp;L2952&amp;" "&amp;N2952&amp;M2952&amp;" "</f>
        <v xml:space="preserve">Ручная расчистка просек 3га Вырубка угрожающих деревьев 48шт </v>
      </c>
      <c r="M2950" s="6"/>
      <c r="N2950" s="6"/>
    </row>
    <row r="2951" spans="1:14" s="37" customFormat="1" ht="71.25" hidden="1" outlineLevel="2">
      <c r="A2951" s="51"/>
      <c r="B2951" s="51">
        <v>35</v>
      </c>
      <c r="C2951" s="51" t="s">
        <v>2528</v>
      </c>
      <c r="D2951" s="51" t="s">
        <v>2489</v>
      </c>
      <c r="E2951" s="51"/>
      <c r="F2951" s="7" t="s">
        <v>2537</v>
      </c>
      <c r="G2951" s="51"/>
      <c r="H2951" s="51"/>
      <c r="I2951" s="51" t="s">
        <v>61</v>
      </c>
      <c r="J2951" s="51">
        <v>10</v>
      </c>
      <c r="K2951" s="51">
        <v>11</v>
      </c>
      <c r="L2951" s="7" t="s">
        <v>62</v>
      </c>
      <c r="M2951" s="6" t="s">
        <v>63</v>
      </c>
      <c r="N2951" s="6">
        <v>3</v>
      </c>
    </row>
    <row r="2952" spans="1:14" s="37" customFormat="1" hidden="1" outlineLevel="2">
      <c r="A2952" s="51"/>
      <c r="B2952" s="51">
        <v>35</v>
      </c>
      <c r="C2952" s="51" t="s">
        <v>2528</v>
      </c>
      <c r="D2952" s="51" t="s">
        <v>2489</v>
      </c>
      <c r="E2952" s="51"/>
      <c r="F2952" s="7" t="s">
        <v>2538</v>
      </c>
      <c r="G2952" s="51"/>
      <c r="H2952" s="51"/>
      <c r="I2952" s="51" t="s">
        <v>61</v>
      </c>
      <c r="J2952" s="51">
        <v>10</v>
      </c>
      <c r="K2952" s="51">
        <v>10</v>
      </c>
      <c r="L2952" s="7" t="s">
        <v>67</v>
      </c>
      <c r="M2952" s="6" t="s">
        <v>510</v>
      </c>
      <c r="N2952" s="6">
        <v>48</v>
      </c>
    </row>
    <row r="2953" spans="1:14" s="37" customFormat="1" ht="42.75" outlineLevel="1" collapsed="1">
      <c r="A2953" s="51" t="s">
        <v>189</v>
      </c>
      <c r="B2953" s="51">
        <v>35</v>
      </c>
      <c r="C2953" s="51" t="s">
        <v>2528</v>
      </c>
      <c r="D2953" s="51" t="s">
        <v>2489</v>
      </c>
      <c r="E2953" s="51" t="s">
        <v>2539</v>
      </c>
      <c r="F2953" s="7" t="s">
        <v>2540</v>
      </c>
      <c r="G2953" s="51" t="s">
        <v>45</v>
      </c>
      <c r="H2953" s="51"/>
      <c r="I2953" s="51"/>
      <c r="J2953" s="51">
        <v>8</v>
      </c>
      <c r="K2953" s="51">
        <v>8</v>
      </c>
      <c r="L2953" s="7" t="str">
        <f>L2954&amp;" "&amp;N2954&amp;M2954&amp;" "</f>
        <v xml:space="preserve">Замена  поврежденных изоляторов 6шт </v>
      </c>
      <c r="M2953" s="6"/>
      <c r="N2953" s="6"/>
    </row>
    <row r="2954" spans="1:14" s="37" customFormat="1" hidden="1" outlineLevel="2">
      <c r="A2954" s="51"/>
      <c r="B2954" s="51">
        <v>35</v>
      </c>
      <c r="C2954" s="51" t="s">
        <v>2528</v>
      </c>
      <c r="D2954" s="51" t="s">
        <v>2489</v>
      </c>
      <c r="E2954" s="51"/>
      <c r="F2954" s="7" t="s">
        <v>2541</v>
      </c>
      <c r="G2954" s="51"/>
      <c r="H2954" s="51"/>
      <c r="I2954" s="51" t="s">
        <v>61</v>
      </c>
      <c r="J2954" s="51">
        <v>8</v>
      </c>
      <c r="K2954" s="51">
        <v>8</v>
      </c>
      <c r="L2954" s="7" t="s">
        <v>2504</v>
      </c>
      <c r="M2954" s="6" t="s">
        <v>510</v>
      </c>
      <c r="N2954" s="6">
        <v>6</v>
      </c>
    </row>
    <row r="2955" spans="1:14" s="37" customFormat="1" ht="28.5" outlineLevel="1" collapsed="1">
      <c r="A2955" s="51" t="s">
        <v>2542</v>
      </c>
      <c r="B2955" s="51">
        <v>35</v>
      </c>
      <c r="C2955" s="51" t="s">
        <v>2528</v>
      </c>
      <c r="D2955" s="51" t="s">
        <v>2489</v>
      </c>
      <c r="E2955" s="51" t="s">
        <v>2543</v>
      </c>
      <c r="F2955" s="7" t="s">
        <v>2544</v>
      </c>
      <c r="G2955" s="51" t="s">
        <v>2510</v>
      </c>
      <c r="H2955" s="51"/>
      <c r="I2955" s="51"/>
      <c r="J2955" s="51">
        <v>1</v>
      </c>
      <c r="K2955" s="51">
        <v>4</v>
      </c>
      <c r="L2955" s="7" t="str">
        <f>L2956&amp;" "&amp;N2956&amp;M2956&amp;" "&amp;L2957&amp;" "&amp;N2957&amp;M2957&amp;" "</f>
        <v xml:space="preserve">Ручная расчистка просек 8,923га Вырубка угрожающих деревьев 101шт </v>
      </c>
      <c r="M2955" s="6"/>
      <c r="N2955" s="6"/>
    </row>
    <row r="2956" spans="1:14" s="37" customFormat="1" ht="42.75" hidden="1" outlineLevel="2">
      <c r="A2956" s="51"/>
      <c r="B2956" s="51">
        <v>35</v>
      </c>
      <c r="C2956" s="51" t="s">
        <v>2528</v>
      </c>
      <c r="D2956" s="51" t="s">
        <v>2489</v>
      </c>
      <c r="E2956" s="51"/>
      <c r="F2956" s="7" t="s">
        <v>2545</v>
      </c>
      <c r="G2956" s="51"/>
      <c r="H2956" s="51"/>
      <c r="I2956" s="51" t="s">
        <v>61</v>
      </c>
      <c r="J2956" s="51">
        <v>1</v>
      </c>
      <c r="K2956" s="51">
        <v>4</v>
      </c>
      <c r="L2956" s="7" t="s">
        <v>62</v>
      </c>
      <c r="M2956" s="6" t="s">
        <v>63</v>
      </c>
      <c r="N2956" s="6">
        <v>8.923</v>
      </c>
    </row>
    <row r="2957" spans="1:14" s="37" customFormat="1" hidden="1" outlineLevel="2">
      <c r="A2957" s="51"/>
      <c r="B2957" s="51">
        <v>35</v>
      </c>
      <c r="C2957" s="51" t="s">
        <v>2528</v>
      </c>
      <c r="D2957" s="51" t="s">
        <v>2489</v>
      </c>
      <c r="E2957" s="51"/>
      <c r="F2957" s="7" t="s">
        <v>2546</v>
      </c>
      <c r="G2957" s="51"/>
      <c r="H2957" s="51"/>
      <c r="I2957" s="51" t="s">
        <v>61</v>
      </c>
      <c r="J2957" s="51">
        <v>1</v>
      </c>
      <c r="K2957" s="51">
        <v>4</v>
      </c>
      <c r="L2957" s="7" t="s">
        <v>67</v>
      </c>
      <c r="M2957" s="6" t="s">
        <v>510</v>
      </c>
      <c r="N2957" s="6">
        <v>101</v>
      </c>
    </row>
    <row r="2958" spans="1:14" s="37" customFormat="1" ht="28.5" outlineLevel="1" collapsed="1">
      <c r="A2958" s="51" t="s">
        <v>201</v>
      </c>
      <c r="B2958" s="51">
        <v>35</v>
      </c>
      <c r="C2958" s="51" t="s">
        <v>2547</v>
      </c>
      <c r="D2958" s="51" t="s">
        <v>2489</v>
      </c>
      <c r="E2958" s="51" t="s">
        <v>2548</v>
      </c>
      <c r="F2958" s="7" t="s">
        <v>2549</v>
      </c>
      <c r="G2958" s="51" t="s">
        <v>1120</v>
      </c>
      <c r="H2958" s="51"/>
      <c r="I2958" s="51"/>
      <c r="J2958" s="51">
        <v>6</v>
      </c>
      <c r="K2958" s="51">
        <v>6</v>
      </c>
      <c r="L2958" s="7" t="str">
        <f>L2959&amp;" "&amp;N2959&amp;M2959&amp;" "</f>
        <v xml:space="preserve">Замена фарфоровых изоляторов на стеклянные 24гир. </v>
      </c>
      <c r="M2958" s="6"/>
      <c r="N2958" s="6"/>
    </row>
    <row r="2959" spans="1:14" s="37" customFormat="1" hidden="1" outlineLevel="2">
      <c r="A2959" s="51"/>
      <c r="B2959" s="51">
        <v>35</v>
      </c>
      <c r="C2959" s="51" t="s">
        <v>2547</v>
      </c>
      <c r="D2959" s="51" t="s">
        <v>2489</v>
      </c>
      <c r="E2959" s="51"/>
      <c r="F2959" s="7" t="s">
        <v>2550</v>
      </c>
      <c r="G2959" s="51"/>
      <c r="H2959" s="51"/>
      <c r="I2959" s="51" t="s">
        <v>61</v>
      </c>
      <c r="J2959" s="51">
        <v>6</v>
      </c>
      <c r="K2959" s="51">
        <v>6</v>
      </c>
      <c r="L2959" s="7" t="s">
        <v>2532</v>
      </c>
      <c r="M2959" s="6" t="s">
        <v>2533</v>
      </c>
      <c r="N2959" s="6">
        <v>24</v>
      </c>
    </row>
    <row r="2960" spans="1:14" s="37" customFormat="1" ht="42.75" outlineLevel="1" collapsed="1">
      <c r="A2960" s="51" t="s">
        <v>208</v>
      </c>
      <c r="B2960" s="51">
        <v>35</v>
      </c>
      <c r="C2960" s="51" t="s">
        <v>2547</v>
      </c>
      <c r="D2960" s="51" t="s">
        <v>2489</v>
      </c>
      <c r="E2960" s="51" t="s">
        <v>2551</v>
      </c>
      <c r="F2960" s="7" t="s">
        <v>2552</v>
      </c>
      <c r="G2960" s="51" t="s">
        <v>2510</v>
      </c>
      <c r="H2960" s="51"/>
      <c r="I2960" s="51"/>
      <c r="J2960" s="51">
        <v>10</v>
      </c>
      <c r="K2960" s="51">
        <v>12</v>
      </c>
      <c r="L2960" s="7" t="str">
        <f>L2961&amp;" "&amp;N2961&amp;M2961&amp;" "&amp;L2962&amp;" "&amp;N2962&amp;M2962&amp;" "</f>
        <v xml:space="preserve">Вырубка угрожающих деревьев 272шт Ручная расчистка просек 3,7га </v>
      </c>
      <c r="M2960" s="6"/>
      <c r="N2960" s="6"/>
    </row>
    <row r="2961" spans="1:14" s="37" customFormat="1" hidden="1" outlineLevel="2">
      <c r="A2961" s="51"/>
      <c r="B2961" s="51">
        <v>35</v>
      </c>
      <c r="C2961" s="51" t="s">
        <v>2547</v>
      </c>
      <c r="D2961" s="51" t="s">
        <v>2489</v>
      </c>
      <c r="E2961" s="51"/>
      <c r="F2961" s="7" t="s">
        <v>2553</v>
      </c>
      <c r="G2961" s="51"/>
      <c r="H2961" s="51"/>
      <c r="I2961" s="51" t="s">
        <v>61</v>
      </c>
      <c r="J2961" s="51">
        <v>10</v>
      </c>
      <c r="K2961" s="51">
        <v>10</v>
      </c>
      <c r="L2961" s="7" t="s">
        <v>67</v>
      </c>
      <c r="M2961" s="6" t="s">
        <v>510</v>
      </c>
      <c r="N2961" s="6">
        <f>45+227</f>
        <v>272</v>
      </c>
    </row>
    <row r="2962" spans="1:14" s="37" customFormat="1" ht="28.5" hidden="1" outlineLevel="2">
      <c r="A2962" s="51"/>
      <c r="B2962" s="51">
        <v>35</v>
      </c>
      <c r="C2962" s="51" t="s">
        <v>2547</v>
      </c>
      <c r="D2962" s="51" t="s">
        <v>2489</v>
      </c>
      <c r="E2962" s="51"/>
      <c r="F2962" s="7" t="s">
        <v>2554</v>
      </c>
      <c r="G2962" s="51"/>
      <c r="H2962" s="51"/>
      <c r="I2962" s="51" t="s">
        <v>61</v>
      </c>
      <c r="J2962" s="51">
        <v>12</v>
      </c>
      <c r="K2962" s="51">
        <v>12</v>
      </c>
      <c r="L2962" s="7" t="s">
        <v>62</v>
      </c>
      <c r="M2962" s="6" t="s">
        <v>63</v>
      </c>
      <c r="N2962" s="6">
        <f>0.98+0.32+2.4</f>
        <v>3.7</v>
      </c>
    </row>
    <row r="2963" spans="1:14" s="37" customFormat="1" ht="28.5" outlineLevel="1" collapsed="1">
      <c r="A2963" s="51" t="s">
        <v>211</v>
      </c>
      <c r="B2963" s="51">
        <v>35</v>
      </c>
      <c r="C2963" s="51" t="s">
        <v>2492</v>
      </c>
      <c r="D2963" s="51" t="s">
        <v>2489</v>
      </c>
      <c r="E2963" s="51" t="s">
        <v>2555</v>
      </c>
      <c r="F2963" s="7" t="s">
        <v>2556</v>
      </c>
      <c r="G2963" s="51" t="s">
        <v>59</v>
      </c>
      <c r="H2963" s="51"/>
      <c r="I2963" s="51"/>
      <c r="J2963" s="51">
        <v>2</v>
      </c>
      <c r="K2963" s="51">
        <v>2</v>
      </c>
      <c r="L2963" s="7" t="str">
        <f>L2964&amp;" "&amp;N2964&amp;M2964&amp;" "&amp;L2965&amp;" "&amp;N2965&amp;M2965&amp;" "</f>
        <v xml:space="preserve">Ручная расчистка просек 1,36га Перетяжка провода 1,35км </v>
      </c>
      <c r="M2963" s="6"/>
      <c r="N2963" s="6"/>
    </row>
    <row r="2964" spans="1:14" s="37" customFormat="1" hidden="1" outlineLevel="2">
      <c r="A2964" s="51"/>
      <c r="B2964" s="51">
        <v>35</v>
      </c>
      <c r="C2964" s="51" t="s">
        <v>2492</v>
      </c>
      <c r="D2964" s="51" t="s">
        <v>2489</v>
      </c>
      <c r="E2964" s="51"/>
      <c r="F2964" s="7" t="s">
        <v>2557</v>
      </c>
      <c r="G2964" s="51"/>
      <c r="H2964" s="51"/>
      <c r="I2964" s="51" t="s">
        <v>61</v>
      </c>
      <c r="J2964" s="51">
        <v>2</v>
      </c>
      <c r="K2964" s="51">
        <v>2</v>
      </c>
      <c r="L2964" s="7" t="s">
        <v>62</v>
      </c>
      <c r="M2964" s="6" t="s">
        <v>63</v>
      </c>
      <c r="N2964" s="6">
        <v>1.36</v>
      </c>
    </row>
    <row r="2965" spans="1:14" s="37" customFormat="1" hidden="1" outlineLevel="2">
      <c r="A2965" s="51"/>
      <c r="B2965" s="51">
        <v>35</v>
      </c>
      <c r="C2965" s="51" t="s">
        <v>2492</v>
      </c>
      <c r="D2965" s="51" t="s">
        <v>2489</v>
      </c>
      <c r="E2965" s="51"/>
      <c r="F2965" s="7" t="s">
        <v>2558</v>
      </c>
      <c r="G2965" s="51"/>
      <c r="H2965" s="51"/>
      <c r="I2965" s="51" t="s">
        <v>61</v>
      </c>
      <c r="J2965" s="51">
        <v>2</v>
      </c>
      <c r="K2965" s="51">
        <v>2</v>
      </c>
      <c r="L2965" s="7" t="s">
        <v>233</v>
      </c>
      <c r="M2965" s="6" t="s">
        <v>29</v>
      </c>
      <c r="N2965" s="6">
        <v>1.35</v>
      </c>
    </row>
    <row r="2966" spans="1:14" s="37" customFormat="1" ht="42.75" outlineLevel="1" collapsed="1">
      <c r="A2966" s="51" t="s">
        <v>219</v>
      </c>
      <c r="B2966" s="51">
        <v>35</v>
      </c>
      <c r="C2966" s="51" t="s">
        <v>2492</v>
      </c>
      <c r="D2966" s="51" t="s">
        <v>2489</v>
      </c>
      <c r="E2966" s="51" t="s">
        <v>2559</v>
      </c>
      <c r="F2966" s="7" t="s">
        <v>2560</v>
      </c>
      <c r="G2966" s="51" t="s">
        <v>2561</v>
      </c>
      <c r="H2966" s="51"/>
      <c r="I2966" s="51"/>
      <c r="J2966" s="51">
        <v>3</v>
      </c>
      <c r="K2966" s="51">
        <v>12</v>
      </c>
      <c r="L2966" s="7" t="str">
        <f>L2967&amp;" "&amp;N2967&amp;M2967&amp;" "&amp;L2968&amp;" "&amp;N2968&amp;M2968&amp;" "&amp;L2969&amp;" "&amp;N2969&amp;M2969&amp;" "&amp;L2970&amp;" "&amp;N2970&amp;M2970&amp;" "</f>
        <v xml:space="preserve">Выправка опор 2шт Ремонт /усиление/ фундаментов 6шт Восстановление обрешетки опор 1шт Вырубка угрожающих деревьев 328шт </v>
      </c>
      <c r="M2966" s="6"/>
      <c r="N2966" s="6"/>
    </row>
    <row r="2967" spans="1:14" s="37" customFormat="1" hidden="1" outlineLevel="2">
      <c r="A2967" s="51"/>
      <c r="B2967" s="51">
        <v>35</v>
      </c>
      <c r="C2967" s="51" t="s">
        <v>2492</v>
      </c>
      <c r="D2967" s="51" t="s">
        <v>2489</v>
      </c>
      <c r="E2967" s="51"/>
      <c r="F2967" s="7" t="s">
        <v>2562</v>
      </c>
      <c r="G2967" s="51"/>
      <c r="H2967" s="51"/>
      <c r="I2967" s="51" t="s">
        <v>61</v>
      </c>
      <c r="J2967" s="51">
        <v>3</v>
      </c>
      <c r="K2967" s="51">
        <v>3</v>
      </c>
      <c r="L2967" s="7" t="s">
        <v>113</v>
      </c>
      <c r="M2967" s="6" t="s">
        <v>510</v>
      </c>
      <c r="N2967" s="6">
        <v>2</v>
      </c>
    </row>
    <row r="2968" spans="1:14" s="37" customFormat="1" hidden="1" outlineLevel="2">
      <c r="A2968" s="51"/>
      <c r="B2968" s="51">
        <v>35</v>
      </c>
      <c r="C2968" s="51" t="s">
        <v>2492</v>
      </c>
      <c r="D2968" s="51" t="s">
        <v>2489</v>
      </c>
      <c r="E2968" s="51"/>
      <c r="F2968" s="7" t="s">
        <v>2563</v>
      </c>
      <c r="G2968" s="51"/>
      <c r="H2968" s="51"/>
      <c r="I2968" s="51" t="s">
        <v>61</v>
      </c>
      <c r="J2968" s="51">
        <v>4</v>
      </c>
      <c r="K2968" s="51">
        <v>4</v>
      </c>
      <c r="L2968" s="7" t="s">
        <v>2496</v>
      </c>
      <c r="M2968" s="6" t="s">
        <v>510</v>
      </c>
      <c r="N2968" s="6">
        <v>6</v>
      </c>
    </row>
    <row r="2969" spans="1:14" s="37" customFormat="1" hidden="1" outlineLevel="2">
      <c r="A2969" s="51"/>
      <c r="B2969" s="51">
        <v>35</v>
      </c>
      <c r="C2969" s="51" t="s">
        <v>2492</v>
      </c>
      <c r="D2969" s="51" t="s">
        <v>2489</v>
      </c>
      <c r="E2969" s="51"/>
      <c r="F2969" s="7" t="s">
        <v>2564</v>
      </c>
      <c r="G2969" s="51"/>
      <c r="H2969" s="51"/>
      <c r="I2969" s="51" t="s">
        <v>61</v>
      </c>
      <c r="J2969" s="51">
        <v>4</v>
      </c>
      <c r="K2969" s="51">
        <v>4</v>
      </c>
      <c r="L2969" s="7" t="s">
        <v>2565</v>
      </c>
      <c r="M2969" s="6" t="s">
        <v>510</v>
      </c>
      <c r="N2969" s="6">
        <v>1</v>
      </c>
    </row>
    <row r="2970" spans="1:14" s="37" customFormat="1" hidden="1" outlineLevel="2">
      <c r="A2970" s="51"/>
      <c r="B2970" s="51">
        <v>35</v>
      </c>
      <c r="C2970" s="51" t="s">
        <v>2492</v>
      </c>
      <c r="D2970" s="51" t="s">
        <v>2489</v>
      </c>
      <c r="E2970" s="51"/>
      <c r="F2970" s="7" t="s">
        <v>2566</v>
      </c>
      <c r="G2970" s="51"/>
      <c r="H2970" s="51"/>
      <c r="I2970" s="51" t="s">
        <v>61</v>
      </c>
      <c r="J2970" s="51">
        <v>12</v>
      </c>
      <c r="K2970" s="51">
        <v>12</v>
      </c>
      <c r="L2970" s="7" t="s">
        <v>67</v>
      </c>
      <c r="M2970" s="6" t="s">
        <v>510</v>
      </c>
      <c r="N2970" s="6">
        <v>328</v>
      </c>
    </row>
    <row r="2971" spans="1:14" s="37" customFormat="1" ht="28.5" outlineLevel="1" collapsed="1">
      <c r="A2971" s="51" t="s">
        <v>224</v>
      </c>
      <c r="B2971" s="51">
        <v>35</v>
      </c>
      <c r="C2971" s="51" t="s">
        <v>2492</v>
      </c>
      <c r="D2971" s="51" t="s">
        <v>2489</v>
      </c>
      <c r="E2971" s="51" t="s">
        <v>2567</v>
      </c>
      <c r="F2971" s="7" t="s">
        <v>2568</v>
      </c>
      <c r="G2971" s="51" t="s">
        <v>1120</v>
      </c>
      <c r="H2971" s="51"/>
      <c r="I2971" s="51"/>
      <c r="J2971" s="51">
        <v>11</v>
      </c>
      <c r="K2971" s="51">
        <v>11</v>
      </c>
      <c r="L2971" s="7" t="str">
        <f>L2972&amp;" "&amp;N2972&amp;M2972&amp;" "</f>
        <v xml:space="preserve">Замена фарфоровых изоляторов на стеклянные 24гир. </v>
      </c>
      <c r="M2971" s="6"/>
      <c r="N2971" s="6"/>
    </row>
    <row r="2972" spans="1:14" s="37" customFormat="1" hidden="1" outlineLevel="2">
      <c r="A2972" s="51"/>
      <c r="B2972" s="51">
        <v>35</v>
      </c>
      <c r="C2972" s="51" t="s">
        <v>2492</v>
      </c>
      <c r="D2972" s="51" t="s">
        <v>2489</v>
      </c>
      <c r="E2972" s="51"/>
      <c r="F2972" s="7" t="s">
        <v>2569</v>
      </c>
      <c r="G2972" s="51"/>
      <c r="H2972" s="51"/>
      <c r="I2972" s="51" t="s">
        <v>61</v>
      </c>
      <c r="J2972" s="51">
        <v>11</v>
      </c>
      <c r="K2972" s="51">
        <v>11</v>
      </c>
      <c r="L2972" s="7" t="s">
        <v>2532</v>
      </c>
      <c r="M2972" s="6" t="s">
        <v>2533</v>
      </c>
      <c r="N2972" s="6">
        <v>24</v>
      </c>
    </row>
    <row r="2973" spans="1:14" s="37" customFormat="1" ht="28.5" outlineLevel="1" collapsed="1">
      <c r="A2973" s="51" t="s">
        <v>228</v>
      </c>
      <c r="B2973" s="51">
        <v>35</v>
      </c>
      <c r="C2973" s="51" t="s">
        <v>2492</v>
      </c>
      <c r="D2973" s="51" t="s">
        <v>2489</v>
      </c>
      <c r="E2973" s="51" t="s">
        <v>2570</v>
      </c>
      <c r="F2973" s="7" t="s">
        <v>2571</v>
      </c>
      <c r="G2973" s="51" t="s">
        <v>2510</v>
      </c>
      <c r="H2973" s="51"/>
      <c r="I2973" s="51"/>
      <c r="J2973" s="51">
        <v>11</v>
      </c>
      <c r="K2973" s="51">
        <v>11</v>
      </c>
      <c r="L2973" s="7" t="str">
        <f>L2974&amp;" "&amp;N2974&amp;M2974&amp;" "</f>
        <v xml:space="preserve">Ручная расчистка просек 1,8га </v>
      </c>
      <c r="M2973" s="6"/>
      <c r="N2973" s="6"/>
    </row>
    <row r="2974" spans="1:14" s="37" customFormat="1" ht="28.5" hidden="1" outlineLevel="2">
      <c r="A2974" s="51"/>
      <c r="B2974" s="51">
        <v>35</v>
      </c>
      <c r="C2974" s="51" t="s">
        <v>2492</v>
      </c>
      <c r="D2974" s="51" t="s">
        <v>2489</v>
      </c>
      <c r="E2974" s="51"/>
      <c r="F2974" s="7" t="s">
        <v>2572</v>
      </c>
      <c r="G2974" s="51"/>
      <c r="H2974" s="51"/>
      <c r="I2974" s="51" t="s">
        <v>61</v>
      </c>
      <c r="J2974" s="51">
        <v>11</v>
      </c>
      <c r="K2974" s="51">
        <v>11</v>
      </c>
      <c r="L2974" s="7" t="s">
        <v>62</v>
      </c>
      <c r="M2974" s="6" t="s">
        <v>63</v>
      </c>
      <c r="N2974" s="6">
        <v>1.8</v>
      </c>
    </row>
    <row r="2975" spans="1:14" s="37" customFormat="1" ht="28.5" outlineLevel="1" collapsed="1">
      <c r="A2975" s="51" t="s">
        <v>234</v>
      </c>
      <c r="B2975" s="51">
        <v>35</v>
      </c>
      <c r="C2975" s="51" t="s">
        <v>2507</v>
      </c>
      <c r="D2975" s="51" t="s">
        <v>2489</v>
      </c>
      <c r="E2975" s="51" t="s">
        <v>2573</v>
      </c>
      <c r="F2975" s="7" t="s">
        <v>2574</v>
      </c>
      <c r="G2975" s="51" t="s">
        <v>2510</v>
      </c>
      <c r="H2975" s="51"/>
      <c r="I2975" s="51"/>
      <c r="J2975" s="51">
        <v>3</v>
      </c>
      <c r="K2975" s="51">
        <v>3</v>
      </c>
      <c r="L2975" s="7" t="str">
        <f>L2976&amp;" "&amp;N2976&amp;M2976&amp;" "</f>
        <v xml:space="preserve">Ручная расчистка просек 5,8га </v>
      </c>
      <c r="M2975" s="6"/>
      <c r="N2975" s="6"/>
    </row>
    <row r="2976" spans="1:14" s="37" customFormat="1" ht="28.5" hidden="1" outlineLevel="2">
      <c r="A2976" s="51"/>
      <c r="B2976" s="51">
        <v>35</v>
      </c>
      <c r="C2976" s="51" t="s">
        <v>2507</v>
      </c>
      <c r="D2976" s="51" t="s">
        <v>2489</v>
      </c>
      <c r="E2976" s="51"/>
      <c r="F2976" s="7" t="s">
        <v>2575</v>
      </c>
      <c r="G2976" s="51"/>
      <c r="H2976" s="51"/>
      <c r="I2976" s="51" t="s">
        <v>61</v>
      </c>
      <c r="J2976" s="51">
        <v>3</v>
      </c>
      <c r="K2976" s="51">
        <v>3</v>
      </c>
      <c r="L2976" s="7" t="s">
        <v>62</v>
      </c>
      <c r="M2976" s="6" t="s">
        <v>63</v>
      </c>
      <c r="N2976" s="6">
        <v>5.8</v>
      </c>
    </row>
    <row r="2977" spans="1:14" s="37" customFormat="1" ht="42.75" outlineLevel="1" collapsed="1">
      <c r="A2977" s="51" t="s">
        <v>240</v>
      </c>
      <c r="B2977" s="51">
        <v>35</v>
      </c>
      <c r="C2977" s="51" t="s">
        <v>2522</v>
      </c>
      <c r="D2977" s="51" t="s">
        <v>2489</v>
      </c>
      <c r="E2977" s="51" t="s">
        <v>2576</v>
      </c>
      <c r="F2977" s="7" t="s">
        <v>2574</v>
      </c>
      <c r="G2977" s="51" t="s">
        <v>59</v>
      </c>
      <c r="H2977" s="51"/>
      <c r="I2977" s="51"/>
      <c r="J2977" s="51">
        <v>3</v>
      </c>
      <c r="K2977" s="51">
        <v>12</v>
      </c>
      <c r="L2977" s="7" t="str">
        <f>L2978&amp;" "&amp;N2978&amp;M2978&amp;" "</f>
        <v xml:space="preserve">Ручная расчистка просек 10,4га </v>
      </c>
      <c r="M2977" s="6"/>
      <c r="N2977" s="6"/>
    </row>
    <row r="2978" spans="1:14" s="37" customFormat="1" hidden="1" outlineLevel="2">
      <c r="A2978" s="51"/>
      <c r="B2978" s="51">
        <v>35</v>
      </c>
      <c r="C2978" s="51" t="s">
        <v>2522</v>
      </c>
      <c r="D2978" s="51" t="s">
        <v>2489</v>
      </c>
      <c r="E2978" s="51"/>
      <c r="F2978" s="7" t="s">
        <v>2577</v>
      </c>
      <c r="G2978" s="51"/>
      <c r="H2978" s="51"/>
      <c r="I2978" s="51" t="s">
        <v>61</v>
      </c>
      <c r="J2978" s="51">
        <v>3</v>
      </c>
      <c r="K2978" s="51">
        <v>12</v>
      </c>
      <c r="L2978" s="7" t="s">
        <v>62</v>
      </c>
      <c r="M2978" s="6" t="s">
        <v>63</v>
      </c>
      <c r="N2978" s="6">
        <f>2.09+2.01+1.76+4.54</f>
        <v>10.399999999999999</v>
      </c>
    </row>
    <row r="2979" spans="1:14" s="37" customFormat="1" ht="42.75" outlineLevel="1" collapsed="1">
      <c r="A2979" s="51" t="s">
        <v>244</v>
      </c>
      <c r="B2979" s="51">
        <v>35</v>
      </c>
      <c r="C2979" s="51" t="s">
        <v>2522</v>
      </c>
      <c r="D2979" s="51" t="s">
        <v>2489</v>
      </c>
      <c r="E2979" s="51" t="s">
        <v>2578</v>
      </c>
      <c r="F2979" s="7" t="s">
        <v>2579</v>
      </c>
      <c r="G2979" s="51" t="s">
        <v>2510</v>
      </c>
      <c r="H2979" s="51"/>
      <c r="I2979" s="51"/>
      <c r="J2979" s="51">
        <v>1</v>
      </c>
      <c r="K2979" s="51" t="s">
        <v>332</v>
      </c>
      <c r="L2979" s="7" t="str">
        <f>L2980&amp;" "&amp;N2980&amp;M2980&amp;" "</f>
        <v xml:space="preserve">Ручная расчистка просек 16,48га </v>
      </c>
      <c r="M2979" s="6"/>
      <c r="N2979" s="6"/>
    </row>
    <row r="2980" spans="1:14" s="37" customFormat="1" ht="28.5" hidden="1" outlineLevel="2">
      <c r="A2980" s="51"/>
      <c r="B2980" s="51">
        <v>35</v>
      </c>
      <c r="C2980" s="51" t="s">
        <v>2522</v>
      </c>
      <c r="D2980" s="51" t="s">
        <v>2489</v>
      </c>
      <c r="E2980" s="51"/>
      <c r="F2980" s="7" t="s">
        <v>2580</v>
      </c>
      <c r="G2980" s="51"/>
      <c r="H2980" s="51"/>
      <c r="I2980" s="51" t="s">
        <v>61</v>
      </c>
      <c r="J2980" s="51">
        <v>1</v>
      </c>
      <c r="K2980" s="51" t="s">
        <v>332</v>
      </c>
      <c r="L2980" s="7" t="s">
        <v>62</v>
      </c>
      <c r="M2980" s="6" t="s">
        <v>63</v>
      </c>
      <c r="N2980" s="6">
        <f>2.91+3.57+10</f>
        <v>16.48</v>
      </c>
    </row>
    <row r="2981" spans="1:14" s="37" customFormat="1" ht="28.5" outlineLevel="1" collapsed="1">
      <c r="A2981" s="51" t="s">
        <v>252</v>
      </c>
      <c r="B2981" s="51">
        <v>35</v>
      </c>
      <c r="C2981" s="51" t="s">
        <v>2581</v>
      </c>
      <c r="D2981" s="51" t="s">
        <v>2489</v>
      </c>
      <c r="E2981" s="51" t="s">
        <v>2582</v>
      </c>
      <c r="F2981" s="7" t="s">
        <v>2583</v>
      </c>
      <c r="G2981" s="51" t="s">
        <v>59</v>
      </c>
      <c r="H2981" s="51"/>
      <c r="I2981" s="51"/>
      <c r="J2981" s="51">
        <v>1</v>
      </c>
      <c r="K2981" s="51">
        <v>11</v>
      </c>
      <c r="L2981" s="7" t="str">
        <f>L2982&amp;" "&amp;N2982&amp;M2982&amp;" "</f>
        <v xml:space="preserve">Ручная расчистка просек 6,9га </v>
      </c>
      <c r="M2981" s="6"/>
      <c r="N2981" s="6"/>
    </row>
    <row r="2982" spans="1:14" s="37" customFormat="1" ht="28.5" hidden="1" outlineLevel="2">
      <c r="A2982" s="51"/>
      <c r="B2982" s="51">
        <v>35</v>
      </c>
      <c r="C2982" s="51" t="s">
        <v>2581</v>
      </c>
      <c r="D2982" s="51" t="s">
        <v>2489</v>
      </c>
      <c r="E2982" s="51"/>
      <c r="F2982" s="7" t="s">
        <v>2584</v>
      </c>
      <c r="G2982" s="51"/>
      <c r="H2982" s="51"/>
      <c r="I2982" s="51" t="s">
        <v>61</v>
      </c>
      <c r="J2982" s="51">
        <v>1</v>
      </c>
      <c r="K2982" s="51">
        <v>11</v>
      </c>
      <c r="L2982" s="7" t="s">
        <v>62</v>
      </c>
      <c r="M2982" s="6" t="s">
        <v>63</v>
      </c>
      <c r="N2982" s="6">
        <f>1.2+1.2+2+2.5</f>
        <v>6.9</v>
      </c>
    </row>
    <row r="2983" spans="1:14" s="37" customFormat="1" ht="28.5" outlineLevel="1" collapsed="1">
      <c r="A2983" s="51" t="s">
        <v>259</v>
      </c>
      <c r="B2983" s="51">
        <v>35</v>
      </c>
      <c r="C2983" s="51" t="s">
        <v>2581</v>
      </c>
      <c r="D2983" s="51" t="s">
        <v>2489</v>
      </c>
      <c r="E2983" s="51" t="s">
        <v>2585</v>
      </c>
      <c r="F2983" s="7" t="s">
        <v>2586</v>
      </c>
      <c r="G2983" s="51" t="s">
        <v>2587</v>
      </c>
      <c r="H2983" s="51"/>
      <c r="I2983" s="51"/>
      <c r="J2983" s="51">
        <v>3</v>
      </c>
      <c r="K2983" s="51">
        <v>3</v>
      </c>
      <c r="L2983" s="7" t="str">
        <f>L2984&amp;" "&amp;N2984&amp;M2984&amp;" "&amp;L2985&amp;" "&amp;N2985&amp;M2985&amp;" "&amp;L2986&amp;" "&amp;N2986&amp;M2986&amp;" "</f>
        <v xml:space="preserve">Выправка опор 1шт Обваловка опор 1шт Вырубка угрожающих деревьев 136шт </v>
      </c>
      <c r="M2983" s="6"/>
      <c r="N2983" s="6"/>
    </row>
    <row r="2984" spans="1:14" s="37" customFormat="1" hidden="1" outlineLevel="2">
      <c r="A2984" s="51"/>
      <c r="B2984" s="51">
        <v>35</v>
      </c>
      <c r="C2984" s="51" t="s">
        <v>2581</v>
      </c>
      <c r="D2984" s="51" t="s">
        <v>2489</v>
      </c>
      <c r="E2984" s="51"/>
      <c r="F2984" s="7" t="s">
        <v>2588</v>
      </c>
      <c r="G2984" s="51"/>
      <c r="H2984" s="51"/>
      <c r="I2984" s="51" t="s">
        <v>61</v>
      </c>
      <c r="J2984" s="51">
        <v>3</v>
      </c>
      <c r="K2984" s="51">
        <v>3</v>
      </c>
      <c r="L2984" s="7" t="s">
        <v>113</v>
      </c>
      <c r="M2984" s="6" t="s">
        <v>510</v>
      </c>
      <c r="N2984" s="6">
        <v>1</v>
      </c>
    </row>
    <row r="2985" spans="1:14" s="37" customFormat="1" hidden="1" outlineLevel="2">
      <c r="A2985" s="51"/>
      <c r="B2985" s="51">
        <v>35</v>
      </c>
      <c r="C2985" s="51" t="s">
        <v>2581</v>
      </c>
      <c r="D2985" s="51" t="s">
        <v>2489</v>
      </c>
      <c r="E2985" s="51"/>
      <c r="F2985" s="7" t="s">
        <v>2589</v>
      </c>
      <c r="G2985" s="51"/>
      <c r="H2985" s="51"/>
      <c r="I2985" s="51" t="s">
        <v>61</v>
      </c>
      <c r="J2985" s="51">
        <v>3</v>
      </c>
      <c r="K2985" s="51">
        <v>3</v>
      </c>
      <c r="L2985" s="7" t="s">
        <v>111</v>
      </c>
      <c r="M2985" s="6" t="s">
        <v>510</v>
      </c>
      <c r="N2985" s="6">
        <v>1</v>
      </c>
    </row>
    <row r="2986" spans="1:14" s="37" customFormat="1" hidden="1" outlineLevel="2">
      <c r="A2986" s="51"/>
      <c r="B2986" s="51">
        <v>35</v>
      </c>
      <c r="C2986" s="51" t="s">
        <v>2581</v>
      </c>
      <c r="D2986" s="51" t="s">
        <v>2489</v>
      </c>
      <c r="E2986" s="51"/>
      <c r="F2986" s="7" t="s">
        <v>2590</v>
      </c>
      <c r="G2986" s="51"/>
      <c r="H2986" s="51"/>
      <c r="I2986" s="51" t="s">
        <v>61</v>
      </c>
      <c r="J2986" s="51">
        <v>3</v>
      </c>
      <c r="K2986" s="51">
        <v>3</v>
      </c>
      <c r="L2986" s="7" t="s">
        <v>67</v>
      </c>
      <c r="M2986" s="6" t="s">
        <v>510</v>
      </c>
      <c r="N2986" s="6">
        <v>136</v>
      </c>
    </row>
    <row r="2987" spans="1:14" s="37" customFormat="1" ht="28.5" outlineLevel="1" collapsed="1">
      <c r="A2987" s="51" t="s">
        <v>265</v>
      </c>
      <c r="B2987" s="51">
        <v>35</v>
      </c>
      <c r="C2987" s="51" t="s">
        <v>2581</v>
      </c>
      <c r="D2987" s="51" t="s">
        <v>2489</v>
      </c>
      <c r="E2987" s="51" t="s">
        <v>2591</v>
      </c>
      <c r="F2987" s="7" t="s">
        <v>2592</v>
      </c>
      <c r="G2987" s="51" t="s">
        <v>1120</v>
      </c>
      <c r="H2987" s="51"/>
      <c r="I2987" s="51"/>
      <c r="J2987" s="51">
        <v>2</v>
      </c>
      <c r="K2987" s="51">
        <v>2</v>
      </c>
      <c r="L2987" s="7" t="str">
        <f>L2988&amp;" "&amp;N2988&amp;M2988&amp;" "&amp;L2989&amp;" "&amp;N2989&amp;M2989&amp;" "</f>
        <v xml:space="preserve">Выправка опор 3шт Обваловка опор 3шт </v>
      </c>
      <c r="M2987" s="6"/>
      <c r="N2987" s="6"/>
    </row>
    <row r="2988" spans="1:14" s="37" customFormat="1" hidden="1" outlineLevel="2">
      <c r="A2988" s="51"/>
      <c r="B2988" s="51">
        <v>35</v>
      </c>
      <c r="C2988" s="51" t="s">
        <v>2581</v>
      </c>
      <c r="D2988" s="51" t="s">
        <v>2489</v>
      </c>
      <c r="E2988" s="51"/>
      <c r="F2988" s="7" t="s">
        <v>2593</v>
      </c>
      <c r="G2988" s="51"/>
      <c r="H2988" s="51"/>
      <c r="I2988" s="51" t="s">
        <v>61</v>
      </c>
      <c r="J2988" s="51">
        <v>2</v>
      </c>
      <c r="K2988" s="51">
        <v>2</v>
      </c>
      <c r="L2988" s="7" t="s">
        <v>113</v>
      </c>
      <c r="M2988" s="6" t="s">
        <v>510</v>
      </c>
      <c r="N2988" s="6">
        <v>3</v>
      </c>
    </row>
    <row r="2989" spans="1:14" s="37" customFormat="1" hidden="1" outlineLevel="2">
      <c r="A2989" s="51"/>
      <c r="B2989" s="51">
        <v>35</v>
      </c>
      <c r="C2989" s="51" t="s">
        <v>2581</v>
      </c>
      <c r="D2989" s="51" t="s">
        <v>2489</v>
      </c>
      <c r="E2989" s="51"/>
      <c r="F2989" s="7" t="s">
        <v>2593</v>
      </c>
      <c r="G2989" s="51"/>
      <c r="H2989" s="51"/>
      <c r="I2989" s="51" t="s">
        <v>61</v>
      </c>
      <c r="J2989" s="51">
        <v>2</v>
      </c>
      <c r="K2989" s="51">
        <v>2</v>
      </c>
      <c r="L2989" s="7" t="s">
        <v>111</v>
      </c>
      <c r="M2989" s="6" t="s">
        <v>510</v>
      </c>
      <c r="N2989" s="6">
        <v>3</v>
      </c>
    </row>
    <row r="2990" spans="1:14" s="37" customFormat="1" ht="28.5" outlineLevel="1" collapsed="1">
      <c r="A2990" s="51" t="s">
        <v>270</v>
      </c>
      <c r="B2990" s="51">
        <v>35</v>
      </c>
      <c r="C2990" s="51" t="s">
        <v>2581</v>
      </c>
      <c r="D2990" s="51" t="s">
        <v>2489</v>
      </c>
      <c r="E2990" s="51" t="s">
        <v>2594</v>
      </c>
      <c r="F2990" s="7" t="s">
        <v>2595</v>
      </c>
      <c r="G2990" s="51" t="s">
        <v>59</v>
      </c>
      <c r="H2990" s="51"/>
      <c r="I2990" s="51"/>
      <c r="J2990" s="51">
        <v>12</v>
      </c>
      <c r="K2990" s="51">
        <v>12</v>
      </c>
      <c r="L2990" s="7" t="str">
        <f>L2991&amp;" "&amp;N2991&amp;M2991&amp;" "</f>
        <v xml:space="preserve">Ручная расчистка просек 3,4га </v>
      </c>
      <c r="M2990" s="6"/>
      <c r="N2990" s="6"/>
    </row>
    <row r="2991" spans="1:14" s="37" customFormat="1" ht="71.25" hidden="1" outlineLevel="2">
      <c r="A2991" s="51"/>
      <c r="B2991" s="51">
        <v>35</v>
      </c>
      <c r="C2991" s="51" t="s">
        <v>2581</v>
      </c>
      <c r="D2991" s="51" t="s">
        <v>2489</v>
      </c>
      <c r="E2991" s="51"/>
      <c r="F2991" s="7" t="s">
        <v>2596</v>
      </c>
      <c r="G2991" s="51"/>
      <c r="H2991" s="51"/>
      <c r="I2991" s="51" t="s">
        <v>61</v>
      </c>
      <c r="J2991" s="51">
        <v>12</v>
      </c>
      <c r="K2991" s="51">
        <v>12</v>
      </c>
      <c r="L2991" s="7" t="s">
        <v>62</v>
      </c>
      <c r="M2991" s="6" t="s">
        <v>63</v>
      </c>
      <c r="N2991" s="6">
        <v>3.4</v>
      </c>
    </row>
    <row r="2992" spans="1:14" s="37" customFormat="1" collapsed="1">
      <c r="A2992" s="51" t="s">
        <v>30</v>
      </c>
      <c r="B2992" s="95" t="s">
        <v>284</v>
      </c>
      <c r="C2992" s="51"/>
      <c r="D2992" s="51" t="s">
        <v>2489</v>
      </c>
      <c r="E2992" s="51"/>
      <c r="F2992" s="4" t="s">
        <v>31</v>
      </c>
      <c r="G2992" s="51"/>
      <c r="H2992" s="51"/>
      <c r="I2992" s="51"/>
      <c r="J2992" s="51"/>
      <c r="K2992" s="51"/>
      <c r="L2992" s="7"/>
      <c r="M2992" s="6" t="s">
        <v>29</v>
      </c>
      <c r="N2992" s="82">
        <v>43</v>
      </c>
    </row>
    <row r="2993" spans="1:14" s="37" customFormat="1" ht="42.75" outlineLevel="1">
      <c r="A2993" s="51" t="s">
        <v>285</v>
      </c>
      <c r="B2993" s="95" t="s">
        <v>284</v>
      </c>
      <c r="C2993" s="51" t="s">
        <v>2528</v>
      </c>
      <c r="D2993" s="51" t="s">
        <v>2489</v>
      </c>
      <c r="E2993" s="51" t="s">
        <v>2597</v>
      </c>
      <c r="F2993" s="7" t="s">
        <v>2598</v>
      </c>
      <c r="G2993" s="51" t="s">
        <v>2599</v>
      </c>
      <c r="H2993" s="51" t="s">
        <v>2600</v>
      </c>
      <c r="I2993" s="51"/>
      <c r="J2993" s="51">
        <v>5</v>
      </c>
      <c r="K2993" s="51">
        <v>12</v>
      </c>
      <c r="L2993" s="7" t="str">
        <f>L2994&amp;" "&amp;N2994&amp;M2994&amp;" "&amp;L2995&amp;" "&amp;N2995&amp;M2995&amp;" "</f>
        <v xml:space="preserve">Расчистка просек 3,55га Замена колпачков 105шт </v>
      </c>
      <c r="M2993" s="6"/>
      <c r="N2993" s="6"/>
    </row>
    <row r="2994" spans="1:14" s="37" customFormat="1" ht="114" hidden="1" outlineLevel="2">
      <c r="A2994" s="51"/>
      <c r="B2994" s="95" t="s">
        <v>284</v>
      </c>
      <c r="C2994" s="51" t="s">
        <v>2528</v>
      </c>
      <c r="D2994" s="51" t="s">
        <v>2489</v>
      </c>
      <c r="E2994" s="51"/>
      <c r="F2994" s="7" t="s">
        <v>2601</v>
      </c>
      <c r="G2994" s="51"/>
      <c r="H2994" s="51"/>
      <c r="I2994" s="51" t="s">
        <v>61</v>
      </c>
      <c r="J2994" s="51">
        <v>6</v>
      </c>
      <c r="K2994" s="51">
        <v>12</v>
      </c>
      <c r="L2994" s="7" t="s">
        <v>2602</v>
      </c>
      <c r="M2994" s="6" t="s">
        <v>63</v>
      </c>
      <c r="N2994" s="6">
        <v>3.55</v>
      </c>
    </row>
    <row r="2995" spans="1:14" s="37" customFormat="1" hidden="1" outlineLevel="2">
      <c r="A2995" s="51"/>
      <c r="B2995" s="95" t="s">
        <v>284</v>
      </c>
      <c r="C2995" s="51" t="s">
        <v>2528</v>
      </c>
      <c r="D2995" s="51" t="s">
        <v>2489</v>
      </c>
      <c r="E2995" s="51"/>
      <c r="F2995" s="7" t="s">
        <v>2603</v>
      </c>
      <c r="G2995" s="51"/>
      <c r="H2995" s="51"/>
      <c r="I2995" s="51" t="s">
        <v>61</v>
      </c>
      <c r="J2995" s="51">
        <v>5</v>
      </c>
      <c r="K2995" s="51">
        <v>5</v>
      </c>
      <c r="L2995" s="7" t="s">
        <v>338</v>
      </c>
      <c r="M2995" s="6" t="s">
        <v>510</v>
      </c>
      <c r="N2995" s="6">
        <v>105</v>
      </c>
    </row>
    <row r="2996" spans="1:14" s="37" customFormat="1" ht="57" outlineLevel="1" collapsed="1">
      <c r="A2996" s="51" t="s">
        <v>291</v>
      </c>
      <c r="B2996" s="95" t="s">
        <v>284</v>
      </c>
      <c r="C2996" s="51" t="s">
        <v>2528</v>
      </c>
      <c r="D2996" s="51" t="s">
        <v>2489</v>
      </c>
      <c r="E2996" s="51" t="s">
        <v>2604</v>
      </c>
      <c r="F2996" s="7" t="s">
        <v>2605</v>
      </c>
      <c r="G2996" s="51" t="s">
        <v>2599</v>
      </c>
      <c r="H2996" s="51" t="s">
        <v>2606</v>
      </c>
      <c r="I2996" s="51"/>
      <c r="J2996" s="51">
        <v>5</v>
      </c>
      <c r="K2996" s="51">
        <v>12</v>
      </c>
      <c r="L2996" s="7" t="str">
        <f>L2997&amp;" "&amp;N2997&amp;M2997&amp;" "&amp;L2998&amp;" "&amp;N2998&amp;M2998&amp;" "&amp;L2999&amp;" "&amp;N2999&amp;M2999&amp;" "&amp;L3000&amp;" "&amp;N3000&amp;M3000&amp;" "&amp;L3001&amp;" "&amp;N3001&amp;M3001&amp;" "</f>
        <v xml:space="preserve">Расчистка просек 1,5га Замена колпачков 280шт Вырубка угрожающих деревьев 121шт Замена РЛНД 3шт Ремонт контура заземления 3шт </v>
      </c>
      <c r="M2996" s="6"/>
      <c r="N2996" s="6"/>
    </row>
    <row r="2997" spans="1:14" s="37" customFormat="1" ht="85.5" hidden="1" outlineLevel="2">
      <c r="A2997" s="51"/>
      <c r="B2997" s="95" t="s">
        <v>284</v>
      </c>
      <c r="C2997" s="51" t="s">
        <v>2528</v>
      </c>
      <c r="D2997" s="51" t="s">
        <v>2489</v>
      </c>
      <c r="E2997" s="51"/>
      <c r="F2997" s="7" t="s">
        <v>2607</v>
      </c>
      <c r="G2997" s="51"/>
      <c r="H2997" s="51"/>
      <c r="I2997" s="51" t="s">
        <v>61</v>
      </c>
      <c r="J2997" s="51">
        <v>9</v>
      </c>
      <c r="K2997" s="51">
        <v>12</v>
      </c>
      <c r="L2997" s="7" t="s">
        <v>2602</v>
      </c>
      <c r="M2997" s="6" t="s">
        <v>63</v>
      </c>
      <c r="N2997" s="6">
        <v>1.5</v>
      </c>
    </row>
    <row r="2998" spans="1:14" s="37" customFormat="1" ht="28.5" hidden="1" outlineLevel="2">
      <c r="A2998" s="51"/>
      <c r="B2998" s="95" t="s">
        <v>284</v>
      </c>
      <c r="C2998" s="51" t="s">
        <v>2528</v>
      </c>
      <c r="D2998" s="51" t="s">
        <v>2489</v>
      </c>
      <c r="E2998" s="51"/>
      <c r="F2998" s="7" t="s">
        <v>2608</v>
      </c>
      <c r="G2998" s="51"/>
      <c r="H2998" s="51"/>
      <c r="I2998" s="51" t="s">
        <v>61</v>
      </c>
      <c r="J2998" s="51">
        <v>5</v>
      </c>
      <c r="K2998" s="51">
        <v>11</v>
      </c>
      <c r="L2998" s="7" t="s">
        <v>338</v>
      </c>
      <c r="M2998" s="6" t="s">
        <v>510</v>
      </c>
      <c r="N2998" s="6">
        <v>280</v>
      </c>
    </row>
    <row r="2999" spans="1:14" s="37" customFormat="1" ht="85.5" hidden="1" outlineLevel="2">
      <c r="A2999" s="51"/>
      <c r="B2999" s="95" t="s">
        <v>284</v>
      </c>
      <c r="C2999" s="51" t="s">
        <v>2528</v>
      </c>
      <c r="D2999" s="51" t="s">
        <v>2489</v>
      </c>
      <c r="E2999" s="51"/>
      <c r="F2999" s="7" t="s">
        <v>2609</v>
      </c>
      <c r="G2999" s="51"/>
      <c r="H2999" s="51"/>
      <c r="I2999" s="51" t="s">
        <v>61</v>
      </c>
      <c r="J2999" s="51">
        <v>11</v>
      </c>
      <c r="K2999" s="51">
        <v>12</v>
      </c>
      <c r="L2999" s="7" t="s">
        <v>67</v>
      </c>
      <c r="M2999" s="6" t="s">
        <v>510</v>
      </c>
      <c r="N2999" s="6">
        <v>121</v>
      </c>
    </row>
    <row r="3000" spans="1:14" s="37" customFormat="1" hidden="1" outlineLevel="2">
      <c r="A3000" s="51"/>
      <c r="B3000" s="95" t="s">
        <v>284</v>
      </c>
      <c r="C3000" s="51" t="s">
        <v>2528</v>
      </c>
      <c r="D3000" s="51" t="s">
        <v>2489</v>
      </c>
      <c r="E3000" s="51"/>
      <c r="F3000" s="7" t="s">
        <v>2610</v>
      </c>
      <c r="G3000" s="51"/>
      <c r="H3000" s="51"/>
      <c r="I3000" s="51" t="s">
        <v>61</v>
      </c>
      <c r="J3000" s="51">
        <v>8</v>
      </c>
      <c r="K3000" s="51">
        <v>8</v>
      </c>
      <c r="L3000" s="7" t="s">
        <v>386</v>
      </c>
      <c r="M3000" s="6" t="s">
        <v>510</v>
      </c>
      <c r="N3000" s="6">
        <v>3</v>
      </c>
    </row>
    <row r="3001" spans="1:14" s="37" customFormat="1" hidden="1" outlineLevel="2">
      <c r="A3001" s="51"/>
      <c r="B3001" s="95" t="s">
        <v>284</v>
      </c>
      <c r="C3001" s="51" t="s">
        <v>2528</v>
      </c>
      <c r="D3001" s="51" t="s">
        <v>2489</v>
      </c>
      <c r="E3001" s="51"/>
      <c r="F3001" s="7" t="s">
        <v>2610</v>
      </c>
      <c r="G3001" s="51"/>
      <c r="H3001" s="51"/>
      <c r="I3001" s="51" t="s">
        <v>61</v>
      </c>
      <c r="J3001" s="51">
        <v>8</v>
      </c>
      <c r="K3001" s="51">
        <v>8</v>
      </c>
      <c r="L3001" s="7" t="s">
        <v>2611</v>
      </c>
      <c r="M3001" s="6" t="s">
        <v>510</v>
      </c>
      <c r="N3001" s="6">
        <v>3</v>
      </c>
    </row>
    <row r="3002" spans="1:14" s="37" customFormat="1" ht="42.75" outlineLevel="1" collapsed="1">
      <c r="A3002" s="51" t="s">
        <v>299</v>
      </c>
      <c r="B3002" s="95" t="s">
        <v>284</v>
      </c>
      <c r="C3002" s="51" t="s">
        <v>2528</v>
      </c>
      <c r="D3002" s="51" t="s">
        <v>2489</v>
      </c>
      <c r="E3002" s="51" t="s">
        <v>2612</v>
      </c>
      <c r="F3002" s="7" t="s">
        <v>2613</v>
      </c>
      <c r="G3002" s="51" t="s">
        <v>45</v>
      </c>
      <c r="H3002" s="51"/>
      <c r="I3002" s="51"/>
      <c r="J3002" s="51">
        <v>6</v>
      </c>
      <c r="K3002" s="51">
        <v>12</v>
      </c>
      <c r="L3002" s="7" t="str">
        <f>L3003&amp;" "&amp;N3003&amp;M3003&amp;" "&amp;L3004&amp;" "&amp;N3004&amp;M3004&amp;" "&amp;L3005&amp;" "&amp;N3005&amp;M3005&amp;" "</f>
        <v xml:space="preserve">Замена колпачков 153шт Замена РЛНД 1шт Ремонт контура заземления 1шт </v>
      </c>
      <c r="M3002" s="6"/>
      <c r="N3002" s="6"/>
    </row>
    <row r="3003" spans="1:14" s="37" customFormat="1" hidden="1" outlineLevel="2">
      <c r="A3003" s="51"/>
      <c r="B3003" s="95" t="s">
        <v>284</v>
      </c>
      <c r="C3003" s="51" t="s">
        <v>2528</v>
      </c>
      <c r="D3003" s="51" t="s">
        <v>2489</v>
      </c>
      <c r="E3003" s="51"/>
      <c r="F3003" s="7" t="s">
        <v>2614</v>
      </c>
      <c r="G3003" s="51"/>
      <c r="H3003" s="51"/>
      <c r="I3003" s="51" t="s">
        <v>61</v>
      </c>
      <c r="J3003" s="51">
        <v>6</v>
      </c>
      <c r="K3003" s="51">
        <v>6</v>
      </c>
      <c r="L3003" s="7" t="s">
        <v>338</v>
      </c>
      <c r="M3003" s="6" t="s">
        <v>510</v>
      </c>
      <c r="N3003" s="6">
        <v>153</v>
      </c>
    </row>
    <row r="3004" spans="1:14" s="37" customFormat="1" hidden="1" outlineLevel="2">
      <c r="A3004" s="51"/>
      <c r="B3004" s="95" t="s">
        <v>284</v>
      </c>
      <c r="C3004" s="51" t="s">
        <v>2528</v>
      </c>
      <c r="D3004" s="51" t="s">
        <v>2489</v>
      </c>
      <c r="E3004" s="51"/>
      <c r="F3004" s="7" t="s">
        <v>2615</v>
      </c>
      <c r="G3004" s="51"/>
      <c r="H3004" s="51"/>
      <c r="I3004" s="51" t="s">
        <v>61</v>
      </c>
      <c r="J3004" s="51">
        <v>10</v>
      </c>
      <c r="K3004" s="51">
        <v>10</v>
      </c>
      <c r="L3004" s="7" t="s">
        <v>386</v>
      </c>
      <c r="M3004" s="6" t="s">
        <v>510</v>
      </c>
      <c r="N3004" s="6">
        <v>1</v>
      </c>
    </row>
    <row r="3005" spans="1:14" s="37" customFormat="1" hidden="1" outlineLevel="2">
      <c r="A3005" s="51"/>
      <c r="B3005" s="95" t="s">
        <v>284</v>
      </c>
      <c r="C3005" s="51" t="s">
        <v>2528</v>
      </c>
      <c r="D3005" s="51" t="s">
        <v>2489</v>
      </c>
      <c r="E3005" s="51"/>
      <c r="F3005" s="7" t="s">
        <v>2615</v>
      </c>
      <c r="G3005" s="51"/>
      <c r="H3005" s="51"/>
      <c r="I3005" s="51" t="s">
        <v>61</v>
      </c>
      <c r="J3005" s="51">
        <v>10</v>
      </c>
      <c r="K3005" s="51">
        <v>10</v>
      </c>
      <c r="L3005" s="7" t="s">
        <v>2611</v>
      </c>
      <c r="M3005" s="6" t="s">
        <v>510</v>
      </c>
      <c r="N3005" s="6">
        <v>1</v>
      </c>
    </row>
    <row r="3006" spans="1:14" s="37" customFormat="1" ht="42.75" outlineLevel="1" collapsed="1">
      <c r="A3006" s="51" t="s">
        <v>308</v>
      </c>
      <c r="B3006" s="95" t="s">
        <v>284</v>
      </c>
      <c r="C3006" s="51" t="s">
        <v>2528</v>
      </c>
      <c r="D3006" s="51" t="s">
        <v>2489</v>
      </c>
      <c r="E3006" s="51" t="s">
        <v>2616</v>
      </c>
      <c r="F3006" s="7" t="s">
        <v>2617</v>
      </c>
      <c r="G3006" s="51" t="s">
        <v>2618</v>
      </c>
      <c r="H3006" s="51" t="s">
        <v>2619</v>
      </c>
      <c r="I3006" s="51"/>
      <c r="J3006" s="51">
        <v>1</v>
      </c>
      <c r="K3006" s="51">
        <v>8</v>
      </c>
      <c r="L3006" s="7" t="str">
        <f>L3007&amp;" "&amp;N3007&amp;M3007&amp;" "&amp;L3009&amp;" "&amp;N3009&amp;M3009&amp;" "&amp;L3010&amp;" "&amp;N3010&amp;M3010&amp;" "</f>
        <v xml:space="preserve">Расчистка просек 2,27га Замена РЛНД 1шт Ремонт контура заземления 1шт </v>
      </c>
      <c r="M3006" s="6"/>
      <c r="N3006" s="6"/>
    </row>
    <row r="3007" spans="1:14" s="37" customFormat="1" ht="71.25" hidden="1" outlineLevel="2">
      <c r="A3007" s="51"/>
      <c r="B3007" s="95" t="s">
        <v>284</v>
      </c>
      <c r="C3007" s="51" t="s">
        <v>2528</v>
      </c>
      <c r="D3007" s="51" t="s">
        <v>2489</v>
      </c>
      <c r="E3007" s="51"/>
      <c r="F3007" s="7" t="s">
        <v>2620</v>
      </c>
      <c r="G3007" s="51"/>
      <c r="H3007" s="51"/>
      <c r="I3007" s="51" t="s">
        <v>61</v>
      </c>
      <c r="J3007" s="51">
        <v>1</v>
      </c>
      <c r="K3007" s="51">
        <v>11</v>
      </c>
      <c r="L3007" s="7" t="s">
        <v>2602</v>
      </c>
      <c r="M3007" s="6" t="s">
        <v>63</v>
      </c>
      <c r="N3007" s="6">
        <f>0.37+0.84+1.06</f>
        <v>2.27</v>
      </c>
    </row>
    <row r="3008" spans="1:14" s="37" customFormat="1" ht="28.5" hidden="1" outlineLevel="2">
      <c r="A3008" s="51"/>
      <c r="B3008" s="95" t="s">
        <v>284</v>
      </c>
      <c r="C3008" s="51" t="s">
        <v>2528</v>
      </c>
      <c r="D3008" s="51" t="s">
        <v>2489</v>
      </c>
      <c r="E3008" s="51"/>
      <c r="F3008" s="7" t="s">
        <v>2621</v>
      </c>
      <c r="G3008" s="51"/>
      <c r="H3008" s="51"/>
      <c r="I3008" s="51" t="s">
        <v>61</v>
      </c>
      <c r="J3008" s="51">
        <v>9</v>
      </c>
      <c r="K3008" s="51">
        <v>9</v>
      </c>
      <c r="L3008" s="7" t="s">
        <v>67</v>
      </c>
      <c r="M3008" s="6" t="s">
        <v>510</v>
      </c>
      <c r="N3008" s="6">
        <v>82</v>
      </c>
    </row>
    <row r="3009" spans="1:14" s="37" customFormat="1" hidden="1" outlineLevel="2">
      <c r="A3009" s="51"/>
      <c r="B3009" s="95" t="s">
        <v>284</v>
      </c>
      <c r="C3009" s="51" t="s">
        <v>2528</v>
      </c>
      <c r="D3009" s="51" t="s">
        <v>2489</v>
      </c>
      <c r="E3009" s="51"/>
      <c r="F3009" s="7" t="s">
        <v>2622</v>
      </c>
      <c r="G3009" s="51"/>
      <c r="H3009" s="51"/>
      <c r="I3009" s="51" t="s">
        <v>61</v>
      </c>
      <c r="J3009" s="51">
        <v>8</v>
      </c>
      <c r="K3009" s="51">
        <v>8</v>
      </c>
      <c r="L3009" s="7" t="s">
        <v>386</v>
      </c>
      <c r="M3009" s="6" t="s">
        <v>510</v>
      </c>
      <c r="N3009" s="6">
        <v>1</v>
      </c>
    </row>
    <row r="3010" spans="1:14" s="37" customFormat="1" hidden="1" outlineLevel="2">
      <c r="A3010" s="51"/>
      <c r="B3010" s="95" t="s">
        <v>284</v>
      </c>
      <c r="C3010" s="51" t="s">
        <v>2528</v>
      </c>
      <c r="D3010" s="51" t="s">
        <v>2489</v>
      </c>
      <c r="E3010" s="51"/>
      <c r="F3010" s="7" t="s">
        <v>2622</v>
      </c>
      <c r="G3010" s="51"/>
      <c r="H3010" s="51"/>
      <c r="I3010" s="51" t="s">
        <v>61</v>
      </c>
      <c r="J3010" s="51">
        <v>8</v>
      </c>
      <c r="K3010" s="51">
        <v>8</v>
      </c>
      <c r="L3010" s="7" t="s">
        <v>2611</v>
      </c>
      <c r="M3010" s="6" t="s">
        <v>510</v>
      </c>
      <c r="N3010" s="6">
        <v>1</v>
      </c>
    </row>
    <row r="3011" spans="1:14" s="37" customFormat="1" ht="28.5" outlineLevel="1" collapsed="1">
      <c r="A3011" s="51" t="s">
        <v>315</v>
      </c>
      <c r="B3011" s="95" t="s">
        <v>284</v>
      </c>
      <c r="C3011" s="51" t="s">
        <v>2528</v>
      </c>
      <c r="D3011" s="51" t="s">
        <v>2489</v>
      </c>
      <c r="E3011" s="51" t="s">
        <v>2623</v>
      </c>
      <c r="F3011" s="7" t="s">
        <v>2624</v>
      </c>
      <c r="G3011" s="51" t="s">
        <v>2625</v>
      </c>
      <c r="H3011" s="51"/>
      <c r="I3011" s="51"/>
      <c r="J3011" s="51">
        <v>5</v>
      </c>
      <c r="K3011" s="51">
        <v>6</v>
      </c>
      <c r="L3011" s="7" t="str">
        <f>L3012&amp;" "&amp;N3012&amp;M3012&amp;" "&amp;L3013&amp;" "&amp;N3013&amp;M3013&amp;" "&amp;L3014&amp;" "&amp;N3014&amp;M3014&amp;" "</f>
        <v xml:space="preserve">Расчистка просек 1,55га Замена колпачков 147шт Выправка опор 13шт </v>
      </c>
      <c r="M3011" s="6"/>
      <c r="N3011" s="6"/>
    </row>
    <row r="3012" spans="1:14" s="37" customFormat="1" ht="57" hidden="1" outlineLevel="2">
      <c r="A3012" s="51"/>
      <c r="B3012" s="95" t="s">
        <v>284</v>
      </c>
      <c r="C3012" s="51" t="s">
        <v>2528</v>
      </c>
      <c r="D3012" s="51" t="s">
        <v>2489</v>
      </c>
      <c r="E3012" s="51"/>
      <c r="F3012" s="7" t="s">
        <v>2626</v>
      </c>
      <c r="G3012" s="51"/>
      <c r="H3012" s="51"/>
      <c r="I3012" s="51" t="s">
        <v>61</v>
      </c>
      <c r="J3012" s="51">
        <v>5</v>
      </c>
      <c r="K3012" s="51">
        <v>6</v>
      </c>
      <c r="L3012" s="7" t="s">
        <v>2602</v>
      </c>
      <c r="M3012" s="6" t="s">
        <v>63</v>
      </c>
      <c r="N3012" s="6">
        <v>1.55</v>
      </c>
    </row>
    <row r="3013" spans="1:14" s="37" customFormat="1" hidden="1" outlineLevel="2">
      <c r="A3013" s="51"/>
      <c r="B3013" s="95" t="s">
        <v>284</v>
      </c>
      <c r="C3013" s="51" t="s">
        <v>2528</v>
      </c>
      <c r="D3013" s="51" t="s">
        <v>2489</v>
      </c>
      <c r="E3013" s="51"/>
      <c r="F3013" s="7" t="s">
        <v>2627</v>
      </c>
      <c r="G3013" s="51"/>
      <c r="H3013" s="51"/>
      <c r="I3013" s="51" t="s">
        <v>61</v>
      </c>
      <c r="J3013" s="51">
        <v>5</v>
      </c>
      <c r="K3013" s="51">
        <v>5</v>
      </c>
      <c r="L3013" s="7" t="s">
        <v>338</v>
      </c>
      <c r="M3013" s="6" t="s">
        <v>510</v>
      </c>
      <c r="N3013" s="6">
        <v>147</v>
      </c>
    </row>
    <row r="3014" spans="1:14" s="37" customFormat="1" ht="28.5" hidden="1" outlineLevel="2">
      <c r="A3014" s="51"/>
      <c r="B3014" s="95" t="s">
        <v>284</v>
      </c>
      <c r="C3014" s="51" t="s">
        <v>2528</v>
      </c>
      <c r="D3014" s="51" t="s">
        <v>2489</v>
      </c>
      <c r="E3014" s="51"/>
      <c r="F3014" s="7" t="s">
        <v>2628</v>
      </c>
      <c r="G3014" s="51"/>
      <c r="H3014" s="51"/>
      <c r="I3014" s="51" t="s">
        <v>61</v>
      </c>
      <c r="J3014" s="51">
        <v>5</v>
      </c>
      <c r="K3014" s="51">
        <v>5</v>
      </c>
      <c r="L3014" s="7" t="s">
        <v>113</v>
      </c>
      <c r="M3014" s="6" t="s">
        <v>510</v>
      </c>
      <c r="N3014" s="6">
        <v>13</v>
      </c>
    </row>
    <row r="3015" spans="1:14" s="37" customFormat="1" ht="42.75" outlineLevel="1" collapsed="1">
      <c r="A3015" s="51" t="s">
        <v>320</v>
      </c>
      <c r="B3015" s="95" t="s">
        <v>284</v>
      </c>
      <c r="C3015" s="51" t="s">
        <v>2547</v>
      </c>
      <c r="D3015" s="51" t="s">
        <v>2489</v>
      </c>
      <c r="E3015" s="51" t="s">
        <v>2629</v>
      </c>
      <c r="F3015" s="7" t="s">
        <v>2630</v>
      </c>
      <c r="G3015" s="51" t="s">
        <v>2500</v>
      </c>
      <c r="H3015" s="51" t="s">
        <v>2631</v>
      </c>
      <c r="I3015" s="51"/>
      <c r="J3015" s="51">
        <v>10</v>
      </c>
      <c r="K3015" s="51">
        <v>11</v>
      </c>
      <c r="L3015" s="7" t="str">
        <f>L3016&amp;" "&amp;N3016&amp;M3016&amp;" "&amp;L3017&amp;" "&amp;N3017&amp;M3017&amp;" "</f>
        <v xml:space="preserve">Расчистка просек 0,7га Вырубка угрожающих деревьев 130шт </v>
      </c>
      <c r="M3015" s="6"/>
      <c r="N3015" s="6"/>
    </row>
    <row r="3016" spans="1:14" s="37" customFormat="1" ht="28.5" hidden="1" outlineLevel="2">
      <c r="A3016" s="51"/>
      <c r="B3016" s="95" t="s">
        <v>284</v>
      </c>
      <c r="C3016" s="51" t="s">
        <v>2547</v>
      </c>
      <c r="D3016" s="51" t="s">
        <v>2489</v>
      </c>
      <c r="E3016" s="51"/>
      <c r="F3016" s="7" t="s">
        <v>2632</v>
      </c>
      <c r="G3016" s="51"/>
      <c r="H3016" s="51"/>
      <c r="I3016" s="51" t="s">
        <v>61</v>
      </c>
      <c r="J3016" s="51">
        <v>10</v>
      </c>
      <c r="K3016" s="51">
        <v>10</v>
      </c>
      <c r="L3016" s="7" t="s">
        <v>2602</v>
      </c>
      <c r="M3016" s="6" t="s">
        <v>63</v>
      </c>
      <c r="N3016" s="6">
        <v>0.7</v>
      </c>
    </row>
    <row r="3017" spans="1:14" s="37" customFormat="1" ht="28.5" hidden="1" outlineLevel="2">
      <c r="A3017" s="51"/>
      <c r="B3017" s="95" t="s">
        <v>284</v>
      </c>
      <c r="C3017" s="51" t="s">
        <v>2547</v>
      </c>
      <c r="D3017" s="51" t="s">
        <v>2489</v>
      </c>
      <c r="E3017" s="51"/>
      <c r="F3017" s="7" t="s">
        <v>2633</v>
      </c>
      <c r="G3017" s="51"/>
      <c r="H3017" s="51"/>
      <c r="I3017" s="51" t="s">
        <v>61</v>
      </c>
      <c r="J3017" s="51">
        <v>11</v>
      </c>
      <c r="K3017" s="51">
        <v>11</v>
      </c>
      <c r="L3017" s="7" t="s">
        <v>67</v>
      </c>
      <c r="M3017" s="6" t="s">
        <v>510</v>
      </c>
      <c r="N3017" s="6">
        <f>35+95</f>
        <v>130</v>
      </c>
    </row>
    <row r="3018" spans="1:14" s="37" customFormat="1" ht="57" outlineLevel="1" collapsed="1">
      <c r="A3018" s="51" t="s">
        <v>326</v>
      </c>
      <c r="B3018" s="95" t="s">
        <v>284</v>
      </c>
      <c r="C3018" s="51" t="s">
        <v>2547</v>
      </c>
      <c r="D3018" s="51" t="s">
        <v>2489</v>
      </c>
      <c r="E3018" s="51" t="s">
        <v>2634</v>
      </c>
      <c r="F3018" s="7" t="s">
        <v>2635</v>
      </c>
      <c r="G3018" s="51" t="s">
        <v>2636</v>
      </c>
      <c r="H3018" s="51" t="s">
        <v>2637</v>
      </c>
      <c r="I3018" s="51"/>
      <c r="J3018" s="51">
        <v>12</v>
      </c>
      <c r="K3018" s="51">
        <v>12</v>
      </c>
      <c r="L3018" s="7" t="str">
        <f>L3019&amp;" "&amp;N3019&amp;M3019&amp;" "</f>
        <v xml:space="preserve">Замена колпачков 51шт </v>
      </c>
      <c r="M3018" s="6"/>
      <c r="N3018" s="6"/>
    </row>
    <row r="3019" spans="1:14" s="37" customFormat="1" hidden="1" outlineLevel="2">
      <c r="A3019" s="51"/>
      <c r="B3019" s="95" t="s">
        <v>284</v>
      </c>
      <c r="C3019" s="51" t="s">
        <v>2547</v>
      </c>
      <c r="D3019" s="51" t="s">
        <v>2489</v>
      </c>
      <c r="E3019" s="51"/>
      <c r="F3019" s="7" t="s">
        <v>2638</v>
      </c>
      <c r="G3019" s="51"/>
      <c r="H3019" s="51"/>
      <c r="I3019" s="51" t="s">
        <v>61</v>
      </c>
      <c r="J3019" s="51">
        <v>12</v>
      </c>
      <c r="K3019" s="51">
        <v>12</v>
      </c>
      <c r="L3019" s="7" t="s">
        <v>338</v>
      </c>
      <c r="M3019" s="6" t="s">
        <v>510</v>
      </c>
      <c r="N3019" s="6">
        <v>51</v>
      </c>
    </row>
    <row r="3020" spans="1:14" s="37" customFormat="1" ht="42.75" outlineLevel="1" collapsed="1">
      <c r="A3020" s="51" t="s">
        <v>341</v>
      </c>
      <c r="B3020" s="95" t="s">
        <v>284</v>
      </c>
      <c r="C3020" s="51" t="s">
        <v>2547</v>
      </c>
      <c r="D3020" s="51" t="s">
        <v>2489</v>
      </c>
      <c r="E3020" s="51" t="s">
        <v>2639</v>
      </c>
      <c r="F3020" s="7" t="s">
        <v>2640</v>
      </c>
      <c r="G3020" s="51" t="s">
        <v>2599</v>
      </c>
      <c r="H3020" s="51" t="s">
        <v>2641</v>
      </c>
      <c r="I3020" s="51"/>
      <c r="J3020" s="51">
        <v>1</v>
      </c>
      <c r="K3020" s="51">
        <v>5</v>
      </c>
      <c r="L3020" s="7" t="str">
        <f>L3021&amp;" "&amp;N3021&amp;M3021&amp;" "&amp;L3022&amp;" "&amp;N3022&amp;M3022&amp;" "&amp;L3023&amp;" "&amp;N3023&amp;M3023&amp;" "</f>
        <v xml:space="preserve">Замена колпачков 42шт Расчистка просек 7,6га Механизированная расчистка просек 17га </v>
      </c>
      <c r="M3020" s="6"/>
      <c r="N3020" s="6"/>
    </row>
    <row r="3021" spans="1:14" s="37" customFormat="1" hidden="1" outlineLevel="2">
      <c r="A3021" s="51"/>
      <c r="B3021" s="95" t="s">
        <v>284</v>
      </c>
      <c r="C3021" s="51" t="s">
        <v>2547</v>
      </c>
      <c r="D3021" s="51" t="s">
        <v>2489</v>
      </c>
      <c r="E3021" s="51"/>
      <c r="F3021" s="7" t="s">
        <v>2642</v>
      </c>
      <c r="G3021" s="51"/>
      <c r="H3021" s="51"/>
      <c r="I3021" s="51" t="s">
        <v>61</v>
      </c>
      <c r="J3021" s="51">
        <v>5</v>
      </c>
      <c r="K3021" s="51">
        <v>5</v>
      </c>
      <c r="L3021" s="7" t="s">
        <v>338</v>
      </c>
      <c r="M3021" s="6" t="s">
        <v>510</v>
      </c>
      <c r="N3021" s="6">
        <v>42</v>
      </c>
    </row>
    <row r="3022" spans="1:14" s="37" customFormat="1" ht="28.5" hidden="1" outlineLevel="2">
      <c r="A3022" s="51"/>
      <c r="B3022" s="95" t="s">
        <v>284</v>
      </c>
      <c r="C3022" s="51" t="s">
        <v>2547</v>
      </c>
      <c r="D3022" s="51" t="s">
        <v>2489</v>
      </c>
      <c r="E3022" s="51"/>
      <c r="F3022" s="7" t="s">
        <v>2643</v>
      </c>
      <c r="G3022" s="51"/>
      <c r="H3022" s="51"/>
      <c r="I3022" s="51" t="s">
        <v>61</v>
      </c>
      <c r="J3022" s="51">
        <v>1</v>
      </c>
      <c r="K3022" s="51">
        <v>5</v>
      </c>
      <c r="L3022" s="7" t="s">
        <v>2602</v>
      </c>
      <c r="M3022" s="6" t="s">
        <v>63</v>
      </c>
      <c r="N3022" s="6">
        <f>2+2.15+1.7+1.35+0.4</f>
        <v>7.6000000000000014</v>
      </c>
    </row>
    <row r="3023" spans="1:14" s="37" customFormat="1" hidden="1" outlineLevel="2">
      <c r="A3023" s="51"/>
      <c r="B3023" s="95" t="s">
        <v>284</v>
      </c>
      <c r="C3023" s="51" t="s">
        <v>2547</v>
      </c>
      <c r="D3023" s="51" t="s">
        <v>2489</v>
      </c>
      <c r="E3023" s="51"/>
      <c r="F3023" s="7" t="s">
        <v>2644</v>
      </c>
      <c r="G3023" s="51"/>
      <c r="H3023" s="51"/>
      <c r="I3023" s="51" t="s">
        <v>61</v>
      </c>
      <c r="J3023" s="51">
        <v>10</v>
      </c>
      <c r="K3023" s="51">
        <v>10</v>
      </c>
      <c r="L3023" s="7" t="s">
        <v>65</v>
      </c>
      <c r="M3023" s="6" t="s">
        <v>63</v>
      </c>
      <c r="N3023" s="6">
        <v>17</v>
      </c>
    </row>
    <row r="3024" spans="1:14" s="37" customFormat="1" ht="42.75" outlineLevel="1" collapsed="1">
      <c r="A3024" s="51" t="s">
        <v>353</v>
      </c>
      <c r="B3024" s="95" t="s">
        <v>284</v>
      </c>
      <c r="C3024" s="51" t="s">
        <v>2547</v>
      </c>
      <c r="D3024" s="51" t="s">
        <v>2489</v>
      </c>
      <c r="E3024" s="51" t="s">
        <v>2645</v>
      </c>
      <c r="F3024" s="7" t="s">
        <v>2646</v>
      </c>
      <c r="G3024" s="51" t="s">
        <v>2618</v>
      </c>
      <c r="H3024" s="51" t="s">
        <v>2647</v>
      </c>
      <c r="I3024" s="51"/>
      <c r="J3024" s="51">
        <v>11</v>
      </c>
      <c r="K3024" s="51">
        <v>12</v>
      </c>
      <c r="L3024" s="7" t="str">
        <f>L3025&amp;" "&amp;N3025&amp;M3025&amp;" "</f>
        <v xml:space="preserve">Расчистка просек 2,6га </v>
      </c>
      <c r="M3024" s="6"/>
      <c r="N3024" s="6"/>
    </row>
    <row r="3025" spans="1:14" s="37" customFormat="1" hidden="1" outlineLevel="2">
      <c r="A3025" s="51"/>
      <c r="B3025" s="95" t="s">
        <v>284</v>
      </c>
      <c r="C3025" s="51" t="s">
        <v>2547</v>
      </c>
      <c r="D3025" s="51" t="s">
        <v>2489</v>
      </c>
      <c r="E3025" s="51"/>
      <c r="F3025" s="7" t="s">
        <v>2648</v>
      </c>
      <c r="G3025" s="51"/>
      <c r="H3025" s="51"/>
      <c r="I3025" s="51" t="s">
        <v>61</v>
      </c>
      <c r="J3025" s="51">
        <v>11</v>
      </c>
      <c r="K3025" s="51">
        <v>12</v>
      </c>
      <c r="L3025" s="7" t="s">
        <v>2602</v>
      </c>
      <c r="M3025" s="6" t="s">
        <v>63</v>
      </c>
      <c r="N3025" s="6">
        <f>2+0.6</f>
        <v>2.6</v>
      </c>
    </row>
    <row r="3026" spans="1:14" s="37" customFormat="1" ht="28.5" outlineLevel="1" collapsed="1">
      <c r="A3026" s="51" t="s">
        <v>362</v>
      </c>
      <c r="B3026" s="95" t="s">
        <v>284</v>
      </c>
      <c r="C3026" s="51" t="s">
        <v>2547</v>
      </c>
      <c r="D3026" s="51" t="s">
        <v>2489</v>
      </c>
      <c r="E3026" s="51" t="s">
        <v>2649</v>
      </c>
      <c r="F3026" s="7" t="s">
        <v>2650</v>
      </c>
      <c r="G3026" s="51" t="s">
        <v>59</v>
      </c>
      <c r="H3026" s="51"/>
      <c r="I3026" s="51"/>
      <c r="J3026" s="51">
        <v>5</v>
      </c>
      <c r="K3026" s="51">
        <v>7</v>
      </c>
      <c r="L3026" s="7" t="str">
        <f>L3027&amp;" "&amp;N3027&amp;M3027&amp;" "&amp;L3028&amp;" "&amp;N3028&amp;M3028&amp;" "</f>
        <v xml:space="preserve">Замена колпачков 60шт Расчистка просек 1,45га </v>
      </c>
      <c r="M3026" s="6"/>
      <c r="N3026" s="6"/>
    </row>
    <row r="3027" spans="1:14" s="37" customFormat="1" hidden="1" outlineLevel="2">
      <c r="A3027" s="51"/>
      <c r="B3027" s="95" t="s">
        <v>284</v>
      </c>
      <c r="C3027" s="51" t="s">
        <v>2547</v>
      </c>
      <c r="D3027" s="51" t="s">
        <v>2489</v>
      </c>
      <c r="E3027" s="51"/>
      <c r="F3027" s="7" t="s">
        <v>2651</v>
      </c>
      <c r="G3027" s="51"/>
      <c r="H3027" s="51"/>
      <c r="I3027" s="51" t="s">
        <v>61</v>
      </c>
      <c r="J3027" s="51">
        <v>5</v>
      </c>
      <c r="K3027" s="51">
        <v>5</v>
      </c>
      <c r="L3027" s="7" t="s">
        <v>338</v>
      </c>
      <c r="M3027" s="6" t="s">
        <v>510</v>
      </c>
      <c r="N3027" s="6">
        <v>60</v>
      </c>
    </row>
    <row r="3028" spans="1:14" s="37" customFormat="1" ht="28.5" hidden="1" outlineLevel="2">
      <c r="A3028" s="51"/>
      <c r="B3028" s="95" t="s">
        <v>284</v>
      </c>
      <c r="C3028" s="51" t="s">
        <v>2547</v>
      </c>
      <c r="D3028" s="51" t="s">
        <v>2489</v>
      </c>
      <c r="E3028" s="51"/>
      <c r="F3028" s="7" t="s">
        <v>2652</v>
      </c>
      <c r="G3028" s="51"/>
      <c r="H3028" s="51"/>
      <c r="I3028" s="51" t="s">
        <v>61</v>
      </c>
      <c r="J3028" s="51">
        <v>6</v>
      </c>
      <c r="K3028" s="51">
        <v>7</v>
      </c>
      <c r="L3028" s="7" t="s">
        <v>2602</v>
      </c>
      <c r="M3028" s="6" t="s">
        <v>63</v>
      </c>
      <c r="N3028" s="6">
        <f>0.8+0.65</f>
        <v>1.4500000000000002</v>
      </c>
    </row>
    <row r="3029" spans="1:14" s="37" customFormat="1" ht="42.75" outlineLevel="1" collapsed="1">
      <c r="A3029" s="51" t="s">
        <v>371</v>
      </c>
      <c r="B3029" s="95" t="s">
        <v>284</v>
      </c>
      <c r="C3029" s="51" t="s">
        <v>2547</v>
      </c>
      <c r="D3029" s="51" t="s">
        <v>2489</v>
      </c>
      <c r="E3029" s="51" t="s">
        <v>2653</v>
      </c>
      <c r="F3029" s="7" t="s">
        <v>2654</v>
      </c>
      <c r="G3029" s="51" t="s">
        <v>2500</v>
      </c>
      <c r="H3029" s="51" t="s">
        <v>2655</v>
      </c>
      <c r="I3029" s="51"/>
      <c r="J3029" s="51">
        <v>3</v>
      </c>
      <c r="K3029" s="51">
        <v>12</v>
      </c>
      <c r="L3029" s="7" t="str">
        <f>L3030&amp;" "&amp;N3030&amp;M3030&amp;" "&amp;L3031&amp;" "&amp;N3031&amp;M3031&amp;" "&amp;L3032&amp;" "&amp;N3032&amp;M3032&amp;" "&amp;L3033&amp;" "&amp;N3033&amp;M3033&amp;" "</f>
        <v xml:space="preserve">Расчистка просек 3га Вырубка угрожающих деревьев 250шт Замена опор пром.жб/жб 2шт Монтаж кабеля 0,06км </v>
      </c>
      <c r="M3029" s="6"/>
      <c r="N3029" s="6"/>
    </row>
    <row r="3030" spans="1:14" s="37" customFormat="1" hidden="1" outlineLevel="2">
      <c r="A3030" s="51"/>
      <c r="B3030" s="95" t="s">
        <v>284</v>
      </c>
      <c r="C3030" s="51" t="s">
        <v>2547</v>
      </c>
      <c r="D3030" s="51" t="s">
        <v>2489</v>
      </c>
      <c r="E3030" s="51"/>
      <c r="F3030" s="7" t="s">
        <v>2656</v>
      </c>
      <c r="G3030" s="51"/>
      <c r="H3030" s="51"/>
      <c r="I3030" s="51" t="s">
        <v>61</v>
      </c>
      <c r="J3030" s="51">
        <v>3</v>
      </c>
      <c r="K3030" s="51">
        <v>12</v>
      </c>
      <c r="L3030" s="7" t="s">
        <v>2602</v>
      </c>
      <c r="M3030" s="6" t="s">
        <v>63</v>
      </c>
      <c r="N3030" s="6">
        <f>2.2+0.8</f>
        <v>3</v>
      </c>
    </row>
    <row r="3031" spans="1:14" s="37" customFormat="1" ht="42.75" hidden="1" outlineLevel="2">
      <c r="A3031" s="51"/>
      <c r="B3031" s="95" t="s">
        <v>284</v>
      </c>
      <c r="C3031" s="51" t="s">
        <v>2547</v>
      </c>
      <c r="D3031" s="51" t="s">
        <v>2489</v>
      </c>
      <c r="E3031" s="51"/>
      <c r="F3031" s="7" t="s">
        <v>2657</v>
      </c>
      <c r="G3031" s="51"/>
      <c r="H3031" s="51"/>
      <c r="I3031" s="51" t="s">
        <v>61</v>
      </c>
      <c r="J3031" s="51">
        <v>3</v>
      </c>
      <c r="K3031" s="51">
        <v>12</v>
      </c>
      <c r="L3031" s="7" t="s">
        <v>67</v>
      </c>
      <c r="M3031" s="6" t="s">
        <v>510</v>
      </c>
      <c r="N3031" s="6">
        <f>120+70+60</f>
        <v>250</v>
      </c>
    </row>
    <row r="3032" spans="1:14" s="37" customFormat="1" hidden="1" outlineLevel="2">
      <c r="A3032" s="51"/>
      <c r="B3032" s="95" t="s">
        <v>284</v>
      </c>
      <c r="C3032" s="51" t="s">
        <v>2547</v>
      </c>
      <c r="D3032" s="51" t="s">
        <v>2489</v>
      </c>
      <c r="E3032" s="51"/>
      <c r="F3032" s="7" t="s">
        <v>2658</v>
      </c>
      <c r="G3032" s="51"/>
      <c r="H3032" s="51"/>
      <c r="I3032" s="51" t="s">
        <v>61</v>
      </c>
      <c r="J3032" s="51">
        <v>12</v>
      </c>
      <c r="K3032" s="51">
        <v>12</v>
      </c>
      <c r="L3032" s="7" t="s">
        <v>2659</v>
      </c>
      <c r="M3032" s="6" t="s">
        <v>510</v>
      </c>
      <c r="N3032" s="6">
        <v>2</v>
      </c>
    </row>
    <row r="3033" spans="1:14" s="37" customFormat="1" hidden="1" outlineLevel="2">
      <c r="A3033" s="51"/>
      <c r="B3033" s="95" t="s">
        <v>284</v>
      </c>
      <c r="C3033" s="51" t="s">
        <v>2547</v>
      </c>
      <c r="D3033" s="51" t="s">
        <v>2489</v>
      </c>
      <c r="E3033" s="51"/>
      <c r="F3033" s="7" t="s">
        <v>2660</v>
      </c>
      <c r="G3033" s="51"/>
      <c r="H3033" s="51"/>
      <c r="I3033" s="51" t="s">
        <v>61</v>
      </c>
      <c r="J3033" s="51">
        <v>10</v>
      </c>
      <c r="K3033" s="51">
        <v>10</v>
      </c>
      <c r="L3033" s="7" t="s">
        <v>517</v>
      </c>
      <c r="M3033" s="6" t="s">
        <v>29</v>
      </c>
      <c r="N3033" s="6">
        <v>0.06</v>
      </c>
    </row>
    <row r="3034" spans="1:14" s="37" customFormat="1" ht="28.5" outlineLevel="1" collapsed="1">
      <c r="A3034" s="51" t="s">
        <v>380</v>
      </c>
      <c r="B3034" s="95" t="s">
        <v>284</v>
      </c>
      <c r="C3034" s="51" t="s">
        <v>2547</v>
      </c>
      <c r="D3034" s="51" t="s">
        <v>2489</v>
      </c>
      <c r="E3034" s="51" t="s">
        <v>2661</v>
      </c>
      <c r="F3034" s="7" t="s">
        <v>2662</v>
      </c>
      <c r="G3034" s="51" t="s">
        <v>2663</v>
      </c>
      <c r="H3034" s="51" t="s">
        <v>2664</v>
      </c>
      <c r="I3034" s="51"/>
      <c r="J3034" s="51">
        <v>5</v>
      </c>
      <c r="K3034" s="51">
        <v>6</v>
      </c>
      <c r="L3034" s="7" t="str">
        <f>L3035&amp;" "&amp;N3035&amp;M3035&amp;" "&amp;L3036&amp;" "&amp;N3036&amp;M3036&amp;" "</f>
        <v xml:space="preserve">Монтаж кабеля 0,01км Установка РЛНД 2шт </v>
      </c>
      <c r="M3034" s="6"/>
      <c r="N3034" s="6"/>
    </row>
    <row r="3035" spans="1:14" s="37" customFormat="1" hidden="1" outlineLevel="2">
      <c r="A3035" s="51"/>
      <c r="B3035" s="95" t="s">
        <v>284</v>
      </c>
      <c r="C3035" s="51" t="s">
        <v>2547</v>
      </c>
      <c r="D3035" s="51" t="s">
        <v>2489</v>
      </c>
      <c r="E3035" s="51"/>
      <c r="F3035" s="7"/>
      <c r="G3035" s="51"/>
      <c r="H3035" s="51"/>
      <c r="I3035" s="51" t="s">
        <v>61</v>
      </c>
      <c r="J3035" s="51">
        <v>6</v>
      </c>
      <c r="K3035" s="51">
        <v>6</v>
      </c>
      <c r="L3035" s="7" t="s">
        <v>517</v>
      </c>
      <c r="M3035" s="6" t="s">
        <v>29</v>
      </c>
      <c r="N3035" s="6">
        <v>0.01</v>
      </c>
    </row>
    <row r="3036" spans="1:14" s="37" customFormat="1" hidden="1" outlineLevel="2">
      <c r="A3036" s="51"/>
      <c r="B3036" s="95" t="s">
        <v>284</v>
      </c>
      <c r="C3036" s="51" t="s">
        <v>2547</v>
      </c>
      <c r="D3036" s="51" t="s">
        <v>2489</v>
      </c>
      <c r="E3036" s="51"/>
      <c r="F3036" s="7" t="s">
        <v>2665</v>
      </c>
      <c r="G3036" s="51"/>
      <c r="H3036" s="51"/>
      <c r="I3036" s="51" t="s">
        <v>61</v>
      </c>
      <c r="J3036" s="51">
        <v>5</v>
      </c>
      <c r="K3036" s="51">
        <v>5</v>
      </c>
      <c r="L3036" s="7" t="s">
        <v>379</v>
      </c>
      <c r="M3036" s="6" t="s">
        <v>510</v>
      </c>
      <c r="N3036" s="6">
        <v>2</v>
      </c>
    </row>
    <row r="3037" spans="1:14" s="37" customFormat="1" ht="28.5" outlineLevel="1" collapsed="1">
      <c r="A3037" s="51" t="s">
        <v>387</v>
      </c>
      <c r="B3037" s="95" t="s">
        <v>284</v>
      </c>
      <c r="C3037" s="51" t="s">
        <v>2547</v>
      </c>
      <c r="D3037" s="51" t="s">
        <v>2489</v>
      </c>
      <c r="E3037" s="51" t="s">
        <v>2666</v>
      </c>
      <c r="F3037" s="7" t="s">
        <v>2667</v>
      </c>
      <c r="G3037" s="51" t="s">
        <v>2668</v>
      </c>
      <c r="H3037" s="51" t="s">
        <v>2664</v>
      </c>
      <c r="I3037" s="51"/>
      <c r="J3037" s="51">
        <v>5</v>
      </c>
      <c r="K3037" s="51">
        <v>6</v>
      </c>
      <c r="L3037" s="7" t="str">
        <f>L3038&amp;" "&amp;N3038&amp;M3038&amp;" "&amp;L3039&amp;" "&amp;N3039&amp;M3039&amp;" "</f>
        <v xml:space="preserve">Монтаж кабеля 0,11км Установка РЛНД 2шт </v>
      </c>
      <c r="M3037" s="6"/>
      <c r="N3037" s="6"/>
    </row>
    <row r="3038" spans="1:14" s="37" customFormat="1" hidden="1" outlineLevel="2">
      <c r="A3038" s="51"/>
      <c r="B3038" s="95" t="s">
        <v>284</v>
      </c>
      <c r="C3038" s="51" t="s">
        <v>2547</v>
      </c>
      <c r="D3038" s="51" t="s">
        <v>2489</v>
      </c>
      <c r="E3038" s="51"/>
      <c r="F3038" s="7" t="s">
        <v>2669</v>
      </c>
      <c r="G3038" s="51"/>
      <c r="H3038" s="51"/>
      <c r="I3038" s="51" t="s">
        <v>61</v>
      </c>
      <c r="J3038" s="51">
        <v>6</v>
      </c>
      <c r="K3038" s="51">
        <v>6</v>
      </c>
      <c r="L3038" s="7" t="s">
        <v>517</v>
      </c>
      <c r="M3038" s="6" t="s">
        <v>29</v>
      </c>
      <c r="N3038" s="6">
        <v>0.11</v>
      </c>
    </row>
    <row r="3039" spans="1:14" s="37" customFormat="1" hidden="1" outlineLevel="2">
      <c r="A3039" s="51"/>
      <c r="B3039" s="95" t="s">
        <v>284</v>
      </c>
      <c r="C3039" s="51" t="s">
        <v>2547</v>
      </c>
      <c r="D3039" s="51" t="s">
        <v>2489</v>
      </c>
      <c r="E3039" s="51"/>
      <c r="F3039" s="7" t="s">
        <v>2670</v>
      </c>
      <c r="G3039" s="51"/>
      <c r="H3039" s="51"/>
      <c r="I3039" s="51" t="s">
        <v>61</v>
      </c>
      <c r="J3039" s="51">
        <v>5</v>
      </c>
      <c r="K3039" s="51">
        <v>5</v>
      </c>
      <c r="L3039" s="7" t="s">
        <v>379</v>
      </c>
      <c r="M3039" s="6" t="s">
        <v>510</v>
      </c>
      <c r="N3039" s="6">
        <v>2</v>
      </c>
    </row>
    <row r="3040" spans="1:14" s="37" customFormat="1" ht="42.75" outlineLevel="1" collapsed="1">
      <c r="A3040" s="51" t="s">
        <v>391</v>
      </c>
      <c r="B3040" s="95" t="s">
        <v>284</v>
      </c>
      <c r="C3040" s="51" t="s">
        <v>2547</v>
      </c>
      <c r="D3040" s="51" t="s">
        <v>2489</v>
      </c>
      <c r="E3040" s="51" t="s">
        <v>2671</v>
      </c>
      <c r="F3040" s="7" t="s">
        <v>2672</v>
      </c>
      <c r="G3040" s="51" t="s">
        <v>2618</v>
      </c>
      <c r="H3040" s="51" t="s">
        <v>2673</v>
      </c>
      <c r="I3040" s="51"/>
      <c r="J3040" s="51">
        <v>1</v>
      </c>
      <c r="K3040" s="51">
        <v>11</v>
      </c>
      <c r="L3040" s="7" t="str">
        <f>L3041&amp;" "&amp;N3041&amp;M3041&amp;" "&amp;L3042&amp;" "&amp;N3042&amp;M3042&amp;" "</f>
        <v xml:space="preserve">Расчистка просек 1,4га Вырубка угрожающих деревьев 350шт </v>
      </c>
      <c r="M3040" s="6"/>
      <c r="N3040" s="6"/>
    </row>
    <row r="3041" spans="1:14" s="37" customFormat="1" ht="28.5" hidden="1" outlineLevel="2">
      <c r="A3041" s="51"/>
      <c r="B3041" s="95" t="s">
        <v>284</v>
      </c>
      <c r="C3041" s="51" t="s">
        <v>2547</v>
      </c>
      <c r="D3041" s="51" t="s">
        <v>2489</v>
      </c>
      <c r="E3041" s="51"/>
      <c r="F3041" s="7" t="s">
        <v>2674</v>
      </c>
      <c r="G3041" s="51"/>
      <c r="H3041" s="51"/>
      <c r="I3041" s="51" t="s">
        <v>61</v>
      </c>
      <c r="J3041" s="51">
        <v>1</v>
      </c>
      <c r="K3041" s="51">
        <v>1</v>
      </c>
      <c r="L3041" s="7" t="s">
        <v>2602</v>
      </c>
      <c r="M3041" s="6" t="s">
        <v>63</v>
      </c>
      <c r="N3041" s="6">
        <v>1.4</v>
      </c>
    </row>
    <row r="3042" spans="1:14" s="37" customFormat="1" ht="28.5" hidden="1" outlineLevel="2">
      <c r="A3042" s="51"/>
      <c r="B3042" s="95" t="s">
        <v>284</v>
      </c>
      <c r="C3042" s="51" t="s">
        <v>2547</v>
      </c>
      <c r="D3042" s="51" t="s">
        <v>2489</v>
      </c>
      <c r="E3042" s="51"/>
      <c r="F3042" s="7" t="s">
        <v>2675</v>
      </c>
      <c r="G3042" s="51"/>
      <c r="H3042" s="51"/>
      <c r="I3042" s="51" t="s">
        <v>61</v>
      </c>
      <c r="J3042" s="51" t="s">
        <v>769</v>
      </c>
      <c r="K3042" s="51">
        <v>11</v>
      </c>
      <c r="L3042" s="7" t="s">
        <v>67</v>
      </c>
      <c r="M3042" s="6" t="s">
        <v>510</v>
      </c>
      <c r="N3042" s="6">
        <f>100+200+50</f>
        <v>350</v>
      </c>
    </row>
    <row r="3043" spans="1:14" s="37" customFormat="1" ht="28.5" outlineLevel="1" collapsed="1">
      <c r="A3043" s="51" t="s">
        <v>395</v>
      </c>
      <c r="B3043" s="95" t="s">
        <v>284</v>
      </c>
      <c r="C3043" s="51" t="s">
        <v>2547</v>
      </c>
      <c r="D3043" s="51" t="s">
        <v>2489</v>
      </c>
      <c r="E3043" s="51" t="s">
        <v>2676</v>
      </c>
      <c r="F3043" s="7" t="s">
        <v>2677</v>
      </c>
      <c r="G3043" s="51" t="s">
        <v>121</v>
      </c>
      <c r="H3043" s="51"/>
      <c r="I3043" s="51"/>
      <c r="J3043" s="51">
        <v>7</v>
      </c>
      <c r="K3043" s="51">
        <v>7</v>
      </c>
      <c r="L3043" s="7" t="str">
        <f>L3044&amp;" "&amp;N3044&amp;M3044&amp;" "</f>
        <v xml:space="preserve">Монтаж кабеля 0,01км </v>
      </c>
      <c r="M3043" s="6"/>
      <c r="N3043" s="6"/>
    </row>
    <row r="3044" spans="1:14" s="37" customFormat="1" hidden="1" outlineLevel="2">
      <c r="A3044" s="51"/>
      <c r="B3044" s="95" t="s">
        <v>284</v>
      </c>
      <c r="C3044" s="51" t="s">
        <v>2547</v>
      </c>
      <c r="D3044" s="51" t="s">
        <v>2489</v>
      </c>
      <c r="E3044" s="51"/>
      <c r="F3044" s="7"/>
      <c r="G3044" s="51"/>
      <c r="H3044" s="51"/>
      <c r="I3044" s="51" t="s">
        <v>61</v>
      </c>
      <c r="J3044" s="51">
        <v>7</v>
      </c>
      <c r="K3044" s="51">
        <v>7</v>
      </c>
      <c r="L3044" s="7" t="s">
        <v>517</v>
      </c>
      <c r="M3044" s="6" t="s">
        <v>29</v>
      </c>
      <c r="N3044" s="6">
        <v>0.01</v>
      </c>
    </row>
    <row r="3045" spans="1:14" s="37" customFormat="1" ht="42.75" outlineLevel="1" collapsed="1">
      <c r="A3045" s="51" t="s">
        <v>402</v>
      </c>
      <c r="B3045" s="95" t="s">
        <v>284</v>
      </c>
      <c r="C3045" s="51" t="s">
        <v>2547</v>
      </c>
      <c r="D3045" s="51" t="s">
        <v>2489</v>
      </c>
      <c r="E3045" s="51" t="s">
        <v>2671</v>
      </c>
      <c r="F3045" s="7" t="s">
        <v>2678</v>
      </c>
      <c r="G3045" s="51" t="s">
        <v>2599</v>
      </c>
      <c r="H3045" s="51" t="s">
        <v>2679</v>
      </c>
      <c r="I3045" s="51"/>
      <c r="J3045" s="51">
        <v>2</v>
      </c>
      <c r="K3045" s="51">
        <v>2</v>
      </c>
      <c r="L3045" s="7" t="str">
        <f>L3046&amp;" "&amp;N3046&amp;M3046&amp;" "&amp;L3047&amp;" "&amp;N3047&amp;M3047&amp;" "</f>
        <v xml:space="preserve">Расчистка просек 1га Вырубка угрожающих деревьев 210шт </v>
      </c>
      <c r="M3045" s="6"/>
      <c r="N3045" s="6"/>
    </row>
    <row r="3046" spans="1:14" s="37" customFormat="1" ht="28.5" hidden="1" outlineLevel="2">
      <c r="A3046" s="51"/>
      <c r="B3046" s="95" t="s">
        <v>284</v>
      </c>
      <c r="C3046" s="51" t="s">
        <v>2547</v>
      </c>
      <c r="D3046" s="51" t="s">
        <v>2489</v>
      </c>
      <c r="E3046" s="51"/>
      <c r="F3046" s="7" t="s">
        <v>2680</v>
      </c>
      <c r="G3046" s="51"/>
      <c r="H3046" s="51"/>
      <c r="I3046" s="51" t="s">
        <v>61</v>
      </c>
      <c r="J3046" s="51">
        <v>2</v>
      </c>
      <c r="K3046" s="51">
        <v>2</v>
      </c>
      <c r="L3046" s="7" t="s">
        <v>2602</v>
      </c>
      <c r="M3046" s="6" t="s">
        <v>63</v>
      </c>
      <c r="N3046" s="6">
        <v>1</v>
      </c>
    </row>
    <row r="3047" spans="1:14" s="37" customFormat="1" hidden="1" outlineLevel="2">
      <c r="A3047" s="51"/>
      <c r="B3047" s="95" t="s">
        <v>284</v>
      </c>
      <c r="C3047" s="51" t="s">
        <v>2547</v>
      </c>
      <c r="D3047" s="51" t="s">
        <v>2489</v>
      </c>
      <c r="E3047" s="51"/>
      <c r="F3047" s="7" t="s">
        <v>2681</v>
      </c>
      <c r="G3047" s="51"/>
      <c r="H3047" s="51"/>
      <c r="I3047" s="51" t="s">
        <v>61</v>
      </c>
      <c r="J3047" s="51">
        <v>2</v>
      </c>
      <c r="K3047" s="51">
        <v>2</v>
      </c>
      <c r="L3047" s="7" t="s">
        <v>67</v>
      </c>
      <c r="M3047" s="6" t="s">
        <v>510</v>
      </c>
      <c r="N3047" s="6">
        <v>210</v>
      </c>
    </row>
    <row r="3048" spans="1:14" s="37" customFormat="1" ht="71.25" outlineLevel="1" collapsed="1">
      <c r="A3048" s="51" t="s">
        <v>408</v>
      </c>
      <c r="B3048" s="95" t="s">
        <v>284</v>
      </c>
      <c r="C3048" s="51" t="s">
        <v>2492</v>
      </c>
      <c r="D3048" s="51" t="s">
        <v>2489</v>
      </c>
      <c r="E3048" s="51" t="s">
        <v>2682</v>
      </c>
      <c r="F3048" s="7" t="s">
        <v>2683</v>
      </c>
      <c r="G3048" s="51" t="s">
        <v>2599</v>
      </c>
      <c r="H3048" s="51" t="s">
        <v>2684</v>
      </c>
      <c r="I3048" s="51"/>
      <c r="J3048" s="51">
        <v>1</v>
      </c>
      <c r="K3048" s="51">
        <v>6</v>
      </c>
      <c r="L3048" s="7" t="str">
        <f>L3049&amp;" "&amp;N3049&amp;M3049&amp;" "&amp;L3050&amp;" "&amp;N3050&amp;M3050&amp;" "</f>
        <v xml:space="preserve">Расчистка просек 2,8га Вырубка угрожающих деревьев 325шт </v>
      </c>
      <c r="M3048" s="6"/>
      <c r="N3048" s="6"/>
    </row>
    <row r="3049" spans="1:14" s="37" customFormat="1" hidden="1" outlineLevel="2">
      <c r="A3049" s="51"/>
      <c r="B3049" s="95" t="s">
        <v>284</v>
      </c>
      <c r="C3049" s="51" t="s">
        <v>2492</v>
      </c>
      <c r="D3049" s="51" t="s">
        <v>2489</v>
      </c>
      <c r="E3049" s="51"/>
      <c r="F3049" s="7" t="s">
        <v>2685</v>
      </c>
      <c r="G3049" s="51"/>
      <c r="H3049" s="51"/>
      <c r="I3049" s="51" t="s">
        <v>61</v>
      </c>
      <c r="J3049" s="51">
        <v>1</v>
      </c>
      <c r="K3049" s="51">
        <v>1</v>
      </c>
      <c r="L3049" s="7" t="s">
        <v>2602</v>
      </c>
      <c r="M3049" s="6" t="s">
        <v>63</v>
      </c>
      <c r="N3049" s="6">
        <v>2.8</v>
      </c>
    </row>
    <row r="3050" spans="1:14" s="37" customFormat="1" hidden="1" outlineLevel="2">
      <c r="A3050" s="51"/>
      <c r="B3050" s="95" t="s">
        <v>284</v>
      </c>
      <c r="C3050" s="51" t="s">
        <v>2492</v>
      </c>
      <c r="D3050" s="51" t="s">
        <v>2489</v>
      </c>
      <c r="E3050" s="51"/>
      <c r="F3050" s="7" t="s">
        <v>2686</v>
      </c>
      <c r="G3050" s="51"/>
      <c r="H3050" s="51"/>
      <c r="I3050" s="51" t="s">
        <v>61</v>
      </c>
      <c r="J3050" s="51">
        <v>1</v>
      </c>
      <c r="K3050" s="51">
        <v>6</v>
      </c>
      <c r="L3050" s="7" t="s">
        <v>67</v>
      </c>
      <c r="M3050" s="6" t="s">
        <v>510</v>
      </c>
      <c r="N3050" s="6">
        <v>325</v>
      </c>
    </row>
    <row r="3051" spans="1:14" s="37" customFormat="1" ht="42.75" outlineLevel="1" collapsed="1">
      <c r="A3051" s="51" t="s">
        <v>413</v>
      </c>
      <c r="B3051" s="95" t="s">
        <v>284</v>
      </c>
      <c r="C3051" s="51" t="s">
        <v>2492</v>
      </c>
      <c r="D3051" s="51" t="s">
        <v>2489</v>
      </c>
      <c r="E3051" s="51" t="s">
        <v>2687</v>
      </c>
      <c r="F3051" s="7" t="s">
        <v>2688</v>
      </c>
      <c r="G3051" s="51" t="s">
        <v>2599</v>
      </c>
      <c r="H3051" s="51" t="s">
        <v>2689</v>
      </c>
      <c r="I3051" s="51"/>
      <c r="J3051" s="51">
        <v>1</v>
      </c>
      <c r="K3051" s="51">
        <v>11</v>
      </c>
      <c r="L3051" s="7" t="str">
        <f>L3052&amp;" "&amp;N3052&amp;M3052&amp;" "&amp;L3053&amp;" "&amp;N3053&amp;M3053&amp;" "&amp;L3054&amp;" "&amp;N3054&amp;M3054&amp;" "</f>
        <v xml:space="preserve">Расчистка просек 2,01га Вырубка угрожающих деревьев 190шт Установка РЛНД 1шт </v>
      </c>
      <c r="M3051" s="6"/>
      <c r="N3051" s="6"/>
    </row>
    <row r="3052" spans="1:14" s="37" customFormat="1" ht="28.5" hidden="1" outlineLevel="2">
      <c r="A3052" s="51"/>
      <c r="B3052" s="95" t="s">
        <v>284</v>
      </c>
      <c r="C3052" s="51" t="s">
        <v>2492</v>
      </c>
      <c r="D3052" s="51" t="s">
        <v>2489</v>
      </c>
      <c r="E3052" s="51"/>
      <c r="F3052" s="7" t="s">
        <v>2690</v>
      </c>
      <c r="G3052" s="51"/>
      <c r="H3052" s="51"/>
      <c r="I3052" s="51" t="s">
        <v>61</v>
      </c>
      <c r="J3052" s="51">
        <v>1</v>
      </c>
      <c r="K3052" s="51">
        <v>1</v>
      </c>
      <c r="L3052" s="7" t="s">
        <v>2602</v>
      </c>
      <c r="M3052" s="6" t="s">
        <v>63</v>
      </c>
      <c r="N3052" s="6">
        <v>2.0099999999999998</v>
      </c>
    </row>
    <row r="3053" spans="1:14" s="37" customFormat="1" ht="28.5" hidden="1" outlineLevel="2">
      <c r="A3053" s="51"/>
      <c r="B3053" s="95" t="s">
        <v>284</v>
      </c>
      <c r="C3053" s="51" t="s">
        <v>2492</v>
      </c>
      <c r="D3053" s="51" t="s">
        <v>2489</v>
      </c>
      <c r="E3053" s="51"/>
      <c r="F3053" s="7" t="s">
        <v>2690</v>
      </c>
      <c r="G3053" s="51"/>
      <c r="H3053" s="51"/>
      <c r="I3053" s="51" t="s">
        <v>61</v>
      </c>
      <c r="J3053" s="51">
        <v>1</v>
      </c>
      <c r="K3053" s="51">
        <v>1</v>
      </c>
      <c r="L3053" s="7" t="s">
        <v>67</v>
      </c>
      <c r="M3053" s="6" t="s">
        <v>510</v>
      </c>
      <c r="N3053" s="6">
        <v>190</v>
      </c>
    </row>
    <row r="3054" spans="1:14" s="37" customFormat="1" hidden="1" outlineLevel="2">
      <c r="A3054" s="51"/>
      <c r="B3054" s="95" t="s">
        <v>284</v>
      </c>
      <c r="C3054" s="51" t="s">
        <v>2492</v>
      </c>
      <c r="D3054" s="51" t="s">
        <v>2489</v>
      </c>
      <c r="E3054" s="51"/>
      <c r="F3054" s="7" t="s">
        <v>2691</v>
      </c>
      <c r="G3054" s="51"/>
      <c r="H3054" s="51"/>
      <c r="I3054" s="51" t="s">
        <v>61</v>
      </c>
      <c r="J3054" s="51">
        <v>11</v>
      </c>
      <c r="K3054" s="51">
        <v>11</v>
      </c>
      <c r="L3054" s="7" t="s">
        <v>379</v>
      </c>
      <c r="M3054" s="6" t="s">
        <v>510</v>
      </c>
      <c r="N3054" s="6">
        <v>1</v>
      </c>
    </row>
    <row r="3055" spans="1:14" s="37" customFormat="1" ht="57" outlineLevel="1" collapsed="1">
      <c r="A3055" s="51" t="s">
        <v>418</v>
      </c>
      <c r="B3055" s="95" t="s">
        <v>284</v>
      </c>
      <c r="C3055" s="51" t="s">
        <v>2492</v>
      </c>
      <c r="D3055" s="51" t="s">
        <v>2489</v>
      </c>
      <c r="E3055" s="51" t="s">
        <v>2692</v>
      </c>
      <c r="F3055" s="7" t="s">
        <v>2693</v>
      </c>
      <c r="G3055" s="51" t="s">
        <v>2599</v>
      </c>
      <c r="H3055" s="51" t="s">
        <v>2694</v>
      </c>
      <c r="I3055" s="51"/>
      <c r="J3055" s="51">
        <v>2</v>
      </c>
      <c r="K3055" s="51">
        <v>11</v>
      </c>
      <c r="L3055" s="7" t="str">
        <f>L3056&amp;" "&amp;N3056&amp;M3056&amp;" "&amp;L3057&amp;" "&amp;N3057&amp;M3057&amp;" "&amp;L3058&amp;" "&amp;N3058&amp;M3058&amp;" "&amp;L3059&amp;" "&amp;N3059&amp;M3059&amp;" "&amp;L3060&amp;" "&amp;N3060&amp;M3060&amp;" "&amp;L3061&amp;" "&amp;N3061&amp;M3061&amp;" "</f>
        <v xml:space="preserve">Расчистка просек 1,12га Замена опор пром. д.жб.прист/жб 6шт Замена траверс 1шт Замена изоляторов 6шт Выправка опор 1шт Замена изоляторов 54шт </v>
      </c>
      <c r="M3055" s="6"/>
      <c r="N3055" s="6"/>
    </row>
    <row r="3056" spans="1:14" s="37" customFormat="1" hidden="1" outlineLevel="2">
      <c r="A3056" s="51"/>
      <c r="B3056" s="95" t="s">
        <v>284</v>
      </c>
      <c r="C3056" s="51" t="s">
        <v>2492</v>
      </c>
      <c r="D3056" s="51" t="s">
        <v>2489</v>
      </c>
      <c r="E3056" s="51"/>
      <c r="F3056" s="7" t="s">
        <v>2695</v>
      </c>
      <c r="G3056" s="51"/>
      <c r="H3056" s="51"/>
      <c r="I3056" s="51" t="s">
        <v>61</v>
      </c>
      <c r="J3056" s="51">
        <v>2</v>
      </c>
      <c r="K3056" s="51">
        <v>2</v>
      </c>
      <c r="L3056" s="7" t="s">
        <v>2602</v>
      </c>
      <c r="M3056" s="6" t="s">
        <v>63</v>
      </c>
      <c r="N3056" s="6">
        <v>1.1200000000000001</v>
      </c>
    </row>
    <row r="3057" spans="1:14" s="37" customFormat="1" hidden="1" outlineLevel="2">
      <c r="A3057" s="51"/>
      <c r="B3057" s="95" t="s">
        <v>284</v>
      </c>
      <c r="C3057" s="51" t="s">
        <v>2492</v>
      </c>
      <c r="D3057" s="51" t="s">
        <v>2489</v>
      </c>
      <c r="E3057" s="51"/>
      <c r="F3057" s="7" t="s">
        <v>2696</v>
      </c>
      <c r="G3057" s="51"/>
      <c r="H3057" s="51"/>
      <c r="I3057" s="51" t="s">
        <v>61</v>
      </c>
      <c r="J3057" s="51">
        <v>8</v>
      </c>
      <c r="K3057" s="51">
        <v>8</v>
      </c>
      <c r="L3057" s="7" t="s">
        <v>2697</v>
      </c>
      <c r="M3057" s="6" t="s">
        <v>510</v>
      </c>
      <c r="N3057" s="6">
        <v>6</v>
      </c>
    </row>
    <row r="3058" spans="1:14" s="37" customFormat="1" hidden="1" outlineLevel="2">
      <c r="A3058" s="51"/>
      <c r="B3058" s="95" t="s">
        <v>284</v>
      </c>
      <c r="C3058" s="51" t="s">
        <v>2492</v>
      </c>
      <c r="D3058" s="51" t="s">
        <v>2489</v>
      </c>
      <c r="E3058" s="51"/>
      <c r="F3058" s="7" t="s">
        <v>2698</v>
      </c>
      <c r="G3058" s="51"/>
      <c r="H3058" s="51"/>
      <c r="I3058" s="51" t="s">
        <v>61</v>
      </c>
      <c r="J3058" s="51">
        <v>8</v>
      </c>
      <c r="K3058" s="51">
        <v>8</v>
      </c>
      <c r="L3058" s="7" t="s">
        <v>289</v>
      </c>
      <c r="M3058" s="6" t="s">
        <v>510</v>
      </c>
      <c r="N3058" s="6">
        <v>1</v>
      </c>
    </row>
    <row r="3059" spans="1:14" s="37" customFormat="1" hidden="1" outlineLevel="2">
      <c r="A3059" s="51"/>
      <c r="B3059" s="95" t="s">
        <v>284</v>
      </c>
      <c r="C3059" s="51" t="s">
        <v>2492</v>
      </c>
      <c r="D3059" s="51" t="s">
        <v>2489</v>
      </c>
      <c r="E3059" s="51"/>
      <c r="F3059" s="7" t="s">
        <v>2699</v>
      </c>
      <c r="G3059" s="51"/>
      <c r="H3059" s="51"/>
      <c r="I3059" s="51" t="s">
        <v>61</v>
      </c>
      <c r="J3059" s="51">
        <v>6</v>
      </c>
      <c r="K3059" s="51">
        <v>6</v>
      </c>
      <c r="L3059" s="7" t="s">
        <v>77</v>
      </c>
      <c r="M3059" s="6" t="s">
        <v>510</v>
      </c>
      <c r="N3059" s="6">
        <v>6</v>
      </c>
    </row>
    <row r="3060" spans="1:14" s="37" customFormat="1" hidden="1" outlineLevel="2">
      <c r="A3060" s="51"/>
      <c r="B3060" s="95" t="s">
        <v>284</v>
      </c>
      <c r="C3060" s="51" t="s">
        <v>2492</v>
      </c>
      <c r="D3060" s="51" t="s">
        <v>2489</v>
      </c>
      <c r="E3060" s="51"/>
      <c r="F3060" s="7" t="s">
        <v>2700</v>
      </c>
      <c r="G3060" s="51"/>
      <c r="H3060" s="51"/>
      <c r="I3060" s="51" t="s">
        <v>61</v>
      </c>
      <c r="J3060" s="51">
        <v>8</v>
      </c>
      <c r="K3060" s="51">
        <v>8</v>
      </c>
      <c r="L3060" s="7" t="s">
        <v>113</v>
      </c>
      <c r="M3060" s="6" t="s">
        <v>510</v>
      </c>
      <c r="N3060" s="6">
        <v>1</v>
      </c>
    </row>
    <row r="3061" spans="1:14" s="37" customFormat="1" hidden="1" outlineLevel="2">
      <c r="A3061" s="51"/>
      <c r="B3061" s="95" t="s">
        <v>284</v>
      </c>
      <c r="C3061" s="51" t="s">
        <v>2492</v>
      </c>
      <c r="D3061" s="51" t="s">
        <v>2489</v>
      </c>
      <c r="E3061" s="51"/>
      <c r="F3061" s="7" t="s">
        <v>2701</v>
      </c>
      <c r="G3061" s="51"/>
      <c r="H3061" s="51"/>
      <c r="I3061" s="51" t="s">
        <v>61</v>
      </c>
      <c r="J3061" s="51">
        <v>8</v>
      </c>
      <c r="K3061" s="51">
        <v>8</v>
      </c>
      <c r="L3061" s="7" t="s">
        <v>77</v>
      </c>
      <c r="M3061" s="6" t="s">
        <v>510</v>
      </c>
      <c r="N3061" s="6">
        <v>54</v>
      </c>
    </row>
    <row r="3062" spans="1:14" s="37" customFormat="1" ht="42.75" outlineLevel="1" collapsed="1">
      <c r="A3062" s="51" t="s">
        <v>424</v>
      </c>
      <c r="B3062" s="95" t="s">
        <v>284</v>
      </c>
      <c r="C3062" s="51" t="s">
        <v>2492</v>
      </c>
      <c r="D3062" s="51" t="s">
        <v>2489</v>
      </c>
      <c r="E3062" s="51" t="s">
        <v>2702</v>
      </c>
      <c r="F3062" s="7" t="s">
        <v>2703</v>
      </c>
      <c r="G3062" s="51" t="s">
        <v>2599</v>
      </c>
      <c r="H3062" s="51" t="s">
        <v>2704</v>
      </c>
      <c r="I3062" s="51"/>
      <c r="J3062" s="51">
        <v>2</v>
      </c>
      <c r="K3062" s="51">
        <v>11</v>
      </c>
      <c r="L3062" s="7" t="str">
        <f>L3063&amp;" "&amp;N3063&amp;M3063&amp;" "&amp;L3064&amp;" "&amp;N3064&amp;M3064&amp;" "</f>
        <v xml:space="preserve">Расчистка просек 3,24га Вырубка угрожающих деревьев 135шт </v>
      </c>
      <c r="M3062" s="6"/>
      <c r="N3062" s="6"/>
    </row>
    <row r="3063" spans="1:14" s="37" customFormat="1" ht="42.75" hidden="1" outlineLevel="2">
      <c r="A3063" s="51"/>
      <c r="B3063" s="95" t="s">
        <v>284</v>
      </c>
      <c r="C3063" s="51" t="s">
        <v>2492</v>
      </c>
      <c r="D3063" s="51" t="s">
        <v>2489</v>
      </c>
      <c r="E3063" s="51"/>
      <c r="F3063" s="7" t="s">
        <v>2705</v>
      </c>
      <c r="G3063" s="51"/>
      <c r="H3063" s="51"/>
      <c r="I3063" s="51" t="s">
        <v>61</v>
      </c>
      <c r="J3063" s="51">
        <v>2</v>
      </c>
      <c r="K3063" s="51">
        <v>11</v>
      </c>
      <c r="L3063" s="7" t="s">
        <v>2602</v>
      </c>
      <c r="M3063" s="6" t="s">
        <v>63</v>
      </c>
      <c r="N3063" s="6">
        <f>1+0.54+1.7</f>
        <v>3.24</v>
      </c>
    </row>
    <row r="3064" spans="1:14" s="37" customFormat="1" ht="42.75" hidden="1" outlineLevel="2">
      <c r="A3064" s="51"/>
      <c r="B3064" s="95" t="s">
        <v>284</v>
      </c>
      <c r="C3064" s="51" t="s">
        <v>2492</v>
      </c>
      <c r="D3064" s="51" t="s">
        <v>2489</v>
      </c>
      <c r="E3064" s="51"/>
      <c r="F3064" s="7" t="s">
        <v>2706</v>
      </c>
      <c r="G3064" s="51"/>
      <c r="H3064" s="51"/>
      <c r="I3064" s="51" t="s">
        <v>61</v>
      </c>
      <c r="J3064" s="51">
        <v>2</v>
      </c>
      <c r="K3064" s="51">
        <v>11</v>
      </c>
      <c r="L3064" s="7" t="s">
        <v>67</v>
      </c>
      <c r="M3064" s="6" t="s">
        <v>510</v>
      </c>
      <c r="N3064" s="6">
        <f>70+65</f>
        <v>135</v>
      </c>
    </row>
    <row r="3065" spans="1:14" s="37" customFormat="1" ht="42.75" outlineLevel="1" collapsed="1">
      <c r="A3065" s="51" t="s">
        <v>429</v>
      </c>
      <c r="B3065" s="95" t="s">
        <v>284</v>
      </c>
      <c r="C3065" s="51" t="s">
        <v>2492</v>
      </c>
      <c r="D3065" s="51" t="s">
        <v>2489</v>
      </c>
      <c r="E3065" s="51" t="s">
        <v>2707</v>
      </c>
      <c r="F3065" s="7" t="s">
        <v>2708</v>
      </c>
      <c r="G3065" s="51" t="s">
        <v>2599</v>
      </c>
      <c r="H3065" s="51" t="s">
        <v>2709</v>
      </c>
      <c r="I3065" s="51"/>
      <c r="J3065" s="51">
        <v>3</v>
      </c>
      <c r="K3065" s="51">
        <v>6</v>
      </c>
      <c r="L3065" s="7" t="str">
        <f>L3066&amp;" "&amp;N3066&amp;M3066&amp;" "&amp;L3067&amp;" "&amp;N3067&amp;M3067&amp;" "&amp;L3068&amp;" "&amp;N3068&amp;M3068&amp;" "</f>
        <v xml:space="preserve">Расчистка просек 2,24га Выправка опор 20шт Установка РЛНД 1шт </v>
      </c>
      <c r="M3065" s="6"/>
      <c r="N3065" s="6"/>
    </row>
    <row r="3066" spans="1:14" s="37" customFormat="1" ht="28.5" hidden="1" outlineLevel="2">
      <c r="A3066" s="51"/>
      <c r="B3066" s="95" t="s">
        <v>284</v>
      </c>
      <c r="C3066" s="51" t="s">
        <v>2492</v>
      </c>
      <c r="D3066" s="51" t="s">
        <v>2489</v>
      </c>
      <c r="E3066" s="51"/>
      <c r="F3066" s="7" t="s">
        <v>2710</v>
      </c>
      <c r="G3066" s="51"/>
      <c r="H3066" s="51"/>
      <c r="I3066" s="51" t="s">
        <v>61</v>
      </c>
      <c r="J3066" s="51">
        <v>3</v>
      </c>
      <c r="K3066" s="51">
        <v>3</v>
      </c>
      <c r="L3066" s="7" t="s">
        <v>2602</v>
      </c>
      <c r="M3066" s="6" t="s">
        <v>63</v>
      </c>
      <c r="N3066" s="6">
        <v>2.2400000000000002</v>
      </c>
    </row>
    <row r="3067" spans="1:14" s="37" customFormat="1" ht="28.5" hidden="1" outlineLevel="2">
      <c r="A3067" s="51"/>
      <c r="B3067" s="95" t="s">
        <v>284</v>
      </c>
      <c r="C3067" s="51" t="s">
        <v>2492</v>
      </c>
      <c r="D3067" s="51" t="s">
        <v>2489</v>
      </c>
      <c r="E3067" s="51"/>
      <c r="F3067" s="7" t="s">
        <v>2711</v>
      </c>
      <c r="G3067" s="51"/>
      <c r="H3067" s="51"/>
      <c r="I3067" s="51" t="s">
        <v>61</v>
      </c>
      <c r="J3067" s="51">
        <v>3</v>
      </c>
      <c r="K3067" s="51">
        <v>3</v>
      </c>
      <c r="L3067" s="7" t="s">
        <v>113</v>
      </c>
      <c r="M3067" s="6" t="s">
        <v>510</v>
      </c>
      <c r="N3067" s="6">
        <v>20</v>
      </c>
    </row>
    <row r="3068" spans="1:14" s="37" customFormat="1" hidden="1" outlineLevel="2">
      <c r="A3068" s="51"/>
      <c r="B3068" s="95" t="s">
        <v>284</v>
      </c>
      <c r="C3068" s="51" t="s">
        <v>2492</v>
      </c>
      <c r="D3068" s="51" t="s">
        <v>2489</v>
      </c>
      <c r="E3068" s="51"/>
      <c r="F3068" s="7" t="s">
        <v>2712</v>
      </c>
      <c r="G3068" s="51"/>
      <c r="H3068" s="51"/>
      <c r="I3068" s="51" t="s">
        <v>61</v>
      </c>
      <c r="J3068" s="51">
        <v>6</v>
      </c>
      <c r="K3068" s="51">
        <v>6</v>
      </c>
      <c r="L3068" s="7" t="s">
        <v>379</v>
      </c>
      <c r="M3068" s="6" t="s">
        <v>510</v>
      </c>
      <c r="N3068" s="6">
        <v>1</v>
      </c>
    </row>
    <row r="3069" spans="1:14" s="37" customFormat="1" ht="42.75" outlineLevel="1" collapsed="1">
      <c r="A3069" s="51" t="s">
        <v>434</v>
      </c>
      <c r="B3069" s="95" t="s">
        <v>284</v>
      </c>
      <c r="C3069" s="51" t="s">
        <v>2492</v>
      </c>
      <c r="D3069" s="51" t="s">
        <v>2489</v>
      </c>
      <c r="E3069" s="51" t="s">
        <v>2713</v>
      </c>
      <c r="F3069" s="7" t="s">
        <v>2714</v>
      </c>
      <c r="G3069" s="51" t="s">
        <v>2715</v>
      </c>
      <c r="H3069" s="51"/>
      <c r="I3069" s="51"/>
      <c r="J3069" s="51">
        <v>1</v>
      </c>
      <c r="K3069" s="51">
        <v>10</v>
      </c>
      <c r="L3069" s="7" t="str">
        <f>L3070&amp;" "&amp;N3070&amp;M3070&amp;" "&amp;L3071&amp;" "&amp;N3071&amp;M3071&amp;" "&amp;L3072&amp;" "&amp;N3072&amp;M3072&amp;" "&amp;L3073&amp;" "&amp;N3073&amp;M3073&amp;" "&amp;L3074&amp;" "&amp;N3074&amp;M3074&amp;" "</f>
        <v xml:space="preserve">Выправка опор 7шт Вырубка угрожающих деревьев 146шт Установка РЛНД 1шт Замена изоляторов 6шт Расчистка просек 1,3га </v>
      </c>
      <c r="M3069" s="6"/>
      <c r="N3069" s="6"/>
    </row>
    <row r="3070" spans="1:14" s="37" customFormat="1" hidden="1" outlineLevel="2">
      <c r="A3070" s="51"/>
      <c r="B3070" s="95" t="s">
        <v>284</v>
      </c>
      <c r="C3070" s="51" t="s">
        <v>2492</v>
      </c>
      <c r="D3070" s="51" t="s">
        <v>2489</v>
      </c>
      <c r="E3070" s="51"/>
      <c r="F3070" s="7" t="s">
        <v>2716</v>
      </c>
      <c r="G3070" s="51"/>
      <c r="H3070" s="51"/>
      <c r="I3070" s="51" t="s">
        <v>61</v>
      </c>
      <c r="J3070" s="51">
        <v>1</v>
      </c>
      <c r="K3070" s="51">
        <v>1</v>
      </c>
      <c r="L3070" s="7" t="s">
        <v>113</v>
      </c>
      <c r="M3070" s="6" t="s">
        <v>510</v>
      </c>
      <c r="N3070" s="6">
        <v>7</v>
      </c>
    </row>
    <row r="3071" spans="1:14" s="37" customFormat="1" hidden="1" outlineLevel="2">
      <c r="A3071" s="51"/>
      <c r="B3071" s="95" t="s">
        <v>284</v>
      </c>
      <c r="C3071" s="51" t="s">
        <v>2492</v>
      </c>
      <c r="D3071" s="51" t="s">
        <v>2489</v>
      </c>
      <c r="E3071" s="51"/>
      <c r="F3071" s="7" t="s">
        <v>2717</v>
      </c>
      <c r="G3071" s="51"/>
      <c r="H3071" s="51"/>
      <c r="I3071" s="51" t="s">
        <v>61</v>
      </c>
      <c r="J3071" s="51">
        <v>3</v>
      </c>
      <c r="K3071" s="51">
        <v>3</v>
      </c>
      <c r="L3071" s="7" t="s">
        <v>67</v>
      </c>
      <c r="M3071" s="6" t="s">
        <v>510</v>
      </c>
      <c r="N3071" s="6">
        <v>146</v>
      </c>
    </row>
    <row r="3072" spans="1:14" s="37" customFormat="1" hidden="1" outlineLevel="2">
      <c r="A3072" s="51"/>
      <c r="B3072" s="95" t="s">
        <v>284</v>
      </c>
      <c r="C3072" s="51" t="s">
        <v>2492</v>
      </c>
      <c r="D3072" s="51" t="s">
        <v>2489</v>
      </c>
      <c r="E3072" s="51"/>
      <c r="F3072" s="7" t="s">
        <v>2718</v>
      </c>
      <c r="G3072" s="51"/>
      <c r="H3072" s="51"/>
      <c r="I3072" s="51" t="s">
        <v>61</v>
      </c>
      <c r="J3072" s="51">
        <v>7</v>
      </c>
      <c r="K3072" s="51">
        <v>7</v>
      </c>
      <c r="L3072" s="7" t="s">
        <v>379</v>
      </c>
      <c r="M3072" s="6" t="s">
        <v>510</v>
      </c>
      <c r="N3072" s="6">
        <v>1</v>
      </c>
    </row>
    <row r="3073" spans="1:14" s="37" customFormat="1" hidden="1" outlineLevel="2">
      <c r="A3073" s="51"/>
      <c r="B3073" s="95" t="s">
        <v>284</v>
      </c>
      <c r="C3073" s="51" t="s">
        <v>2492</v>
      </c>
      <c r="D3073" s="51" t="s">
        <v>2489</v>
      </c>
      <c r="E3073" s="51"/>
      <c r="F3073" s="7" t="s">
        <v>2718</v>
      </c>
      <c r="G3073" s="51"/>
      <c r="H3073" s="51"/>
      <c r="I3073" s="51" t="s">
        <v>61</v>
      </c>
      <c r="J3073" s="51">
        <v>7</v>
      </c>
      <c r="K3073" s="51">
        <v>7</v>
      </c>
      <c r="L3073" s="7" t="s">
        <v>77</v>
      </c>
      <c r="M3073" s="6" t="s">
        <v>510</v>
      </c>
      <c r="N3073" s="6">
        <v>6</v>
      </c>
    </row>
    <row r="3074" spans="1:14" s="37" customFormat="1" hidden="1" outlineLevel="2">
      <c r="A3074" s="51"/>
      <c r="B3074" s="95" t="s">
        <v>284</v>
      </c>
      <c r="C3074" s="51" t="s">
        <v>2492</v>
      </c>
      <c r="D3074" s="51" t="s">
        <v>2489</v>
      </c>
      <c r="E3074" s="51"/>
      <c r="F3074" s="7" t="s">
        <v>2717</v>
      </c>
      <c r="G3074" s="51"/>
      <c r="H3074" s="51"/>
      <c r="I3074" s="51" t="s">
        <v>61</v>
      </c>
      <c r="J3074" s="51">
        <v>10</v>
      </c>
      <c r="K3074" s="51">
        <v>10</v>
      </c>
      <c r="L3074" s="7" t="s">
        <v>2602</v>
      </c>
      <c r="M3074" s="6" t="s">
        <v>63</v>
      </c>
      <c r="N3074" s="6">
        <v>1.3</v>
      </c>
    </row>
    <row r="3075" spans="1:14" s="37" customFormat="1" ht="28.5" outlineLevel="1" collapsed="1">
      <c r="A3075" s="51" t="s">
        <v>438</v>
      </c>
      <c r="B3075" s="95" t="s">
        <v>284</v>
      </c>
      <c r="C3075" s="51" t="s">
        <v>2492</v>
      </c>
      <c r="D3075" s="51" t="s">
        <v>2489</v>
      </c>
      <c r="E3075" s="51" t="s">
        <v>2719</v>
      </c>
      <c r="F3075" s="7" t="s">
        <v>2720</v>
      </c>
      <c r="G3075" s="51" t="s">
        <v>59</v>
      </c>
      <c r="H3075" s="51"/>
      <c r="I3075" s="51"/>
      <c r="J3075" s="51">
        <v>9</v>
      </c>
      <c r="K3075" s="51">
        <v>9</v>
      </c>
      <c r="L3075" s="7" t="str">
        <f>L3076&amp;" "&amp;N3076&amp;M3076&amp;" "&amp;L3077&amp;" "&amp;N3077&amp;M3077&amp;" "</f>
        <v xml:space="preserve">Расчистка просек 7,26га Вырубка угрожающих деревьев 307шт </v>
      </c>
      <c r="M3075" s="6"/>
      <c r="N3075" s="6"/>
    </row>
    <row r="3076" spans="1:14" s="37" customFormat="1" ht="28.5" hidden="1" outlineLevel="2">
      <c r="A3076" s="51"/>
      <c r="B3076" s="95" t="s">
        <v>284</v>
      </c>
      <c r="C3076" s="51" t="s">
        <v>2492</v>
      </c>
      <c r="D3076" s="51" t="s">
        <v>2489</v>
      </c>
      <c r="E3076" s="51"/>
      <c r="F3076" s="7" t="s">
        <v>2721</v>
      </c>
      <c r="G3076" s="51"/>
      <c r="H3076" s="51"/>
      <c r="I3076" s="51" t="s">
        <v>61</v>
      </c>
      <c r="J3076" s="51">
        <v>2</v>
      </c>
      <c r="K3076" s="51">
        <v>9</v>
      </c>
      <c r="L3076" s="7" t="s">
        <v>2602</v>
      </c>
      <c r="M3076" s="6" t="s">
        <v>63</v>
      </c>
      <c r="N3076" s="6">
        <f>3.9+3.36</f>
        <v>7.26</v>
      </c>
    </row>
    <row r="3077" spans="1:14" s="37" customFormat="1" ht="28.5" hidden="1" outlineLevel="2">
      <c r="A3077" s="51"/>
      <c r="B3077" s="95" t="s">
        <v>284</v>
      </c>
      <c r="C3077" s="51" t="s">
        <v>2492</v>
      </c>
      <c r="D3077" s="51" t="s">
        <v>2489</v>
      </c>
      <c r="E3077" s="51"/>
      <c r="F3077" s="7" t="s">
        <v>2722</v>
      </c>
      <c r="G3077" s="51"/>
      <c r="H3077" s="51"/>
      <c r="I3077" s="51" t="s">
        <v>61</v>
      </c>
      <c r="J3077" s="51">
        <v>9</v>
      </c>
      <c r="K3077" s="51">
        <v>9</v>
      </c>
      <c r="L3077" s="7" t="s">
        <v>67</v>
      </c>
      <c r="M3077" s="6" t="s">
        <v>510</v>
      </c>
      <c r="N3077" s="6">
        <v>307</v>
      </c>
    </row>
    <row r="3078" spans="1:14" s="37" customFormat="1" ht="42.75" outlineLevel="1" collapsed="1">
      <c r="A3078" s="51" t="s">
        <v>444</v>
      </c>
      <c r="B3078" s="95" t="s">
        <v>284</v>
      </c>
      <c r="C3078" s="51" t="s">
        <v>2492</v>
      </c>
      <c r="D3078" s="51" t="s">
        <v>2489</v>
      </c>
      <c r="E3078" s="51" t="s">
        <v>2723</v>
      </c>
      <c r="F3078" s="7" t="s">
        <v>2724</v>
      </c>
      <c r="G3078" s="51" t="s">
        <v>2599</v>
      </c>
      <c r="H3078" s="51" t="s">
        <v>2725</v>
      </c>
      <c r="I3078" s="51"/>
      <c r="J3078" s="51">
        <v>12</v>
      </c>
      <c r="K3078" s="51">
        <v>12</v>
      </c>
      <c r="L3078" s="7" t="str">
        <f>L3079&amp;" "&amp;N3079&amp;M3079&amp;" "</f>
        <v xml:space="preserve">Вырубка угрожающих деревьев 122шт </v>
      </c>
      <c r="M3078" s="6"/>
      <c r="N3078" s="6"/>
    </row>
    <row r="3079" spans="1:14" s="37" customFormat="1" hidden="1" outlineLevel="2">
      <c r="A3079" s="51"/>
      <c r="B3079" s="95" t="s">
        <v>284</v>
      </c>
      <c r="C3079" s="51" t="s">
        <v>2492</v>
      </c>
      <c r="D3079" s="51" t="s">
        <v>2489</v>
      </c>
      <c r="E3079" s="51"/>
      <c r="F3079" s="7" t="s">
        <v>2726</v>
      </c>
      <c r="G3079" s="51"/>
      <c r="H3079" s="51"/>
      <c r="I3079" s="51" t="s">
        <v>61</v>
      </c>
      <c r="J3079" s="51">
        <v>12</v>
      </c>
      <c r="K3079" s="51">
        <v>12</v>
      </c>
      <c r="L3079" s="7" t="s">
        <v>67</v>
      </c>
      <c r="M3079" s="6" t="s">
        <v>510</v>
      </c>
      <c r="N3079" s="6">
        <v>122</v>
      </c>
    </row>
    <row r="3080" spans="1:14" s="37" customFormat="1" ht="28.5" outlineLevel="1" collapsed="1">
      <c r="A3080" s="51" t="s">
        <v>452</v>
      </c>
      <c r="B3080" s="95" t="s">
        <v>284</v>
      </c>
      <c r="C3080" s="51" t="s">
        <v>2492</v>
      </c>
      <c r="D3080" s="51" t="s">
        <v>2489</v>
      </c>
      <c r="E3080" s="51" t="s">
        <v>2727</v>
      </c>
      <c r="F3080" s="7" t="s">
        <v>2728</v>
      </c>
      <c r="G3080" s="51" t="s">
        <v>2715</v>
      </c>
      <c r="H3080" s="51"/>
      <c r="I3080" s="51"/>
      <c r="J3080" s="51">
        <v>1</v>
      </c>
      <c r="K3080" s="51">
        <v>12</v>
      </c>
      <c r="L3080" s="7" t="str">
        <f>L3081&amp;" "&amp;N3081&amp;M3081&amp;" "&amp;L3082&amp;" "&amp;N3082&amp;M3082&amp;" "</f>
        <v xml:space="preserve">Расчистка просек 18,61га Вырубка угрожающих деревьев 528шт </v>
      </c>
      <c r="M3080" s="6"/>
      <c r="N3080" s="6"/>
    </row>
    <row r="3081" spans="1:14" s="37" customFormat="1" ht="28.5" hidden="1" outlineLevel="2">
      <c r="A3081" s="51"/>
      <c r="B3081" s="95" t="s">
        <v>284</v>
      </c>
      <c r="C3081" s="51" t="s">
        <v>2492</v>
      </c>
      <c r="D3081" s="51" t="s">
        <v>2489</v>
      </c>
      <c r="E3081" s="51"/>
      <c r="F3081" s="7" t="s">
        <v>2729</v>
      </c>
      <c r="G3081" s="51"/>
      <c r="H3081" s="51"/>
      <c r="I3081" s="51" t="s">
        <v>61</v>
      </c>
      <c r="J3081" s="51">
        <v>1</v>
      </c>
      <c r="K3081" s="51">
        <v>12</v>
      </c>
      <c r="L3081" s="7" t="s">
        <v>2602</v>
      </c>
      <c r="M3081" s="6" t="s">
        <v>63</v>
      </c>
      <c r="N3081" s="6">
        <f>2.31+2.94+2.64+2.94+3.96+3.82</f>
        <v>18.61</v>
      </c>
    </row>
    <row r="3082" spans="1:14" s="37" customFormat="1" ht="28.5" hidden="1" outlineLevel="2">
      <c r="A3082" s="51"/>
      <c r="B3082" s="95" t="s">
        <v>284</v>
      </c>
      <c r="C3082" s="51" t="s">
        <v>2492</v>
      </c>
      <c r="D3082" s="51" t="s">
        <v>2489</v>
      </c>
      <c r="E3082" s="51"/>
      <c r="F3082" s="7" t="s">
        <v>2730</v>
      </c>
      <c r="G3082" s="51"/>
      <c r="H3082" s="51"/>
      <c r="I3082" s="51" t="s">
        <v>61</v>
      </c>
      <c r="J3082" s="51">
        <v>1</v>
      </c>
      <c r="K3082" s="51">
        <v>12</v>
      </c>
      <c r="L3082" s="7" t="s">
        <v>67</v>
      </c>
      <c r="M3082" s="6" t="s">
        <v>510</v>
      </c>
      <c r="N3082" s="6">
        <f>120+144+40+74+60+90</f>
        <v>528</v>
      </c>
    </row>
    <row r="3083" spans="1:14" s="37" customFormat="1" ht="28.5" outlineLevel="1" collapsed="1">
      <c r="A3083" s="51" t="s">
        <v>457</v>
      </c>
      <c r="B3083" s="95" t="s">
        <v>284</v>
      </c>
      <c r="C3083" s="51" t="s">
        <v>2492</v>
      </c>
      <c r="D3083" s="51" t="s">
        <v>2489</v>
      </c>
      <c r="E3083" s="51" t="s">
        <v>2731</v>
      </c>
      <c r="F3083" s="7" t="s">
        <v>2732</v>
      </c>
      <c r="G3083" s="51" t="s">
        <v>59</v>
      </c>
      <c r="H3083" s="51"/>
      <c r="I3083" s="51"/>
      <c r="J3083" s="51">
        <v>6</v>
      </c>
      <c r="K3083" s="51">
        <v>6</v>
      </c>
      <c r="L3083" s="7" t="str">
        <f>L3084&amp;" "&amp;N3084&amp;M3084&amp;" "&amp;L3085&amp;" "&amp;N3085&amp;M3085&amp;" "</f>
        <v xml:space="preserve">Расчистка просек 1,17га Вырубка угрожающих деревьев 30шт </v>
      </c>
      <c r="M3083" s="6"/>
      <c r="N3083" s="6"/>
    </row>
    <row r="3084" spans="1:14" s="37" customFormat="1" hidden="1" outlineLevel="2">
      <c r="A3084" s="51"/>
      <c r="B3084" s="95" t="s">
        <v>284</v>
      </c>
      <c r="C3084" s="51" t="s">
        <v>2492</v>
      </c>
      <c r="D3084" s="51" t="s">
        <v>2489</v>
      </c>
      <c r="E3084" s="51"/>
      <c r="F3084" s="7" t="s">
        <v>2733</v>
      </c>
      <c r="G3084" s="51"/>
      <c r="H3084" s="51"/>
      <c r="I3084" s="51" t="s">
        <v>61</v>
      </c>
      <c r="J3084" s="51">
        <v>6</v>
      </c>
      <c r="K3084" s="51">
        <v>6</v>
      </c>
      <c r="L3084" s="7" t="s">
        <v>2602</v>
      </c>
      <c r="M3084" s="6" t="s">
        <v>63</v>
      </c>
      <c r="N3084" s="6">
        <v>1.17</v>
      </c>
    </row>
    <row r="3085" spans="1:14" s="37" customFormat="1" hidden="1" outlineLevel="2">
      <c r="A3085" s="51"/>
      <c r="B3085" s="95" t="s">
        <v>284</v>
      </c>
      <c r="C3085" s="51" t="s">
        <v>2492</v>
      </c>
      <c r="D3085" s="51" t="s">
        <v>2489</v>
      </c>
      <c r="E3085" s="51"/>
      <c r="F3085" s="7" t="s">
        <v>2733</v>
      </c>
      <c r="G3085" s="51"/>
      <c r="H3085" s="51"/>
      <c r="I3085" s="51" t="s">
        <v>61</v>
      </c>
      <c r="J3085" s="51">
        <v>6</v>
      </c>
      <c r="K3085" s="51">
        <v>6</v>
      </c>
      <c r="L3085" s="7" t="s">
        <v>67</v>
      </c>
      <c r="M3085" s="6" t="s">
        <v>510</v>
      </c>
      <c r="N3085" s="6">
        <v>30</v>
      </c>
    </row>
    <row r="3086" spans="1:14" s="37" customFormat="1" ht="28.5" outlineLevel="1" collapsed="1">
      <c r="A3086" s="51" t="s">
        <v>464</v>
      </c>
      <c r="B3086" s="95" t="s">
        <v>284</v>
      </c>
      <c r="C3086" s="51" t="s">
        <v>2507</v>
      </c>
      <c r="D3086" s="51" t="s">
        <v>2489</v>
      </c>
      <c r="E3086" s="51" t="s">
        <v>2734</v>
      </c>
      <c r="F3086" s="7" t="s">
        <v>2735</v>
      </c>
      <c r="G3086" s="51" t="s">
        <v>2500</v>
      </c>
      <c r="H3086" s="51" t="s">
        <v>2736</v>
      </c>
      <c r="I3086" s="51"/>
      <c r="J3086" s="51">
        <v>8</v>
      </c>
      <c r="K3086" s="51">
        <v>8</v>
      </c>
      <c r="L3086" s="7" t="str">
        <f>L3087&amp;" "&amp;N3087&amp;M3087&amp;" "&amp;L3088&amp;" "&amp;N3088&amp;M3088&amp;" "</f>
        <v xml:space="preserve">Расчистка просек 2,7га Вырубка угрожающих деревьев 90шт </v>
      </c>
      <c r="M3086" s="6"/>
      <c r="N3086" s="6"/>
    </row>
    <row r="3087" spans="1:14" s="37" customFormat="1" ht="28.5" hidden="1" outlineLevel="2">
      <c r="A3087" s="51"/>
      <c r="B3087" s="95" t="s">
        <v>284</v>
      </c>
      <c r="C3087" s="51" t="s">
        <v>2507</v>
      </c>
      <c r="D3087" s="51" t="s">
        <v>2489</v>
      </c>
      <c r="E3087" s="51"/>
      <c r="F3087" s="7" t="s">
        <v>2737</v>
      </c>
      <c r="G3087" s="51"/>
      <c r="H3087" s="51"/>
      <c r="I3087" s="51" t="s">
        <v>61</v>
      </c>
      <c r="J3087" s="51">
        <v>8</v>
      </c>
      <c r="K3087" s="51">
        <v>8</v>
      </c>
      <c r="L3087" s="7" t="s">
        <v>2602</v>
      </c>
      <c r="M3087" s="6" t="s">
        <v>63</v>
      </c>
      <c r="N3087" s="6">
        <v>2.7</v>
      </c>
    </row>
    <row r="3088" spans="1:14" s="37" customFormat="1" ht="28.5" hidden="1" outlineLevel="2">
      <c r="A3088" s="51"/>
      <c r="B3088" s="95" t="s">
        <v>284</v>
      </c>
      <c r="C3088" s="51" t="s">
        <v>2507</v>
      </c>
      <c r="D3088" s="51" t="s">
        <v>2489</v>
      </c>
      <c r="E3088" s="51"/>
      <c r="F3088" s="7" t="s">
        <v>2738</v>
      </c>
      <c r="G3088" s="51"/>
      <c r="H3088" s="51"/>
      <c r="I3088" s="51" t="s">
        <v>61</v>
      </c>
      <c r="J3088" s="51">
        <v>8</v>
      </c>
      <c r="K3088" s="51">
        <v>8</v>
      </c>
      <c r="L3088" s="7" t="s">
        <v>67</v>
      </c>
      <c r="M3088" s="6" t="s">
        <v>510</v>
      </c>
      <c r="N3088" s="6">
        <v>90</v>
      </c>
    </row>
    <row r="3089" spans="1:14" s="37" customFormat="1" ht="57" outlineLevel="1" collapsed="1">
      <c r="A3089" s="51" t="s">
        <v>468</v>
      </c>
      <c r="B3089" s="95" t="s">
        <v>284</v>
      </c>
      <c r="C3089" s="51" t="s">
        <v>2507</v>
      </c>
      <c r="D3089" s="51" t="s">
        <v>2489</v>
      </c>
      <c r="E3089" s="51" t="s">
        <v>2739</v>
      </c>
      <c r="F3089" s="7" t="s">
        <v>2740</v>
      </c>
      <c r="G3089" s="51" t="s">
        <v>2636</v>
      </c>
      <c r="H3089" s="51" t="s">
        <v>2741</v>
      </c>
      <c r="I3089" s="51"/>
      <c r="J3089" s="51">
        <v>8</v>
      </c>
      <c r="K3089" s="51">
        <v>8</v>
      </c>
      <c r="L3089" s="7" t="str">
        <f>L3090&amp;" "&amp;N3090&amp;M3090&amp;" "&amp;L3091&amp;" "&amp;N3091&amp;M3091&amp;" "&amp;L3092&amp;" "&amp;N3092&amp;M3092&amp;" "&amp;L3093&amp;" "&amp;N3093&amp;M3093&amp;" "&amp;L3094&amp;" "&amp;N3094&amp;M3094&amp;" "</f>
        <v xml:space="preserve">Замена опор пром. д.жб.прист/жб 3шт Замена опор сложн. д.жб.прист./жб  1шт Демонтаж опор 1шт Перестановка опор 1шт Обрезка крон деревьев 100шт </v>
      </c>
      <c r="M3089" s="6"/>
      <c r="N3089" s="6"/>
    </row>
    <row r="3090" spans="1:14" s="37" customFormat="1" ht="28.5" hidden="1" outlineLevel="2">
      <c r="A3090" s="51"/>
      <c r="B3090" s="95" t="s">
        <v>284</v>
      </c>
      <c r="C3090" s="51" t="s">
        <v>2507</v>
      </c>
      <c r="D3090" s="51" t="s">
        <v>2489</v>
      </c>
      <c r="E3090" s="51"/>
      <c r="F3090" s="7" t="s">
        <v>2742</v>
      </c>
      <c r="G3090" s="51"/>
      <c r="H3090" s="51"/>
      <c r="I3090" s="51" t="s">
        <v>61</v>
      </c>
      <c r="J3090" s="51">
        <v>8</v>
      </c>
      <c r="K3090" s="51">
        <v>8</v>
      </c>
      <c r="L3090" s="7" t="s">
        <v>2697</v>
      </c>
      <c r="M3090" s="6" t="s">
        <v>510</v>
      </c>
      <c r="N3090" s="6">
        <v>3</v>
      </c>
    </row>
    <row r="3091" spans="1:14" s="37" customFormat="1" ht="28.5" hidden="1" outlineLevel="2">
      <c r="A3091" s="51"/>
      <c r="B3091" s="95" t="s">
        <v>284</v>
      </c>
      <c r="C3091" s="51" t="s">
        <v>2507</v>
      </c>
      <c r="D3091" s="51" t="s">
        <v>2489</v>
      </c>
      <c r="E3091" s="51"/>
      <c r="F3091" s="7" t="s">
        <v>2743</v>
      </c>
      <c r="G3091" s="51"/>
      <c r="H3091" s="51"/>
      <c r="I3091" s="51" t="s">
        <v>61</v>
      </c>
      <c r="J3091" s="51">
        <v>8</v>
      </c>
      <c r="K3091" s="51">
        <v>8</v>
      </c>
      <c r="L3091" s="7" t="s">
        <v>2744</v>
      </c>
      <c r="M3091" s="6" t="s">
        <v>510</v>
      </c>
      <c r="N3091" s="6">
        <v>1</v>
      </c>
    </row>
    <row r="3092" spans="1:14" s="37" customFormat="1" ht="28.5" hidden="1" outlineLevel="2">
      <c r="A3092" s="51"/>
      <c r="B3092" s="95" t="s">
        <v>284</v>
      </c>
      <c r="C3092" s="51" t="s">
        <v>2507</v>
      </c>
      <c r="D3092" s="51" t="s">
        <v>2489</v>
      </c>
      <c r="E3092" s="51"/>
      <c r="F3092" s="7" t="s">
        <v>2745</v>
      </c>
      <c r="G3092" s="51"/>
      <c r="H3092" s="51"/>
      <c r="I3092" s="51" t="s">
        <v>61</v>
      </c>
      <c r="J3092" s="51">
        <v>8</v>
      </c>
      <c r="K3092" s="51">
        <v>8</v>
      </c>
      <c r="L3092" s="7" t="s">
        <v>2746</v>
      </c>
      <c r="M3092" s="6" t="s">
        <v>510</v>
      </c>
      <c r="N3092" s="6">
        <v>1</v>
      </c>
    </row>
    <row r="3093" spans="1:14" s="37" customFormat="1" ht="28.5" hidden="1" outlineLevel="2">
      <c r="A3093" s="51"/>
      <c r="B3093" s="95" t="s">
        <v>284</v>
      </c>
      <c r="C3093" s="51" t="s">
        <v>2507</v>
      </c>
      <c r="D3093" s="51" t="s">
        <v>2489</v>
      </c>
      <c r="E3093" s="51"/>
      <c r="F3093" s="7" t="s">
        <v>2747</v>
      </c>
      <c r="G3093" s="51"/>
      <c r="H3093" s="51"/>
      <c r="I3093" s="51" t="s">
        <v>61</v>
      </c>
      <c r="J3093" s="51">
        <v>8</v>
      </c>
      <c r="K3093" s="51">
        <v>8</v>
      </c>
      <c r="L3093" s="7" t="s">
        <v>2748</v>
      </c>
      <c r="M3093" s="6" t="s">
        <v>510</v>
      </c>
      <c r="N3093" s="6">
        <v>1</v>
      </c>
    </row>
    <row r="3094" spans="1:14" s="37" customFormat="1" ht="28.5" hidden="1" outlineLevel="2">
      <c r="A3094" s="51"/>
      <c r="B3094" s="95" t="s">
        <v>284</v>
      </c>
      <c r="C3094" s="51" t="s">
        <v>2507</v>
      </c>
      <c r="D3094" s="51" t="s">
        <v>2489</v>
      </c>
      <c r="E3094" s="51"/>
      <c r="F3094" s="7" t="s">
        <v>2749</v>
      </c>
      <c r="G3094" s="51"/>
      <c r="H3094" s="51"/>
      <c r="I3094" s="51" t="s">
        <v>61</v>
      </c>
      <c r="J3094" s="51">
        <v>8</v>
      </c>
      <c r="K3094" s="51">
        <v>8</v>
      </c>
      <c r="L3094" s="7" t="s">
        <v>198</v>
      </c>
      <c r="M3094" s="6" t="s">
        <v>510</v>
      </c>
      <c r="N3094" s="6">
        <v>100</v>
      </c>
    </row>
    <row r="3095" spans="1:14" s="37" customFormat="1" ht="28.5" outlineLevel="1" collapsed="1">
      <c r="A3095" s="51" t="s">
        <v>473</v>
      </c>
      <c r="B3095" s="95" t="s">
        <v>284</v>
      </c>
      <c r="C3095" s="51" t="s">
        <v>2507</v>
      </c>
      <c r="D3095" s="51" t="s">
        <v>2489</v>
      </c>
      <c r="E3095" s="51" t="s">
        <v>2750</v>
      </c>
      <c r="F3095" s="7" t="s">
        <v>2751</v>
      </c>
      <c r="G3095" s="51" t="s">
        <v>2636</v>
      </c>
      <c r="H3095" s="51" t="s">
        <v>2752</v>
      </c>
      <c r="I3095" s="51"/>
      <c r="J3095" s="51">
        <v>5</v>
      </c>
      <c r="K3095" s="51">
        <v>5</v>
      </c>
      <c r="L3095" s="7" t="str">
        <f>L3096&amp;" "&amp;N3096&amp;M3096&amp;" "&amp;L3097&amp;" "&amp;N3097&amp;M3097&amp;" "</f>
        <v xml:space="preserve">Замена колпачков 63шт Замена изоляторов 24шт </v>
      </c>
      <c r="M3095" s="6"/>
      <c r="N3095" s="6"/>
    </row>
    <row r="3096" spans="1:14" s="37" customFormat="1" ht="28.5" hidden="1" outlineLevel="2">
      <c r="A3096" s="51"/>
      <c r="B3096" s="95" t="s">
        <v>284</v>
      </c>
      <c r="C3096" s="51" t="s">
        <v>2507</v>
      </c>
      <c r="D3096" s="51" t="s">
        <v>2489</v>
      </c>
      <c r="E3096" s="51"/>
      <c r="F3096" s="7" t="s">
        <v>2753</v>
      </c>
      <c r="G3096" s="51"/>
      <c r="H3096" s="51"/>
      <c r="I3096" s="51" t="s">
        <v>61</v>
      </c>
      <c r="J3096" s="51">
        <v>5</v>
      </c>
      <c r="K3096" s="51">
        <v>5</v>
      </c>
      <c r="L3096" s="7" t="s">
        <v>338</v>
      </c>
      <c r="M3096" s="6" t="s">
        <v>510</v>
      </c>
      <c r="N3096" s="6">
        <v>63</v>
      </c>
    </row>
    <row r="3097" spans="1:14" s="37" customFormat="1" ht="28.5" hidden="1" outlineLevel="2">
      <c r="A3097" s="51"/>
      <c r="B3097" s="95" t="s">
        <v>284</v>
      </c>
      <c r="C3097" s="51" t="s">
        <v>2507</v>
      </c>
      <c r="D3097" s="51" t="s">
        <v>2489</v>
      </c>
      <c r="E3097" s="51"/>
      <c r="F3097" s="7" t="s">
        <v>2754</v>
      </c>
      <c r="G3097" s="51"/>
      <c r="H3097" s="51"/>
      <c r="I3097" s="51" t="s">
        <v>61</v>
      </c>
      <c r="J3097" s="51">
        <v>5</v>
      </c>
      <c r="K3097" s="51">
        <v>5</v>
      </c>
      <c r="L3097" s="7" t="s">
        <v>77</v>
      </c>
      <c r="M3097" s="6" t="s">
        <v>510</v>
      </c>
      <c r="N3097" s="6">
        <v>24</v>
      </c>
    </row>
    <row r="3098" spans="1:14" s="37" customFormat="1" ht="42.75" outlineLevel="1" collapsed="1">
      <c r="A3098" s="51" t="s">
        <v>478</v>
      </c>
      <c r="B3098" s="95" t="s">
        <v>284</v>
      </c>
      <c r="C3098" s="51" t="s">
        <v>2507</v>
      </c>
      <c r="D3098" s="51" t="s">
        <v>2489</v>
      </c>
      <c r="E3098" s="51" t="s">
        <v>2755</v>
      </c>
      <c r="F3098" s="7" t="s">
        <v>2756</v>
      </c>
      <c r="G3098" s="51" t="s">
        <v>2599</v>
      </c>
      <c r="H3098" s="51" t="s">
        <v>2757</v>
      </c>
      <c r="I3098" s="51"/>
      <c r="J3098" s="51">
        <v>5</v>
      </c>
      <c r="K3098" s="51">
        <v>5</v>
      </c>
      <c r="L3098" s="7" t="str">
        <f>L3099&amp;" "&amp;N3099&amp;M3099&amp;" "&amp;L3100&amp;" "&amp;N3100&amp;M3100&amp;" "</f>
        <v xml:space="preserve">Замена колпачков 138шт Расчистка просек 1,37га </v>
      </c>
      <c r="M3098" s="6"/>
      <c r="N3098" s="6"/>
    </row>
    <row r="3099" spans="1:14" s="37" customFormat="1" ht="28.5" hidden="1" outlineLevel="2">
      <c r="A3099" s="51"/>
      <c r="B3099" s="95" t="s">
        <v>284</v>
      </c>
      <c r="C3099" s="51" t="s">
        <v>2507</v>
      </c>
      <c r="D3099" s="51" t="s">
        <v>2489</v>
      </c>
      <c r="E3099" s="51"/>
      <c r="F3099" s="7" t="s">
        <v>2758</v>
      </c>
      <c r="G3099" s="51"/>
      <c r="H3099" s="51"/>
      <c r="I3099" s="51" t="s">
        <v>61</v>
      </c>
      <c r="J3099" s="51">
        <v>5</v>
      </c>
      <c r="K3099" s="51">
        <v>5</v>
      </c>
      <c r="L3099" s="7" t="s">
        <v>338</v>
      </c>
      <c r="M3099" s="6" t="s">
        <v>510</v>
      </c>
      <c r="N3099" s="6">
        <v>138</v>
      </c>
    </row>
    <row r="3100" spans="1:14" s="37" customFormat="1" ht="28.5" hidden="1" outlineLevel="2">
      <c r="A3100" s="51"/>
      <c r="B3100" s="95" t="s">
        <v>284</v>
      </c>
      <c r="C3100" s="51" t="s">
        <v>2507</v>
      </c>
      <c r="D3100" s="51" t="s">
        <v>2489</v>
      </c>
      <c r="E3100" s="51"/>
      <c r="F3100" s="7" t="s">
        <v>2759</v>
      </c>
      <c r="G3100" s="51"/>
      <c r="H3100" s="51"/>
      <c r="I3100" s="51" t="s">
        <v>61</v>
      </c>
      <c r="J3100" s="51">
        <v>5</v>
      </c>
      <c r="K3100" s="51">
        <v>5</v>
      </c>
      <c r="L3100" s="7" t="s">
        <v>2602</v>
      </c>
      <c r="M3100" s="6" t="s">
        <v>63</v>
      </c>
      <c r="N3100" s="6">
        <v>1.37</v>
      </c>
    </row>
    <row r="3101" spans="1:14" s="37" customFormat="1" ht="28.5" outlineLevel="1" collapsed="1">
      <c r="A3101" s="51" t="s">
        <v>485</v>
      </c>
      <c r="B3101" s="95" t="s">
        <v>284</v>
      </c>
      <c r="C3101" s="51" t="s">
        <v>2507</v>
      </c>
      <c r="D3101" s="51" t="s">
        <v>2489</v>
      </c>
      <c r="E3101" s="51" t="s">
        <v>2760</v>
      </c>
      <c r="F3101" s="7" t="s">
        <v>2761</v>
      </c>
      <c r="G3101" s="51" t="s">
        <v>59</v>
      </c>
      <c r="H3101" s="51"/>
      <c r="I3101" s="51"/>
      <c r="J3101" s="51">
        <v>4</v>
      </c>
      <c r="K3101" s="51">
        <v>4</v>
      </c>
      <c r="L3101" s="7" t="str">
        <f>L3102&amp;" "&amp;N3102&amp;M3102&amp;" "&amp;L3103&amp;" "&amp;N3103&amp;M3103&amp;" "</f>
        <v xml:space="preserve">Замена колпачков 200шт Расчистка просек 1,2га </v>
      </c>
      <c r="M3101" s="6"/>
      <c r="N3101" s="6"/>
    </row>
    <row r="3102" spans="1:14" s="37" customFormat="1" ht="28.5" hidden="1" outlineLevel="2">
      <c r="A3102" s="51"/>
      <c r="B3102" s="95" t="s">
        <v>284</v>
      </c>
      <c r="C3102" s="51" t="s">
        <v>2507</v>
      </c>
      <c r="D3102" s="51" t="s">
        <v>2489</v>
      </c>
      <c r="E3102" s="51"/>
      <c r="F3102" s="7" t="s">
        <v>2762</v>
      </c>
      <c r="G3102" s="51"/>
      <c r="H3102" s="51"/>
      <c r="I3102" s="51" t="s">
        <v>61</v>
      </c>
      <c r="J3102" s="51">
        <v>4</v>
      </c>
      <c r="K3102" s="51">
        <v>4</v>
      </c>
      <c r="L3102" s="7" t="s">
        <v>338</v>
      </c>
      <c r="M3102" s="6" t="s">
        <v>510</v>
      </c>
      <c r="N3102" s="6">
        <v>200</v>
      </c>
    </row>
    <row r="3103" spans="1:14" s="37" customFormat="1" ht="28.5" hidden="1" outlineLevel="2">
      <c r="A3103" s="51"/>
      <c r="B3103" s="95" t="s">
        <v>284</v>
      </c>
      <c r="C3103" s="51" t="s">
        <v>2507</v>
      </c>
      <c r="D3103" s="51" t="s">
        <v>2489</v>
      </c>
      <c r="E3103" s="51"/>
      <c r="F3103" s="7" t="s">
        <v>2763</v>
      </c>
      <c r="G3103" s="51"/>
      <c r="H3103" s="51"/>
      <c r="I3103" s="51" t="s">
        <v>61</v>
      </c>
      <c r="J3103" s="51">
        <v>4</v>
      </c>
      <c r="K3103" s="51">
        <v>4</v>
      </c>
      <c r="L3103" s="7" t="s">
        <v>2602</v>
      </c>
      <c r="M3103" s="6" t="s">
        <v>63</v>
      </c>
      <c r="N3103" s="6">
        <v>1.2</v>
      </c>
    </row>
    <row r="3104" spans="1:14" s="37" customFormat="1" ht="28.5" outlineLevel="1" collapsed="1">
      <c r="A3104" s="51" t="s">
        <v>493</v>
      </c>
      <c r="B3104" s="95" t="s">
        <v>284</v>
      </c>
      <c r="C3104" s="51" t="s">
        <v>2507</v>
      </c>
      <c r="D3104" s="51" t="s">
        <v>2489</v>
      </c>
      <c r="E3104" s="51" t="s">
        <v>2764</v>
      </c>
      <c r="F3104" s="7" t="s">
        <v>2765</v>
      </c>
      <c r="G3104" s="51" t="s">
        <v>2766</v>
      </c>
      <c r="H3104" s="51" t="s">
        <v>2767</v>
      </c>
      <c r="I3104" s="51"/>
      <c r="J3104" s="51">
        <v>4</v>
      </c>
      <c r="K3104" s="51">
        <v>4</v>
      </c>
      <c r="L3104" s="7" t="str">
        <f>L3105&amp;" "&amp;N3105&amp;M3105&amp;" "</f>
        <v xml:space="preserve">Замена опор пром. д.жб.прист/жб 5шт </v>
      </c>
      <c r="M3104" s="6"/>
      <c r="N3104" s="6"/>
    </row>
    <row r="3105" spans="1:14" s="37" customFormat="1" ht="28.5" hidden="1" outlineLevel="2">
      <c r="A3105" s="51"/>
      <c r="B3105" s="95" t="s">
        <v>284</v>
      </c>
      <c r="C3105" s="51" t="s">
        <v>2507</v>
      </c>
      <c r="D3105" s="51" t="s">
        <v>2489</v>
      </c>
      <c r="E3105" s="51"/>
      <c r="F3105" s="7" t="s">
        <v>2768</v>
      </c>
      <c r="G3105" s="51"/>
      <c r="H3105" s="51"/>
      <c r="I3105" s="51" t="s">
        <v>61</v>
      </c>
      <c r="J3105" s="51">
        <v>4</v>
      </c>
      <c r="K3105" s="51">
        <v>4</v>
      </c>
      <c r="L3105" s="7" t="s">
        <v>2697</v>
      </c>
      <c r="M3105" s="6" t="s">
        <v>510</v>
      </c>
      <c r="N3105" s="6">
        <v>5</v>
      </c>
    </row>
    <row r="3106" spans="1:14" s="37" customFormat="1" ht="28.5" outlineLevel="1" collapsed="1">
      <c r="A3106" s="51" t="s">
        <v>498</v>
      </c>
      <c r="B3106" s="95" t="s">
        <v>284</v>
      </c>
      <c r="C3106" s="51" t="s">
        <v>2507</v>
      </c>
      <c r="D3106" s="51" t="s">
        <v>2489</v>
      </c>
      <c r="E3106" s="51" t="s">
        <v>2769</v>
      </c>
      <c r="F3106" s="7" t="s">
        <v>2770</v>
      </c>
      <c r="G3106" s="51" t="s">
        <v>1120</v>
      </c>
      <c r="H3106" s="51"/>
      <c r="I3106" s="51"/>
      <c r="J3106" s="51">
        <v>4</v>
      </c>
      <c r="K3106" s="51">
        <v>4</v>
      </c>
      <c r="L3106" s="7" t="str">
        <f>L3107&amp;" "&amp;N3107&amp;M3107&amp;" "&amp;L3108&amp;" "&amp;N3108&amp;M3108&amp;" "</f>
        <v xml:space="preserve">Замена опор пром. д.жб.прист/жб 3шт Замена опор сложн. д.жб.прист./жб  1шт </v>
      </c>
      <c r="M3106" s="6"/>
      <c r="N3106" s="6"/>
    </row>
    <row r="3107" spans="1:14" s="37" customFormat="1" ht="28.5" hidden="1" outlineLevel="2">
      <c r="A3107" s="51"/>
      <c r="B3107" s="95" t="s">
        <v>284</v>
      </c>
      <c r="C3107" s="51" t="s">
        <v>2507</v>
      </c>
      <c r="D3107" s="51" t="s">
        <v>2489</v>
      </c>
      <c r="E3107" s="51"/>
      <c r="F3107" s="7" t="s">
        <v>2771</v>
      </c>
      <c r="G3107" s="51"/>
      <c r="H3107" s="51"/>
      <c r="I3107" s="51" t="s">
        <v>61</v>
      </c>
      <c r="J3107" s="51">
        <v>4</v>
      </c>
      <c r="K3107" s="51">
        <v>4</v>
      </c>
      <c r="L3107" s="7" t="s">
        <v>2697</v>
      </c>
      <c r="M3107" s="6" t="s">
        <v>510</v>
      </c>
      <c r="N3107" s="6">
        <v>3</v>
      </c>
    </row>
    <row r="3108" spans="1:14" s="37" customFormat="1" ht="28.5" hidden="1" outlineLevel="2">
      <c r="A3108" s="51"/>
      <c r="B3108" s="95" t="s">
        <v>284</v>
      </c>
      <c r="C3108" s="51" t="s">
        <v>2507</v>
      </c>
      <c r="D3108" s="51" t="s">
        <v>2489</v>
      </c>
      <c r="E3108" s="51"/>
      <c r="F3108" s="7" t="s">
        <v>2772</v>
      </c>
      <c r="G3108" s="51"/>
      <c r="H3108" s="51"/>
      <c r="I3108" s="51" t="s">
        <v>61</v>
      </c>
      <c r="J3108" s="51">
        <v>4</v>
      </c>
      <c r="K3108" s="51">
        <v>4</v>
      </c>
      <c r="L3108" s="7" t="s">
        <v>2744</v>
      </c>
      <c r="M3108" s="6" t="s">
        <v>510</v>
      </c>
      <c r="N3108" s="6">
        <v>1</v>
      </c>
    </row>
    <row r="3109" spans="1:14" s="37" customFormat="1" ht="28.5" outlineLevel="1" collapsed="1">
      <c r="A3109" s="51" t="s">
        <v>503</v>
      </c>
      <c r="B3109" s="95" t="s">
        <v>284</v>
      </c>
      <c r="C3109" s="51" t="s">
        <v>2507</v>
      </c>
      <c r="D3109" s="51" t="s">
        <v>2489</v>
      </c>
      <c r="E3109" s="51" t="s">
        <v>2773</v>
      </c>
      <c r="F3109" s="7" t="s">
        <v>2774</v>
      </c>
      <c r="G3109" s="51" t="s">
        <v>1120</v>
      </c>
      <c r="H3109" s="51"/>
      <c r="I3109" s="51"/>
      <c r="J3109" s="51">
        <v>4</v>
      </c>
      <c r="K3109" s="51">
        <v>4</v>
      </c>
      <c r="L3109" s="7" t="str">
        <f>L3110&amp;" "&amp;N3110&amp;M3110&amp;" "&amp;L3111&amp;" "&amp;N3111&amp;M3111&amp;" "</f>
        <v xml:space="preserve">Замена опор пром. д.жб.прист/жб 2шт Замена опор сложн. д.жб.прист./жб  1шт </v>
      </c>
      <c r="M3109" s="6"/>
      <c r="N3109" s="6"/>
    </row>
    <row r="3110" spans="1:14" s="37" customFormat="1" ht="28.5" hidden="1" outlineLevel="2">
      <c r="A3110" s="51"/>
      <c r="B3110" s="95" t="s">
        <v>284</v>
      </c>
      <c r="C3110" s="51" t="s">
        <v>2507</v>
      </c>
      <c r="D3110" s="51" t="s">
        <v>2489</v>
      </c>
      <c r="E3110" s="51"/>
      <c r="F3110" s="7" t="s">
        <v>2775</v>
      </c>
      <c r="G3110" s="51"/>
      <c r="H3110" s="51"/>
      <c r="I3110" s="51" t="s">
        <v>61</v>
      </c>
      <c r="J3110" s="51">
        <v>4</v>
      </c>
      <c r="K3110" s="51">
        <v>4</v>
      </c>
      <c r="L3110" s="7" t="s">
        <v>2697</v>
      </c>
      <c r="M3110" s="6" t="s">
        <v>510</v>
      </c>
      <c r="N3110" s="6">
        <v>2</v>
      </c>
    </row>
    <row r="3111" spans="1:14" s="37" customFormat="1" ht="28.5" hidden="1" outlineLevel="2">
      <c r="A3111" s="51"/>
      <c r="B3111" s="95" t="s">
        <v>284</v>
      </c>
      <c r="C3111" s="51" t="s">
        <v>2507</v>
      </c>
      <c r="D3111" s="51" t="s">
        <v>2489</v>
      </c>
      <c r="E3111" s="51"/>
      <c r="F3111" s="7" t="s">
        <v>2776</v>
      </c>
      <c r="G3111" s="51"/>
      <c r="H3111" s="51"/>
      <c r="I3111" s="51" t="s">
        <v>61</v>
      </c>
      <c r="J3111" s="51">
        <v>4</v>
      </c>
      <c r="K3111" s="51">
        <v>4</v>
      </c>
      <c r="L3111" s="7" t="s">
        <v>2744</v>
      </c>
      <c r="M3111" s="6" t="s">
        <v>510</v>
      </c>
      <c r="N3111" s="6">
        <v>1</v>
      </c>
    </row>
    <row r="3112" spans="1:14" s="37" customFormat="1" ht="42.75" outlineLevel="1" collapsed="1">
      <c r="A3112" s="51" t="s">
        <v>507</v>
      </c>
      <c r="B3112" s="95" t="s">
        <v>284</v>
      </c>
      <c r="C3112" s="51" t="s">
        <v>2522</v>
      </c>
      <c r="D3112" s="51" t="s">
        <v>2489</v>
      </c>
      <c r="E3112" s="51" t="s">
        <v>2777</v>
      </c>
      <c r="F3112" s="7" t="s">
        <v>2778</v>
      </c>
      <c r="G3112" s="51" t="s">
        <v>2599</v>
      </c>
      <c r="H3112" s="51" t="s">
        <v>2779</v>
      </c>
      <c r="I3112" s="51"/>
      <c r="J3112" s="51">
        <v>1</v>
      </c>
      <c r="K3112" s="51">
        <v>3</v>
      </c>
      <c r="L3112" s="7" t="str">
        <f>L3113&amp;" "&amp;N3113&amp;M3113&amp;" "</f>
        <v xml:space="preserve">Замена опор пром. жб/жб 3шт </v>
      </c>
      <c r="M3112" s="6"/>
      <c r="N3112" s="6"/>
    </row>
    <row r="3113" spans="1:14" s="37" customFormat="1" hidden="1" outlineLevel="2">
      <c r="A3113" s="51"/>
      <c r="B3113" s="95" t="s">
        <v>284</v>
      </c>
      <c r="C3113" s="51" t="s">
        <v>2522</v>
      </c>
      <c r="D3113" s="51" t="s">
        <v>2489</v>
      </c>
      <c r="E3113" s="51"/>
      <c r="F3113" s="7" t="s">
        <v>2780</v>
      </c>
      <c r="G3113" s="51"/>
      <c r="H3113" s="51"/>
      <c r="I3113" s="51" t="s">
        <v>61</v>
      </c>
      <c r="J3113" s="51">
        <v>12</v>
      </c>
      <c r="K3113" s="51">
        <v>12</v>
      </c>
      <c r="L3113" s="7" t="s">
        <v>2781</v>
      </c>
      <c r="M3113" s="6" t="s">
        <v>510</v>
      </c>
      <c r="N3113" s="6">
        <v>3</v>
      </c>
    </row>
    <row r="3114" spans="1:14" s="37" customFormat="1" ht="42.75" outlineLevel="1" collapsed="1">
      <c r="A3114" s="51" t="s">
        <v>513</v>
      </c>
      <c r="B3114" s="95" t="s">
        <v>284</v>
      </c>
      <c r="C3114" s="51" t="s">
        <v>2522</v>
      </c>
      <c r="D3114" s="51" t="s">
        <v>2489</v>
      </c>
      <c r="E3114" s="51" t="s">
        <v>2782</v>
      </c>
      <c r="F3114" s="7" t="s">
        <v>2783</v>
      </c>
      <c r="G3114" s="51" t="s">
        <v>59</v>
      </c>
      <c r="H3114" s="51"/>
      <c r="I3114" s="51"/>
      <c r="J3114" s="51">
        <v>6</v>
      </c>
      <c r="K3114" s="51">
        <v>10</v>
      </c>
      <c r="L3114" s="7" t="str">
        <f>L3115&amp;" "&amp;N3115&amp;M3115&amp;" "</f>
        <v xml:space="preserve">Расчистка просек 3га </v>
      </c>
      <c r="M3114" s="6"/>
      <c r="N3114" s="6"/>
    </row>
    <row r="3115" spans="1:14" s="37" customFormat="1" hidden="1" outlineLevel="2">
      <c r="A3115" s="51"/>
      <c r="B3115" s="95" t="s">
        <v>284</v>
      </c>
      <c r="C3115" s="51" t="s">
        <v>2522</v>
      </c>
      <c r="D3115" s="51" t="s">
        <v>2489</v>
      </c>
      <c r="E3115" s="51"/>
      <c r="F3115" s="7" t="s">
        <v>2784</v>
      </c>
      <c r="G3115" s="51"/>
      <c r="H3115" s="51"/>
      <c r="I3115" s="51" t="s">
        <v>61</v>
      </c>
      <c r="J3115" s="51">
        <v>6</v>
      </c>
      <c r="K3115" s="51">
        <v>10</v>
      </c>
      <c r="L3115" s="7" t="s">
        <v>2602</v>
      </c>
      <c r="M3115" s="6" t="s">
        <v>63</v>
      </c>
      <c r="N3115" s="6">
        <v>3</v>
      </c>
    </row>
    <row r="3116" spans="1:14" s="37" customFormat="1" ht="42.75" outlineLevel="1" collapsed="1">
      <c r="A3116" s="51" t="s">
        <v>522</v>
      </c>
      <c r="B3116" s="95" t="s">
        <v>284</v>
      </c>
      <c r="C3116" s="51" t="s">
        <v>2522</v>
      </c>
      <c r="D3116" s="51" t="s">
        <v>2489</v>
      </c>
      <c r="E3116" s="51" t="s">
        <v>2785</v>
      </c>
      <c r="F3116" s="7" t="s">
        <v>2786</v>
      </c>
      <c r="G3116" s="51" t="s">
        <v>2599</v>
      </c>
      <c r="H3116" s="51" t="s">
        <v>2787</v>
      </c>
      <c r="I3116" s="51"/>
      <c r="J3116" s="51">
        <v>4</v>
      </c>
      <c r="K3116" s="51">
        <v>5</v>
      </c>
      <c r="L3116" s="7" t="str">
        <f>L3117&amp;" "&amp;N3117&amp;M3117&amp;" "&amp;L3118&amp;" "&amp;N3118&amp;M3118&amp;" "</f>
        <v xml:space="preserve">Замена опор пром. д.жб.прист/жб 5шт Расчистка просек 3,19га </v>
      </c>
      <c r="M3116" s="6"/>
      <c r="N3116" s="6"/>
    </row>
    <row r="3117" spans="1:14" s="37" customFormat="1" hidden="1" outlineLevel="2">
      <c r="A3117" s="51"/>
      <c r="B3117" s="95" t="s">
        <v>284</v>
      </c>
      <c r="C3117" s="51" t="s">
        <v>2522</v>
      </c>
      <c r="D3117" s="51" t="s">
        <v>2489</v>
      </c>
      <c r="E3117" s="51"/>
      <c r="F3117" s="7" t="s">
        <v>2788</v>
      </c>
      <c r="G3117" s="51"/>
      <c r="H3117" s="51"/>
      <c r="I3117" s="51" t="s">
        <v>61</v>
      </c>
      <c r="J3117" s="51">
        <v>4</v>
      </c>
      <c r="K3117" s="51">
        <v>5</v>
      </c>
      <c r="L3117" s="7" t="s">
        <v>2697</v>
      </c>
      <c r="M3117" s="6" t="s">
        <v>510</v>
      </c>
      <c r="N3117" s="6">
        <f>3+2</f>
        <v>5</v>
      </c>
    </row>
    <row r="3118" spans="1:14" s="37" customFormat="1" hidden="1" outlineLevel="2">
      <c r="A3118" s="51"/>
      <c r="B3118" s="95" t="s">
        <v>284</v>
      </c>
      <c r="C3118" s="51" t="s">
        <v>2522</v>
      </c>
      <c r="D3118" s="51" t="s">
        <v>2489</v>
      </c>
      <c r="E3118" s="51"/>
      <c r="F3118" s="7" t="s">
        <v>2789</v>
      </c>
      <c r="G3118" s="51"/>
      <c r="H3118" s="51"/>
      <c r="I3118" s="51" t="s">
        <v>61</v>
      </c>
      <c r="J3118" s="51">
        <v>4</v>
      </c>
      <c r="K3118" s="51">
        <v>5</v>
      </c>
      <c r="L3118" s="7" t="s">
        <v>2602</v>
      </c>
      <c r="M3118" s="6" t="s">
        <v>63</v>
      </c>
      <c r="N3118" s="6">
        <f>1.26+1.93</f>
        <v>3.19</v>
      </c>
    </row>
    <row r="3119" spans="1:14" s="37" customFormat="1" ht="28.5" outlineLevel="1" collapsed="1">
      <c r="A3119" s="51" t="s">
        <v>526</v>
      </c>
      <c r="B3119" s="95" t="s">
        <v>284</v>
      </c>
      <c r="C3119" s="51" t="s">
        <v>2581</v>
      </c>
      <c r="D3119" s="51" t="s">
        <v>2489</v>
      </c>
      <c r="E3119" s="51" t="s">
        <v>2790</v>
      </c>
      <c r="F3119" s="7" t="s">
        <v>2791</v>
      </c>
      <c r="G3119" s="51" t="s">
        <v>59</v>
      </c>
      <c r="H3119" s="51"/>
      <c r="I3119" s="51"/>
      <c r="J3119" s="51">
        <v>10</v>
      </c>
      <c r="K3119" s="51">
        <v>11</v>
      </c>
      <c r="L3119" s="7" t="str">
        <f>L3120&amp;" "&amp;N3120&amp;M3120&amp;" "&amp;L3121&amp;" "&amp;N3121&amp;M3121&amp;" "&amp;L3122&amp;" "&amp;N3122&amp;M3122&amp;" "</f>
        <v xml:space="preserve">Расчистка просек 0,7га Вырубка угрожающих деревьев 28шт Перезаглубление опор 10шт </v>
      </c>
      <c r="M3119" s="6"/>
      <c r="N3119" s="6"/>
    </row>
    <row r="3120" spans="1:14" s="37" customFormat="1" ht="57" hidden="1" outlineLevel="2">
      <c r="A3120" s="51"/>
      <c r="B3120" s="95" t="s">
        <v>284</v>
      </c>
      <c r="C3120" s="51" t="s">
        <v>2581</v>
      </c>
      <c r="D3120" s="51" t="s">
        <v>2489</v>
      </c>
      <c r="E3120" s="51"/>
      <c r="F3120" s="7" t="s">
        <v>2792</v>
      </c>
      <c r="G3120" s="51"/>
      <c r="H3120" s="51"/>
      <c r="I3120" s="51" t="s">
        <v>61</v>
      </c>
      <c r="J3120" s="51">
        <v>10</v>
      </c>
      <c r="K3120" s="51">
        <v>10</v>
      </c>
      <c r="L3120" s="7" t="s">
        <v>2602</v>
      </c>
      <c r="M3120" s="6" t="s">
        <v>63</v>
      </c>
      <c r="N3120" s="6">
        <v>0.7</v>
      </c>
    </row>
    <row r="3121" spans="1:14" s="37" customFormat="1" ht="28.5" hidden="1" outlineLevel="2">
      <c r="A3121" s="51"/>
      <c r="B3121" s="95" t="s">
        <v>284</v>
      </c>
      <c r="C3121" s="51" t="s">
        <v>2581</v>
      </c>
      <c r="D3121" s="51" t="s">
        <v>2489</v>
      </c>
      <c r="E3121" s="51"/>
      <c r="F3121" s="7" t="s">
        <v>2793</v>
      </c>
      <c r="G3121" s="51"/>
      <c r="H3121" s="51"/>
      <c r="I3121" s="51" t="s">
        <v>61</v>
      </c>
      <c r="J3121" s="51">
        <v>11</v>
      </c>
      <c r="K3121" s="51">
        <v>11</v>
      </c>
      <c r="L3121" s="7" t="s">
        <v>67</v>
      </c>
      <c r="M3121" s="6" t="s">
        <v>510</v>
      </c>
      <c r="N3121" s="6">
        <v>28</v>
      </c>
    </row>
    <row r="3122" spans="1:14" s="37" customFormat="1" ht="28.5" hidden="1" outlineLevel="2">
      <c r="A3122" s="51"/>
      <c r="B3122" s="95" t="s">
        <v>284</v>
      </c>
      <c r="C3122" s="51" t="s">
        <v>2581</v>
      </c>
      <c r="D3122" s="51" t="s">
        <v>2489</v>
      </c>
      <c r="E3122" s="51"/>
      <c r="F3122" s="7" t="s">
        <v>2794</v>
      </c>
      <c r="G3122" s="51"/>
      <c r="H3122" s="51"/>
      <c r="I3122" s="51" t="s">
        <v>61</v>
      </c>
      <c r="J3122" s="51">
        <v>10</v>
      </c>
      <c r="K3122" s="51">
        <v>10</v>
      </c>
      <c r="L3122" s="7" t="s">
        <v>2795</v>
      </c>
      <c r="M3122" s="6" t="s">
        <v>510</v>
      </c>
      <c r="N3122" s="6">
        <v>10</v>
      </c>
    </row>
    <row r="3123" spans="1:14" s="37" customFormat="1" ht="42.75" outlineLevel="1" collapsed="1">
      <c r="A3123" s="51" t="s">
        <v>530</v>
      </c>
      <c r="B3123" s="95" t="s">
        <v>284</v>
      </c>
      <c r="C3123" s="51" t="s">
        <v>2581</v>
      </c>
      <c r="D3123" s="51" t="s">
        <v>2489</v>
      </c>
      <c r="E3123" s="51" t="s">
        <v>2796</v>
      </c>
      <c r="F3123" s="7" t="s">
        <v>2797</v>
      </c>
      <c r="G3123" s="51" t="s">
        <v>2599</v>
      </c>
      <c r="H3123" s="51" t="s">
        <v>2798</v>
      </c>
      <c r="I3123" s="51"/>
      <c r="J3123" s="51">
        <v>10</v>
      </c>
      <c r="K3123" s="51">
        <v>11</v>
      </c>
      <c r="L3123" s="7" t="str">
        <f>L3124&amp;" "&amp;N3124&amp;M3124&amp;" "&amp;L3125&amp;" "&amp;N3125&amp;M3125&amp;" "&amp;L3126&amp;" "&amp;N3126&amp;M3126&amp;" "</f>
        <v xml:space="preserve">Расчистка просек 2,4га Вырубка угрожающих деревьев 138шт Замена колпачков 123шт </v>
      </c>
      <c r="M3123" s="6"/>
      <c r="N3123" s="6"/>
    </row>
    <row r="3124" spans="1:14" s="37" customFormat="1" ht="85.5" hidden="1" outlineLevel="2">
      <c r="A3124" s="51"/>
      <c r="B3124" s="95" t="s">
        <v>284</v>
      </c>
      <c r="C3124" s="51" t="s">
        <v>2581</v>
      </c>
      <c r="D3124" s="51" t="s">
        <v>2489</v>
      </c>
      <c r="E3124" s="51"/>
      <c r="F3124" s="7" t="s">
        <v>6504</v>
      </c>
      <c r="G3124" s="51"/>
      <c r="H3124" s="51"/>
      <c r="I3124" s="51" t="s">
        <v>61</v>
      </c>
      <c r="J3124" s="51">
        <v>3</v>
      </c>
      <c r="K3124" s="51">
        <v>10</v>
      </c>
      <c r="L3124" s="7" t="s">
        <v>2602</v>
      </c>
      <c r="M3124" s="6" t="s">
        <v>63</v>
      </c>
      <c r="N3124" s="6">
        <f>1.5+0.9</f>
        <v>2.4</v>
      </c>
    </row>
    <row r="3125" spans="1:14" s="37" customFormat="1" ht="57" hidden="1" outlineLevel="2">
      <c r="A3125" s="51"/>
      <c r="B3125" s="95" t="s">
        <v>284</v>
      </c>
      <c r="C3125" s="51" t="s">
        <v>2581</v>
      </c>
      <c r="D3125" s="51" t="s">
        <v>2489</v>
      </c>
      <c r="E3125" s="51"/>
      <c r="F3125" s="7" t="s">
        <v>6505</v>
      </c>
      <c r="G3125" s="51"/>
      <c r="H3125" s="51"/>
      <c r="I3125" s="51" t="s">
        <v>61</v>
      </c>
      <c r="J3125" s="51">
        <v>3</v>
      </c>
      <c r="K3125" s="51">
        <v>3</v>
      </c>
      <c r="L3125" s="7" t="s">
        <v>67</v>
      </c>
      <c r="M3125" s="6" t="s">
        <v>510</v>
      </c>
      <c r="N3125" s="6">
        <v>138</v>
      </c>
    </row>
    <row r="3126" spans="1:14" s="37" customFormat="1" hidden="1" outlineLevel="2">
      <c r="A3126" s="51"/>
      <c r="B3126" s="95" t="s">
        <v>284</v>
      </c>
      <c r="C3126" s="51" t="s">
        <v>2581</v>
      </c>
      <c r="D3126" s="51" t="s">
        <v>2489</v>
      </c>
      <c r="E3126" s="51"/>
      <c r="F3126" s="7" t="s">
        <v>2799</v>
      </c>
      <c r="G3126" s="51"/>
      <c r="H3126" s="51"/>
      <c r="I3126" s="51" t="s">
        <v>61</v>
      </c>
      <c r="J3126" s="51">
        <v>10</v>
      </c>
      <c r="K3126" s="51">
        <v>10</v>
      </c>
      <c r="L3126" s="7" t="s">
        <v>338</v>
      </c>
      <c r="M3126" s="6" t="s">
        <v>510</v>
      </c>
      <c r="N3126" s="6">
        <v>123</v>
      </c>
    </row>
    <row r="3127" spans="1:14" s="37" customFormat="1" ht="28.5" outlineLevel="1" collapsed="1">
      <c r="A3127" s="51" t="s">
        <v>538</v>
      </c>
      <c r="B3127" s="95" t="s">
        <v>284</v>
      </c>
      <c r="C3127" s="51" t="s">
        <v>2581</v>
      </c>
      <c r="D3127" s="51" t="s">
        <v>2489</v>
      </c>
      <c r="E3127" s="51" t="s">
        <v>2800</v>
      </c>
      <c r="F3127" s="7" t="s">
        <v>2801</v>
      </c>
      <c r="G3127" s="51" t="s">
        <v>59</v>
      </c>
      <c r="H3127" s="51"/>
      <c r="I3127" s="51"/>
      <c r="J3127" s="51">
        <v>10</v>
      </c>
      <c r="K3127" s="51">
        <v>11</v>
      </c>
      <c r="L3127" s="7" t="str">
        <f>L3128&amp;" "&amp;N3128&amp;M3128&amp;" "&amp;L3129&amp;" "&amp;N3129&amp;M3129&amp;" "&amp;L3130&amp;" "&amp;N3130&amp;M3130&amp;" "</f>
        <v xml:space="preserve">Выправка опор 23шт Обваловка опор 17шт Вырубка угрожающих деревьев 78шт </v>
      </c>
      <c r="M3127" s="6"/>
      <c r="N3127" s="6"/>
    </row>
    <row r="3128" spans="1:14" s="37" customFormat="1" ht="28.5" hidden="1" outlineLevel="2">
      <c r="A3128" s="51"/>
      <c r="B3128" s="95" t="s">
        <v>284</v>
      </c>
      <c r="C3128" s="51" t="s">
        <v>2581</v>
      </c>
      <c r="D3128" s="51" t="s">
        <v>2489</v>
      </c>
      <c r="E3128" s="51"/>
      <c r="F3128" s="7" t="s">
        <v>2802</v>
      </c>
      <c r="G3128" s="51"/>
      <c r="H3128" s="51"/>
      <c r="I3128" s="51" t="s">
        <v>61</v>
      </c>
      <c r="J3128" s="51">
        <v>2</v>
      </c>
      <c r="K3128" s="51">
        <v>2</v>
      </c>
      <c r="L3128" s="7" t="s">
        <v>113</v>
      </c>
      <c r="M3128" s="6" t="s">
        <v>510</v>
      </c>
      <c r="N3128" s="6">
        <v>23</v>
      </c>
    </row>
    <row r="3129" spans="1:14" s="37" customFormat="1" hidden="1" outlineLevel="2">
      <c r="A3129" s="51"/>
      <c r="B3129" s="95" t="s">
        <v>284</v>
      </c>
      <c r="C3129" s="51" t="s">
        <v>2581</v>
      </c>
      <c r="D3129" s="51" t="s">
        <v>2489</v>
      </c>
      <c r="E3129" s="51"/>
      <c r="F3129" s="7" t="s">
        <v>2803</v>
      </c>
      <c r="G3129" s="51"/>
      <c r="H3129" s="51"/>
      <c r="I3129" s="51" t="s">
        <v>61</v>
      </c>
      <c r="J3129" s="51">
        <v>2</v>
      </c>
      <c r="K3129" s="51">
        <v>2</v>
      </c>
      <c r="L3129" s="7" t="s">
        <v>111</v>
      </c>
      <c r="M3129" s="6" t="s">
        <v>510</v>
      </c>
      <c r="N3129" s="6">
        <v>17</v>
      </c>
    </row>
    <row r="3130" spans="1:14" s="37" customFormat="1" ht="57" hidden="1" outlineLevel="2">
      <c r="A3130" s="51"/>
      <c r="B3130" s="95" t="s">
        <v>284</v>
      </c>
      <c r="C3130" s="51" t="s">
        <v>2581</v>
      </c>
      <c r="D3130" s="51" t="s">
        <v>2489</v>
      </c>
      <c r="E3130" s="51"/>
      <c r="F3130" s="7" t="s">
        <v>2804</v>
      </c>
      <c r="G3130" s="51"/>
      <c r="H3130" s="51"/>
      <c r="I3130" s="51" t="s">
        <v>61</v>
      </c>
      <c r="J3130" s="51">
        <v>3</v>
      </c>
      <c r="K3130" s="51">
        <v>3</v>
      </c>
      <c r="L3130" s="7" t="s">
        <v>67</v>
      </c>
      <c r="M3130" s="6" t="s">
        <v>510</v>
      </c>
      <c r="N3130" s="6">
        <v>78</v>
      </c>
    </row>
    <row r="3131" spans="1:14" s="37" customFormat="1" ht="42.75" outlineLevel="1" collapsed="1">
      <c r="A3131" s="51" t="s">
        <v>542</v>
      </c>
      <c r="B3131" s="95" t="s">
        <v>284</v>
      </c>
      <c r="C3131" s="51" t="s">
        <v>2581</v>
      </c>
      <c r="D3131" s="51" t="s">
        <v>2489</v>
      </c>
      <c r="E3131" s="51" t="s">
        <v>2805</v>
      </c>
      <c r="F3131" s="7" t="s">
        <v>2806</v>
      </c>
      <c r="G3131" s="51" t="s">
        <v>2500</v>
      </c>
      <c r="H3131" s="51" t="s">
        <v>2807</v>
      </c>
      <c r="I3131" s="51"/>
      <c r="J3131" s="51">
        <v>8</v>
      </c>
      <c r="K3131" s="51">
        <v>12</v>
      </c>
      <c r="L3131" s="7" t="str">
        <f>L3132&amp;" "&amp;N3132&amp;M3132&amp;" "</f>
        <v xml:space="preserve">Расчистка просек 2,63га </v>
      </c>
      <c r="M3131" s="6"/>
      <c r="N3131" s="6"/>
    </row>
    <row r="3132" spans="1:14" s="37" customFormat="1" ht="57" hidden="1" outlineLevel="2">
      <c r="A3132" s="51"/>
      <c r="B3132" s="95" t="s">
        <v>284</v>
      </c>
      <c r="C3132" s="51" t="s">
        <v>2581</v>
      </c>
      <c r="D3132" s="51" t="s">
        <v>2489</v>
      </c>
      <c r="E3132" s="51"/>
      <c r="F3132" s="7" t="s">
        <v>2808</v>
      </c>
      <c r="G3132" s="51"/>
      <c r="H3132" s="51"/>
      <c r="I3132" s="51" t="s">
        <v>61</v>
      </c>
      <c r="J3132" s="51">
        <v>8</v>
      </c>
      <c r="K3132" s="51">
        <v>12</v>
      </c>
      <c r="L3132" s="7" t="s">
        <v>2602</v>
      </c>
      <c r="M3132" s="6" t="s">
        <v>63</v>
      </c>
      <c r="N3132" s="6">
        <f>0.58+1+1.05</f>
        <v>2.63</v>
      </c>
    </row>
    <row r="3133" spans="1:14" s="37" customFormat="1" ht="28.5" outlineLevel="1" collapsed="1">
      <c r="A3133" s="51" t="s">
        <v>547</v>
      </c>
      <c r="B3133" s="95" t="s">
        <v>284</v>
      </c>
      <c r="C3133" s="51" t="s">
        <v>2581</v>
      </c>
      <c r="D3133" s="51" t="s">
        <v>2489</v>
      </c>
      <c r="E3133" s="51" t="s">
        <v>2809</v>
      </c>
      <c r="F3133" s="7" t="s">
        <v>2810</v>
      </c>
      <c r="G3133" s="51" t="s">
        <v>59</v>
      </c>
      <c r="H3133" s="51"/>
      <c r="I3133" s="51"/>
      <c r="J3133" s="51">
        <v>1</v>
      </c>
      <c r="K3133" s="51">
        <v>11</v>
      </c>
      <c r="L3133" s="7" t="str">
        <f>L3134&amp;" "&amp;N3134&amp;M3134&amp;" "&amp;L3135&amp;" "&amp;N3135&amp;M3135&amp;" "</f>
        <v xml:space="preserve">Расчистка просек 1,06га Вырубка угрожающих деревьев 12шт </v>
      </c>
      <c r="M3133" s="6"/>
      <c r="N3133" s="6"/>
    </row>
    <row r="3134" spans="1:14" s="37" customFormat="1" ht="28.5" hidden="1" outlineLevel="2">
      <c r="A3134" s="51"/>
      <c r="B3134" s="95" t="s">
        <v>284</v>
      </c>
      <c r="C3134" s="51" t="s">
        <v>2581</v>
      </c>
      <c r="D3134" s="51" t="s">
        <v>2489</v>
      </c>
      <c r="E3134" s="51"/>
      <c r="F3134" s="7" t="s">
        <v>2811</v>
      </c>
      <c r="G3134" s="51"/>
      <c r="H3134" s="51"/>
      <c r="I3134" s="51" t="s">
        <v>61</v>
      </c>
      <c r="J3134" s="51">
        <v>1</v>
      </c>
      <c r="K3134" s="51">
        <v>11</v>
      </c>
      <c r="L3134" s="7" t="s">
        <v>2602</v>
      </c>
      <c r="M3134" s="6" t="s">
        <v>63</v>
      </c>
      <c r="N3134" s="6">
        <f>0.2+0.56+0.3</f>
        <v>1.06</v>
      </c>
    </row>
    <row r="3135" spans="1:14" s="37" customFormat="1" hidden="1" outlineLevel="2">
      <c r="A3135" s="51"/>
      <c r="B3135" s="95" t="s">
        <v>284</v>
      </c>
      <c r="C3135" s="51" t="s">
        <v>2581</v>
      </c>
      <c r="D3135" s="51" t="s">
        <v>2489</v>
      </c>
      <c r="E3135" s="51"/>
      <c r="F3135" s="7" t="s">
        <v>2812</v>
      </c>
      <c r="G3135" s="51"/>
      <c r="H3135" s="51"/>
      <c r="I3135" s="51" t="s">
        <v>61</v>
      </c>
      <c r="J3135" s="51">
        <v>7</v>
      </c>
      <c r="K3135" s="51">
        <v>7</v>
      </c>
      <c r="L3135" s="7" t="s">
        <v>67</v>
      </c>
      <c r="M3135" s="6" t="s">
        <v>510</v>
      </c>
      <c r="N3135" s="6">
        <v>12</v>
      </c>
    </row>
    <row r="3136" spans="1:14" s="37" customFormat="1" ht="42.75" outlineLevel="1" collapsed="1">
      <c r="A3136" s="51" t="s">
        <v>551</v>
      </c>
      <c r="B3136" s="95" t="s">
        <v>284</v>
      </c>
      <c r="C3136" s="51" t="s">
        <v>2581</v>
      </c>
      <c r="D3136" s="51" t="s">
        <v>2489</v>
      </c>
      <c r="E3136" s="51" t="s">
        <v>2813</v>
      </c>
      <c r="F3136" s="7" t="s">
        <v>2814</v>
      </c>
      <c r="G3136" s="51" t="s">
        <v>2599</v>
      </c>
      <c r="H3136" s="51" t="s">
        <v>2815</v>
      </c>
      <c r="I3136" s="51"/>
      <c r="J3136" s="51">
        <v>10</v>
      </c>
      <c r="K3136" s="51">
        <v>11</v>
      </c>
      <c r="L3136" s="7" t="str">
        <f>L3137&amp;" "&amp;N3137&amp;M3137&amp;" "&amp;L3138&amp;" "&amp;N3138&amp;M3138&amp;" "&amp;L3139&amp;" "&amp;N3139&amp;M3139&amp;" "</f>
        <v xml:space="preserve">Расчистка просек 2,4га Вырубка угрожающих деревьев 96шт Замена опор пром. д.жб.прист/жб 4шт </v>
      </c>
      <c r="M3136" s="6"/>
      <c r="N3136" s="6"/>
    </row>
    <row r="3137" spans="1:14" s="37" customFormat="1" ht="71.25" hidden="1" outlineLevel="2">
      <c r="A3137" s="51"/>
      <c r="B3137" s="95" t="s">
        <v>284</v>
      </c>
      <c r="C3137" s="51" t="s">
        <v>2581</v>
      </c>
      <c r="D3137" s="51" t="s">
        <v>2489</v>
      </c>
      <c r="E3137" s="51"/>
      <c r="F3137" s="7" t="s">
        <v>2816</v>
      </c>
      <c r="G3137" s="51"/>
      <c r="H3137" s="51"/>
      <c r="I3137" s="51" t="s">
        <v>61</v>
      </c>
      <c r="J3137" s="51">
        <v>10</v>
      </c>
      <c r="K3137" s="51">
        <v>11</v>
      </c>
      <c r="L3137" s="7" t="s">
        <v>2602</v>
      </c>
      <c r="M3137" s="6" t="s">
        <v>63</v>
      </c>
      <c r="N3137" s="6">
        <f>1.2+1.2</f>
        <v>2.4</v>
      </c>
    </row>
    <row r="3138" spans="1:14" s="37" customFormat="1" ht="57" hidden="1" outlineLevel="2">
      <c r="A3138" s="51"/>
      <c r="B3138" s="95" t="s">
        <v>284</v>
      </c>
      <c r="C3138" s="51" t="s">
        <v>2581</v>
      </c>
      <c r="D3138" s="51" t="s">
        <v>2489</v>
      </c>
      <c r="E3138" s="51"/>
      <c r="F3138" s="7" t="s">
        <v>2817</v>
      </c>
      <c r="G3138" s="51"/>
      <c r="H3138" s="51"/>
      <c r="I3138" s="51" t="s">
        <v>61</v>
      </c>
      <c r="J3138" s="51">
        <v>10</v>
      </c>
      <c r="K3138" s="51">
        <v>11</v>
      </c>
      <c r="L3138" s="7" t="s">
        <v>67</v>
      </c>
      <c r="M3138" s="6" t="s">
        <v>510</v>
      </c>
      <c r="N3138" s="6">
        <f>59+37</f>
        <v>96</v>
      </c>
    </row>
    <row r="3139" spans="1:14" s="37" customFormat="1" hidden="1" outlineLevel="2">
      <c r="A3139" s="51"/>
      <c r="B3139" s="95" t="s">
        <v>284</v>
      </c>
      <c r="C3139" s="51" t="s">
        <v>2581</v>
      </c>
      <c r="D3139" s="51" t="s">
        <v>2489</v>
      </c>
      <c r="E3139" s="51"/>
      <c r="F3139" s="7" t="s">
        <v>2818</v>
      </c>
      <c r="G3139" s="51"/>
      <c r="H3139" s="51"/>
      <c r="I3139" s="51" t="s">
        <v>61</v>
      </c>
      <c r="J3139" s="51">
        <v>10</v>
      </c>
      <c r="K3139" s="51">
        <v>10</v>
      </c>
      <c r="L3139" s="7" t="s">
        <v>2697</v>
      </c>
      <c r="M3139" s="6" t="s">
        <v>510</v>
      </c>
      <c r="N3139" s="6">
        <v>4</v>
      </c>
    </row>
    <row r="3140" spans="1:14" s="37" customFormat="1" ht="42.75" outlineLevel="1" collapsed="1">
      <c r="A3140" s="51" t="s">
        <v>555</v>
      </c>
      <c r="B3140" s="95" t="s">
        <v>284</v>
      </c>
      <c r="C3140" s="51" t="s">
        <v>2522</v>
      </c>
      <c r="D3140" s="51" t="s">
        <v>2489</v>
      </c>
      <c r="E3140" s="51" t="s">
        <v>6783</v>
      </c>
      <c r="F3140" s="7" t="s">
        <v>6784</v>
      </c>
      <c r="G3140" s="51" t="s">
        <v>2599</v>
      </c>
      <c r="H3140" s="51"/>
      <c r="I3140" s="51"/>
      <c r="J3140" s="51" t="s">
        <v>215</v>
      </c>
      <c r="K3140" s="51" t="s">
        <v>764</v>
      </c>
      <c r="L3140" s="7" t="str">
        <f>L3141&amp;" "&amp;N3141&amp;M3141&amp;" "&amp;L3142&amp;" "&amp;N3142&amp;M3142&amp;" "&amp;L3143&amp;" "&amp;N3143&amp;M3143&amp;" "</f>
        <v xml:space="preserve">Расчистка просек 4,08га Монтаж провода (по трассе) 0,6км  22км </v>
      </c>
      <c r="M3140" s="6"/>
      <c r="N3140" s="6"/>
    </row>
    <row r="3141" spans="1:14" s="37" customFormat="1" ht="142.5" hidden="1" outlineLevel="2">
      <c r="A3141" s="51"/>
      <c r="B3141" s="95" t="s">
        <v>284</v>
      </c>
      <c r="C3141" s="51" t="s">
        <v>2522</v>
      </c>
      <c r="D3141" s="51" t="s">
        <v>2489</v>
      </c>
      <c r="E3141" s="51"/>
      <c r="F3141" s="7" t="s">
        <v>6785</v>
      </c>
      <c r="G3141" s="51"/>
      <c r="H3141" s="51"/>
      <c r="I3141" s="51" t="s">
        <v>61</v>
      </c>
      <c r="J3141" s="51">
        <v>10</v>
      </c>
      <c r="K3141" s="51" t="s">
        <v>764</v>
      </c>
      <c r="L3141" s="7" t="s">
        <v>2602</v>
      </c>
      <c r="M3141" s="6" t="s">
        <v>63</v>
      </c>
      <c r="N3141" s="6">
        <v>4.08</v>
      </c>
    </row>
    <row r="3142" spans="1:14" s="37" customFormat="1" hidden="1" outlineLevel="2">
      <c r="A3142" s="51"/>
      <c r="B3142" s="95" t="s">
        <v>284</v>
      </c>
      <c r="C3142" s="51" t="s">
        <v>2522</v>
      </c>
      <c r="D3142" s="51" t="s">
        <v>2489</v>
      </c>
      <c r="E3142" s="51"/>
      <c r="F3142" s="7" t="s">
        <v>6786</v>
      </c>
      <c r="G3142" s="51"/>
      <c r="H3142" s="51"/>
      <c r="I3142" s="51" t="s">
        <v>61</v>
      </c>
      <c r="J3142" s="51" t="s">
        <v>215</v>
      </c>
      <c r="K3142" s="51" t="s">
        <v>215</v>
      </c>
      <c r="L3142" s="247" t="s">
        <v>3595</v>
      </c>
      <c r="M3142" s="6" t="s">
        <v>29</v>
      </c>
      <c r="N3142" s="6">
        <v>0.6</v>
      </c>
    </row>
    <row r="3143" spans="1:14" s="37" customFormat="1">
      <c r="A3143" s="51" t="s">
        <v>40</v>
      </c>
      <c r="B3143" s="51">
        <v>0.4</v>
      </c>
      <c r="C3143" s="51"/>
      <c r="D3143" s="51" t="s">
        <v>2489</v>
      </c>
      <c r="E3143" s="51"/>
      <c r="F3143" s="7" t="s">
        <v>2819</v>
      </c>
      <c r="G3143" s="51"/>
      <c r="H3143" s="51"/>
      <c r="I3143" s="51"/>
      <c r="J3143" s="51"/>
      <c r="K3143" s="51"/>
      <c r="L3143" s="7"/>
      <c r="M3143" s="6" t="s">
        <v>29</v>
      </c>
      <c r="N3143" s="82">
        <v>22</v>
      </c>
    </row>
    <row r="3144" spans="1:14" s="37" customFormat="1" ht="42.75" outlineLevel="1">
      <c r="A3144" s="51" t="s">
        <v>819</v>
      </c>
      <c r="B3144" s="51">
        <v>0.4</v>
      </c>
      <c r="C3144" s="51" t="s">
        <v>2528</v>
      </c>
      <c r="D3144" s="51" t="s">
        <v>2489</v>
      </c>
      <c r="E3144" s="51" t="s">
        <v>2820</v>
      </c>
      <c r="F3144" s="7" t="s">
        <v>2821</v>
      </c>
      <c r="G3144" s="51" t="s">
        <v>1120</v>
      </c>
      <c r="H3144" s="51"/>
      <c r="I3144" s="51"/>
      <c r="J3144" s="51">
        <v>7</v>
      </c>
      <c r="K3144" s="51">
        <v>8</v>
      </c>
      <c r="L3144" s="7" t="str">
        <f>L3145&amp;" "&amp;N3145&amp;M3145&amp;" "&amp;L3146&amp;" "&amp;N3146&amp;M3146&amp;" "&amp;L3147&amp;" "&amp;N3147&amp;M3147&amp;" "&amp;L3148&amp;" "&amp;N3148&amp;M3148&amp;" "</f>
        <v xml:space="preserve">Замена опор пром. д/жб 13шт Замена опор пром. д.жб.прист/жб 5шт Замена опор сложн. д./жб  6шт Перетяжка провода 1км </v>
      </c>
      <c r="M3144" s="6"/>
      <c r="N3144" s="6"/>
    </row>
    <row r="3145" spans="1:14" s="37" customFormat="1" ht="71.25" hidden="1" outlineLevel="2">
      <c r="A3145" s="51"/>
      <c r="B3145" s="51">
        <v>0.4</v>
      </c>
      <c r="C3145" s="51" t="s">
        <v>2528</v>
      </c>
      <c r="D3145" s="51" t="s">
        <v>2489</v>
      </c>
      <c r="E3145" s="51"/>
      <c r="F3145" s="7" t="s">
        <v>2822</v>
      </c>
      <c r="G3145" s="51"/>
      <c r="H3145" s="51"/>
      <c r="I3145" s="51" t="s">
        <v>61</v>
      </c>
      <c r="J3145" s="51">
        <v>7</v>
      </c>
      <c r="K3145" s="51">
        <v>8</v>
      </c>
      <c r="L3145" s="7" t="s">
        <v>2823</v>
      </c>
      <c r="M3145" s="6" t="s">
        <v>510</v>
      </c>
      <c r="N3145" s="6">
        <v>13</v>
      </c>
    </row>
    <row r="3146" spans="1:14" s="37" customFormat="1" ht="57" hidden="1" outlineLevel="2">
      <c r="A3146" s="51"/>
      <c r="B3146" s="51">
        <v>0.4</v>
      </c>
      <c r="C3146" s="51" t="s">
        <v>2528</v>
      </c>
      <c r="D3146" s="51" t="s">
        <v>2489</v>
      </c>
      <c r="E3146" s="51"/>
      <c r="F3146" s="7" t="s">
        <v>2824</v>
      </c>
      <c r="G3146" s="51"/>
      <c r="H3146" s="51"/>
      <c r="I3146" s="51" t="s">
        <v>61</v>
      </c>
      <c r="J3146" s="51">
        <v>8</v>
      </c>
      <c r="K3146" s="51">
        <v>8</v>
      </c>
      <c r="L3146" s="7" t="s">
        <v>2697</v>
      </c>
      <c r="M3146" s="6" t="s">
        <v>510</v>
      </c>
      <c r="N3146" s="6">
        <v>5</v>
      </c>
    </row>
    <row r="3147" spans="1:14" s="37" customFormat="1" ht="71.25" hidden="1" outlineLevel="2">
      <c r="A3147" s="51"/>
      <c r="B3147" s="51">
        <v>0.4</v>
      </c>
      <c r="C3147" s="51" t="s">
        <v>2528</v>
      </c>
      <c r="D3147" s="51" t="s">
        <v>2489</v>
      </c>
      <c r="E3147" s="51"/>
      <c r="F3147" s="7" t="s">
        <v>2825</v>
      </c>
      <c r="G3147" s="51"/>
      <c r="H3147" s="51"/>
      <c r="I3147" s="51" t="s">
        <v>61</v>
      </c>
      <c r="J3147" s="51">
        <v>7</v>
      </c>
      <c r="K3147" s="51">
        <v>8</v>
      </c>
      <c r="L3147" s="7" t="s">
        <v>2826</v>
      </c>
      <c r="M3147" s="6" t="s">
        <v>510</v>
      </c>
      <c r="N3147" s="6">
        <v>6</v>
      </c>
    </row>
    <row r="3148" spans="1:14" s="37" customFormat="1" ht="71.25" hidden="1" outlineLevel="2">
      <c r="A3148" s="51"/>
      <c r="B3148" s="51">
        <v>0.4</v>
      </c>
      <c r="C3148" s="51" t="s">
        <v>2528</v>
      </c>
      <c r="D3148" s="51" t="s">
        <v>2489</v>
      </c>
      <c r="E3148" s="51"/>
      <c r="F3148" s="7" t="s">
        <v>2827</v>
      </c>
      <c r="G3148" s="51"/>
      <c r="H3148" s="51"/>
      <c r="I3148" s="51" t="s">
        <v>61</v>
      </c>
      <c r="J3148" s="51">
        <v>7</v>
      </c>
      <c r="K3148" s="51">
        <v>8</v>
      </c>
      <c r="L3148" s="7" t="s">
        <v>233</v>
      </c>
      <c r="M3148" s="6" t="s">
        <v>29</v>
      </c>
      <c r="N3148" s="6">
        <v>1</v>
      </c>
    </row>
    <row r="3149" spans="1:14" s="37" customFormat="1" ht="57" outlineLevel="1" collapsed="1">
      <c r="A3149" s="51" t="s">
        <v>831</v>
      </c>
      <c r="B3149" s="51">
        <v>0.4</v>
      </c>
      <c r="C3149" s="51" t="s">
        <v>2528</v>
      </c>
      <c r="D3149" s="51" t="s">
        <v>2489</v>
      </c>
      <c r="E3149" s="51" t="s">
        <v>2828</v>
      </c>
      <c r="F3149" s="7" t="s">
        <v>2829</v>
      </c>
      <c r="G3149" s="51" t="s">
        <v>45</v>
      </c>
      <c r="H3149" s="51"/>
      <c r="I3149" s="51"/>
      <c r="J3149" s="51">
        <v>7</v>
      </c>
      <c r="K3149" s="51">
        <v>7</v>
      </c>
      <c r="L3149" s="7" t="str">
        <f>L3150&amp;" "&amp;N3150&amp;M3150&amp;" "&amp;L3151&amp;" "&amp;N3151&amp;M3151&amp;" "&amp;L3152&amp;" "&amp;N3152&amp;M3152&amp;" "&amp;L3153&amp;" "&amp;N3153&amp;M3153&amp;" "&amp;L3154&amp;" "&amp;N3154&amp;M3154&amp;" "</f>
        <v xml:space="preserve">Замена опор пром. д.жб.прист/жб 5шт Замена опор сложн. д./жб  6шт Перетяжка провода 0,5км Обрезка крон деревьев 51шт Выправка опор 7шт </v>
      </c>
      <c r="M3149" s="6"/>
      <c r="N3149" s="6"/>
    </row>
    <row r="3150" spans="1:14" s="37" customFormat="1" ht="28.5" hidden="1" outlineLevel="2">
      <c r="A3150" s="51"/>
      <c r="B3150" s="51">
        <v>0.4</v>
      </c>
      <c r="C3150" s="51" t="s">
        <v>2528</v>
      </c>
      <c r="D3150" s="51" t="s">
        <v>2489</v>
      </c>
      <c r="E3150" s="51"/>
      <c r="F3150" s="7" t="s">
        <v>2830</v>
      </c>
      <c r="G3150" s="51"/>
      <c r="H3150" s="51"/>
      <c r="I3150" s="51" t="s">
        <v>61</v>
      </c>
      <c r="J3150" s="51">
        <v>7</v>
      </c>
      <c r="K3150" s="51">
        <v>7</v>
      </c>
      <c r="L3150" s="7" t="s">
        <v>2697</v>
      </c>
      <c r="M3150" s="6" t="s">
        <v>510</v>
      </c>
      <c r="N3150" s="6">
        <v>5</v>
      </c>
    </row>
    <row r="3151" spans="1:14" s="37" customFormat="1" ht="28.5" hidden="1" outlineLevel="2">
      <c r="A3151" s="51"/>
      <c r="B3151" s="51">
        <v>0.4</v>
      </c>
      <c r="C3151" s="51" t="s">
        <v>2528</v>
      </c>
      <c r="D3151" s="51" t="s">
        <v>2489</v>
      </c>
      <c r="E3151" s="51"/>
      <c r="F3151" s="7" t="s">
        <v>2831</v>
      </c>
      <c r="G3151" s="51"/>
      <c r="H3151" s="51"/>
      <c r="I3151" s="51" t="s">
        <v>61</v>
      </c>
      <c r="J3151" s="51">
        <v>7</v>
      </c>
      <c r="K3151" s="51">
        <v>7</v>
      </c>
      <c r="L3151" s="7" t="s">
        <v>2826</v>
      </c>
      <c r="M3151" s="6" t="s">
        <v>510</v>
      </c>
      <c r="N3151" s="6">
        <v>6</v>
      </c>
    </row>
    <row r="3152" spans="1:14" s="37" customFormat="1" ht="28.5" hidden="1" outlineLevel="2">
      <c r="A3152" s="51"/>
      <c r="B3152" s="51">
        <v>0.4</v>
      </c>
      <c r="C3152" s="51" t="s">
        <v>2528</v>
      </c>
      <c r="D3152" s="51" t="s">
        <v>2489</v>
      </c>
      <c r="E3152" s="51"/>
      <c r="F3152" s="7" t="s">
        <v>2832</v>
      </c>
      <c r="G3152" s="51"/>
      <c r="H3152" s="51"/>
      <c r="I3152" s="51" t="s">
        <v>61</v>
      </c>
      <c r="J3152" s="51">
        <v>7</v>
      </c>
      <c r="K3152" s="51">
        <v>7</v>
      </c>
      <c r="L3152" s="7" t="s">
        <v>233</v>
      </c>
      <c r="M3152" s="6" t="s">
        <v>29</v>
      </c>
      <c r="N3152" s="6">
        <v>0.5</v>
      </c>
    </row>
    <row r="3153" spans="1:14" s="37" customFormat="1" ht="57" hidden="1" outlineLevel="2">
      <c r="A3153" s="51"/>
      <c r="B3153" s="51">
        <v>0.4</v>
      </c>
      <c r="C3153" s="51" t="s">
        <v>2528</v>
      </c>
      <c r="D3153" s="51" t="s">
        <v>2489</v>
      </c>
      <c r="E3153" s="51"/>
      <c r="F3153" s="7" t="s">
        <v>2833</v>
      </c>
      <c r="G3153" s="51"/>
      <c r="H3153" s="51"/>
      <c r="I3153" s="51" t="s">
        <v>61</v>
      </c>
      <c r="J3153" s="51">
        <v>7</v>
      </c>
      <c r="K3153" s="51">
        <v>7</v>
      </c>
      <c r="L3153" s="7" t="s">
        <v>198</v>
      </c>
      <c r="M3153" s="6" t="s">
        <v>510</v>
      </c>
      <c r="N3153" s="6">
        <v>51</v>
      </c>
    </row>
    <row r="3154" spans="1:14" s="37" customFormat="1" ht="28.5" hidden="1" outlineLevel="2">
      <c r="A3154" s="51"/>
      <c r="B3154" s="51">
        <v>0.4</v>
      </c>
      <c r="C3154" s="51" t="s">
        <v>2528</v>
      </c>
      <c r="D3154" s="51" t="s">
        <v>2489</v>
      </c>
      <c r="E3154" s="51"/>
      <c r="F3154" s="7" t="s">
        <v>2834</v>
      </c>
      <c r="G3154" s="51"/>
      <c r="H3154" s="51"/>
      <c r="I3154" s="51"/>
      <c r="J3154" s="51">
        <v>7</v>
      </c>
      <c r="K3154" s="51">
        <v>7</v>
      </c>
      <c r="L3154" s="7" t="s">
        <v>113</v>
      </c>
      <c r="M3154" s="6" t="s">
        <v>510</v>
      </c>
      <c r="N3154" s="6">
        <v>7</v>
      </c>
    </row>
    <row r="3155" spans="1:14" s="37" customFormat="1" ht="42.75" outlineLevel="1" collapsed="1">
      <c r="A3155" s="51" t="s">
        <v>840</v>
      </c>
      <c r="B3155" s="51">
        <v>0.4</v>
      </c>
      <c r="C3155" s="51" t="s">
        <v>2528</v>
      </c>
      <c r="D3155" s="51" t="s">
        <v>2489</v>
      </c>
      <c r="E3155" s="51" t="s">
        <v>2835</v>
      </c>
      <c r="F3155" s="7" t="s">
        <v>2836</v>
      </c>
      <c r="G3155" s="51" t="s">
        <v>45</v>
      </c>
      <c r="H3155" s="51"/>
      <c r="I3155" s="51"/>
      <c r="J3155" s="51">
        <v>9</v>
      </c>
      <c r="K3155" s="51">
        <v>9</v>
      </c>
      <c r="L3155" s="7" t="str">
        <f>L3156&amp;" "&amp;N3156&amp;M3156&amp;" "&amp;L3157&amp;" "&amp;N3157&amp;M3157&amp;" "&amp;L3158&amp;" "&amp;N3158&amp;M3158&amp;" "</f>
        <v xml:space="preserve">Замена опор пром. д/жб 3шт Замена опор сложн. д./жб  3шт Перетяжка провода 0,2км </v>
      </c>
      <c r="M3155" s="6"/>
      <c r="N3155" s="6"/>
    </row>
    <row r="3156" spans="1:14" s="37" customFormat="1" ht="28.5" hidden="1" outlineLevel="2">
      <c r="A3156" s="51"/>
      <c r="B3156" s="51">
        <v>0.4</v>
      </c>
      <c r="C3156" s="51" t="s">
        <v>2528</v>
      </c>
      <c r="D3156" s="51" t="s">
        <v>2489</v>
      </c>
      <c r="E3156" s="51"/>
      <c r="F3156" s="7" t="s">
        <v>2837</v>
      </c>
      <c r="G3156" s="51"/>
      <c r="H3156" s="51"/>
      <c r="I3156" s="51" t="s">
        <v>61</v>
      </c>
      <c r="J3156" s="51">
        <v>9</v>
      </c>
      <c r="K3156" s="51">
        <v>9</v>
      </c>
      <c r="L3156" s="7" t="s">
        <v>2823</v>
      </c>
      <c r="M3156" s="6" t="s">
        <v>510</v>
      </c>
      <c r="N3156" s="6">
        <v>3</v>
      </c>
    </row>
    <row r="3157" spans="1:14" s="37" customFormat="1" ht="42.75" hidden="1" outlineLevel="2">
      <c r="A3157" s="51"/>
      <c r="B3157" s="51">
        <v>0.4</v>
      </c>
      <c r="C3157" s="51" t="s">
        <v>2528</v>
      </c>
      <c r="D3157" s="51" t="s">
        <v>2489</v>
      </c>
      <c r="E3157" s="51"/>
      <c r="F3157" s="7" t="s">
        <v>2838</v>
      </c>
      <c r="G3157" s="51"/>
      <c r="H3157" s="51"/>
      <c r="I3157" s="51" t="s">
        <v>61</v>
      </c>
      <c r="J3157" s="51">
        <v>9</v>
      </c>
      <c r="K3157" s="51">
        <v>9</v>
      </c>
      <c r="L3157" s="7" t="s">
        <v>2826</v>
      </c>
      <c r="M3157" s="6" t="s">
        <v>510</v>
      </c>
      <c r="N3157" s="6">
        <v>3</v>
      </c>
    </row>
    <row r="3158" spans="1:14" s="37" customFormat="1" ht="28.5" hidden="1" outlineLevel="2">
      <c r="A3158" s="51"/>
      <c r="B3158" s="51">
        <v>0.4</v>
      </c>
      <c r="C3158" s="51" t="s">
        <v>2528</v>
      </c>
      <c r="D3158" s="51" t="s">
        <v>2489</v>
      </c>
      <c r="E3158" s="51"/>
      <c r="F3158" s="7" t="s">
        <v>2839</v>
      </c>
      <c r="G3158" s="51"/>
      <c r="H3158" s="51"/>
      <c r="I3158" s="51" t="s">
        <v>61</v>
      </c>
      <c r="J3158" s="51">
        <v>9</v>
      </c>
      <c r="K3158" s="51">
        <v>9</v>
      </c>
      <c r="L3158" s="7" t="s">
        <v>233</v>
      </c>
      <c r="M3158" s="6" t="s">
        <v>29</v>
      </c>
      <c r="N3158" s="6">
        <v>0.2</v>
      </c>
    </row>
    <row r="3159" spans="1:14" s="37" customFormat="1" ht="42.75" outlineLevel="1" collapsed="1">
      <c r="A3159" s="51" t="s">
        <v>846</v>
      </c>
      <c r="B3159" s="51">
        <v>0.4</v>
      </c>
      <c r="C3159" s="51" t="s">
        <v>2528</v>
      </c>
      <c r="D3159" s="51" t="s">
        <v>2489</v>
      </c>
      <c r="E3159" s="51" t="s">
        <v>2840</v>
      </c>
      <c r="F3159" s="7" t="s">
        <v>2841</v>
      </c>
      <c r="G3159" s="51" t="s">
        <v>1120</v>
      </c>
      <c r="H3159" s="51"/>
      <c r="I3159" s="51"/>
      <c r="J3159" s="51">
        <v>9</v>
      </c>
      <c r="K3159" s="51">
        <v>9</v>
      </c>
      <c r="L3159" s="7" t="str">
        <f>L3160&amp;" "&amp;N3160&amp;M3160&amp;" "&amp;L3161&amp;" "&amp;N3161&amp;M3161&amp;" "&amp;L3162&amp;" "&amp;N3162&amp;M3162&amp;" "</f>
        <v xml:space="preserve">Замена опор пром. д.жб.прист/жб 9шт Замена опор сложн. д./жб  2шт Перетяжка провода 0,2км </v>
      </c>
      <c r="M3159" s="6"/>
      <c r="N3159" s="6"/>
    </row>
    <row r="3160" spans="1:14" s="37" customFormat="1" ht="28.5" hidden="1" outlineLevel="2">
      <c r="A3160" s="51"/>
      <c r="B3160" s="51">
        <v>0.4</v>
      </c>
      <c r="C3160" s="51" t="s">
        <v>2528</v>
      </c>
      <c r="D3160" s="51" t="s">
        <v>2489</v>
      </c>
      <c r="E3160" s="51"/>
      <c r="F3160" s="7" t="s">
        <v>2842</v>
      </c>
      <c r="G3160" s="51"/>
      <c r="H3160" s="51"/>
      <c r="I3160" s="51" t="s">
        <v>61</v>
      </c>
      <c r="J3160" s="51">
        <v>9</v>
      </c>
      <c r="K3160" s="51">
        <v>9</v>
      </c>
      <c r="L3160" s="7" t="s">
        <v>2697</v>
      </c>
      <c r="M3160" s="6" t="s">
        <v>510</v>
      </c>
      <c r="N3160" s="6">
        <v>9</v>
      </c>
    </row>
    <row r="3161" spans="1:14" s="37" customFormat="1" ht="28.5" hidden="1" outlineLevel="2">
      <c r="A3161" s="51"/>
      <c r="B3161" s="51">
        <v>0.4</v>
      </c>
      <c r="C3161" s="51" t="s">
        <v>2528</v>
      </c>
      <c r="D3161" s="51" t="s">
        <v>2489</v>
      </c>
      <c r="E3161" s="51"/>
      <c r="F3161" s="7" t="s">
        <v>2843</v>
      </c>
      <c r="G3161" s="51"/>
      <c r="H3161" s="51"/>
      <c r="I3161" s="51" t="s">
        <v>61</v>
      </c>
      <c r="J3161" s="51">
        <v>9</v>
      </c>
      <c r="K3161" s="51">
        <v>9</v>
      </c>
      <c r="L3161" s="7" t="s">
        <v>2826</v>
      </c>
      <c r="M3161" s="6" t="s">
        <v>510</v>
      </c>
      <c r="N3161" s="6">
        <v>2</v>
      </c>
    </row>
    <row r="3162" spans="1:14" s="37" customFormat="1" ht="28.5" hidden="1" outlineLevel="2">
      <c r="A3162" s="51"/>
      <c r="B3162" s="51">
        <v>0.4</v>
      </c>
      <c r="C3162" s="51" t="s">
        <v>2528</v>
      </c>
      <c r="D3162" s="51" t="s">
        <v>2489</v>
      </c>
      <c r="E3162" s="51"/>
      <c r="F3162" s="7" t="s">
        <v>2844</v>
      </c>
      <c r="G3162" s="51"/>
      <c r="H3162" s="51"/>
      <c r="I3162" s="51" t="s">
        <v>61</v>
      </c>
      <c r="J3162" s="51">
        <v>9</v>
      </c>
      <c r="K3162" s="51">
        <v>9</v>
      </c>
      <c r="L3162" s="7" t="s">
        <v>233</v>
      </c>
      <c r="M3162" s="6" t="s">
        <v>29</v>
      </c>
      <c r="N3162" s="6">
        <v>0.2</v>
      </c>
    </row>
    <row r="3163" spans="1:14" s="37" customFormat="1" ht="42.75" outlineLevel="1" collapsed="1">
      <c r="A3163" s="51" t="s">
        <v>851</v>
      </c>
      <c r="B3163" s="51">
        <v>0.4</v>
      </c>
      <c r="C3163" s="51" t="s">
        <v>2547</v>
      </c>
      <c r="D3163" s="51" t="s">
        <v>2489</v>
      </c>
      <c r="E3163" s="51" t="s">
        <v>2845</v>
      </c>
      <c r="F3163" s="7" t="s">
        <v>2846</v>
      </c>
      <c r="G3163" s="51" t="s">
        <v>1120</v>
      </c>
      <c r="H3163" s="51"/>
      <c r="I3163" s="51"/>
      <c r="J3163" s="51">
        <v>9</v>
      </c>
      <c r="K3163" s="51">
        <v>9</v>
      </c>
      <c r="L3163" s="7" t="str">
        <f>L3164&amp;" "&amp;N3164&amp;M3164&amp;" "&amp;L3165&amp;" "&amp;N3165&amp;M3165&amp;" "&amp;L3166&amp;" "&amp;N3166&amp;M3166&amp;" "</f>
        <v xml:space="preserve">Замена опор пром. д.жб.прист/жб 12шт Замена опор сложн. д./жб  4шт Монтаж провода (по трассе) СИП 0,64км </v>
      </c>
      <c r="M3163" s="6"/>
      <c r="N3163" s="6"/>
    </row>
    <row r="3164" spans="1:14" s="37" customFormat="1" ht="42.75" hidden="1" outlineLevel="2">
      <c r="A3164" s="51"/>
      <c r="B3164" s="51">
        <v>0.4</v>
      </c>
      <c r="C3164" s="51" t="s">
        <v>2547</v>
      </c>
      <c r="D3164" s="51" t="s">
        <v>2489</v>
      </c>
      <c r="E3164" s="51"/>
      <c r="F3164" s="7" t="s">
        <v>2847</v>
      </c>
      <c r="G3164" s="51"/>
      <c r="H3164" s="51"/>
      <c r="I3164" s="51" t="s">
        <v>61</v>
      </c>
      <c r="J3164" s="51">
        <v>9</v>
      </c>
      <c r="K3164" s="51">
        <v>9</v>
      </c>
      <c r="L3164" s="7" t="s">
        <v>2697</v>
      </c>
      <c r="M3164" s="6" t="s">
        <v>510</v>
      </c>
      <c r="N3164" s="6">
        <v>12</v>
      </c>
    </row>
    <row r="3165" spans="1:14" s="37" customFormat="1" ht="28.5" hidden="1" outlineLevel="2">
      <c r="A3165" s="51"/>
      <c r="B3165" s="51">
        <v>0.4</v>
      </c>
      <c r="C3165" s="51" t="s">
        <v>2547</v>
      </c>
      <c r="D3165" s="51" t="s">
        <v>2489</v>
      </c>
      <c r="E3165" s="51"/>
      <c r="F3165" s="7" t="s">
        <v>2848</v>
      </c>
      <c r="G3165" s="51"/>
      <c r="H3165" s="51"/>
      <c r="I3165" s="51" t="s">
        <v>61</v>
      </c>
      <c r="J3165" s="51">
        <v>9</v>
      </c>
      <c r="K3165" s="51">
        <v>9</v>
      </c>
      <c r="L3165" s="7" t="s">
        <v>2826</v>
      </c>
      <c r="M3165" s="6" t="s">
        <v>510</v>
      </c>
      <c r="N3165" s="6">
        <v>4</v>
      </c>
    </row>
    <row r="3166" spans="1:14" s="37" customFormat="1" ht="28.5" hidden="1" outlineLevel="2">
      <c r="A3166" s="51"/>
      <c r="B3166" s="51">
        <v>0.4</v>
      </c>
      <c r="C3166" s="51" t="s">
        <v>2547</v>
      </c>
      <c r="D3166" s="51" t="s">
        <v>2489</v>
      </c>
      <c r="E3166" s="51"/>
      <c r="F3166" s="7" t="s">
        <v>2849</v>
      </c>
      <c r="G3166" s="51"/>
      <c r="H3166" s="51"/>
      <c r="I3166" s="51" t="s">
        <v>61</v>
      </c>
      <c r="J3166" s="51">
        <v>9</v>
      </c>
      <c r="K3166" s="51">
        <v>9</v>
      </c>
      <c r="L3166" s="7" t="s">
        <v>2850</v>
      </c>
      <c r="M3166" s="6" t="s">
        <v>29</v>
      </c>
      <c r="N3166" s="6">
        <v>0.64</v>
      </c>
    </row>
    <row r="3167" spans="1:14" s="37" customFormat="1" ht="42.75" outlineLevel="1" collapsed="1">
      <c r="A3167" s="51" t="s">
        <v>858</v>
      </c>
      <c r="B3167" s="51">
        <v>0.4</v>
      </c>
      <c r="C3167" s="51" t="s">
        <v>2492</v>
      </c>
      <c r="D3167" s="51" t="s">
        <v>2489</v>
      </c>
      <c r="E3167" s="51" t="s">
        <v>2851</v>
      </c>
      <c r="F3167" s="7" t="s">
        <v>2852</v>
      </c>
      <c r="G3167" s="51" t="s">
        <v>45</v>
      </c>
      <c r="H3167" s="51"/>
      <c r="I3167" s="51"/>
      <c r="J3167" s="51">
        <v>7</v>
      </c>
      <c r="K3167" s="51">
        <v>7</v>
      </c>
      <c r="L3167" s="7" t="str">
        <f>L3168&amp;" "&amp;N3168&amp;M3168&amp;" "&amp;L3169&amp;" "&amp;N3169&amp;M3169&amp;" "</f>
        <v xml:space="preserve">Замена опор пром. д.жб.прист/жб 3шт Замена опор сложн. д./жб  6шт </v>
      </c>
      <c r="M3167" s="6"/>
      <c r="N3167" s="6"/>
    </row>
    <row r="3168" spans="1:14" s="37" customFormat="1" ht="28.5" hidden="1" outlineLevel="2">
      <c r="A3168" s="51"/>
      <c r="B3168" s="51">
        <v>0.4</v>
      </c>
      <c r="C3168" s="51" t="s">
        <v>2492</v>
      </c>
      <c r="D3168" s="51" t="s">
        <v>2489</v>
      </c>
      <c r="E3168" s="51"/>
      <c r="F3168" s="7" t="s">
        <v>2853</v>
      </c>
      <c r="G3168" s="51"/>
      <c r="H3168" s="51"/>
      <c r="I3168" s="51" t="s">
        <v>61</v>
      </c>
      <c r="J3168" s="51">
        <v>7</v>
      </c>
      <c r="K3168" s="51">
        <v>7</v>
      </c>
      <c r="L3168" s="7" t="s">
        <v>2697</v>
      </c>
      <c r="M3168" s="6" t="s">
        <v>510</v>
      </c>
      <c r="N3168" s="6">
        <v>3</v>
      </c>
    </row>
    <row r="3169" spans="1:14" s="37" customFormat="1" ht="28.5" hidden="1" outlineLevel="2">
      <c r="A3169" s="51"/>
      <c r="B3169" s="51">
        <v>0.4</v>
      </c>
      <c r="C3169" s="51" t="s">
        <v>2492</v>
      </c>
      <c r="D3169" s="51" t="s">
        <v>2489</v>
      </c>
      <c r="E3169" s="51"/>
      <c r="F3169" s="7" t="s">
        <v>2854</v>
      </c>
      <c r="G3169" s="51"/>
      <c r="H3169" s="51"/>
      <c r="I3169" s="51" t="s">
        <v>61</v>
      </c>
      <c r="J3169" s="51">
        <v>7</v>
      </c>
      <c r="K3169" s="51">
        <v>7</v>
      </c>
      <c r="L3169" s="7" t="s">
        <v>2826</v>
      </c>
      <c r="M3169" s="6" t="s">
        <v>510</v>
      </c>
      <c r="N3169" s="6">
        <v>6</v>
      </c>
    </row>
    <row r="3170" spans="1:14" s="37" customFormat="1" ht="57" outlineLevel="1" collapsed="1">
      <c r="A3170" s="51" t="s">
        <v>866</v>
      </c>
      <c r="B3170" s="51">
        <v>0.4</v>
      </c>
      <c r="C3170" s="51" t="s">
        <v>2492</v>
      </c>
      <c r="D3170" s="51" t="s">
        <v>2489</v>
      </c>
      <c r="E3170" s="51" t="s">
        <v>2855</v>
      </c>
      <c r="F3170" s="7" t="s">
        <v>2856</v>
      </c>
      <c r="G3170" s="51" t="s">
        <v>2857</v>
      </c>
      <c r="H3170" s="51"/>
      <c r="I3170" s="51"/>
      <c r="J3170" s="51">
        <v>7</v>
      </c>
      <c r="K3170" s="51">
        <v>7</v>
      </c>
      <c r="L3170" s="7" t="str">
        <f>L3171&amp;" "&amp;N3171&amp;M3171&amp;" "&amp;L3172&amp;" "&amp;N3172&amp;M3172&amp;" "&amp;L3173&amp;" "&amp;N3173&amp;M3173&amp;" "&amp;L3174&amp;" "&amp;N3174&amp;M3174&amp;" "&amp;L3175&amp;" "&amp;N3175&amp;M3175&amp;" "&amp;L3176&amp;" "&amp;N3176&amp;M3176&amp;" "&amp;L3177&amp;" "&amp;N3177&amp;M3177&amp;" "</f>
        <v xml:space="preserve">Замена вводов 50шт Замена вводов 9шт Замена вводов 40шт Обрезка крон деревьев 280шт Обрезка крон деревьев 196шт Выправка опор 43шт Перетяжка провода 1,4км </v>
      </c>
      <c r="M3170" s="6"/>
      <c r="N3170" s="6"/>
    </row>
    <row r="3171" spans="1:14" s="37" customFormat="1" ht="28.5" hidden="1" outlineLevel="2">
      <c r="A3171" s="51"/>
      <c r="B3171" s="51">
        <v>0.4</v>
      </c>
      <c r="C3171" s="51" t="s">
        <v>2492</v>
      </c>
      <c r="D3171" s="51" t="s">
        <v>2489</v>
      </c>
      <c r="E3171" s="51"/>
      <c r="F3171" s="7" t="s">
        <v>2858</v>
      </c>
      <c r="G3171" s="51"/>
      <c r="H3171" s="51"/>
      <c r="I3171" s="51" t="s">
        <v>61</v>
      </c>
      <c r="J3171" s="51">
        <v>7</v>
      </c>
      <c r="K3171" s="51">
        <v>7</v>
      </c>
      <c r="L3171" s="7" t="s">
        <v>2859</v>
      </c>
      <c r="M3171" s="6" t="s">
        <v>510</v>
      </c>
      <c r="N3171" s="6">
        <v>50</v>
      </c>
    </row>
    <row r="3172" spans="1:14" s="37" customFormat="1" ht="28.5" hidden="1" outlineLevel="2">
      <c r="A3172" s="51"/>
      <c r="B3172" s="51">
        <v>0.4</v>
      </c>
      <c r="C3172" s="51" t="s">
        <v>2492</v>
      </c>
      <c r="D3172" s="51" t="s">
        <v>2489</v>
      </c>
      <c r="E3172" s="51"/>
      <c r="F3172" s="7" t="s">
        <v>2860</v>
      </c>
      <c r="G3172" s="51"/>
      <c r="H3172" s="51"/>
      <c r="I3172" s="51" t="s">
        <v>61</v>
      </c>
      <c r="J3172" s="51">
        <v>7</v>
      </c>
      <c r="K3172" s="51">
        <v>7</v>
      </c>
      <c r="L3172" s="7" t="s">
        <v>2859</v>
      </c>
      <c r="M3172" s="6" t="s">
        <v>510</v>
      </c>
      <c r="N3172" s="6">
        <v>9</v>
      </c>
    </row>
    <row r="3173" spans="1:14" s="37" customFormat="1" ht="42.75" hidden="1" outlineLevel="2">
      <c r="A3173" s="51"/>
      <c r="B3173" s="51">
        <v>0.4</v>
      </c>
      <c r="C3173" s="51" t="s">
        <v>2492</v>
      </c>
      <c r="D3173" s="51" t="s">
        <v>2489</v>
      </c>
      <c r="E3173" s="51"/>
      <c r="F3173" s="7" t="s">
        <v>2861</v>
      </c>
      <c r="G3173" s="51"/>
      <c r="H3173" s="51"/>
      <c r="I3173" s="51" t="s">
        <v>61</v>
      </c>
      <c r="J3173" s="51">
        <v>8</v>
      </c>
      <c r="K3173" s="51">
        <v>8</v>
      </c>
      <c r="L3173" s="7" t="s">
        <v>2859</v>
      </c>
      <c r="M3173" s="6" t="s">
        <v>510</v>
      </c>
      <c r="N3173" s="6">
        <v>40</v>
      </c>
    </row>
    <row r="3174" spans="1:14" s="37" customFormat="1" ht="57" hidden="1" outlineLevel="2">
      <c r="A3174" s="51"/>
      <c r="B3174" s="51">
        <v>0.4</v>
      </c>
      <c r="C3174" s="51" t="s">
        <v>2492</v>
      </c>
      <c r="D3174" s="51" t="s">
        <v>2489</v>
      </c>
      <c r="E3174" s="51"/>
      <c r="F3174" s="7" t="s">
        <v>2862</v>
      </c>
      <c r="G3174" s="51"/>
      <c r="H3174" s="51"/>
      <c r="I3174" s="51" t="s">
        <v>61</v>
      </c>
      <c r="J3174" s="51">
        <v>7</v>
      </c>
      <c r="K3174" s="51">
        <v>7</v>
      </c>
      <c r="L3174" s="7" t="s">
        <v>198</v>
      </c>
      <c r="M3174" s="6" t="s">
        <v>510</v>
      </c>
      <c r="N3174" s="6">
        <v>280</v>
      </c>
    </row>
    <row r="3175" spans="1:14" s="37" customFormat="1" ht="71.25" hidden="1" outlineLevel="2">
      <c r="A3175" s="51"/>
      <c r="B3175" s="51">
        <v>0.4</v>
      </c>
      <c r="C3175" s="51" t="s">
        <v>2492</v>
      </c>
      <c r="D3175" s="51" t="s">
        <v>2489</v>
      </c>
      <c r="E3175" s="51"/>
      <c r="F3175" s="7" t="s">
        <v>2863</v>
      </c>
      <c r="G3175" s="51"/>
      <c r="H3175" s="51"/>
      <c r="I3175" s="51" t="s">
        <v>61</v>
      </c>
      <c r="J3175" s="51">
        <v>8</v>
      </c>
      <c r="K3175" s="51">
        <v>8</v>
      </c>
      <c r="L3175" s="7" t="s">
        <v>198</v>
      </c>
      <c r="M3175" s="6" t="s">
        <v>510</v>
      </c>
      <c r="N3175" s="6">
        <v>196</v>
      </c>
    </row>
    <row r="3176" spans="1:14" s="37" customFormat="1" ht="71.25" hidden="1" outlineLevel="2">
      <c r="A3176" s="51"/>
      <c r="B3176" s="51">
        <v>0.4</v>
      </c>
      <c r="C3176" s="51" t="s">
        <v>2492</v>
      </c>
      <c r="D3176" s="51" t="s">
        <v>2489</v>
      </c>
      <c r="E3176" s="51"/>
      <c r="F3176" s="7" t="s">
        <v>2864</v>
      </c>
      <c r="G3176" s="51"/>
      <c r="H3176" s="51"/>
      <c r="I3176" s="51" t="s">
        <v>61</v>
      </c>
      <c r="J3176" s="51">
        <v>8</v>
      </c>
      <c r="K3176" s="51">
        <v>8</v>
      </c>
      <c r="L3176" s="7" t="s">
        <v>113</v>
      </c>
      <c r="M3176" s="6" t="s">
        <v>510</v>
      </c>
      <c r="N3176" s="6">
        <v>43</v>
      </c>
    </row>
    <row r="3177" spans="1:14" s="37" customFormat="1" ht="71.25" hidden="1" outlineLevel="2">
      <c r="A3177" s="51"/>
      <c r="B3177" s="51">
        <v>0.4</v>
      </c>
      <c r="C3177" s="51" t="s">
        <v>2492</v>
      </c>
      <c r="D3177" s="51" t="s">
        <v>2489</v>
      </c>
      <c r="E3177" s="51"/>
      <c r="F3177" s="7" t="s">
        <v>2865</v>
      </c>
      <c r="G3177" s="51"/>
      <c r="H3177" s="51"/>
      <c r="I3177" s="51" t="s">
        <v>61</v>
      </c>
      <c r="J3177" s="51">
        <v>8</v>
      </c>
      <c r="K3177" s="51">
        <v>8</v>
      </c>
      <c r="L3177" s="7" t="s">
        <v>233</v>
      </c>
      <c r="M3177" s="6" t="s">
        <v>29</v>
      </c>
      <c r="N3177" s="6">
        <v>1.4</v>
      </c>
    </row>
    <row r="3178" spans="1:14" s="37" customFormat="1" ht="42.75" outlineLevel="1" collapsed="1">
      <c r="A3178" s="51" t="s">
        <v>875</v>
      </c>
      <c r="B3178" s="51">
        <v>0.4</v>
      </c>
      <c r="C3178" s="51" t="s">
        <v>2492</v>
      </c>
      <c r="D3178" s="51" t="s">
        <v>2489</v>
      </c>
      <c r="E3178" s="51" t="s">
        <v>2866</v>
      </c>
      <c r="F3178" s="7" t="s">
        <v>2867</v>
      </c>
      <c r="G3178" s="51" t="s">
        <v>1120</v>
      </c>
      <c r="H3178" s="51"/>
      <c r="I3178" s="51"/>
      <c r="J3178" s="51">
        <v>7</v>
      </c>
      <c r="K3178" s="51">
        <v>8</v>
      </c>
      <c r="L3178" s="7" t="str">
        <f>L3179&amp;" "&amp;N3179&amp;M3179&amp;" "&amp;L3180&amp;" "&amp;N3180&amp;M3180&amp;" "&amp;L3181&amp;" "&amp;N3181&amp;M3181&amp;" "&amp;L3182&amp;" "&amp;N3182&amp;M3182&amp;" "</f>
        <v xml:space="preserve">Замена вводов 28шт Обрезка крон деревьев 44шт Выправка опор 43шт Перетяжка провода 1,4км </v>
      </c>
      <c r="M3178" s="6"/>
      <c r="N3178" s="6"/>
    </row>
    <row r="3179" spans="1:14" s="37" customFormat="1" ht="28.5" hidden="1" outlineLevel="2">
      <c r="A3179" s="51"/>
      <c r="B3179" s="51">
        <v>0.4</v>
      </c>
      <c r="C3179" s="51" t="s">
        <v>2492</v>
      </c>
      <c r="D3179" s="51" t="s">
        <v>2489</v>
      </c>
      <c r="E3179" s="51"/>
      <c r="F3179" s="7" t="s">
        <v>2868</v>
      </c>
      <c r="G3179" s="51"/>
      <c r="H3179" s="51"/>
      <c r="I3179" s="51" t="s">
        <v>61</v>
      </c>
      <c r="J3179" s="51">
        <v>7</v>
      </c>
      <c r="K3179" s="51">
        <v>8</v>
      </c>
      <c r="L3179" s="7" t="s">
        <v>2859</v>
      </c>
      <c r="M3179" s="6" t="s">
        <v>510</v>
      </c>
      <c r="N3179" s="6">
        <v>28</v>
      </c>
    </row>
    <row r="3180" spans="1:14" s="37" customFormat="1" ht="42.75" hidden="1" outlineLevel="2">
      <c r="A3180" s="51"/>
      <c r="B3180" s="51">
        <v>0.4</v>
      </c>
      <c r="C3180" s="51" t="s">
        <v>2492</v>
      </c>
      <c r="D3180" s="51" t="s">
        <v>2489</v>
      </c>
      <c r="E3180" s="51"/>
      <c r="F3180" s="7" t="s">
        <v>2869</v>
      </c>
      <c r="G3180" s="51"/>
      <c r="H3180" s="51"/>
      <c r="I3180" s="51" t="s">
        <v>61</v>
      </c>
      <c r="J3180" s="51">
        <v>7</v>
      </c>
      <c r="K3180" s="51">
        <v>8</v>
      </c>
      <c r="L3180" s="7" t="s">
        <v>198</v>
      </c>
      <c r="M3180" s="6" t="s">
        <v>510</v>
      </c>
      <c r="N3180" s="6">
        <v>44</v>
      </c>
    </row>
    <row r="3181" spans="1:14" s="37" customFormat="1" ht="42.75" hidden="1" outlineLevel="2">
      <c r="A3181" s="51"/>
      <c r="B3181" s="51">
        <v>0.4</v>
      </c>
      <c r="C3181" s="51" t="s">
        <v>2492</v>
      </c>
      <c r="D3181" s="51" t="s">
        <v>2489</v>
      </c>
      <c r="E3181" s="51"/>
      <c r="F3181" s="7" t="s">
        <v>2870</v>
      </c>
      <c r="G3181" s="51"/>
      <c r="H3181" s="51"/>
      <c r="I3181" s="51" t="s">
        <v>61</v>
      </c>
      <c r="J3181" s="51">
        <v>7</v>
      </c>
      <c r="K3181" s="51">
        <v>8</v>
      </c>
      <c r="L3181" s="7" t="s">
        <v>113</v>
      </c>
      <c r="M3181" s="6" t="s">
        <v>510</v>
      </c>
      <c r="N3181" s="6">
        <v>43</v>
      </c>
    </row>
    <row r="3182" spans="1:14" s="37" customFormat="1" ht="42.75" hidden="1" outlineLevel="2">
      <c r="A3182" s="51"/>
      <c r="B3182" s="51">
        <v>0.4</v>
      </c>
      <c r="C3182" s="51" t="s">
        <v>2492</v>
      </c>
      <c r="D3182" s="51" t="s">
        <v>2489</v>
      </c>
      <c r="E3182" s="51"/>
      <c r="F3182" s="7" t="s">
        <v>2871</v>
      </c>
      <c r="G3182" s="51"/>
      <c r="H3182" s="51"/>
      <c r="I3182" s="51" t="s">
        <v>61</v>
      </c>
      <c r="J3182" s="51">
        <v>7</v>
      </c>
      <c r="K3182" s="51">
        <v>8</v>
      </c>
      <c r="L3182" s="7" t="s">
        <v>233</v>
      </c>
      <c r="M3182" s="6" t="s">
        <v>29</v>
      </c>
      <c r="N3182" s="6">
        <v>1.4</v>
      </c>
    </row>
    <row r="3183" spans="1:14" s="37" customFormat="1" ht="57" outlineLevel="1" collapsed="1">
      <c r="A3183" s="51" t="s">
        <v>880</v>
      </c>
      <c r="B3183" s="51">
        <v>0.4</v>
      </c>
      <c r="C3183" s="51" t="s">
        <v>2492</v>
      </c>
      <c r="D3183" s="51" t="s">
        <v>2489</v>
      </c>
      <c r="E3183" s="51" t="s">
        <v>2872</v>
      </c>
      <c r="F3183" s="7" t="s">
        <v>2873</v>
      </c>
      <c r="G3183" s="51" t="s">
        <v>45</v>
      </c>
      <c r="H3183" s="51"/>
      <c r="I3183" s="51"/>
      <c r="J3183" s="51">
        <v>10</v>
      </c>
      <c r="K3183" s="51">
        <v>10</v>
      </c>
      <c r="L3183" s="7" t="str">
        <f>L3184&amp;" "&amp;N3184&amp;M3184&amp;" "&amp;L3185&amp;" "&amp;N3185&amp;M3185&amp;" "&amp;L3186&amp;" "&amp;N3186&amp;M3186&amp;" "&amp;L3187&amp;" "&amp;N3187&amp;M3187&amp;" "&amp;L3188&amp;" "&amp;N3188&amp;M3188&amp;" "&amp;L3189&amp;" "&amp;N3189&amp;M3189&amp;" "</f>
        <v xml:space="preserve">Замена вводов 27шт Обрезка крон деревьев 218шт Обрезка крон деревьев 140шт Выправка опор 26шт Перетяжка провода 2,2км Перетяжка провода 4,16км </v>
      </c>
      <c r="M3183" s="6"/>
      <c r="N3183" s="6"/>
    </row>
    <row r="3184" spans="1:14" s="37" customFormat="1" hidden="1" outlineLevel="2">
      <c r="A3184" s="51"/>
      <c r="B3184" s="51">
        <v>0.4</v>
      </c>
      <c r="C3184" s="51" t="s">
        <v>2492</v>
      </c>
      <c r="D3184" s="51" t="s">
        <v>2489</v>
      </c>
      <c r="E3184" s="51"/>
      <c r="F3184" s="7" t="s">
        <v>2874</v>
      </c>
      <c r="G3184" s="51"/>
      <c r="H3184" s="51"/>
      <c r="I3184" s="51" t="s">
        <v>61</v>
      </c>
      <c r="J3184" s="51">
        <v>10</v>
      </c>
      <c r="K3184" s="51">
        <v>10</v>
      </c>
      <c r="L3184" s="7" t="s">
        <v>2859</v>
      </c>
      <c r="M3184" s="6" t="s">
        <v>510</v>
      </c>
      <c r="N3184" s="6">
        <v>27</v>
      </c>
    </row>
    <row r="3185" spans="1:14" s="37" customFormat="1" ht="42.75" hidden="1" outlineLevel="2">
      <c r="A3185" s="51"/>
      <c r="B3185" s="51">
        <v>0.4</v>
      </c>
      <c r="C3185" s="51" t="s">
        <v>2492</v>
      </c>
      <c r="D3185" s="51" t="s">
        <v>2489</v>
      </c>
      <c r="E3185" s="51"/>
      <c r="F3185" s="7" t="s">
        <v>2875</v>
      </c>
      <c r="G3185" s="51"/>
      <c r="H3185" s="51"/>
      <c r="I3185" s="51" t="s">
        <v>61</v>
      </c>
      <c r="J3185" s="51">
        <v>10</v>
      </c>
      <c r="K3185" s="51">
        <v>10</v>
      </c>
      <c r="L3185" s="7" t="s">
        <v>198</v>
      </c>
      <c r="M3185" s="6" t="s">
        <v>510</v>
      </c>
      <c r="N3185" s="6">
        <v>218</v>
      </c>
    </row>
    <row r="3186" spans="1:14" s="37" customFormat="1" ht="57" hidden="1" outlineLevel="2">
      <c r="A3186" s="51"/>
      <c r="B3186" s="51">
        <v>0.4</v>
      </c>
      <c r="C3186" s="51" t="s">
        <v>2492</v>
      </c>
      <c r="D3186" s="51" t="s">
        <v>2489</v>
      </c>
      <c r="E3186" s="51"/>
      <c r="F3186" s="7" t="s">
        <v>2876</v>
      </c>
      <c r="G3186" s="51"/>
      <c r="H3186" s="51"/>
      <c r="I3186" s="51" t="s">
        <v>61</v>
      </c>
      <c r="J3186" s="51">
        <v>10</v>
      </c>
      <c r="K3186" s="51">
        <v>10</v>
      </c>
      <c r="L3186" s="7" t="s">
        <v>198</v>
      </c>
      <c r="M3186" s="6" t="s">
        <v>510</v>
      </c>
      <c r="N3186" s="6">
        <v>140</v>
      </c>
    </row>
    <row r="3187" spans="1:14" s="37" customFormat="1" ht="42.75" hidden="1" outlineLevel="2">
      <c r="A3187" s="51"/>
      <c r="B3187" s="51">
        <v>0.4</v>
      </c>
      <c r="C3187" s="51" t="s">
        <v>2492</v>
      </c>
      <c r="D3187" s="51" t="s">
        <v>2489</v>
      </c>
      <c r="E3187" s="51"/>
      <c r="F3187" s="7" t="s">
        <v>2877</v>
      </c>
      <c r="G3187" s="51"/>
      <c r="H3187" s="51"/>
      <c r="I3187" s="51" t="s">
        <v>61</v>
      </c>
      <c r="J3187" s="51">
        <v>10</v>
      </c>
      <c r="K3187" s="51">
        <v>10</v>
      </c>
      <c r="L3187" s="7" t="s">
        <v>113</v>
      </c>
      <c r="M3187" s="6" t="s">
        <v>510</v>
      </c>
      <c r="N3187" s="6">
        <v>26</v>
      </c>
    </row>
    <row r="3188" spans="1:14" s="37" customFormat="1" ht="42.75" hidden="1" outlineLevel="2">
      <c r="A3188" s="51"/>
      <c r="B3188" s="51">
        <v>0.4</v>
      </c>
      <c r="C3188" s="51" t="s">
        <v>2492</v>
      </c>
      <c r="D3188" s="51" t="s">
        <v>2489</v>
      </c>
      <c r="E3188" s="51"/>
      <c r="F3188" s="7" t="s">
        <v>2878</v>
      </c>
      <c r="G3188" s="51"/>
      <c r="H3188" s="51"/>
      <c r="I3188" s="51" t="s">
        <v>61</v>
      </c>
      <c r="J3188" s="51">
        <v>10</v>
      </c>
      <c r="K3188" s="51">
        <v>10</v>
      </c>
      <c r="L3188" s="7" t="s">
        <v>233</v>
      </c>
      <c r="M3188" s="6" t="s">
        <v>29</v>
      </c>
      <c r="N3188" s="6">
        <v>2.2000000000000002</v>
      </c>
    </row>
    <row r="3189" spans="1:14" s="37" customFormat="1" ht="28.5" hidden="1" outlineLevel="2">
      <c r="A3189" s="51"/>
      <c r="B3189" s="51">
        <v>0.4</v>
      </c>
      <c r="C3189" s="51" t="s">
        <v>2492</v>
      </c>
      <c r="D3189" s="51" t="s">
        <v>2489</v>
      </c>
      <c r="E3189" s="51"/>
      <c r="F3189" s="7" t="s">
        <v>2879</v>
      </c>
      <c r="G3189" s="51"/>
      <c r="H3189" s="51"/>
      <c r="I3189" s="51" t="s">
        <v>61</v>
      </c>
      <c r="J3189" s="51">
        <v>10</v>
      </c>
      <c r="K3189" s="51">
        <v>10</v>
      </c>
      <c r="L3189" s="7" t="s">
        <v>233</v>
      </c>
      <c r="M3189" s="6" t="s">
        <v>29</v>
      </c>
      <c r="N3189" s="6">
        <v>4.16</v>
      </c>
    </row>
    <row r="3190" spans="1:14" s="37" customFormat="1" ht="114" outlineLevel="1" collapsed="1">
      <c r="A3190" s="51" t="s">
        <v>884</v>
      </c>
      <c r="B3190" s="51">
        <v>0.4</v>
      </c>
      <c r="C3190" s="51" t="s">
        <v>2492</v>
      </c>
      <c r="D3190" s="51" t="s">
        <v>2489</v>
      </c>
      <c r="E3190" s="51" t="s">
        <v>2880</v>
      </c>
      <c r="F3190" s="7" t="s">
        <v>2881</v>
      </c>
      <c r="G3190" s="51" t="s">
        <v>1120</v>
      </c>
      <c r="H3190" s="51"/>
      <c r="I3190" s="51"/>
      <c r="J3190" s="51">
        <v>5</v>
      </c>
      <c r="K3190" s="51">
        <v>9</v>
      </c>
      <c r="L3190" s="7" t="str">
        <f>L3191&amp;" "&amp;N3191&amp;M3191&amp;" "&amp;L3192&amp;" "&amp;N3192&amp;M3192&amp;" "&amp;L3193&amp;" "&amp;N3193&amp;M3193&amp;" "&amp;L3194&amp;" "&amp;N3194&amp;M3194&amp;" "&amp;L3195&amp;" "&amp;N3195&amp;M3195&amp;" "&amp;L3196&amp;" "&amp;N3196&amp;M3196&amp;" "&amp;L3197&amp;" "&amp;N3197&amp;M3197&amp;" "&amp;L3198&amp;" "&amp;N3198&amp;M3198&amp;" "&amp;L3199&amp;" "&amp;N3199&amp;M3199&amp;" "</f>
        <v xml:space="preserve">Обрезка крон деревьев 194шт Замена опор пром. д.жб.прист./жб. 22шт Замена опор сложн. д.жб.прист./жб. 4шт Замена опор сложн. д.жб.прист./жб. 1шт Замена опор сложн. д.жб.прист./жб. 6шт Замена опор сложн. д.жб.прист./жб. 7шт Выправка опор 29шт Перетяжка провода 22,56км Перетяжка вводов 76шт </v>
      </c>
      <c r="M3190" s="6"/>
      <c r="N3190" s="6"/>
    </row>
    <row r="3191" spans="1:14" s="37" customFormat="1" ht="128.25" hidden="1" outlineLevel="2">
      <c r="A3191" s="51"/>
      <c r="B3191" s="51">
        <v>0.4</v>
      </c>
      <c r="C3191" s="51" t="s">
        <v>2492</v>
      </c>
      <c r="D3191" s="51" t="s">
        <v>2489</v>
      </c>
      <c r="E3191" s="51"/>
      <c r="F3191" s="7" t="s">
        <v>2882</v>
      </c>
      <c r="G3191" s="51"/>
      <c r="H3191" s="51"/>
      <c r="I3191" s="51" t="s">
        <v>61</v>
      </c>
      <c r="J3191" s="51">
        <v>5</v>
      </c>
      <c r="K3191" s="51">
        <v>8</v>
      </c>
      <c r="L3191" s="7" t="s">
        <v>198</v>
      </c>
      <c r="M3191" s="6" t="s">
        <v>510</v>
      </c>
      <c r="N3191" s="6">
        <f>66+73+20+35</f>
        <v>194</v>
      </c>
    </row>
    <row r="3192" spans="1:14" s="37" customFormat="1" ht="85.5" hidden="1" outlineLevel="2">
      <c r="A3192" s="51"/>
      <c r="B3192" s="51">
        <v>0.4</v>
      </c>
      <c r="C3192" s="51" t="s">
        <v>2492</v>
      </c>
      <c r="D3192" s="51" t="s">
        <v>2489</v>
      </c>
      <c r="E3192" s="51"/>
      <c r="F3192" s="7" t="s">
        <v>2883</v>
      </c>
      <c r="G3192" s="51"/>
      <c r="H3192" s="51"/>
      <c r="I3192" s="51" t="s">
        <v>61</v>
      </c>
      <c r="J3192" s="51" t="s">
        <v>346</v>
      </c>
      <c r="K3192" s="51">
        <v>9</v>
      </c>
      <c r="L3192" s="7" t="s">
        <v>2884</v>
      </c>
      <c r="M3192" s="6" t="s">
        <v>510</v>
      </c>
      <c r="N3192" s="6">
        <f>10+12</f>
        <v>22</v>
      </c>
    </row>
    <row r="3193" spans="1:14" s="37" customFormat="1" ht="28.5" hidden="1" outlineLevel="2">
      <c r="A3193" s="51"/>
      <c r="B3193" s="51">
        <v>0.4</v>
      </c>
      <c r="C3193" s="51" t="s">
        <v>2492</v>
      </c>
      <c r="D3193" s="51" t="s">
        <v>2489</v>
      </c>
      <c r="E3193" s="51"/>
      <c r="F3193" s="7" t="s">
        <v>2885</v>
      </c>
      <c r="G3193" s="51"/>
      <c r="H3193" s="51"/>
      <c r="I3193" s="51" t="s">
        <v>61</v>
      </c>
      <c r="J3193" s="51">
        <v>7</v>
      </c>
      <c r="K3193" s="51">
        <v>7</v>
      </c>
      <c r="L3193" s="7" t="s">
        <v>2886</v>
      </c>
      <c r="M3193" s="6" t="s">
        <v>510</v>
      </c>
      <c r="N3193" s="6">
        <v>4</v>
      </c>
    </row>
    <row r="3194" spans="1:14" s="37" customFormat="1" ht="28.5" hidden="1" outlineLevel="2">
      <c r="A3194" s="51"/>
      <c r="B3194" s="51">
        <v>0.4</v>
      </c>
      <c r="C3194" s="51" t="s">
        <v>2492</v>
      </c>
      <c r="D3194" s="51" t="s">
        <v>2489</v>
      </c>
      <c r="E3194" s="51"/>
      <c r="F3194" s="7" t="s">
        <v>2887</v>
      </c>
      <c r="G3194" s="51"/>
      <c r="H3194" s="51"/>
      <c r="I3194" s="51" t="s">
        <v>61</v>
      </c>
      <c r="J3194" s="51">
        <v>8</v>
      </c>
      <c r="K3194" s="51">
        <v>8</v>
      </c>
      <c r="L3194" s="7" t="s">
        <v>2886</v>
      </c>
      <c r="M3194" s="6" t="s">
        <v>510</v>
      </c>
      <c r="N3194" s="6">
        <v>1</v>
      </c>
    </row>
    <row r="3195" spans="1:14" s="37" customFormat="1" ht="57" hidden="1" outlineLevel="2">
      <c r="A3195" s="51"/>
      <c r="B3195" s="51">
        <v>0.4</v>
      </c>
      <c r="C3195" s="51" t="s">
        <v>2492</v>
      </c>
      <c r="D3195" s="51" t="s">
        <v>2489</v>
      </c>
      <c r="E3195" s="51"/>
      <c r="F3195" s="7" t="s">
        <v>2888</v>
      </c>
      <c r="G3195" s="51"/>
      <c r="H3195" s="51"/>
      <c r="I3195" s="51" t="s">
        <v>61</v>
      </c>
      <c r="J3195" s="51">
        <v>8</v>
      </c>
      <c r="K3195" s="51">
        <v>8</v>
      </c>
      <c r="L3195" s="7" t="s">
        <v>2886</v>
      </c>
      <c r="M3195" s="6" t="s">
        <v>510</v>
      </c>
      <c r="N3195" s="6">
        <v>6</v>
      </c>
    </row>
    <row r="3196" spans="1:14" s="37" customFormat="1" ht="57" hidden="1" outlineLevel="2">
      <c r="A3196" s="51"/>
      <c r="B3196" s="51">
        <v>0.4</v>
      </c>
      <c r="C3196" s="51" t="s">
        <v>2492</v>
      </c>
      <c r="D3196" s="51" t="s">
        <v>2489</v>
      </c>
      <c r="E3196" s="51"/>
      <c r="F3196" s="7" t="s">
        <v>2889</v>
      </c>
      <c r="G3196" s="51"/>
      <c r="H3196" s="51"/>
      <c r="I3196" s="51" t="s">
        <v>61</v>
      </c>
      <c r="J3196" s="51">
        <v>9</v>
      </c>
      <c r="K3196" s="51">
        <v>9</v>
      </c>
      <c r="L3196" s="7" t="s">
        <v>2886</v>
      </c>
      <c r="M3196" s="6" t="s">
        <v>510</v>
      </c>
      <c r="N3196" s="6">
        <v>7</v>
      </c>
    </row>
    <row r="3197" spans="1:14" s="37" customFormat="1" ht="99.75" hidden="1" outlineLevel="2">
      <c r="A3197" s="51"/>
      <c r="B3197" s="51">
        <v>0.4</v>
      </c>
      <c r="C3197" s="51" t="s">
        <v>2492</v>
      </c>
      <c r="D3197" s="51" t="s">
        <v>2489</v>
      </c>
      <c r="E3197" s="51"/>
      <c r="F3197" s="7" t="s">
        <v>2890</v>
      </c>
      <c r="G3197" s="51"/>
      <c r="H3197" s="51"/>
      <c r="I3197" s="51" t="s">
        <v>61</v>
      </c>
      <c r="J3197" s="51">
        <v>6</v>
      </c>
      <c r="K3197" s="51">
        <v>9</v>
      </c>
      <c r="L3197" s="7" t="s">
        <v>113</v>
      </c>
      <c r="M3197" s="6" t="s">
        <v>510</v>
      </c>
      <c r="N3197" s="6">
        <f>7+7+15</f>
        <v>29</v>
      </c>
    </row>
    <row r="3198" spans="1:14" s="37" customFormat="1" ht="114" hidden="1" outlineLevel="2">
      <c r="A3198" s="51"/>
      <c r="B3198" s="51">
        <v>0.4</v>
      </c>
      <c r="C3198" s="51" t="s">
        <v>2492</v>
      </c>
      <c r="D3198" s="51" t="s">
        <v>2489</v>
      </c>
      <c r="E3198" s="51"/>
      <c r="F3198" s="7" t="s">
        <v>2891</v>
      </c>
      <c r="G3198" s="51"/>
      <c r="H3198" s="51"/>
      <c r="I3198" s="51" t="s">
        <v>61</v>
      </c>
      <c r="J3198" s="51">
        <v>6</v>
      </c>
      <c r="K3198" s="51">
        <v>9</v>
      </c>
      <c r="L3198" s="7" t="s">
        <v>233</v>
      </c>
      <c r="M3198" s="6" t="s">
        <v>29</v>
      </c>
      <c r="N3198" s="6">
        <f>4+5.12+5.12+8.32</f>
        <v>22.560000000000002</v>
      </c>
    </row>
    <row r="3199" spans="1:14" s="37" customFormat="1" ht="213.75" hidden="1" outlineLevel="2">
      <c r="A3199" s="51"/>
      <c r="B3199" s="51">
        <v>0.4</v>
      </c>
      <c r="C3199" s="51" t="s">
        <v>2492</v>
      </c>
      <c r="D3199" s="51" t="s">
        <v>2489</v>
      </c>
      <c r="E3199" s="51"/>
      <c r="F3199" s="7" t="s">
        <v>2892</v>
      </c>
      <c r="G3199" s="51"/>
      <c r="H3199" s="51"/>
      <c r="I3199" s="51" t="s">
        <v>61</v>
      </c>
      <c r="J3199" s="51">
        <v>6</v>
      </c>
      <c r="K3199" s="51">
        <v>9</v>
      </c>
      <c r="L3199" s="7" t="s">
        <v>2893</v>
      </c>
      <c r="M3199" s="6" t="s">
        <v>510</v>
      </c>
      <c r="N3199" s="6">
        <f>5+20+19+32</f>
        <v>76</v>
      </c>
    </row>
    <row r="3200" spans="1:14" s="37" customFormat="1" ht="42.75" outlineLevel="1" collapsed="1">
      <c r="A3200" s="51" t="s">
        <v>890</v>
      </c>
      <c r="B3200" s="51">
        <v>0.4</v>
      </c>
      <c r="C3200" s="51" t="s">
        <v>2492</v>
      </c>
      <c r="D3200" s="51" t="s">
        <v>2489</v>
      </c>
      <c r="E3200" s="51" t="s">
        <v>2894</v>
      </c>
      <c r="F3200" s="7" t="s">
        <v>2895</v>
      </c>
      <c r="G3200" s="51" t="s">
        <v>45</v>
      </c>
      <c r="H3200" s="51"/>
      <c r="I3200" s="51"/>
      <c r="J3200" s="51">
        <v>7</v>
      </c>
      <c r="K3200" s="51">
        <v>9</v>
      </c>
      <c r="L3200" s="7" t="str">
        <f>L3201&amp;" "&amp;N3201&amp;M3201&amp;" "&amp;L3202&amp;" "&amp;N3202&amp;M3202&amp;" "&amp;L3203&amp;" "&amp;N3203&amp;M3203&amp;" "&amp;L3204&amp;" "&amp;N3204&amp;M3204&amp;" "&amp;L3205&amp;" "&amp;N3205&amp;M3205&amp;" "</f>
        <v xml:space="preserve">Обрезка крон деревьев 205шт Выправка опор 27шт Выправка опор 26шт Перетяжка провода 30,88км Перетяжка вводов 83шт </v>
      </c>
      <c r="M3200" s="6"/>
      <c r="N3200" s="6"/>
    </row>
    <row r="3201" spans="1:14" s="37" customFormat="1" ht="142.5" hidden="1" outlineLevel="2">
      <c r="A3201" s="51"/>
      <c r="B3201" s="51">
        <v>0.4</v>
      </c>
      <c r="C3201" s="51" t="s">
        <v>2492</v>
      </c>
      <c r="D3201" s="51" t="s">
        <v>2489</v>
      </c>
      <c r="E3201" s="51"/>
      <c r="F3201" s="7" t="s">
        <v>2896</v>
      </c>
      <c r="G3201" s="51"/>
      <c r="H3201" s="51"/>
      <c r="I3201" s="51" t="s">
        <v>61</v>
      </c>
      <c r="J3201" s="51">
        <v>7</v>
      </c>
      <c r="K3201" s="51">
        <v>9</v>
      </c>
      <c r="L3201" s="7" t="s">
        <v>198</v>
      </c>
      <c r="M3201" s="6" t="s">
        <v>510</v>
      </c>
      <c r="N3201" s="6">
        <f>135+35+35</f>
        <v>205</v>
      </c>
    </row>
    <row r="3202" spans="1:14" s="37" customFormat="1" ht="57" hidden="1" outlineLevel="2">
      <c r="A3202" s="51"/>
      <c r="B3202" s="51">
        <v>0.4</v>
      </c>
      <c r="C3202" s="51" t="s">
        <v>2492</v>
      </c>
      <c r="D3202" s="51" t="s">
        <v>2489</v>
      </c>
      <c r="E3202" s="51"/>
      <c r="F3202" s="7" t="s">
        <v>2897</v>
      </c>
      <c r="G3202" s="51"/>
      <c r="H3202" s="51"/>
      <c r="I3202" s="51" t="s">
        <v>61</v>
      </c>
      <c r="J3202" s="51">
        <v>7</v>
      </c>
      <c r="K3202" s="51">
        <v>7</v>
      </c>
      <c r="L3202" s="7" t="s">
        <v>113</v>
      </c>
      <c r="M3202" s="6" t="s">
        <v>510</v>
      </c>
      <c r="N3202" s="6">
        <v>27</v>
      </c>
    </row>
    <row r="3203" spans="1:14" s="37" customFormat="1" ht="57" hidden="1" outlineLevel="2">
      <c r="A3203" s="51"/>
      <c r="B3203" s="51">
        <v>0.4</v>
      </c>
      <c r="C3203" s="51" t="s">
        <v>2492</v>
      </c>
      <c r="D3203" s="51" t="s">
        <v>2489</v>
      </c>
      <c r="E3203" s="51"/>
      <c r="F3203" s="7" t="s">
        <v>2898</v>
      </c>
      <c r="G3203" s="51"/>
      <c r="H3203" s="51"/>
      <c r="I3203" s="51" t="s">
        <v>61</v>
      </c>
      <c r="J3203" s="51">
        <v>8</v>
      </c>
      <c r="K3203" s="51">
        <v>8</v>
      </c>
      <c r="L3203" s="7" t="s">
        <v>113</v>
      </c>
      <c r="M3203" s="6" t="s">
        <v>510</v>
      </c>
      <c r="N3203" s="6">
        <v>26</v>
      </c>
    </row>
    <row r="3204" spans="1:14" s="37" customFormat="1" ht="128.25" hidden="1" outlineLevel="2">
      <c r="A3204" s="51"/>
      <c r="B3204" s="51">
        <v>0.4</v>
      </c>
      <c r="C3204" s="51" t="s">
        <v>2492</v>
      </c>
      <c r="D3204" s="51" t="s">
        <v>2489</v>
      </c>
      <c r="E3204" s="51"/>
      <c r="F3204" s="7" t="s">
        <v>2899</v>
      </c>
      <c r="G3204" s="51"/>
      <c r="H3204" s="51"/>
      <c r="I3204" s="51" t="s">
        <v>61</v>
      </c>
      <c r="J3204" s="51">
        <v>7</v>
      </c>
      <c r="K3204" s="51">
        <v>7</v>
      </c>
      <c r="L3204" s="7" t="s">
        <v>233</v>
      </c>
      <c r="M3204" s="6" t="s">
        <v>29</v>
      </c>
      <c r="N3204" s="6">
        <f>14.4+10.88+5.6</f>
        <v>30.880000000000003</v>
      </c>
    </row>
    <row r="3205" spans="1:14" s="37" customFormat="1" ht="199.5" hidden="1" outlineLevel="2">
      <c r="A3205" s="51"/>
      <c r="B3205" s="51">
        <v>0.4</v>
      </c>
      <c r="C3205" s="51" t="s">
        <v>2492</v>
      </c>
      <c r="D3205" s="51" t="s">
        <v>2489</v>
      </c>
      <c r="E3205" s="51"/>
      <c r="F3205" s="7" t="s">
        <v>2900</v>
      </c>
      <c r="G3205" s="51"/>
      <c r="H3205" s="51"/>
      <c r="I3205" s="51" t="s">
        <v>61</v>
      </c>
      <c r="J3205" s="51">
        <v>8</v>
      </c>
      <c r="K3205" s="51">
        <v>8</v>
      </c>
      <c r="L3205" s="7" t="s">
        <v>2893</v>
      </c>
      <c r="M3205" s="6" t="s">
        <v>510</v>
      </c>
      <c r="N3205" s="6">
        <f>46+37</f>
        <v>83</v>
      </c>
    </row>
    <row r="3206" spans="1:14" s="37" customFormat="1" ht="71.25" outlineLevel="1" collapsed="1">
      <c r="A3206" s="51" t="s">
        <v>894</v>
      </c>
      <c r="B3206" s="51">
        <v>0.4</v>
      </c>
      <c r="C3206" s="51" t="s">
        <v>2507</v>
      </c>
      <c r="D3206" s="51" t="s">
        <v>2489</v>
      </c>
      <c r="E3206" s="51" t="s">
        <v>2901</v>
      </c>
      <c r="F3206" s="7" t="s">
        <v>2902</v>
      </c>
      <c r="G3206" s="51" t="s">
        <v>45</v>
      </c>
      <c r="H3206" s="51"/>
      <c r="I3206" s="51"/>
      <c r="J3206" s="51">
        <v>6</v>
      </c>
      <c r="K3206" s="51">
        <v>6</v>
      </c>
      <c r="L3206" s="7" t="str">
        <f>L3207&amp;" "&amp;N3207&amp;M3207&amp;" "&amp;L3208&amp;" "&amp;N3208&amp;M3208&amp;" "&amp;L3209&amp;" "&amp;N3209&amp;M3209&amp;" "&amp;L3210&amp;" "&amp;N3210&amp;M3210&amp;" "&amp;L3211&amp;" "&amp;N3211&amp;M3211&amp;" "&amp;L3212&amp;" "&amp;N3212&amp;M3212&amp;" "</f>
        <v xml:space="preserve">Замена опор пром. д.жб.прист/жб 8шт Замена опор сложн. д.жб.прист./жб  4шт Монтаж провода (по трассе) СИП 0,5км Замена вводов 40шт Замена ввода до КТП 2шт Обрезка крон деревьев 90шт </v>
      </c>
      <c r="M3206" s="6"/>
      <c r="N3206" s="6"/>
    </row>
    <row r="3207" spans="1:14" s="37" customFormat="1" ht="28.5" hidden="1" outlineLevel="2">
      <c r="A3207" s="51"/>
      <c r="B3207" s="51">
        <v>0.4</v>
      </c>
      <c r="C3207" s="51" t="s">
        <v>2507</v>
      </c>
      <c r="D3207" s="51" t="s">
        <v>2489</v>
      </c>
      <c r="E3207" s="51"/>
      <c r="F3207" s="7" t="s">
        <v>2903</v>
      </c>
      <c r="G3207" s="51"/>
      <c r="H3207" s="51"/>
      <c r="I3207" s="51" t="s">
        <v>61</v>
      </c>
      <c r="J3207" s="51">
        <v>6</v>
      </c>
      <c r="K3207" s="51">
        <v>6</v>
      </c>
      <c r="L3207" s="7" t="s">
        <v>2697</v>
      </c>
      <c r="M3207" s="6" t="s">
        <v>510</v>
      </c>
      <c r="N3207" s="6">
        <v>8</v>
      </c>
    </row>
    <row r="3208" spans="1:14" s="37" customFormat="1" ht="28.5" hidden="1" outlineLevel="2">
      <c r="A3208" s="51"/>
      <c r="B3208" s="51">
        <v>0.4</v>
      </c>
      <c r="C3208" s="51" t="s">
        <v>2507</v>
      </c>
      <c r="D3208" s="51" t="s">
        <v>2489</v>
      </c>
      <c r="E3208" s="51"/>
      <c r="F3208" s="7" t="s">
        <v>2904</v>
      </c>
      <c r="G3208" s="51"/>
      <c r="H3208" s="51"/>
      <c r="I3208" s="51" t="s">
        <v>61</v>
      </c>
      <c r="J3208" s="51">
        <v>6</v>
      </c>
      <c r="K3208" s="51">
        <v>6</v>
      </c>
      <c r="L3208" s="7" t="s">
        <v>2744</v>
      </c>
      <c r="M3208" s="6" t="s">
        <v>510</v>
      </c>
      <c r="N3208" s="6">
        <v>4</v>
      </c>
    </row>
    <row r="3209" spans="1:14" s="37" customFormat="1" ht="28.5" hidden="1" outlineLevel="2">
      <c r="A3209" s="51"/>
      <c r="B3209" s="51">
        <v>0.4</v>
      </c>
      <c r="C3209" s="51" t="s">
        <v>2507</v>
      </c>
      <c r="D3209" s="51" t="s">
        <v>2489</v>
      </c>
      <c r="E3209" s="51"/>
      <c r="F3209" s="7" t="s">
        <v>2905</v>
      </c>
      <c r="G3209" s="51"/>
      <c r="H3209" s="51"/>
      <c r="I3209" s="51" t="s">
        <v>61</v>
      </c>
      <c r="J3209" s="51">
        <v>6</v>
      </c>
      <c r="K3209" s="51">
        <v>6</v>
      </c>
      <c r="L3209" s="7" t="s">
        <v>2850</v>
      </c>
      <c r="M3209" s="6" t="s">
        <v>29</v>
      </c>
      <c r="N3209" s="6">
        <v>0.5</v>
      </c>
    </row>
    <row r="3210" spans="1:14" s="37" customFormat="1" ht="28.5" hidden="1" outlineLevel="2">
      <c r="A3210" s="51"/>
      <c r="B3210" s="51">
        <v>0.4</v>
      </c>
      <c r="C3210" s="51" t="s">
        <v>2507</v>
      </c>
      <c r="D3210" s="51" t="s">
        <v>2489</v>
      </c>
      <c r="E3210" s="51"/>
      <c r="F3210" s="7" t="s">
        <v>2906</v>
      </c>
      <c r="G3210" s="51"/>
      <c r="H3210" s="51"/>
      <c r="I3210" s="51" t="s">
        <v>61</v>
      </c>
      <c r="J3210" s="51">
        <v>6</v>
      </c>
      <c r="K3210" s="51">
        <v>6</v>
      </c>
      <c r="L3210" s="7" t="s">
        <v>2859</v>
      </c>
      <c r="M3210" s="6" t="s">
        <v>510</v>
      </c>
      <c r="N3210" s="6">
        <v>40</v>
      </c>
    </row>
    <row r="3211" spans="1:14" s="37" customFormat="1" ht="28.5" hidden="1" outlineLevel="2">
      <c r="A3211" s="51"/>
      <c r="B3211" s="51">
        <v>0.4</v>
      </c>
      <c r="C3211" s="51" t="s">
        <v>2507</v>
      </c>
      <c r="D3211" s="51" t="s">
        <v>2489</v>
      </c>
      <c r="E3211" s="51"/>
      <c r="F3211" s="7" t="s">
        <v>2907</v>
      </c>
      <c r="G3211" s="51"/>
      <c r="H3211" s="51"/>
      <c r="I3211" s="51" t="s">
        <v>61</v>
      </c>
      <c r="J3211" s="51">
        <v>6</v>
      </c>
      <c r="K3211" s="51">
        <v>6</v>
      </c>
      <c r="L3211" s="7" t="s">
        <v>2908</v>
      </c>
      <c r="M3211" s="6" t="s">
        <v>510</v>
      </c>
      <c r="N3211" s="6">
        <v>2</v>
      </c>
    </row>
    <row r="3212" spans="1:14" s="37" customFormat="1" ht="42.75" hidden="1" outlineLevel="2">
      <c r="A3212" s="51"/>
      <c r="B3212" s="51">
        <v>0.4</v>
      </c>
      <c r="C3212" s="51" t="s">
        <v>2507</v>
      </c>
      <c r="D3212" s="51" t="s">
        <v>2489</v>
      </c>
      <c r="E3212" s="51"/>
      <c r="F3212" s="7" t="s">
        <v>2909</v>
      </c>
      <c r="G3212" s="51"/>
      <c r="H3212" s="51"/>
      <c r="I3212" s="51" t="s">
        <v>61</v>
      </c>
      <c r="J3212" s="51">
        <v>6</v>
      </c>
      <c r="K3212" s="51">
        <v>6</v>
      </c>
      <c r="L3212" s="7" t="s">
        <v>198</v>
      </c>
      <c r="M3212" s="6" t="s">
        <v>510</v>
      </c>
      <c r="N3212" s="6">
        <v>90</v>
      </c>
    </row>
    <row r="3213" spans="1:14" s="37" customFormat="1" ht="71.25" outlineLevel="1" collapsed="1">
      <c r="A3213" s="51" t="s">
        <v>898</v>
      </c>
      <c r="B3213" s="51">
        <v>0.4</v>
      </c>
      <c r="C3213" s="51" t="s">
        <v>2507</v>
      </c>
      <c r="D3213" s="51" t="s">
        <v>2489</v>
      </c>
      <c r="E3213" s="51" t="s">
        <v>2910</v>
      </c>
      <c r="F3213" s="7" t="s">
        <v>2911</v>
      </c>
      <c r="G3213" s="51" t="s">
        <v>1120</v>
      </c>
      <c r="H3213" s="51"/>
      <c r="I3213" s="51"/>
      <c r="J3213" s="51">
        <v>7</v>
      </c>
      <c r="K3213" s="51">
        <v>7</v>
      </c>
      <c r="L3213" s="7" t="str">
        <f>L3214&amp;" "&amp;N3214&amp;M3214&amp;" "&amp;L3215&amp;" "&amp;N3215&amp;M3215&amp;" "&amp;L3216&amp;" "&amp;N3216&amp;M3216&amp;" "&amp;L3217&amp;" "&amp;N3217&amp;M3217&amp;" "&amp;L3218&amp;" "&amp;N3218&amp;M3218&amp;" "&amp;L3219&amp;" "&amp;N3219&amp;M3219&amp;" "</f>
        <v xml:space="preserve">Замена опор пром. д.жб.прист/жб 5шт Замена опор сложн. д.жб.прист./жб  7шт Монтаж провода (по трассе) СИП 0,8км Замена вводов 30шт Замена ввода до КТП 1шт Обрезка крон деревьев 116шт </v>
      </c>
      <c r="M3213" s="6"/>
      <c r="N3213" s="6"/>
    </row>
    <row r="3214" spans="1:14" s="37" customFormat="1" ht="28.5" hidden="1" outlineLevel="2">
      <c r="A3214" s="51"/>
      <c r="B3214" s="51">
        <v>0.4</v>
      </c>
      <c r="C3214" s="51" t="s">
        <v>2507</v>
      </c>
      <c r="D3214" s="51" t="s">
        <v>2489</v>
      </c>
      <c r="E3214" s="51"/>
      <c r="F3214" s="7" t="s">
        <v>2912</v>
      </c>
      <c r="G3214" s="51"/>
      <c r="H3214" s="51"/>
      <c r="I3214" s="51" t="s">
        <v>61</v>
      </c>
      <c r="J3214" s="51">
        <v>7</v>
      </c>
      <c r="K3214" s="51">
        <v>7</v>
      </c>
      <c r="L3214" s="7" t="s">
        <v>2697</v>
      </c>
      <c r="M3214" s="6" t="s">
        <v>510</v>
      </c>
      <c r="N3214" s="6">
        <v>5</v>
      </c>
    </row>
    <row r="3215" spans="1:14" s="37" customFormat="1" ht="28.5" hidden="1" outlineLevel="2">
      <c r="A3215" s="51"/>
      <c r="B3215" s="51">
        <v>0.4</v>
      </c>
      <c r="C3215" s="51" t="s">
        <v>2507</v>
      </c>
      <c r="D3215" s="51" t="s">
        <v>2489</v>
      </c>
      <c r="E3215" s="51"/>
      <c r="F3215" s="7" t="s">
        <v>2913</v>
      </c>
      <c r="G3215" s="51"/>
      <c r="H3215" s="51"/>
      <c r="I3215" s="51" t="s">
        <v>61</v>
      </c>
      <c r="J3215" s="51">
        <v>7</v>
      </c>
      <c r="K3215" s="51">
        <v>7</v>
      </c>
      <c r="L3215" s="7" t="s">
        <v>2744</v>
      </c>
      <c r="M3215" s="6" t="s">
        <v>510</v>
      </c>
      <c r="N3215" s="6">
        <v>7</v>
      </c>
    </row>
    <row r="3216" spans="1:14" s="37" customFormat="1" ht="28.5" hidden="1" outlineLevel="2">
      <c r="A3216" s="51"/>
      <c r="B3216" s="51">
        <v>0.4</v>
      </c>
      <c r="C3216" s="51" t="s">
        <v>2507</v>
      </c>
      <c r="D3216" s="51" t="s">
        <v>2489</v>
      </c>
      <c r="E3216" s="51"/>
      <c r="F3216" s="7" t="s">
        <v>2914</v>
      </c>
      <c r="G3216" s="51"/>
      <c r="H3216" s="51"/>
      <c r="I3216" s="51" t="s">
        <v>61</v>
      </c>
      <c r="J3216" s="51">
        <v>7</v>
      </c>
      <c r="K3216" s="51">
        <v>7</v>
      </c>
      <c r="L3216" s="7" t="s">
        <v>2850</v>
      </c>
      <c r="M3216" s="6" t="s">
        <v>29</v>
      </c>
      <c r="N3216" s="6">
        <v>0.8</v>
      </c>
    </row>
    <row r="3217" spans="1:14" s="37" customFormat="1" ht="28.5" hidden="1" outlineLevel="2">
      <c r="A3217" s="51"/>
      <c r="B3217" s="51">
        <v>0.4</v>
      </c>
      <c r="C3217" s="51" t="s">
        <v>2507</v>
      </c>
      <c r="D3217" s="51" t="s">
        <v>2489</v>
      </c>
      <c r="E3217" s="51"/>
      <c r="F3217" s="7" t="s">
        <v>2915</v>
      </c>
      <c r="G3217" s="51"/>
      <c r="H3217" s="51"/>
      <c r="I3217" s="51" t="s">
        <v>61</v>
      </c>
      <c r="J3217" s="51">
        <v>7</v>
      </c>
      <c r="K3217" s="51">
        <v>7</v>
      </c>
      <c r="L3217" s="7" t="s">
        <v>2859</v>
      </c>
      <c r="M3217" s="6" t="s">
        <v>510</v>
      </c>
      <c r="N3217" s="6">
        <v>30</v>
      </c>
    </row>
    <row r="3218" spans="1:14" s="37" customFormat="1" ht="28.5" hidden="1" outlineLevel="2">
      <c r="A3218" s="51"/>
      <c r="B3218" s="51">
        <v>0.4</v>
      </c>
      <c r="C3218" s="51" t="s">
        <v>2507</v>
      </c>
      <c r="D3218" s="51" t="s">
        <v>2489</v>
      </c>
      <c r="E3218" s="51"/>
      <c r="F3218" s="7"/>
      <c r="G3218" s="51"/>
      <c r="H3218" s="51"/>
      <c r="I3218" s="51" t="s">
        <v>61</v>
      </c>
      <c r="J3218" s="51">
        <v>7</v>
      </c>
      <c r="K3218" s="51">
        <v>7</v>
      </c>
      <c r="L3218" s="7" t="s">
        <v>2908</v>
      </c>
      <c r="M3218" s="6" t="s">
        <v>510</v>
      </c>
      <c r="N3218" s="6">
        <v>1</v>
      </c>
    </row>
    <row r="3219" spans="1:14" s="37" customFormat="1" ht="28.5" hidden="1" outlineLevel="2">
      <c r="A3219" s="51"/>
      <c r="B3219" s="51">
        <v>0.4</v>
      </c>
      <c r="C3219" s="51" t="s">
        <v>2507</v>
      </c>
      <c r="D3219" s="51" t="s">
        <v>2489</v>
      </c>
      <c r="E3219" s="51"/>
      <c r="F3219" s="7" t="s">
        <v>2916</v>
      </c>
      <c r="G3219" s="51"/>
      <c r="H3219" s="51"/>
      <c r="I3219" s="51" t="s">
        <v>61</v>
      </c>
      <c r="J3219" s="51">
        <v>7</v>
      </c>
      <c r="K3219" s="51">
        <v>7</v>
      </c>
      <c r="L3219" s="7" t="s">
        <v>198</v>
      </c>
      <c r="M3219" s="6" t="s">
        <v>510</v>
      </c>
      <c r="N3219" s="6">
        <v>116</v>
      </c>
    </row>
    <row r="3220" spans="1:14" s="37" customFormat="1" ht="142.5" outlineLevel="1" collapsed="1">
      <c r="A3220" s="51" t="s">
        <v>903</v>
      </c>
      <c r="B3220" s="51">
        <v>0.4</v>
      </c>
      <c r="C3220" s="51" t="s">
        <v>2522</v>
      </c>
      <c r="D3220" s="51" t="s">
        <v>2489</v>
      </c>
      <c r="E3220" s="51" t="s">
        <v>2917</v>
      </c>
      <c r="F3220" s="7" t="s">
        <v>2918</v>
      </c>
      <c r="G3220" s="51" t="s">
        <v>45</v>
      </c>
      <c r="H3220" s="51"/>
      <c r="I3220" s="51"/>
      <c r="J3220" s="51">
        <v>9</v>
      </c>
      <c r="K3220" s="51">
        <v>9</v>
      </c>
      <c r="L3220" s="7" t="str">
        <f>L3221&amp;" "&amp;N3221&amp;M3221&amp;" "&amp;L3222&amp;" "&amp;N3222&amp;M3222&amp;" "&amp;L3223&amp;" "&amp;N3223&amp;M3223&amp;" "&amp;L3224&amp;" "&amp;N3224&amp;M3224&amp;" "&amp;L3225&amp;" "&amp;N3225&amp;M3225&amp;" "&amp;L3226&amp;" "&amp;N3226&amp;M3226&amp;" "&amp;L3227&amp;" "&amp;N3227&amp;M3227&amp;" "&amp;L3228&amp;" "&amp;N3228&amp;M3228&amp;" "&amp;L3229&amp;" "&amp;N3229&amp;M3229&amp;" "&amp;L3230&amp;" "&amp;N3230&amp;M3230&amp;" "</f>
        <v xml:space="preserve">Замена опор пром. д.жб.прист/жб 6шт Замена опор сложн. д.жб.прист./жб  4шт Замена опор сложн. д.жб.прист./жб  1шт Замена опор пром. д.жб.прист/жб 1шт Замена опор сложн. д.жб.прист./жб  2шт Замена опор пром. д.жб.прист/жб 4шт Замена опор сложн. д.жб.прист./жб  5шт Замена опор пром. д.жб.прист/жб 7шт Замена опор сложн. д.жб.прист./жб  5шт Монтаж провода (по трассе) СИП 0,6км </v>
      </c>
      <c r="M3220" s="6"/>
      <c r="N3220" s="6"/>
    </row>
    <row r="3221" spans="1:14" s="37" customFormat="1" ht="28.5" hidden="1" outlineLevel="2">
      <c r="A3221" s="51"/>
      <c r="B3221" s="51">
        <v>0.4</v>
      </c>
      <c r="C3221" s="51" t="s">
        <v>2522</v>
      </c>
      <c r="D3221" s="51" t="s">
        <v>2489</v>
      </c>
      <c r="E3221" s="51"/>
      <c r="F3221" s="7" t="s">
        <v>2919</v>
      </c>
      <c r="G3221" s="51"/>
      <c r="H3221" s="51"/>
      <c r="I3221" s="51" t="s">
        <v>61</v>
      </c>
      <c r="J3221" s="51">
        <v>8</v>
      </c>
      <c r="K3221" s="51">
        <v>10</v>
      </c>
      <c r="L3221" s="7" t="s">
        <v>2697</v>
      </c>
      <c r="M3221" s="6" t="s">
        <v>510</v>
      </c>
      <c r="N3221" s="6">
        <f>1+3+2</f>
        <v>6</v>
      </c>
    </row>
    <row r="3222" spans="1:14" s="37" customFormat="1" ht="28.5" hidden="1" outlineLevel="2">
      <c r="A3222" s="51"/>
      <c r="B3222" s="51">
        <v>0.4</v>
      </c>
      <c r="C3222" s="51" t="s">
        <v>2522</v>
      </c>
      <c r="D3222" s="51" t="s">
        <v>2489</v>
      </c>
      <c r="E3222" s="51"/>
      <c r="F3222" s="7" t="s">
        <v>2920</v>
      </c>
      <c r="G3222" s="51"/>
      <c r="H3222" s="51"/>
      <c r="I3222" s="51" t="s">
        <v>61</v>
      </c>
      <c r="J3222" s="51">
        <v>8</v>
      </c>
      <c r="K3222" s="51">
        <v>10</v>
      </c>
      <c r="L3222" s="7" t="s">
        <v>2744</v>
      </c>
      <c r="M3222" s="6" t="s">
        <v>510</v>
      </c>
      <c r="N3222" s="6">
        <f>2+1+1</f>
        <v>4</v>
      </c>
    </row>
    <row r="3223" spans="1:14" s="37" customFormat="1" hidden="1" outlineLevel="2">
      <c r="A3223" s="51"/>
      <c r="B3223" s="51">
        <v>0.4</v>
      </c>
      <c r="C3223" s="51" t="s">
        <v>2522</v>
      </c>
      <c r="D3223" s="51" t="s">
        <v>2489</v>
      </c>
      <c r="E3223" s="51"/>
      <c r="F3223" s="7" t="s">
        <v>2921</v>
      </c>
      <c r="G3223" s="51"/>
      <c r="H3223" s="51"/>
      <c r="I3223" s="51" t="s">
        <v>61</v>
      </c>
      <c r="J3223" s="51">
        <v>10</v>
      </c>
      <c r="K3223" s="51">
        <v>10</v>
      </c>
      <c r="L3223" s="7" t="s">
        <v>2744</v>
      </c>
      <c r="M3223" s="6" t="s">
        <v>510</v>
      </c>
      <c r="N3223" s="6">
        <v>1</v>
      </c>
    </row>
    <row r="3224" spans="1:14" s="37" customFormat="1" hidden="1" outlineLevel="2">
      <c r="A3224" s="51"/>
      <c r="B3224" s="51">
        <v>0.4</v>
      </c>
      <c r="C3224" s="51" t="s">
        <v>2522</v>
      </c>
      <c r="D3224" s="51" t="s">
        <v>2489</v>
      </c>
      <c r="E3224" s="51"/>
      <c r="F3224" s="7" t="s">
        <v>2922</v>
      </c>
      <c r="G3224" s="51"/>
      <c r="H3224" s="51"/>
      <c r="I3224" s="51" t="s">
        <v>61</v>
      </c>
      <c r="J3224" s="51">
        <v>4</v>
      </c>
      <c r="K3224" s="51">
        <v>4</v>
      </c>
      <c r="L3224" s="7" t="s">
        <v>2697</v>
      </c>
      <c r="M3224" s="6" t="s">
        <v>510</v>
      </c>
      <c r="N3224" s="6">
        <v>1</v>
      </c>
    </row>
    <row r="3225" spans="1:14" s="37" customFormat="1" ht="28.5" hidden="1" outlineLevel="2">
      <c r="A3225" s="51"/>
      <c r="B3225" s="51">
        <v>0.4</v>
      </c>
      <c r="C3225" s="51" t="s">
        <v>2522</v>
      </c>
      <c r="D3225" s="51" t="s">
        <v>2489</v>
      </c>
      <c r="E3225" s="51"/>
      <c r="F3225" s="7" t="s">
        <v>2923</v>
      </c>
      <c r="G3225" s="51"/>
      <c r="H3225" s="51"/>
      <c r="I3225" s="51" t="s">
        <v>61</v>
      </c>
      <c r="J3225" s="51">
        <v>4</v>
      </c>
      <c r="K3225" s="51">
        <v>4</v>
      </c>
      <c r="L3225" s="7" t="s">
        <v>2744</v>
      </c>
      <c r="M3225" s="6" t="s">
        <v>510</v>
      </c>
      <c r="N3225" s="6">
        <v>2</v>
      </c>
    </row>
    <row r="3226" spans="1:14" s="37" customFormat="1" ht="28.5" hidden="1" outlineLevel="2">
      <c r="A3226" s="51"/>
      <c r="B3226" s="51">
        <v>0.4</v>
      </c>
      <c r="C3226" s="51" t="s">
        <v>2522</v>
      </c>
      <c r="D3226" s="51" t="s">
        <v>2489</v>
      </c>
      <c r="E3226" s="51"/>
      <c r="F3226" s="7" t="s">
        <v>2924</v>
      </c>
      <c r="G3226" s="51"/>
      <c r="H3226" s="51"/>
      <c r="I3226" s="51" t="s">
        <v>61</v>
      </c>
      <c r="J3226" s="51">
        <v>12</v>
      </c>
      <c r="K3226" s="51">
        <v>12</v>
      </c>
      <c r="L3226" s="7" t="s">
        <v>2697</v>
      </c>
      <c r="M3226" s="6" t="s">
        <v>510</v>
      </c>
      <c r="N3226" s="6">
        <v>4</v>
      </c>
    </row>
    <row r="3227" spans="1:14" s="37" customFormat="1" ht="28.5" hidden="1" outlineLevel="2">
      <c r="A3227" s="51"/>
      <c r="B3227" s="51">
        <v>0.4</v>
      </c>
      <c r="C3227" s="51" t="s">
        <v>2522</v>
      </c>
      <c r="D3227" s="51" t="s">
        <v>2489</v>
      </c>
      <c r="E3227" s="51"/>
      <c r="F3227" s="7" t="s">
        <v>2925</v>
      </c>
      <c r="G3227" s="51"/>
      <c r="H3227" s="51"/>
      <c r="I3227" s="51" t="s">
        <v>61</v>
      </c>
      <c r="J3227" s="51">
        <v>12</v>
      </c>
      <c r="K3227" s="51">
        <v>12</v>
      </c>
      <c r="L3227" s="7" t="s">
        <v>2744</v>
      </c>
      <c r="M3227" s="6" t="s">
        <v>510</v>
      </c>
      <c r="N3227" s="6">
        <v>5</v>
      </c>
    </row>
    <row r="3228" spans="1:14" s="37" customFormat="1" hidden="1" outlineLevel="2">
      <c r="A3228" s="51"/>
      <c r="B3228" s="51">
        <v>0.4</v>
      </c>
      <c r="C3228" s="51" t="s">
        <v>2522</v>
      </c>
      <c r="D3228" s="51" t="s">
        <v>2489</v>
      </c>
      <c r="E3228" s="51"/>
      <c r="F3228" s="7" t="s">
        <v>2926</v>
      </c>
      <c r="G3228" s="51"/>
      <c r="H3228" s="51"/>
      <c r="I3228" s="51" t="s">
        <v>61</v>
      </c>
      <c r="J3228" s="51">
        <v>11</v>
      </c>
      <c r="K3228" s="51">
        <v>11</v>
      </c>
      <c r="L3228" s="7" t="s">
        <v>2697</v>
      </c>
      <c r="M3228" s="6" t="s">
        <v>510</v>
      </c>
      <c r="N3228" s="6">
        <v>7</v>
      </c>
    </row>
    <row r="3229" spans="1:14" s="37" customFormat="1" hidden="1" outlineLevel="2">
      <c r="A3229" s="51"/>
      <c r="B3229" s="51">
        <v>0.4</v>
      </c>
      <c r="C3229" s="51" t="s">
        <v>2522</v>
      </c>
      <c r="D3229" s="51" t="s">
        <v>2489</v>
      </c>
      <c r="E3229" s="51"/>
      <c r="F3229" s="7" t="s">
        <v>2927</v>
      </c>
      <c r="G3229" s="51"/>
      <c r="H3229" s="51"/>
      <c r="I3229" s="51" t="s">
        <v>61</v>
      </c>
      <c r="J3229" s="51">
        <v>12</v>
      </c>
      <c r="K3229" s="51">
        <v>12</v>
      </c>
      <c r="L3229" s="7" t="s">
        <v>2744</v>
      </c>
      <c r="M3229" s="6" t="s">
        <v>510</v>
      </c>
      <c r="N3229" s="6">
        <v>5</v>
      </c>
    </row>
    <row r="3230" spans="1:14" s="37" customFormat="1" hidden="1" outlineLevel="2">
      <c r="A3230" s="51"/>
      <c r="B3230" s="51">
        <v>0.4</v>
      </c>
      <c r="C3230" s="51" t="s">
        <v>2522</v>
      </c>
      <c r="D3230" s="51" t="s">
        <v>2489</v>
      </c>
      <c r="E3230" s="51"/>
      <c r="F3230" s="7" t="s">
        <v>2928</v>
      </c>
      <c r="G3230" s="51"/>
      <c r="H3230" s="51"/>
      <c r="I3230" s="51" t="s">
        <v>61</v>
      </c>
      <c r="J3230" s="51">
        <v>7</v>
      </c>
      <c r="K3230" s="51">
        <v>7</v>
      </c>
      <c r="L3230" s="7" t="s">
        <v>2850</v>
      </c>
      <c r="M3230" s="6" t="s">
        <v>29</v>
      </c>
      <c r="N3230" s="6">
        <v>0.6</v>
      </c>
    </row>
    <row r="3231" spans="1:14" s="37" customFormat="1" ht="42.75" outlineLevel="1" collapsed="1">
      <c r="A3231" s="51" t="s">
        <v>909</v>
      </c>
      <c r="B3231" s="51">
        <v>0.4</v>
      </c>
      <c r="C3231" s="51" t="s">
        <v>2522</v>
      </c>
      <c r="D3231" s="51" t="s">
        <v>2489</v>
      </c>
      <c r="E3231" s="51" t="s">
        <v>2929</v>
      </c>
      <c r="F3231" s="7" t="s">
        <v>2930</v>
      </c>
      <c r="G3231" s="51" t="s">
        <v>45</v>
      </c>
      <c r="H3231" s="51" t="s">
        <v>2931</v>
      </c>
      <c r="I3231" s="51"/>
      <c r="J3231" s="51">
        <v>6</v>
      </c>
      <c r="K3231" s="51">
        <v>6</v>
      </c>
      <c r="L3231" s="7" t="str">
        <f>L3232&amp;" "&amp;N3232&amp;M3232&amp;" "</f>
        <v xml:space="preserve">Монтаж провода (по трассе) СИП 0,14км </v>
      </c>
      <c r="M3231" s="6"/>
      <c r="N3231" s="6"/>
    </row>
    <row r="3232" spans="1:14" s="37" customFormat="1" ht="42.75" hidden="1" outlineLevel="2">
      <c r="A3232" s="51"/>
      <c r="B3232" s="51">
        <v>0.4</v>
      </c>
      <c r="C3232" s="51" t="s">
        <v>2522</v>
      </c>
      <c r="D3232" s="51" t="s">
        <v>2489</v>
      </c>
      <c r="E3232" s="51"/>
      <c r="F3232" s="7" t="s">
        <v>2932</v>
      </c>
      <c r="G3232" s="51" t="s">
        <v>45</v>
      </c>
      <c r="H3232" s="51" t="s">
        <v>2931</v>
      </c>
      <c r="I3232" s="51" t="s">
        <v>61</v>
      </c>
      <c r="J3232" s="51">
        <v>6</v>
      </c>
      <c r="K3232" s="51">
        <v>6</v>
      </c>
      <c r="L3232" s="7" t="s">
        <v>2850</v>
      </c>
      <c r="M3232" s="6" t="s">
        <v>29</v>
      </c>
      <c r="N3232" s="6">
        <v>0.14000000000000001</v>
      </c>
    </row>
    <row r="3233" spans="1:14" s="37" customFormat="1" ht="42.75" outlineLevel="1" collapsed="1">
      <c r="A3233" s="51" t="s">
        <v>917</v>
      </c>
      <c r="B3233" s="51">
        <v>0.4</v>
      </c>
      <c r="C3233" s="51" t="s">
        <v>2522</v>
      </c>
      <c r="D3233" s="51" t="s">
        <v>2489</v>
      </c>
      <c r="E3233" s="51" t="s">
        <v>2933</v>
      </c>
      <c r="F3233" s="7" t="s">
        <v>2934</v>
      </c>
      <c r="G3233" s="51" t="s">
        <v>2935</v>
      </c>
      <c r="H3233" s="51" t="s">
        <v>2931</v>
      </c>
      <c r="I3233" s="51"/>
      <c r="J3233" s="51">
        <v>8</v>
      </c>
      <c r="K3233" s="51">
        <v>8</v>
      </c>
      <c r="L3233" s="7" t="str">
        <f>L3234&amp;" "&amp;N3234&amp;M3234&amp;" "&amp;L3235&amp;" "&amp;N3235&amp;M3235&amp;" "</f>
        <v xml:space="preserve">Монтаж провода (по трассе) СИП 0,26км Монтаж провода (по трассе) СИП 0,31км </v>
      </c>
      <c r="M3233" s="6"/>
      <c r="N3233" s="6"/>
    </row>
    <row r="3234" spans="1:14" s="37" customFormat="1" hidden="1" outlineLevel="2">
      <c r="A3234" s="51"/>
      <c r="B3234" s="51">
        <v>0.4</v>
      </c>
      <c r="C3234" s="51" t="s">
        <v>2522</v>
      </c>
      <c r="D3234" s="51" t="s">
        <v>2489</v>
      </c>
      <c r="E3234" s="51"/>
      <c r="F3234" s="7" t="s">
        <v>2936</v>
      </c>
      <c r="G3234" s="51"/>
      <c r="H3234" s="51"/>
      <c r="I3234" s="51" t="s">
        <v>61</v>
      </c>
      <c r="J3234" s="51">
        <v>8</v>
      </c>
      <c r="K3234" s="51">
        <v>8</v>
      </c>
      <c r="L3234" s="7" t="s">
        <v>2850</v>
      </c>
      <c r="M3234" s="6" t="s">
        <v>29</v>
      </c>
      <c r="N3234" s="6">
        <v>0.26</v>
      </c>
    </row>
    <row r="3235" spans="1:14" s="37" customFormat="1" ht="28.5" hidden="1" outlineLevel="2">
      <c r="A3235" s="51"/>
      <c r="B3235" s="51">
        <v>0.4</v>
      </c>
      <c r="C3235" s="51" t="s">
        <v>2522</v>
      </c>
      <c r="D3235" s="51" t="s">
        <v>2489</v>
      </c>
      <c r="E3235" s="51"/>
      <c r="F3235" s="7" t="s">
        <v>2937</v>
      </c>
      <c r="G3235" s="51"/>
      <c r="H3235" s="51"/>
      <c r="I3235" s="51" t="s">
        <v>61</v>
      </c>
      <c r="J3235" s="51">
        <v>8</v>
      </c>
      <c r="K3235" s="51">
        <v>8</v>
      </c>
      <c r="L3235" s="7" t="s">
        <v>2850</v>
      </c>
      <c r="M3235" s="6" t="s">
        <v>29</v>
      </c>
      <c r="N3235" s="6">
        <v>0.31</v>
      </c>
    </row>
    <row r="3236" spans="1:14" s="37" customFormat="1" ht="42.75" outlineLevel="1" collapsed="1">
      <c r="A3236" s="51" t="s">
        <v>921</v>
      </c>
      <c r="B3236" s="51">
        <v>0.4</v>
      </c>
      <c r="C3236" s="51" t="s">
        <v>2522</v>
      </c>
      <c r="D3236" s="51" t="s">
        <v>2489</v>
      </c>
      <c r="E3236" s="51" t="s">
        <v>2938</v>
      </c>
      <c r="F3236" s="7" t="s">
        <v>2939</v>
      </c>
      <c r="G3236" s="51" t="s">
        <v>45</v>
      </c>
      <c r="H3236" s="51" t="s">
        <v>2931</v>
      </c>
      <c r="I3236" s="51"/>
      <c r="J3236" s="51">
        <v>6</v>
      </c>
      <c r="K3236" s="51">
        <v>6</v>
      </c>
      <c r="L3236" s="7" t="str">
        <f>L3237&amp;" "&amp;N3237&amp;M3237&amp;" "&amp;L3238&amp;" "&amp;N3238&amp;M3238&amp;" "&amp;L3239&amp;" "&amp;N3239&amp;M3239&amp;" "</f>
        <v xml:space="preserve">Монтаж провода (по трассе) СИП 0,19км Замена опор пром. д.жб.прист/жб 2шт Замена опор сложн. д.жб.прист./жб  1шт </v>
      </c>
      <c r="M3236" s="6"/>
      <c r="N3236" s="6"/>
    </row>
    <row r="3237" spans="1:14" s="37" customFormat="1" ht="28.5" hidden="1" outlineLevel="2">
      <c r="A3237" s="51"/>
      <c r="B3237" s="51">
        <v>0.4</v>
      </c>
      <c r="C3237" s="51" t="s">
        <v>2522</v>
      </c>
      <c r="D3237" s="51" t="s">
        <v>2489</v>
      </c>
      <c r="E3237" s="51"/>
      <c r="F3237" s="7" t="s">
        <v>2940</v>
      </c>
      <c r="G3237" s="51"/>
      <c r="H3237" s="51"/>
      <c r="I3237" s="51" t="s">
        <v>61</v>
      </c>
      <c r="J3237" s="51">
        <v>6</v>
      </c>
      <c r="K3237" s="51">
        <v>6</v>
      </c>
      <c r="L3237" s="7" t="s">
        <v>2850</v>
      </c>
      <c r="M3237" s="6" t="s">
        <v>29</v>
      </c>
      <c r="N3237" s="6">
        <v>0.19</v>
      </c>
    </row>
    <row r="3238" spans="1:14" s="37" customFormat="1" ht="28.5" hidden="1" outlineLevel="2">
      <c r="A3238" s="51"/>
      <c r="B3238" s="51">
        <v>0.4</v>
      </c>
      <c r="C3238" s="51" t="s">
        <v>2522</v>
      </c>
      <c r="D3238" s="51" t="s">
        <v>2489</v>
      </c>
      <c r="E3238" s="51"/>
      <c r="F3238" s="7" t="s">
        <v>2941</v>
      </c>
      <c r="G3238" s="51"/>
      <c r="H3238" s="51"/>
      <c r="I3238" s="51" t="s">
        <v>61</v>
      </c>
      <c r="J3238" s="51">
        <v>6</v>
      </c>
      <c r="K3238" s="51">
        <v>6</v>
      </c>
      <c r="L3238" s="7" t="s">
        <v>2697</v>
      </c>
      <c r="M3238" s="6" t="s">
        <v>510</v>
      </c>
      <c r="N3238" s="6">
        <v>2</v>
      </c>
    </row>
    <row r="3239" spans="1:14" s="37" customFormat="1" ht="28.5" hidden="1" outlineLevel="2">
      <c r="A3239" s="51"/>
      <c r="B3239" s="51">
        <v>0.4</v>
      </c>
      <c r="C3239" s="51" t="s">
        <v>2522</v>
      </c>
      <c r="D3239" s="51" t="s">
        <v>2489</v>
      </c>
      <c r="E3239" s="51"/>
      <c r="F3239" s="7" t="s">
        <v>2942</v>
      </c>
      <c r="G3239" s="51"/>
      <c r="H3239" s="51"/>
      <c r="I3239" s="51" t="s">
        <v>61</v>
      </c>
      <c r="J3239" s="51">
        <v>6</v>
      </c>
      <c r="K3239" s="51">
        <v>6</v>
      </c>
      <c r="L3239" s="7" t="s">
        <v>2744</v>
      </c>
      <c r="M3239" s="6" t="s">
        <v>510</v>
      </c>
      <c r="N3239" s="6">
        <v>1</v>
      </c>
    </row>
    <row r="3240" spans="1:14" s="37" customFormat="1" ht="42.75" outlineLevel="1" collapsed="1">
      <c r="A3240" s="51" t="s">
        <v>927</v>
      </c>
      <c r="B3240" s="51">
        <v>0.4</v>
      </c>
      <c r="C3240" s="51" t="s">
        <v>2522</v>
      </c>
      <c r="D3240" s="51" t="s">
        <v>2489</v>
      </c>
      <c r="E3240" s="51" t="s">
        <v>2943</v>
      </c>
      <c r="F3240" s="7" t="s">
        <v>2944</v>
      </c>
      <c r="G3240" s="51" t="s">
        <v>45</v>
      </c>
      <c r="H3240" s="51"/>
      <c r="I3240" s="51"/>
      <c r="J3240" s="51">
        <v>9</v>
      </c>
      <c r="K3240" s="51">
        <v>9</v>
      </c>
      <c r="L3240" s="7" t="str">
        <f>L3241&amp;" "&amp;N3241&amp;M3241&amp;" "&amp;L3242&amp;" "&amp;N3242&amp;M3242&amp;" "&amp;L3243&amp;" "&amp;N3243&amp;M3243&amp;" "</f>
        <v xml:space="preserve">Замена опор пром. д.жб.прист/жб 7шт Замена опор сложн. д.жб.прист./жб  3шт Замена вводов 13шт </v>
      </c>
      <c r="M3240" s="6"/>
      <c r="N3240" s="6"/>
    </row>
    <row r="3241" spans="1:14" s="37" customFormat="1" hidden="1" outlineLevel="2">
      <c r="A3241" s="51"/>
      <c r="B3241" s="51">
        <v>0.4</v>
      </c>
      <c r="C3241" s="51" t="s">
        <v>2522</v>
      </c>
      <c r="D3241" s="51" t="s">
        <v>2489</v>
      </c>
      <c r="E3241" s="51"/>
      <c r="F3241" s="7"/>
      <c r="G3241" s="51"/>
      <c r="H3241" s="51"/>
      <c r="I3241" s="51" t="s">
        <v>61</v>
      </c>
      <c r="J3241" s="51">
        <v>9</v>
      </c>
      <c r="K3241" s="51">
        <v>9</v>
      </c>
      <c r="L3241" s="7" t="s">
        <v>2697</v>
      </c>
      <c r="M3241" s="6" t="s">
        <v>510</v>
      </c>
      <c r="N3241" s="6">
        <v>7</v>
      </c>
    </row>
    <row r="3242" spans="1:14" s="37" customFormat="1" hidden="1" outlineLevel="2">
      <c r="A3242" s="51"/>
      <c r="B3242" s="51">
        <v>0.4</v>
      </c>
      <c r="C3242" s="51" t="s">
        <v>2522</v>
      </c>
      <c r="D3242" s="51" t="s">
        <v>2489</v>
      </c>
      <c r="E3242" s="51"/>
      <c r="F3242" s="7"/>
      <c r="G3242" s="51"/>
      <c r="H3242" s="51"/>
      <c r="I3242" s="51" t="s">
        <v>61</v>
      </c>
      <c r="J3242" s="51">
        <v>9</v>
      </c>
      <c r="K3242" s="51">
        <v>9</v>
      </c>
      <c r="L3242" s="7" t="s">
        <v>2744</v>
      </c>
      <c r="M3242" s="6" t="s">
        <v>510</v>
      </c>
      <c r="N3242" s="6">
        <v>3</v>
      </c>
    </row>
    <row r="3243" spans="1:14" s="37" customFormat="1" hidden="1" outlineLevel="2">
      <c r="A3243" s="51"/>
      <c r="B3243" s="51">
        <v>0.4</v>
      </c>
      <c r="C3243" s="51" t="s">
        <v>2522</v>
      </c>
      <c r="D3243" s="51" t="s">
        <v>2489</v>
      </c>
      <c r="E3243" s="51"/>
      <c r="F3243" s="7"/>
      <c r="G3243" s="51"/>
      <c r="H3243" s="51"/>
      <c r="I3243" s="51" t="s">
        <v>61</v>
      </c>
      <c r="J3243" s="51">
        <v>9</v>
      </c>
      <c r="K3243" s="51">
        <v>9</v>
      </c>
      <c r="L3243" s="7" t="s">
        <v>2859</v>
      </c>
      <c r="M3243" s="6" t="s">
        <v>510</v>
      </c>
      <c r="N3243" s="6">
        <v>13</v>
      </c>
    </row>
    <row r="3244" spans="1:14" s="37" customFormat="1" ht="142.5" outlineLevel="1" collapsed="1">
      <c r="A3244" s="51" t="s">
        <v>931</v>
      </c>
      <c r="B3244" s="51">
        <v>0.4</v>
      </c>
      <c r="C3244" s="51" t="s">
        <v>2581</v>
      </c>
      <c r="D3244" s="51" t="s">
        <v>2489</v>
      </c>
      <c r="E3244" s="51" t="s">
        <v>2945</v>
      </c>
      <c r="F3244" s="7" t="s">
        <v>2946</v>
      </c>
      <c r="G3244" s="51" t="s">
        <v>45</v>
      </c>
      <c r="H3244" s="51"/>
      <c r="I3244" s="51"/>
      <c r="J3244" s="51">
        <v>6</v>
      </c>
      <c r="K3244" s="51">
        <v>9</v>
      </c>
      <c r="L3244" s="7" t="str">
        <f>L3245&amp;" "&amp;N3245&amp;M3245&amp;" "&amp;L3246&amp;" "&amp;N3246&amp;M3246&amp;" "&amp;L3247&amp;" "&amp;N3247&amp;M3247&amp;" "&amp;L3248&amp;" "&amp;N3248&amp;M3248&amp;" "&amp;L3249&amp;" "&amp;N3249&amp;M3249&amp;" "&amp;L3250&amp;" "&amp;N3250&amp;M3250&amp;" "&amp;L3251&amp;" "&amp;N3251&amp;M3251&amp;" "&amp;L3252&amp;" "&amp;N3252&amp;M3252&amp;" "&amp;L3253&amp;" "&amp;N3253&amp;M3253&amp;" "&amp;L3254&amp;" "&amp;N3254&amp;M3254&amp;" "&amp;L3255&amp;" "&amp;N3255&amp;M3255&amp;" "&amp;L3256&amp;" "&amp;N3256&amp;M3256&amp;" "&amp;L3257&amp;" "&amp;N3257&amp;M3257&amp;" "&amp;L3258&amp;" "&amp;N3258&amp;M3258&amp;" "</f>
        <v xml:space="preserve">Замена опор сложн. д.жб.прист./жб  7шт Замена опор пром. д.жб.прист/жб 10шт Перетяжка провода 3,2км Вырубка угрожающих деревьев 7шт Вырубка угрожающих деревьев 21шт Замена жб. приставки 1шт Вырубка угрожающих деревьев 11шт Выправка опор 4шт Замена жб. приставки 1шт Вырубка угрожающих деревьев 10шт Выправка опор 3шт Замена жб. приставки 1шт Вырубка угрожающих деревьев 6шт Выправка опор 5шт </v>
      </c>
      <c r="M3244" s="6"/>
      <c r="N3244" s="6"/>
    </row>
    <row r="3245" spans="1:14" s="37" customFormat="1" ht="28.5" hidden="1" outlineLevel="2">
      <c r="A3245" s="51"/>
      <c r="B3245" s="51">
        <v>0.4</v>
      </c>
      <c r="C3245" s="51" t="s">
        <v>2581</v>
      </c>
      <c r="D3245" s="51" t="s">
        <v>2489</v>
      </c>
      <c r="E3245" s="51"/>
      <c r="F3245" s="7" t="s">
        <v>2947</v>
      </c>
      <c r="G3245" s="51"/>
      <c r="H3245" s="51"/>
      <c r="I3245" s="51" t="s">
        <v>61</v>
      </c>
      <c r="J3245" s="51">
        <v>6</v>
      </c>
      <c r="K3245" s="51">
        <v>6</v>
      </c>
      <c r="L3245" s="7" t="s">
        <v>2744</v>
      </c>
      <c r="M3245" s="6" t="s">
        <v>510</v>
      </c>
      <c r="N3245" s="6">
        <v>7</v>
      </c>
    </row>
    <row r="3246" spans="1:14" s="37" customFormat="1" ht="28.5" hidden="1" outlineLevel="2">
      <c r="A3246" s="51"/>
      <c r="B3246" s="51">
        <v>0.4</v>
      </c>
      <c r="C3246" s="51" t="s">
        <v>2581</v>
      </c>
      <c r="D3246" s="51" t="s">
        <v>2489</v>
      </c>
      <c r="E3246" s="51"/>
      <c r="F3246" s="7" t="s">
        <v>2948</v>
      </c>
      <c r="G3246" s="51"/>
      <c r="H3246" s="51"/>
      <c r="I3246" s="51" t="s">
        <v>61</v>
      </c>
      <c r="J3246" s="51">
        <v>6</v>
      </c>
      <c r="K3246" s="51">
        <v>6</v>
      </c>
      <c r="L3246" s="7" t="s">
        <v>2697</v>
      </c>
      <c r="M3246" s="6" t="s">
        <v>510</v>
      </c>
      <c r="N3246" s="6">
        <v>10</v>
      </c>
    </row>
    <row r="3247" spans="1:14" s="37" customFormat="1" ht="28.5" hidden="1" outlineLevel="2">
      <c r="A3247" s="51"/>
      <c r="B3247" s="51">
        <v>0.4</v>
      </c>
      <c r="C3247" s="51" t="s">
        <v>2581</v>
      </c>
      <c r="D3247" s="51" t="s">
        <v>2489</v>
      </c>
      <c r="E3247" s="51"/>
      <c r="F3247" s="7" t="s">
        <v>2949</v>
      </c>
      <c r="G3247" s="51"/>
      <c r="H3247" s="51"/>
      <c r="I3247" s="51" t="s">
        <v>61</v>
      </c>
      <c r="J3247" s="51">
        <v>6</v>
      </c>
      <c r="K3247" s="51">
        <v>6</v>
      </c>
      <c r="L3247" s="7" t="s">
        <v>233</v>
      </c>
      <c r="M3247" s="6" t="s">
        <v>29</v>
      </c>
      <c r="N3247" s="6">
        <v>3.2</v>
      </c>
    </row>
    <row r="3248" spans="1:14" s="37" customFormat="1" ht="28.5" hidden="1" outlineLevel="2">
      <c r="A3248" s="51"/>
      <c r="B3248" s="51">
        <v>0.4</v>
      </c>
      <c r="C3248" s="51" t="s">
        <v>2581</v>
      </c>
      <c r="D3248" s="51" t="s">
        <v>2489</v>
      </c>
      <c r="E3248" s="51"/>
      <c r="F3248" s="7" t="s">
        <v>2950</v>
      </c>
      <c r="G3248" s="51"/>
      <c r="H3248" s="51"/>
      <c r="I3248" s="51" t="s">
        <v>61</v>
      </c>
      <c r="J3248" s="51">
        <v>6</v>
      </c>
      <c r="K3248" s="51">
        <v>6</v>
      </c>
      <c r="L3248" s="7" t="s">
        <v>67</v>
      </c>
      <c r="M3248" s="6" t="s">
        <v>510</v>
      </c>
      <c r="N3248" s="6">
        <v>7</v>
      </c>
    </row>
    <row r="3249" spans="1:14" s="37" customFormat="1" hidden="1" outlineLevel="2">
      <c r="A3249" s="51"/>
      <c r="B3249" s="51">
        <v>0.4</v>
      </c>
      <c r="C3249" s="51" t="s">
        <v>2581</v>
      </c>
      <c r="D3249" s="51" t="s">
        <v>2489</v>
      </c>
      <c r="E3249" s="51"/>
      <c r="F3249" s="7" t="s">
        <v>2951</v>
      </c>
      <c r="G3249" s="51"/>
      <c r="H3249" s="51"/>
      <c r="I3249" s="51" t="s">
        <v>61</v>
      </c>
      <c r="J3249" s="51">
        <v>6</v>
      </c>
      <c r="K3249" s="51">
        <v>6</v>
      </c>
      <c r="L3249" s="7" t="s">
        <v>67</v>
      </c>
      <c r="M3249" s="6" t="s">
        <v>510</v>
      </c>
      <c r="N3249" s="6">
        <v>21</v>
      </c>
    </row>
    <row r="3250" spans="1:14" s="37" customFormat="1" ht="28.5" hidden="1" outlineLevel="2">
      <c r="A3250" s="51"/>
      <c r="B3250" s="51">
        <v>0.4</v>
      </c>
      <c r="C3250" s="51" t="s">
        <v>2581</v>
      </c>
      <c r="D3250" s="51" t="s">
        <v>2489</v>
      </c>
      <c r="E3250" s="51"/>
      <c r="F3250" s="7" t="s">
        <v>2952</v>
      </c>
      <c r="G3250" s="51"/>
      <c r="H3250" s="51"/>
      <c r="I3250" s="51" t="s">
        <v>61</v>
      </c>
      <c r="J3250" s="51">
        <v>9</v>
      </c>
      <c r="K3250" s="51">
        <v>9</v>
      </c>
      <c r="L3250" s="7" t="s">
        <v>2953</v>
      </c>
      <c r="M3250" s="6" t="s">
        <v>510</v>
      </c>
      <c r="N3250" s="6">
        <v>1</v>
      </c>
    </row>
    <row r="3251" spans="1:14" s="37" customFormat="1" ht="28.5" hidden="1" outlineLevel="2">
      <c r="A3251" s="51"/>
      <c r="B3251" s="51">
        <v>0.4</v>
      </c>
      <c r="C3251" s="51" t="s">
        <v>2581</v>
      </c>
      <c r="D3251" s="51" t="s">
        <v>2489</v>
      </c>
      <c r="E3251" s="51"/>
      <c r="F3251" s="7" t="s">
        <v>2954</v>
      </c>
      <c r="G3251" s="51"/>
      <c r="H3251" s="51"/>
      <c r="I3251" s="51" t="s">
        <v>61</v>
      </c>
      <c r="J3251" s="51">
        <v>9</v>
      </c>
      <c r="K3251" s="51">
        <v>9</v>
      </c>
      <c r="L3251" s="7" t="s">
        <v>67</v>
      </c>
      <c r="M3251" s="6" t="s">
        <v>510</v>
      </c>
      <c r="N3251" s="6">
        <v>11</v>
      </c>
    </row>
    <row r="3252" spans="1:14" s="37" customFormat="1" ht="28.5" hidden="1" outlineLevel="2">
      <c r="A3252" s="51"/>
      <c r="B3252" s="51">
        <v>0.4</v>
      </c>
      <c r="C3252" s="51" t="s">
        <v>2581</v>
      </c>
      <c r="D3252" s="51" t="s">
        <v>2489</v>
      </c>
      <c r="E3252" s="51"/>
      <c r="F3252" s="7" t="s">
        <v>2955</v>
      </c>
      <c r="G3252" s="51"/>
      <c r="H3252" s="51"/>
      <c r="I3252" s="51" t="s">
        <v>61</v>
      </c>
      <c r="J3252" s="51">
        <v>9</v>
      </c>
      <c r="K3252" s="51">
        <v>9</v>
      </c>
      <c r="L3252" s="7" t="s">
        <v>113</v>
      </c>
      <c r="M3252" s="6" t="s">
        <v>510</v>
      </c>
      <c r="N3252" s="6">
        <v>4</v>
      </c>
    </row>
    <row r="3253" spans="1:14" s="37" customFormat="1" ht="28.5" hidden="1" outlineLevel="2">
      <c r="A3253" s="51"/>
      <c r="B3253" s="51">
        <v>0.4</v>
      </c>
      <c r="C3253" s="51" t="s">
        <v>2581</v>
      </c>
      <c r="D3253" s="51" t="s">
        <v>2489</v>
      </c>
      <c r="E3253" s="51"/>
      <c r="F3253" s="7" t="s">
        <v>2956</v>
      </c>
      <c r="G3253" s="51"/>
      <c r="H3253" s="51"/>
      <c r="I3253" s="51" t="s">
        <v>61</v>
      </c>
      <c r="J3253" s="51">
        <v>9</v>
      </c>
      <c r="K3253" s="51">
        <v>9</v>
      </c>
      <c r="L3253" s="7" t="s">
        <v>2953</v>
      </c>
      <c r="M3253" s="6" t="s">
        <v>510</v>
      </c>
      <c r="N3253" s="6">
        <v>1</v>
      </c>
    </row>
    <row r="3254" spans="1:14" s="37" customFormat="1" ht="28.5" hidden="1" outlineLevel="2">
      <c r="A3254" s="51"/>
      <c r="B3254" s="51">
        <v>0.4</v>
      </c>
      <c r="C3254" s="51" t="s">
        <v>2581</v>
      </c>
      <c r="D3254" s="51" t="s">
        <v>2489</v>
      </c>
      <c r="E3254" s="51"/>
      <c r="F3254" s="7" t="s">
        <v>2957</v>
      </c>
      <c r="G3254" s="51"/>
      <c r="H3254" s="51"/>
      <c r="I3254" s="51" t="s">
        <v>61</v>
      </c>
      <c r="J3254" s="51">
        <v>9</v>
      </c>
      <c r="K3254" s="51">
        <v>9</v>
      </c>
      <c r="L3254" s="7" t="s">
        <v>67</v>
      </c>
      <c r="M3254" s="6" t="s">
        <v>510</v>
      </c>
      <c r="N3254" s="6">
        <v>10</v>
      </c>
    </row>
    <row r="3255" spans="1:14" s="37" customFormat="1" ht="28.5" hidden="1" outlineLevel="2">
      <c r="A3255" s="51"/>
      <c r="B3255" s="51">
        <v>0.4</v>
      </c>
      <c r="C3255" s="51" t="s">
        <v>2581</v>
      </c>
      <c r="D3255" s="51" t="s">
        <v>2489</v>
      </c>
      <c r="E3255" s="51"/>
      <c r="F3255" s="7" t="s">
        <v>2958</v>
      </c>
      <c r="G3255" s="51"/>
      <c r="H3255" s="51"/>
      <c r="I3255" s="51" t="s">
        <v>61</v>
      </c>
      <c r="J3255" s="51">
        <v>9</v>
      </c>
      <c r="K3255" s="51">
        <v>9</v>
      </c>
      <c r="L3255" s="7" t="s">
        <v>113</v>
      </c>
      <c r="M3255" s="6" t="s">
        <v>510</v>
      </c>
      <c r="N3255" s="6">
        <v>3</v>
      </c>
    </row>
    <row r="3256" spans="1:14" s="37" customFormat="1" hidden="1" outlineLevel="2">
      <c r="A3256" s="51"/>
      <c r="B3256" s="51">
        <v>0.4</v>
      </c>
      <c r="C3256" s="51" t="s">
        <v>2581</v>
      </c>
      <c r="D3256" s="51" t="s">
        <v>2489</v>
      </c>
      <c r="E3256" s="51"/>
      <c r="F3256" s="7" t="s">
        <v>2959</v>
      </c>
      <c r="G3256" s="51"/>
      <c r="H3256" s="51"/>
      <c r="I3256" s="51" t="s">
        <v>61</v>
      </c>
      <c r="J3256" s="51">
        <v>9</v>
      </c>
      <c r="K3256" s="51">
        <v>9</v>
      </c>
      <c r="L3256" s="7" t="s">
        <v>2953</v>
      </c>
      <c r="M3256" s="6" t="s">
        <v>510</v>
      </c>
      <c r="N3256" s="6">
        <v>1</v>
      </c>
    </row>
    <row r="3257" spans="1:14" s="37" customFormat="1" ht="28.5" hidden="1" outlineLevel="2">
      <c r="A3257" s="51"/>
      <c r="B3257" s="51">
        <v>0.4</v>
      </c>
      <c r="C3257" s="51" t="s">
        <v>2581</v>
      </c>
      <c r="D3257" s="51" t="s">
        <v>2489</v>
      </c>
      <c r="E3257" s="51"/>
      <c r="F3257" s="7" t="s">
        <v>2960</v>
      </c>
      <c r="G3257" s="51"/>
      <c r="H3257" s="51"/>
      <c r="I3257" s="51" t="s">
        <v>61</v>
      </c>
      <c r="J3257" s="51">
        <v>9</v>
      </c>
      <c r="K3257" s="51">
        <v>9</v>
      </c>
      <c r="L3257" s="7" t="s">
        <v>67</v>
      </c>
      <c r="M3257" s="6" t="s">
        <v>510</v>
      </c>
      <c r="N3257" s="6">
        <v>6</v>
      </c>
    </row>
    <row r="3258" spans="1:14" s="37" customFormat="1" ht="28.5" hidden="1" outlineLevel="2">
      <c r="A3258" s="51"/>
      <c r="B3258" s="51">
        <v>0.4</v>
      </c>
      <c r="C3258" s="51" t="s">
        <v>2581</v>
      </c>
      <c r="D3258" s="51" t="s">
        <v>2489</v>
      </c>
      <c r="E3258" s="51"/>
      <c r="F3258" s="7" t="s">
        <v>2961</v>
      </c>
      <c r="G3258" s="51"/>
      <c r="H3258" s="51"/>
      <c r="I3258" s="51" t="s">
        <v>61</v>
      </c>
      <c r="J3258" s="51">
        <v>9</v>
      </c>
      <c r="K3258" s="51">
        <v>9</v>
      </c>
      <c r="L3258" s="7" t="s">
        <v>113</v>
      </c>
      <c r="M3258" s="6" t="s">
        <v>510</v>
      </c>
      <c r="N3258" s="6">
        <v>5</v>
      </c>
    </row>
    <row r="3259" spans="1:14" s="37" customFormat="1" ht="85.5" outlineLevel="1" collapsed="1">
      <c r="A3259" s="51" t="s">
        <v>936</v>
      </c>
      <c r="B3259" s="51">
        <v>0.4</v>
      </c>
      <c r="C3259" s="51" t="s">
        <v>2581</v>
      </c>
      <c r="D3259" s="51" t="s">
        <v>2489</v>
      </c>
      <c r="E3259" s="51" t="s">
        <v>2962</v>
      </c>
      <c r="F3259" s="7" t="s">
        <v>2963</v>
      </c>
      <c r="G3259" s="51" t="s">
        <v>45</v>
      </c>
      <c r="H3259" s="51"/>
      <c r="I3259" s="51"/>
      <c r="J3259" s="51">
        <v>7</v>
      </c>
      <c r="K3259" s="51">
        <v>7</v>
      </c>
      <c r="L3259" s="7" t="str">
        <f>L3260&amp;" "&amp;N3260&amp;M3260&amp;" "&amp;L3261&amp;" "&amp;N3261&amp;M3261&amp;" "&amp;L3262&amp;" "&amp;N3262&amp;M3262&amp;" "&amp;L3263&amp;" "&amp;N3263&amp;M3263&amp;" "&amp;L3264&amp;" "&amp;N3264&amp;M3264&amp;" "&amp;L3265&amp;" "&amp;N3265&amp;M3265&amp;" "&amp;L3266&amp;" "&amp;N3266&amp;M3266&amp;" "&amp;L3267&amp;" "&amp;N3267&amp;M3267&amp;" "</f>
        <v xml:space="preserve">Замена опор сложн. д.жб.прист./жб  4шт Замена опор пром. д.жб.прист/жб 10шт Перетяжка провода 3,06км Вырубка угрожающих деревьев 25шт Замена опор сложн. д./жб  2шт Замена опор пром. д./жб 3шт Вырубка угрожающих деревьев 14шт Перетяжка провода 2,2км </v>
      </c>
      <c r="M3259" s="6"/>
      <c r="N3259" s="6"/>
    </row>
    <row r="3260" spans="1:14" s="37" customFormat="1" ht="28.5" hidden="1" outlineLevel="2">
      <c r="A3260" s="51"/>
      <c r="B3260" s="51">
        <v>0.4</v>
      </c>
      <c r="C3260" s="51" t="s">
        <v>2581</v>
      </c>
      <c r="D3260" s="51" t="s">
        <v>2489</v>
      </c>
      <c r="E3260" s="51"/>
      <c r="F3260" s="7" t="s">
        <v>2964</v>
      </c>
      <c r="G3260" s="51"/>
      <c r="H3260" s="51"/>
      <c r="I3260" s="51" t="s">
        <v>61</v>
      </c>
      <c r="J3260" s="51">
        <v>7</v>
      </c>
      <c r="K3260" s="51">
        <v>7</v>
      </c>
      <c r="L3260" s="7" t="s">
        <v>2744</v>
      </c>
      <c r="M3260" s="6" t="s">
        <v>510</v>
      </c>
      <c r="N3260" s="6">
        <v>4</v>
      </c>
    </row>
    <row r="3261" spans="1:14" s="37" customFormat="1" ht="42.75" hidden="1" outlineLevel="2">
      <c r="A3261" s="51"/>
      <c r="B3261" s="51">
        <v>0.4</v>
      </c>
      <c r="C3261" s="51" t="s">
        <v>2581</v>
      </c>
      <c r="D3261" s="51" t="s">
        <v>2489</v>
      </c>
      <c r="E3261" s="51"/>
      <c r="F3261" s="7" t="s">
        <v>2965</v>
      </c>
      <c r="G3261" s="51"/>
      <c r="H3261" s="51"/>
      <c r="I3261" s="51" t="s">
        <v>61</v>
      </c>
      <c r="J3261" s="51">
        <v>7</v>
      </c>
      <c r="K3261" s="51">
        <v>7</v>
      </c>
      <c r="L3261" s="7" t="s">
        <v>2697</v>
      </c>
      <c r="M3261" s="6" t="s">
        <v>510</v>
      </c>
      <c r="N3261" s="6">
        <v>10</v>
      </c>
    </row>
    <row r="3262" spans="1:14" s="37" customFormat="1" ht="28.5" hidden="1" outlineLevel="2">
      <c r="A3262" s="51"/>
      <c r="B3262" s="51">
        <v>0.4</v>
      </c>
      <c r="C3262" s="51" t="s">
        <v>2581</v>
      </c>
      <c r="D3262" s="51" t="s">
        <v>2489</v>
      </c>
      <c r="E3262" s="51"/>
      <c r="F3262" s="7" t="s">
        <v>2966</v>
      </c>
      <c r="G3262" s="51"/>
      <c r="H3262" s="51"/>
      <c r="I3262" s="51" t="s">
        <v>61</v>
      </c>
      <c r="J3262" s="51">
        <v>7</v>
      </c>
      <c r="K3262" s="51">
        <v>7</v>
      </c>
      <c r="L3262" s="7" t="s">
        <v>233</v>
      </c>
      <c r="M3262" s="6" t="s">
        <v>29</v>
      </c>
      <c r="N3262" s="6">
        <v>3.06</v>
      </c>
    </row>
    <row r="3263" spans="1:14" s="37" customFormat="1" ht="28.5" hidden="1" outlineLevel="2">
      <c r="A3263" s="51"/>
      <c r="B3263" s="51">
        <v>0.4</v>
      </c>
      <c r="C3263" s="51" t="s">
        <v>2581</v>
      </c>
      <c r="D3263" s="51" t="s">
        <v>2489</v>
      </c>
      <c r="E3263" s="51"/>
      <c r="F3263" s="7" t="s">
        <v>2967</v>
      </c>
      <c r="G3263" s="51"/>
      <c r="H3263" s="51"/>
      <c r="I3263" s="51" t="s">
        <v>61</v>
      </c>
      <c r="J3263" s="51">
        <v>7</v>
      </c>
      <c r="K3263" s="51">
        <v>7</v>
      </c>
      <c r="L3263" s="7" t="s">
        <v>67</v>
      </c>
      <c r="M3263" s="6" t="s">
        <v>510</v>
      </c>
      <c r="N3263" s="6">
        <v>25</v>
      </c>
    </row>
    <row r="3264" spans="1:14" s="37" customFormat="1" ht="28.5" hidden="1" outlineLevel="2">
      <c r="A3264" s="51"/>
      <c r="B3264" s="51">
        <v>0.4</v>
      </c>
      <c r="C3264" s="51" t="s">
        <v>2581</v>
      </c>
      <c r="D3264" s="51" t="s">
        <v>2489</v>
      </c>
      <c r="E3264" s="51"/>
      <c r="F3264" s="7" t="s">
        <v>2968</v>
      </c>
      <c r="G3264" s="51"/>
      <c r="H3264" s="51"/>
      <c r="I3264" s="51" t="s">
        <v>61</v>
      </c>
      <c r="J3264" s="51">
        <v>8</v>
      </c>
      <c r="K3264" s="51">
        <v>8</v>
      </c>
      <c r="L3264" s="7" t="s">
        <v>2826</v>
      </c>
      <c r="M3264" s="6" t="s">
        <v>510</v>
      </c>
      <c r="N3264" s="6">
        <v>2</v>
      </c>
    </row>
    <row r="3265" spans="1:14" s="37" customFormat="1" ht="28.5" hidden="1" outlineLevel="2">
      <c r="A3265" s="51"/>
      <c r="B3265" s="51">
        <v>0.4</v>
      </c>
      <c r="C3265" s="51" t="s">
        <v>2581</v>
      </c>
      <c r="D3265" s="51" t="s">
        <v>2489</v>
      </c>
      <c r="E3265" s="51"/>
      <c r="F3265" s="7" t="s">
        <v>2969</v>
      </c>
      <c r="G3265" s="51"/>
      <c r="H3265" s="51"/>
      <c r="I3265" s="51" t="s">
        <v>61</v>
      </c>
      <c r="J3265" s="51">
        <v>8</v>
      </c>
      <c r="K3265" s="51">
        <v>8</v>
      </c>
      <c r="L3265" s="7" t="s">
        <v>2970</v>
      </c>
      <c r="M3265" s="6" t="s">
        <v>510</v>
      </c>
      <c r="N3265" s="6">
        <v>3</v>
      </c>
    </row>
    <row r="3266" spans="1:14" s="37" customFormat="1" ht="28.5" hidden="1" outlineLevel="2">
      <c r="A3266" s="51"/>
      <c r="B3266" s="51">
        <v>0.4</v>
      </c>
      <c r="C3266" s="51" t="s">
        <v>2581</v>
      </c>
      <c r="D3266" s="51" t="s">
        <v>2489</v>
      </c>
      <c r="E3266" s="51"/>
      <c r="F3266" s="7" t="s">
        <v>2971</v>
      </c>
      <c r="G3266" s="51"/>
      <c r="H3266" s="51"/>
      <c r="I3266" s="51" t="s">
        <v>61</v>
      </c>
      <c r="J3266" s="51">
        <v>8</v>
      </c>
      <c r="K3266" s="51">
        <v>8</v>
      </c>
      <c r="L3266" s="7" t="s">
        <v>67</v>
      </c>
      <c r="M3266" s="6" t="s">
        <v>510</v>
      </c>
      <c r="N3266" s="6">
        <v>14</v>
      </c>
    </row>
    <row r="3267" spans="1:14" s="37" customFormat="1" ht="28.5" hidden="1" outlineLevel="2">
      <c r="A3267" s="51"/>
      <c r="B3267" s="51">
        <v>0.4</v>
      </c>
      <c r="C3267" s="51" t="s">
        <v>2581</v>
      </c>
      <c r="D3267" s="51" t="s">
        <v>2489</v>
      </c>
      <c r="E3267" s="51"/>
      <c r="F3267" s="7" t="s">
        <v>2972</v>
      </c>
      <c r="G3267" s="51"/>
      <c r="H3267" s="51"/>
      <c r="I3267" s="51" t="s">
        <v>61</v>
      </c>
      <c r="J3267" s="51">
        <v>8</v>
      </c>
      <c r="K3267" s="51">
        <v>8</v>
      </c>
      <c r="L3267" s="7" t="s">
        <v>233</v>
      </c>
      <c r="M3267" s="6" t="s">
        <v>29</v>
      </c>
      <c r="N3267" s="6">
        <v>2.2000000000000002</v>
      </c>
    </row>
    <row r="3268" spans="1:14" s="37" customFormat="1" ht="42.75" outlineLevel="1" collapsed="1">
      <c r="A3268" s="51" t="s">
        <v>949</v>
      </c>
      <c r="B3268" s="51">
        <v>0.4</v>
      </c>
      <c r="C3268" s="51" t="s">
        <v>2581</v>
      </c>
      <c r="D3268" s="51" t="s">
        <v>2489</v>
      </c>
      <c r="E3268" s="51" t="s">
        <v>2973</v>
      </c>
      <c r="F3268" s="7" t="s">
        <v>2974</v>
      </c>
      <c r="G3268" s="51" t="s">
        <v>45</v>
      </c>
      <c r="H3268" s="51"/>
      <c r="I3268" s="51"/>
      <c r="J3268" s="51">
        <v>4</v>
      </c>
      <c r="K3268" s="51">
        <v>6</v>
      </c>
      <c r="L3268" s="7" t="str">
        <f>L3269&amp;" "&amp;N3269&amp;M3269&amp;" "&amp;L3270&amp;" "&amp;N3270&amp;M3270&amp;" "</f>
        <v xml:space="preserve">Замена опор сложн. д.жб.прист./жб  5шт Замена опор пром. д.жб.прист/жб 26шт </v>
      </c>
      <c r="M3268" s="6"/>
      <c r="N3268" s="6"/>
    </row>
    <row r="3269" spans="1:14" s="37" customFormat="1" ht="28.5" hidden="1" outlineLevel="2">
      <c r="A3269" s="51"/>
      <c r="B3269" s="51">
        <v>0.4</v>
      </c>
      <c r="C3269" s="51" t="s">
        <v>2581</v>
      </c>
      <c r="D3269" s="51" t="s">
        <v>2489</v>
      </c>
      <c r="E3269" s="51"/>
      <c r="F3269" s="7" t="s">
        <v>2975</v>
      </c>
      <c r="G3269" s="51"/>
      <c r="H3269" s="51"/>
      <c r="I3269" s="51" t="s">
        <v>61</v>
      </c>
      <c r="J3269" s="51">
        <v>4</v>
      </c>
      <c r="K3269" s="51">
        <v>4</v>
      </c>
      <c r="L3269" s="7" t="s">
        <v>2744</v>
      </c>
      <c r="M3269" s="6" t="s">
        <v>510</v>
      </c>
      <c r="N3269" s="6">
        <v>5</v>
      </c>
    </row>
    <row r="3270" spans="1:14" s="37" customFormat="1" ht="57" hidden="1" outlineLevel="2">
      <c r="A3270" s="51"/>
      <c r="B3270" s="51">
        <v>0.4</v>
      </c>
      <c r="C3270" s="51" t="s">
        <v>2581</v>
      </c>
      <c r="D3270" s="51" t="s">
        <v>2489</v>
      </c>
      <c r="E3270" s="51"/>
      <c r="F3270" s="7" t="s">
        <v>2976</v>
      </c>
      <c r="G3270" s="51"/>
      <c r="H3270" s="51"/>
      <c r="I3270" s="51" t="s">
        <v>61</v>
      </c>
      <c r="J3270" s="51">
        <v>4</v>
      </c>
      <c r="K3270" s="51">
        <v>6</v>
      </c>
      <c r="L3270" s="7" t="s">
        <v>2697</v>
      </c>
      <c r="M3270" s="6" t="s">
        <v>510</v>
      </c>
      <c r="N3270" s="6">
        <f>9+10+7</f>
        <v>26</v>
      </c>
    </row>
    <row r="3271" spans="1:14" s="37" customFormat="1" ht="28.5" outlineLevel="1" collapsed="1">
      <c r="A3271" s="51" t="s">
        <v>960</v>
      </c>
      <c r="B3271" s="51">
        <v>0.4</v>
      </c>
      <c r="C3271" s="51" t="s">
        <v>2528</v>
      </c>
      <c r="D3271" s="51" t="s">
        <v>2489</v>
      </c>
      <c r="E3271" s="51" t="s">
        <v>2820</v>
      </c>
      <c r="F3271" s="7" t="s">
        <v>2821</v>
      </c>
      <c r="G3271" s="51" t="s">
        <v>1120</v>
      </c>
      <c r="H3271" s="51"/>
      <c r="I3271" s="51"/>
      <c r="J3271" s="38">
        <v>3</v>
      </c>
      <c r="K3271" s="38">
        <v>9</v>
      </c>
      <c r="L3271" s="7" t="str">
        <f>L3272&amp;" "&amp;N3272&amp;M3272&amp;" "&amp;L3273&amp;" "&amp;N3273&amp;M3273&amp;" "</f>
        <v xml:space="preserve">Замена опор пром. д/жб 45шт Монтаж провода (по трассе) СИП 1,8км </v>
      </c>
      <c r="M3271" s="6"/>
      <c r="N3271" s="6"/>
    </row>
    <row r="3272" spans="1:14" s="37" customFormat="1" hidden="1" outlineLevel="2">
      <c r="A3272" s="51"/>
      <c r="B3272" s="51">
        <v>0.4</v>
      </c>
      <c r="C3272" s="51" t="s">
        <v>2528</v>
      </c>
      <c r="D3272" s="51" t="s">
        <v>2489</v>
      </c>
      <c r="E3272" s="51"/>
      <c r="F3272" s="7"/>
      <c r="G3272" s="51"/>
      <c r="H3272" s="51"/>
      <c r="I3272" s="51" t="s">
        <v>61</v>
      </c>
      <c r="J3272" s="38">
        <v>3</v>
      </c>
      <c r="K3272" s="38">
        <v>9</v>
      </c>
      <c r="L3272" s="7" t="s">
        <v>2823</v>
      </c>
      <c r="M3272" s="6" t="s">
        <v>510</v>
      </c>
      <c r="N3272" s="6">
        <v>45</v>
      </c>
    </row>
    <row r="3273" spans="1:14" s="37" customFormat="1" hidden="1" outlineLevel="2">
      <c r="A3273" s="51"/>
      <c r="B3273" s="51">
        <v>0.4</v>
      </c>
      <c r="C3273" s="51" t="s">
        <v>2528</v>
      </c>
      <c r="D3273" s="51" t="s">
        <v>2489</v>
      </c>
      <c r="E3273" s="51"/>
      <c r="F3273" s="7"/>
      <c r="G3273" s="51"/>
      <c r="H3273" s="51"/>
      <c r="I3273" s="51" t="s">
        <v>61</v>
      </c>
      <c r="J3273" s="38">
        <v>3</v>
      </c>
      <c r="K3273" s="38">
        <v>9</v>
      </c>
      <c r="L3273" s="7" t="s">
        <v>2850</v>
      </c>
      <c r="M3273" s="6" t="s">
        <v>29</v>
      </c>
      <c r="N3273" s="6">
        <v>1.8</v>
      </c>
    </row>
    <row r="3274" spans="1:14" s="37" customFormat="1" collapsed="1">
      <c r="A3274" s="51" t="s">
        <v>5</v>
      </c>
      <c r="B3274" s="51" t="s">
        <v>1116</v>
      </c>
      <c r="C3274" s="51"/>
      <c r="D3274" s="51" t="s">
        <v>2489</v>
      </c>
      <c r="E3274" s="51"/>
      <c r="F3274" s="7" t="s">
        <v>33</v>
      </c>
      <c r="G3274" s="51"/>
      <c r="H3274" s="51"/>
      <c r="I3274" s="51"/>
      <c r="J3274" s="51"/>
      <c r="K3274" s="51"/>
      <c r="L3274" s="7"/>
      <c r="M3274" s="6"/>
      <c r="N3274" s="82">
        <v>38</v>
      </c>
    </row>
    <row r="3275" spans="1:14" s="37" customFormat="1" ht="128.25" outlineLevel="1">
      <c r="A3275" s="51" t="s">
        <v>1117</v>
      </c>
      <c r="B3275" s="51" t="s">
        <v>1116</v>
      </c>
      <c r="C3275" s="51" t="s">
        <v>2547</v>
      </c>
      <c r="D3275" s="51" t="s">
        <v>2489</v>
      </c>
      <c r="E3275" s="51" t="s">
        <v>2977</v>
      </c>
      <c r="F3275" s="7" t="s">
        <v>2978</v>
      </c>
      <c r="G3275" s="51" t="s">
        <v>1120</v>
      </c>
      <c r="H3275" s="51"/>
      <c r="I3275" s="51"/>
      <c r="J3275" s="51" t="s">
        <v>215</v>
      </c>
      <c r="K3275" s="51" t="s">
        <v>854</v>
      </c>
      <c r="L3275" s="7" t="str">
        <f>L3276&amp;" "&amp;N3276&amp;M3276&amp;" "&amp;L3277&amp;" "&amp;N3277&amp;M3277&amp;" "&amp;L3278&amp;" "&amp;N3278&amp;M3278&amp;" "&amp;L3279&amp;" "&amp;N3279&amp;M3279&amp;" "&amp;L3280&amp;" "&amp;N3280&amp;M3280&amp;" "&amp;L3281&amp;" "&amp;N3281&amp;M3281&amp;" "&amp;L3282&amp;" "&amp;N3282&amp;M3282&amp;" "&amp;L3283&amp;" "&amp;N3283&amp;M3283&amp;" "</f>
        <v xml:space="preserve">Ремонт трансформаторов 110 кВ 2шт Ремонт разъединителей 110 кВ 8шт Ремонт выключателей 110 кВ 2шт Ремонт трансформаторов тока 110 кВ  6шт Текущий ремонт выключателей 35 кВ 5шт Текущий ремонт трансформаторов тока 35 кВ 4шт Текущий ремонт разъединителей 35 кВ 12шт Текущий ремонт трансформаторов напряжения 35 кВ 6шт </v>
      </c>
      <c r="M3275" s="6"/>
      <c r="N3275" s="6"/>
    </row>
    <row r="3276" spans="1:14" s="67" customFormat="1" hidden="1" outlineLevel="2">
      <c r="A3276" s="51"/>
      <c r="B3276" s="51" t="s">
        <v>1116</v>
      </c>
      <c r="C3276" s="51"/>
      <c r="D3276" s="51" t="s">
        <v>2489</v>
      </c>
      <c r="E3276" s="51"/>
      <c r="F3276" s="7" t="s">
        <v>2979</v>
      </c>
      <c r="G3276" s="51" t="s">
        <v>1120</v>
      </c>
      <c r="H3276" s="51"/>
      <c r="I3276" s="51" t="s">
        <v>1475</v>
      </c>
      <c r="J3276" s="51">
        <v>8</v>
      </c>
      <c r="K3276" s="51">
        <v>8</v>
      </c>
      <c r="L3276" s="7" t="s">
        <v>1153</v>
      </c>
      <c r="M3276" s="6" t="s">
        <v>510</v>
      </c>
      <c r="N3276" s="6" t="s">
        <v>370</v>
      </c>
    </row>
    <row r="3277" spans="1:14" s="67" customFormat="1" ht="85.5" hidden="1" outlineLevel="2">
      <c r="A3277" s="51"/>
      <c r="B3277" s="51" t="s">
        <v>1116</v>
      </c>
      <c r="C3277" s="51"/>
      <c r="D3277" s="51" t="s">
        <v>2489</v>
      </c>
      <c r="E3277" s="51"/>
      <c r="F3277" s="7" t="s">
        <v>2980</v>
      </c>
      <c r="G3277" s="51" t="s">
        <v>1120</v>
      </c>
      <c r="H3277" s="51"/>
      <c r="I3277" s="51" t="s">
        <v>61</v>
      </c>
      <c r="J3277" s="51">
        <v>6</v>
      </c>
      <c r="K3277" s="51">
        <v>7</v>
      </c>
      <c r="L3277" s="7" t="s">
        <v>2981</v>
      </c>
      <c r="M3277" s="6" t="s">
        <v>510</v>
      </c>
      <c r="N3277" s="6" t="s">
        <v>348</v>
      </c>
    </row>
    <row r="3278" spans="1:14" s="67" customFormat="1" hidden="1" outlineLevel="2">
      <c r="A3278" s="51"/>
      <c r="B3278" s="51" t="s">
        <v>1116</v>
      </c>
      <c r="C3278" s="51"/>
      <c r="D3278" s="51" t="s">
        <v>2489</v>
      </c>
      <c r="E3278" s="51"/>
      <c r="F3278" s="7" t="s">
        <v>2982</v>
      </c>
      <c r="G3278" s="51" t="s">
        <v>1120</v>
      </c>
      <c r="H3278" s="51"/>
      <c r="I3278" s="51" t="s">
        <v>61</v>
      </c>
      <c r="J3278" s="51">
        <v>6</v>
      </c>
      <c r="K3278" s="51">
        <v>7</v>
      </c>
      <c r="L3278" s="7" t="s">
        <v>1125</v>
      </c>
      <c r="M3278" s="6" t="s">
        <v>510</v>
      </c>
      <c r="N3278" s="6" t="s">
        <v>370</v>
      </c>
    </row>
    <row r="3279" spans="1:14" s="67" customFormat="1" hidden="1" outlineLevel="2">
      <c r="A3279" s="51"/>
      <c r="B3279" s="51" t="s">
        <v>1116</v>
      </c>
      <c r="C3279" s="51"/>
      <c r="D3279" s="51" t="s">
        <v>2489</v>
      </c>
      <c r="E3279" s="51"/>
      <c r="F3279" s="7" t="s">
        <v>2983</v>
      </c>
      <c r="G3279" s="51" t="s">
        <v>1120</v>
      </c>
      <c r="H3279" s="51"/>
      <c r="I3279" s="51" t="s">
        <v>61</v>
      </c>
      <c r="J3279" s="51">
        <v>6</v>
      </c>
      <c r="K3279" s="51">
        <v>7</v>
      </c>
      <c r="L3279" s="7" t="s">
        <v>2984</v>
      </c>
      <c r="M3279" s="6" t="s">
        <v>510</v>
      </c>
      <c r="N3279" s="6" t="s">
        <v>332</v>
      </c>
    </row>
    <row r="3280" spans="1:14" s="67" customFormat="1" ht="42.75" hidden="1" outlineLevel="2">
      <c r="A3280" s="51"/>
      <c r="B3280" s="51" t="s">
        <v>1116</v>
      </c>
      <c r="C3280" s="51"/>
      <c r="D3280" s="51" t="s">
        <v>2489</v>
      </c>
      <c r="E3280" s="51"/>
      <c r="F3280" s="7" t="s">
        <v>2985</v>
      </c>
      <c r="G3280" s="51" t="s">
        <v>1120</v>
      </c>
      <c r="H3280" s="51"/>
      <c r="I3280" s="51" t="s">
        <v>1475</v>
      </c>
      <c r="J3280" s="51">
        <v>5</v>
      </c>
      <c r="K3280" s="51">
        <v>11</v>
      </c>
      <c r="L3280" s="7" t="s">
        <v>2986</v>
      </c>
      <c r="M3280" s="6" t="s">
        <v>510</v>
      </c>
      <c r="N3280" s="6" t="s">
        <v>331</v>
      </c>
    </row>
    <row r="3281" spans="1:14" s="67" customFormat="1" ht="28.5" hidden="1" outlineLevel="2">
      <c r="A3281" s="51"/>
      <c r="B3281" s="51" t="s">
        <v>1116</v>
      </c>
      <c r="C3281" s="51"/>
      <c r="D3281" s="51" t="s">
        <v>2489</v>
      </c>
      <c r="E3281" s="51"/>
      <c r="F3281" s="7" t="s">
        <v>2987</v>
      </c>
      <c r="G3281" s="51" t="s">
        <v>1120</v>
      </c>
      <c r="H3281" s="51"/>
      <c r="I3281" s="51" t="s">
        <v>1475</v>
      </c>
      <c r="J3281" s="51">
        <v>5</v>
      </c>
      <c r="K3281" s="51">
        <v>8</v>
      </c>
      <c r="L3281" s="7" t="s">
        <v>2988</v>
      </c>
      <c r="M3281" s="6" t="s">
        <v>510</v>
      </c>
      <c r="N3281" s="6" t="s">
        <v>215</v>
      </c>
    </row>
    <row r="3282" spans="1:14" s="67" customFormat="1" ht="114" hidden="1" outlineLevel="2">
      <c r="A3282" s="51"/>
      <c r="B3282" s="51" t="s">
        <v>1116</v>
      </c>
      <c r="C3282" s="51"/>
      <c r="D3282" s="51" t="s">
        <v>2489</v>
      </c>
      <c r="E3282" s="51"/>
      <c r="F3282" s="7" t="s">
        <v>2989</v>
      </c>
      <c r="G3282" s="51" t="s">
        <v>1120</v>
      </c>
      <c r="H3282" s="51"/>
      <c r="I3282" s="51" t="s">
        <v>1475</v>
      </c>
      <c r="J3282" s="51">
        <v>4</v>
      </c>
      <c r="K3282" s="51">
        <v>11</v>
      </c>
      <c r="L3282" s="7" t="s">
        <v>2990</v>
      </c>
      <c r="M3282" s="6" t="s">
        <v>510</v>
      </c>
      <c r="N3282" s="6" t="s">
        <v>764</v>
      </c>
    </row>
    <row r="3283" spans="1:14" s="67" customFormat="1" ht="28.5" hidden="1" outlineLevel="2">
      <c r="A3283" s="51"/>
      <c r="B3283" s="51" t="s">
        <v>1116</v>
      </c>
      <c r="C3283" s="51"/>
      <c r="D3283" s="51" t="s">
        <v>2489</v>
      </c>
      <c r="E3283" s="51"/>
      <c r="F3283" s="7" t="s">
        <v>2991</v>
      </c>
      <c r="G3283" s="51" t="s">
        <v>1120</v>
      </c>
      <c r="H3283" s="51"/>
      <c r="I3283" s="51" t="s">
        <v>1475</v>
      </c>
      <c r="J3283" s="51">
        <v>5</v>
      </c>
      <c r="K3283" s="51">
        <v>11</v>
      </c>
      <c r="L3283" s="7" t="s">
        <v>2992</v>
      </c>
      <c r="M3283" s="6" t="s">
        <v>510</v>
      </c>
      <c r="N3283" s="6" t="s">
        <v>332</v>
      </c>
    </row>
    <row r="3284" spans="1:14" s="37" customFormat="1" ht="99.75" outlineLevel="1" collapsed="1">
      <c r="A3284" s="51" t="s">
        <v>1159</v>
      </c>
      <c r="B3284" s="51" t="s">
        <v>1116</v>
      </c>
      <c r="C3284" s="51" t="s">
        <v>2547</v>
      </c>
      <c r="D3284" s="51" t="s">
        <v>2489</v>
      </c>
      <c r="E3284" s="51" t="s">
        <v>2993</v>
      </c>
      <c r="F3284" s="7" t="s">
        <v>2994</v>
      </c>
      <c r="G3284" s="51" t="s">
        <v>1120</v>
      </c>
      <c r="H3284" s="51" t="s">
        <v>2995</v>
      </c>
      <c r="I3284" s="51"/>
      <c r="J3284" s="51" t="s">
        <v>346</v>
      </c>
      <c r="K3284" s="51" t="s">
        <v>854</v>
      </c>
      <c r="L3284" s="7" t="str">
        <f>L3285&amp;" "&amp;N3285&amp;M3285&amp;" "&amp;L3286&amp;" "&amp;N3286&amp;M3286&amp;" "&amp;L3287&amp;" "&amp;N3287&amp;M3287&amp;" "&amp;L3288&amp;" "&amp;N3288&amp;M3288&amp;" "&amp;L3289&amp;" "&amp;N3289&amp;M3289&amp;" "&amp;L3290&amp;" "&amp;N3290&amp;M3290&amp;" "&amp;L3291&amp;" "&amp;N3291&amp;M3291&amp;" "</f>
        <v xml:space="preserve">Ремонт трансформаторов 110 кВ 2шт Ремонт трансформаторов 110 кВ 1шт Текущий ремонт разъединителей 110 кВ 3шт Текущий ремонт отделителей 110 кВ  3шт Текущий ремонт короткозамыкателей 110 кВ 2шт Текущий ремонт разъединителей 110 кВ 2шт Ремонт освещения 100м </v>
      </c>
      <c r="M3284" s="6"/>
      <c r="N3284" s="6"/>
    </row>
    <row r="3285" spans="1:14" s="67" customFormat="1" ht="28.5" hidden="1" outlineLevel="2">
      <c r="A3285" s="51"/>
      <c r="B3285" s="51" t="s">
        <v>1116</v>
      </c>
      <c r="C3285" s="51"/>
      <c r="D3285" s="51" t="s">
        <v>2489</v>
      </c>
      <c r="E3285" s="51"/>
      <c r="F3285" s="7" t="s">
        <v>2996</v>
      </c>
      <c r="G3285" s="51" t="s">
        <v>1120</v>
      </c>
      <c r="H3285" s="51"/>
      <c r="I3285" s="51" t="s">
        <v>1475</v>
      </c>
      <c r="J3285" s="51">
        <v>9</v>
      </c>
      <c r="K3285" s="51">
        <v>11</v>
      </c>
      <c r="L3285" s="7" t="s">
        <v>1153</v>
      </c>
      <c r="M3285" s="6" t="s">
        <v>510</v>
      </c>
      <c r="N3285" s="6" t="s">
        <v>370</v>
      </c>
    </row>
    <row r="3286" spans="1:14" s="67" customFormat="1" hidden="1" outlineLevel="2">
      <c r="A3286" s="51"/>
      <c r="B3286" s="51" t="s">
        <v>1116</v>
      </c>
      <c r="C3286" s="51"/>
      <c r="D3286" s="51" t="s">
        <v>2489</v>
      </c>
      <c r="E3286" s="51"/>
      <c r="F3286" s="7" t="s">
        <v>2997</v>
      </c>
      <c r="G3286" s="51" t="s">
        <v>1120</v>
      </c>
      <c r="H3286" s="51"/>
      <c r="I3286" s="51" t="s">
        <v>1475</v>
      </c>
      <c r="J3286" s="51">
        <v>11</v>
      </c>
      <c r="K3286" s="51">
        <v>11</v>
      </c>
      <c r="L3286" s="7" t="s">
        <v>1153</v>
      </c>
      <c r="M3286" s="6" t="s">
        <v>510</v>
      </c>
      <c r="N3286" s="6" t="s">
        <v>769</v>
      </c>
    </row>
    <row r="3287" spans="1:14" s="67" customFormat="1" ht="85.5" hidden="1" outlineLevel="2">
      <c r="A3287" s="51"/>
      <c r="B3287" s="51" t="s">
        <v>1116</v>
      </c>
      <c r="C3287" s="51"/>
      <c r="D3287" s="51" t="s">
        <v>2489</v>
      </c>
      <c r="E3287" s="51"/>
      <c r="F3287" s="7" t="s">
        <v>2998</v>
      </c>
      <c r="G3287" s="51" t="s">
        <v>1120</v>
      </c>
      <c r="H3287" s="51" t="s">
        <v>2995</v>
      </c>
      <c r="I3287" s="51" t="s">
        <v>1475</v>
      </c>
      <c r="J3287" s="51">
        <v>7</v>
      </c>
      <c r="K3287" s="51">
        <v>9</v>
      </c>
      <c r="L3287" s="7" t="s">
        <v>2999</v>
      </c>
      <c r="M3287" s="6" t="s">
        <v>510</v>
      </c>
      <c r="N3287" s="6" t="s">
        <v>206</v>
      </c>
    </row>
    <row r="3288" spans="1:14" s="67" customFormat="1" ht="85.5" hidden="1" outlineLevel="2">
      <c r="A3288" s="51"/>
      <c r="B3288" s="51" t="s">
        <v>1116</v>
      </c>
      <c r="C3288" s="51"/>
      <c r="D3288" s="51" t="s">
        <v>2489</v>
      </c>
      <c r="E3288" s="51"/>
      <c r="F3288" s="7" t="s">
        <v>3000</v>
      </c>
      <c r="G3288" s="51" t="s">
        <v>1120</v>
      </c>
      <c r="H3288" s="51" t="s">
        <v>2995</v>
      </c>
      <c r="I3288" s="51" t="s">
        <v>1475</v>
      </c>
      <c r="J3288" s="51">
        <v>7</v>
      </c>
      <c r="K3288" s="51">
        <v>9</v>
      </c>
      <c r="L3288" s="7" t="s">
        <v>3001</v>
      </c>
      <c r="M3288" s="6" t="s">
        <v>510</v>
      </c>
      <c r="N3288" s="6" t="s">
        <v>206</v>
      </c>
    </row>
    <row r="3289" spans="1:14" s="67" customFormat="1" hidden="1" outlineLevel="2">
      <c r="A3289" s="51"/>
      <c r="B3289" s="51" t="s">
        <v>1116</v>
      </c>
      <c r="C3289" s="51"/>
      <c r="D3289" s="51" t="s">
        <v>2489</v>
      </c>
      <c r="E3289" s="51"/>
      <c r="F3289" s="7" t="s">
        <v>3002</v>
      </c>
      <c r="G3289" s="51" t="s">
        <v>1120</v>
      </c>
      <c r="H3289" s="51"/>
      <c r="I3289" s="51" t="s">
        <v>1475</v>
      </c>
      <c r="J3289" s="51">
        <v>7</v>
      </c>
      <c r="K3289" s="51">
        <v>9</v>
      </c>
      <c r="L3289" s="7" t="s">
        <v>3003</v>
      </c>
      <c r="M3289" s="6" t="s">
        <v>510</v>
      </c>
      <c r="N3289" s="6" t="s">
        <v>370</v>
      </c>
    </row>
    <row r="3290" spans="1:14" s="67" customFormat="1" ht="85.5" hidden="1" outlineLevel="2">
      <c r="A3290" s="51"/>
      <c r="B3290" s="51" t="s">
        <v>1116</v>
      </c>
      <c r="C3290" s="51"/>
      <c r="D3290" s="51" t="s">
        <v>2489</v>
      </c>
      <c r="E3290" s="51"/>
      <c r="F3290" s="7" t="s">
        <v>3004</v>
      </c>
      <c r="G3290" s="51" t="s">
        <v>1120</v>
      </c>
      <c r="H3290" s="51" t="s">
        <v>2995</v>
      </c>
      <c r="I3290" s="51" t="s">
        <v>1475</v>
      </c>
      <c r="J3290" s="51">
        <v>9</v>
      </c>
      <c r="K3290" s="51">
        <v>11</v>
      </c>
      <c r="L3290" s="7" t="s">
        <v>2999</v>
      </c>
      <c r="M3290" s="6" t="s">
        <v>510</v>
      </c>
      <c r="N3290" s="6" t="s">
        <v>370</v>
      </c>
    </row>
    <row r="3291" spans="1:14" s="67" customFormat="1" hidden="1" outlineLevel="2">
      <c r="A3291" s="51"/>
      <c r="B3291" s="51" t="s">
        <v>1116</v>
      </c>
      <c r="C3291" s="51"/>
      <c r="D3291" s="51" t="s">
        <v>2489</v>
      </c>
      <c r="E3291" s="51"/>
      <c r="F3291" s="7" t="s">
        <v>1733</v>
      </c>
      <c r="G3291" s="51" t="s">
        <v>1120</v>
      </c>
      <c r="H3291" s="51"/>
      <c r="I3291" s="51" t="s">
        <v>61</v>
      </c>
      <c r="J3291" s="51">
        <v>11</v>
      </c>
      <c r="K3291" s="51">
        <v>11</v>
      </c>
      <c r="L3291" s="7" t="s">
        <v>3005</v>
      </c>
      <c r="M3291" s="6" t="s">
        <v>826</v>
      </c>
      <c r="N3291" s="6" t="s">
        <v>3006</v>
      </c>
    </row>
    <row r="3292" spans="1:14" s="37" customFormat="1" ht="57" outlineLevel="1" collapsed="1">
      <c r="A3292" s="51" t="s">
        <v>1183</v>
      </c>
      <c r="B3292" s="51" t="s">
        <v>1116</v>
      </c>
      <c r="C3292" s="51" t="s">
        <v>2547</v>
      </c>
      <c r="D3292" s="51" t="s">
        <v>2489</v>
      </c>
      <c r="E3292" s="51" t="s">
        <v>3007</v>
      </c>
      <c r="F3292" s="7" t="s">
        <v>3008</v>
      </c>
      <c r="G3292" s="51" t="s">
        <v>1120</v>
      </c>
      <c r="H3292" s="51"/>
      <c r="I3292" s="51"/>
      <c r="J3292" s="51" t="s">
        <v>331</v>
      </c>
      <c r="K3292" s="51" t="s">
        <v>1534</v>
      </c>
      <c r="L3292" s="7" t="str">
        <f>L3293&amp;" "&amp;N3293&amp;M3293&amp;" "&amp;L3294&amp;" "&amp;N3294&amp;M3294&amp;" "&amp;L3295&amp;" "&amp;N3295&amp;M3295&amp;" "</f>
        <v xml:space="preserve">Ремонт трансформаторов 110 кВ 2шт Текущий ремонт разъединителей 110 кВ 10шт Текущий ремонт трансформаторов напряжения 110 кВ 6шт </v>
      </c>
      <c r="M3292" s="6"/>
      <c r="N3292" s="6"/>
    </row>
    <row r="3293" spans="1:14" s="67" customFormat="1" hidden="1" outlineLevel="2">
      <c r="A3293" s="51"/>
      <c r="B3293" s="51" t="s">
        <v>1116</v>
      </c>
      <c r="C3293" s="51"/>
      <c r="D3293" s="51" t="s">
        <v>2489</v>
      </c>
      <c r="E3293" s="51"/>
      <c r="F3293" s="7" t="s">
        <v>3009</v>
      </c>
      <c r="G3293" s="51" t="s">
        <v>1120</v>
      </c>
      <c r="H3293" s="51"/>
      <c r="I3293" s="51" t="s">
        <v>1475</v>
      </c>
      <c r="J3293" s="51">
        <v>5</v>
      </c>
      <c r="K3293" s="51">
        <v>10</v>
      </c>
      <c r="L3293" s="7" t="s">
        <v>1153</v>
      </c>
      <c r="M3293" s="6" t="s">
        <v>510</v>
      </c>
      <c r="N3293" s="6" t="s">
        <v>370</v>
      </c>
    </row>
    <row r="3294" spans="1:14" s="67" customFormat="1" ht="156.75" hidden="1" outlineLevel="2">
      <c r="A3294" s="51"/>
      <c r="B3294" s="51" t="s">
        <v>1116</v>
      </c>
      <c r="C3294" s="51"/>
      <c r="D3294" s="51" t="s">
        <v>2489</v>
      </c>
      <c r="E3294" s="51"/>
      <c r="F3294" s="7" t="s">
        <v>3010</v>
      </c>
      <c r="G3294" s="51" t="s">
        <v>1120</v>
      </c>
      <c r="H3294" s="51"/>
      <c r="I3294" s="51" t="s">
        <v>1475</v>
      </c>
      <c r="J3294" s="51">
        <v>5</v>
      </c>
      <c r="K3294" s="51">
        <v>10</v>
      </c>
      <c r="L3294" s="7" t="s">
        <v>2999</v>
      </c>
      <c r="M3294" s="6" t="s">
        <v>510</v>
      </c>
      <c r="N3294" s="6" t="s">
        <v>1534</v>
      </c>
    </row>
    <row r="3295" spans="1:14" s="67" customFormat="1" ht="28.5" hidden="1" outlineLevel="2">
      <c r="A3295" s="51"/>
      <c r="B3295" s="51" t="s">
        <v>1116</v>
      </c>
      <c r="C3295" s="51"/>
      <c r="D3295" s="51" t="s">
        <v>2489</v>
      </c>
      <c r="E3295" s="51"/>
      <c r="F3295" s="7" t="s">
        <v>3011</v>
      </c>
      <c r="G3295" s="51" t="s">
        <v>1120</v>
      </c>
      <c r="H3295" s="51"/>
      <c r="I3295" s="51" t="s">
        <v>1475</v>
      </c>
      <c r="J3295" s="51">
        <v>5</v>
      </c>
      <c r="K3295" s="51">
        <v>10</v>
      </c>
      <c r="L3295" s="7" t="s">
        <v>3012</v>
      </c>
      <c r="M3295" s="6" t="s">
        <v>510</v>
      </c>
      <c r="N3295" s="6" t="s">
        <v>332</v>
      </c>
    </row>
    <row r="3296" spans="1:14" s="37" customFormat="1" ht="28.5" outlineLevel="1" collapsed="1">
      <c r="A3296" s="51" t="s">
        <v>1198</v>
      </c>
      <c r="B3296" s="51" t="s">
        <v>1116</v>
      </c>
      <c r="C3296" s="51" t="s">
        <v>2547</v>
      </c>
      <c r="D3296" s="51" t="s">
        <v>2489</v>
      </c>
      <c r="E3296" s="51" t="s">
        <v>3013</v>
      </c>
      <c r="F3296" s="7" t="s">
        <v>3014</v>
      </c>
      <c r="G3296" s="51" t="s">
        <v>1120</v>
      </c>
      <c r="H3296" s="51"/>
      <c r="I3296" s="51"/>
      <c r="J3296" s="51" t="s">
        <v>346</v>
      </c>
      <c r="K3296" s="51" t="s">
        <v>1534</v>
      </c>
      <c r="L3296" s="7" t="str">
        <f>L3297&amp;" "&amp;N3297&amp;M3297&amp;" "&amp;L3298&amp;" "&amp;N3298&amp;M3298&amp;" "</f>
        <v xml:space="preserve">Ремонт трансформаторов 110 кВ 2шт Ремонт освещения 40м </v>
      </c>
      <c r="M3296" s="6"/>
      <c r="N3296" s="6"/>
    </row>
    <row r="3297" spans="1:14" s="67" customFormat="1" hidden="1" outlineLevel="2">
      <c r="A3297" s="51"/>
      <c r="B3297" s="51" t="s">
        <v>1116</v>
      </c>
      <c r="C3297" s="51"/>
      <c r="D3297" s="51" t="s">
        <v>2489</v>
      </c>
      <c r="E3297" s="51"/>
      <c r="F3297" s="7" t="s">
        <v>3015</v>
      </c>
      <c r="G3297" s="51" t="s">
        <v>1120</v>
      </c>
      <c r="H3297" s="51"/>
      <c r="I3297" s="51" t="s">
        <v>1475</v>
      </c>
      <c r="J3297" s="51">
        <v>7</v>
      </c>
      <c r="K3297" s="51">
        <v>7</v>
      </c>
      <c r="L3297" s="7" t="s">
        <v>1153</v>
      </c>
      <c r="M3297" s="6" t="s">
        <v>510</v>
      </c>
      <c r="N3297" s="6" t="s">
        <v>370</v>
      </c>
    </row>
    <row r="3298" spans="1:14" s="67" customFormat="1" hidden="1" outlineLevel="2">
      <c r="A3298" s="51"/>
      <c r="B3298" s="51" t="s">
        <v>1116</v>
      </c>
      <c r="C3298" s="51"/>
      <c r="D3298" s="51" t="s">
        <v>2489</v>
      </c>
      <c r="E3298" s="51"/>
      <c r="F3298" s="7" t="s">
        <v>3016</v>
      </c>
      <c r="G3298" s="51" t="s">
        <v>1120</v>
      </c>
      <c r="H3298" s="51"/>
      <c r="I3298" s="51" t="s">
        <v>61</v>
      </c>
      <c r="J3298" s="51">
        <v>10</v>
      </c>
      <c r="K3298" s="51">
        <v>10</v>
      </c>
      <c r="L3298" s="7" t="s">
        <v>3005</v>
      </c>
      <c r="M3298" s="6" t="s">
        <v>826</v>
      </c>
      <c r="N3298" s="6" t="s">
        <v>3017</v>
      </c>
    </row>
    <row r="3299" spans="1:14" s="37" customFormat="1" ht="57" outlineLevel="1" collapsed="1">
      <c r="A3299" s="51" t="s">
        <v>1222</v>
      </c>
      <c r="B3299" s="51" t="s">
        <v>1116</v>
      </c>
      <c r="C3299" s="51" t="s">
        <v>2547</v>
      </c>
      <c r="D3299" s="51" t="s">
        <v>2489</v>
      </c>
      <c r="E3299" s="51" t="s">
        <v>3018</v>
      </c>
      <c r="F3299" s="7" t="s">
        <v>3019</v>
      </c>
      <c r="G3299" s="51" t="s">
        <v>1120</v>
      </c>
      <c r="H3299" s="51"/>
      <c r="I3299" s="51"/>
      <c r="J3299" s="51" t="s">
        <v>331</v>
      </c>
      <c r="K3299" s="51" t="s">
        <v>1534</v>
      </c>
      <c r="L3299" s="7" t="str">
        <f>L3300&amp;" "&amp;N3300&amp;M3300&amp;" "&amp;L3301&amp;" "&amp;N3301&amp;M3301&amp;" "&amp;L3302&amp;" "&amp;N3302&amp;M3302&amp;" "&amp;L3303&amp;" "&amp;N3303&amp;M3303&amp;" "</f>
        <v xml:space="preserve">Ремонт трансформаторов 110 кВ 2шт Текущий ремонт отделителей 110 кВ  2шт Текущий ремонт короткозамыкателей 110 кВ 2шт Ремонт освещения 40м </v>
      </c>
      <c r="M3299" s="6"/>
      <c r="N3299" s="6"/>
    </row>
    <row r="3300" spans="1:14" s="67" customFormat="1" hidden="1" outlineLevel="2">
      <c r="A3300" s="51"/>
      <c r="B3300" s="51" t="s">
        <v>1116</v>
      </c>
      <c r="C3300" s="51"/>
      <c r="D3300" s="51" t="s">
        <v>2489</v>
      </c>
      <c r="E3300" s="51"/>
      <c r="F3300" s="7" t="s">
        <v>3020</v>
      </c>
      <c r="G3300" s="51" t="s">
        <v>1120</v>
      </c>
      <c r="H3300" s="51"/>
      <c r="I3300" s="51" t="s">
        <v>1475</v>
      </c>
      <c r="J3300" s="51">
        <v>5</v>
      </c>
      <c r="K3300" s="51">
        <v>8</v>
      </c>
      <c r="L3300" s="7" t="s">
        <v>1153</v>
      </c>
      <c r="M3300" s="6" t="s">
        <v>510</v>
      </c>
      <c r="N3300" s="6" t="s">
        <v>370</v>
      </c>
    </row>
    <row r="3301" spans="1:14" s="67" customFormat="1" hidden="1" outlineLevel="2">
      <c r="A3301" s="51"/>
      <c r="B3301" s="51" t="s">
        <v>1116</v>
      </c>
      <c r="C3301" s="51"/>
      <c r="D3301" s="51" t="s">
        <v>2489</v>
      </c>
      <c r="E3301" s="51"/>
      <c r="F3301" s="7" t="s">
        <v>3021</v>
      </c>
      <c r="G3301" s="51" t="s">
        <v>1120</v>
      </c>
      <c r="H3301" s="51"/>
      <c r="I3301" s="51" t="s">
        <v>1475</v>
      </c>
      <c r="J3301" s="51">
        <v>5</v>
      </c>
      <c r="K3301" s="51">
        <v>8</v>
      </c>
      <c r="L3301" s="7" t="s">
        <v>3001</v>
      </c>
      <c r="M3301" s="6" t="s">
        <v>510</v>
      </c>
      <c r="N3301" s="6" t="s">
        <v>370</v>
      </c>
    </row>
    <row r="3302" spans="1:14" s="67" customFormat="1" hidden="1" outlineLevel="2">
      <c r="A3302" s="51"/>
      <c r="B3302" s="51" t="s">
        <v>1116</v>
      </c>
      <c r="C3302" s="51"/>
      <c r="D3302" s="51" t="s">
        <v>2489</v>
      </c>
      <c r="E3302" s="51"/>
      <c r="F3302" s="7" t="s">
        <v>3002</v>
      </c>
      <c r="G3302" s="51" t="s">
        <v>1120</v>
      </c>
      <c r="H3302" s="51"/>
      <c r="I3302" s="51" t="s">
        <v>1475</v>
      </c>
      <c r="J3302" s="51">
        <v>5</v>
      </c>
      <c r="K3302" s="51">
        <v>8</v>
      </c>
      <c r="L3302" s="7" t="s">
        <v>3003</v>
      </c>
      <c r="M3302" s="6" t="s">
        <v>510</v>
      </c>
      <c r="N3302" s="6" t="s">
        <v>370</v>
      </c>
    </row>
    <row r="3303" spans="1:14" s="67" customFormat="1" hidden="1" outlineLevel="2">
      <c r="A3303" s="51"/>
      <c r="B3303" s="51" t="s">
        <v>1116</v>
      </c>
      <c r="C3303" s="51"/>
      <c r="D3303" s="51" t="s">
        <v>2489</v>
      </c>
      <c r="E3303" s="51"/>
      <c r="F3303" s="7" t="s">
        <v>3022</v>
      </c>
      <c r="G3303" s="51" t="s">
        <v>1120</v>
      </c>
      <c r="H3303" s="51"/>
      <c r="I3303" s="51" t="s">
        <v>61</v>
      </c>
      <c r="J3303" s="51">
        <v>10</v>
      </c>
      <c r="K3303" s="51">
        <v>10</v>
      </c>
      <c r="L3303" s="7" t="s">
        <v>3005</v>
      </c>
      <c r="M3303" s="6" t="s">
        <v>826</v>
      </c>
      <c r="N3303" s="6" t="s">
        <v>3017</v>
      </c>
    </row>
    <row r="3304" spans="1:14" s="37" customFormat="1" ht="128.25" outlineLevel="1" collapsed="1">
      <c r="A3304" s="51" t="s">
        <v>1243</v>
      </c>
      <c r="B3304" s="51" t="s">
        <v>1116</v>
      </c>
      <c r="C3304" s="51" t="s">
        <v>2507</v>
      </c>
      <c r="D3304" s="51" t="s">
        <v>2489</v>
      </c>
      <c r="E3304" s="51" t="s">
        <v>3023</v>
      </c>
      <c r="F3304" s="7" t="s">
        <v>3024</v>
      </c>
      <c r="G3304" s="51" t="s">
        <v>1120</v>
      </c>
      <c r="H3304" s="51"/>
      <c r="I3304" s="51"/>
      <c r="J3304" s="51" t="s">
        <v>206</v>
      </c>
      <c r="K3304" s="51" t="s">
        <v>1534</v>
      </c>
      <c r="L3304" s="7" t="str">
        <f>L3305&amp;" "&amp;N3305&amp;M3305&amp;" "&amp;L3306&amp;" "&amp;N3306&amp;M3306&amp;" "&amp;L3307&amp;" "&amp;N3307&amp;M3307&amp;" "&amp;L3308&amp;" "&amp;N3308&amp;M3308&amp;" "&amp;L3309&amp;" "&amp;N3309&amp;M3309&amp;" "&amp;L3310&amp;" "&amp;N3310&amp;M3310&amp;" "&amp;L3311&amp;" "&amp;N3311&amp;M3311&amp;" "&amp;L3312&amp;" "&amp;N3312&amp;M3312&amp;" "&amp;L3313&amp;" "&amp;N3313&amp;M3313&amp;" "</f>
        <v xml:space="preserve">Ремонт трансформаторов 110 кВ 2шт Текущий ремонт отделителей 110 кВ  2шт Текущий ремонт короткозамыкателей 110 кВ 2шт Ремонт разъединителей 110 кВ  2шт Текущий ремонт разъединителей 110 кВ  3шт Текущий ремонт выключателей 110 кВ 1шт Ремонт выключателей 10 кВ 1шт Текущий ремонт выключателей 10 кВ 6шт Ремонт трансформаторов СН 10 кВ 1шт </v>
      </c>
      <c r="M3304" s="6"/>
      <c r="N3304" s="6"/>
    </row>
    <row r="3305" spans="1:14" s="67" customFormat="1" hidden="1" outlineLevel="2">
      <c r="A3305" s="51"/>
      <c r="B3305" s="51" t="s">
        <v>1116</v>
      </c>
      <c r="C3305" s="51"/>
      <c r="D3305" s="51" t="s">
        <v>2489</v>
      </c>
      <c r="E3305" s="51"/>
      <c r="F3305" s="7" t="s">
        <v>2979</v>
      </c>
      <c r="G3305" s="51" t="s">
        <v>1120</v>
      </c>
      <c r="H3305" s="51"/>
      <c r="I3305" s="51" t="s">
        <v>1475</v>
      </c>
      <c r="J3305" s="51">
        <v>3</v>
      </c>
      <c r="K3305" s="51">
        <v>10</v>
      </c>
      <c r="L3305" s="7" t="s">
        <v>1153</v>
      </c>
      <c r="M3305" s="6" t="s">
        <v>510</v>
      </c>
      <c r="N3305" s="6" t="s">
        <v>370</v>
      </c>
    </row>
    <row r="3306" spans="1:14" s="67" customFormat="1" hidden="1" outlineLevel="2">
      <c r="A3306" s="51"/>
      <c r="B3306" s="51" t="s">
        <v>1116</v>
      </c>
      <c r="C3306" s="51"/>
      <c r="D3306" s="51" t="s">
        <v>2489</v>
      </c>
      <c r="E3306" s="51"/>
      <c r="F3306" s="7" t="s">
        <v>3025</v>
      </c>
      <c r="G3306" s="51" t="s">
        <v>1120</v>
      </c>
      <c r="H3306" s="51"/>
      <c r="I3306" s="51" t="s">
        <v>1475</v>
      </c>
      <c r="J3306" s="51">
        <v>3</v>
      </c>
      <c r="K3306" s="51">
        <v>10</v>
      </c>
      <c r="L3306" s="7" t="s">
        <v>3001</v>
      </c>
      <c r="M3306" s="6" t="s">
        <v>510</v>
      </c>
      <c r="N3306" s="6" t="s">
        <v>370</v>
      </c>
    </row>
    <row r="3307" spans="1:14" s="67" customFormat="1" hidden="1" outlineLevel="2">
      <c r="A3307" s="51"/>
      <c r="B3307" s="51" t="s">
        <v>1116</v>
      </c>
      <c r="C3307" s="51"/>
      <c r="D3307" s="51" t="s">
        <v>2489</v>
      </c>
      <c r="E3307" s="51"/>
      <c r="F3307" s="7" t="s">
        <v>3026</v>
      </c>
      <c r="G3307" s="51" t="s">
        <v>1120</v>
      </c>
      <c r="H3307" s="51"/>
      <c r="I3307" s="51" t="s">
        <v>1475</v>
      </c>
      <c r="J3307" s="51">
        <v>3</v>
      </c>
      <c r="K3307" s="51">
        <v>10</v>
      </c>
      <c r="L3307" s="7" t="s">
        <v>3003</v>
      </c>
      <c r="M3307" s="6" t="s">
        <v>510</v>
      </c>
      <c r="N3307" s="6" t="s">
        <v>370</v>
      </c>
    </row>
    <row r="3308" spans="1:14" s="67" customFormat="1" ht="28.5" hidden="1" outlineLevel="2">
      <c r="A3308" s="51"/>
      <c r="B3308" s="51" t="s">
        <v>1116</v>
      </c>
      <c r="C3308" s="51"/>
      <c r="D3308" s="51" t="s">
        <v>2489</v>
      </c>
      <c r="E3308" s="51"/>
      <c r="F3308" s="7" t="s">
        <v>3027</v>
      </c>
      <c r="G3308" s="51" t="s">
        <v>1120</v>
      </c>
      <c r="H3308" s="51"/>
      <c r="I3308" s="51" t="s">
        <v>61</v>
      </c>
      <c r="J3308" s="51">
        <v>8</v>
      </c>
      <c r="K3308" s="51">
        <v>8</v>
      </c>
      <c r="L3308" s="7" t="s">
        <v>1128</v>
      </c>
      <c r="M3308" s="6" t="s">
        <v>510</v>
      </c>
      <c r="N3308" s="6" t="s">
        <v>370</v>
      </c>
    </row>
    <row r="3309" spans="1:14" s="67" customFormat="1" ht="42.75" hidden="1" outlineLevel="2">
      <c r="A3309" s="51"/>
      <c r="B3309" s="51" t="s">
        <v>1116</v>
      </c>
      <c r="C3309" s="51"/>
      <c r="D3309" s="51" t="s">
        <v>2489</v>
      </c>
      <c r="E3309" s="51"/>
      <c r="F3309" s="7" t="s">
        <v>3028</v>
      </c>
      <c r="G3309" s="51" t="s">
        <v>1120</v>
      </c>
      <c r="H3309" s="51"/>
      <c r="I3309" s="51" t="s">
        <v>1475</v>
      </c>
      <c r="J3309" s="51">
        <v>7</v>
      </c>
      <c r="K3309" s="51">
        <v>7</v>
      </c>
      <c r="L3309" s="7" t="s">
        <v>3029</v>
      </c>
      <c r="M3309" s="6" t="s">
        <v>510</v>
      </c>
      <c r="N3309" s="6" t="s">
        <v>206</v>
      </c>
    </row>
    <row r="3310" spans="1:14" s="67" customFormat="1" hidden="1" outlineLevel="2">
      <c r="A3310" s="51"/>
      <c r="B3310" s="51" t="s">
        <v>1116</v>
      </c>
      <c r="C3310" s="51"/>
      <c r="D3310" s="51" t="s">
        <v>2489</v>
      </c>
      <c r="E3310" s="51"/>
      <c r="F3310" s="7" t="s">
        <v>3030</v>
      </c>
      <c r="G3310" s="51" t="s">
        <v>1120</v>
      </c>
      <c r="H3310" s="51"/>
      <c r="I3310" s="51" t="s">
        <v>1475</v>
      </c>
      <c r="J3310" s="51">
        <v>8</v>
      </c>
      <c r="K3310" s="51">
        <v>8</v>
      </c>
      <c r="L3310" s="7" t="s">
        <v>3031</v>
      </c>
      <c r="M3310" s="6" t="s">
        <v>510</v>
      </c>
      <c r="N3310" s="6" t="s">
        <v>769</v>
      </c>
    </row>
    <row r="3311" spans="1:14" s="67" customFormat="1" hidden="1" outlineLevel="2">
      <c r="A3311" s="51"/>
      <c r="B3311" s="51" t="s">
        <v>1116</v>
      </c>
      <c r="C3311" s="51"/>
      <c r="D3311" s="51" t="s">
        <v>2489</v>
      </c>
      <c r="E3311" s="51"/>
      <c r="F3311" s="7" t="s">
        <v>3032</v>
      </c>
      <c r="G3311" s="51" t="s">
        <v>1120</v>
      </c>
      <c r="H3311" s="51"/>
      <c r="I3311" s="51" t="s">
        <v>61</v>
      </c>
      <c r="J3311" s="51">
        <v>3</v>
      </c>
      <c r="K3311" s="51">
        <v>3</v>
      </c>
      <c r="L3311" s="7" t="s">
        <v>1169</v>
      </c>
      <c r="M3311" s="6" t="s">
        <v>510</v>
      </c>
      <c r="N3311" s="6" t="s">
        <v>769</v>
      </c>
    </row>
    <row r="3312" spans="1:14" s="67" customFormat="1" ht="42.75" hidden="1" outlineLevel="2">
      <c r="A3312" s="51"/>
      <c r="B3312" s="51" t="s">
        <v>1116</v>
      </c>
      <c r="C3312" s="51"/>
      <c r="D3312" s="51" t="s">
        <v>2489</v>
      </c>
      <c r="E3312" s="51"/>
      <c r="F3312" s="7" t="s">
        <v>3033</v>
      </c>
      <c r="G3312" s="51" t="s">
        <v>1120</v>
      </c>
      <c r="H3312" s="51"/>
      <c r="I3312" s="51" t="s">
        <v>1475</v>
      </c>
      <c r="J3312" s="51">
        <v>3</v>
      </c>
      <c r="K3312" s="51">
        <v>3</v>
      </c>
      <c r="L3312" s="7" t="s">
        <v>3034</v>
      </c>
      <c r="M3312" s="6" t="s">
        <v>510</v>
      </c>
      <c r="N3312" s="6" t="s">
        <v>332</v>
      </c>
    </row>
    <row r="3313" spans="1:14" s="67" customFormat="1" hidden="1" outlineLevel="2">
      <c r="A3313" s="51"/>
      <c r="B3313" s="51" t="s">
        <v>1116</v>
      </c>
      <c r="C3313" s="51"/>
      <c r="D3313" s="51" t="s">
        <v>2489</v>
      </c>
      <c r="E3313" s="51"/>
      <c r="F3313" s="7" t="s">
        <v>3035</v>
      </c>
      <c r="G3313" s="51" t="s">
        <v>1120</v>
      </c>
      <c r="H3313" s="51"/>
      <c r="I3313" s="51" t="s">
        <v>61</v>
      </c>
      <c r="J3313" s="51">
        <v>4</v>
      </c>
      <c r="K3313" s="51">
        <v>4</v>
      </c>
      <c r="L3313" s="7" t="s">
        <v>3036</v>
      </c>
      <c r="M3313" s="6" t="s">
        <v>510</v>
      </c>
      <c r="N3313" s="6" t="s">
        <v>769</v>
      </c>
    </row>
    <row r="3314" spans="1:14" s="37" customFormat="1" ht="99.75" outlineLevel="1" collapsed="1">
      <c r="A3314" s="51" t="s">
        <v>1261</v>
      </c>
      <c r="B3314" s="51" t="s">
        <v>1116</v>
      </c>
      <c r="C3314" s="51" t="s">
        <v>2507</v>
      </c>
      <c r="D3314" s="51" t="s">
        <v>2489</v>
      </c>
      <c r="E3314" s="51" t="s">
        <v>3037</v>
      </c>
      <c r="F3314" s="7" t="s">
        <v>3038</v>
      </c>
      <c r="G3314" s="51" t="s">
        <v>1120</v>
      </c>
      <c r="H3314" s="51"/>
      <c r="I3314" s="51"/>
      <c r="J3314" s="51" t="s">
        <v>370</v>
      </c>
      <c r="K3314" s="51" t="s">
        <v>344</v>
      </c>
      <c r="L3314" s="7" t="str">
        <f>L3315&amp;" "&amp;N3315&amp;M3315&amp;" "&amp;L3316&amp;" "&amp;N3316&amp;M3316&amp;" "&amp;L3317&amp;" "&amp;N3317&amp;M3317&amp;" "&amp;L3318&amp;" "&amp;N3318&amp;M3318&amp;" "&amp;L3319&amp;" "&amp;N3319&amp;M3319&amp;" "&amp;L3320&amp;" "&amp;N3320&amp;M3320&amp;" "&amp;L3321&amp;" "&amp;N3321&amp;M3321&amp;" "</f>
        <v xml:space="preserve">Ремонт трансформаторов 110 кВ 2шт Текущий ремонт отделителей 110 кВ  2шт Текущий ремонт короткозамыкателей 110 кВ 2шт Ремонт выключателей 10 кВ 3шт Текущий ремонт выключателей 10 кВ 1шт Ремонт трансформаторов СН 10 кВ 2шт Текущий ремонт разъединителей 10 кВ 1шт </v>
      </c>
      <c r="M3314" s="6"/>
      <c r="N3314" s="6"/>
    </row>
    <row r="3315" spans="1:14" s="67" customFormat="1" hidden="1" outlineLevel="2">
      <c r="A3315" s="51"/>
      <c r="B3315" s="51" t="s">
        <v>1116</v>
      </c>
      <c r="C3315" s="51"/>
      <c r="D3315" s="51" t="s">
        <v>2489</v>
      </c>
      <c r="E3315" s="51"/>
      <c r="F3315" s="7" t="s">
        <v>3015</v>
      </c>
      <c r="G3315" s="51" t="s">
        <v>1120</v>
      </c>
      <c r="H3315" s="51"/>
      <c r="I3315" s="51" t="s">
        <v>1475</v>
      </c>
      <c r="J3315" s="51">
        <v>8</v>
      </c>
      <c r="K3315" s="51">
        <v>9</v>
      </c>
      <c r="L3315" s="7" t="s">
        <v>1153</v>
      </c>
      <c r="M3315" s="6" t="s">
        <v>510</v>
      </c>
      <c r="N3315" s="6" t="s">
        <v>370</v>
      </c>
    </row>
    <row r="3316" spans="1:14" s="67" customFormat="1" hidden="1" outlineLevel="2">
      <c r="A3316" s="51"/>
      <c r="B3316" s="51" t="s">
        <v>1116</v>
      </c>
      <c r="C3316" s="51"/>
      <c r="D3316" s="51" t="s">
        <v>2489</v>
      </c>
      <c r="E3316" s="51"/>
      <c r="F3316" s="7" t="s">
        <v>3039</v>
      </c>
      <c r="G3316" s="51" t="s">
        <v>1120</v>
      </c>
      <c r="H3316" s="51"/>
      <c r="I3316" s="51" t="s">
        <v>1475</v>
      </c>
      <c r="J3316" s="51">
        <v>9</v>
      </c>
      <c r="K3316" s="51">
        <v>9</v>
      </c>
      <c r="L3316" s="7" t="s">
        <v>3001</v>
      </c>
      <c r="M3316" s="6" t="s">
        <v>510</v>
      </c>
      <c r="N3316" s="6" t="s">
        <v>370</v>
      </c>
    </row>
    <row r="3317" spans="1:14" s="67" customFormat="1" hidden="1" outlineLevel="2">
      <c r="A3317" s="51"/>
      <c r="B3317" s="51" t="s">
        <v>1116</v>
      </c>
      <c r="C3317" s="51"/>
      <c r="D3317" s="51" t="s">
        <v>2489</v>
      </c>
      <c r="E3317" s="51"/>
      <c r="F3317" s="7" t="s">
        <v>3040</v>
      </c>
      <c r="G3317" s="51" t="s">
        <v>1120</v>
      </c>
      <c r="H3317" s="51"/>
      <c r="I3317" s="51" t="s">
        <v>1475</v>
      </c>
      <c r="J3317" s="51">
        <v>9</v>
      </c>
      <c r="K3317" s="51">
        <v>9</v>
      </c>
      <c r="L3317" s="7" t="s">
        <v>3003</v>
      </c>
      <c r="M3317" s="6" t="s">
        <v>510</v>
      </c>
      <c r="N3317" s="6" t="s">
        <v>370</v>
      </c>
    </row>
    <row r="3318" spans="1:14" s="67" customFormat="1" ht="28.5" hidden="1" outlineLevel="2">
      <c r="A3318" s="51"/>
      <c r="B3318" s="51" t="s">
        <v>1116</v>
      </c>
      <c r="C3318" s="51"/>
      <c r="D3318" s="51" t="s">
        <v>2489</v>
      </c>
      <c r="E3318" s="51"/>
      <c r="F3318" s="7" t="s">
        <v>3041</v>
      </c>
      <c r="G3318" s="51" t="s">
        <v>1120</v>
      </c>
      <c r="H3318" s="51"/>
      <c r="I3318" s="51" t="s">
        <v>61</v>
      </c>
      <c r="J3318" s="51">
        <v>2</v>
      </c>
      <c r="K3318" s="51">
        <v>2</v>
      </c>
      <c r="L3318" s="7" t="s">
        <v>1169</v>
      </c>
      <c r="M3318" s="6" t="s">
        <v>510</v>
      </c>
      <c r="N3318" s="6" t="s">
        <v>206</v>
      </c>
    </row>
    <row r="3319" spans="1:14" s="67" customFormat="1" hidden="1" outlineLevel="2">
      <c r="A3319" s="51"/>
      <c r="B3319" s="51" t="s">
        <v>1116</v>
      </c>
      <c r="C3319" s="51"/>
      <c r="D3319" s="51" t="s">
        <v>2489</v>
      </c>
      <c r="E3319" s="51"/>
      <c r="F3319" s="7" t="s">
        <v>3042</v>
      </c>
      <c r="G3319" s="51" t="s">
        <v>1120</v>
      </c>
      <c r="H3319" s="51"/>
      <c r="I3319" s="51" t="s">
        <v>1475</v>
      </c>
      <c r="J3319" s="51">
        <v>2</v>
      </c>
      <c r="K3319" s="51">
        <v>2</v>
      </c>
      <c r="L3319" s="7" t="s">
        <v>3034</v>
      </c>
      <c r="M3319" s="6" t="s">
        <v>510</v>
      </c>
      <c r="N3319" s="6" t="s">
        <v>769</v>
      </c>
    </row>
    <row r="3320" spans="1:14" s="67" customFormat="1" hidden="1" outlineLevel="2">
      <c r="A3320" s="51"/>
      <c r="B3320" s="51" t="s">
        <v>1116</v>
      </c>
      <c r="C3320" s="51"/>
      <c r="D3320" s="51" t="s">
        <v>2489</v>
      </c>
      <c r="E3320" s="51"/>
      <c r="F3320" s="7" t="s">
        <v>3043</v>
      </c>
      <c r="G3320" s="51" t="s">
        <v>1120</v>
      </c>
      <c r="H3320" s="51"/>
      <c r="I3320" s="51" t="s">
        <v>1475</v>
      </c>
      <c r="J3320" s="51">
        <v>3</v>
      </c>
      <c r="K3320" s="51">
        <v>7</v>
      </c>
      <c r="L3320" s="7" t="s">
        <v>3036</v>
      </c>
      <c r="M3320" s="6" t="s">
        <v>510</v>
      </c>
      <c r="N3320" s="6" t="s">
        <v>370</v>
      </c>
    </row>
    <row r="3321" spans="1:14" s="67" customFormat="1" hidden="1" outlineLevel="2">
      <c r="A3321" s="51"/>
      <c r="B3321" s="51" t="s">
        <v>1116</v>
      </c>
      <c r="C3321" s="51"/>
      <c r="D3321" s="51" t="s">
        <v>2489</v>
      </c>
      <c r="E3321" s="51"/>
      <c r="F3321" s="7" t="s">
        <v>3044</v>
      </c>
      <c r="G3321" s="51" t="s">
        <v>1120</v>
      </c>
      <c r="H3321" s="51"/>
      <c r="I3321" s="51" t="s">
        <v>1475</v>
      </c>
      <c r="J3321" s="51">
        <v>2</v>
      </c>
      <c r="K3321" s="51">
        <v>2</v>
      </c>
      <c r="L3321" s="7" t="s">
        <v>3045</v>
      </c>
      <c r="M3321" s="6" t="s">
        <v>510</v>
      </c>
      <c r="N3321" s="6" t="s">
        <v>769</v>
      </c>
    </row>
    <row r="3322" spans="1:14" s="37" customFormat="1" ht="71.25" outlineLevel="1" collapsed="1">
      <c r="A3322" s="51" t="s">
        <v>1279</v>
      </c>
      <c r="B3322" s="51" t="s">
        <v>1116</v>
      </c>
      <c r="C3322" s="51" t="s">
        <v>2507</v>
      </c>
      <c r="D3322" s="51" t="s">
        <v>2489</v>
      </c>
      <c r="E3322" s="51" t="s">
        <v>3046</v>
      </c>
      <c r="F3322" s="7" t="s">
        <v>3047</v>
      </c>
      <c r="G3322" s="51" t="s">
        <v>3048</v>
      </c>
      <c r="H3322" s="51"/>
      <c r="I3322" s="51"/>
      <c r="J3322" s="51" t="s">
        <v>215</v>
      </c>
      <c r="K3322" s="51" t="s">
        <v>764</v>
      </c>
      <c r="L3322" s="7" t="str">
        <f>L3323&amp;" "&amp;N3323&amp;M3323&amp;" "&amp;L3324&amp;" "&amp;N3324&amp;M3324&amp;" "&amp;L3325&amp;" "&amp;N3325&amp;M3325&amp;" "&amp;L3326&amp;" "&amp;N3326&amp;M3326&amp;" "&amp;L3327&amp;" "&amp;N3327&amp;M3327&amp;" "</f>
        <v xml:space="preserve">Ремонт трансформаторов 110 кВ 2шт Текущий ремонт отделителей 110 кВ  2шт Текущий ремонт короткозамыкателей 110 кВ 2шт Замена ОПН, разрядников 110 кВ 2шт Ремонт выключателей 6 кВ 6шт </v>
      </c>
      <c r="M3322" s="6"/>
      <c r="N3322" s="6"/>
    </row>
    <row r="3323" spans="1:14" s="67" customFormat="1" hidden="1" outlineLevel="2">
      <c r="A3323" s="51"/>
      <c r="B3323" s="51" t="s">
        <v>1116</v>
      </c>
      <c r="C3323" s="51"/>
      <c r="D3323" s="51" t="s">
        <v>2489</v>
      </c>
      <c r="E3323" s="51"/>
      <c r="F3323" s="7" t="s">
        <v>3049</v>
      </c>
      <c r="G3323" s="51" t="s">
        <v>1120</v>
      </c>
      <c r="H3323" s="51"/>
      <c r="I3323" s="51" t="s">
        <v>1475</v>
      </c>
      <c r="J3323" s="51">
        <v>4</v>
      </c>
      <c r="K3323" s="51">
        <v>9</v>
      </c>
      <c r="L3323" s="7" t="s">
        <v>1153</v>
      </c>
      <c r="M3323" s="6" t="s">
        <v>510</v>
      </c>
      <c r="N3323" s="6" t="s">
        <v>370</v>
      </c>
    </row>
    <row r="3324" spans="1:14" s="67" customFormat="1" hidden="1" outlineLevel="2">
      <c r="A3324" s="51"/>
      <c r="B3324" s="51" t="s">
        <v>1116</v>
      </c>
      <c r="C3324" s="51"/>
      <c r="D3324" s="51" t="s">
        <v>2489</v>
      </c>
      <c r="E3324" s="51"/>
      <c r="F3324" s="7" t="s">
        <v>3050</v>
      </c>
      <c r="G3324" s="51" t="s">
        <v>1120</v>
      </c>
      <c r="H3324" s="51"/>
      <c r="I3324" s="51" t="s">
        <v>1475</v>
      </c>
      <c r="J3324" s="51">
        <v>4</v>
      </c>
      <c r="K3324" s="51">
        <v>9</v>
      </c>
      <c r="L3324" s="7" t="s">
        <v>3001</v>
      </c>
      <c r="M3324" s="6" t="s">
        <v>510</v>
      </c>
      <c r="N3324" s="6" t="s">
        <v>370</v>
      </c>
    </row>
    <row r="3325" spans="1:14" s="67" customFormat="1" hidden="1" outlineLevel="2">
      <c r="A3325" s="51"/>
      <c r="B3325" s="51" t="s">
        <v>1116</v>
      </c>
      <c r="C3325" s="51"/>
      <c r="D3325" s="51" t="s">
        <v>2489</v>
      </c>
      <c r="E3325" s="51"/>
      <c r="F3325" s="7" t="s">
        <v>3051</v>
      </c>
      <c r="G3325" s="51" t="s">
        <v>1120</v>
      </c>
      <c r="H3325" s="51"/>
      <c r="I3325" s="51" t="s">
        <v>1475</v>
      </c>
      <c r="J3325" s="51">
        <v>4</v>
      </c>
      <c r="K3325" s="51">
        <v>9</v>
      </c>
      <c r="L3325" s="7" t="s">
        <v>3003</v>
      </c>
      <c r="M3325" s="6" t="s">
        <v>510</v>
      </c>
      <c r="N3325" s="6" t="s">
        <v>370</v>
      </c>
    </row>
    <row r="3326" spans="1:14" s="67" customFormat="1" ht="42.75" hidden="1" outlineLevel="2">
      <c r="A3326" s="51"/>
      <c r="B3326" s="51" t="s">
        <v>1116</v>
      </c>
      <c r="C3326" s="51"/>
      <c r="D3326" s="51" t="s">
        <v>2489</v>
      </c>
      <c r="E3326" s="51"/>
      <c r="F3326" s="7" t="s">
        <v>3052</v>
      </c>
      <c r="G3326" s="51" t="s">
        <v>45</v>
      </c>
      <c r="H3326" s="51"/>
      <c r="I3326" s="51" t="s">
        <v>61</v>
      </c>
      <c r="J3326" s="51">
        <v>4</v>
      </c>
      <c r="K3326" s="51">
        <v>4</v>
      </c>
      <c r="L3326" s="7" t="s">
        <v>3053</v>
      </c>
      <c r="M3326" s="6" t="s">
        <v>510</v>
      </c>
      <c r="N3326" s="6" t="s">
        <v>370</v>
      </c>
    </row>
    <row r="3327" spans="1:14" s="67" customFormat="1" ht="57" hidden="1" outlineLevel="2">
      <c r="A3327" s="51"/>
      <c r="B3327" s="51" t="s">
        <v>1116</v>
      </c>
      <c r="C3327" s="51"/>
      <c r="D3327" s="51" t="s">
        <v>2489</v>
      </c>
      <c r="E3327" s="51"/>
      <c r="F3327" s="7" t="s">
        <v>3054</v>
      </c>
      <c r="G3327" s="51" t="s">
        <v>1120</v>
      </c>
      <c r="H3327" s="51"/>
      <c r="I3327" s="51" t="s">
        <v>61</v>
      </c>
      <c r="J3327" s="51">
        <v>12</v>
      </c>
      <c r="K3327" s="51">
        <v>12</v>
      </c>
      <c r="L3327" s="7" t="s">
        <v>1142</v>
      </c>
      <c r="M3327" s="6" t="s">
        <v>510</v>
      </c>
      <c r="N3327" s="6" t="s">
        <v>332</v>
      </c>
    </row>
    <row r="3328" spans="1:14" s="37" customFormat="1" ht="71.25" outlineLevel="1" collapsed="1">
      <c r="A3328" s="51" t="s">
        <v>1291</v>
      </c>
      <c r="B3328" s="51" t="s">
        <v>1116</v>
      </c>
      <c r="C3328" s="51" t="s">
        <v>2507</v>
      </c>
      <c r="D3328" s="51" t="s">
        <v>2489</v>
      </c>
      <c r="E3328" s="51" t="s">
        <v>3055</v>
      </c>
      <c r="F3328" s="7" t="s">
        <v>3056</v>
      </c>
      <c r="G3328" s="51" t="s">
        <v>1120</v>
      </c>
      <c r="H3328" s="51"/>
      <c r="I3328" s="51"/>
      <c r="J3328" s="51" t="s">
        <v>215</v>
      </c>
      <c r="K3328" s="51" t="s">
        <v>1534</v>
      </c>
      <c r="L3328" s="7" t="str">
        <f>L3329&amp;" "&amp;N3329&amp;M3329&amp;" "&amp;L3330&amp;" "&amp;N3330&amp;M3330&amp;" "&amp;L3331&amp;" "&amp;N3331&amp;M3331&amp;" "&amp;L3332&amp;" "&amp;N3332&amp;M3332&amp;" "&amp;L3333&amp;" "&amp;N3333&amp;M3333&amp;" "</f>
        <v xml:space="preserve">Ремонт трансформаторов 110 кВ 1шт Текущий ремонт трансформаторов напряжения 110 кВ 3шт Текущий ремонт трансформаторов тока 110 кВ 3шт Текущий ремонт разъединителей 110 кВ 2шт Ремонт трансформаторов СН 10 кВ 1шт </v>
      </c>
      <c r="M3328" s="6"/>
      <c r="N3328" s="6"/>
    </row>
    <row r="3329" spans="1:14" s="67" customFormat="1" hidden="1" outlineLevel="2">
      <c r="A3329" s="51"/>
      <c r="B3329" s="51" t="s">
        <v>1116</v>
      </c>
      <c r="C3329" s="51"/>
      <c r="D3329" s="51" t="s">
        <v>2489</v>
      </c>
      <c r="E3329" s="51"/>
      <c r="F3329" s="7" t="s">
        <v>3057</v>
      </c>
      <c r="G3329" s="51" t="s">
        <v>1120</v>
      </c>
      <c r="H3329" s="51"/>
      <c r="I3329" s="51" t="s">
        <v>1475</v>
      </c>
      <c r="J3329" s="51">
        <v>10</v>
      </c>
      <c r="K3329" s="51">
        <v>10</v>
      </c>
      <c r="L3329" s="7" t="s">
        <v>1153</v>
      </c>
      <c r="M3329" s="6" t="s">
        <v>510</v>
      </c>
      <c r="N3329" s="6" t="s">
        <v>769</v>
      </c>
    </row>
    <row r="3330" spans="1:14" s="67" customFormat="1" ht="28.5" hidden="1" outlineLevel="2">
      <c r="A3330" s="51"/>
      <c r="B3330" s="51" t="s">
        <v>1116</v>
      </c>
      <c r="C3330" s="51"/>
      <c r="D3330" s="51" t="s">
        <v>2489</v>
      </c>
      <c r="E3330" s="51"/>
      <c r="F3330" s="7" t="s">
        <v>3058</v>
      </c>
      <c r="G3330" s="51" t="s">
        <v>1120</v>
      </c>
      <c r="H3330" s="51"/>
      <c r="I3330" s="51" t="s">
        <v>1475</v>
      </c>
      <c r="J3330" s="51">
        <v>7</v>
      </c>
      <c r="K3330" s="51">
        <v>7</v>
      </c>
      <c r="L3330" s="7" t="s">
        <v>3012</v>
      </c>
      <c r="M3330" s="6" t="s">
        <v>510</v>
      </c>
      <c r="N3330" s="6" t="s">
        <v>206</v>
      </c>
    </row>
    <row r="3331" spans="1:14" s="67" customFormat="1" hidden="1" outlineLevel="2">
      <c r="A3331" s="51"/>
      <c r="B3331" s="51" t="s">
        <v>1116</v>
      </c>
      <c r="C3331" s="51"/>
      <c r="D3331" s="51" t="s">
        <v>2489</v>
      </c>
      <c r="E3331" s="51"/>
      <c r="F3331" s="7" t="s">
        <v>3059</v>
      </c>
      <c r="G3331" s="51" t="s">
        <v>1120</v>
      </c>
      <c r="H3331" s="51"/>
      <c r="I3331" s="51" t="s">
        <v>1475</v>
      </c>
      <c r="J3331" s="51">
        <v>7</v>
      </c>
      <c r="K3331" s="51">
        <v>7</v>
      </c>
      <c r="L3331" s="7" t="s">
        <v>3060</v>
      </c>
      <c r="M3331" s="6" t="s">
        <v>510</v>
      </c>
      <c r="N3331" s="6" t="s">
        <v>206</v>
      </c>
    </row>
    <row r="3332" spans="1:14" s="67" customFormat="1" ht="28.5" hidden="1" outlineLevel="2">
      <c r="A3332" s="51"/>
      <c r="B3332" s="51" t="s">
        <v>1116</v>
      </c>
      <c r="C3332" s="51"/>
      <c r="D3332" s="51" t="s">
        <v>2489</v>
      </c>
      <c r="E3332" s="51"/>
      <c r="F3332" s="7" t="s">
        <v>3061</v>
      </c>
      <c r="G3332" s="51" t="s">
        <v>1120</v>
      </c>
      <c r="H3332" s="51"/>
      <c r="I3332" s="51" t="s">
        <v>1475</v>
      </c>
      <c r="J3332" s="51">
        <v>7</v>
      </c>
      <c r="K3332" s="51">
        <v>7</v>
      </c>
      <c r="L3332" s="7" t="s">
        <v>2999</v>
      </c>
      <c r="M3332" s="6" t="s">
        <v>510</v>
      </c>
      <c r="N3332" s="6" t="s">
        <v>370</v>
      </c>
    </row>
    <row r="3333" spans="1:14" s="67" customFormat="1" hidden="1" outlineLevel="2">
      <c r="A3333" s="51"/>
      <c r="B3333" s="51" t="s">
        <v>1116</v>
      </c>
      <c r="C3333" s="51"/>
      <c r="D3333" s="51" t="s">
        <v>2489</v>
      </c>
      <c r="E3333" s="51"/>
      <c r="F3333" s="7" t="s">
        <v>3062</v>
      </c>
      <c r="G3333" s="51" t="s">
        <v>1120</v>
      </c>
      <c r="H3333" s="51"/>
      <c r="I3333" s="51" t="s">
        <v>1475</v>
      </c>
      <c r="J3333" s="51">
        <v>4</v>
      </c>
      <c r="K3333" s="51">
        <v>4</v>
      </c>
      <c r="L3333" s="7" t="s">
        <v>3036</v>
      </c>
      <c r="M3333" s="6" t="s">
        <v>510</v>
      </c>
      <c r="N3333" s="6" t="s">
        <v>769</v>
      </c>
    </row>
    <row r="3334" spans="1:14" s="37" customFormat="1" ht="156.75" outlineLevel="1" collapsed="1">
      <c r="A3334" s="51" t="s">
        <v>1310</v>
      </c>
      <c r="B3334" s="51" t="s">
        <v>1116</v>
      </c>
      <c r="C3334" s="51" t="s">
        <v>2528</v>
      </c>
      <c r="D3334" s="51" t="s">
        <v>2489</v>
      </c>
      <c r="E3334" s="51" t="s">
        <v>3063</v>
      </c>
      <c r="F3334" s="7" t="s">
        <v>3064</v>
      </c>
      <c r="G3334" s="51" t="s">
        <v>3048</v>
      </c>
      <c r="H3334" s="51"/>
      <c r="I3334" s="51"/>
      <c r="J3334" s="51" t="s">
        <v>331</v>
      </c>
      <c r="K3334" s="51" t="s">
        <v>344</v>
      </c>
      <c r="L3334" s="7" t="str">
        <f>L3335&amp;" "&amp;N3335&amp;M3335&amp;" "&amp;L3336&amp;" "&amp;N3336&amp;M3336&amp;" "&amp;L3337&amp;" "&amp;N3337&amp;M3337&amp;" "&amp;L3338&amp;" "&amp;N3338&amp;M3338&amp;" "&amp;L3339&amp;" "&amp;N3339&amp;M3339&amp;" "&amp;L3340&amp;" "&amp;N3340&amp;M3340&amp;" "&amp;L3341&amp;" "&amp;N3341&amp;M3341&amp;" "&amp;L3342&amp;" "&amp;N3342&amp;M3342&amp;" "&amp;L3343&amp;" "&amp;N3343&amp;M3343&amp;" "&amp;L3344&amp;" "&amp;N3344&amp;M3344&amp;"  "&amp;L3345&amp;" "&amp;N3345&amp;M3345&amp;" "</f>
        <v xml:space="preserve">Ремонт трансформаторов 110 кВ 2шт Ремонт разъединителей 110 кВ 2шт Ремонт выключателей 35 кВ 5шт Ремонт разъединителей 35 кВ  12шт Ремонт высокочастотных заградителей 35 кВ 2шт Ремонт конденсаторов связи 35 кВ 2шт Ремонт выключателей 10 кВ 12шт Ремонт разъединителей 10 кВ 2шт Ремонт ошиновки и контактных соединений 2шт Ремонт трансформаторов напряжения 10 кВ 2шт  Замена трансформатора тока  2шт </v>
      </c>
      <c r="M3334" s="6"/>
      <c r="N3334" s="6"/>
    </row>
    <row r="3335" spans="1:14" s="67" customFormat="1" hidden="1" outlineLevel="2">
      <c r="A3335" s="51"/>
      <c r="B3335" s="51" t="s">
        <v>1116</v>
      </c>
      <c r="C3335" s="51"/>
      <c r="D3335" s="51" t="s">
        <v>2489</v>
      </c>
      <c r="E3335" s="51"/>
      <c r="F3335" s="7" t="s">
        <v>2979</v>
      </c>
      <c r="G3335" s="51" t="s">
        <v>1120</v>
      </c>
      <c r="H3335" s="51"/>
      <c r="I3335" s="51" t="s">
        <v>1475</v>
      </c>
      <c r="J3335" s="51">
        <v>6</v>
      </c>
      <c r="K3335" s="51">
        <v>7</v>
      </c>
      <c r="L3335" s="7" t="s">
        <v>1153</v>
      </c>
      <c r="M3335" s="6" t="s">
        <v>510</v>
      </c>
      <c r="N3335" s="6" t="s">
        <v>370</v>
      </c>
    </row>
    <row r="3336" spans="1:14" s="67" customFormat="1" hidden="1" outlineLevel="2">
      <c r="A3336" s="51"/>
      <c r="B3336" s="51" t="s">
        <v>1116</v>
      </c>
      <c r="C3336" s="51"/>
      <c r="D3336" s="51" t="s">
        <v>2489</v>
      </c>
      <c r="E3336" s="51"/>
      <c r="F3336" s="7" t="s">
        <v>3004</v>
      </c>
      <c r="G3336" s="51" t="s">
        <v>1120</v>
      </c>
      <c r="H3336" s="51"/>
      <c r="I3336" s="51" t="s">
        <v>61</v>
      </c>
      <c r="J3336" s="51">
        <v>6</v>
      </c>
      <c r="K3336" s="51">
        <v>7</v>
      </c>
      <c r="L3336" s="7" t="s">
        <v>2981</v>
      </c>
      <c r="M3336" s="6" t="s">
        <v>510</v>
      </c>
      <c r="N3336" s="6" t="s">
        <v>370</v>
      </c>
    </row>
    <row r="3337" spans="1:14" s="67" customFormat="1" ht="28.5" hidden="1" outlineLevel="2">
      <c r="A3337" s="51"/>
      <c r="B3337" s="51" t="s">
        <v>1116</v>
      </c>
      <c r="C3337" s="51"/>
      <c r="D3337" s="51" t="s">
        <v>2489</v>
      </c>
      <c r="E3337" s="51"/>
      <c r="F3337" s="7" t="s">
        <v>3065</v>
      </c>
      <c r="G3337" s="51" t="s">
        <v>1120</v>
      </c>
      <c r="H3337" s="51"/>
      <c r="I3337" s="51" t="s">
        <v>61</v>
      </c>
      <c r="J3337" s="51">
        <v>6</v>
      </c>
      <c r="K3337" s="51">
        <v>7</v>
      </c>
      <c r="L3337" s="7" t="s">
        <v>1132</v>
      </c>
      <c r="M3337" s="6" t="s">
        <v>510</v>
      </c>
      <c r="N3337" s="6" t="s">
        <v>331</v>
      </c>
    </row>
    <row r="3338" spans="1:14" s="67" customFormat="1" ht="85.5" hidden="1" outlineLevel="2">
      <c r="A3338" s="51"/>
      <c r="B3338" s="51" t="s">
        <v>1116</v>
      </c>
      <c r="C3338" s="51"/>
      <c r="D3338" s="51" t="s">
        <v>2489</v>
      </c>
      <c r="E3338" s="51"/>
      <c r="F3338" s="7" t="s">
        <v>3066</v>
      </c>
      <c r="G3338" s="51" t="s">
        <v>1120</v>
      </c>
      <c r="H3338" s="51"/>
      <c r="I3338" s="51" t="s">
        <v>61</v>
      </c>
      <c r="J3338" s="51">
        <v>6</v>
      </c>
      <c r="K3338" s="51">
        <v>7</v>
      </c>
      <c r="L3338" s="7" t="s">
        <v>1135</v>
      </c>
      <c r="M3338" s="6" t="s">
        <v>510</v>
      </c>
      <c r="N3338" s="6" t="s">
        <v>764</v>
      </c>
    </row>
    <row r="3339" spans="1:14" s="67" customFormat="1" ht="28.5" hidden="1" outlineLevel="2">
      <c r="A3339" s="51"/>
      <c r="B3339" s="51" t="s">
        <v>1116</v>
      </c>
      <c r="C3339" s="51"/>
      <c r="D3339" s="51" t="s">
        <v>2489</v>
      </c>
      <c r="E3339" s="51"/>
      <c r="F3339" s="7" t="s">
        <v>3067</v>
      </c>
      <c r="G3339" s="51" t="s">
        <v>1120</v>
      </c>
      <c r="H3339" s="51"/>
      <c r="I3339" s="51" t="s">
        <v>61</v>
      </c>
      <c r="J3339" s="51">
        <v>6</v>
      </c>
      <c r="K3339" s="51">
        <v>7</v>
      </c>
      <c r="L3339" s="7" t="s">
        <v>3068</v>
      </c>
      <c r="M3339" s="6" t="s">
        <v>510</v>
      </c>
      <c r="N3339" s="6" t="s">
        <v>370</v>
      </c>
    </row>
    <row r="3340" spans="1:14" s="67" customFormat="1" ht="28.5" hidden="1" outlineLevel="2">
      <c r="A3340" s="51"/>
      <c r="B3340" s="51" t="s">
        <v>1116</v>
      </c>
      <c r="C3340" s="51"/>
      <c r="D3340" s="51" t="s">
        <v>2489</v>
      </c>
      <c r="E3340" s="51"/>
      <c r="F3340" s="7" t="s">
        <v>3069</v>
      </c>
      <c r="G3340" s="51" t="s">
        <v>1120</v>
      </c>
      <c r="H3340" s="51"/>
      <c r="I3340" s="51" t="s">
        <v>61</v>
      </c>
      <c r="J3340" s="51">
        <v>6</v>
      </c>
      <c r="K3340" s="51">
        <v>7</v>
      </c>
      <c r="L3340" s="7" t="s">
        <v>3070</v>
      </c>
      <c r="M3340" s="6" t="s">
        <v>510</v>
      </c>
      <c r="N3340" s="6" t="s">
        <v>370</v>
      </c>
    </row>
    <row r="3341" spans="1:14" s="67" customFormat="1" ht="28.5" hidden="1" outlineLevel="2">
      <c r="A3341" s="51"/>
      <c r="B3341" s="51" t="s">
        <v>1116</v>
      </c>
      <c r="C3341" s="51"/>
      <c r="D3341" s="51" t="s">
        <v>2489</v>
      </c>
      <c r="E3341" s="51"/>
      <c r="F3341" s="7" t="s">
        <v>3071</v>
      </c>
      <c r="G3341" s="51" t="s">
        <v>1120</v>
      </c>
      <c r="H3341" s="51"/>
      <c r="I3341" s="51" t="s">
        <v>61</v>
      </c>
      <c r="J3341" s="51">
        <v>7</v>
      </c>
      <c r="K3341" s="51">
        <v>8</v>
      </c>
      <c r="L3341" s="7" t="s">
        <v>1169</v>
      </c>
      <c r="M3341" s="6" t="s">
        <v>510</v>
      </c>
      <c r="N3341" s="6" t="s">
        <v>764</v>
      </c>
    </row>
    <row r="3342" spans="1:14" s="67" customFormat="1" hidden="1" outlineLevel="2">
      <c r="A3342" s="51"/>
      <c r="B3342" s="51" t="s">
        <v>1116</v>
      </c>
      <c r="C3342" s="51"/>
      <c r="D3342" s="51" t="s">
        <v>2489</v>
      </c>
      <c r="E3342" s="51"/>
      <c r="F3342" s="7" t="s">
        <v>3072</v>
      </c>
      <c r="G3342" s="51" t="s">
        <v>1120</v>
      </c>
      <c r="H3342" s="51"/>
      <c r="I3342" s="51" t="s">
        <v>61</v>
      </c>
      <c r="J3342" s="51">
        <v>6</v>
      </c>
      <c r="K3342" s="51">
        <v>7</v>
      </c>
      <c r="L3342" s="7" t="s">
        <v>3073</v>
      </c>
      <c r="M3342" s="6" t="s">
        <v>510</v>
      </c>
      <c r="N3342" s="6" t="s">
        <v>370</v>
      </c>
    </row>
    <row r="3343" spans="1:14" s="67" customFormat="1" hidden="1" outlineLevel="2">
      <c r="A3343" s="51"/>
      <c r="B3343" s="51" t="s">
        <v>1116</v>
      </c>
      <c r="C3343" s="51"/>
      <c r="D3343" s="51" t="s">
        <v>2489</v>
      </c>
      <c r="E3343" s="51"/>
      <c r="F3343" s="7" t="s">
        <v>3074</v>
      </c>
      <c r="G3343" s="51" t="s">
        <v>1120</v>
      </c>
      <c r="H3343" s="51"/>
      <c r="I3343" s="51" t="s">
        <v>61</v>
      </c>
      <c r="J3343" s="51">
        <v>7</v>
      </c>
      <c r="K3343" s="51">
        <v>7</v>
      </c>
      <c r="L3343" s="7" t="s">
        <v>3075</v>
      </c>
      <c r="M3343" s="6" t="s">
        <v>510</v>
      </c>
      <c r="N3343" s="6" t="s">
        <v>370</v>
      </c>
    </row>
    <row r="3344" spans="1:14" s="67" customFormat="1" hidden="1" outlineLevel="2">
      <c r="A3344" s="51"/>
      <c r="B3344" s="51" t="s">
        <v>1116</v>
      </c>
      <c r="C3344" s="51"/>
      <c r="D3344" s="51" t="s">
        <v>2489</v>
      </c>
      <c r="E3344" s="51"/>
      <c r="F3344" s="7" t="s">
        <v>3076</v>
      </c>
      <c r="G3344" s="51" t="s">
        <v>1120</v>
      </c>
      <c r="H3344" s="51"/>
      <c r="I3344" s="51" t="s">
        <v>61</v>
      </c>
      <c r="J3344" s="51">
        <v>7</v>
      </c>
      <c r="K3344" s="51">
        <v>7</v>
      </c>
      <c r="L3344" s="7" t="s">
        <v>1790</v>
      </c>
      <c r="M3344" s="6" t="s">
        <v>510</v>
      </c>
      <c r="N3344" s="6" t="s">
        <v>370</v>
      </c>
    </row>
    <row r="3345" spans="1:14" s="67" customFormat="1" ht="42.75" hidden="1" outlineLevel="2">
      <c r="A3345" s="51"/>
      <c r="B3345" s="51" t="s">
        <v>1116</v>
      </c>
      <c r="C3345" s="51"/>
      <c r="D3345" s="51" t="s">
        <v>2489</v>
      </c>
      <c r="E3345" s="51"/>
      <c r="F3345" s="7" t="s">
        <v>3077</v>
      </c>
      <c r="G3345" s="51" t="s">
        <v>45</v>
      </c>
      <c r="H3345" s="51"/>
      <c r="I3345" s="51" t="s">
        <v>1475</v>
      </c>
      <c r="J3345" s="51">
        <v>7</v>
      </c>
      <c r="K3345" s="51">
        <v>7</v>
      </c>
      <c r="L3345" s="7" t="s">
        <v>3078</v>
      </c>
      <c r="M3345" s="6" t="s">
        <v>510</v>
      </c>
      <c r="N3345" s="6" t="s">
        <v>370</v>
      </c>
    </row>
    <row r="3346" spans="1:14" s="37" customFormat="1" ht="28.5" outlineLevel="1" collapsed="1">
      <c r="A3346" s="51" t="s">
        <v>1328</v>
      </c>
      <c r="B3346" s="51" t="s">
        <v>1116</v>
      </c>
      <c r="C3346" s="51" t="s">
        <v>2528</v>
      </c>
      <c r="D3346" s="51" t="s">
        <v>2489</v>
      </c>
      <c r="E3346" s="51" t="s">
        <v>3079</v>
      </c>
      <c r="F3346" s="7" t="s">
        <v>3080</v>
      </c>
      <c r="G3346" s="51" t="s">
        <v>1120</v>
      </c>
      <c r="H3346" s="51"/>
      <c r="I3346" s="51"/>
      <c r="J3346" s="51" t="s">
        <v>348</v>
      </c>
      <c r="K3346" s="51" t="s">
        <v>348</v>
      </c>
      <c r="L3346" s="7" t="str">
        <f>L3347&amp;" "&amp;N3347&amp;M3347&amp;" "</f>
        <v xml:space="preserve">Ремонт трансформаторов 35 кВ 2шт </v>
      </c>
      <c r="M3346" s="6"/>
      <c r="N3346" s="6"/>
    </row>
    <row r="3347" spans="1:14" s="37" customFormat="1" hidden="1" outlineLevel="2">
      <c r="A3347" s="51"/>
      <c r="B3347" s="51" t="s">
        <v>1116</v>
      </c>
      <c r="C3347" s="51"/>
      <c r="D3347" s="51" t="s">
        <v>2489</v>
      </c>
      <c r="E3347" s="51"/>
      <c r="F3347" s="7" t="s">
        <v>3081</v>
      </c>
      <c r="G3347" s="51" t="s">
        <v>1120</v>
      </c>
      <c r="H3347" s="51"/>
      <c r="I3347" s="51" t="s">
        <v>1475</v>
      </c>
      <c r="J3347" s="51">
        <v>8</v>
      </c>
      <c r="K3347" s="51">
        <v>8</v>
      </c>
      <c r="L3347" s="7" t="s">
        <v>1307</v>
      </c>
      <c r="M3347" s="6" t="s">
        <v>510</v>
      </c>
      <c r="N3347" s="6">
        <v>2</v>
      </c>
    </row>
    <row r="3348" spans="1:14" s="37" customFormat="1" ht="142.5" outlineLevel="1" collapsed="1">
      <c r="A3348" s="51" t="s">
        <v>1340</v>
      </c>
      <c r="B3348" s="51" t="s">
        <v>1116</v>
      </c>
      <c r="C3348" s="51" t="s">
        <v>2528</v>
      </c>
      <c r="D3348" s="51" t="s">
        <v>2489</v>
      </c>
      <c r="E3348" s="51" t="s">
        <v>3082</v>
      </c>
      <c r="F3348" s="7" t="s">
        <v>3083</v>
      </c>
      <c r="G3348" s="51" t="s">
        <v>3084</v>
      </c>
      <c r="H3348" s="51" t="s">
        <v>3085</v>
      </c>
      <c r="I3348" s="51"/>
      <c r="J3348" s="51" t="s">
        <v>331</v>
      </c>
      <c r="K3348" s="51" t="s">
        <v>331</v>
      </c>
      <c r="L3348" s="7" t="str">
        <f>L3349&amp;" "&amp;N3349&amp;M3349&amp;" "&amp;L3350&amp;" "&amp;N3350&amp;M3350&amp;" "&amp;L3351&amp;" "&amp;N3351&amp;M3351&amp;" "&amp;L3352&amp;" "&amp;N3352&amp;M3352&amp;" "</f>
        <v xml:space="preserve">Ремонт отделителей 35 кВ 1шт Ремонт короткозамыкателей 35 кВ 1шт Покраска металлоконструкций 122м2 Покраска металлоконструкций 5т </v>
      </c>
      <c r="M3348" s="6"/>
      <c r="N3348" s="6"/>
    </row>
    <row r="3349" spans="1:14" s="67" customFormat="1" hidden="1" outlineLevel="2">
      <c r="A3349" s="51"/>
      <c r="B3349" s="51" t="s">
        <v>1116</v>
      </c>
      <c r="C3349" s="51"/>
      <c r="D3349" s="51" t="s">
        <v>2489</v>
      </c>
      <c r="E3349" s="51"/>
      <c r="F3349" s="7" t="s">
        <v>3086</v>
      </c>
      <c r="G3349" s="51" t="s">
        <v>1120</v>
      </c>
      <c r="H3349" s="51"/>
      <c r="I3349" s="51" t="s">
        <v>61</v>
      </c>
      <c r="J3349" s="51">
        <v>5</v>
      </c>
      <c r="K3349" s="51">
        <v>5</v>
      </c>
      <c r="L3349" s="7" t="s">
        <v>3087</v>
      </c>
      <c r="M3349" s="6" t="s">
        <v>510</v>
      </c>
      <c r="N3349" s="6" t="s">
        <v>769</v>
      </c>
    </row>
    <row r="3350" spans="1:14" s="67" customFormat="1" hidden="1" outlineLevel="2">
      <c r="A3350" s="51"/>
      <c r="B3350" s="51" t="s">
        <v>1116</v>
      </c>
      <c r="C3350" s="51"/>
      <c r="D3350" s="51" t="s">
        <v>2489</v>
      </c>
      <c r="E3350" s="51"/>
      <c r="F3350" s="7" t="s">
        <v>3088</v>
      </c>
      <c r="G3350" s="51" t="s">
        <v>1120</v>
      </c>
      <c r="H3350" s="51"/>
      <c r="I3350" s="51" t="s">
        <v>61</v>
      </c>
      <c r="J3350" s="51">
        <v>5</v>
      </c>
      <c r="K3350" s="51">
        <v>5</v>
      </c>
      <c r="L3350" s="7" t="s">
        <v>3089</v>
      </c>
      <c r="M3350" s="6" t="s">
        <v>510</v>
      </c>
      <c r="N3350" s="6" t="s">
        <v>769</v>
      </c>
    </row>
    <row r="3351" spans="1:14" s="67" customFormat="1" ht="142.5" hidden="1" outlineLevel="2">
      <c r="A3351" s="51"/>
      <c r="B3351" s="51" t="s">
        <v>1116</v>
      </c>
      <c r="C3351" s="51"/>
      <c r="D3351" s="51" t="s">
        <v>2489</v>
      </c>
      <c r="E3351" s="51"/>
      <c r="F3351" s="7" t="s">
        <v>3090</v>
      </c>
      <c r="G3351" s="51" t="s">
        <v>3091</v>
      </c>
      <c r="H3351" s="51" t="s">
        <v>3085</v>
      </c>
      <c r="I3351" s="51" t="s">
        <v>1475</v>
      </c>
      <c r="J3351" s="51">
        <v>5</v>
      </c>
      <c r="K3351" s="51">
        <v>5</v>
      </c>
      <c r="L3351" s="7" t="s">
        <v>3092</v>
      </c>
      <c r="M3351" s="6" t="s">
        <v>2353</v>
      </c>
      <c r="N3351" s="6" t="s">
        <v>3093</v>
      </c>
    </row>
    <row r="3352" spans="1:14" s="67" customFormat="1" ht="142.5" hidden="1" outlineLevel="2">
      <c r="A3352" s="51"/>
      <c r="B3352" s="51" t="s">
        <v>1116</v>
      </c>
      <c r="C3352" s="51"/>
      <c r="D3352" s="51" t="s">
        <v>2489</v>
      </c>
      <c r="E3352" s="51"/>
      <c r="F3352" s="7" t="s">
        <v>1494</v>
      </c>
      <c r="G3352" s="51" t="s">
        <v>3091</v>
      </c>
      <c r="H3352" s="51" t="s">
        <v>3085</v>
      </c>
      <c r="I3352" s="51" t="s">
        <v>1475</v>
      </c>
      <c r="J3352" s="51">
        <v>5</v>
      </c>
      <c r="K3352" s="51">
        <v>5</v>
      </c>
      <c r="L3352" s="7" t="s">
        <v>3092</v>
      </c>
      <c r="M3352" s="6" t="s">
        <v>1475</v>
      </c>
      <c r="N3352" s="6" t="s">
        <v>331</v>
      </c>
    </row>
    <row r="3353" spans="1:14" s="37" customFormat="1" ht="99.75" outlineLevel="1" collapsed="1">
      <c r="A3353" s="51" t="s">
        <v>1358</v>
      </c>
      <c r="B3353" s="51" t="s">
        <v>1116</v>
      </c>
      <c r="C3353" s="51" t="s">
        <v>2547</v>
      </c>
      <c r="D3353" s="51" t="s">
        <v>2489</v>
      </c>
      <c r="E3353" s="51" t="s">
        <v>3094</v>
      </c>
      <c r="F3353" s="7" t="s">
        <v>3095</v>
      </c>
      <c r="G3353" s="51" t="s">
        <v>1120</v>
      </c>
      <c r="H3353" s="51"/>
      <c r="I3353" s="51"/>
      <c r="J3353" s="51" t="s">
        <v>215</v>
      </c>
      <c r="K3353" s="51" t="s">
        <v>215</v>
      </c>
      <c r="L3353" s="7" t="str">
        <f>L3354&amp;" "&amp;N3354&amp;M3354&amp;" "&amp;L3355&amp;" "&amp;N3355&amp;M3355&amp;" "&amp;L3356&amp;" "&amp;N3356&amp;M3356&amp;" "&amp;L3357&amp;" "&amp;N3357&amp;M3357&amp;" "&amp;L3358&amp;" "&amp;N3358&amp;M3358&amp;" "&amp;L3359&amp;" "&amp;N3359&amp;M3359&amp;" "</f>
        <v xml:space="preserve">Ремонт трансформаторов 35 кВ 1шт Ремонт выключателей 35 кВ 1шт Ремонт разъединителей 35 кВ  1шт Ремонт выключателей 10 кВ  3шт Ремонт трансформаторов СН 10 кВ 2шт Текущий ремонт трансформаторов напряжения  10 кВ 2шт </v>
      </c>
      <c r="M3353" s="6"/>
      <c r="N3353" s="6"/>
    </row>
    <row r="3354" spans="1:14" s="67" customFormat="1" hidden="1" outlineLevel="2">
      <c r="A3354" s="51"/>
      <c r="B3354" s="51" t="s">
        <v>1116</v>
      </c>
      <c r="C3354" s="51"/>
      <c r="D3354" s="51" t="s">
        <v>2489</v>
      </c>
      <c r="E3354" s="51"/>
      <c r="F3354" s="7" t="s">
        <v>3096</v>
      </c>
      <c r="G3354" s="51" t="s">
        <v>1120</v>
      </c>
      <c r="H3354" s="51"/>
      <c r="I3354" s="51" t="s">
        <v>1475</v>
      </c>
      <c r="J3354" s="51">
        <v>4</v>
      </c>
      <c r="K3354" s="51">
        <v>4</v>
      </c>
      <c r="L3354" s="7" t="s">
        <v>1307</v>
      </c>
      <c r="M3354" s="6" t="s">
        <v>510</v>
      </c>
      <c r="N3354" s="6" t="s">
        <v>769</v>
      </c>
    </row>
    <row r="3355" spans="1:14" s="67" customFormat="1" hidden="1" outlineLevel="2">
      <c r="A3355" s="51"/>
      <c r="B3355" s="51" t="s">
        <v>1116</v>
      </c>
      <c r="C3355" s="51"/>
      <c r="D3355" s="51" t="s">
        <v>2489</v>
      </c>
      <c r="E3355" s="51"/>
      <c r="F3355" s="7" t="s">
        <v>3097</v>
      </c>
      <c r="G3355" s="51" t="s">
        <v>1120</v>
      </c>
      <c r="H3355" s="51"/>
      <c r="I3355" s="51" t="s">
        <v>61</v>
      </c>
      <c r="J3355" s="51">
        <v>4</v>
      </c>
      <c r="K3355" s="51">
        <v>4</v>
      </c>
      <c r="L3355" s="7" t="s">
        <v>1132</v>
      </c>
      <c r="M3355" s="6" t="s">
        <v>510</v>
      </c>
      <c r="N3355" s="6" t="s">
        <v>769</v>
      </c>
    </row>
    <row r="3356" spans="1:14" s="67" customFormat="1" ht="28.5" hidden="1" outlineLevel="2">
      <c r="A3356" s="51"/>
      <c r="B3356" s="51" t="s">
        <v>1116</v>
      </c>
      <c r="C3356" s="51"/>
      <c r="D3356" s="51" t="s">
        <v>2489</v>
      </c>
      <c r="E3356" s="51"/>
      <c r="F3356" s="7" t="s">
        <v>3098</v>
      </c>
      <c r="G3356" s="51" t="s">
        <v>1120</v>
      </c>
      <c r="H3356" s="51"/>
      <c r="I3356" s="51" t="s">
        <v>61</v>
      </c>
      <c r="J3356" s="51">
        <v>4</v>
      </c>
      <c r="K3356" s="51">
        <v>4</v>
      </c>
      <c r="L3356" s="7" t="s">
        <v>1135</v>
      </c>
      <c r="M3356" s="6" t="s">
        <v>510</v>
      </c>
      <c r="N3356" s="6" t="s">
        <v>769</v>
      </c>
    </row>
    <row r="3357" spans="1:14" s="67" customFormat="1" hidden="1" outlineLevel="2">
      <c r="A3357" s="51"/>
      <c r="B3357" s="51" t="s">
        <v>1116</v>
      </c>
      <c r="C3357" s="51"/>
      <c r="D3357" s="51" t="s">
        <v>2489</v>
      </c>
      <c r="E3357" s="51"/>
      <c r="F3357" s="7" t="s">
        <v>3099</v>
      </c>
      <c r="G3357" s="51" t="s">
        <v>1120</v>
      </c>
      <c r="H3357" s="51"/>
      <c r="I3357" s="51" t="s">
        <v>61</v>
      </c>
      <c r="J3357" s="51">
        <v>4</v>
      </c>
      <c r="K3357" s="51">
        <v>4</v>
      </c>
      <c r="L3357" s="7" t="s">
        <v>1429</v>
      </c>
      <c r="M3357" s="6" t="s">
        <v>510</v>
      </c>
      <c r="N3357" s="6" t="s">
        <v>206</v>
      </c>
    </row>
    <row r="3358" spans="1:14" s="67" customFormat="1" hidden="1" outlineLevel="2">
      <c r="A3358" s="51"/>
      <c r="B3358" s="51" t="s">
        <v>1116</v>
      </c>
      <c r="C3358" s="51"/>
      <c r="D3358" s="51" t="s">
        <v>2489</v>
      </c>
      <c r="E3358" s="51"/>
      <c r="F3358" s="7" t="s">
        <v>3100</v>
      </c>
      <c r="G3358" s="51" t="s">
        <v>1120</v>
      </c>
      <c r="H3358" s="51"/>
      <c r="I3358" s="51" t="s">
        <v>1475</v>
      </c>
      <c r="J3358" s="51">
        <v>4</v>
      </c>
      <c r="K3358" s="51">
        <v>4</v>
      </c>
      <c r="L3358" s="7" t="s">
        <v>3036</v>
      </c>
      <c r="M3358" s="6" t="s">
        <v>510</v>
      </c>
      <c r="N3358" s="6" t="s">
        <v>370</v>
      </c>
    </row>
    <row r="3359" spans="1:14" s="67" customFormat="1" ht="28.5" hidden="1" outlineLevel="2">
      <c r="A3359" s="51"/>
      <c r="B3359" s="51" t="s">
        <v>1116</v>
      </c>
      <c r="C3359" s="51"/>
      <c r="D3359" s="51" t="s">
        <v>2489</v>
      </c>
      <c r="E3359" s="51"/>
      <c r="F3359" s="7" t="s">
        <v>3101</v>
      </c>
      <c r="G3359" s="51" t="s">
        <v>1120</v>
      </c>
      <c r="H3359" s="51"/>
      <c r="I3359" s="51" t="s">
        <v>1475</v>
      </c>
      <c r="J3359" s="51">
        <v>4</v>
      </c>
      <c r="K3359" s="51">
        <v>4</v>
      </c>
      <c r="L3359" s="7" t="s">
        <v>3102</v>
      </c>
      <c r="M3359" s="6" t="s">
        <v>510</v>
      </c>
      <c r="N3359" s="6" t="s">
        <v>370</v>
      </c>
    </row>
    <row r="3360" spans="1:14" s="37" customFormat="1" ht="99.75" outlineLevel="1" collapsed="1">
      <c r="A3360" s="51" t="s">
        <v>1373</v>
      </c>
      <c r="B3360" s="51" t="s">
        <v>1116</v>
      </c>
      <c r="C3360" s="51" t="s">
        <v>2547</v>
      </c>
      <c r="D3360" s="51" t="s">
        <v>2489</v>
      </c>
      <c r="E3360" s="51" t="s">
        <v>3103</v>
      </c>
      <c r="F3360" s="7" t="s">
        <v>3104</v>
      </c>
      <c r="G3360" s="51" t="s">
        <v>3105</v>
      </c>
      <c r="H3360" s="51"/>
      <c r="I3360" s="51"/>
      <c r="J3360" s="51" t="s">
        <v>348</v>
      </c>
      <c r="K3360" s="51" t="s">
        <v>344</v>
      </c>
      <c r="L3360" s="7" t="str">
        <f>L3361&amp;" "&amp;N3361&amp;M3361&amp;" "&amp;L3362&amp;" "&amp;N3362&amp;M3362&amp;" "&amp;L3363&amp;" "&amp;N3363&amp;M3363&amp;" "&amp;L3364&amp;" "&amp;N3364&amp;M3364&amp;" "&amp;L3365&amp;" "&amp;N3365&amp;M3365&amp;" "&amp;L3366&amp;" "&amp;N3366&amp;M3366&amp;" "&amp;L3367&amp;" "&amp;N3367&amp;M3367&amp;" "</f>
        <v xml:space="preserve">Ремонт трансформаторов 35 кВ 1шт Ремонт выключателей 35 кВ 1шт Ремонт разъединителей 35 кВ  1шт Ремонт выключателей 10 кВ  3шт Ремонт трансформаторов СН 10 кВ 1шт Текущий ремонт трансформаторов напряжения  10 кВ 1шт Замена проходных изоляторов 10 кВ 12шт </v>
      </c>
      <c r="M3360" s="6"/>
      <c r="N3360" s="6"/>
    </row>
    <row r="3361" spans="1:14" s="67" customFormat="1" hidden="1" outlineLevel="2">
      <c r="A3361" s="51"/>
      <c r="B3361" s="51" t="s">
        <v>1116</v>
      </c>
      <c r="C3361" s="51"/>
      <c r="D3361" s="51" t="s">
        <v>2489</v>
      </c>
      <c r="E3361" s="51"/>
      <c r="F3361" s="7" t="s">
        <v>3106</v>
      </c>
      <c r="G3361" s="51" t="s">
        <v>1120</v>
      </c>
      <c r="H3361" s="51"/>
      <c r="I3361" s="51" t="s">
        <v>1475</v>
      </c>
      <c r="J3361" s="51">
        <v>8</v>
      </c>
      <c r="K3361" s="51">
        <v>8</v>
      </c>
      <c r="L3361" s="7" t="s">
        <v>1307</v>
      </c>
      <c r="M3361" s="6" t="s">
        <v>510</v>
      </c>
      <c r="N3361" s="6" t="s">
        <v>769</v>
      </c>
    </row>
    <row r="3362" spans="1:14" s="67" customFormat="1" hidden="1" outlineLevel="2">
      <c r="A3362" s="51"/>
      <c r="B3362" s="51" t="s">
        <v>1116</v>
      </c>
      <c r="C3362" s="51"/>
      <c r="D3362" s="51" t="s">
        <v>2489</v>
      </c>
      <c r="E3362" s="51"/>
      <c r="F3362" s="7" t="s">
        <v>3107</v>
      </c>
      <c r="G3362" s="51" t="s">
        <v>1120</v>
      </c>
      <c r="H3362" s="51"/>
      <c r="I3362" s="51" t="s">
        <v>61</v>
      </c>
      <c r="J3362" s="51">
        <v>9</v>
      </c>
      <c r="K3362" s="51">
        <v>9</v>
      </c>
      <c r="L3362" s="7" t="s">
        <v>1132</v>
      </c>
      <c r="M3362" s="6" t="s">
        <v>510</v>
      </c>
      <c r="N3362" s="6" t="s">
        <v>769</v>
      </c>
    </row>
    <row r="3363" spans="1:14" s="67" customFormat="1" ht="28.5" hidden="1" outlineLevel="2">
      <c r="A3363" s="51"/>
      <c r="B3363" s="51" t="s">
        <v>1116</v>
      </c>
      <c r="C3363" s="51"/>
      <c r="D3363" s="51" t="s">
        <v>2489</v>
      </c>
      <c r="E3363" s="51"/>
      <c r="F3363" s="7" t="s">
        <v>3108</v>
      </c>
      <c r="G3363" s="51" t="s">
        <v>378</v>
      </c>
      <c r="H3363" s="51"/>
      <c r="I3363" s="51" t="s">
        <v>61</v>
      </c>
      <c r="J3363" s="51">
        <v>9</v>
      </c>
      <c r="K3363" s="51">
        <v>9</v>
      </c>
      <c r="L3363" s="7" t="s">
        <v>1135</v>
      </c>
      <c r="M3363" s="6" t="s">
        <v>510</v>
      </c>
      <c r="N3363" s="6" t="s">
        <v>769</v>
      </c>
    </row>
    <row r="3364" spans="1:14" s="67" customFormat="1" ht="28.5" hidden="1" outlineLevel="2">
      <c r="A3364" s="51"/>
      <c r="B3364" s="51" t="s">
        <v>1116</v>
      </c>
      <c r="C3364" s="51"/>
      <c r="D3364" s="51" t="s">
        <v>2489</v>
      </c>
      <c r="E3364" s="51"/>
      <c r="F3364" s="7" t="s">
        <v>3109</v>
      </c>
      <c r="G3364" s="51" t="s">
        <v>1120</v>
      </c>
      <c r="H3364" s="51"/>
      <c r="I3364" s="51" t="s">
        <v>61</v>
      </c>
      <c r="J3364" s="51">
        <v>9</v>
      </c>
      <c r="K3364" s="51">
        <v>9</v>
      </c>
      <c r="L3364" s="7" t="s">
        <v>1429</v>
      </c>
      <c r="M3364" s="6" t="s">
        <v>510</v>
      </c>
      <c r="N3364" s="6" t="s">
        <v>206</v>
      </c>
    </row>
    <row r="3365" spans="1:14" s="67" customFormat="1" hidden="1" outlineLevel="2">
      <c r="A3365" s="51"/>
      <c r="B3365" s="51" t="s">
        <v>1116</v>
      </c>
      <c r="C3365" s="51"/>
      <c r="D3365" s="51" t="s">
        <v>2489</v>
      </c>
      <c r="E3365" s="51"/>
      <c r="F3365" s="7" t="s">
        <v>3110</v>
      </c>
      <c r="G3365" s="51" t="s">
        <v>1120</v>
      </c>
      <c r="H3365" s="51"/>
      <c r="I3365" s="51" t="s">
        <v>1475</v>
      </c>
      <c r="J3365" s="51">
        <v>8</v>
      </c>
      <c r="K3365" s="51">
        <v>8</v>
      </c>
      <c r="L3365" s="7" t="s">
        <v>3036</v>
      </c>
      <c r="M3365" s="6" t="s">
        <v>510</v>
      </c>
      <c r="N3365" s="6" t="s">
        <v>769</v>
      </c>
    </row>
    <row r="3366" spans="1:14" s="67" customFormat="1" ht="28.5" hidden="1" outlineLevel="2">
      <c r="A3366" s="51"/>
      <c r="B3366" s="51" t="s">
        <v>1116</v>
      </c>
      <c r="C3366" s="51"/>
      <c r="D3366" s="51" t="s">
        <v>2489</v>
      </c>
      <c r="E3366" s="51"/>
      <c r="F3366" s="7" t="s">
        <v>3111</v>
      </c>
      <c r="G3366" s="51" t="s">
        <v>1120</v>
      </c>
      <c r="H3366" s="51"/>
      <c r="I3366" s="51" t="s">
        <v>1475</v>
      </c>
      <c r="J3366" s="51">
        <v>9</v>
      </c>
      <c r="K3366" s="51">
        <v>9</v>
      </c>
      <c r="L3366" s="7" t="s">
        <v>3102</v>
      </c>
      <c r="M3366" s="6" t="s">
        <v>510</v>
      </c>
      <c r="N3366" s="6" t="s">
        <v>769</v>
      </c>
    </row>
    <row r="3367" spans="1:14" s="67" customFormat="1" ht="28.5" hidden="1" outlineLevel="2">
      <c r="A3367" s="51"/>
      <c r="B3367" s="51" t="s">
        <v>1116</v>
      </c>
      <c r="C3367" s="51"/>
      <c r="D3367" s="51" t="s">
        <v>2489</v>
      </c>
      <c r="E3367" s="51"/>
      <c r="F3367" s="7" t="s">
        <v>3112</v>
      </c>
      <c r="G3367" s="51" t="s">
        <v>1120</v>
      </c>
      <c r="H3367" s="51"/>
      <c r="I3367" s="51" t="s">
        <v>61</v>
      </c>
      <c r="J3367" s="51">
        <v>8</v>
      </c>
      <c r="K3367" s="51">
        <v>8</v>
      </c>
      <c r="L3367" s="7" t="s">
        <v>3113</v>
      </c>
      <c r="M3367" s="6" t="s">
        <v>510</v>
      </c>
      <c r="N3367" s="6" t="s">
        <v>764</v>
      </c>
    </row>
    <row r="3368" spans="1:14" s="37" customFormat="1" ht="42.75" outlineLevel="1" collapsed="1">
      <c r="A3368" s="51" t="s">
        <v>1390</v>
      </c>
      <c r="B3368" s="51" t="s">
        <v>1116</v>
      </c>
      <c r="C3368" s="51" t="s">
        <v>2547</v>
      </c>
      <c r="D3368" s="51" t="s">
        <v>2489</v>
      </c>
      <c r="E3368" s="51" t="s">
        <v>3114</v>
      </c>
      <c r="F3368" s="7" t="s">
        <v>3115</v>
      </c>
      <c r="G3368" s="51" t="s">
        <v>1120</v>
      </c>
      <c r="H3368" s="51"/>
      <c r="I3368" s="51"/>
      <c r="J3368" s="51" t="s">
        <v>331</v>
      </c>
      <c r="K3368" s="51" t="s">
        <v>331</v>
      </c>
      <c r="L3368" s="7" t="str">
        <f>L3369&amp;" "&amp;N3369&amp;M3369&amp;" "&amp;L3370&amp;" "&amp;N3370&amp;M3370&amp;" "&amp;L3371&amp;" "&amp;N3371&amp;M3371&amp;" "</f>
        <v xml:space="preserve">Ремонт трансформаторов 35 кВ 1шт Ремонт отделителей 35 кВ 2шт Ремонт короткозамыкателей 35 кВ 2шт </v>
      </c>
      <c r="M3368" s="6"/>
      <c r="N3368" s="6"/>
    </row>
    <row r="3369" spans="1:14" s="67" customFormat="1" hidden="1" outlineLevel="2">
      <c r="A3369" s="51"/>
      <c r="B3369" s="51" t="s">
        <v>1116</v>
      </c>
      <c r="C3369" s="51"/>
      <c r="D3369" s="51" t="s">
        <v>2489</v>
      </c>
      <c r="E3369" s="51"/>
      <c r="F3369" s="7" t="s">
        <v>3116</v>
      </c>
      <c r="G3369" s="51" t="s">
        <v>1120</v>
      </c>
      <c r="H3369" s="51"/>
      <c r="I3369" s="51" t="s">
        <v>1475</v>
      </c>
      <c r="J3369" s="51">
        <v>5</v>
      </c>
      <c r="K3369" s="51">
        <v>5</v>
      </c>
      <c r="L3369" s="7" t="s">
        <v>1307</v>
      </c>
      <c r="M3369" s="6" t="s">
        <v>510</v>
      </c>
      <c r="N3369" s="6" t="s">
        <v>769</v>
      </c>
    </row>
    <row r="3370" spans="1:14" s="67" customFormat="1" hidden="1" outlineLevel="2">
      <c r="A3370" s="51"/>
      <c r="B3370" s="51" t="s">
        <v>1116</v>
      </c>
      <c r="C3370" s="51"/>
      <c r="D3370" s="51" t="s">
        <v>2489</v>
      </c>
      <c r="E3370" s="51"/>
      <c r="F3370" s="7" t="s">
        <v>3117</v>
      </c>
      <c r="G3370" s="51" t="s">
        <v>1120</v>
      </c>
      <c r="H3370" s="51"/>
      <c r="I3370" s="51" t="s">
        <v>61</v>
      </c>
      <c r="J3370" s="51">
        <v>5</v>
      </c>
      <c r="K3370" s="51">
        <v>5</v>
      </c>
      <c r="L3370" s="7" t="s">
        <v>3087</v>
      </c>
      <c r="M3370" s="6" t="s">
        <v>510</v>
      </c>
      <c r="N3370" s="6" t="s">
        <v>370</v>
      </c>
    </row>
    <row r="3371" spans="1:14" s="67" customFormat="1" hidden="1" outlineLevel="2">
      <c r="A3371" s="51"/>
      <c r="B3371" s="51" t="s">
        <v>1116</v>
      </c>
      <c r="C3371" s="51"/>
      <c r="D3371" s="51" t="s">
        <v>2489</v>
      </c>
      <c r="E3371" s="51"/>
      <c r="F3371" s="7" t="s">
        <v>3118</v>
      </c>
      <c r="G3371" s="51" t="s">
        <v>1120</v>
      </c>
      <c r="H3371" s="51"/>
      <c r="I3371" s="51" t="s">
        <v>61</v>
      </c>
      <c r="J3371" s="51" t="s">
        <v>331</v>
      </c>
      <c r="K3371" s="51" t="s">
        <v>331</v>
      </c>
      <c r="L3371" s="7" t="s">
        <v>3089</v>
      </c>
      <c r="M3371" s="6" t="s">
        <v>510</v>
      </c>
      <c r="N3371" s="6" t="s">
        <v>370</v>
      </c>
    </row>
    <row r="3372" spans="1:14" s="37" customFormat="1" ht="57" outlineLevel="1" collapsed="1">
      <c r="A3372" s="51" t="s">
        <v>1404</v>
      </c>
      <c r="B3372" s="51" t="s">
        <v>1116</v>
      </c>
      <c r="C3372" s="51" t="s">
        <v>2547</v>
      </c>
      <c r="D3372" s="51" t="s">
        <v>2489</v>
      </c>
      <c r="E3372" s="51" t="s">
        <v>3119</v>
      </c>
      <c r="F3372" s="7" t="s">
        <v>3120</v>
      </c>
      <c r="G3372" s="51" t="s">
        <v>1120</v>
      </c>
      <c r="H3372" s="51"/>
      <c r="I3372" s="51"/>
      <c r="J3372" s="51" t="s">
        <v>854</v>
      </c>
      <c r="K3372" s="51" t="s">
        <v>854</v>
      </c>
      <c r="L3372" s="7" t="str">
        <f>L3373&amp;" "&amp;N3373&amp;M3373&amp;" "&amp;L3374&amp;" "&amp;N3374&amp;M3374&amp;" "&amp;L3375&amp;" "&amp;N3375&amp;M3375&amp;" "&amp;L3376&amp;" "&amp;N3376&amp;M3376&amp;" "</f>
        <v xml:space="preserve">Ремонт трансформаторов 35 кВ 2шт Ремонт отделителей 35 кВ 1шт Ремонт короткозамыкателей 35 кВ 1шт Ремонт освещения 100м </v>
      </c>
      <c r="M3372" s="6"/>
      <c r="N3372" s="6"/>
    </row>
    <row r="3373" spans="1:14" s="67" customFormat="1" hidden="1" outlineLevel="2">
      <c r="A3373" s="51"/>
      <c r="B3373" s="51" t="s">
        <v>1116</v>
      </c>
      <c r="C3373" s="51"/>
      <c r="D3373" s="51" t="s">
        <v>2489</v>
      </c>
      <c r="E3373" s="51"/>
      <c r="F3373" s="7" t="s">
        <v>3121</v>
      </c>
      <c r="G3373" s="51" t="s">
        <v>1120</v>
      </c>
      <c r="H3373" s="51"/>
      <c r="I3373" s="51" t="s">
        <v>1475</v>
      </c>
      <c r="J3373" s="51">
        <v>11</v>
      </c>
      <c r="K3373" s="51">
        <v>11</v>
      </c>
      <c r="L3373" s="7" t="s">
        <v>1307</v>
      </c>
      <c r="M3373" s="6" t="s">
        <v>510</v>
      </c>
      <c r="N3373" s="6" t="s">
        <v>370</v>
      </c>
    </row>
    <row r="3374" spans="1:14" s="67" customFormat="1" hidden="1" outlineLevel="2">
      <c r="A3374" s="51"/>
      <c r="B3374" s="51" t="s">
        <v>1116</v>
      </c>
      <c r="C3374" s="51"/>
      <c r="D3374" s="51" t="s">
        <v>2489</v>
      </c>
      <c r="E3374" s="51"/>
      <c r="F3374" s="7" t="s">
        <v>3122</v>
      </c>
      <c r="G3374" s="51" t="s">
        <v>1120</v>
      </c>
      <c r="H3374" s="51"/>
      <c r="I3374" s="51" t="s">
        <v>61</v>
      </c>
      <c r="J3374" s="51">
        <v>11</v>
      </c>
      <c r="K3374" s="51">
        <v>11</v>
      </c>
      <c r="L3374" s="7" t="s">
        <v>3087</v>
      </c>
      <c r="M3374" s="6" t="s">
        <v>510</v>
      </c>
      <c r="N3374" s="6" t="s">
        <v>769</v>
      </c>
    </row>
    <row r="3375" spans="1:14" s="67" customFormat="1" hidden="1" outlineLevel="2">
      <c r="A3375" s="51"/>
      <c r="B3375" s="51" t="s">
        <v>1116</v>
      </c>
      <c r="C3375" s="51"/>
      <c r="D3375" s="51" t="s">
        <v>2489</v>
      </c>
      <c r="E3375" s="51"/>
      <c r="F3375" s="7" t="s">
        <v>3088</v>
      </c>
      <c r="G3375" s="51" t="s">
        <v>1120</v>
      </c>
      <c r="H3375" s="51"/>
      <c r="I3375" s="51" t="s">
        <v>61</v>
      </c>
      <c r="J3375" s="51">
        <v>11</v>
      </c>
      <c r="K3375" s="51">
        <v>11</v>
      </c>
      <c r="L3375" s="7" t="s">
        <v>3089</v>
      </c>
      <c r="M3375" s="6" t="s">
        <v>510</v>
      </c>
      <c r="N3375" s="6" t="s">
        <v>769</v>
      </c>
    </row>
    <row r="3376" spans="1:14" s="67" customFormat="1" hidden="1" outlineLevel="2">
      <c r="A3376" s="51"/>
      <c r="B3376" s="51" t="s">
        <v>1116</v>
      </c>
      <c r="C3376" s="51"/>
      <c r="D3376" s="51" t="s">
        <v>2489</v>
      </c>
      <c r="E3376" s="51"/>
      <c r="F3376" s="7" t="s">
        <v>3123</v>
      </c>
      <c r="G3376" s="51" t="s">
        <v>1120</v>
      </c>
      <c r="H3376" s="51"/>
      <c r="I3376" s="51" t="s">
        <v>61</v>
      </c>
      <c r="J3376" s="51">
        <v>11</v>
      </c>
      <c r="K3376" s="51">
        <v>11</v>
      </c>
      <c r="L3376" s="7" t="s">
        <v>3005</v>
      </c>
      <c r="M3376" s="6" t="s">
        <v>826</v>
      </c>
      <c r="N3376" s="6" t="s">
        <v>3006</v>
      </c>
    </row>
    <row r="3377" spans="1:14" s="37" customFormat="1" ht="142.5" outlineLevel="1" collapsed="1">
      <c r="A3377" s="51" t="s">
        <v>1421</v>
      </c>
      <c r="B3377" s="51" t="s">
        <v>1116</v>
      </c>
      <c r="C3377" s="51" t="s">
        <v>2492</v>
      </c>
      <c r="D3377" s="51" t="s">
        <v>2489</v>
      </c>
      <c r="E3377" s="51" t="s">
        <v>3124</v>
      </c>
      <c r="F3377" s="7" t="s">
        <v>3125</v>
      </c>
      <c r="G3377" s="51" t="s">
        <v>3105</v>
      </c>
      <c r="H3377" s="51"/>
      <c r="I3377" s="51"/>
      <c r="J3377" s="51" t="s">
        <v>215</v>
      </c>
      <c r="K3377" s="51" t="s">
        <v>344</v>
      </c>
      <c r="L3377" s="7" t="str">
        <f>L3378&amp;" "&amp;N3378&amp;M3378&amp;" "&amp;L3379&amp;" "&amp;N3379&amp;M3379&amp;" "&amp;L3380&amp;" "&amp;N3380&amp;M3380&amp;" "&amp;L3381&amp;" "&amp;N3381&amp;M3381&amp;" "&amp;L3382&amp;" "&amp;N3382&amp;M3382&amp;" "&amp;L3383&amp;" "&amp;N3383&amp;M3383&amp;" "&amp;L3384&amp;" "&amp;N3384&amp;M3384&amp;" "&amp;L3385&amp;" "&amp;N3385&amp;M3385&amp;" "&amp;L3386&amp;" "&amp;N3386&amp;M3386&amp;" "&amp;L3387&amp;" "&amp;N3387&amp;M3387&amp;" "</f>
        <v xml:space="preserve">Ремонт трансформаторов 35 кВ 1шт Текущий ремонт выключателей 35 кВ 4шт Ремонт разъединителей 35 кВ  12шт Текущий ремонт разъединителей 35 кВ  1шт Ремонт трансформаторов СН 10 кВ 2шт Текущий ремонт предохранителей 35 кВ 6шт Ремонт трансформаторов напряжения  35 кВ 6шт Ремонт разрядников  35 кВ 3шт Ремонт высокочастотных заградителей 35 кВ 2шт Ремонт конденсаторов связи 35 кВ 2шт </v>
      </c>
      <c r="M3377" s="6"/>
      <c r="N3377" s="6"/>
    </row>
    <row r="3378" spans="1:14" s="67" customFormat="1" hidden="1" outlineLevel="2">
      <c r="A3378" s="51"/>
      <c r="B3378" s="51" t="s">
        <v>1116</v>
      </c>
      <c r="C3378" s="51"/>
      <c r="D3378" s="51" t="s">
        <v>2489</v>
      </c>
      <c r="E3378" s="51"/>
      <c r="F3378" s="7" t="s">
        <v>3126</v>
      </c>
      <c r="G3378" s="51" t="s">
        <v>1120</v>
      </c>
      <c r="H3378" s="51"/>
      <c r="I3378" s="51" t="s">
        <v>1475</v>
      </c>
      <c r="J3378" s="51">
        <v>4</v>
      </c>
      <c r="K3378" s="51">
        <v>4</v>
      </c>
      <c r="L3378" s="7" t="s">
        <v>1307</v>
      </c>
      <c r="M3378" s="6" t="s">
        <v>510</v>
      </c>
      <c r="N3378" s="6" t="s">
        <v>769</v>
      </c>
    </row>
    <row r="3379" spans="1:14" s="67" customFormat="1" ht="28.5" hidden="1" outlineLevel="2">
      <c r="A3379" s="51"/>
      <c r="B3379" s="51" t="s">
        <v>1116</v>
      </c>
      <c r="C3379" s="51"/>
      <c r="D3379" s="51" t="s">
        <v>2489</v>
      </c>
      <c r="E3379" s="51"/>
      <c r="F3379" s="7" t="s">
        <v>3127</v>
      </c>
      <c r="G3379" s="51" t="s">
        <v>1120</v>
      </c>
      <c r="H3379" s="51"/>
      <c r="I3379" s="51" t="s">
        <v>1475</v>
      </c>
      <c r="J3379" s="51">
        <v>5</v>
      </c>
      <c r="K3379" s="51">
        <v>5</v>
      </c>
      <c r="L3379" s="7" t="s">
        <v>2986</v>
      </c>
      <c r="M3379" s="6" t="s">
        <v>510</v>
      </c>
      <c r="N3379" s="6" t="s">
        <v>215</v>
      </c>
    </row>
    <row r="3380" spans="1:14" s="67" customFormat="1" ht="99.75" hidden="1" outlineLevel="2">
      <c r="A3380" s="51"/>
      <c r="B3380" s="51" t="s">
        <v>1116</v>
      </c>
      <c r="C3380" s="51"/>
      <c r="D3380" s="51" t="s">
        <v>2489</v>
      </c>
      <c r="E3380" s="51"/>
      <c r="F3380" s="7" t="s">
        <v>3128</v>
      </c>
      <c r="G3380" s="51" t="s">
        <v>378</v>
      </c>
      <c r="H3380" s="51"/>
      <c r="I3380" s="51" t="s">
        <v>61</v>
      </c>
      <c r="J3380" s="51">
        <v>5</v>
      </c>
      <c r="K3380" s="51">
        <v>9</v>
      </c>
      <c r="L3380" s="7" t="s">
        <v>1135</v>
      </c>
      <c r="M3380" s="6" t="s">
        <v>510</v>
      </c>
      <c r="N3380" s="6" t="s">
        <v>764</v>
      </c>
    </row>
    <row r="3381" spans="1:14" s="67" customFormat="1" ht="28.5" hidden="1" outlineLevel="2">
      <c r="A3381" s="51"/>
      <c r="B3381" s="51" t="s">
        <v>1116</v>
      </c>
      <c r="C3381" s="51"/>
      <c r="D3381" s="51" t="s">
        <v>2489</v>
      </c>
      <c r="E3381" s="51"/>
      <c r="F3381" s="7" t="s">
        <v>3129</v>
      </c>
      <c r="G3381" s="51" t="s">
        <v>1120</v>
      </c>
      <c r="H3381" s="51"/>
      <c r="I3381" s="51" t="s">
        <v>1475</v>
      </c>
      <c r="J3381" s="51">
        <v>9</v>
      </c>
      <c r="K3381" s="51">
        <v>9</v>
      </c>
      <c r="L3381" s="7" t="s">
        <v>3130</v>
      </c>
      <c r="M3381" s="6" t="s">
        <v>510</v>
      </c>
      <c r="N3381" s="6" t="s">
        <v>769</v>
      </c>
    </row>
    <row r="3382" spans="1:14" s="67" customFormat="1" hidden="1" outlineLevel="2">
      <c r="A3382" s="51"/>
      <c r="B3382" s="51" t="s">
        <v>1116</v>
      </c>
      <c r="C3382" s="51"/>
      <c r="D3382" s="51" t="s">
        <v>2489</v>
      </c>
      <c r="E3382" s="51"/>
      <c r="F3382" s="7" t="s">
        <v>3131</v>
      </c>
      <c r="G3382" s="51" t="s">
        <v>1120</v>
      </c>
      <c r="H3382" s="51"/>
      <c r="I3382" s="51" t="s">
        <v>1475</v>
      </c>
      <c r="J3382" s="51">
        <v>4</v>
      </c>
      <c r="K3382" s="51">
        <v>4</v>
      </c>
      <c r="L3382" s="7" t="s">
        <v>3036</v>
      </c>
      <c r="M3382" s="6" t="s">
        <v>510</v>
      </c>
      <c r="N3382" s="6" t="s">
        <v>370</v>
      </c>
    </row>
    <row r="3383" spans="1:14" s="67" customFormat="1" ht="28.5" hidden="1" outlineLevel="2">
      <c r="A3383" s="51"/>
      <c r="B3383" s="51" t="s">
        <v>1116</v>
      </c>
      <c r="C3383" s="51"/>
      <c r="D3383" s="51" t="s">
        <v>2489</v>
      </c>
      <c r="E3383" s="51"/>
      <c r="F3383" s="7" t="s">
        <v>3132</v>
      </c>
      <c r="G3383" s="51" t="s">
        <v>1120</v>
      </c>
      <c r="H3383" s="51"/>
      <c r="I3383" s="51" t="s">
        <v>1475</v>
      </c>
      <c r="J3383" s="51">
        <v>4</v>
      </c>
      <c r="K3383" s="51">
        <v>4</v>
      </c>
      <c r="L3383" s="7" t="s">
        <v>3133</v>
      </c>
      <c r="M3383" s="6" t="s">
        <v>510</v>
      </c>
      <c r="N3383" s="6" t="s">
        <v>332</v>
      </c>
    </row>
    <row r="3384" spans="1:14" s="67" customFormat="1" hidden="1" outlineLevel="2">
      <c r="A3384" s="51"/>
      <c r="B3384" s="51" t="s">
        <v>1116</v>
      </c>
      <c r="C3384" s="51"/>
      <c r="D3384" s="51" t="s">
        <v>2489</v>
      </c>
      <c r="E3384" s="51"/>
      <c r="F3384" s="7" t="s">
        <v>2991</v>
      </c>
      <c r="G3384" s="51" t="s">
        <v>1120</v>
      </c>
      <c r="H3384" s="51"/>
      <c r="I3384" s="51" t="s">
        <v>1475</v>
      </c>
      <c r="J3384" s="51">
        <v>4</v>
      </c>
      <c r="K3384" s="51">
        <v>4</v>
      </c>
      <c r="L3384" s="7" t="s">
        <v>3134</v>
      </c>
      <c r="M3384" s="6" t="s">
        <v>510</v>
      </c>
      <c r="N3384" s="6" t="s">
        <v>332</v>
      </c>
    </row>
    <row r="3385" spans="1:14" s="67" customFormat="1" hidden="1" outlineLevel="2">
      <c r="A3385" s="51"/>
      <c r="B3385" s="51" t="s">
        <v>1116</v>
      </c>
      <c r="C3385" s="51"/>
      <c r="D3385" s="51" t="s">
        <v>2489</v>
      </c>
      <c r="E3385" s="51"/>
      <c r="F3385" s="7" t="s">
        <v>3135</v>
      </c>
      <c r="G3385" s="51" t="s">
        <v>1120</v>
      </c>
      <c r="H3385" s="51"/>
      <c r="I3385" s="51" t="s">
        <v>1475</v>
      </c>
      <c r="J3385" s="51">
        <v>4</v>
      </c>
      <c r="K3385" s="51">
        <v>4</v>
      </c>
      <c r="L3385" s="7" t="s">
        <v>3136</v>
      </c>
      <c r="M3385" s="6" t="s">
        <v>510</v>
      </c>
      <c r="N3385" s="6" t="s">
        <v>206</v>
      </c>
    </row>
    <row r="3386" spans="1:14" s="67" customFormat="1" ht="28.5" hidden="1" outlineLevel="2">
      <c r="A3386" s="51"/>
      <c r="B3386" s="51" t="s">
        <v>1116</v>
      </c>
      <c r="C3386" s="51"/>
      <c r="D3386" s="51" t="s">
        <v>2489</v>
      </c>
      <c r="E3386" s="51"/>
      <c r="F3386" s="7" t="s">
        <v>3137</v>
      </c>
      <c r="G3386" s="51" t="s">
        <v>1120</v>
      </c>
      <c r="H3386" s="51"/>
      <c r="I3386" s="51" t="s">
        <v>1475</v>
      </c>
      <c r="J3386" s="51">
        <v>9</v>
      </c>
      <c r="K3386" s="51">
        <v>9</v>
      </c>
      <c r="L3386" s="7" t="s">
        <v>3068</v>
      </c>
      <c r="M3386" s="6" t="s">
        <v>510</v>
      </c>
      <c r="N3386" s="6" t="s">
        <v>370</v>
      </c>
    </row>
    <row r="3387" spans="1:14" s="67" customFormat="1" ht="28.5" hidden="1" outlineLevel="2">
      <c r="A3387" s="51"/>
      <c r="B3387" s="51" t="s">
        <v>1116</v>
      </c>
      <c r="C3387" s="51"/>
      <c r="D3387" s="51" t="s">
        <v>2489</v>
      </c>
      <c r="E3387" s="51"/>
      <c r="F3387" s="7" t="s">
        <v>3138</v>
      </c>
      <c r="G3387" s="51" t="s">
        <v>1120</v>
      </c>
      <c r="H3387" s="51"/>
      <c r="I3387" s="51" t="s">
        <v>1475</v>
      </c>
      <c r="J3387" s="51">
        <v>9</v>
      </c>
      <c r="K3387" s="51">
        <v>9</v>
      </c>
      <c r="L3387" s="7" t="s">
        <v>3070</v>
      </c>
      <c r="M3387" s="6" t="s">
        <v>510</v>
      </c>
      <c r="N3387" s="6" t="s">
        <v>370</v>
      </c>
    </row>
    <row r="3388" spans="1:14" s="37" customFormat="1" ht="114" outlineLevel="1" collapsed="1">
      <c r="A3388" s="51" t="s">
        <v>1440</v>
      </c>
      <c r="B3388" s="51" t="s">
        <v>1116</v>
      </c>
      <c r="C3388" s="51" t="s">
        <v>2492</v>
      </c>
      <c r="D3388" s="51" t="s">
        <v>2489</v>
      </c>
      <c r="E3388" s="51" t="s">
        <v>3139</v>
      </c>
      <c r="F3388" s="7" t="s">
        <v>3140</v>
      </c>
      <c r="G3388" s="51" t="s">
        <v>1120</v>
      </c>
      <c r="H3388" s="51" t="s">
        <v>3141</v>
      </c>
      <c r="I3388" s="51"/>
      <c r="J3388" s="51" t="s">
        <v>215</v>
      </c>
      <c r="K3388" s="51" t="s">
        <v>854</v>
      </c>
      <c r="L3388" s="7" t="str">
        <f>L3389&amp;" "&amp;N3389&amp;M3389&amp;" "&amp;L3390&amp;" "&amp;N3390&amp;M3390&amp;" "&amp;L3391&amp;" "&amp;N3391&amp;M3391&amp;" "&amp;L3392&amp;" "&amp;N3392&amp;M3392&amp;" "&amp;L3393&amp;" "&amp;N3393&amp;M3393&amp;" "&amp;L3394&amp;" "&amp;N3394&amp;M3394&amp;" "&amp;L3395&amp;" "&amp;N3395&amp;M3395&amp;" "&amp;L3396&amp;" "&amp;N3396&amp;M3396&amp;" "</f>
        <v xml:space="preserve">Ремонт трансформаторов 35 кВ 2шт Текущий ремонт выключателей 35 кВ 2шт Текущий ремонт разъединителей 35 кВ  5шт Ремонт выключателей 10 кВ 3шт Ремонт трансформаторов СН 10 кВ 1шт Ремонт трансформаторов СН 10 кВ 1шт Ремонт ячеек 10 кВ 2шт Покраска металлоконструкций  161м2 </v>
      </c>
      <c r="M3388" s="6"/>
      <c r="N3388" s="6"/>
    </row>
    <row r="3389" spans="1:14" s="67" customFormat="1" hidden="1" outlineLevel="2">
      <c r="A3389" s="51"/>
      <c r="B3389" s="51" t="s">
        <v>1116</v>
      </c>
      <c r="C3389" s="51"/>
      <c r="D3389" s="51" t="s">
        <v>2489</v>
      </c>
      <c r="E3389" s="51"/>
      <c r="F3389" s="7" t="s">
        <v>3142</v>
      </c>
      <c r="G3389" s="51" t="s">
        <v>1120</v>
      </c>
      <c r="H3389" s="51"/>
      <c r="I3389" s="51" t="s">
        <v>1475</v>
      </c>
      <c r="J3389" s="51">
        <v>4</v>
      </c>
      <c r="K3389" s="51">
        <v>11</v>
      </c>
      <c r="L3389" s="7" t="s">
        <v>1307</v>
      </c>
      <c r="M3389" s="6" t="s">
        <v>510</v>
      </c>
      <c r="N3389" s="6" t="s">
        <v>370</v>
      </c>
    </row>
    <row r="3390" spans="1:14" s="67" customFormat="1" ht="28.5" hidden="1" outlineLevel="2">
      <c r="A3390" s="51"/>
      <c r="B3390" s="51" t="s">
        <v>1116</v>
      </c>
      <c r="C3390" s="51"/>
      <c r="D3390" s="51" t="s">
        <v>2489</v>
      </c>
      <c r="E3390" s="51"/>
      <c r="F3390" s="7" t="s">
        <v>3143</v>
      </c>
      <c r="G3390" s="51" t="s">
        <v>1120</v>
      </c>
      <c r="H3390" s="51"/>
      <c r="I3390" s="51" t="s">
        <v>1475</v>
      </c>
      <c r="J3390" s="51">
        <v>9</v>
      </c>
      <c r="K3390" s="51">
        <v>9</v>
      </c>
      <c r="L3390" s="7" t="s">
        <v>2986</v>
      </c>
      <c r="M3390" s="6" t="s">
        <v>510</v>
      </c>
      <c r="N3390" s="6" t="s">
        <v>370</v>
      </c>
    </row>
    <row r="3391" spans="1:14" s="67" customFormat="1" ht="42.75" hidden="1" outlineLevel="2">
      <c r="A3391" s="51"/>
      <c r="B3391" s="51" t="s">
        <v>1116</v>
      </c>
      <c r="C3391" s="51"/>
      <c r="D3391" s="51" t="s">
        <v>2489</v>
      </c>
      <c r="E3391" s="51"/>
      <c r="F3391" s="7" t="s">
        <v>3144</v>
      </c>
      <c r="G3391" s="51" t="s">
        <v>1120</v>
      </c>
      <c r="H3391" s="51"/>
      <c r="I3391" s="51" t="s">
        <v>1475</v>
      </c>
      <c r="J3391" s="51">
        <v>9</v>
      </c>
      <c r="K3391" s="51">
        <v>9</v>
      </c>
      <c r="L3391" s="7" t="s">
        <v>3130</v>
      </c>
      <c r="M3391" s="6" t="s">
        <v>510</v>
      </c>
      <c r="N3391" s="6" t="s">
        <v>331</v>
      </c>
    </row>
    <row r="3392" spans="1:14" s="67" customFormat="1" ht="28.5" hidden="1" outlineLevel="2">
      <c r="A3392" s="51"/>
      <c r="B3392" s="51" t="s">
        <v>1116</v>
      </c>
      <c r="C3392" s="51"/>
      <c r="D3392" s="51" t="s">
        <v>2489</v>
      </c>
      <c r="E3392" s="51"/>
      <c r="F3392" s="7" t="s">
        <v>3145</v>
      </c>
      <c r="G3392" s="51" t="s">
        <v>1120</v>
      </c>
      <c r="H3392" s="51"/>
      <c r="I3392" s="51" t="s">
        <v>61</v>
      </c>
      <c r="J3392" s="51">
        <v>11</v>
      </c>
      <c r="K3392" s="51">
        <v>11</v>
      </c>
      <c r="L3392" s="7" t="s">
        <v>1169</v>
      </c>
      <c r="M3392" s="6" t="s">
        <v>510</v>
      </c>
      <c r="N3392" s="6" t="s">
        <v>206</v>
      </c>
    </row>
    <row r="3393" spans="1:14" s="67" customFormat="1" hidden="1" outlineLevel="2">
      <c r="A3393" s="51"/>
      <c r="B3393" s="51" t="s">
        <v>1116</v>
      </c>
      <c r="C3393" s="51"/>
      <c r="D3393" s="51" t="s">
        <v>2489</v>
      </c>
      <c r="E3393" s="51"/>
      <c r="F3393" s="7" t="s">
        <v>1416</v>
      </c>
      <c r="G3393" s="51" t="s">
        <v>1120</v>
      </c>
      <c r="H3393" s="51"/>
      <c r="I3393" s="51" t="s">
        <v>61</v>
      </c>
      <c r="J3393" s="51">
        <v>11</v>
      </c>
      <c r="K3393" s="51">
        <v>11</v>
      </c>
      <c r="L3393" s="7" t="s">
        <v>3036</v>
      </c>
      <c r="M3393" s="6" t="s">
        <v>510</v>
      </c>
      <c r="N3393" s="6" t="s">
        <v>769</v>
      </c>
    </row>
    <row r="3394" spans="1:14" s="67" customFormat="1" hidden="1" outlineLevel="2">
      <c r="A3394" s="51"/>
      <c r="B3394" s="51" t="s">
        <v>1116</v>
      </c>
      <c r="C3394" s="51"/>
      <c r="D3394" s="51" t="s">
        <v>2489</v>
      </c>
      <c r="E3394" s="51"/>
      <c r="F3394" s="7" t="s">
        <v>1413</v>
      </c>
      <c r="G3394" s="51" t="s">
        <v>1120</v>
      </c>
      <c r="H3394" s="51"/>
      <c r="I3394" s="51" t="s">
        <v>1475</v>
      </c>
      <c r="J3394" s="51">
        <v>11</v>
      </c>
      <c r="K3394" s="51">
        <v>11</v>
      </c>
      <c r="L3394" s="7" t="s">
        <v>3036</v>
      </c>
      <c r="M3394" s="6" t="s">
        <v>510</v>
      </c>
      <c r="N3394" s="6" t="s">
        <v>769</v>
      </c>
    </row>
    <row r="3395" spans="1:14" s="67" customFormat="1" ht="28.5" hidden="1" outlineLevel="2">
      <c r="A3395" s="51"/>
      <c r="B3395" s="51" t="s">
        <v>1116</v>
      </c>
      <c r="C3395" s="51"/>
      <c r="D3395" s="51" t="s">
        <v>2489</v>
      </c>
      <c r="E3395" s="51"/>
      <c r="F3395" s="7" t="s">
        <v>3146</v>
      </c>
      <c r="G3395" s="51" t="s">
        <v>1120</v>
      </c>
      <c r="H3395" s="51"/>
      <c r="I3395" s="51" t="s">
        <v>61</v>
      </c>
      <c r="J3395" s="51">
        <v>11</v>
      </c>
      <c r="K3395" s="51">
        <v>11</v>
      </c>
      <c r="L3395" s="7" t="s">
        <v>3147</v>
      </c>
      <c r="M3395" s="6" t="s">
        <v>510</v>
      </c>
      <c r="N3395" s="6" t="s">
        <v>370</v>
      </c>
    </row>
    <row r="3396" spans="1:14" s="67" customFormat="1" ht="114" hidden="1" outlineLevel="2">
      <c r="A3396" s="51"/>
      <c r="B3396" s="51" t="s">
        <v>1116</v>
      </c>
      <c r="C3396" s="51"/>
      <c r="D3396" s="51" t="s">
        <v>2489</v>
      </c>
      <c r="E3396" s="51"/>
      <c r="F3396" s="7" t="s">
        <v>1494</v>
      </c>
      <c r="G3396" s="51" t="s">
        <v>1120</v>
      </c>
      <c r="H3396" s="51" t="s">
        <v>3141</v>
      </c>
      <c r="I3396" s="51" t="s">
        <v>1475</v>
      </c>
      <c r="J3396" s="51">
        <v>9</v>
      </c>
      <c r="K3396" s="51">
        <v>9</v>
      </c>
      <c r="L3396" s="7" t="s">
        <v>3148</v>
      </c>
      <c r="M3396" s="6" t="s">
        <v>2353</v>
      </c>
      <c r="N3396" s="6" t="s">
        <v>3149</v>
      </c>
    </row>
    <row r="3397" spans="1:14" s="37" customFormat="1" ht="114" outlineLevel="1" collapsed="1">
      <c r="A3397" s="51" t="s">
        <v>1457</v>
      </c>
      <c r="B3397" s="51" t="s">
        <v>1116</v>
      </c>
      <c r="C3397" s="51" t="s">
        <v>2492</v>
      </c>
      <c r="D3397" s="51" t="s">
        <v>2489</v>
      </c>
      <c r="E3397" s="51" t="s">
        <v>3150</v>
      </c>
      <c r="F3397" s="7" t="s">
        <v>3151</v>
      </c>
      <c r="G3397" s="51" t="s">
        <v>1120</v>
      </c>
      <c r="H3397" s="51"/>
      <c r="I3397" s="51"/>
      <c r="J3397" s="51" t="s">
        <v>332</v>
      </c>
      <c r="K3397" s="51" t="s">
        <v>346</v>
      </c>
      <c r="L3397" s="7" t="str">
        <f>L3398&amp;" "&amp;N3398&amp;M3398&amp;" "&amp;L3399&amp;" "&amp;N3399&amp;M3399&amp;" "&amp;L3400&amp;" "&amp;N3400&amp;M3400&amp;" "&amp;L3401&amp;" "&amp;N3401&amp;M3401&amp;" "&amp;L3402&amp;" "&amp;N3402&amp;M3402&amp;" "&amp;L3403&amp;" "&amp;N3403&amp;M3403&amp;" "&amp;L3404&amp;" "&amp;N3404&amp;M3404&amp;" "&amp;L3405&amp;" "&amp;N3405&amp;M3405&amp;" "</f>
        <v xml:space="preserve">Ремонт разъединителей 35 кВ  7шт Ремонт высокочастотных заградителей 35 кВ 1шт Ремонт конденсаторов связи 35 кВ 1шт Текущий ремонт предохранителей 35 кВ 6шт Ремонт ошиновки и контактных соединений 14яч. Текущий ремонт выключателей 10 кВ 5шт Ремонт ячеек 10 кВ 2шт Покраска металлоконструкций  168м2 </v>
      </c>
      <c r="M3397" s="6"/>
      <c r="N3397" s="6"/>
    </row>
    <row r="3398" spans="1:14" s="67" customFormat="1" ht="57" hidden="1" outlineLevel="2">
      <c r="A3398" s="51"/>
      <c r="B3398" s="51" t="s">
        <v>1116</v>
      </c>
      <c r="C3398" s="51"/>
      <c r="D3398" s="51" t="s">
        <v>2489</v>
      </c>
      <c r="E3398" s="51"/>
      <c r="F3398" s="7" t="s">
        <v>3152</v>
      </c>
      <c r="G3398" s="51" t="s">
        <v>1120</v>
      </c>
      <c r="H3398" s="51"/>
      <c r="I3398" s="51" t="s">
        <v>61</v>
      </c>
      <c r="J3398" s="51">
        <v>6</v>
      </c>
      <c r="K3398" s="51">
        <v>7</v>
      </c>
      <c r="L3398" s="7" t="s">
        <v>1135</v>
      </c>
      <c r="M3398" s="6" t="s">
        <v>510</v>
      </c>
      <c r="N3398" s="6" t="s">
        <v>346</v>
      </c>
    </row>
    <row r="3399" spans="1:14" s="67" customFormat="1" hidden="1" outlineLevel="2">
      <c r="A3399" s="51"/>
      <c r="B3399" s="51" t="s">
        <v>1116</v>
      </c>
      <c r="C3399" s="51"/>
      <c r="D3399" s="51" t="s">
        <v>2489</v>
      </c>
      <c r="E3399" s="51"/>
      <c r="F3399" s="7" t="s">
        <v>3153</v>
      </c>
      <c r="G3399" s="51" t="s">
        <v>1120</v>
      </c>
      <c r="H3399" s="51"/>
      <c r="I3399" s="51" t="s">
        <v>1475</v>
      </c>
      <c r="J3399" s="51">
        <v>7</v>
      </c>
      <c r="K3399" s="51">
        <v>7</v>
      </c>
      <c r="L3399" s="7" t="s">
        <v>3068</v>
      </c>
      <c r="M3399" s="6" t="s">
        <v>510</v>
      </c>
      <c r="N3399" s="6" t="s">
        <v>769</v>
      </c>
    </row>
    <row r="3400" spans="1:14" s="67" customFormat="1" hidden="1" outlineLevel="2">
      <c r="A3400" s="51"/>
      <c r="B3400" s="51" t="s">
        <v>1116</v>
      </c>
      <c r="C3400" s="51"/>
      <c r="D3400" s="51" t="s">
        <v>2489</v>
      </c>
      <c r="E3400" s="51"/>
      <c r="F3400" s="7" t="s">
        <v>3154</v>
      </c>
      <c r="G3400" s="51" t="s">
        <v>1120</v>
      </c>
      <c r="H3400" s="51"/>
      <c r="I3400" s="51" t="s">
        <v>1475</v>
      </c>
      <c r="J3400" s="51">
        <v>7</v>
      </c>
      <c r="K3400" s="51">
        <v>7</v>
      </c>
      <c r="L3400" s="7" t="s">
        <v>3070</v>
      </c>
      <c r="M3400" s="6" t="s">
        <v>510</v>
      </c>
      <c r="N3400" s="6" t="s">
        <v>769</v>
      </c>
    </row>
    <row r="3401" spans="1:14" s="67" customFormat="1" hidden="1" outlineLevel="2">
      <c r="A3401" s="51"/>
      <c r="B3401" s="51" t="s">
        <v>1116</v>
      </c>
      <c r="C3401" s="51"/>
      <c r="D3401" s="51" t="s">
        <v>2489</v>
      </c>
      <c r="E3401" s="51"/>
      <c r="F3401" s="7" t="s">
        <v>3155</v>
      </c>
      <c r="G3401" s="51" t="s">
        <v>1120</v>
      </c>
      <c r="H3401" s="51"/>
      <c r="I3401" s="51" t="s">
        <v>1475</v>
      </c>
      <c r="J3401" s="51">
        <v>6</v>
      </c>
      <c r="K3401" s="51">
        <v>7</v>
      </c>
      <c r="L3401" s="7" t="s">
        <v>3133</v>
      </c>
      <c r="M3401" s="6" t="s">
        <v>510</v>
      </c>
      <c r="N3401" s="6" t="s">
        <v>332</v>
      </c>
    </row>
    <row r="3402" spans="1:14" s="67" customFormat="1" hidden="1" outlineLevel="2">
      <c r="A3402" s="51"/>
      <c r="B3402" s="51" t="s">
        <v>1116</v>
      </c>
      <c r="C3402" s="51"/>
      <c r="D3402" s="51" t="s">
        <v>2489</v>
      </c>
      <c r="E3402" s="51"/>
      <c r="F3402" s="7" t="s">
        <v>3074</v>
      </c>
      <c r="G3402" s="51" t="s">
        <v>1120</v>
      </c>
      <c r="H3402" s="51"/>
      <c r="I3402" s="51" t="s">
        <v>61</v>
      </c>
      <c r="J3402" s="51">
        <v>6</v>
      </c>
      <c r="K3402" s="51">
        <v>6</v>
      </c>
      <c r="L3402" s="7" t="s">
        <v>3075</v>
      </c>
      <c r="M3402" s="6" t="s">
        <v>3156</v>
      </c>
      <c r="N3402" s="6" t="s">
        <v>2034</v>
      </c>
    </row>
    <row r="3403" spans="1:14" s="67" customFormat="1" ht="28.5" hidden="1" outlineLevel="2">
      <c r="A3403" s="51"/>
      <c r="B3403" s="51" t="s">
        <v>1116</v>
      </c>
      <c r="C3403" s="51"/>
      <c r="D3403" s="51" t="s">
        <v>2489</v>
      </c>
      <c r="E3403" s="51"/>
      <c r="F3403" s="7" t="s">
        <v>3157</v>
      </c>
      <c r="G3403" s="51" t="s">
        <v>1120</v>
      </c>
      <c r="H3403" s="51"/>
      <c r="I3403" s="51" t="s">
        <v>1475</v>
      </c>
      <c r="J3403" s="51">
        <v>6</v>
      </c>
      <c r="K3403" s="51">
        <v>7</v>
      </c>
      <c r="L3403" s="7" t="s">
        <v>3034</v>
      </c>
      <c r="M3403" s="6" t="s">
        <v>510</v>
      </c>
      <c r="N3403" s="6" t="s">
        <v>331</v>
      </c>
    </row>
    <row r="3404" spans="1:14" s="67" customFormat="1" ht="28.5" hidden="1" outlineLevel="2">
      <c r="A3404" s="51"/>
      <c r="B3404" s="51" t="s">
        <v>1116</v>
      </c>
      <c r="C3404" s="51"/>
      <c r="D3404" s="51" t="s">
        <v>2489</v>
      </c>
      <c r="E3404" s="51"/>
      <c r="F3404" s="7" t="s">
        <v>3158</v>
      </c>
      <c r="G3404" s="51" t="s">
        <v>1120</v>
      </c>
      <c r="H3404" s="51"/>
      <c r="I3404" s="51" t="s">
        <v>61</v>
      </c>
      <c r="J3404" s="51">
        <v>6</v>
      </c>
      <c r="K3404" s="51">
        <v>7</v>
      </c>
      <c r="L3404" s="7" t="s">
        <v>3147</v>
      </c>
      <c r="M3404" s="6" t="s">
        <v>510</v>
      </c>
      <c r="N3404" s="6" t="s">
        <v>370</v>
      </c>
    </row>
    <row r="3405" spans="1:14" s="67" customFormat="1" hidden="1" outlineLevel="2">
      <c r="A3405" s="51"/>
      <c r="B3405" s="51" t="s">
        <v>1116</v>
      </c>
      <c r="C3405" s="51"/>
      <c r="D3405" s="51" t="s">
        <v>2489</v>
      </c>
      <c r="E3405" s="51"/>
      <c r="F3405" s="7" t="s">
        <v>1494</v>
      </c>
      <c r="G3405" s="51" t="s">
        <v>1120</v>
      </c>
      <c r="H3405" s="51"/>
      <c r="I3405" s="51" t="s">
        <v>1475</v>
      </c>
      <c r="J3405" s="51">
        <v>6</v>
      </c>
      <c r="K3405" s="51">
        <v>6</v>
      </c>
      <c r="L3405" s="7" t="s">
        <v>3148</v>
      </c>
      <c r="M3405" s="6" t="s">
        <v>2353</v>
      </c>
      <c r="N3405" s="6" t="s">
        <v>3159</v>
      </c>
    </row>
    <row r="3406" spans="1:14" s="37" customFormat="1" ht="71.25" outlineLevel="1" collapsed="1">
      <c r="A3406" s="51" t="s">
        <v>1471</v>
      </c>
      <c r="B3406" s="51" t="s">
        <v>1116</v>
      </c>
      <c r="C3406" s="51" t="s">
        <v>2492</v>
      </c>
      <c r="D3406" s="51" t="s">
        <v>2489</v>
      </c>
      <c r="E3406" s="51" t="s">
        <v>3160</v>
      </c>
      <c r="F3406" s="7" t="s">
        <v>3161</v>
      </c>
      <c r="G3406" s="51" t="s">
        <v>1120</v>
      </c>
      <c r="H3406" s="51"/>
      <c r="I3406" s="51"/>
      <c r="J3406" s="51" t="s">
        <v>215</v>
      </c>
      <c r="K3406" s="51" t="s">
        <v>1534</v>
      </c>
      <c r="L3406" s="7" t="str">
        <f>L3407&amp;" "&amp;N3407&amp;M3407&amp;" "&amp;L3408&amp;" "&amp;N3408&amp;M3408&amp;" "&amp;L3409&amp;" "&amp;N3409&amp;M3409&amp;" "&amp;L3410&amp;" "&amp;N3410&amp;M3410&amp;" "&amp;L3411&amp;" "&amp;N3411&amp;M3411&amp;" "</f>
        <v xml:space="preserve">Ремонт трансформаторов 35 кВ 2шт Ремонт трансформаторов напряжения  35 кВ 3шт Ремонт ошиновки и контактных соединений 17яч. Текущий ремонт выключателей 10 кВ 1шт Ремонт ячеек 10 кВ 2шт </v>
      </c>
      <c r="M3406" s="6"/>
      <c r="N3406" s="6"/>
    </row>
    <row r="3407" spans="1:14" s="67" customFormat="1" hidden="1" outlineLevel="2">
      <c r="A3407" s="51"/>
      <c r="B3407" s="51" t="s">
        <v>1116</v>
      </c>
      <c r="C3407" s="51"/>
      <c r="D3407" s="51" t="s">
        <v>2489</v>
      </c>
      <c r="E3407" s="51"/>
      <c r="F3407" s="7" t="s">
        <v>3081</v>
      </c>
      <c r="G3407" s="51" t="s">
        <v>1120</v>
      </c>
      <c r="H3407" s="51"/>
      <c r="I3407" s="51" t="s">
        <v>1475</v>
      </c>
      <c r="J3407" s="51">
        <v>4</v>
      </c>
      <c r="K3407" s="51">
        <v>10</v>
      </c>
      <c r="L3407" s="7" t="s">
        <v>1307</v>
      </c>
      <c r="M3407" s="6" t="s">
        <v>510</v>
      </c>
      <c r="N3407" s="6" t="s">
        <v>370</v>
      </c>
    </row>
    <row r="3408" spans="1:14" s="67" customFormat="1" hidden="1" outlineLevel="2">
      <c r="A3408" s="51"/>
      <c r="B3408" s="51" t="s">
        <v>1116</v>
      </c>
      <c r="C3408" s="51"/>
      <c r="D3408" s="51" t="s">
        <v>2489</v>
      </c>
      <c r="E3408" s="51"/>
      <c r="F3408" s="7" t="s">
        <v>3162</v>
      </c>
      <c r="G3408" s="51" t="s">
        <v>1120</v>
      </c>
      <c r="H3408" s="51"/>
      <c r="I3408" s="51" t="s">
        <v>1475</v>
      </c>
      <c r="J3408" s="51">
        <v>4</v>
      </c>
      <c r="K3408" s="51">
        <v>4</v>
      </c>
      <c r="L3408" s="7" t="s">
        <v>3134</v>
      </c>
      <c r="M3408" s="6" t="s">
        <v>510</v>
      </c>
      <c r="N3408" s="6" t="s">
        <v>206</v>
      </c>
    </row>
    <row r="3409" spans="1:14" s="67" customFormat="1" hidden="1" outlineLevel="2">
      <c r="A3409" s="51"/>
      <c r="B3409" s="51" t="s">
        <v>1116</v>
      </c>
      <c r="C3409" s="51"/>
      <c r="D3409" s="51" t="s">
        <v>2489</v>
      </c>
      <c r="E3409" s="51"/>
      <c r="F3409" s="7" t="s">
        <v>3074</v>
      </c>
      <c r="G3409" s="51" t="s">
        <v>1120</v>
      </c>
      <c r="H3409" s="51"/>
      <c r="I3409" s="51" t="s">
        <v>61</v>
      </c>
      <c r="J3409" s="51" t="s">
        <v>332</v>
      </c>
      <c r="K3409" s="51" t="s">
        <v>332</v>
      </c>
      <c r="L3409" s="7" t="s">
        <v>3075</v>
      </c>
      <c r="M3409" s="6" t="s">
        <v>3156</v>
      </c>
      <c r="N3409" s="6" t="s">
        <v>2126</v>
      </c>
    </row>
    <row r="3410" spans="1:14" s="67" customFormat="1" hidden="1" outlineLevel="2">
      <c r="A3410" s="51"/>
      <c r="B3410" s="51" t="s">
        <v>1116</v>
      </c>
      <c r="C3410" s="51"/>
      <c r="D3410" s="51" t="s">
        <v>2489</v>
      </c>
      <c r="E3410" s="51"/>
      <c r="F3410" s="7" t="s">
        <v>3163</v>
      </c>
      <c r="G3410" s="51" t="s">
        <v>1120</v>
      </c>
      <c r="H3410" s="51"/>
      <c r="I3410" s="51" t="s">
        <v>1475</v>
      </c>
      <c r="J3410" s="51">
        <v>6</v>
      </c>
      <c r="K3410" s="51">
        <v>6</v>
      </c>
      <c r="L3410" s="7" t="s">
        <v>3034</v>
      </c>
      <c r="M3410" s="6" t="s">
        <v>510</v>
      </c>
      <c r="N3410" s="6" t="s">
        <v>769</v>
      </c>
    </row>
    <row r="3411" spans="1:14" s="67" customFormat="1" hidden="1" outlineLevel="2">
      <c r="A3411" s="51"/>
      <c r="B3411" s="51" t="s">
        <v>1116</v>
      </c>
      <c r="C3411" s="51"/>
      <c r="D3411" s="51" t="s">
        <v>2489</v>
      </c>
      <c r="E3411" s="51"/>
      <c r="F3411" s="7" t="s">
        <v>3164</v>
      </c>
      <c r="G3411" s="51" t="s">
        <v>1120</v>
      </c>
      <c r="H3411" s="51"/>
      <c r="I3411" s="51" t="s">
        <v>1475</v>
      </c>
      <c r="J3411" s="51">
        <v>4</v>
      </c>
      <c r="K3411" s="51">
        <v>10</v>
      </c>
      <c r="L3411" s="7" t="s">
        <v>3147</v>
      </c>
      <c r="M3411" s="6" t="s">
        <v>510</v>
      </c>
      <c r="N3411" s="6" t="s">
        <v>370</v>
      </c>
    </row>
    <row r="3412" spans="1:14" s="37" customFormat="1" ht="156.75" outlineLevel="1" collapsed="1">
      <c r="A3412" s="51" t="s">
        <v>1490</v>
      </c>
      <c r="B3412" s="51" t="s">
        <v>1116</v>
      </c>
      <c r="C3412" s="51" t="s">
        <v>2492</v>
      </c>
      <c r="D3412" s="51" t="s">
        <v>2489</v>
      </c>
      <c r="E3412" s="51" t="s">
        <v>3165</v>
      </c>
      <c r="F3412" s="7" t="s">
        <v>3166</v>
      </c>
      <c r="G3412" s="51" t="s">
        <v>3167</v>
      </c>
      <c r="H3412" s="51" t="s">
        <v>3168</v>
      </c>
      <c r="I3412" s="51"/>
      <c r="J3412" s="51" t="s">
        <v>215</v>
      </c>
      <c r="K3412" s="51" t="s">
        <v>344</v>
      </c>
      <c r="L3412" s="7" t="str">
        <f>L3413&amp;" "&amp;N3413&amp;M3413&amp;" "&amp;L3414&amp;" "&amp;N3414&amp;M3414&amp;" "&amp;L3415&amp;" "&amp;N3415&amp;M3415&amp;" "&amp;L3416&amp;" "&amp;N3416&amp;M3416&amp;" "&amp;L3417&amp;" "&amp;N3417&amp;M3417&amp;" "</f>
        <v xml:space="preserve">Ремонт трансформаторов 35 кВ 2шт Ремонт выключателей 35 кВ 1шт Ремонт, выправка ж/б стоек 18шт Демонтаж ж/б стоек 16шт Ремонт /усиление/ фундаментов 10шт </v>
      </c>
      <c r="M3412" s="6"/>
      <c r="N3412" s="6"/>
    </row>
    <row r="3413" spans="1:14" s="67" customFormat="1" hidden="1" outlineLevel="2">
      <c r="A3413" s="51"/>
      <c r="B3413" s="51" t="s">
        <v>1116</v>
      </c>
      <c r="C3413" s="51"/>
      <c r="D3413" s="51" t="s">
        <v>2489</v>
      </c>
      <c r="E3413" s="51"/>
      <c r="F3413" s="7" t="s">
        <v>3169</v>
      </c>
      <c r="G3413" s="51" t="s">
        <v>1120</v>
      </c>
      <c r="H3413" s="51"/>
      <c r="I3413" s="51" t="s">
        <v>1475</v>
      </c>
      <c r="J3413" s="51">
        <v>4</v>
      </c>
      <c r="K3413" s="51">
        <v>5</v>
      </c>
      <c r="L3413" s="7" t="s">
        <v>1307</v>
      </c>
      <c r="M3413" s="6" t="s">
        <v>510</v>
      </c>
      <c r="N3413" s="6" t="s">
        <v>370</v>
      </c>
    </row>
    <row r="3414" spans="1:14" s="67" customFormat="1" hidden="1" outlineLevel="2">
      <c r="A3414" s="51"/>
      <c r="B3414" s="51" t="s">
        <v>1116</v>
      </c>
      <c r="C3414" s="51"/>
      <c r="D3414" s="51" t="s">
        <v>2489</v>
      </c>
      <c r="E3414" s="51"/>
      <c r="F3414" s="7" t="s">
        <v>3170</v>
      </c>
      <c r="G3414" s="51" t="s">
        <v>1120</v>
      </c>
      <c r="H3414" s="51"/>
      <c r="I3414" s="51" t="s">
        <v>61</v>
      </c>
      <c r="J3414" s="51">
        <v>9</v>
      </c>
      <c r="K3414" s="51">
        <v>9</v>
      </c>
      <c r="L3414" s="7" t="s">
        <v>1132</v>
      </c>
      <c r="M3414" s="6" t="s">
        <v>510</v>
      </c>
      <c r="N3414" s="6" t="s">
        <v>769</v>
      </c>
    </row>
    <row r="3415" spans="1:14" s="67" customFormat="1" ht="142.5" hidden="1" outlineLevel="2">
      <c r="A3415" s="51"/>
      <c r="B3415" s="51" t="s">
        <v>1116</v>
      </c>
      <c r="C3415" s="51"/>
      <c r="D3415" s="51" t="s">
        <v>2489</v>
      </c>
      <c r="E3415" s="51"/>
      <c r="F3415" s="7" t="s">
        <v>1494</v>
      </c>
      <c r="G3415" s="51" t="s">
        <v>3091</v>
      </c>
      <c r="H3415" s="51" t="s">
        <v>3171</v>
      </c>
      <c r="I3415" s="51" t="s">
        <v>1475</v>
      </c>
      <c r="J3415" s="51">
        <v>8</v>
      </c>
      <c r="K3415" s="51">
        <v>8</v>
      </c>
      <c r="L3415" s="7" t="s">
        <v>3172</v>
      </c>
      <c r="M3415" s="6" t="s">
        <v>510</v>
      </c>
      <c r="N3415" s="6" t="s">
        <v>2127</v>
      </c>
    </row>
    <row r="3416" spans="1:14" s="67" customFormat="1" ht="142.5" hidden="1" outlineLevel="2">
      <c r="A3416" s="51"/>
      <c r="B3416" s="51" t="s">
        <v>1116</v>
      </c>
      <c r="C3416" s="51"/>
      <c r="D3416" s="51" t="s">
        <v>2489</v>
      </c>
      <c r="E3416" s="51"/>
      <c r="F3416" s="7" t="s">
        <v>1494</v>
      </c>
      <c r="G3416" s="51" t="s">
        <v>3091</v>
      </c>
      <c r="H3416" s="51" t="s">
        <v>3173</v>
      </c>
      <c r="I3416" s="51" t="s">
        <v>1475</v>
      </c>
      <c r="J3416" s="51">
        <v>8</v>
      </c>
      <c r="K3416" s="51">
        <v>8</v>
      </c>
      <c r="L3416" s="7" t="s">
        <v>3174</v>
      </c>
      <c r="M3416" s="6" t="s">
        <v>510</v>
      </c>
      <c r="N3416" s="6" t="s">
        <v>2040</v>
      </c>
    </row>
    <row r="3417" spans="1:14" s="67" customFormat="1" ht="42.75" hidden="1" outlineLevel="2">
      <c r="A3417" s="51"/>
      <c r="B3417" s="51" t="s">
        <v>1116</v>
      </c>
      <c r="C3417" s="51"/>
      <c r="D3417" s="51" t="s">
        <v>2489</v>
      </c>
      <c r="E3417" s="51"/>
      <c r="F3417" s="7" t="s">
        <v>3175</v>
      </c>
      <c r="G3417" s="51" t="s">
        <v>45</v>
      </c>
      <c r="H3417" s="51"/>
      <c r="I3417" s="51" t="s">
        <v>1475</v>
      </c>
      <c r="J3417" s="51">
        <v>8</v>
      </c>
      <c r="K3417" s="51">
        <v>8</v>
      </c>
      <c r="L3417" s="7" t="s">
        <v>2496</v>
      </c>
      <c r="M3417" s="6" t="s">
        <v>510</v>
      </c>
      <c r="N3417" s="6" t="s">
        <v>1534</v>
      </c>
    </row>
    <row r="3418" spans="1:14" s="37" customFormat="1" ht="42.75" outlineLevel="1" collapsed="1">
      <c r="A3418" s="51" t="s">
        <v>1506</v>
      </c>
      <c r="B3418" s="51" t="s">
        <v>1116</v>
      </c>
      <c r="C3418" s="51" t="s">
        <v>2492</v>
      </c>
      <c r="D3418" s="51" t="s">
        <v>2489</v>
      </c>
      <c r="E3418" s="51" t="s">
        <v>3176</v>
      </c>
      <c r="F3418" s="7" t="s">
        <v>3177</v>
      </c>
      <c r="G3418" s="51" t="s">
        <v>1120</v>
      </c>
      <c r="H3418" s="51"/>
      <c r="I3418" s="51"/>
      <c r="J3418" s="51" t="s">
        <v>331</v>
      </c>
      <c r="K3418" s="51" t="s">
        <v>854</v>
      </c>
      <c r="L3418" s="7" t="str">
        <f>L3419&amp;" "&amp;N3419&amp;M3419&amp;" "&amp;L3420&amp;" "&amp;N3420&amp;M3420&amp;" "&amp;L3421&amp;" "&amp;N3421&amp;M3421&amp;" "</f>
        <v xml:space="preserve">Ремонт трансформаторов 35 кВ 2шт Ремонт ошиновки и контактных соединений 22яч. Ремонт ячеек 10 кВ 2шт </v>
      </c>
      <c r="M3418" s="6"/>
      <c r="N3418" s="6"/>
    </row>
    <row r="3419" spans="1:14" s="67" customFormat="1" hidden="1" outlineLevel="2">
      <c r="A3419" s="51"/>
      <c r="B3419" s="51" t="s">
        <v>1116</v>
      </c>
      <c r="C3419" s="51"/>
      <c r="D3419" s="51" t="s">
        <v>2489</v>
      </c>
      <c r="E3419" s="51"/>
      <c r="F3419" s="7" t="s">
        <v>3081</v>
      </c>
      <c r="G3419" s="51" t="s">
        <v>1120</v>
      </c>
      <c r="H3419" s="51"/>
      <c r="I3419" s="51" t="s">
        <v>1475</v>
      </c>
      <c r="J3419" s="51">
        <v>5</v>
      </c>
      <c r="K3419" s="51">
        <v>11</v>
      </c>
      <c r="L3419" s="7" t="s">
        <v>1307</v>
      </c>
      <c r="M3419" s="6" t="s">
        <v>510</v>
      </c>
      <c r="N3419" s="6" t="s">
        <v>370</v>
      </c>
    </row>
    <row r="3420" spans="1:14" s="67" customFormat="1" hidden="1" outlineLevel="2">
      <c r="A3420" s="51"/>
      <c r="B3420" s="51" t="s">
        <v>1116</v>
      </c>
      <c r="C3420" s="51"/>
      <c r="D3420" s="51" t="s">
        <v>2489</v>
      </c>
      <c r="E3420" s="51"/>
      <c r="F3420" s="7" t="s">
        <v>3074</v>
      </c>
      <c r="G3420" s="51" t="s">
        <v>1120</v>
      </c>
      <c r="H3420" s="51"/>
      <c r="I3420" s="51" t="s">
        <v>61</v>
      </c>
      <c r="J3420" s="51">
        <v>8</v>
      </c>
      <c r="K3420" s="51">
        <v>8</v>
      </c>
      <c r="L3420" s="7" t="s">
        <v>3075</v>
      </c>
      <c r="M3420" s="6" t="s">
        <v>3156</v>
      </c>
      <c r="N3420" s="6" t="s">
        <v>2133</v>
      </c>
    </row>
    <row r="3421" spans="1:14" s="67" customFormat="1" ht="28.5" hidden="1" outlineLevel="2">
      <c r="A3421" s="51"/>
      <c r="B3421" s="51" t="s">
        <v>1116</v>
      </c>
      <c r="C3421" s="51"/>
      <c r="D3421" s="51" t="s">
        <v>2489</v>
      </c>
      <c r="E3421" s="51"/>
      <c r="F3421" s="7" t="s">
        <v>3178</v>
      </c>
      <c r="G3421" s="51" t="s">
        <v>1120</v>
      </c>
      <c r="H3421" s="51"/>
      <c r="I3421" s="51" t="s">
        <v>61</v>
      </c>
      <c r="J3421" s="51">
        <v>11</v>
      </c>
      <c r="K3421" s="51">
        <v>11</v>
      </c>
      <c r="L3421" s="7" t="s">
        <v>3147</v>
      </c>
      <c r="M3421" s="6" t="s">
        <v>510</v>
      </c>
      <c r="N3421" s="6" t="s">
        <v>370</v>
      </c>
    </row>
    <row r="3422" spans="1:14" s="37" customFormat="1" ht="57" outlineLevel="1" collapsed="1">
      <c r="A3422" s="51" t="s">
        <v>1518</v>
      </c>
      <c r="B3422" s="51" t="s">
        <v>1116</v>
      </c>
      <c r="C3422" s="51" t="s">
        <v>2492</v>
      </c>
      <c r="D3422" s="51" t="s">
        <v>2489</v>
      </c>
      <c r="E3422" s="51" t="s">
        <v>3179</v>
      </c>
      <c r="F3422" s="7" t="s">
        <v>3180</v>
      </c>
      <c r="G3422" s="51" t="s">
        <v>1120</v>
      </c>
      <c r="H3422" s="51"/>
      <c r="I3422" s="51"/>
      <c r="J3422" s="51" t="s">
        <v>348</v>
      </c>
      <c r="K3422" s="51" t="s">
        <v>1534</v>
      </c>
      <c r="L3422" s="7" t="str">
        <f>L3423&amp;" "&amp;N3423&amp;M3423&amp;" "&amp;L3424&amp;" "&amp;N3424&amp;M3424&amp;" "&amp;L3425&amp;" "&amp;N3425&amp;M3425&amp;" "&amp;L3426&amp;" "&amp;N3426&amp;M3426&amp;" "</f>
        <v xml:space="preserve">Ремонт трансформаторов 35 кВ 1шт Текущий ремонт трансформаторов напряжения 10 кВ 1шт Ремонт трансформаторов СН 10 кВ 1шт Ремонт /усиление/ фундаментов 7шт </v>
      </c>
      <c r="M3422" s="6"/>
      <c r="N3422" s="6"/>
    </row>
    <row r="3423" spans="1:14" s="67" customFormat="1" hidden="1" outlineLevel="2">
      <c r="A3423" s="51"/>
      <c r="B3423" s="51" t="s">
        <v>1116</v>
      </c>
      <c r="C3423" s="51"/>
      <c r="D3423" s="51" t="s">
        <v>2489</v>
      </c>
      <c r="E3423" s="51"/>
      <c r="F3423" s="7" t="s">
        <v>3181</v>
      </c>
      <c r="G3423" s="51" t="s">
        <v>1120</v>
      </c>
      <c r="H3423" s="51"/>
      <c r="I3423" s="51" t="s">
        <v>1475</v>
      </c>
      <c r="J3423" s="51">
        <v>8</v>
      </c>
      <c r="K3423" s="51">
        <v>8</v>
      </c>
      <c r="L3423" s="7" t="s">
        <v>1307</v>
      </c>
      <c r="M3423" s="6" t="s">
        <v>510</v>
      </c>
      <c r="N3423" s="6" t="s">
        <v>769</v>
      </c>
    </row>
    <row r="3424" spans="1:14" s="67" customFormat="1" ht="28.5" hidden="1" outlineLevel="2">
      <c r="A3424" s="51"/>
      <c r="B3424" s="51" t="s">
        <v>1116</v>
      </c>
      <c r="C3424" s="51"/>
      <c r="D3424" s="51" t="s">
        <v>2489</v>
      </c>
      <c r="E3424" s="51"/>
      <c r="F3424" s="7" t="s">
        <v>3182</v>
      </c>
      <c r="G3424" s="51" t="s">
        <v>1120</v>
      </c>
      <c r="H3424" s="51"/>
      <c r="I3424" s="51" t="s">
        <v>1475</v>
      </c>
      <c r="J3424" s="51">
        <v>10</v>
      </c>
      <c r="K3424" s="51">
        <v>10</v>
      </c>
      <c r="L3424" s="7" t="s">
        <v>3183</v>
      </c>
      <c r="M3424" s="6" t="s">
        <v>510</v>
      </c>
      <c r="N3424" s="6" t="s">
        <v>769</v>
      </c>
    </row>
    <row r="3425" spans="1:14" s="67" customFormat="1" hidden="1" outlineLevel="2">
      <c r="A3425" s="51"/>
      <c r="B3425" s="51" t="s">
        <v>1116</v>
      </c>
      <c r="C3425" s="51"/>
      <c r="D3425" s="51" t="s">
        <v>2489</v>
      </c>
      <c r="E3425" s="51"/>
      <c r="F3425" s="7" t="s">
        <v>3184</v>
      </c>
      <c r="G3425" s="51" t="s">
        <v>1120</v>
      </c>
      <c r="H3425" s="51"/>
      <c r="I3425" s="51" t="s">
        <v>1475</v>
      </c>
      <c r="J3425" s="51">
        <v>10</v>
      </c>
      <c r="K3425" s="51">
        <v>10</v>
      </c>
      <c r="L3425" s="7" t="s">
        <v>3036</v>
      </c>
      <c r="M3425" s="6" t="s">
        <v>510</v>
      </c>
      <c r="N3425" s="6" t="s">
        <v>769</v>
      </c>
    </row>
    <row r="3426" spans="1:14" s="67" customFormat="1" hidden="1" outlineLevel="2">
      <c r="A3426" s="51"/>
      <c r="B3426" s="51" t="s">
        <v>1116</v>
      </c>
      <c r="C3426" s="51"/>
      <c r="D3426" s="51" t="s">
        <v>2489</v>
      </c>
      <c r="E3426" s="51"/>
      <c r="F3426" s="7" t="s">
        <v>3185</v>
      </c>
      <c r="G3426" s="51" t="s">
        <v>1120</v>
      </c>
      <c r="H3426" s="51"/>
      <c r="I3426" s="51" t="s">
        <v>1475</v>
      </c>
      <c r="J3426" s="51">
        <v>8</v>
      </c>
      <c r="K3426" s="51">
        <v>8</v>
      </c>
      <c r="L3426" s="7" t="s">
        <v>2496</v>
      </c>
      <c r="M3426" s="6" t="s">
        <v>510</v>
      </c>
      <c r="N3426" s="6" t="s">
        <v>346</v>
      </c>
    </row>
    <row r="3427" spans="1:14" s="37" customFormat="1" ht="142.5" outlineLevel="1" collapsed="1">
      <c r="A3427" s="51" t="s">
        <v>1535</v>
      </c>
      <c r="B3427" s="51" t="s">
        <v>1116</v>
      </c>
      <c r="C3427" s="51" t="s">
        <v>2492</v>
      </c>
      <c r="D3427" s="51" t="s">
        <v>2489</v>
      </c>
      <c r="E3427" s="51" t="s">
        <v>3186</v>
      </c>
      <c r="F3427" s="7" t="s">
        <v>3187</v>
      </c>
      <c r="G3427" s="51" t="s">
        <v>3188</v>
      </c>
      <c r="H3427" s="51" t="s">
        <v>3189</v>
      </c>
      <c r="I3427" s="51"/>
      <c r="J3427" s="51" t="s">
        <v>215</v>
      </c>
      <c r="K3427" s="51" t="s">
        <v>854</v>
      </c>
      <c r="L3427" s="7" t="str">
        <f>L3428&amp;" "&amp;N3428&amp;M3428&amp;" "&amp;L3429&amp;" "&amp;N3429&amp;M3429&amp;" "&amp;L3430&amp;" "&amp;N3430&amp;M3430&amp;" "</f>
        <v xml:space="preserve">Ремонт трансформаторов 35 кВ 2шт Ремонт трансформаторов СН 10 кВ 1шт Ремонт трансформаторов СН 10 кВ 1шт </v>
      </c>
      <c r="M3427" s="6"/>
      <c r="N3427" s="6"/>
    </row>
    <row r="3428" spans="1:14" s="67" customFormat="1" hidden="1" outlineLevel="2">
      <c r="A3428" s="51"/>
      <c r="B3428" s="51" t="s">
        <v>1116</v>
      </c>
      <c r="C3428" s="51"/>
      <c r="D3428" s="51" t="s">
        <v>2489</v>
      </c>
      <c r="E3428" s="51"/>
      <c r="F3428" s="7" t="s">
        <v>3081</v>
      </c>
      <c r="G3428" s="51" t="s">
        <v>1120</v>
      </c>
      <c r="H3428" s="51"/>
      <c r="I3428" s="51" t="s">
        <v>1475</v>
      </c>
      <c r="J3428" s="51">
        <v>4</v>
      </c>
      <c r="K3428" s="51">
        <v>11</v>
      </c>
      <c r="L3428" s="7" t="s">
        <v>1307</v>
      </c>
      <c r="M3428" s="6" t="s">
        <v>510</v>
      </c>
      <c r="N3428" s="6" t="s">
        <v>370</v>
      </c>
    </row>
    <row r="3429" spans="1:14" s="67" customFormat="1" ht="142.5" hidden="1" outlineLevel="2">
      <c r="A3429" s="51"/>
      <c r="B3429" s="51" t="s">
        <v>1116</v>
      </c>
      <c r="C3429" s="51"/>
      <c r="D3429" s="51" t="s">
        <v>2489</v>
      </c>
      <c r="E3429" s="51"/>
      <c r="F3429" s="7" t="s">
        <v>3190</v>
      </c>
      <c r="G3429" s="51" t="s">
        <v>3091</v>
      </c>
      <c r="H3429" s="51" t="s">
        <v>3189</v>
      </c>
      <c r="I3429" s="51" t="s">
        <v>61</v>
      </c>
      <c r="J3429" s="51">
        <v>10</v>
      </c>
      <c r="K3429" s="51">
        <v>10</v>
      </c>
      <c r="L3429" s="7" t="s">
        <v>3036</v>
      </c>
      <c r="M3429" s="6" t="s">
        <v>510</v>
      </c>
      <c r="N3429" s="6" t="s">
        <v>769</v>
      </c>
    </row>
    <row r="3430" spans="1:14" s="67" customFormat="1" ht="142.5" hidden="1" outlineLevel="2">
      <c r="A3430" s="51"/>
      <c r="B3430" s="51" t="s">
        <v>1116</v>
      </c>
      <c r="C3430" s="51"/>
      <c r="D3430" s="51" t="s">
        <v>2489</v>
      </c>
      <c r="E3430" s="51"/>
      <c r="F3430" s="7" t="s">
        <v>3191</v>
      </c>
      <c r="G3430" s="51" t="s">
        <v>3091</v>
      </c>
      <c r="H3430" s="51" t="s">
        <v>3189</v>
      </c>
      <c r="I3430" s="51" t="s">
        <v>1475</v>
      </c>
      <c r="J3430" s="51">
        <v>10</v>
      </c>
      <c r="K3430" s="51">
        <v>10</v>
      </c>
      <c r="L3430" s="7" t="s">
        <v>3036</v>
      </c>
      <c r="M3430" s="6" t="s">
        <v>510</v>
      </c>
      <c r="N3430" s="6" t="s">
        <v>769</v>
      </c>
    </row>
    <row r="3431" spans="1:14" s="37" customFormat="1" ht="28.5" outlineLevel="1" collapsed="1">
      <c r="A3431" s="51" t="s">
        <v>1543</v>
      </c>
      <c r="B3431" s="51" t="s">
        <v>1116</v>
      </c>
      <c r="C3431" s="51" t="s">
        <v>2492</v>
      </c>
      <c r="D3431" s="51" t="s">
        <v>2489</v>
      </c>
      <c r="E3431" s="51" t="s">
        <v>3192</v>
      </c>
      <c r="F3431" s="7" t="s">
        <v>3193</v>
      </c>
      <c r="G3431" s="51" t="s">
        <v>1120</v>
      </c>
      <c r="H3431" s="51"/>
      <c r="I3431" s="51"/>
      <c r="J3431" s="51" t="s">
        <v>346</v>
      </c>
      <c r="K3431" s="51" t="s">
        <v>346</v>
      </c>
      <c r="L3431" s="7" t="str">
        <f>L3432&amp;" "&amp;N3432&amp;M3432&amp;" "&amp;L3433&amp;" "&amp;N3433&amp;M3433&amp;" "</f>
        <v xml:space="preserve">Ремонт трансформаторов 35 кВ 1шт Ремонт ошиновки и контактных соединений 6яч. </v>
      </c>
      <c r="M3431" s="6"/>
      <c r="N3431" s="6"/>
    </row>
    <row r="3432" spans="1:14" s="37" customFormat="1" hidden="1" outlineLevel="2">
      <c r="A3432" s="51"/>
      <c r="B3432" s="51" t="s">
        <v>1116</v>
      </c>
      <c r="C3432" s="51"/>
      <c r="D3432" s="51" t="s">
        <v>2489</v>
      </c>
      <c r="E3432" s="51"/>
      <c r="F3432" s="7" t="s">
        <v>3194</v>
      </c>
      <c r="G3432" s="51" t="s">
        <v>1120</v>
      </c>
      <c r="H3432" s="51"/>
      <c r="I3432" s="51" t="s">
        <v>1475</v>
      </c>
      <c r="J3432" s="51">
        <v>7</v>
      </c>
      <c r="K3432" s="51">
        <v>7</v>
      </c>
      <c r="L3432" s="7" t="s">
        <v>1307</v>
      </c>
      <c r="M3432" s="6" t="s">
        <v>510</v>
      </c>
      <c r="N3432" s="6" t="s">
        <v>769</v>
      </c>
    </row>
    <row r="3433" spans="1:14" s="37" customFormat="1" hidden="1" outlineLevel="2">
      <c r="A3433" s="51"/>
      <c r="B3433" s="51" t="s">
        <v>1116</v>
      </c>
      <c r="C3433" s="51"/>
      <c r="D3433" s="51" t="s">
        <v>2489</v>
      </c>
      <c r="E3433" s="51"/>
      <c r="F3433" s="7" t="s">
        <v>3195</v>
      </c>
      <c r="G3433" s="51" t="s">
        <v>1120</v>
      </c>
      <c r="H3433" s="51"/>
      <c r="I3433" s="51" t="s">
        <v>61</v>
      </c>
      <c r="J3433" s="51">
        <v>7</v>
      </c>
      <c r="K3433" s="51">
        <v>7</v>
      </c>
      <c r="L3433" s="7" t="s">
        <v>3075</v>
      </c>
      <c r="M3433" s="6" t="s">
        <v>3156</v>
      </c>
      <c r="N3433" s="6" t="s">
        <v>332</v>
      </c>
    </row>
    <row r="3434" spans="1:14" s="37" customFormat="1" ht="114" outlineLevel="1" collapsed="1">
      <c r="A3434" s="51" t="s">
        <v>1555</v>
      </c>
      <c r="B3434" s="51" t="s">
        <v>1116</v>
      </c>
      <c r="C3434" s="51" t="s">
        <v>2492</v>
      </c>
      <c r="D3434" s="51" t="s">
        <v>2489</v>
      </c>
      <c r="E3434" s="51" t="s">
        <v>3196</v>
      </c>
      <c r="F3434" s="7" t="s">
        <v>3197</v>
      </c>
      <c r="G3434" s="51" t="s">
        <v>1120</v>
      </c>
      <c r="H3434" s="51" t="s">
        <v>3198</v>
      </c>
      <c r="I3434" s="51"/>
      <c r="J3434" s="51" t="s">
        <v>346</v>
      </c>
      <c r="K3434" s="51" t="s">
        <v>346</v>
      </c>
      <c r="L3434" s="7" t="str">
        <f>L3435&amp;" "&amp;N3435&amp;M3435&amp;" "</f>
        <v xml:space="preserve">Покраска металлоконструкций  325м2 </v>
      </c>
      <c r="M3434" s="6"/>
      <c r="N3434" s="6"/>
    </row>
    <row r="3435" spans="1:14" s="67" customFormat="1" ht="114" hidden="1" outlineLevel="2">
      <c r="A3435" s="51"/>
      <c r="B3435" s="51" t="s">
        <v>1116</v>
      </c>
      <c r="C3435" s="51"/>
      <c r="D3435" s="51" t="s">
        <v>2489</v>
      </c>
      <c r="E3435" s="51"/>
      <c r="F3435" s="7" t="s">
        <v>1494</v>
      </c>
      <c r="G3435" s="51" t="s">
        <v>1120</v>
      </c>
      <c r="H3435" s="51" t="s">
        <v>3198</v>
      </c>
      <c r="I3435" s="51" t="s">
        <v>1475</v>
      </c>
      <c r="J3435" s="51">
        <v>7</v>
      </c>
      <c r="K3435" s="51">
        <v>7</v>
      </c>
      <c r="L3435" s="7" t="s">
        <v>3148</v>
      </c>
      <c r="M3435" s="6" t="s">
        <v>2353</v>
      </c>
      <c r="N3435" s="6" t="s">
        <v>3199</v>
      </c>
    </row>
    <row r="3436" spans="1:14" s="37" customFormat="1" ht="28.5" outlineLevel="1" collapsed="1">
      <c r="A3436" s="51" t="s">
        <v>1564</v>
      </c>
      <c r="B3436" s="51" t="s">
        <v>1116</v>
      </c>
      <c r="C3436" s="51" t="s">
        <v>2507</v>
      </c>
      <c r="D3436" s="51" t="s">
        <v>2489</v>
      </c>
      <c r="E3436" s="51" t="s">
        <v>3200</v>
      </c>
      <c r="F3436" s="7" t="s">
        <v>3201</v>
      </c>
      <c r="G3436" s="51" t="s">
        <v>1120</v>
      </c>
      <c r="H3436" s="51"/>
      <c r="I3436" s="51"/>
      <c r="J3436" s="51" t="s">
        <v>348</v>
      </c>
      <c r="K3436" s="51" t="s">
        <v>854</v>
      </c>
      <c r="L3436" s="7" t="str">
        <f>L3437&amp;" "&amp;N3437&amp;M3437&amp;" "&amp;L3438&amp;" "&amp;N3438&amp;M3438&amp;" "</f>
        <v xml:space="preserve">Ремонт трансформаторов 35 кВ 2шт Ремонт трансформаторов СН 10 кВ 2яч. </v>
      </c>
      <c r="M3436" s="6"/>
      <c r="N3436" s="6"/>
    </row>
    <row r="3437" spans="1:14" s="37" customFormat="1" hidden="1" outlineLevel="2">
      <c r="A3437" s="51"/>
      <c r="B3437" s="51" t="s">
        <v>1116</v>
      </c>
      <c r="C3437" s="51"/>
      <c r="D3437" s="51" t="s">
        <v>2489</v>
      </c>
      <c r="E3437" s="51"/>
      <c r="F3437" s="7" t="s">
        <v>3202</v>
      </c>
      <c r="G3437" s="51" t="s">
        <v>1120</v>
      </c>
      <c r="H3437" s="51"/>
      <c r="I3437" s="51" t="s">
        <v>1475</v>
      </c>
      <c r="J3437" s="51">
        <v>8</v>
      </c>
      <c r="K3437" s="51">
        <v>8</v>
      </c>
      <c r="L3437" s="7" t="s">
        <v>1307</v>
      </c>
      <c r="M3437" s="6" t="s">
        <v>510</v>
      </c>
      <c r="N3437" s="6" t="s">
        <v>370</v>
      </c>
    </row>
    <row r="3438" spans="1:14" s="37" customFormat="1" hidden="1" outlineLevel="2">
      <c r="A3438" s="51"/>
      <c r="B3438" s="51" t="s">
        <v>1116</v>
      </c>
      <c r="C3438" s="51"/>
      <c r="D3438" s="51" t="s">
        <v>2489</v>
      </c>
      <c r="E3438" s="51"/>
      <c r="F3438" s="7" t="s">
        <v>3203</v>
      </c>
      <c r="G3438" s="51" t="s">
        <v>1120</v>
      </c>
      <c r="H3438" s="51"/>
      <c r="I3438" s="51" t="s">
        <v>1475</v>
      </c>
      <c r="J3438" s="51">
        <v>10</v>
      </c>
      <c r="K3438" s="51">
        <v>11</v>
      </c>
      <c r="L3438" s="7" t="s">
        <v>3036</v>
      </c>
      <c r="M3438" s="6" t="s">
        <v>3156</v>
      </c>
      <c r="N3438" s="6" t="s">
        <v>370</v>
      </c>
    </row>
    <row r="3439" spans="1:14" s="37" customFormat="1" ht="156.75" outlineLevel="1" collapsed="1">
      <c r="A3439" s="51" t="s">
        <v>1577</v>
      </c>
      <c r="B3439" s="51" t="s">
        <v>1116</v>
      </c>
      <c r="C3439" s="51" t="s">
        <v>2522</v>
      </c>
      <c r="D3439" s="51" t="s">
        <v>2489</v>
      </c>
      <c r="E3439" s="51" t="s">
        <v>3204</v>
      </c>
      <c r="F3439" s="7" t="s">
        <v>3205</v>
      </c>
      <c r="G3439" s="51" t="s">
        <v>1120</v>
      </c>
      <c r="H3439" s="51" t="s">
        <v>3206</v>
      </c>
      <c r="I3439" s="51"/>
      <c r="J3439" s="51" t="s">
        <v>331</v>
      </c>
      <c r="K3439" s="51" t="s">
        <v>344</v>
      </c>
      <c r="L3439" s="7" t="str">
        <f>L3440&amp;" "&amp;N3440&amp;M3440&amp;" "&amp;L3441&amp;" "&amp;N3441&amp;M3441&amp;" "&amp;L3442&amp;" "&amp;N3442&amp;M3442&amp;" "&amp;L3443&amp;" "&amp;N3443&amp;M3443&amp;" "&amp;L3444&amp;" "&amp;N3444&amp;M3444&amp;" "&amp;L3445&amp;" "&amp;N3445&amp;M3445&amp;" "&amp;L3446&amp;" "&amp;N3446&amp;M3446&amp;" "&amp;L3447&amp;" "&amp;N3447&amp;M3447&amp;" "&amp;L3448&amp;" "&amp;N3448&amp;M3448&amp;" "&amp;L3449&amp;" "&amp;N3449&amp;M3449&amp;" "&amp;L3450&amp;" "&amp;N3450&amp;M3450&amp;" "</f>
        <v xml:space="preserve">Ремонт выключателей 35 кВ 1шт Ремонт разъединителей 35 кВ  1шт Ремонт трансформаторов 35 кВ 1шт Ремонт высокочастотных заградителей 35 кВ 1шт Ремонт конденсаторов связи 35 кВ 1шт Ремонт выключателей 10 кВ 5шт Ремонт разъединителей 10 кВ 9шт Ремонт ошиновки и контактных соединений 1шт Покраска металлоконструкций  47м2 Ремонт трансформаторов СН 10 кВ 1шт Текущий ремонт трансформаторов напряжения 10 кВ 1шт </v>
      </c>
      <c r="M3439" s="6"/>
      <c r="N3439" s="6"/>
    </row>
    <row r="3440" spans="1:14" s="67" customFormat="1" hidden="1" outlineLevel="2">
      <c r="A3440" s="51"/>
      <c r="B3440" s="51" t="s">
        <v>1116</v>
      </c>
      <c r="C3440" s="51"/>
      <c r="D3440" s="51" t="s">
        <v>2489</v>
      </c>
      <c r="E3440" s="51"/>
      <c r="F3440" s="7" t="s">
        <v>3207</v>
      </c>
      <c r="G3440" s="51" t="s">
        <v>1120</v>
      </c>
      <c r="H3440" s="51"/>
      <c r="I3440" s="51" t="s">
        <v>61</v>
      </c>
      <c r="J3440" s="51">
        <v>5</v>
      </c>
      <c r="K3440" s="51">
        <v>5</v>
      </c>
      <c r="L3440" s="7" t="s">
        <v>1132</v>
      </c>
      <c r="M3440" s="6" t="s">
        <v>510</v>
      </c>
      <c r="N3440" s="6" t="s">
        <v>769</v>
      </c>
    </row>
    <row r="3441" spans="1:14" s="67" customFormat="1" hidden="1" outlineLevel="2">
      <c r="A3441" s="51"/>
      <c r="B3441" s="51" t="s">
        <v>1116</v>
      </c>
      <c r="C3441" s="51"/>
      <c r="D3441" s="51" t="s">
        <v>2489</v>
      </c>
      <c r="E3441" s="51"/>
      <c r="F3441" s="7" t="s">
        <v>3208</v>
      </c>
      <c r="G3441" s="51" t="s">
        <v>1120</v>
      </c>
      <c r="H3441" s="51"/>
      <c r="I3441" s="51" t="s">
        <v>61</v>
      </c>
      <c r="J3441" s="51">
        <v>5</v>
      </c>
      <c r="K3441" s="51">
        <v>5</v>
      </c>
      <c r="L3441" s="7" t="s">
        <v>1135</v>
      </c>
      <c r="M3441" s="6" t="s">
        <v>510</v>
      </c>
      <c r="N3441" s="6" t="s">
        <v>769</v>
      </c>
    </row>
    <row r="3442" spans="1:14" s="67" customFormat="1" hidden="1" outlineLevel="2">
      <c r="A3442" s="51"/>
      <c r="B3442" s="51" t="s">
        <v>1116</v>
      </c>
      <c r="C3442" s="51"/>
      <c r="D3442" s="51" t="s">
        <v>2489</v>
      </c>
      <c r="E3442" s="51"/>
      <c r="F3442" s="7" t="s">
        <v>3194</v>
      </c>
      <c r="G3442" s="51" t="s">
        <v>1120</v>
      </c>
      <c r="H3442" s="51"/>
      <c r="I3442" s="51" t="s">
        <v>1475</v>
      </c>
      <c r="J3442" s="51">
        <v>5</v>
      </c>
      <c r="K3442" s="51">
        <v>5</v>
      </c>
      <c r="L3442" s="7" t="s">
        <v>1307</v>
      </c>
      <c r="M3442" s="6" t="s">
        <v>510</v>
      </c>
      <c r="N3442" s="6" t="s">
        <v>769</v>
      </c>
    </row>
    <row r="3443" spans="1:14" s="67" customFormat="1" hidden="1" outlineLevel="2">
      <c r="A3443" s="51"/>
      <c r="B3443" s="51" t="s">
        <v>1116</v>
      </c>
      <c r="C3443" s="51"/>
      <c r="D3443" s="51" t="s">
        <v>2489</v>
      </c>
      <c r="E3443" s="51"/>
      <c r="F3443" s="7" t="s">
        <v>3209</v>
      </c>
      <c r="G3443" s="51" t="s">
        <v>1120</v>
      </c>
      <c r="H3443" s="51"/>
      <c r="I3443" s="51" t="s">
        <v>61</v>
      </c>
      <c r="J3443" s="51">
        <v>9</v>
      </c>
      <c r="K3443" s="51">
        <v>9</v>
      </c>
      <c r="L3443" s="7" t="s">
        <v>3068</v>
      </c>
      <c r="M3443" s="6" t="s">
        <v>510</v>
      </c>
      <c r="N3443" s="6" t="s">
        <v>769</v>
      </c>
    </row>
    <row r="3444" spans="1:14" s="67" customFormat="1" hidden="1" outlineLevel="2">
      <c r="A3444" s="51"/>
      <c r="B3444" s="51" t="s">
        <v>1116</v>
      </c>
      <c r="C3444" s="51"/>
      <c r="D3444" s="51" t="s">
        <v>2489</v>
      </c>
      <c r="E3444" s="51"/>
      <c r="F3444" s="7" t="s">
        <v>3210</v>
      </c>
      <c r="G3444" s="51" t="s">
        <v>1120</v>
      </c>
      <c r="H3444" s="51"/>
      <c r="I3444" s="51" t="s">
        <v>61</v>
      </c>
      <c r="J3444" s="51">
        <v>9</v>
      </c>
      <c r="K3444" s="51">
        <v>9</v>
      </c>
      <c r="L3444" s="7" t="s">
        <v>3070</v>
      </c>
      <c r="M3444" s="6" t="s">
        <v>510</v>
      </c>
      <c r="N3444" s="6" t="s">
        <v>769</v>
      </c>
    </row>
    <row r="3445" spans="1:14" s="67" customFormat="1" hidden="1" outlineLevel="2">
      <c r="A3445" s="51"/>
      <c r="B3445" s="51" t="s">
        <v>1116</v>
      </c>
      <c r="C3445" s="51"/>
      <c r="D3445" s="51" t="s">
        <v>2489</v>
      </c>
      <c r="E3445" s="51"/>
      <c r="F3445" s="7" t="s">
        <v>3211</v>
      </c>
      <c r="G3445" s="51" t="s">
        <v>1120</v>
      </c>
      <c r="H3445" s="51"/>
      <c r="I3445" s="51" t="s">
        <v>61</v>
      </c>
      <c r="J3445" s="51">
        <v>6</v>
      </c>
      <c r="K3445" s="51">
        <v>6</v>
      </c>
      <c r="L3445" s="7" t="s">
        <v>1169</v>
      </c>
      <c r="M3445" s="6" t="s">
        <v>510</v>
      </c>
      <c r="N3445" s="6" t="s">
        <v>331</v>
      </c>
    </row>
    <row r="3446" spans="1:14" s="67" customFormat="1" ht="42.75" hidden="1" outlineLevel="2">
      <c r="A3446" s="51"/>
      <c r="B3446" s="51" t="s">
        <v>1116</v>
      </c>
      <c r="C3446" s="51"/>
      <c r="D3446" s="51" t="s">
        <v>2489</v>
      </c>
      <c r="E3446" s="51"/>
      <c r="F3446" s="7" t="s">
        <v>3212</v>
      </c>
      <c r="G3446" s="51" t="s">
        <v>1120</v>
      </c>
      <c r="H3446" s="51"/>
      <c r="I3446" s="51" t="s">
        <v>61</v>
      </c>
      <c r="J3446" s="51">
        <v>6</v>
      </c>
      <c r="K3446" s="51">
        <v>6</v>
      </c>
      <c r="L3446" s="7" t="s">
        <v>3073</v>
      </c>
      <c r="M3446" s="6" t="s">
        <v>510</v>
      </c>
      <c r="N3446" s="6" t="s">
        <v>344</v>
      </c>
    </row>
    <row r="3447" spans="1:14" s="67" customFormat="1" hidden="1" outlineLevel="2">
      <c r="A3447" s="51"/>
      <c r="B3447" s="51" t="s">
        <v>1116</v>
      </c>
      <c r="C3447" s="51"/>
      <c r="D3447" s="51" t="s">
        <v>2489</v>
      </c>
      <c r="E3447" s="51"/>
      <c r="F3447" s="7" t="s">
        <v>3195</v>
      </c>
      <c r="G3447" s="51" t="s">
        <v>1120</v>
      </c>
      <c r="H3447" s="51"/>
      <c r="I3447" s="51" t="s">
        <v>61</v>
      </c>
      <c r="J3447" s="51">
        <v>6</v>
      </c>
      <c r="K3447" s="51">
        <v>6</v>
      </c>
      <c r="L3447" s="7" t="s">
        <v>3075</v>
      </c>
      <c r="M3447" s="6" t="s">
        <v>510</v>
      </c>
      <c r="N3447" s="6" t="s">
        <v>769</v>
      </c>
    </row>
    <row r="3448" spans="1:14" s="67" customFormat="1" ht="114" hidden="1" outlineLevel="2">
      <c r="A3448" s="51"/>
      <c r="B3448" s="51" t="s">
        <v>1116</v>
      </c>
      <c r="C3448" s="51"/>
      <c r="D3448" s="51" t="s">
        <v>2489</v>
      </c>
      <c r="E3448" s="51"/>
      <c r="F3448" s="7" t="s">
        <v>3213</v>
      </c>
      <c r="G3448" s="51" t="s">
        <v>1120</v>
      </c>
      <c r="H3448" s="51" t="s">
        <v>3206</v>
      </c>
      <c r="I3448" s="51" t="s">
        <v>1475</v>
      </c>
      <c r="J3448" s="51">
        <v>7</v>
      </c>
      <c r="K3448" s="51">
        <v>7</v>
      </c>
      <c r="L3448" s="7" t="s">
        <v>3148</v>
      </c>
      <c r="M3448" s="6" t="s">
        <v>2353</v>
      </c>
      <c r="N3448" s="6" t="s">
        <v>3214</v>
      </c>
    </row>
    <row r="3449" spans="1:14" s="67" customFormat="1" hidden="1" outlineLevel="2">
      <c r="A3449" s="51"/>
      <c r="B3449" s="51" t="s">
        <v>1116</v>
      </c>
      <c r="C3449" s="51"/>
      <c r="D3449" s="51" t="s">
        <v>2489</v>
      </c>
      <c r="E3449" s="51"/>
      <c r="F3449" s="7" t="s">
        <v>1413</v>
      </c>
      <c r="G3449" s="51" t="s">
        <v>1120</v>
      </c>
      <c r="H3449" s="51"/>
      <c r="I3449" s="51" t="s">
        <v>1475</v>
      </c>
      <c r="J3449" s="51">
        <v>5</v>
      </c>
      <c r="K3449" s="51">
        <v>5</v>
      </c>
      <c r="L3449" s="7" t="s">
        <v>3036</v>
      </c>
      <c r="M3449" s="6" t="s">
        <v>510</v>
      </c>
      <c r="N3449" s="6" t="s">
        <v>769</v>
      </c>
    </row>
    <row r="3450" spans="1:14" s="67" customFormat="1" ht="28.5" hidden="1" outlineLevel="2">
      <c r="A3450" s="51"/>
      <c r="B3450" s="51" t="s">
        <v>1116</v>
      </c>
      <c r="C3450" s="51"/>
      <c r="D3450" s="51" t="s">
        <v>2489</v>
      </c>
      <c r="E3450" s="51"/>
      <c r="F3450" s="7" t="s">
        <v>3182</v>
      </c>
      <c r="G3450" s="51" t="s">
        <v>1120</v>
      </c>
      <c r="H3450" s="51"/>
      <c r="I3450" s="51" t="s">
        <v>1475</v>
      </c>
      <c r="J3450" s="51">
        <v>5</v>
      </c>
      <c r="K3450" s="51">
        <v>5</v>
      </c>
      <c r="L3450" s="7" t="s">
        <v>3183</v>
      </c>
      <c r="M3450" s="6" t="s">
        <v>510</v>
      </c>
      <c r="N3450" s="6" t="s">
        <v>769</v>
      </c>
    </row>
    <row r="3451" spans="1:14" s="37" customFormat="1" ht="85.5" outlineLevel="1" collapsed="1">
      <c r="A3451" s="51" t="s">
        <v>1587</v>
      </c>
      <c r="B3451" s="51" t="s">
        <v>1116</v>
      </c>
      <c r="C3451" s="51" t="s">
        <v>2522</v>
      </c>
      <c r="D3451" s="51" t="s">
        <v>2489</v>
      </c>
      <c r="E3451" s="51" t="s">
        <v>3215</v>
      </c>
      <c r="F3451" s="7" t="s">
        <v>3216</v>
      </c>
      <c r="G3451" s="51" t="s">
        <v>1120</v>
      </c>
      <c r="H3451" s="51"/>
      <c r="I3451" s="51"/>
      <c r="J3451" s="51" t="s">
        <v>346</v>
      </c>
      <c r="K3451" s="51" t="s">
        <v>1534</v>
      </c>
      <c r="L3451" s="7" t="str">
        <f>L3452&amp;" "&amp;N3452&amp;M3452&amp;" "&amp;L3453&amp;" "&amp;N3453&amp;M3453&amp;" "&amp;L3454&amp;" "&amp;N3454&amp;M3454&amp;" "&amp;L3455&amp;" "&amp;N3455&amp;M3455&amp;" "&amp;L3456&amp;" "&amp;N3456&amp;M3456&amp;" "&amp;L3457&amp;" "&amp;N3457&amp;M3457&amp;" "</f>
        <v xml:space="preserve">Ремонт выключателей 35 кВ 3шт Ремонт разъединителей 35 кВ  10шт Ремонт трансформаторов 35 кВ 2шт Ремонт трансформаторов напряжения  35 кВ 6шт Ремонт трансформаторов СН 10 кВ 1шт Ремонт трансформаторов СН 10 кВ 1шт </v>
      </c>
      <c r="M3451" s="6"/>
      <c r="N3451" s="6"/>
    </row>
    <row r="3452" spans="1:14" s="67" customFormat="1" ht="28.5" hidden="1" outlineLevel="2">
      <c r="A3452" s="51"/>
      <c r="B3452" s="51" t="s">
        <v>1116</v>
      </c>
      <c r="C3452" s="51"/>
      <c r="D3452" s="51" t="s">
        <v>2489</v>
      </c>
      <c r="E3452" s="51"/>
      <c r="F3452" s="7" t="s">
        <v>3217</v>
      </c>
      <c r="G3452" s="51" t="s">
        <v>1120</v>
      </c>
      <c r="H3452" s="51"/>
      <c r="I3452" s="51" t="s">
        <v>61</v>
      </c>
      <c r="J3452" s="51">
        <v>7</v>
      </c>
      <c r="K3452" s="51">
        <v>8</v>
      </c>
      <c r="L3452" s="7" t="s">
        <v>1132</v>
      </c>
      <c r="M3452" s="6" t="s">
        <v>510</v>
      </c>
      <c r="N3452" s="6" t="s">
        <v>206</v>
      </c>
    </row>
    <row r="3453" spans="1:14" s="67" customFormat="1" ht="71.25" hidden="1" outlineLevel="2">
      <c r="A3453" s="51"/>
      <c r="B3453" s="51" t="s">
        <v>1116</v>
      </c>
      <c r="C3453" s="51"/>
      <c r="D3453" s="51" t="s">
        <v>2489</v>
      </c>
      <c r="E3453" s="51"/>
      <c r="F3453" s="7" t="s">
        <v>3218</v>
      </c>
      <c r="G3453" s="51" t="s">
        <v>1120</v>
      </c>
      <c r="H3453" s="51"/>
      <c r="I3453" s="51" t="s">
        <v>61</v>
      </c>
      <c r="J3453" s="51">
        <v>7</v>
      </c>
      <c r="K3453" s="51">
        <v>8</v>
      </c>
      <c r="L3453" s="7" t="s">
        <v>1135</v>
      </c>
      <c r="M3453" s="6" t="s">
        <v>510</v>
      </c>
      <c r="N3453" s="6" t="s">
        <v>1534</v>
      </c>
    </row>
    <row r="3454" spans="1:14" s="67" customFormat="1" hidden="1" outlineLevel="2">
      <c r="A3454" s="51"/>
      <c r="B3454" s="51" t="s">
        <v>1116</v>
      </c>
      <c r="C3454" s="51"/>
      <c r="D3454" s="51" t="s">
        <v>2489</v>
      </c>
      <c r="E3454" s="51"/>
      <c r="F3454" s="7" t="s">
        <v>3219</v>
      </c>
      <c r="G3454" s="51" t="s">
        <v>1120</v>
      </c>
      <c r="H3454" s="51"/>
      <c r="I3454" s="51" t="s">
        <v>1475</v>
      </c>
      <c r="J3454" s="51">
        <v>9</v>
      </c>
      <c r="K3454" s="51">
        <v>9</v>
      </c>
      <c r="L3454" s="7" t="s">
        <v>1307</v>
      </c>
      <c r="M3454" s="6" t="s">
        <v>510</v>
      </c>
      <c r="N3454" s="6" t="s">
        <v>370</v>
      </c>
    </row>
    <row r="3455" spans="1:14" s="67" customFormat="1" hidden="1" outlineLevel="2">
      <c r="A3455" s="51"/>
      <c r="B3455" s="51" t="s">
        <v>1116</v>
      </c>
      <c r="C3455" s="51"/>
      <c r="D3455" s="51" t="s">
        <v>2489</v>
      </c>
      <c r="E3455" s="51"/>
      <c r="F3455" s="7" t="s">
        <v>2991</v>
      </c>
      <c r="G3455" s="51" t="s">
        <v>1120</v>
      </c>
      <c r="H3455" s="51"/>
      <c r="I3455" s="51" t="s">
        <v>1475</v>
      </c>
      <c r="J3455" s="51">
        <v>10</v>
      </c>
      <c r="K3455" s="51">
        <v>10</v>
      </c>
      <c r="L3455" s="7" t="s">
        <v>3134</v>
      </c>
      <c r="M3455" s="6" t="s">
        <v>510</v>
      </c>
      <c r="N3455" s="6" t="s">
        <v>332</v>
      </c>
    </row>
    <row r="3456" spans="1:14" s="67" customFormat="1" hidden="1" outlineLevel="2">
      <c r="A3456" s="51"/>
      <c r="B3456" s="51" t="s">
        <v>1116</v>
      </c>
      <c r="C3456" s="51"/>
      <c r="D3456" s="51" t="s">
        <v>2489</v>
      </c>
      <c r="E3456" s="51"/>
      <c r="F3456" s="7" t="s">
        <v>3220</v>
      </c>
      <c r="G3456" s="51" t="s">
        <v>1120</v>
      </c>
      <c r="H3456" s="51"/>
      <c r="I3456" s="51" t="s">
        <v>1475</v>
      </c>
      <c r="J3456" s="51">
        <v>10</v>
      </c>
      <c r="K3456" s="51">
        <v>10</v>
      </c>
      <c r="L3456" s="7" t="s">
        <v>3036</v>
      </c>
      <c r="M3456" s="6" t="s">
        <v>510</v>
      </c>
      <c r="N3456" s="6" t="s">
        <v>769</v>
      </c>
    </row>
    <row r="3457" spans="1:14" s="67" customFormat="1" hidden="1" outlineLevel="2">
      <c r="A3457" s="51"/>
      <c r="B3457" s="51" t="s">
        <v>1116</v>
      </c>
      <c r="C3457" s="51"/>
      <c r="D3457" s="51" t="s">
        <v>2489</v>
      </c>
      <c r="E3457" s="51"/>
      <c r="F3457" s="7" t="s">
        <v>3221</v>
      </c>
      <c r="G3457" s="51" t="s">
        <v>1120</v>
      </c>
      <c r="H3457" s="51"/>
      <c r="I3457" s="51" t="s">
        <v>1475</v>
      </c>
      <c r="J3457" s="51">
        <v>10</v>
      </c>
      <c r="K3457" s="51">
        <v>10</v>
      </c>
      <c r="L3457" s="7" t="s">
        <v>3036</v>
      </c>
      <c r="M3457" s="6" t="s">
        <v>510</v>
      </c>
      <c r="N3457" s="6" t="s">
        <v>769</v>
      </c>
    </row>
    <row r="3458" spans="1:14" s="37" customFormat="1" ht="42.75" outlineLevel="1" collapsed="1">
      <c r="A3458" s="51" t="s">
        <v>1604</v>
      </c>
      <c r="B3458" s="51" t="s">
        <v>1116</v>
      </c>
      <c r="C3458" s="51" t="s">
        <v>2522</v>
      </c>
      <c r="D3458" s="51" t="s">
        <v>2489</v>
      </c>
      <c r="E3458" s="51" t="s">
        <v>3222</v>
      </c>
      <c r="F3458" s="7" t="s">
        <v>3223</v>
      </c>
      <c r="G3458" s="51" t="s">
        <v>1120</v>
      </c>
      <c r="H3458" s="51"/>
      <c r="I3458" s="51"/>
      <c r="J3458" s="51" t="s">
        <v>346</v>
      </c>
      <c r="K3458" s="51" t="s">
        <v>348</v>
      </c>
      <c r="L3458" s="7" t="str">
        <f>L3459&amp;" "&amp;N3459&amp;M3459&amp;" "&amp;L3460&amp;" "&amp;N3460&amp;M3460&amp;" "&amp;L3461&amp;" "&amp;N3461&amp;M3461&amp;" "</f>
        <v xml:space="preserve">Ремонт трансформаторов 35 кВ 2шт Ремонт отделителей 35 кВ 2шт Ремонт короткозамыкателей 35 кВ 2шт </v>
      </c>
      <c r="M3458" s="6"/>
      <c r="N3458" s="6"/>
    </row>
    <row r="3459" spans="1:14" s="67" customFormat="1" hidden="1" outlineLevel="2">
      <c r="A3459" s="51"/>
      <c r="B3459" s="51" t="s">
        <v>1116</v>
      </c>
      <c r="C3459" s="51"/>
      <c r="D3459" s="51" t="s">
        <v>2489</v>
      </c>
      <c r="E3459" s="51"/>
      <c r="F3459" s="7" t="s">
        <v>3224</v>
      </c>
      <c r="G3459" s="51" t="s">
        <v>1120</v>
      </c>
      <c r="H3459" s="51"/>
      <c r="I3459" s="51" t="s">
        <v>1475</v>
      </c>
      <c r="J3459" s="51">
        <v>7</v>
      </c>
      <c r="K3459" s="51">
        <v>8</v>
      </c>
      <c r="L3459" s="7" t="s">
        <v>1307</v>
      </c>
      <c r="M3459" s="6" t="s">
        <v>510</v>
      </c>
      <c r="N3459" s="6" t="s">
        <v>370</v>
      </c>
    </row>
    <row r="3460" spans="1:14" s="67" customFormat="1" hidden="1" outlineLevel="2">
      <c r="A3460" s="51"/>
      <c r="B3460" s="51" t="s">
        <v>1116</v>
      </c>
      <c r="C3460" s="51"/>
      <c r="D3460" s="51" t="s">
        <v>2489</v>
      </c>
      <c r="E3460" s="51"/>
      <c r="F3460" s="7" t="s">
        <v>3225</v>
      </c>
      <c r="G3460" s="51" t="s">
        <v>1120</v>
      </c>
      <c r="H3460" s="51"/>
      <c r="I3460" s="51" t="s">
        <v>1475</v>
      </c>
      <c r="J3460" s="51">
        <v>7</v>
      </c>
      <c r="K3460" s="51">
        <v>8</v>
      </c>
      <c r="L3460" s="7" t="s">
        <v>3087</v>
      </c>
      <c r="M3460" s="6" t="s">
        <v>510</v>
      </c>
      <c r="N3460" s="6" t="s">
        <v>370</v>
      </c>
    </row>
    <row r="3461" spans="1:14" s="67" customFormat="1" hidden="1" outlineLevel="2">
      <c r="A3461" s="51"/>
      <c r="B3461" s="51" t="s">
        <v>1116</v>
      </c>
      <c r="C3461" s="51"/>
      <c r="D3461" s="51" t="s">
        <v>2489</v>
      </c>
      <c r="E3461" s="51"/>
      <c r="F3461" s="7" t="s">
        <v>3118</v>
      </c>
      <c r="G3461" s="51" t="s">
        <v>1120</v>
      </c>
      <c r="H3461" s="51"/>
      <c r="I3461" s="51" t="s">
        <v>1475</v>
      </c>
      <c r="J3461" s="51">
        <v>7</v>
      </c>
      <c r="K3461" s="51">
        <v>8</v>
      </c>
      <c r="L3461" s="7" t="s">
        <v>3089</v>
      </c>
      <c r="M3461" s="6" t="s">
        <v>510</v>
      </c>
      <c r="N3461" s="6" t="s">
        <v>370</v>
      </c>
    </row>
    <row r="3462" spans="1:14" s="67" customFormat="1" ht="42.75" outlineLevel="1" collapsed="1">
      <c r="A3462" s="51" t="s">
        <v>1614</v>
      </c>
      <c r="B3462" s="51" t="s">
        <v>1116</v>
      </c>
      <c r="C3462" s="51" t="s">
        <v>2522</v>
      </c>
      <c r="D3462" s="51" t="s">
        <v>2489</v>
      </c>
      <c r="E3462" s="51" t="s">
        <v>3226</v>
      </c>
      <c r="F3462" s="7" t="s">
        <v>3227</v>
      </c>
      <c r="G3462" s="51" t="s">
        <v>45</v>
      </c>
      <c r="H3462" s="51"/>
      <c r="I3462" s="51"/>
      <c r="J3462" s="51" t="s">
        <v>344</v>
      </c>
      <c r="K3462" s="51" t="s">
        <v>344</v>
      </c>
      <c r="L3462" s="7" t="str">
        <f>L3463&amp;" "&amp;N3463&amp;M3463&amp;" "</f>
        <v xml:space="preserve">Ремонт выключателей 35 кВ 1шт </v>
      </c>
      <c r="M3462" s="6"/>
      <c r="N3462" s="6"/>
    </row>
    <row r="3463" spans="1:14" s="37" customFormat="1" ht="42.75" hidden="1" outlineLevel="2">
      <c r="A3463" s="51"/>
      <c r="B3463" s="51" t="s">
        <v>1116</v>
      </c>
      <c r="C3463" s="51"/>
      <c r="D3463" s="51" t="s">
        <v>2489</v>
      </c>
      <c r="E3463" s="51"/>
      <c r="F3463" s="7" t="s">
        <v>3228</v>
      </c>
      <c r="G3463" s="51" t="s">
        <v>45</v>
      </c>
      <c r="H3463" s="51"/>
      <c r="I3463" s="51" t="s">
        <v>61</v>
      </c>
      <c r="J3463" s="51">
        <v>9</v>
      </c>
      <c r="K3463" s="51">
        <v>9</v>
      </c>
      <c r="L3463" s="7" t="s">
        <v>1132</v>
      </c>
      <c r="M3463" s="6" t="s">
        <v>510</v>
      </c>
      <c r="N3463" s="6" t="s">
        <v>769</v>
      </c>
    </row>
    <row r="3464" spans="1:14" s="37" customFormat="1" ht="42.75" outlineLevel="1" collapsed="1">
      <c r="A3464" s="51" t="s">
        <v>1625</v>
      </c>
      <c r="B3464" s="51" t="s">
        <v>1116</v>
      </c>
      <c r="C3464" s="51" t="s">
        <v>2522</v>
      </c>
      <c r="D3464" s="51" t="s">
        <v>2489</v>
      </c>
      <c r="E3464" s="51" t="s">
        <v>3229</v>
      </c>
      <c r="F3464" s="7" t="s">
        <v>3230</v>
      </c>
      <c r="G3464" s="51" t="s">
        <v>1120</v>
      </c>
      <c r="H3464" s="51"/>
      <c r="I3464" s="51"/>
      <c r="J3464" s="51" t="s">
        <v>215</v>
      </c>
      <c r="K3464" s="51" t="s">
        <v>215</v>
      </c>
      <c r="L3464" s="7" t="str">
        <f>L3465&amp;" "&amp;N3465&amp;M3465&amp;" "</f>
        <v xml:space="preserve">Ремонт трансформаторов 35 кВ 1шт </v>
      </c>
      <c r="M3464" s="6"/>
      <c r="N3464" s="6"/>
    </row>
    <row r="3465" spans="1:14" s="37" customFormat="1" hidden="1" outlineLevel="2">
      <c r="A3465" s="51"/>
      <c r="B3465" s="51" t="s">
        <v>1116</v>
      </c>
      <c r="C3465" s="51"/>
      <c r="D3465" s="51" t="s">
        <v>2489</v>
      </c>
      <c r="E3465" s="51"/>
      <c r="F3465" s="7" t="s">
        <v>3231</v>
      </c>
      <c r="G3465" s="51" t="s">
        <v>1120</v>
      </c>
      <c r="H3465" s="51"/>
      <c r="I3465" s="51" t="s">
        <v>1475</v>
      </c>
      <c r="J3465" s="51">
        <v>4</v>
      </c>
      <c r="K3465" s="51">
        <v>4</v>
      </c>
      <c r="L3465" s="7" t="s">
        <v>1307</v>
      </c>
      <c r="M3465" s="6" t="s">
        <v>510</v>
      </c>
      <c r="N3465" s="6" t="s">
        <v>769</v>
      </c>
    </row>
    <row r="3466" spans="1:14" s="67" customFormat="1" ht="42.75" outlineLevel="1" collapsed="1">
      <c r="A3466" s="51" t="s">
        <v>1639</v>
      </c>
      <c r="B3466" s="51" t="s">
        <v>1116</v>
      </c>
      <c r="C3466" s="51" t="s">
        <v>2522</v>
      </c>
      <c r="D3466" s="51" t="s">
        <v>2489</v>
      </c>
      <c r="E3466" s="51" t="s">
        <v>3232</v>
      </c>
      <c r="F3466" s="7" t="s">
        <v>3233</v>
      </c>
      <c r="G3466" s="51" t="s">
        <v>1120</v>
      </c>
      <c r="H3466" s="51"/>
      <c r="I3466" s="51"/>
      <c r="J3466" s="51" t="s">
        <v>215</v>
      </c>
      <c r="K3466" s="51" t="s">
        <v>215</v>
      </c>
      <c r="L3466" s="7" t="str">
        <f>L3467&amp;" "&amp;N3467&amp;M3467&amp;" "</f>
        <v xml:space="preserve">Ремонт трансформаторов 35 кВ 1шт </v>
      </c>
      <c r="M3466" s="6"/>
      <c r="N3466" s="6"/>
    </row>
    <row r="3467" spans="1:14" s="37" customFormat="1" hidden="1" outlineLevel="2">
      <c r="A3467" s="51"/>
      <c r="B3467" s="51" t="s">
        <v>1116</v>
      </c>
      <c r="C3467" s="51"/>
      <c r="D3467" s="51" t="s">
        <v>2489</v>
      </c>
      <c r="E3467" s="51"/>
      <c r="F3467" s="7" t="s">
        <v>3231</v>
      </c>
      <c r="G3467" s="51" t="s">
        <v>1120</v>
      </c>
      <c r="H3467" s="51"/>
      <c r="I3467" s="51" t="s">
        <v>1475</v>
      </c>
      <c r="J3467" s="51">
        <v>4</v>
      </c>
      <c r="K3467" s="51">
        <v>4</v>
      </c>
      <c r="L3467" s="7" t="s">
        <v>1307</v>
      </c>
      <c r="M3467" s="6" t="s">
        <v>510</v>
      </c>
      <c r="N3467" s="6" t="s">
        <v>769</v>
      </c>
    </row>
    <row r="3468" spans="1:14" s="37" customFormat="1" ht="142.5" outlineLevel="1" collapsed="1">
      <c r="A3468" s="51" t="s">
        <v>1646</v>
      </c>
      <c r="B3468" s="51" t="s">
        <v>1116</v>
      </c>
      <c r="C3468" s="51" t="s">
        <v>2581</v>
      </c>
      <c r="D3468" s="51" t="s">
        <v>2489</v>
      </c>
      <c r="E3468" s="51" t="s">
        <v>3234</v>
      </c>
      <c r="F3468" s="7" t="s">
        <v>3235</v>
      </c>
      <c r="G3468" s="51" t="s">
        <v>3105</v>
      </c>
      <c r="H3468" s="51"/>
      <c r="I3468" s="51"/>
      <c r="J3468" s="51" t="s">
        <v>331</v>
      </c>
      <c r="K3468" s="51" t="s">
        <v>346</v>
      </c>
      <c r="L3468" s="7" t="str">
        <f>L3469&amp;" "&amp;N3469&amp;M3469&amp;" "&amp;L3470&amp;" "&amp;N3470&amp;M3470&amp;" "&amp;L3471&amp;" "&amp;N3471&amp;M3471&amp;" "&amp;L3472&amp;" "&amp;N3472&amp;M3472&amp;" "&amp;L3473&amp;" "&amp;N3473&amp;M3473&amp;" "&amp;L3474&amp;" "&amp;N3474&amp;M3474&amp;" "&amp;L3475&amp;" "&amp;N3475&amp;M3475&amp;" "&amp;L3476&amp;" "&amp;N3476&amp;M3476&amp;" "&amp;L3477&amp;" "&amp;N3477&amp;M3477&amp;" "&amp;L3478&amp;" "&amp;N3478&amp;M3478&amp;" "&amp;L3479&amp;" "&amp;N3479&amp;M3479&amp;" "</f>
        <v xml:space="preserve">Ремонт выключателей 35 кВ 3шт Ремонт разъединителей 35 кВ  6шт Ремонт трансформаторов 35 кВ 2шт Ремонт разрядников  35 кВ 6шт Ремонт трансформаторов напряжения  35 кВ 6шт Текущий ремонт трансформаторов напряжения 10 кВ 2шт Ремонт трансформаторов СН 10 кВ 2шт Ремонт выключателей 10 кВ 4шт Покраска металлоконструкций  10м2 Ремонт ячеек 10 кВ 3шт Замена проходных изоляторов 10 кВ 24шт </v>
      </c>
      <c r="M3468" s="6"/>
      <c r="N3468" s="6"/>
    </row>
    <row r="3469" spans="1:14" s="67" customFormat="1" hidden="1" outlineLevel="2">
      <c r="A3469" s="51"/>
      <c r="B3469" s="51" t="s">
        <v>1116</v>
      </c>
      <c r="C3469" s="51"/>
      <c r="D3469" s="51" t="s">
        <v>2489</v>
      </c>
      <c r="E3469" s="51"/>
      <c r="F3469" s="7" t="s">
        <v>3236</v>
      </c>
      <c r="G3469" s="51" t="s">
        <v>1120</v>
      </c>
      <c r="H3469" s="51"/>
      <c r="I3469" s="51" t="s">
        <v>61</v>
      </c>
      <c r="J3469" s="51">
        <v>5</v>
      </c>
      <c r="K3469" s="51">
        <v>6</v>
      </c>
      <c r="L3469" s="7" t="s">
        <v>1132</v>
      </c>
      <c r="M3469" s="6" t="s">
        <v>510</v>
      </c>
      <c r="N3469" s="6" t="s">
        <v>206</v>
      </c>
    </row>
    <row r="3470" spans="1:14" s="67" customFormat="1" ht="57" hidden="1" outlineLevel="2">
      <c r="A3470" s="51"/>
      <c r="B3470" s="51" t="s">
        <v>1116</v>
      </c>
      <c r="C3470" s="51"/>
      <c r="D3470" s="51" t="s">
        <v>2489</v>
      </c>
      <c r="E3470" s="51"/>
      <c r="F3470" s="7" t="s">
        <v>3237</v>
      </c>
      <c r="G3470" s="51" t="s">
        <v>378</v>
      </c>
      <c r="H3470" s="51"/>
      <c r="I3470" s="51" t="s">
        <v>61</v>
      </c>
      <c r="J3470" s="51">
        <v>5</v>
      </c>
      <c r="K3470" s="51">
        <v>6</v>
      </c>
      <c r="L3470" s="7" t="s">
        <v>1135</v>
      </c>
      <c r="M3470" s="6" t="s">
        <v>510</v>
      </c>
      <c r="N3470" s="6" t="s">
        <v>332</v>
      </c>
    </row>
    <row r="3471" spans="1:14" s="67" customFormat="1" hidden="1" outlineLevel="2">
      <c r="A3471" s="51"/>
      <c r="B3471" s="51" t="s">
        <v>1116</v>
      </c>
      <c r="C3471" s="51"/>
      <c r="D3471" s="51" t="s">
        <v>2489</v>
      </c>
      <c r="E3471" s="51"/>
      <c r="F3471" s="7" t="s">
        <v>3142</v>
      </c>
      <c r="G3471" s="51" t="s">
        <v>1120</v>
      </c>
      <c r="H3471" s="51"/>
      <c r="I3471" s="51" t="s">
        <v>1475</v>
      </c>
      <c r="J3471" s="51">
        <v>4</v>
      </c>
      <c r="K3471" s="51">
        <v>4</v>
      </c>
      <c r="L3471" s="7" t="s">
        <v>1307</v>
      </c>
      <c r="M3471" s="6" t="s">
        <v>510</v>
      </c>
      <c r="N3471" s="6" t="s">
        <v>370</v>
      </c>
    </row>
    <row r="3472" spans="1:14" s="67" customFormat="1" hidden="1" outlineLevel="2">
      <c r="A3472" s="51"/>
      <c r="B3472" s="51" t="s">
        <v>1116</v>
      </c>
      <c r="C3472" s="51"/>
      <c r="D3472" s="51" t="s">
        <v>2489</v>
      </c>
      <c r="E3472" s="51"/>
      <c r="F3472" s="7" t="s">
        <v>3238</v>
      </c>
      <c r="G3472" s="51" t="s">
        <v>1120</v>
      </c>
      <c r="H3472" s="51"/>
      <c r="I3472" s="51" t="s">
        <v>1475</v>
      </c>
      <c r="J3472" s="51">
        <v>5</v>
      </c>
      <c r="K3472" s="51">
        <v>6</v>
      </c>
      <c r="L3472" s="7" t="s">
        <v>3136</v>
      </c>
      <c r="M3472" s="6" t="s">
        <v>510</v>
      </c>
      <c r="N3472" s="6" t="s">
        <v>332</v>
      </c>
    </row>
    <row r="3473" spans="1:14" s="67" customFormat="1" hidden="1" outlineLevel="2">
      <c r="A3473" s="51"/>
      <c r="B3473" s="51" t="s">
        <v>1116</v>
      </c>
      <c r="C3473" s="51"/>
      <c r="D3473" s="51" t="s">
        <v>2489</v>
      </c>
      <c r="E3473" s="51"/>
      <c r="F3473" s="7" t="s">
        <v>2991</v>
      </c>
      <c r="G3473" s="51" t="s">
        <v>1120</v>
      </c>
      <c r="H3473" s="51"/>
      <c r="I3473" s="51" t="s">
        <v>1475</v>
      </c>
      <c r="J3473" s="51">
        <v>5</v>
      </c>
      <c r="K3473" s="51">
        <v>6</v>
      </c>
      <c r="L3473" s="7" t="s">
        <v>3134</v>
      </c>
      <c r="M3473" s="6" t="s">
        <v>510</v>
      </c>
      <c r="N3473" s="6" t="s">
        <v>332</v>
      </c>
    </row>
    <row r="3474" spans="1:14" s="67" customFormat="1" ht="28.5" hidden="1" outlineLevel="2">
      <c r="A3474" s="51"/>
      <c r="B3474" s="51" t="s">
        <v>1116</v>
      </c>
      <c r="C3474" s="51"/>
      <c r="D3474" s="51" t="s">
        <v>2489</v>
      </c>
      <c r="E3474" s="51"/>
      <c r="F3474" s="7" t="s">
        <v>3076</v>
      </c>
      <c r="G3474" s="51" t="s">
        <v>1120</v>
      </c>
      <c r="H3474" s="51"/>
      <c r="I3474" s="51" t="s">
        <v>1475</v>
      </c>
      <c r="J3474" s="51">
        <v>5</v>
      </c>
      <c r="K3474" s="51">
        <v>7</v>
      </c>
      <c r="L3474" s="7" t="s">
        <v>3183</v>
      </c>
      <c r="M3474" s="6" t="s">
        <v>510</v>
      </c>
      <c r="N3474" s="6" t="s">
        <v>370</v>
      </c>
    </row>
    <row r="3475" spans="1:14" s="67" customFormat="1" hidden="1" outlineLevel="2">
      <c r="A3475" s="51"/>
      <c r="B3475" s="51" t="s">
        <v>1116</v>
      </c>
      <c r="C3475" s="51"/>
      <c r="D3475" s="51" t="s">
        <v>2489</v>
      </c>
      <c r="E3475" s="51"/>
      <c r="F3475" s="7" t="s">
        <v>3100</v>
      </c>
      <c r="G3475" s="51" t="s">
        <v>1120</v>
      </c>
      <c r="H3475" s="51"/>
      <c r="I3475" s="51" t="s">
        <v>1475</v>
      </c>
      <c r="J3475" s="51">
        <v>7</v>
      </c>
      <c r="K3475" s="51">
        <v>7</v>
      </c>
      <c r="L3475" s="7" t="s">
        <v>3036</v>
      </c>
      <c r="M3475" s="6" t="s">
        <v>510</v>
      </c>
      <c r="N3475" s="6" t="s">
        <v>370</v>
      </c>
    </row>
    <row r="3476" spans="1:14" s="67" customFormat="1" hidden="1" outlineLevel="2">
      <c r="A3476" s="51"/>
      <c r="B3476" s="51" t="s">
        <v>1116</v>
      </c>
      <c r="C3476" s="51"/>
      <c r="D3476" s="51" t="s">
        <v>2489</v>
      </c>
      <c r="E3476" s="51"/>
      <c r="F3476" s="7" t="s">
        <v>3239</v>
      </c>
      <c r="G3476" s="51" t="s">
        <v>1120</v>
      </c>
      <c r="H3476" s="51"/>
      <c r="I3476" s="51" t="s">
        <v>61</v>
      </c>
      <c r="J3476" s="51">
        <v>7</v>
      </c>
      <c r="K3476" s="51">
        <v>7</v>
      </c>
      <c r="L3476" s="7" t="s">
        <v>1169</v>
      </c>
      <c r="M3476" s="6" t="s">
        <v>510</v>
      </c>
      <c r="N3476" s="6" t="s">
        <v>215</v>
      </c>
    </row>
    <row r="3477" spans="1:14" s="67" customFormat="1" hidden="1" outlineLevel="2">
      <c r="A3477" s="51"/>
      <c r="B3477" s="51" t="s">
        <v>1116</v>
      </c>
      <c r="C3477" s="51"/>
      <c r="D3477" s="51" t="s">
        <v>2489</v>
      </c>
      <c r="E3477" s="51"/>
      <c r="F3477" s="7" t="s">
        <v>3240</v>
      </c>
      <c r="G3477" s="51" t="s">
        <v>1120</v>
      </c>
      <c r="H3477" s="51"/>
      <c r="I3477" s="51" t="s">
        <v>1475</v>
      </c>
      <c r="J3477" s="51">
        <v>7</v>
      </c>
      <c r="K3477" s="51">
        <v>7</v>
      </c>
      <c r="L3477" s="7" t="s">
        <v>3148</v>
      </c>
      <c r="M3477" s="6" t="s">
        <v>2353</v>
      </c>
      <c r="N3477" s="6" t="s">
        <v>1534</v>
      </c>
    </row>
    <row r="3478" spans="1:14" s="67" customFormat="1" ht="28.5" hidden="1" outlineLevel="2">
      <c r="A3478" s="51"/>
      <c r="B3478" s="51" t="s">
        <v>1116</v>
      </c>
      <c r="C3478" s="51"/>
      <c r="D3478" s="51" t="s">
        <v>2489</v>
      </c>
      <c r="E3478" s="51"/>
      <c r="F3478" s="7" t="s">
        <v>3241</v>
      </c>
      <c r="G3478" s="51" t="s">
        <v>1120</v>
      </c>
      <c r="H3478" s="51"/>
      <c r="I3478" s="51" t="s">
        <v>61</v>
      </c>
      <c r="J3478" s="51">
        <v>7</v>
      </c>
      <c r="K3478" s="51">
        <v>7</v>
      </c>
      <c r="L3478" s="7" t="s">
        <v>3147</v>
      </c>
      <c r="M3478" s="6" t="s">
        <v>510</v>
      </c>
      <c r="N3478" s="6" t="s">
        <v>206</v>
      </c>
    </row>
    <row r="3479" spans="1:14" s="67" customFormat="1" ht="28.5" hidden="1" outlineLevel="2">
      <c r="A3479" s="51"/>
      <c r="B3479" s="51" t="s">
        <v>1116</v>
      </c>
      <c r="C3479" s="51"/>
      <c r="D3479" s="51" t="s">
        <v>2489</v>
      </c>
      <c r="E3479" s="51"/>
      <c r="F3479" s="7" t="s">
        <v>3242</v>
      </c>
      <c r="G3479" s="51" t="s">
        <v>1120</v>
      </c>
      <c r="H3479" s="51"/>
      <c r="I3479" s="51" t="s">
        <v>61</v>
      </c>
      <c r="J3479" s="51">
        <v>7</v>
      </c>
      <c r="K3479" s="51">
        <v>7</v>
      </c>
      <c r="L3479" s="7" t="s">
        <v>3113</v>
      </c>
      <c r="M3479" s="6" t="s">
        <v>510</v>
      </c>
      <c r="N3479" s="6" t="s">
        <v>3243</v>
      </c>
    </row>
    <row r="3480" spans="1:14" s="37" customFormat="1" ht="128.25" outlineLevel="1" collapsed="1">
      <c r="A3480" s="51" t="s">
        <v>1656</v>
      </c>
      <c r="B3480" s="51" t="s">
        <v>1116</v>
      </c>
      <c r="C3480" s="51" t="s">
        <v>2581</v>
      </c>
      <c r="D3480" s="51" t="s">
        <v>2489</v>
      </c>
      <c r="E3480" s="51" t="s">
        <v>3244</v>
      </c>
      <c r="F3480" s="7" t="s">
        <v>3245</v>
      </c>
      <c r="G3480" s="51" t="s">
        <v>1120</v>
      </c>
      <c r="H3480" s="51" t="s">
        <v>3246</v>
      </c>
      <c r="I3480" s="51"/>
      <c r="J3480" s="51" t="s">
        <v>331</v>
      </c>
      <c r="K3480" s="51" t="s">
        <v>332</v>
      </c>
      <c r="L3480" s="7" t="str">
        <f>L3481&amp;" "&amp;N3481&amp;M3481&amp;" "&amp;L3482&amp;" "&amp;N3482&amp;M3482&amp;" "</f>
        <v xml:space="preserve">Ремонт трансформаторов 35 кВ 1шт Ремонт блокировочных устройств 35 кВ 4шт </v>
      </c>
      <c r="M3480" s="6"/>
      <c r="N3480" s="6"/>
    </row>
    <row r="3481" spans="1:14" s="37" customFormat="1" hidden="1" outlineLevel="2">
      <c r="A3481" s="51"/>
      <c r="B3481" s="51" t="s">
        <v>1116</v>
      </c>
      <c r="C3481" s="51"/>
      <c r="D3481" s="51" t="s">
        <v>2489</v>
      </c>
      <c r="E3481" s="51"/>
      <c r="F3481" s="7" t="s">
        <v>3247</v>
      </c>
      <c r="G3481" s="51" t="s">
        <v>1120</v>
      </c>
      <c r="H3481" s="51"/>
      <c r="I3481" s="51" t="s">
        <v>1475</v>
      </c>
      <c r="J3481" s="51">
        <v>6</v>
      </c>
      <c r="K3481" s="51">
        <v>6</v>
      </c>
      <c r="L3481" s="7" t="s">
        <v>1307</v>
      </c>
      <c r="M3481" s="6" t="s">
        <v>510</v>
      </c>
      <c r="N3481" s="6" t="s">
        <v>769</v>
      </c>
    </row>
    <row r="3482" spans="1:14" s="37" customFormat="1" ht="128.25" hidden="1" outlineLevel="2">
      <c r="A3482" s="51"/>
      <c r="B3482" s="51" t="s">
        <v>1116</v>
      </c>
      <c r="C3482" s="51"/>
      <c r="D3482" s="51" t="s">
        <v>2489</v>
      </c>
      <c r="E3482" s="51"/>
      <c r="F3482" s="7" t="s">
        <v>3248</v>
      </c>
      <c r="G3482" s="51" t="s">
        <v>1120</v>
      </c>
      <c r="H3482" s="51" t="s">
        <v>3246</v>
      </c>
      <c r="I3482" s="51" t="s">
        <v>1475</v>
      </c>
      <c r="J3482" s="51">
        <v>5</v>
      </c>
      <c r="K3482" s="51">
        <v>5</v>
      </c>
      <c r="L3482" s="7" t="s">
        <v>3249</v>
      </c>
      <c r="M3482" s="6" t="s">
        <v>510</v>
      </c>
      <c r="N3482" s="6" t="s">
        <v>215</v>
      </c>
    </row>
    <row r="3483" spans="1:14" s="37" customFormat="1" ht="28.5" outlineLevel="1" collapsed="1">
      <c r="A3483" s="51" t="s">
        <v>1664</v>
      </c>
      <c r="B3483" s="51" t="s">
        <v>1116</v>
      </c>
      <c r="C3483" s="51" t="s">
        <v>2581</v>
      </c>
      <c r="D3483" s="51" t="s">
        <v>2489</v>
      </c>
      <c r="E3483" s="51" t="s">
        <v>3250</v>
      </c>
      <c r="F3483" s="7" t="s">
        <v>3251</v>
      </c>
      <c r="G3483" s="51" t="s">
        <v>1120</v>
      </c>
      <c r="H3483" s="51"/>
      <c r="I3483" s="51"/>
      <c r="J3483" s="51" t="s">
        <v>215</v>
      </c>
      <c r="K3483" s="51" t="s">
        <v>215</v>
      </c>
      <c r="L3483" s="7" t="str">
        <f>L3484&amp;" "&amp;N3484&amp;M3484&amp;" "</f>
        <v xml:space="preserve">Ремонт трансформаторов 35 кВ 2шт </v>
      </c>
      <c r="M3483" s="6"/>
      <c r="N3483" s="6"/>
    </row>
    <row r="3484" spans="1:14" s="37" customFormat="1" hidden="1" outlineLevel="2">
      <c r="A3484" s="51"/>
      <c r="B3484" s="51" t="s">
        <v>1116</v>
      </c>
      <c r="C3484" s="51"/>
      <c r="D3484" s="51" t="s">
        <v>2489</v>
      </c>
      <c r="E3484" s="51"/>
      <c r="F3484" s="7" t="s">
        <v>3252</v>
      </c>
      <c r="G3484" s="51" t="s">
        <v>1120</v>
      </c>
      <c r="H3484" s="51"/>
      <c r="I3484" s="51" t="s">
        <v>1475</v>
      </c>
      <c r="J3484" s="51">
        <v>4</v>
      </c>
      <c r="K3484" s="51">
        <v>4</v>
      </c>
      <c r="L3484" s="7" t="s">
        <v>1307</v>
      </c>
      <c r="M3484" s="6" t="s">
        <v>510</v>
      </c>
      <c r="N3484" s="6" t="s">
        <v>370</v>
      </c>
    </row>
    <row r="3485" spans="1:14" s="37" customFormat="1" ht="28.5" outlineLevel="1" collapsed="1">
      <c r="A3485" s="51" t="s">
        <v>1677</v>
      </c>
      <c r="B3485" s="51" t="s">
        <v>1116</v>
      </c>
      <c r="C3485" s="51" t="s">
        <v>2581</v>
      </c>
      <c r="D3485" s="51" t="s">
        <v>2489</v>
      </c>
      <c r="E3485" s="51" t="s">
        <v>3253</v>
      </c>
      <c r="F3485" s="7" t="s">
        <v>3254</v>
      </c>
      <c r="G3485" s="51" t="s">
        <v>1120</v>
      </c>
      <c r="H3485" s="51"/>
      <c r="I3485" s="51"/>
      <c r="J3485" s="51" t="s">
        <v>346</v>
      </c>
      <c r="K3485" s="51" t="s">
        <v>346</v>
      </c>
      <c r="L3485" s="7" t="str">
        <f>L3486&amp;" "&amp;N3486&amp;M3486&amp;" "</f>
        <v xml:space="preserve">Ремонт трансформаторов 35 кВ 2шт </v>
      </c>
      <c r="M3485" s="6"/>
      <c r="N3485" s="6"/>
    </row>
    <row r="3486" spans="1:14" s="67" customFormat="1" hidden="1" outlineLevel="2">
      <c r="A3486" s="51"/>
      <c r="B3486" s="51" t="s">
        <v>1116</v>
      </c>
      <c r="C3486" s="51"/>
      <c r="D3486" s="51" t="s">
        <v>2489</v>
      </c>
      <c r="E3486" s="51"/>
      <c r="F3486" s="7" t="s">
        <v>3081</v>
      </c>
      <c r="G3486" s="51" t="s">
        <v>1120</v>
      </c>
      <c r="H3486" s="51"/>
      <c r="I3486" s="51" t="s">
        <v>1475</v>
      </c>
      <c r="J3486" s="51">
        <v>7</v>
      </c>
      <c r="K3486" s="51">
        <v>7</v>
      </c>
      <c r="L3486" s="7" t="s">
        <v>1307</v>
      </c>
      <c r="M3486" s="6" t="s">
        <v>510</v>
      </c>
      <c r="N3486" s="6" t="s">
        <v>370</v>
      </c>
    </row>
    <row r="3487" spans="1:14" s="37" customFormat="1" ht="28.5" outlineLevel="1" collapsed="1">
      <c r="A3487" s="51" t="s">
        <v>1690</v>
      </c>
      <c r="B3487" s="51" t="s">
        <v>1116</v>
      </c>
      <c r="C3487" s="51" t="s">
        <v>2581</v>
      </c>
      <c r="D3487" s="51" t="s">
        <v>2489</v>
      </c>
      <c r="E3487" s="51" t="s">
        <v>3255</v>
      </c>
      <c r="F3487" s="7" t="s">
        <v>3256</v>
      </c>
      <c r="G3487" s="51" t="s">
        <v>1120</v>
      </c>
      <c r="H3487" s="51"/>
      <c r="I3487" s="51"/>
      <c r="J3487" s="51" t="s">
        <v>348</v>
      </c>
      <c r="K3487" s="51" t="s">
        <v>348</v>
      </c>
      <c r="L3487" s="7" t="str">
        <f>L3488&amp;" "&amp;N3488&amp;M3488&amp;" "</f>
        <v xml:space="preserve">Ремонт трансформаторов 35 кВ 1шт </v>
      </c>
      <c r="M3487" s="6"/>
      <c r="N3487" s="6"/>
    </row>
    <row r="3488" spans="1:14" s="67" customFormat="1" hidden="1" outlineLevel="2">
      <c r="A3488" s="51"/>
      <c r="B3488" s="51" t="s">
        <v>1116</v>
      </c>
      <c r="C3488" s="51"/>
      <c r="D3488" s="51" t="s">
        <v>2489</v>
      </c>
      <c r="E3488" s="51"/>
      <c r="F3488" s="7" t="s">
        <v>3181</v>
      </c>
      <c r="G3488" s="51" t="s">
        <v>1120</v>
      </c>
      <c r="H3488" s="51"/>
      <c r="I3488" s="51" t="s">
        <v>1475</v>
      </c>
      <c r="J3488" s="51">
        <v>8</v>
      </c>
      <c r="K3488" s="51">
        <v>8</v>
      </c>
      <c r="L3488" s="7" t="s">
        <v>1307</v>
      </c>
      <c r="M3488" s="6" t="s">
        <v>510</v>
      </c>
      <c r="N3488" s="6" t="s">
        <v>769</v>
      </c>
    </row>
    <row r="3489" spans="1:14" s="37" customFormat="1" collapsed="1">
      <c r="A3489" s="51" t="s">
        <v>6</v>
      </c>
      <c r="B3489" s="51" t="s">
        <v>2170</v>
      </c>
      <c r="C3489" s="51"/>
      <c r="D3489" s="51" t="s">
        <v>2489</v>
      </c>
      <c r="E3489" s="51"/>
      <c r="F3489" s="7" t="s">
        <v>18</v>
      </c>
      <c r="G3489" s="51"/>
      <c r="H3489" s="51"/>
      <c r="I3489" s="51"/>
      <c r="J3489" s="51"/>
      <c r="K3489" s="51"/>
      <c r="L3489" s="7"/>
      <c r="M3489" s="6"/>
      <c r="N3489" s="82">
        <v>74</v>
      </c>
    </row>
    <row r="3490" spans="1:14" s="37" customFormat="1" ht="28.5" outlineLevel="1">
      <c r="A3490" s="51" t="s">
        <v>2171</v>
      </c>
      <c r="B3490" s="51" t="s">
        <v>2170</v>
      </c>
      <c r="C3490" s="51" t="s">
        <v>2528</v>
      </c>
      <c r="D3490" s="51" t="s">
        <v>2489</v>
      </c>
      <c r="E3490" s="51" t="s">
        <v>3257</v>
      </c>
      <c r="F3490" s="7" t="s">
        <v>3258</v>
      </c>
      <c r="G3490" s="51" t="s">
        <v>1120</v>
      </c>
      <c r="H3490" s="51"/>
      <c r="I3490" s="51"/>
      <c r="J3490" s="51">
        <v>4</v>
      </c>
      <c r="K3490" s="51">
        <v>4</v>
      </c>
      <c r="L3490" s="7" t="str">
        <f>L3491&amp;" "&amp;N3491&amp;M3491&amp;" "&amp;L3492&amp;" "&amp;N3492&amp;M3492&amp;" "</f>
        <v xml:space="preserve">Ремонт РУ 10 кВ 1шт Ремонт РУ 0,4 кВ 1шт </v>
      </c>
      <c r="M3490" s="6"/>
      <c r="N3490" s="6">
        <v>1</v>
      </c>
    </row>
    <row r="3491" spans="1:14" s="37" customFormat="1" hidden="1" outlineLevel="2">
      <c r="A3491" s="51"/>
      <c r="B3491" s="51" t="s">
        <v>2170</v>
      </c>
      <c r="C3491" s="51"/>
      <c r="D3491" s="51" t="s">
        <v>2489</v>
      </c>
      <c r="E3491" s="51"/>
      <c r="F3491" s="7"/>
      <c r="G3491" s="51"/>
      <c r="H3491" s="51"/>
      <c r="I3491" s="51" t="s">
        <v>61</v>
      </c>
      <c r="J3491" s="51">
        <v>4</v>
      </c>
      <c r="K3491" s="51">
        <v>4</v>
      </c>
      <c r="L3491" s="7" t="s">
        <v>3259</v>
      </c>
      <c r="M3491" s="6" t="s">
        <v>510</v>
      </c>
      <c r="N3491" s="6">
        <v>1</v>
      </c>
    </row>
    <row r="3492" spans="1:14" s="37" customFormat="1" hidden="1" outlineLevel="2">
      <c r="A3492" s="51"/>
      <c r="B3492" s="51" t="s">
        <v>2170</v>
      </c>
      <c r="C3492" s="51"/>
      <c r="D3492" s="51" t="s">
        <v>2489</v>
      </c>
      <c r="E3492" s="51"/>
      <c r="F3492" s="7"/>
      <c r="G3492" s="51"/>
      <c r="H3492" s="51"/>
      <c r="I3492" s="51" t="s">
        <v>61</v>
      </c>
      <c r="J3492" s="51">
        <v>4</v>
      </c>
      <c r="K3492" s="51">
        <v>4</v>
      </c>
      <c r="L3492" s="7" t="s">
        <v>3260</v>
      </c>
      <c r="M3492" s="6" t="s">
        <v>510</v>
      </c>
      <c r="N3492" s="6">
        <v>1</v>
      </c>
    </row>
    <row r="3493" spans="1:14" s="37" customFormat="1" ht="28.5" outlineLevel="1" collapsed="1">
      <c r="A3493" s="51" t="s">
        <v>2177</v>
      </c>
      <c r="B3493" s="51" t="s">
        <v>2170</v>
      </c>
      <c r="C3493" s="51" t="s">
        <v>2528</v>
      </c>
      <c r="D3493" s="51" t="s">
        <v>2489</v>
      </c>
      <c r="E3493" s="51" t="s">
        <v>3261</v>
      </c>
      <c r="F3493" s="7" t="s">
        <v>3262</v>
      </c>
      <c r="G3493" s="51" t="s">
        <v>1120</v>
      </c>
      <c r="H3493" s="51"/>
      <c r="I3493" s="51"/>
      <c r="J3493" s="51">
        <v>5</v>
      </c>
      <c r="K3493" s="51">
        <v>5</v>
      </c>
      <c r="L3493" s="7" t="str">
        <f>L3494&amp;" "&amp;N3494&amp;M3494&amp;" "&amp;L3495&amp;" "&amp;N3495&amp;M3495&amp;" "</f>
        <v xml:space="preserve">Ремонт РУ 10 кВ 1шт Ремонт РУ 0,4 кВ 1шт </v>
      </c>
      <c r="M3493" s="6"/>
      <c r="N3493" s="6">
        <v>1</v>
      </c>
    </row>
    <row r="3494" spans="1:14" s="37" customFormat="1" hidden="1" outlineLevel="2">
      <c r="A3494" s="51"/>
      <c r="B3494" s="51" t="s">
        <v>2170</v>
      </c>
      <c r="C3494" s="51"/>
      <c r="D3494" s="51" t="s">
        <v>2489</v>
      </c>
      <c r="E3494" s="51"/>
      <c r="F3494" s="7"/>
      <c r="G3494" s="51"/>
      <c r="H3494" s="51"/>
      <c r="I3494" s="51" t="s">
        <v>61</v>
      </c>
      <c r="J3494" s="51">
        <v>5</v>
      </c>
      <c r="K3494" s="51">
        <v>5</v>
      </c>
      <c r="L3494" s="7" t="s">
        <v>3259</v>
      </c>
      <c r="M3494" s="6" t="s">
        <v>510</v>
      </c>
      <c r="N3494" s="6">
        <v>1</v>
      </c>
    </row>
    <row r="3495" spans="1:14" s="37" customFormat="1" hidden="1" outlineLevel="2">
      <c r="A3495" s="51"/>
      <c r="B3495" s="51" t="s">
        <v>2170</v>
      </c>
      <c r="C3495" s="51"/>
      <c r="D3495" s="51" t="s">
        <v>2489</v>
      </c>
      <c r="E3495" s="51"/>
      <c r="F3495" s="7"/>
      <c r="G3495" s="51"/>
      <c r="H3495" s="51"/>
      <c r="I3495" s="51" t="s">
        <v>61</v>
      </c>
      <c r="J3495" s="51">
        <v>5</v>
      </c>
      <c r="K3495" s="51">
        <v>5</v>
      </c>
      <c r="L3495" s="7" t="s">
        <v>3260</v>
      </c>
      <c r="M3495" s="6" t="s">
        <v>510</v>
      </c>
      <c r="N3495" s="6">
        <v>1</v>
      </c>
    </row>
    <row r="3496" spans="1:14" s="37" customFormat="1" ht="28.5" outlineLevel="1" collapsed="1">
      <c r="A3496" s="51" t="s">
        <v>2181</v>
      </c>
      <c r="B3496" s="51" t="s">
        <v>2170</v>
      </c>
      <c r="C3496" s="51" t="s">
        <v>2528</v>
      </c>
      <c r="D3496" s="51" t="s">
        <v>2489</v>
      </c>
      <c r="E3496" s="51" t="s">
        <v>3263</v>
      </c>
      <c r="F3496" s="7" t="s">
        <v>3264</v>
      </c>
      <c r="G3496" s="51" t="s">
        <v>1120</v>
      </c>
      <c r="H3496" s="51"/>
      <c r="I3496" s="51"/>
      <c r="J3496" s="51">
        <v>8</v>
      </c>
      <c r="K3496" s="51">
        <v>8</v>
      </c>
      <c r="L3496" s="7" t="str">
        <f>L3497&amp;" "&amp;N3497&amp;M3497&amp;" "&amp;L3498&amp;" "&amp;N3498&amp;M3498&amp;" "</f>
        <v xml:space="preserve">Ремонт РУ 10 кВ 1шт Ремонт РУ 0,4 кВ 1шт </v>
      </c>
      <c r="M3496" s="6"/>
      <c r="N3496" s="6">
        <v>1</v>
      </c>
    </row>
    <row r="3497" spans="1:14" s="37" customFormat="1" hidden="1" outlineLevel="2">
      <c r="A3497" s="51"/>
      <c r="B3497" s="51" t="s">
        <v>2170</v>
      </c>
      <c r="C3497" s="51"/>
      <c r="D3497" s="51" t="s">
        <v>2489</v>
      </c>
      <c r="E3497" s="51"/>
      <c r="F3497" s="7"/>
      <c r="G3497" s="51"/>
      <c r="H3497" s="51"/>
      <c r="I3497" s="51" t="s">
        <v>61</v>
      </c>
      <c r="J3497" s="51">
        <v>8</v>
      </c>
      <c r="K3497" s="51">
        <v>8</v>
      </c>
      <c r="L3497" s="7" t="s">
        <v>3259</v>
      </c>
      <c r="M3497" s="6" t="s">
        <v>510</v>
      </c>
      <c r="N3497" s="6">
        <v>1</v>
      </c>
    </row>
    <row r="3498" spans="1:14" s="37" customFormat="1" hidden="1" outlineLevel="2">
      <c r="A3498" s="51"/>
      <c r="B3498" s="51" t="s">
        <v>2170</v>
      </c>
      <c r="C3498" s="51"/>
      <c r="D3498" s="51" t="s">
        <v>2489</v>
      </c>
      <c r="E3498" s="51"/>
      <c r="F3498" s="7"/>
      <c r="G3498" s="51"/>
      <c r="H3498" s="51"/>
      <c r="I3498" s="51" t="s">
        <v>61</v>
      </c>
      <c r="J3498" s="51">
        <v>8</v>
      </c>
      <c r="K3498" s="51">
        <v>8</v>
      </c>
      <c r="L3498" s="7" t="s">
        <v>3260</v>
      </c>
      <c r="M3498" s="6" t="s">
        <v>510</v>
      </c>
      <c r="N3498" s="6">
        <v>1</v>
      </c>
    </row>
    <row r="3499" spans="1:14" s="37" customFormat="1" ht="28.5" outlineLevel="1" collapsed="1">
      <c r="A3499" s="51" t="s">
        <v>2185</v>
      </c>
      <c r="B3499" s="51" t="s">
        <v>2170</v>
      </c>
      <c r="C3499" s="51" t="s">
        <v>2528</v>
      </c>
      <c r="D3499" s="51" t="s">
        <v>2489</v>
      </c>
      <c r="E3499" s="51" t="s">
        <v>3265</v>
      </c>
      <c r="F3499" s="7" t="s">
        <v>3266</v>
      </c>
      <c r="G3499" s="51" t="s">
        <v>1120</v>
      </c>
      <c r="H3499" s="51"/>
      <c r="I3499" s="51"/>
      <c r="J3499" s="51">
        <v>9</v>
      </c>
      <c r="K3499" s="51">
        <v>9</v>
      </c>
      <c r="L3499" s="7" t="str">
        <f>L3500&amp;" "&amp;N3500&amp;M3500&amp;" "&amp;L3501&amp;" "&amp;N3501&amp;M3501&amp;" "</f>
        <v xml:space="preserve">Ремонт РУ 10 кВ 1шт Ремонт РУ 0,4 кВ 1шт </v>
      </c>
      <c r="M3499" s="6"/>
      <c r="N3499" s="6">
        <v>1</v>
      </c>
    </row>
    <row r="3500" spans="1:14" s="37" customFormat="1" hidden="1" outlineLevel="2">
      <c r="A3500" s="51"/>
      <c r="B3500" s="51" t="s">
        <v>2170</v>
      </c>
      <c r="C3500" s="51"/>
      <c r="D3500" s="51" t="s">
        <v>2489</v>
      </c>
      <c r="E3500" s="51"/>
      <c r="F3500" s="7"/>
      <c r="G3500" s="51"/>
      <c r="H3500" s="51"/>
      <c r="I3500" s="51" t="s">
        <v>61</v>
      </c>
      <c r="J3500" s="51">
        <v>9</v>
      </c>
      <c r="K3500" s="51">
        <v>9</v>
      </c>
      <c r="L3500" s="7" t="s">
        <v>3259</v>
      </c>
      <c r="M3500" s="6" t="s">
        <v>510</v>
      </c>
      <c r="N3500" s="6">
        <v>1</v>
      </c>
    </row>
    <row r="3501" spans="1:14" s="37" customFormat="1" hidden="1" outlineLevel="2">
      <c r="A3501" s="51"/>
      <c r="B3501" s="51" t="s">
        <v>2170</v>
      </c>
      <c r="C3501" s="51"/>
      <c r="D3501" s="51" t="s">
        <v>2489</v>
      </c>
      <c r="E3501" s="51"/>
      <c r="F3501" s="7"/>
      <c r="G3501" s="51"/>
      <c r="H3501" s="51"/>
      <c r="I3501" s="51" t="s">
        <v>61</v>
      </c>
      <c r="J3501" s="51">
        <v>9</v>
      </c>
      <c r="K3501" s="51">
        <v>9</v>
      </c>
      <c r="L3501" s="7" t="s">
        <v>3260</v>
      </c>
      <c r="M3501" s="6" t="s">
        <v>510</v>
      </c>
      <c r="N3501" s="6">
        <v>1</v>
      </c>
    </row>
    <row r="3502" spans="1:14" s="37" customFormat="1" ht="42.75" outlineLevel="1" collapsed="1">
      <c r="A3502" s="51" t="s">
        <v>2188</v>
      </c>
      <c r="B3502" s="51" t="s">
        <v>2170</v>
      </c>
      <c r="C3502" s="51" t="s">
        <v>2528</v>
      </c>
      <c r="D3502" s="51" t="s">
        <v>2489</v>
      </c>
      <c r="E3502" s="51" t="s">
        <v>3267</v>
      </c>
      <c r="F3502" s="7" t="s">
        <v>3268</v>
      </c>
      <c r="G3502" s="51" t="s">
        <v>1120</v>
      </c>
      <c r="H3502" s="51"/>
      <c r="I3502" s="51"/>
      <c r="J3502" s="51">
        <v>9</v>
      </c>
      <c r="K3502" s="51">
        <v>9</v>
      </c>
      <c r="L3502" s="7" t="str">
        <f>L3503&amp;" "&amp;N3503&amp;M3503&amp;" "&amp;L3504&amp;" "&amp;N3504&amp;M3504&amp;" "</f>
        <v xml:space="preserve">Ремонт РУ 10 кВ 1шт Ремонт РУ 0,4 кВ 1шт </v>
      </c>
      <c r="M3502" s="6"/>
      <c r="N3502" s="6">
        <v>1</v>
      </c>
    </row>
    <row r="3503" spans="1:14" s="37" customFormat="1" hidden="1" outlineLevel="2">
      <c r="A3503" s="51"/>
      <c r="B3503" s="51" t="s">
        <v>2170</v>
      </c>
      <c r="C3503" s="51"/>
      <c r="D3503" s="51" t="s">
        <v>2489</v>
      </c>
      <c r="E3503" s="51"/>
      <c r="F3503" s="7"/>
      <c r="G3503" s="51"/>
      <c r="H3503" s="51"/>
      <c r="I3503" s="51" t="s">
        <v>61</v>
      </c>
      <c r="J3503" s="51">
        <v>9</v>
      </c>
      <c r="K3503" s="51">
        <v>9</v>
      </c>
      <c r="L3503" s="7" t="s">
        <v>3259</v>
      </c>
      <c r="M3503" s="6" t="s">
        <v>510</v>
      </c>
      <c r="N3503" s="6">
        <v>1</v>
      </c>
    </row>
    <row r="3504" spans="1:14" s="37" customFormat="1" hidden="1" outlineLevel="2">
      <c r="A3504" s="51"/>
      <c r="B3504" s="51" t="s">
        <v>2170</v>
      </c>
      <c r="C3504" s="51"/>
      <c r="D3504" s="51" t="s">
        <v>2489</v>
      </c>
      <c r="E3504" s="51"/>
      <c r="F3504" s="7"/>
      <c r="G3504" s="51"/>
      <c r="H3504" s="51"/>
      <c r="I3504" s="51" t="s">
        <v>61</v>
      </c>
      <c r="J3504" s="51">
        <v>9</v>
      </c>
      <c r="K3504" s="51">
        <v>9</v>
      </c>
      <c r="L3504" s="7" t="s">
        <v>3260</v>
      </c>
      <c r="M3504" s="6" t="s">
        <v>510</v>
      </c>
      <c r="N3504" s="6">
        <v>1</v>
      </c>
    </row>
    <row r="3505" spans="1:14" s="37" customFormat="1" ht="28.5" outlineLevel="1" collapsed="1">
      <c r="A3505" s="51" t="s">
        <v>2191</v>
      </c>
      <c r="B3505" s="51" t="s">
        <v>2170</v>
      </c>
      <c r="C3505" s="51" t="s">
        <v>2528</v>
      </c>
      <c r="D3505" s="51" t="s">
        <v>2489</v>
      </c>
      <c r="E3505" s="51" t="s">
        <v>3269</v>
      </c>
      <c r="F3505" s="7" t="s">
        <v>3270</v>
      </c>
      <c r="G3505" s="51" t="s">
        <v>1120</v>
      </c>
      <c r="H3505" s="51"/>
      <c r="I3505" s="51"/>
      <c r="J3505" s="51">
        <v>10</v>
      </c>
      <c r="K3505" s="51">
        <v>10</v>
      </c>
      <c r="L3505" s="7" t="str">
        <f>L3506&amp;" "&amp;N3506&amp;M3506&amp;" "&amp;L3507&amp;" "&amp;N3507&amp;M3507&amp;" "</f>
        <v xml:space="preserve">Ремонт РУ 10 кВ 1шт Ремонт РУ 0,4 кВ 1шт </v>
      </c>
      <c r="M3505" s="6"/>
      <c r="N3505" s="6">
        <v>1</v>
      </c>
    </row>
    <row r="3506" spans="1:14" s="37" customFormat="1" hidden="1" outlineLevel="2">
      <c r="A3506" s="51"/>
      <c r="B3506" s="51" t="s">
        <v>2170</v>
      </c>
      <c r="C3506" s="51"/>
      <c r="D3506" s="51" t="s">
        <v>2489</v>
      </c>
      <c r="E3506" s="51"/>
      <c r="F3506" s="7"/>
      <c r="G3506" s="51"/>
      <c r="H3506" s="51"/>
      <c r="I3506" s="51" t="s">
        <v>61</v>
      </c>
      <c r="J3506" s="51">
        <v>10</v>
      </c>
      <c r="K3506" s="51">
        <v>10</v>
      </c>
      <c r="L3506" s="7" t="s">
        <v>3259</v>
      </c>
      <c r="M3506" s="6" t="s">
        <v>510</v>
      </c>
      <c r="N3506" s="6">
        <v>1</v>
      </c>
    </row>
    <row r="3507" spans="1:14" s="37" customFormat="1" hidden="1" outlineLevel="2">
      <c r="A3507" s="51"/>
      <c r="B3507" s="51" t="s">
        <v>2170</v>
      </c>
      <c r="C3507" s="51"/>
      <c r="D3507" s="51" t="s">
        <v>2489</v>
      </c>
      <c r="E3507" s="51"/>
      <c r="F3507" s="7"/>
      <c r="G3507" s="51"/>
      <c r="H3507" s="51"/>
      <c r="I3507" s="51" t="s">
        <v>61</v>
      </c>
      <c r="J3507" s="51">
        <v>10</v>
      </c>
      <c r="K3507" s="51">
        <v>10</v>
      </c>
      <c r="L3507" s="7" t="s">
        <v>3260</v>
      </c>
      <c r="M3507" s="6" t="s">
        <v>510</v>
      </c>
      <c r="N3507" s="6">
        <v>1</v>
      </c>
    </row>
    <row r="3508" spans="1:14" s="37" customFormat="1" ht="42.75" outlineLevel="1" collapsed="1">
      <c r="A3508" s="51" t="s">
        <v>2195</v>
      </c>
      <c r="B3508" s="51" t="s">
        <v>2170</v>
      </c>
      <c r="C3508" s="51" t="s">
        <v>2547</v>
      </c>
      <c r="D3508" s="51" t="s">
        <v>2489</v>
      </c>
      <c r="E3508" s="51" t="s">
        <v>3271</v>
      </c>
      <c r="F3508" s="7" t="s">
        <v>3272</v>
      </c>
      <c r="G3508" s="51" t="s">
        <v>1120</v>
      </c>
      <c r="H3508" s="51"/>
      <c r="I3508" s="51"/>
      <c r="J3508" s="51">
        <v>6</v>
      </c>
      <c r="K3508" s="51">
        <v>6</v>
      </c>
      <c r="L3508" s="7" t="str">
        <f>L3509&amp;" "&amp;N3509&amp;M3509&amp;" "&amp;L3510&amp;" "&amp;N3510&amp;M3510&amp;" "</f>
        <v xml:space="preserve">Ремонт РУ 10 кВ 1шт Ремонт РУ 0,4 кВ 1шт </v>
      </c>
      <c r="M3508" s="6"/>
      <c r="N3508" s="6">
        <v>1</v>
      </c>
    </row>
    <row r="3509" spans="1:14" s="37" customFormat="1" hidden="1" outlineLevel="2">
      <c r="A3509" s="51"/>
      <c r="B3509" s="51" t="s">
        <v>2170</v>
      </c>
      <c r="C3509" s="51"/>
      <c r="D3509" s="51" t="s">
        <v>2489</v>
      </c>
      <c r="E3509" s="51"/>
      <c r="F3509" s="7"/>
      <c r="G3509" s="51"/>
      <c r="H3509" s="51"/>
      <c r="I3509" s="51" t="s">
        <v>61</v>
      </c>
      <c r="J3509" s="51">
        <v>6</v>
      </c>
      <c r="K3509" s="51">
        <v>6</v>
      </c>
      <c r="L3509" s="7" t="s">
        <v>3259</v>
      </c>
      <c r="M3509" s="6" t="s">
        <v>510</v>
      </c>
      <c r="N3509" s="6">
        <v>1</v>
      </c>
    </row>
    <row r="3510" spans="1:14" s="37" customFormat="1" hidden="1" outlineLevel="2">
      <c r="A3510" s="51"/>
      <c r="B3510" s="51" t="s">
        <v>2170</v>
      </c>
      <c r="C3510" s="51"/>
      <c r="D3510" s="51" t="s">
        <v>2489</v>
      </c>
      <c r="E3510" s="51"/>
      <c r="F3510" s="7"/>
      <c r="G3510" s="51"/>
      <c r="H3510" s="51"/>
      <c r="I3510" s="51" t="s">
        <v>61</v>
      </c>
      <c r="J3510" s="51">
        <v>6</v>
      </c>
      <c r="K3510" s="51">
        <v>6</v>
      </c>
      <c r="L3510" s="7" t="s">
        <v>3260</v>
      </c>
      <c r="M3510" s="6" t="s">
        <v>510</v>
      </c>
      <c r="N3510" s="6">
        <v>1</v>
      </c>
    </row>
    <row r="3511" spans="1:14" s="37" customFormat="1" ht="42.75" outlineLevel="1" collapsed="1">
      <c r="A3511" s="51" t="s">
        <v>2198</v>
      </c>
      <c r="B3511" s="51" t="s">
        <v>2170</v>
      </c>
      <c r="C3511" s="51" t="s">
        <v>2547</v>
      </c>
      <c r="D3511" s="51" t="s">
        <v>2489</v>
      </c>
      <c r="E3511" s="51" t="s">
        <v>3273</v>
      </c>
      <c r="F3511" s="7" t="s">
        <v>3274</v>
      </c>
      <c r="G3511" s="51" t="s">
        <v>1120</v>
      </c>
      <c r="H3511" s="51"/>
      <c r="I3511" s="51"/>
      <c r="J3511" s="51">
        <v>7</v>
      </c>
      <c r="K3511" s="51">
        <v>7</v>
      </c>
      <c r="L3511" s="7" t="str">
        <f>L3512&amp;" "&amp;N3512&amp;M3512&amp;" "&amp;L3513&amp;" "&amp;N3513&amp;M3513&amp;" "</f>
        <v xml:space="preserve">Ремонт РУ 10 кВ 1шт Ремонт РУ 0,4 кВ 1шт </v>
      </c>
      <c r="M3511" s="6"/>
      <c r="N3511" s="6">
        <v>1</v>
      </c>
    </row>
    <row r="3512" spans="1:14" s="37" customFormat="1" hidden="1" outlineLevel="2">
      <c r="A3512" s="51"/>
      <c r="B3512" s="51" t="s">
        <v>2170</v>
      </c>
      <c r="C3512" s="51"/>
      <c r="D3512" s="51" t="s">
        <v>2489</v>
      </c>
      <c r="E3512" s="51"/>
      <c r="F3512" s="7"/>
      <c r="G3512" s="51"/>
      <c r="H3512" s="51"/>
      <c r="I3512" s="51" t="s">
        <v>61</v>
      </c>
      <c r="J3512" s="51">
        <v>7</v>
      </c>
      <c r="K3512" s="51">
        <v>7</v>
      </c>
      <c r="L3512" s="7" t="s">
        <v>3259</v>
      </c>
      <c r="M3512" s="6" t="s">
        <v>510</v>
      </c>
      <c r="N3512" s="6">
        <v>1</v>
      </c>
    </row>
    <row r="3513" spans="1:14" s="37" customFormat="1" hidden="1" outlineLevel="2">
      <c r="A3513" s="51"/>
      <c r="B3513" s="51" t="s">
        <v>2170</v>
      </c>
      <c r="C3513" s="51"/>
      <c r="D3513" s="51" t="s">
        <v>2489</v>
      </c>
      <c r="E3513" s="51"/>
      <c r="F3513" s="7"/>
      <c r="G3513" s="51"/>
      <c r="H3513" s="51"/>
      <c r="I3513" s="51" t="s">
        <v>61</v>
      </c>
      <c r="J3513" s="51">
        <v>7</v>
      </c>
      <c r="K3513" s="51">
        <v>7</v>
      </c>
      <c r="L3513" s="7" t="s">
        <v>3260</v>
      </c>
      <c r="M3513" s="6" t="s">
        <v>510</v>
      </c>
      <c r="N3513" s="6">
        <v>1</v>
      </c>
    </row>
    <row r="3514" spans="1:14" s="37" customFormat="1" ht="42.75" outlineLevel="1" collapsed="1">
      <c r="A3514" s="51" t="s">
        <v>2201</v>
      </c>
      <c r="B3514" s="51" t="s">
        <v>2170</v>
      </c>
      <c r="C3514" s="51" t="s">
        <v>2547</v>
      </c>
      <c r="D3514" s="51" t="s">
        <v>2489</v>
      </c>
      <c r="E3514" s="51" t="s">
        <v>3275</v>
      </c>
      <c r="F3514" s="7" t="s">
        <v>3276</v>
      </c>
      <c r="G3514" s="51" t="s">
        <v>1120</v>
      </c>
      <c r="H3514" s="51"/>
      <c r="I3514" s="51"/>
      <c r="J3514" s="51">
        <v>7</v>
      </c>
      <c r="K3514" s="51">
        <v>7</v>
      </c>
      <c r="L3514" s="7" t="str">
        <f>L3515&amp;" "&amp;N3515&amp;M3515&amp;" "&amp;L3516&amp;" "&amp;N3516&amp;M3516&amp;" "</f>
        <v xml:space="preserve">Ремонт РУ 10 кВ 1шт Ремонт РУ 0,4 кВ 1шт </v>
      </c>
      <c r="M3514" s="6"/>
      <c r="N3514" s="6">
        <v>1</v>
      </c>
    </row>
    <row r="3515" spans="1:14" s="37" customFormat="1" hidden="1" outlineLevel="2">
      <c r="A3515" s="51"/>
      <c r="B3515" s="51" t="s">
        <v>2170</v>
      </c>
      <c r="C3515" s="51"/>
      <c r="D3515" s="51" t="s">
        <v>2489</v>
      </c>
      <c r="E3515" s="51"/>
      <c r="F3515" s="7"/>
      <c r="G3515" s="51"/>
      <c r="H3515" s="51"/>
      <c r="I3515" s="51" t="s">
        <v>61</v>
      </c>
      <c r="J3515" s="51">
        <v>7</v>
      </c>
      <c r="K3515" s="51">
        <v>7</v>
      </c>
      <c r="L3515" s="7" t="s">
        <v>3259</v>
      </c>
      <c r="M3515" s="6" t="s">
        <v>510</v>
      </c>
      <c r="N3515" s="6">
        <v>1</v>
      </c>
    </row>
    <row r="3516" spans="1:14" s="37" customFormat="1" hidden="1" outlineLevel="2">
      <c r="A3516" s="51"/>
      <c r="B3516" s="51" t="s">
        <v>2170</v>
      </c>
      <c r="C3516" s="51"/>
      <c r="D3516" s="51" t="s">
        <v>2489</v>
      </c>
      <c r="E3516" s="51"/>
      <c r="F3516" s="7"/>
      <c r="G3516" s="51"/>
      <c r="H3516" s="51"/>
      <c r="I3516" s="51" t="s">
        <v>61</v>
      </c>
      <c r="J3516" s="51">
        <v>7</v>
      </c>
      <c r="K3516" s="51">
        <v>7</v>
      </c>
      <c r="L3516" s="7" t="s">
        <v>3260</v>
      </c>
      <c r="M3516" s="6" t="s">
        <v>510</v>
      </c>
      <c r="N3516" s="6">
        <v>1</v>
      </c>
    </row>
    <row r="3517" spans="1:14" s="37" customFormat="1" ht="28.5" outlineLevel="1" collapsed="1">
      <c r="A3517" s="51" t="s">
        <v>2205</v>
      </c>
      <c r="B3517" s="51" t="s">
        <v>2170</v>
      </c>
      <c r="C3517" s="51" t="s">
        <v>2547</v>
      </c>
      <c r="D3517" s="51" t="s">
        <v>2489</v>
      </c>
      <c r="E3517" s="51" t="s">
        <v>3277</v>
      </c>
      <c r="F3517" s="7" t="s">
        <v>3278</v>
      </c>
      <c r="G3517" s="51" t="s">
        <v>1120</v>
      </c>
      <c r="H3517" s="51"/>
      <c r="I3517" s="51"/>
      <c r="J3517" s="51">
        <v>7</v>
      </c>
      <c r="K3517" s="51">
        <v>7</v>
      </c>
      <c r="L3517" s="7" t="str">
        <f>L3518&amp;" "&amp;N3518&amp;M3518&amp;" "&amp;L3519&amp;" "&amp;N3519&amp;M3519&amp;" "</f>
        <v xml:space="preserve">Ремонт РУ 10 кВ 1шт Ремонт РУ 0,4 кВ 1шт </v>
      </c>
      <c r="M3517" s="6"/>
      <c r="N3517" s="6">
        <v>1</v>
      </c>
    </row>
    <row r="3518" spans="1:14" s="37" customFormat="1" hidden="1" outlineLevel="2">
      <c r="A3518" s="51"/>
      <c r="B3518" s="51" t="s">
        <v>2170</v>
      </c>
      <c r="C3518" s="51"/>
      <c r="D3518" s="51" t="s">
        <v>2489</v>
      </c>
      <c r="E3518" s="51"/>
      <c r="F3518" s="7"/>
      <c r="G3518" s="51"/>
      <c r="H3518" s="51"/>
      <c r="I3518" s="51" t="s">
        <v>61</v>
      </c>
      <c r="J3518" s="51">
        <v>7</v>
      </c>
      <c r="K3518" s="51">
        <v>7</v>
      </c>
      <c r="L3518" s="7" t="s">
        <v>3259</v>
      </c>
      <c r="M3518" s="6" t="s">
        <v>510</v>
      </c>
      <c r="N3518" s="6">
        <v>1</v>
      </c>
    </row>
    <row r="3519" spans="1:14" s="37" customFormat="1" hidden="1" outlineLevel="2">
      <c r="A3519" s="51"/>
      <c r="B3519" s="51" t="s">
        <v>2170</v>
      </c>
      <c r="C3519" s="51"/>
      <c r="D3519" s="51" t="s">
        <v>2489</v>
      </c>
      <c r="E3519" s="51"/>
      <c r="F3519" s="7"/>
      <c r="G3519" s="51"/>
      <c r="H3519" s="51"/>
      <c r="I3519" s="51" t="s">
        <v>61</v>
      </c>
      <c r="J3519" s="51">
        <v>7</v>
      </c>
      <c r="K3519" s="51">
        <v>7</v>
      </c>
      <c r="L3519" s="7" t="s">
        <v>3260</v>
      </c>
      <c r="M3519" s="6" t="s">
        <v>510</v>
      </c>
      <c r="N3519" s="6">
        <v>1</v>
      </c>
    </row>
    <row r="3520" spans="1:14" s="37" customFormat="1" ht="28.5" outlineLevel="1" collapsed="1">
      <c r="A3520" s="51" t="s">
        <v>2208</v>
      </c>
      <c r="B3520" s="51" t="s">
        <v>2170</v>
      </c>
      <c r="C3520" s="51" t="s">
        <v>2547</v>
      </c>
      <c r="D3520" s="51" t="s">
        <v>2489</v>
      </c>
      <c r="E3520" s="51" t="s">
        <v>3279</v>
      </c>
      <c r="F3520" s="7" t="s">
        <v>3280</v>
      </c>
      <c r="G3520" s="51" t="s">
        <v>1120</v>
      </c>
      <c r="H3520" s="51"/>
      <c r="I3520" s="51"/>
      <c r="J3520" s="51">
        <v>7</v>
      </c>
      <c r="K3520" s="51">
        <v>7</v>
      </c>
      <c r="L3520" s="7" t="str">
        <f>L3521&amp;" "&amp;N3521&amp;M3521&amp;" "&amp;L3522&amp;" "&amp;N3522&amp;M3522&amp;" "</f>
        <v xml:space="preserve">Ремонт РУ 10 кВ 1шт Ремонт РУ 0,4 кВ 1шт </v>
      </c>
      <c r="M3520" s="6"/>
      <c r="N3520" s="6">
        <v>1</v>
      </c>
    </row>
    <row r="3521" spans="1:14" s="37" customFormat="1" hidden="1" outlineLevel="2">
      <c r="A3521" s="51"/>
      <c r="B3521" s="51" t="s">
        <v>2170</v>
      </c>
      <c r="C3521" s="51"/>
      <c r="D3521" s="51" t="s">
        <v>2489</v>
      </c>
      <c r="E3521" s="51"/>
      <c r="F3521" s="7"/>
      <c r="G3521" s="51"/>
      <c r="H3521" s="51"/>
      <c r="I3521" s="51" t="s">
        <v>61</v>
      </c>
      <c r="J3521" s="51">
        <v>7</v>
      </c>
      <c r="K3521" s="51">
        <v>7</v>
      </c>
      <c r="L3521" s="7" t="s">
        <v>3259</v>
      </c>
      <c r="M3521" s="6" t="s">
        <v>510</v>
      </c>
      <c r="N3521" s="6">
        <v>1</v>
      </c>
    </row>
    <row r="3522" spans="1:14" s="37" customFormat="1" hidden="1" outlineLevel="2">
      <c r="A3522" s="51"/>
      <c r="B3522" s="51" t="s">
        <v>2170</v>
      </c>
      <c r="C3522" s="51"/>
      <c r="D3522" s="51" t="s">
        <v>2489</v>
      </c>
      <c r="E3522" s="51"/>
      <c r="F3522" s="7"/>
      <c r="G3522" s="51"/>
      <c r="H3522" s="51"/>
      <c r="I3522" s="51" t="s">
        <v>61</v>
      </c>
      <c r="J3522" s="51">
        <v>7</v>
      </c>
      <c r="K3522" s="51">
        <v>7</v>
      </c>
      <c r="L3522" s="7" t="s">
        <v>3260</v>
      </c>
      <c r="M3522" s="6" t="s">
        <v>510</v>
      </c>
      <c r="N3522" s="6">
        <v>1</v>
      </c>
    </row>
    <row r="3523" spans="1:14" s="37" customFormat="1" ht="28.5" outlineLevel="1" collapsed="1">
      <c r="A3523" s="51" t="s">
        <v>2212</v>
      </c>
      <c r="B3523" s="51" t="s">
        <v>2170</v>
      </c>
      <c r="C3523" s="51" t="s">
        <v>2547</v>
      </c>
      <c r="D3523" s="51" t="s">
        <v>2489</v>
      </c>
      <c r="E3523" s="51" t="s">
        <v>3281</v>
      </c>
      <c r="F3523" s="7" t="s">
        <v>3282</v>
      </c>
      <c r="G3523" s="51" t="s">
        <v>1120</v>
      </c>
      <c r="H3523" s="51"/>
      <c r="I3523" s="51"/>
      <c r="J3523" s="51">
        <v>9</v>
      </c>
      <c r="K3523" s="51">
        <v>9</v>
      </c>
      <c r="L3523" s="7" t="str">
        <f>L3524&amp;" "&amp;N3524&amp;M3524&amp;" "&amp;L3525&amp;" "&amp;N3525&amp;M3525&amp;" "</f>
        <v xml:space="preserve">Ремонт РУ 10 кВ 1шт Ремонт РУ 0,4 кВ 1шт </v>
      </c>
      <c r="M3523" s="6"/>
      <c r="N3523" s="6">
        <v>1</v>
      </c>
    </row>
    <row r="3524" spans="1:14" s="37" customFormat="1" hidden="1" outlineLevel="2">
      <c r="A3524" s="51"/>
      <c r="B3524" s="51" t="s">
        <v>2170</v>
      </c>
      <c r="C3524" s="51"/>
      <c r="D3524" s="51" t="s">
        <v>2489</v>
      </c>
      <c r="E3524" s="51"/>
      <c r="F3524" s="7"/>
      <c r="G3524" s="51"/>
      <c r="H3524" s="51"/>
      <c r="I3524" s="51" t="s">
        <v>61</v>
      </c>
      <c r="J3524" s="51">
        <v>9</v>
      </c>
      <c r="K3524" s="51">
        <v>9</v>
      </c>
      <c r="L3524" s="7" t="s">
        <v>3259</v>
      </c>
      <c r="M3524" s="6" t="s">
        <v>510</v>
      </c>
      <c r="N3524" s="6">
        <v>1</v>
      </c>
    </row>
    <row r="3525" spans="1:14" s="37" customFormat="1" hidden="1" outlineLevel="2">
      <c r="A3525" s="51"/>
      <c r="B3525" s="51" t="s">
        <v>2170</v>
      </c>
      <c r="C3525" s="51"/>
      <c r="D3525" s="51" t="s">
        <v>2489</v>
      </c>
      <c r="E3525" s="51"/>
      <c r="F3525" s="7"/>
      <c r="G3525" s="51"/>
      <c r="H3525" s="51"/>
      <c r="I3525" s="51" t="s">
        <v>61</v>
      </c>
      <c r="J3525" s="51">
        <v>9</v>
      </c>
      <c r="K3525" s="51">
        <v>9</v>
      </c>
      <c r="L3525" s="7" t="s">
        <v>3260</v>
      </c>
      <c r="M3525" s="6" t="s">
        <v>510</v>
      </c>
      <c r="N3525" s="6">
        <v>1</v>
      </c>
    </row>
    <row r="3526" spans="1:14" s="37" customFormat="1" ht="28.5" outlineLevel="1" collapsed="1">
      <c r="A3526" s="51" t="s">
        <v>2215</v>
      </c>
      <c r="B3526" s="51" t="s">
        <v>2170</v>
      </c>
      <c r="C3526" s="51" t="s">
        <v>2547</v>
      </c>
      <c r="D3526" s="51" t="s">
        <v>2489</v>
      </c>
      <c r="E3526" s="51" t="s">
        <v>3283</v>
      </c>
      <c r="F3526" s="7" t="s">
        <v>3284</v>
      </c>
      <c r="G3526" s="51" t="s">
        <v>1120</v>
      </c>
      <c r="H3526" s="51"/>
      <c r="I3526" s="51"/>
      <c r="J3526" s="51">
        <v>10</v>
      </c>
      <c r="K3526" s="51">
        <v>10</v>
      </c>
      <c r="L3526" s="7" t="str">
        <f>L3527&amp;" "&amp;N3527&amp;M3527&amp;" "&amp;L3528&amp;" "&amp;N3528&amp;M3528&amp;" "</f>
        <v xml:space="preserve">Ремонт РУ 10 кВ 1шт Ремонт РУ 0,4 кВ 1шт </v>
      </c>
      <c r="M3526" s="6"/>
      <c r="N3526" s="6">
        <v>1</v>
      </c>
    </row>
    <row r="3527" spans="1:14" s="37" customFormat="1" hidden="1" outlineLevel="2">
      <c r="A3527" s="51"/>
      <c r="B3527" s="51" t="s">
        <v>2170</v>
      </c>
      <c r="C3527" s="51"/>
      <c r="D3527" s="51" t="s">
        <v>2489</v>
      </c>
      <c r="E3527" s="51"/>
      <c r="F3527" s="7"/>
      <c r="G3527" s="51"/>
      <c r="H3527" s="51"/>
      <c r="I3527" s="51" t="s">
        <v>61</v>
      </c>
      <c r="J3527" s="51">
        <v>10</v>
      </c>
      <c r="K3527" s="51">
        <v>10</v>
      </c>
      <c r="L3527" s="7" t="s">
        <v>3259</v>
      </c>
      <c r="M3527" s="6" t="s">
        <v>510</v>
      </c>
      <c r="N3527" s="6">
        <v>1</v>
      </c>
    </row>
    <row r="3528" spans="1:14" s="37" customFormat="1" hidden="1" outlineLevel="2">
      <c r="A3528" s="51"/>
      <c r="B3528" s="51" t="s">
        <v>2170</v>
      </c>
      <c r="C3528" s="51"/>
      <c r="D3528" s="51" t="s">
        <v>2489</v>
      </c>
      <c r="E3528" s="51"/>
      <c r="F3528" s="7"/>
      <c r="G3528" s="51"/>
      <c r="H3528" s="51"/>
      <c r="I3528" s="51" t="s">
        <v>61</v>
      </c>
      <c r="J3528" s="51">
        <v>10</v>
      </c>
      <c r="K3528" s="51">
        <v>10</v>
      </c>
      <c r="L3528" s="7" t="s">
        <v>3260</v>
      </c>
      <c r="M3528" s="6" t="s">
        <v>510</v>
      </c>
      <c r="N3528" s="6">
        <v>1</v>
      </c>
    </row>
    <row r="3529" spans="1:14" s="37" customFormat="1" ht="28.5" outlineLevel="1" collapsed="1">
      <c r="A3529" s="51" t="s">
        <v>2218</v>
      </c>
      <c r="B3529" s="51" t="s">
        <v>2170</v>
      </c>
      <c r="C3529" s="51" t="s">
        <v>2547</v>
      </c>
      <c r="D3529" s="51" t="s">
        <v>2489</v>
      </c>
      <c r="E3529" s="51" t="s">
        <v>3285</v>
      </c>
      <c r="F3529" s="7" t="s">
        <v>3286</v>
      </c>
      <c r="G3529" s="51" t="s">
        <v>1120</v>
      </c>
      <c r="H3529" s="51"/>
      <c r="I3529" s="51"/>
      <c r="J3529" s="51">
        <v>10</v>
      </c>
      <c r="K3529" s="51">
        <v>10</v>
      </c>
      <c r="L3529" s="7" t="str">
        <f>L3530&amp;" "&amp;N3530&amp;M3530&amp;" "</f>
        <v xml:space="preserve">Ремонт РУ 10 кВ 1шт </v>
      </c>
      <c r="M3529" s="6"/>
      <c r="N3529" s="6">
        <v>1</v>
      </c>
    </row>
    <row r="3530" spans="1:14" s="37" customFormat="1" hidden="1" outlineLevel="2">
      <c r="A3530" s="51"/>
      <c r="B3530" s="51" t="s">
        <v>2170</v>
      </c>
      <c r="C3530" s="51"/>
      <c r="D3530" s="51" t="s">
        <v>2489</v>
      </c>
      <c r="E3530" s="51"/>
      <c r="F3530" s="7"/>
      <c r="G3530" s="51"/>
      <c r="H3530" s="51"/>
      <c r="I3530" s="51" t="s">
        <v>1475</v>
      </c>
      <c r="J3530" s="51">
        <v>10</v>
      </c>
      <c r="K3530" s="51">
        <v>10</v>
      </c>
      <c r="L3530" s="7" t="s">
        <v>3259</v>
      </c>
      <c r="M3530" s="6" t="s">
        <v>510</v>
      </c>
      <c r="N3530" s="6">
        <v>1</v>
      </c>
    </row>
    <row r="3531" spans="1:14" s="37" customFormat="1" ht="28.5" outlineLevel="1" collapsed="1">
      <c r="A3531" s="51" t="s">
        <v>2221</v>
      </c>
      <c r="B3531" s="51" t="s">
        <v>2170</v>
      </c>
      <c r="C3531" s="51" t="s">
        <v>2492</v>
      </c>
      <c r="D3531" s="51" t="s">
        <v>2489</v>
      </c>
      <c r="E3531" s="51" t="s">
        <v>3287</v>
      </c>
      <c r="F3531" s="7" t="s">
        <v>3288</v>
      </c>
      <c r="G3531" s="51" t="s">
        <v>1120</v>
      </c>
      <c r="H3531" s="51"/>
      <c r="I3531" s="51"/>
      <c r="J3531" s="51">
        <v>10</v>
      </c>
      <c r="K3531" s="51">
        <v>10</v>
      </c>
      <c r="L3531" s="7" t="str">
        <f>L3532&amp;" "&amp;N3532&amp;M3532&amp;" "&amp;L3533&amp;" "&amp;N3533&amp;M3533&amp;" "</f>
        <v xml:space="preserve">Ремонт РУ 10 кВ 1шт Ремонт РУ 0,4 кВ 1шт </v>
      </c>
      <c r="M3531" s="6"/>
      <c r="N3531" s="6">
        <v>1</v>
      </c>
    </row>
    <row r="3532" spans="1:14" s="37" customFormat="1" hidden="1" outlineLevel="2">
      <c r="A3532" s="51"/>
      <c r="B3532" s="51" t="s">
        <v>2170</v>
      </c>
      <c r="C3532" s="51"/>
      <c r="D3532" s="51" t="s">
        <v>2489</v>
      </c>
      <c r="E3532" s="51"/>
      <c r="F3532" s="7"/>
      <c r="G3532" s="51"/>
      <c r="H3532" s="51"/>
      <c r="I3532" s="51" t="s">
        <v>61</v>
      </c>
      <c r="J3532" s="51">
        <v>10</v>
      </c>
      <c r="K3532" s="51">
        <v>10</v>
      </c>
      <c r="L3532" s="7" t="s">
        <v>3259</v>
      </c>
      <c r="M3532" s="6" t="s">
        <v>510</v>
      </c>
      <c r="N3532" s="6">
        <v>1</v>
      </c>
    </row>
    <row r="3533" spans="1:14" s="37" customFormat="1" hidden="1" outlineLevel="2">
      <c r="A3533" s="51"/>
      <c r="B3533" s="51" t="s">
        <v>2170</v>
      </c>
      <c r="C3533" s="51"/>
      <c r="D3533" s="51" t="s">
        <v>2489</v>
      </c>
      <c r="E3533" s="51"/>
      <c r="F3533" s="7"/>
      <c r="G3533" s="51"/>
      <c r="H3533" s="51"/>
      <c r="I3533" s="51" t="s">
        <v>61</v>
      </c>
      <c r="J3533" s="51">
        <v>10</v>
      </c>
      <c r="K3533" s="51">
        <v>10</v>
      </c>
      <c r="L3533" s="7" t="s">
        <v>3260</v>
      </c>
      <c r="M3533" s="6" t="s">
        <v>510</v>
      </c>
      <c r="N3533" s="6">
        <v>1</v>
      </c>
    </row>
    <row r="3534" spans="1:14" s="37" customFormat="1" ht="28.5" outlineLevel="1" collapsed="1">
      <c r="A3534" s="51" t="s">
        <v>2225</v>
      </c>
      <c r="B3534" s="51" t="s">
        <v>2170</v>
      </c>
      <c r="C3534" s="51" t="s">
        <v>2492</v>
      </c>
      <c r="D3534" s="51" t="s">
        <v>2489</v>
      </c>
      <c r="E3534" s="51" t="s">
        <v>3289</v>
      </c>
      <c r="F3534" s="7" t="s">
        <v>3290</v>
      </c>
      <c r="G3534" s="51" t="s">
        <v>1120</v>
      </c>
      <c r="H3534" s="51"/>
      <c r="I3534" s="51"/>
      <c r="J3534" s="51">
        <v>10</v>
      </c>
      <c r="K3534" s="51">
        <v>10</v>
      </c>
      <c r="L3534" s="7" t="str">
        <f>L3535&amp;" "&amp;N3535&amp;M3535&amp;" "&amp;L3536&amp;" "&amp;N3536&amp;M3536&amp;" "</f>
        <v xml:space="preserve">Ремонт РУ 10 кВ 1шт Ремонт РУ 0,4 кВ 1шт </v>
      </c>
      <c r="M3534" s="6"/>
      <c r="N3534" s="6">
        <v>1</v>
      </c>
    </row>
    <row r="3535" spans="1:14" s="37" customFormat="1" hidden="1" outlineLevel="2">
      <c r="A3535" s="51"/>
      <c r="B3535" s="51" t="s">
        <v>2170</v>
      </c>
      <c r="C3535" s="51"/>
      <c r="D3535" s="51" t="s">
        <v>2489</v>
      </c>
      <c r="E3535" s="51"/>
      <c r="F3535" s="7"/>
      <c r="G3535" s="51"/>
      <c r="H3535" s="51"/>
      <c r="I3535" s="51" t="s">
        <v>61</v>
      </c>
      <c r="J3535" s="51">
        <v>10</v>
      </c>
      <c r="K3535" s="51">
        <v>10</v>
      </c>
      <c r="L3535" s="7" t="s">
        <v>3259</v>
      </c>
      <c r="M3535" s="6" t="s">
        <v>510</v>
      </c>
      <c r="N3535" s="6">
        <v>1</v>
      </c>
    </row>
    <row r="3536" spans="1:14" s="37" customFormat="1" hidden="1" outlineLevel="2">
      <c r="A3536" s="51"/>
      <c r="B3536" s="51" t="s">
        <v>2170</v>
      </c>
      <c r="C3536" s="51"/>
      <c r="D3536" s="51" t="s">
        <v>2489</v>
      </c>
      <c r="E3536" s="51"/>
      <c r="F3536" s="7"/>
      <c r="G3536" s="51"/>
      <c r="H3536" s="51"/>
      <c r="I3536" s="51" t="s">
        <v>61</v>
      </c>
      <c r="J3536" s="51">
        <v>10</v>
      </c>
      <c r="K3536" s="51">
        <v>10</v>
      </c>
      <c r="L3536" s="7" t="s">
        <v>3260</v>
      </c>
      <c r="M3536" s="6" t="s">
        <v>510</v>
      </c>
      <c r="N3536" s="6">
        <v>1</v>
      </c>
    </row>
    <row r="3537" spans="1:14" s="37" customFormat="1" ht="28.5" outlineLevel="1" collapsed="1">
      <c r="A3537" s="51" t="s">
        <v>2228</v>
      </c>
      <c r="B3537" s="51" t="s">
        <v>2170</v>
      </c>
      <c r="C3537" s="51" t="s">
        <v>2492</v>
      </c>
      <c r="D3537" s="51" t="s">
        <v>2489</v>
      </c>
      <c r="E3537" s="51" t="s">
        <v>3291</v>
      </c>
      <c r="F3537" s="7" t="s">
        <v>3292</v>
      </c>
      <c r="G3537" s="51" t="s">
        <v>1120</v>
      </c>
      <c r="H3537" s="51"/>
      <c r="I3537" s="51"/>
      <c r="J3537" s="51">
        <v>10</v>
      </c>
      <c r="K3537" s="51">
        <v>10</v>
      </c>
      <c r="L3537" s="7" t="str">
        <f>L3538&amp;" "&amp;N3538&amp;M3538&amp;" "&amp;L3539&amp;" "&amp;N3539&amp;M3539&amp;" "</f>
        <v xml:space="preserve">Ремонт РУ 10 кВ 1шт Ремонт РУ 0,4 кВ 1шт </v>
      </c>
      <c r="M3537" s="6"/>
      <c r="N3537" s="6">
        <v>1</v>
      </c>
    </row>
    <row r="3538" spans="1:14" s="37" customFormat="1" hidden="1" outlineLevel="2">
      <c r="A3538" s="51"/>
      <c r="B3538" s="51" t="s">
        <v>2170</v>
      </c>
      <c r="C3538" s="51"/>
      <c r="D3538" s="51" t="s">
        <v>2489</v>
      </c>
      <c r="E3538" s="51"/>
      <c r="F3538" s="7"/>
      <c r="G3538" s="51"/>
      <c r="H3538" s="51"/>
      <c r="I3538" s="51" t="s">
        <v>61</v>
      </c>
      <c r="J3538" s="51">
        <v>10</v>
      </c>
      <c r="K3538" s="51">
        <v>10</v>
      </c>
      <c r="L3538" s="7" t="s">
        <v>3259</v>
      </c>
      <c r="M3538" s="6" t="s">
        <v>510</v>
      </c>
      <c r="N3538" s="6">
        <v>1</v>
      </c>
    </row>
    <row r="3539" spans="1:14" s="37" customFormat="1" hidden="1" outlineLevel="2">
      <c r="A3539" s="51"/>
      <c r="B3539" s="51" t="s">
        <v>2170</v>
      </c>
      <c r="C3539" s="51"/>
      <c r="D3539" s="51" t="s">
        <v>2489</v>
      </c>
      <c r="E3539" s="51"/>
      <c r="F3539" s="7"/>
      <c r="G3539" s="51"/>
      <c r="H3539" s="51"/>
      <c r="I3539" s="51" t="s">
        <v>61</v>
      </c>
      <c r="J3539" s="51">
        <v>10</v>
      </c>
      <c r="K3539" s="51">
        <v>10</v>
      </c>
      <c r="L3539" s="7" t="s">
        <v>3260</v>
      </c>
      <c r="M3539" s="6" t="s">
        <v>510</v>
      </c>
      <c r="N3539" s="6">
        <v>1</v>
      </c>
    </row>
    <row r="3540" spans="1:14" s="37" customFormat="1" ht="28.5" outlineLevel="1" collapsed="1">
      <c r="A3540" s="51" t="s">
        <v>2231</v>
      </c>
      <c r="B3540" s="51" t="s">
        <v>2170</v>
      </c>
      <c r="C3540" s="51" t="s">
        <v>2492</v>
      </c>
      <c r="D3540" s="51" t="s">
        <v>2489</v>
      </c>
      <c r="E3540" s="51" t="s">
        <v>3293</v>
      </c>
      <c r="F3540" s="7" t="s">
        <v>3294</v>
      </c>
      <c r="G3540" s="51" t="s">
        <v>1120</v>
      </c>
      <c r="H3540" s="51"/>
      <c r="I3540" s="51"/>
      <c r="J3540" s="51">
        <v>4</v>
      </c>
      <c r="K3540" s="51">
        <v>4</v>
      </c>
      <c r="L3540" s="7" t="str">
        <f>L3541&amp;" "&amp;N3541&amp;M3541&amp;" "&amp;L3542&amp;" "&amp;N3542&amp;M3542&amp;" "</f>
        <v xml:space="preserve">Ремонт РУ 10 кВ 1шт Ремонт РУ 0,4 кВ 1шт </v>
      </c>
      <c r="M3540" s="6"/>
      <c r="N3540" s="6">
        <v>1</v>
      </c>
    </row>
    <row r="3541" spans="1:14" s="37" customFormat="1" hidden="1" outlineLevel="2">
      <c r="A3541" s="51"/>
      <c r="B3541" s="51" t="s">
        <v>2170</v>
      </c>
      <c r="C3541" s="51"/>
      <c r="D3541" s="51" t="s">
        <v>2489</v>
      </c>
      <c r="E3541" s="51"/>
      <c r="F3541" s="7"/>
      <c r="G3541" s="51"/>
      <c r="H3541" s="51"/>
      <c r="I3541" s="51" t="s">
        <v>61</v>
      </c>
      <c r="J3541" s="51">
        <v>4</v>
      </c>
      <c r="K3541" s="51">
        <v>4</v>
      </c>
      <c r="L3541" s="7" t="s">
        <v>3259</v>
      </c>
      <c r="M3541" s="6" t="s">
        <v>510</v>
      </c>
      <c r="N3541" s="6">
        <v>1</v>
      </c>
    </row>
    <row r="3542" spans="1:14" s="37" customFormat="1" hidden="1" outlineLevel="2">
      <c r="A3542" s="51"/>
      <c r="B3542" s="51" t="s">
        <v>2170</v>
      </c>
      <c r="C3542" s="51"/>
      <c r="D3542" s="51" t="s">
        <v>2489</v>
      </c>
      <c r="E3542" s="51"/>
      <c r="F3542" s="7"/>
      <c r="G3542" s="51"/>
      <c r="H3542" s="51"/>
      <c r="I3542" s="51" t="s">
        <v>61</v>
      </c>
      <c r="J3542" s="51">
        <v>4</v>
      </c>
      <c r="K3542" s="51">
        <v>4</v>
      </c>
      <c r="L3542" s="7" t="s">
        <v>3260</v>
      </c>
      <c r="M3542" s="6" t="s">
        <v>510</v>
      </c>
      <c r="N3542" s="6">
        <v>1</v>
      </c>
    </row>
    <row r="3543" spans="1:14" s="37" customFormat="1" ht="28.5" outlineLevel="1" collapsed="1">
      <c r="A3543" s="51" t="s">
        <v>2234</v>
      </c>
      <c r="B3543" s="51" t="s">
        <v>2170</v>
      </c>
      <c r="C3543" s="51" t="s">
        <v>2492</v>
      </c>
      <c r="D3543" s="51" t="s">
        <v>2489</v>
      </c>
      <c r="E3543" s="51" t="s">
        <v>3295</v>
      </c>
      <c r="F3543" s="7" t="s">
        <v>3296</v>
      </c>
      <c r="G3543" s="51" t="s">
        <v>1120</v>
      </c>
      <c r="H3543" s="51"/>
      <c r="I3543" s="51"/>
      <c r="J3543" s="51">
        <v>5</v>
      </c>
      <c r="K3543" s="51">
        <v>5</v>
      </c>
      <c r="L3543" s="7" t="str">
        <f>L3544&amp;" "&amp;N3544&amp;M3544&amp;" "&amp;L3545&amp;" "&amp;N3545&amp;M3545&amp;" "</f>
        <v xml:space="preserve">Ремонт РУ 10 кВ 1шт Ремонт РУ 0,4 кВ 1шт </v>
      </c>
      <c r="M3543" s="6"/>
      <c r="N3543" s="6">
        <v>1</v>
      </c>
    </row>
    <row r="3544" spans="1:14" s="37" customFormat="1" hidden="1" outlineLevel="2">
      <c r="A3544" s="51"/>
      <c r="B3544" s="51" t="s">
        <v>2170</v>
      </c>
      <c r="C3544" s="51"/>
      <c r="D3544" s="51" t="s">
        <v>2489</v>
      </c>
      <c r="E3544" s="51"/>
      <c r="F3544" s="7"/>
      <c r="G3544" s="51"/>
      <c r="H3544" s="51"/>
      <c r="I3544" s="51" t="s">
        <v>61</v>
      </c>
      <c r="J3544" s="51">
        <v>5</v>
      </c>
      <c r="K3544" s="51">
        <v>5</v>
      </c>
      <c r="L3544" s="7" t="s">
        <v>3259</v>
      </c>
      <c r="M3544" s="6" t="s">
        <v>510</v>
      </c>
      <c r="N3544" s="6">
        <v>1</v>
      </c>
    </row>
    <row r="3545" spans="1:14" s="37" customFormat="1" hidden="1" outlineLevel="2">
      <c r="A3545" s="51"/>
      <c r="B3545" s="51" t="s">
        <v>2170</v>
      </c>
      <c r="C3545" s="51"/>
      <c r="D3545" s="51" t="s">
        <v>2489</v>
      </c>
      <c r="E3545" s="51"/>
      <c r="F3545" s="7"/>
      <c r="G3545" s="51"/>
      <c r="H3545" s="51"/>
      <c r="I3545" s="51" t="s">
        <v>61</v>
      </c>
      <c r="J3545" s="51">
        <v>5</v>
      </c>
      <c r="K3545" s="51">
        <v>5</v>
      </c>
      <c r="L3545" s="7" t="s">
        <v>3260</v>
      </c>
      <c r="M3545" s="6" t="s">
        <v>510</v>
      </c>
      <c r="N3545" s="6">
        <v>1</v>
      </c>
    </row>
    <row r="3546" spans="1:14" s="37" customFormat="1" ht="28.5" outlineLevel="1" collapsed="1">
      <c r="A3546" s="51" t="s">
        <v>2237</v>
      </c>
      <c r="B3546" s="51" t="s">
        <v>2170</v>
      </c>
      <c r="C3546" s="51" t="s">
        <v>2507</v>
      </c>
      <c r="D3546" s="51" t="s">
        <v>2489</v>
      </c>
      <c r="E3546" s="51" t="s">
        <v>3297</v>
      </c>
      <c r="F3546" s="7" t="s">
        <v>3298</v>
      </c>
      <c r="G3546" s="51" t="s">
        <v>1120</v>
      </c>
      <c r="H3546" s="51"/>
      <c r="I3546" s="51"/>
      <c r="J3546" s="51">
        <v>5</v>
      </c>
      <c r="K3546" s="51">
        <v>5</v>
      </c>
      <c r="L3546" s="7" t="str">
        <f>L3547&amp;" "&amp;N3547&amp;M3547&amp;" "&amp;L3548&amp;" "&amp;N3548&amp;M3548&amp;" "</f>
        <v xml:space="preserve">Ремонт РУ 10 кВ 1шт Ремонт РУ 0,4 кВ 1шт </v>
      </c>
      <c r="M3546" s="6"/>
      <c r="N3546" s="6">
        <v>1</v>
      </c>
    </row>
    <row r="3547" spans="1:14" s="37" customFormat="1" hidden="1" outlineLevel="2">
      <c r="A3547" s="51"/>
      <c r="B3547" s="51" t="s">
        <v>2170</v>
      </c>
      <c r="C3547" s="51"/>
      <c r="D3547" s="51" t="s">
        <v>2489</v>
      </c>
      <c r="E3547" s="51"/>
      <c r="F3547" s="7"/>
      <c r="G3547" s="51"/>
      <c r="H3547" s="51"/>
      <c r="I3547" s="51" t="s">
        <v>61</v>
      </c>
      <c r="J3547" s="51">
        <v>5</v>
      </c>
      <c r="K3547" s="51">
        <v>5</v>
      </c>
      <c r="L3547" s="7" t="s">
        <v>3259</v>
      </c>
      <c r="M3547" s="6" t="s">
        <v>510</v>
      </c>
      <c r="N3547" s="6">
        <v>1</v>
      </c>
    </row>
    <row r="3548" spans="1:14" s="37" customFormat="1" hidden="1" outlineLevel="2">
      <c r="A3548" s="51"/>
      <c r="B3548" s="51" t="s">
        <v>2170</v>
      </c>
      <c r="C3548" s="51"/>
      <c r="D3548" s="51" t="s">
        <v>2489</v>
      </c>
      <c r="E3548" s="51"/>
      <c r="F3548" s="7"/>
      <c r="G3548" s="51"/>
      <c r="H3548" s="51"/>
      <c r="I3548" s="51" t="s">
        <v>61</v>
      </c>
      <c r="J3548" s="51">
        <v>5</v>
      </c>
      <c r="K3548" s="51">
        <v>5</v>
      </c>
      <c r="L3548" s="7" t="s">
        <v>3260</v>
      </c>
      <c r="M3548" s="6" t="s">
        <v>510</v>
      </c>
      <c r="N3548" s="6">
        <v>1</v>
      </c>
    </row>
    <row r="3549" spans="1:14" s="37" customFormat="1" ht="28.5" outlineLevel="1" collapsed="1">
      <c r="A3549" s="51" t="s">
        <v>2240</v>
      </c>
      <c r="B3549" s="51" t="s">
        <v>2170</v>
      </c>
      <c r="C3549" s="51" t="s">
        <v>2507</v>
      </c>
      <c r="D3549" s="51" t="s">
        <v>2489</v>
      </c>
      <c r="E3549" s="51" t="s">
        <v>3299</v>
      </c>
      <c r="F3549" s="7" t="s">
        <v>3300</v>
      </c>
      <c r="G3549" s="51" t="s">
        <v>1120</v>
      </c>
      <c r="H3549" s="51"/>
      <c r="I3549" s="51"/>
      <c r="J3549" s="51">
        <v>5</v>
      </c>
      <c r="K3549" s="51">
        <v>5</v>
      </c>
      <c r="L3549" s="7" t="str">
        <f>L3550&amp;" "&amp;N3550&amp;M3550&amp;" "&amp;L3551&amp;" "&amp;N3551&amp;M3551&amp;" "</f>
        <v xml:space="preserve">Ремонт РУ 10 кВ 1шт Ремонт РУ 0,4 кВ 1шт </v>
      </c>
      <c r="M3549" s="6"/>
      <c r="N3549" s="6">
        <v>1</v>
      </c>
    </row>
    <row r="3550" spans="1:14" s="37" customFormat="1" hidden="1" outlineLevel="2">
      <c r="A3550" s="51"/>
      <c r="B3550" s="51" t="s">
        <v>2170</v>
      </c>
      <c r="C3550" s="51"/>
      <c r="D3550" s="51" t="s">
        <v>2489</v>
      </c>
      <c r="E3550" s="51"/>
      <c r="F3550" s="7"/>
      <c r="G3550" s="51"/>
      <c r="H3550" s="51"/>
      <c r="I3550" s="51" t="s">
        <v>61</v>
      </c>
      <c r="J3550" s="51">
        <v>5</v>
      </c>
      <c r="K3550" s="51">
        <v>5</v>
      </c>
      <c r="L3550" s="7" t="s">
        <v>3259</v>
      </c>
      <c r="M3550" s="6" t="s">
        <v>510</v>
      </c>
      <c r="N3550" s="6">
        <v>1</v>
      </c>
    </row>
    <row r="3551" spans="1:14" s="37" customFormat="1" hidden="1" outlineLevel="2">
      <c r="A3551" s="51"/>
      <c r="B3551" s="51" t="s">
        <v>2170</v>
      </c>
      <c r="C3551" s="51"/>
      <c r="D3551" s="51" t="s">
        <v>2489</v>
      </c>
      <c r="E3551" s="51"/>
      <c r="F3551" s="7"/>
      <c r="G3551" s="51"/>
      <c r="H3551" s="51"/>
      <c r="I3551" s="51" t="s">
        <v>61</v>
      </c>
      <c r="J3551" s="51">
        <v>5</v>
      </c>
      <c r="K3551" s="51">
        <v>5</v>
      </c>
      <c r="L3551" s="7" t="s">
        <v>3260</v>
      </c>
      <c r="M3551" s="6" t="s">
        <v>510</v>
      </c>
      <c r="N3551" s="6">
        <v>1</v>
      </c>
    </row>
    <row r="3552" spans="1:14" s="37" customFormat="1" ht="28.5" outlineLevel="1" collapsed="1">
      <c r="A3552" s="51" t="s">
        <v>2243</v>
      </c>
      <c r="B3552" s="51" t="s">
        <v>2170</v>
      </c>
      <c r="C3552" s="51" t="s">
        <v>2507</v>
      </c>
      <c r="D3552" s="51" t="s">
        <v>2489</v>
      </c>
      <c r="E3552" s="51" t="s">
        <v>3301</v>
      </c>
      <c r="F3552" s="7" t="s">
        <v>3302</v>
      </c>
      <c r="G3552" s="51" t="s">
        <v>1120</v>
      </c>
      <c r="H3552" s="51"/>
      <c r="I3552" s="51"/>
      <c r="J3552" s="51">
        <v>5</v>
      </c>
      <c r="K3552" s="51">
        <v>5</v>
      </c>
      <c r="L3552" s="7" t="str">
        <f>L3553&amp;" "&amp;N3553&amp;M3553&amp;" "&amp;L3554&amp;" "&amp;N3554&amp;M3554&amp;" "</f>
        <v xml:space="preserve">Ремонт РУ 10 кВ 1шт Ремонт РУ 0,4 кВ 1шт </v>
      </c>
      <c r="M3552" s="6"/>
      <c r="N3552" s="6">
        <v>1</v>
      </c>
    </row>
    <row r="3553" spans="1:14" s="37" customFormat="1" hidden="1" outlineLevel="2">
      <c r="A3553" s="51"/>
      <c r="B3553" s="51" t="s">
        <v>2170</v>
      </c>
      <c r="C3553" s="51"/>
      <c r="D3553" s="51" t="s">
        <v>2489</v>
      </c>
      <c r="E3553" s="51"/>
      <c r="F3553" s="7"/>
      <c r="G3553" s="51"/>
      <c r="H3553" s="51"/>
      <c r="I3553" s="51" t="s">
        <v>61</v>
      </c>
      <c r="J3553" s="51">
        <v>5</v>
      </c>
      <c r="K3553" s="51">
        <v>5</v>
      </c>
      <c r="L3553" s="7" t="s">
        <v>3259</v>
      </c>
      <c r="M3553" s="6" t="s">
        <v>510</v>
      </c>
      <c r="N3553" s="6">
        <v>1</v>
      </c>
    </row>
    <row r="3554" spans="1:14" s="37" customFormat="1" hidden="1" outlineLevel="2">
      <c r="A3554" s="51"/>
      <c r="B3554" s="51" t="s">
        <v>2170</v>
      </c>
      <c r="C3554" s="51"/>
      <c r="D3554" s="51" t="s">
        <v>2489</v>
      </c>
      <c r="E3554" s="51"/>
      <c r="F3554" s="7"/>
      <c r="G3554" s="51"/>
      <c r="H3554" s="51"/>
      <c r="I3554" s="51" t="s">
        <v>61</v>
      </c>
      <c r="J3554" s="51">
        <v>5</v>
      </c>
      <c r="K3554" s="51">
        <v>5</v>
      </c>
      <c r="L3554" s="7" t="s">
        <v>3260</v>
      </c>
      <c r="M3554" s="6" t="s">
        <v>510</v>
      </c>
      <c r="N3554" s="6">
        <v>1</v>
      </c>
    </row>
    <row r="3555" spans="1:14" s="37" customFormat="1" ht="42.75" outlineLevel="1" collapsed="1">
      <c r="A3555" s="51" t="s">
        <v>2247</v>
      </c>
      <c r="B3555" s="51" t="s">
        <v>2170</v>
      </c>
      <c r="C3555" s="51" t="s">
        <v>2522</v>
      </c>
      <c r="D3555" s="51" t="s">
        <v>2489</v>
      </c>
      <c r="E3555" s="51" t="s">
        <v>3303</v>
      </c>
      <c r="F3555" s="7" t="s">
        <v>3304</v>
      </c>
      <c r="G3555" s="51" t="s">
        <v>1120</v>
      </c>
      <c r="H3555" s="51"/>
      <c r="I3555" s="51"/>
      <c r="J3555" s="51">
        <v>8</v>
      </c>
      <c r="K3555" s="51">
        <v>8</v>
      </c>
      <c r="L3555" s="7" t="str">
        <f>L3556&amp;" "&amp;N3556&amp;M3556&amp;" "&amp;L3557&amp;" "&amp;N3557&amp;M3557&amp;" "</f>
        <v xml:space="preserve">Ремонт РУ 10 кВ 1шт Ремонт РУ 0,4 кВ 1шт </v>
      </c>
      <c r="M3555" s="6"/>
      <c r="N3555" s="6">
        <v>1</v>
      </c>
    </row>
    <row r="3556" spans="1:14" s="37" customFormat="1" hidden="1" outlineLevel="2">
      <c r="A3556" s="51"/>
      <c r="B3556" s="51" t="s">
        <v>2170</v>
      </c>
      <c r="C3556" s="51"/>
      <c r="D3556" s="51" t="s">
        <v>2489</v>
      </c>
      <c r="E3556" s="51"/>
      <c r="F3556" s="7"/>
      <c r="G3556" s="51"/>
      <c r="H3556" s="51"/>
      <c r="I3556" s="51" t="s">
        <v>61</v>
      </c>
      <c r="J3556" s="51">
        <v>8</v>
      </c>
      <c r="K3556" s="51">
        <v>8</v>
      </c>
      <c r="L3556" s="7" t="s">
        <v>3259</v>
      </c>
      <c r="M3556" s="6" t="s">
        <v>510</v>
      </c>
      <c r="N3556" s="6">
        <v>1</v>
      </c>
    </row>
    <row r="3557" spans="1:14" s="37" customFormat="1" hidden="1" outlineLevel="2">
      <c r="A3557" s="51"/>
      <c r="B3557" s="51" t="s">
        <v>2170</v>
      </c>
      <c r="C3557" s="51"/>
      <c r="D3557" s="51" t="s">
        <v>2489</v>
      </c>
      <c r="E3557" s="51"/>
      <c r="F3557" s="7"/>
      <c r="G3557" s="51"/>
      <c r="H3557" s="51"/>
      <c r="I3557" s="51" t="s">
        <v>61</v>
      </c>
      <c r="J3557" s="51">
        <v>8</v>
      </c>
      <c r="K3557" s="51">
        <v>8</v>
      </c>
      <c r="L3557" s="7" t="s">
        <v>3260</v>
      </c>
      <c r="M3557" s="6" t="s">
        <v>510</v>
      </c>
      <c r="N3557" s="6">
        <v>1</v>
      </c>
    </row>
    <row r="3558" spans="1:14" s="37" customFormat="1" ht="28.5" outlineLevel="1" collapsed="1">
      <c r="A3558" s="51" t="s">
        <v>2250</v>
      </c>
      <c r="B3558" s="51" t="s">
        <v>2170</v>
      </c>
      <c r="C3558" s="51" t="s">
        <v>2522</v>
      </c>
      <c r="D3558" s="51" t="s">
        <v>2489</v>
      </c>
      <c r="E3558" s="51" t="s">
        <v>3305</v>
      </c>
      <c r="F3558" s="7" t="s">
        <v>3306</v>
      </c>
      <c r="G3558" s="51" t="s">
        <v>1120</v>
      </c>
      <c r="H3558" s="51"/>
      <c r="I3558" s="51"/>
      <c r="J3558" s="51">
        <v>7</v>
      </c>
      <c r="K3558" s="51">
        <v>7</v>
      </c>
      <c r="L3558" s="7" t="str">
        <f>L3559&amp;" "&amp;N3559&amp;M3559&amp;" "&amp;L3560&amp;" "&amp;N3560&amp;M3560&amp;" "</f>
        <v xml:space="preserve">Ремонт РУ 10 кВ 1шт Ремонт РУ 0,4 кВ 1шт </v>
      </c>
      <c r="M3558" s="6"/>
      <c r="N3558" s="6">
        <v>1</v>
      </c>
    </row>
    <row r="3559" spans="1:14" s="37" customFormat="1" hidden="1" outlineLevel="2">
      <c r="A3559" s="51"/>
      <c r="B3559" s="51" t="s">
        <v>2170</v>
      </c>
      <c r="C3559" s="51"/>
      <c r="D3559" s="51" t="s">
        <v>2489</v>
      </c>
      <c r="E3559" s="51"/>
      <c r="F3559" s="7"/>
      <c r="G3559" s="51"/>
      <c r="H3559" s="51"/>
      <c r="I3559" s="51" t="s">
        <v>61</v>
      </c>
      <c r="J3559" s="51">
        <v>7</v>
      </c>
      <c r="K3559" s="51">
        <v>7</v>
      </c>
      <c r="L3559" s="7" t="s">
        <v>3259</v>
      </c>
      <c r="M3559" s="6" t="s">
        <v>510</v>
      </c>
      <c r="N3559" s="6">
        <v>1</v>
      </c>
    </row>
    <row r="3560" spans="1:14" s="37" customFormat="1" hidden="1" outlineLevel="2">
      <c r="A3560" s="51"/>
      <c r="B3560" s="51" t="s">
        <v>2170</v>
      </c>
      <c r="C3560" s="51"/>
      <c r="D3560" s="51" t="s">
        <v>2489</v>
      </c>
      <c r="E3560" s="51"/>
      <c r="F3560" s="7"/>
      <c r="G3560" s="51"/>
      <c r="H3560" s="51"/>
      <c r="I3560" s="51" t="s">
        <v>61</v>
      </c>
      <c r="J3560" s="51">
        <v>7</v>
      </c>
      <c r="K3560" s="51">
        <v>7</v>
      </c>
      <c r="L3560" s="7" t="s">
        <v>3260</v>
      </c>
      <c r="M3560" s="6" t="s">
        <v>510</v>
      </c>
      <c r="N3560" s="6">
        <v>1</v>
      </c>
    </row>
    <row r="3561" spans="1:14" s="37" customFormat="1" ht="28.5" outlineLevel="1" collapsed="1">
      <c r="A3561" s="51" t="s">
        <v>2253</v>
      </c>
      <c r="B3561" s="51" t="s">
        <v>2170</v>
      </c>
      <c r="C3561" s="51" t="s">
        <v>2522</v>
      </c>
      <c r="D3561" s="51" t="s">
        <v>2489</v>
      </c>
      <c r="E3561" s="51" t="s">
        <v>3307</v>
      </c>
      <c r="F3561" s="7" t="s">
        <v>3308</v>
      </c>
      <c r="G3561" s="51" t="s">
        <v>1120</v>
      </c>
      <c r="H3561" s="51"/>
      <c r="I3561" s="51"/>
      <c r="J3561" s="51">
        <v>7</v>
      </c>
      <c r="K3561" s="51">
        <v>7</v>
      </c>
      <c r="L3561" s="7" t="str">
        <f>L3562&amp;" "&amp;N3562&amp;M3562&amp;" "&amp;L3563&amp;" "&amp;N3563&amp;M3563&amp;" "</f>
        <v xml:space="preserve">Ремонт РУ 10 кВ 1шт Ремонт РУ 0,4 кВ 1шт </v>
      </c>
      <c r="M3561" s="6"/>
      <c r="N3561" s="6">
        <v>1</v>
      </c>
    </row>
    <row r="3562" spans="1:14" s="37" customFormat="1" hidden="1" outlineLevel="2">
      <c r="A3562" s="51"/>
      <c r="B3562" s="51" t="s">
        <v>2170</v>
      </c>
      <c r="C3562" s="51"/>
      <c r="D3562" s="51" t="s">
        <v>2489</v>
      </c>
      <c r="E3562" s="51"/>
      <c r="F3562" s="7"/>
      <c r="G3562" s="51"/>
      <c r="H3562" s="51"/>
      <c r="I3562" s="51" t="s">
        <v>61</v>
      </c>
      <c r="J3562" s="51">
        <v>7</v>
      </c>
      <c r="K3562" s="51">
        <v>7</v>
      </c>
      <c r="L3562" s="7" t="s">
        <v>3259</v>
      </c>
      <c r="M3562" s="6" t="s">
        <v>510</v>
      </c>
      <c r="N3562" s="6">
        <v>1</v>
      </c>
    </row>
    <row r="3563" spans="1:14" s="37" customFormat="1" hidden="1" outlineLevel="2">
      <c r="A3563" s="51"/>
      <c r="B3563" s="51" t="s">
        <v>2170</v>
      </c>
      <c r="C3563" s="51"/>
      <c r="D3563" s="51" t="s">
        <v>2489</v>
      </c>
      <c r="E3563" s="51"/>
      <c r="F3563" s="7"/>
      <c r="G3563" s="51"/>
      <c r="H3563" s="51"/>
      <c r="I3563" s="51" t="s">
        <v>61</v>
      </c>
      <c r="J3563" s="51">
        <v>7</v>
      </c>
      <c r="K3563" s="51">
        <v>7</v>
      </c>
      <c r="L3563" s="7" t="s">
        <v>3260</v>
      </c>
      <c r="M3563" s="6" t="s">
        <v>510</v>
      </c>
      <c r="N3563" s="6">
        <v>1</v>
      </c>
    </row>
    <row r="3564" spans="1:14" s="37" customFormat="1" ht="28.5" outlineLevel="1" collapsed="1">
      <c r="A3564" s="51" t="s">
        <v>2256</v>
      </c>
      <c r="B3564" s="51" t="s">
        <v>2170</v>
      </c>
      <c r="C3564" s="51" t="s">
        <v>2581</v>
      </c>
      <c r="D3564" s="51" t="s">
        <v>2489</v>
      </c>
      <c r="E3564" s="51" t="s">
        <v>2692</v>
      </c>
      <c r="F3564" s="7" t="s">
        <v>3309</v>
      </c>
      <c r="G3564" s="51" t="s">
        <v>1120</v>
      </c>
      <c r="H3564" s="51"/>
      <c r="I3564" s="51"/>
      <c r="J3564" s="51">
        <v>7</v>
      </c>
      <c r="K3564" s="51">
        <v>7</v>
      </c>
      <c r="L3564" s="7" t="str">
        <f>L3565&amp;" "&amp;N3565&amp;M3565&amp;" "&amp;L3566&amp;" "&amp;N3566&amp;M3566&amp;" "</f>
        <v xml:space="preserve">Ремонт РУ 10 кВ 1шт Ремонт РУ 0,4 кВ 1шт </v>
      </c>
      <c r="M3564" s="6"/>
      <c r="N3564" s="6">
        <v>1</v>
      </c>
    </row>
    <row r="3565" spans="1:14" s="37" customFormat="1" hidden="1" outlineLevel="2">
      <c r="A3565" s="51"/>
      <c r="B3565" s="51" t="s">
        <v>2170</v>
      </c>
      <c r="C3565" s="51"/>
      <c r="D3565" s="51" t="s">
        <v>2489</v>
      </c>
      <c r="E3565" s="51"/>
      <c r="F3565" s="7"/>
      <c r="G3565" s="51"/>
      <c r="H3565" s="51"/>
      <c r="I3565" s="51" t="s">
        <v>61</v>
      </c>
      <c r="J3565" s="51">
        <v>7</v>
      </c>
      <c r="K3565" s="51">
        <v>7</v>
      </c>
      <c r="L3565" s="7" t="s">
        <v>3259</v>
      </c>
      <c r="M3565" s="6" t="s">
        <v>510</v>
      </c>
      <c r="N3565" s="6">
        <v>1</v>
      </c>
    </row>
    <row r="3566" spans="1:14" s="37" customFormat="1" hidden="1" outlineLevel="2">
      <c r="A3566" s="51"/>
      <c r="B3566" s="51" t="s">
        <v>2170</v>
      </c>
      <c r="C3566" s="51"/>
      <c r="D3566" s="51" t="s">
        <v>2489</v>
      </c>
      <c r="E3566" s="51"/>
      <c r="F3566" s="7"/>
      <c r="G3566" s="51"/>
      <c r="H3566" s="51"/>
      <c r="I3566" s="51" t="s">
        <v>61</v>
      </c>
      <c r="J3566" s="51">
        <v>7</v>
      </c>
      <c r="K3566" s="51">
        <v>7</v>
      </c>
      <c r="L3566" s="7" t="s">
        <v>3260</v>
      </c>
      <c r="M3566" s="6" t="s">
        <v>510</v>
      </c>
      <c r="N3566" s="6">
        <v>1</v>
      </c>
    </row>
    <row r="3567" spans="1:14" s="37" customFormat="1" ht="28.5" outlineLevel="1" collapsed="1">
      <c r="A3567" s="51" t="s">
        <v>2260</v>
      </c>
      <c r="B3567" s="51" t="s">
        <v>2170</v>
      </c>
      <c r="C3567" s="51" t="s">
        <v>2581</v>
      </c>
      <c r="D3567" s="51" t="s">
        <v>2489</v>
      </c>
      <c r="E3567" s="51" t="s">
        <v>3310</v>
      </c>
      <c r="F3567" s="7" t="s">
        <v>3311</v>
      </c>
      <c r="G3567" s="51" t="s">
        <v>1120</v>
      </c>
      <c r="H3567" s="51"/>
      <c r="I3567" s="51"/>
      <c r="J3567" s="51">
        <v>8</v>
      </c>
      <c r="K3567" s="51">
        <v>8</v>
      </c>
      <c r="L3567" s="7" t="str">
        <f>L3568&amp;" "&amp;N3568&amp;M3568&amp;" "&amp;L3569&amp;" "&amp;N3569&amp;M3569&amp;" "</f>
        <v xml:space="preserve">Ремонт РУ 10 кВ 1шт Ремонт РУ 0,4 кВ 1шт </v>
      </c>
      <c r="M3567" s="6"/>
      <c r="N3567" s="6">
        <v>1</v>
      </c>
    </row>
    <row r="3568" spans="1:14" s="37" customFormat="1" hidden="1" outlineLevel="2">
      <c r="A3568" s="51"/>
      <c r="B3568" s="51" t="s">
        <v>2170</v>
      </c>
      <c r="C3568" s="51"/>
      <c r="D3568" s="51" t="s">
        <v>2489</v>
      </c>
      <c r="E3568" s="51"/>
      <c r="F3568" s="7"/>
      <c r="G3568" s="51"/>
      <c r="H3568" s="51"/>
      <c r="I3568" s="51" t="s">
        <v>61</v>
      </c>
      <c r="J3568" s="51">
        <v>8</v>
      </c>
      <c r="K3568" s="51">
        <v>8</v>
      </c>
      <c r="L3568" s="7" t="s">
        <v>3259</v>
      </c>
      <c r="M3568" s="6" t="s">
        <v>510</v>
      </c>
      <c r="N3568" s="6">
        <v>1</v>
      </c>
    </row>
    <row r="3569" spans="1:14" s="37" customFormat="1" hidden="1" outlineLevel="2">
      <c r="A3569" s="51"/>
      <c r="B3569" s="51" t="s">
        <v>2170</v>
      </c>
      <c r="C3569" s="51"/>
      <c r="D3569" s="51" t="s">
        <v>2489</v>
      </c>
      <c r="E3569" s="51"/>
      <c r="F3569" s="7"/>
      <c r="G3569" s="51"/>
      <c r="H3569" s="51"/>
      <c r="I3569" s="51" t="s">
        <v>61</v>
      </c>
      <c r="J3569" s="51">
        <v>8</v>
      </c>
      <c r="K3569" s="51">
        <v>8</v>
      </c>
      <c r="L3569" s="7" t="s">
        <v>3260</v>
      </c>
      <c r="M3569" s="6" t="s">
        <v>510</v>
      </c>
      <c r="N3569" s="6">
        <v>1</v>
      </c>
    </row>
    <row r="3570" spans="1:14" s="37" customFormat="1" ht="28.5" outlineLevel="1" collapsed="1">
      <c r="A3570" s="51" t="s">
        <v>2264</v>
      </c>
      <c r="B3570" s="51" t="s">
        <v>2170</v>
      </c>
      <c r="C3570" s="51" t="s">
        <v>2581</v>
      </c>
      <c r="D3570" s="51" t="s">
        <v>2489</v>
      </c>
      <c r="E3570" s="51" t="s">
        <v>2548</v>
      </c>
      <c r="F3570" s="7" t="s">
        <v>3312</v>
      </c>
      <c r="G3570" s="51" t="s">
        <v>1120</v>
      </c>
      <c r="H3570" s="51"/>
      <c r="I3570" s="51"/>
      <c r="J3570" s="51">
        <v>9</v>
      </c>
      <c r="K3570" s="51">
        <v>9</v>
      </c>
      <c r="L3570" s="7" t="str">
        <f>L3571&amp;" "&amp;N3571&amp;M3571&amp;" "&amp;L3572&amp;" "&amp;N3572&amp;M3572&amp;" "</f>
        <v xml:space="preserve">Ремонт РУ 10 кВ 1шт Ремонт РУ 0,4 кВ 1шт </v>
      </c>
      <c r="M3570" s="6"/>
      <c r="N3570" s="6">
        <v>1</v>
      </c>
    </row>
    <row r="3571" spans="1:14" s="37" customFormat="1" hidden="1" outlineLevel="2">
      <c r="A3571" s="51"/>
      <c r="B3571" s="51" t="s">
        <v>2170</v>
      </c>
      <c r="C3571" s="51"/>
      <c r="D3571" s="51" t="s">
        <v>2489</v>
      </c>
      <c r="E3571" s="51"/>
      <c r="F3571" s="7"/>
      <c r="G3571" s="51"/>
      <c r="H3571" s="51"/>
      <c r="I3571" s="51" t="s">
        <v>61</v>
      </c>
      <c r="J3571" s="51">
        <v>9</v>
      </c>
      <c r="K3571" s="51">
        <v>9</v>
      </c>
      <c r="L3571" s="7" t="s">
        <v>3259</v>
      </c>
      <c r="M3571" s="6" t="s">
        <v>510</v>
      </c>
      <c r="N3571" s="6">
        <v>1</v>
      </c>
    </row>
    <row r="3572" spans="1:14" s="37" customFormat="1" hidden="1" outlineLevel="2">
      <c r="A3572" s="51"/>
      <c r="B3572" s="51" t="s">
        <v>2170</v>
      </c>
      <c r="C3572" s="51"/>
      <c r="D3572" s="51" t="s">
        <v>2489</v>
      </c>
      <c r="E3572" s="51"/>
      <c r="F3572" s="7"/>
      <c r="G3572" s="51"/>
      <c r="H3572" s="51"/>
      <c r="I3572" s="51" t="s">
        <v>61</v>
      </c>
      <c r="J3572" s="51">
        <v>9</v>
      </c>
      <c r="K3572" s="51">
        <v>9</v>
      </c>
      <c r="L3572" s="7" t="s">
        <v>3260</v>
      </c>
      <c r="M3572" s="6" t="s">
        <v>510</v>
      </c>
      <c r="N3572" s="6">
        <v>1</v>
      </c>
    </row>
    <row r="3573" spans="1:14" s="37" customFormat="1" ht="28.5" outlineLevel="1" collapsed="1">
      <c r="A3573" s="51" t="s">
        <v>2267</v>
      </c>
      <c r="B3573" s="51" t="s">
        <v>2170</v>
      </c>
      <c r="C3573" s="51" t="s">
        <v>2581</v>
      </c>
      <c r="D3573" s="51" t="s">
        <v>2489</v>
      </c>
      <c r="E3573" s="51" t="s">
        <v>3313</v>
      </c>
      <c r="F3573" s="7" t="s">
        <v>3314</v>
      </c>
      <c r="G3573" s="51" t="s">
        <v>1120</v>
      </c>
      <c r="H3573" s="51"/>
      <c r="I3573" s="51"/>
      <c r="J3573" s="51">
        <v>8</v>
      </c>
      <c r="K3573" s="51">
        <v>8</v>
      </c>
      <c r="L3573" s="7" t="str">
        <f>L3574&amp;" "&amp;N3574&amp;M3574&amp;" "&amp;L3575&amp;" "&amp;N3575&amp;M3575&amp;" "</f>
        <v xml:space="preserve">Ремонт РУ 10 кВ 1шт Ремонт РУ 0,4 кВ 1шт </v>
      </c>
      <c r="M3573" s="6"/>
      <c r="N3573" s="6">
        <v>1</v>
      </c>
    </row>
    <row r="3574" spans="1:14" s="37" customFormat="1" hidden="1" outlineLevel="2">
      <c r="A3574" s="51"/>
      <c r="B3574" s="51" t="s">
        <v>2170</v>
      </c>
      <c r="C3574" s="51"/>
      <c r="D3574" s="51" t="s">
        <v>2489</v>
      </c>
      <c r="E3574" s="51"/>
      <c r="F3574" s="7"/>
      <c r="G3574" s="51"/>
      <c r="H3574" s="51"/>
      <c r="I3574" s="51" t="s">
        <v>61</v>
      </c>
      <c r="J3574" s="51">
        <v>8</v>
      </c>
      <c r="K3574" s="51">
        <v>8</v>
      </c>
      <c r="L3574" s="7" t="s">
        <v>3259</v>
      </c>
      <c r="M3574" s="6" t="s">
        <v>510</v>
      </c>
      <c r="N3574" s="6">
        <v>1</v>
      </c>
    </row>
    <row r="3575" spans="1:14" s="37" customFormat="1" hidden="1" outlineLevel="2">
      <c r="A3575" s="51"/>
      <c r="B3575" s="51" t="s">
        <v>2170</v>
      </c>
      <c r="C3575" s="51"/>
      <c r="D3575" s="51" t="s">
        <v>2489</v>
      </c>
      <c r="E3575" s="51"/>
      <c r="F3575" s="7"/>
      <c r="G3575" s="51"/>
      <c r="H3575" s="51"/>
      <c r="I3575" s="51" t="s">
        <v>61</v>
      </c>
      <c r="J3575" s="51">
        <v>8</v>
      </c>
      <c r="K3575" s="51">
        <v>8</v>
      </c>
      <c r="L3575" s="7" t="s">
        <v>3260</v>
      </c>
      <c r="M3575" s="6" t="s">
        <v>510</v>
      </c>
      <c r="N3575" s="6">
        <v>1</v>
      </c>
    </row>
    <row r="3576" spans="1:14" s="37" customFormat="1" ht="28.5" outlineLevel="1" collapsed="1">
      <c r="A3576" s="51" t="s">
        <v>2270</v>
      </c>
      <c r="B3576" s="51" t="s">
        <v>2170</v>
      </c>
      <c r="C3576" s="51" t="s">
        <v>2581</v>
      </c>
      <c r="D3576" s="51" t="s">
        <v>2489</v>
      </c>
      <c r="E3576" s="51" t="s">
        <v>3315</v>
      </c>
      <c r="F3576" s="7" t="s">
        <v>3316</v>
      </c>
      <c r="G3576" s="51" t="s">
        <v>1120</v>
      </c>
      <c r="H3576" s="51"/>
      <c r="I3576" s="51"/>
      <c r="J3576" s="51">
        <v>8</v>
      </c>
      <c r="K3576" s="51">
        <v>8</v>
      </c>
      <c r="L3576" s="7" t="str">
        <f>L3577&amp;" "&amp;N3577&amp;M3577&amp;" "&amp;L3578&amp;" "&amp;N3578&amp;M3578&amp;" "</f>
        <v xml:space="preserve">Ремонт РУ 10 кВ 1шт Ремонт РУ 0,4 кВ 1шт </v>
      </c>
      <c r="M3576" s="6"/>
      <c r="N3576" s="6">
        <v>1</v>
      </c>
    </row>
    <row r="3577" spans="1:14" s="37" customFormat="1" hidden="1" outlineLevel="2">
      <c r="A3577" s="51"/>
      <c r="B3577" s="51" t="s">
        <v>2170</v>
      </c>
      <c r="C3577" s="51"/>
      <c r="D3577" s="51" t="s">
        <v>2489</v>
      </c>
      <c r="E3577" s="51"/>
      <c r="F3577" s="7"/>
      <c r="G3577" s="51"/>
      <c r="H3577" s="51"/>
      <c r="I3577" s="51" t="s">
        <v>61</v>
      </c>
      <c r="J3577" s="51">
        <v>8</v>
      </c>
      <c r="K3577" s="51">
        <v>8</v>
      </c>
      <c r="L3577" s="7" t="s">
        <v>3259</v>
      </c>
      <c r="M3577" s="6" t="s">
        <v>510</v>
      </c>
      <c r="N3577" s="6">
        <v>1</v>
      </c>
    </row>
    <row r="3578" spans="1:14" s="37" customFormat="1" hidden="1" outlineLevel="2">
      <c r="A3578" s="51"/>
      <c r="B3578" s="51" t="s">
        <v>2170</v>
      </c>
      <c r="C3578" s="51"/>
      <c r="D3578" s="51" t="s">
        <v>2489</v>
      </c>
      <c r="E3578" s="51"/>
      <c r="F3578" s="7"/>
      <c r="G3578" s="51"/>
      <c r="H3578" s="51"/>
      <c r="I3578" s="51" t="s">
        <v>61</v>
      </c>
      <c r="J3578" s="51">
        <v>8</v>
      </c>
      <c r="K3578" s="51">
        <v>8</v>
      </c>
      <c r="L3578" s="7" t="s">
        <v>3260</v>
      </c>
      <c r="M3578" s="6" t="s">
        <v>510</v>
      </c>
      <c r="N3578" s="6">
        <v>1</v>
      </c>
    </row>
    <row r="3579" spans="1:14" s="37" customFormat="1" ht="99.75" outlineLevel="1" collapsed="1">
      <c r="A3579" s="51" t="s">
        <v>3317</v>
      </c>
      <c r="B3579" s="51" t="s">
        <v>2170</v>
      </c>
      <c r="C3579" s="51" t="s">
        <v>2528</v>
      </c>
      <c r="D3579" s="51" t="s">
        <v>2489</v>
      </c>
      <c r="E3579" s="51" t="s">
        <v>3318</v>
      </c>
      <c r="F3579" s="7" t="s">
        <v>3319</v>
      </c>
      <c r="G3579" s="51" t="s">
        <v>45</v>
      </c>
      <c r="H3579" s="51"/>
      <c r="I3579" s="51"/>
      <c r="J3579" s="51">
        <v>1</v>
      </c>
      <c r="K3579" s="51">
        <v>1</v>
      </c>
      <c r="L3579" s="7" t="str">
        <f>L3580&amp;" "&amp;N3580&amp;M3580&amp;" "</f>
        <v xml:space="preserve">Капитальный ремонт ТМ-6-10/0,4 3шт </v>
      </c>
      <c r="M3579" s="6"/>
      <c r="N3579" s="6">
        <v>3</v>
      </c>
    </row>
    <row r="3580" spans="1:14" s="37" customFormat="1" hidden="1" outlineLevel="2">
      <c r="A3580" s="51"/>
      <c r="B3580" s="51" t="s">
        <v>2170</v>
      </c>
      <c r="C3580" s="51"/>
      <c r="D3580" s="51" t="s">
        <v>2489</v>
      </c>
      <c r="E3580" s="51"/>
      <c r="F3580" s="7"/>
      <c r="G3580" s="51"/>
      <c r="H3580" s="51"/>
      <c r="I3580" s="51" t="s">
        <v>61</v>
      </c>
      <c r="J3580" s="51">
        <v>1</v>
      </c>
      <c r="K3580" s="51">
        <v>1</v>
      </c>
      <c r="L3580" s="7" t="s">
        <v>3320</v>
      </c>
      <c r="M3580" s="6" t="s">
        <v>510</v>
      </c>
      <c r="N3580" s="6">
        <v>3</v>
      </c>
    </row>
    <row r="3581" spans="1:14" s="37" customFormat="1" ht="85.5" outlineLevel="1" collapsed="1">
      <c r="A3581" s="51" t="s">
        <v>3321</v>
      </c>
      <c r="B3581" s="51" t="s">
        <v>2170</v>
      </c>
      <c r="C3581" s="51" t="s">
        <v>2528</v>
      </c>
      <c r="D3581" s="51" t="s">
        <v>2489</v>
      </c>
      <c r="E3581" s="51" t="s">
        <v>3322</v>
      </c>
      <c r="F3581" s="7" t="s">
        <v>3323</v>
      </c>
      <c r="G3581" s="51" t="s">
        <v>45</v>
      </c>
      <c r="H3581" s="51"/>
      <c r="I3581" s="51"/>
      <c r="J3581" s="51">
        <v>2</v>
      </c>
      <c r="K3581" s="51">
        <v>2</v>
      </c>
      <c r="L3581" s="7" t="str">
        <f>L3582&amp;" "&amp;N3582&amp;M3582&amp;" "</f>
        <v xml:space="preserve">Капитальный ремонт ТМ-6-10/0,4 3шт </v>
      </c>
      <c r="M3581" s="6"/>
      <c r="N3581" s="6">
        <v>3</v>
      </c>
    </row>
    <row r="3582" spans="1:14" s="37" customFormat="1" hidden="1" outlineLevel="2">
      <c r="A3582" s="51"/>
      <c r="B3582" s="51" t="s">
        <v>2170</v>
      </c>
      <c r="C3582" s="51"/>
      <c r="D3582" s="51" t="s">
        <v>2489</v>
      </c>
      <c r="E3582" s="51"/>
      <c r="F3582" s="7"/>
      <c r="G3582" s="51"/>
      <c r="H3582" s="51"/>
      <c r="I3582" s="51" t="s">
        <v>61</v>
      </c>
      <c r="J3582" s="51">
        <v>2</v>
      </c>
      <c r="K3582" s="51">
        <v>2</v>
      </c>
      <c r="L3582" s="7" t="s">
        <v>3320</v>
      </c>
      <c r="M3582" s="6" t="s">
        <v>510</v>
      </c>
      <c r="N3582" s="6">
        <v>3</v>
      </c>
    </row>
    <row r="3583" spans="1:14" s="37" customFormat="1" ht="85.5" outlineLevel="1" collapsed="1">
      <c r="A3583" s="51" t="s">
        <v>3324</v>
      </c>
      <c r="B3583" s="51" t="s">
        <v>2170</v>
      </c>
      <c r="C3583" s="51" t="s">
        <v>2528</v>
      </c>
      <c r="D3583" s="51" t="s">
        <v>2489</v>
      </c>
      <c r="E3583" s="51" t="s">
        <v>3325</v>
      </c>
      <c r="F3583" s="7" t="s">
        <v>3326</v>
      </c>
      <c r="G3583" s="51" t="s">
        <v>45</v>
      </c>
      <c r="H3583" s="51"/>
      <c r="I3583" s="51"/>
      <c r="J3583" s="51">
        <v>3</v>
      </c>
      <c r="K3583" s="51">
        <v>3</v>
      </c>
      <c r="L3583" s="7" t="str">
        <f>L3584&amp;" "&amp;N3584&amp;M3584&amp;" "</f>
        <v xml:space="preserve">Капитальный ремонт ТМ-6-10/0,4 3шт </v>
      </c>
      <c r="M3583" s="6"/>
      <c r="N3583" s="6">
        <v>3</v>
      </c>
    </row>
    <row r="3584" spans="1:14" s="37" customFormat="1" hidden="1" outlineLevel="2">
      <c r="A3584" s="51"/>
      <c r="B3584" s="51" t="s">
        <v>2170</v>
      </c>
      <c r="C3584" s="51"/>
      <c r="D3584" s="51" t="s">
        <v>2489</v>
      </c>
      <c r="E3584" s="51"/>
      <c r="F3584" s="7"/>
      <c r="G3584" s="51"/>
      <c r="H3584" s="51"/>
      <c r="I3584" s="51" t="s">
        <v>61</v>
      </c>
      <c r="J3584" s="51">
        <v>3</v>
      </c>
      <c r="K3584" s="51">
        <v>3</v>
      </c>
      <c r="L3584" s="7" t="s">
        <v>3320</v>
      </c>
      <c r="M3584" s="6" t="s">
        <v>510</v>
      </c>
      <c r="N3584" s="6">
        <v>3</v>
      </c>
    </row>
    <row r="3585" spans="1:14" s="37" customFormat="1" ht="85.5" outlineLevel="1" collapsed="1">
      <c r="A3585" s="51" t="s">
        <v>3327</v>
      </c>
      <c r="B3585" s="51" t="s">
        <v>2170</v>
      </c>
      <c r="C3585" s="51" t="s">
        <v>2528</v>
      </c>
      <c r="D3585" s="51" t="s">
        <v>2489</v>
      </c>
      <c r="E3585" s="51" t="s">
        <v>3328</v>
      </c>
      <c r="F3585" s="7" t="s">
        <v>3329</v>
      </c>
      <c r="G3585" s="51" t="s">
        <v>45</v>
      </c>
      <c r="H3585" s="51"/>
      <c r="I3585" s="51"/>
      <c r="J3585" s="51">
        <v>4</v>
      </c>
      <c r="K3585" s="51">
        <v>4</v>
      </c>
      <c r="L3585" s="7" t="str">
        <f>L3586&amp;" "&amp;N3586&amp;M3586&amp;" "</f>
        <v xml:space="preserve">Капитальный ремонт ТМ-6-10/0,4 3шт </v>
      </c>
      <c r="M3585" s="6"/>
      <c r="N3585" s="6">
        <v>3</v>
      </c>
    </row>
    <row r="3586" spans="1:14" s="37" customFormat="1" hidden="1" outlineLevel="2">
      <c r="A3586" s="51"/>
      <c r="B3586" s="51" t="s">
        <v>2170</v>
      </c>
      <c r="C3586" s="51"/>
      <c r="D3586" s="51" t="s">
        <v>2489</v>
      </c>
      <c r="E3586" s="51"/>
      <c r="F3586" s="7"/>
      <c r="G3586" s="51"/>
      <c r="H3586" s="51"/>
      <c r="I3586" s="51" t="s">
        <v>61</v>
      </c>
      <c r="J3586" s="51">
        <v>4</v>
      </c>
      <c r="K3586" s="51">
        <v>4</v>
      </c>
      <c r="L3586" s="7" t="s">
        <v>3320</v>
      </c>
      <c r="M3586" s="6" t="s">
        <v>510</v>
      </c>
      <c r="N3586" s="6">
        <v>3</v>
      </c>
    </row>
    <row r="3587" spans="1:14" s="37" customFormat="1" ht="99.75" outlineLevel="1" collapsed="1">
      <c r="A3587" s="51" t="s">
        <v>3330</v>
      </c>
      <c r="B3587" s="51" t="s">
        <v>2170</v>
      </c>
      <c r="C3587" s="51" t="s">
        <v>2528</v>
      </c>
      <c r="D3587" s="51" t="s">
        <v>2489</v>
      </c>
      <c r="E3587" s="51" t="s">
        <v>3331</v>
      </c>
      <c r="F3587" s="7" t="s">
        <v>3332</v>
      </c>
      <c r="G3587" s="51" t="s">
        <v>45</v>
      </c>
      <c r="H3587" s="51"/>
      <c r="I3587" s="51"/>
      <c r="J3587" s="51">
        <v>5</v>
      </c>
      <c r="K3587" s="51">
        <v>5</v>
      </c>
      <c r="L3587" s="7" t="str">
        <f>L3588&amp;" "&amp;N3588&amp;M3588&amp;" "</f>
        <v xml:space="preserve">Капитальный ремонт ТМ-6-10/0,4 3шт </v>
      </c>
      <c r="M3587" s="6"/>
      <c r="N3587" s="6">
        <v>3</v>
      </c>
    </row>
    <row r="3588" spans="1:14" s="37" customFormat="1" hidden="1" outlineLevel="2">
      <c r="A3588" s="51"/>
      <c r="B3588" s="51" t="s">
        <v>2170</v>
      </c>
      <c r="C3588" s="51"/>
      <c r="D3588" s="51" t="s">
        <v>2489</v>
      </c>
      <c r="E3588" s="51"/>
      <c r="F3588" s="7"/>
      <c r="G3588" s="51"/>
      <c r="H3588" s="51"/>
      <c r="I3588" s="51" t="s">
        <v>61</v>
      </c>
      <c r="J3588" s="51">
        <v>5</v>
      </c>
      <c r="K3588" s="51">
        <v>5</v>
      </c>
      <c r="L3588" s="7" t="s">
        <v>3320</v>
      </c>
      <c r="M3588" s="6" t="s">
        <v>510</v>
      </c>
      <c r="N3588" s="6">
        <v>3</v>
      </c>
    </row>
    <row r="3589" spans="1:14" s="37" customFormat="1" ht="85.5" outlineLevel="1" collapsed="1">
      <c r="A3589" s="51" t="s">
        <v>3333</v>
      </c>
      <c r="B3589" s="51" t="s">
        <v>2170</v>
      </c>
      <c r="C3589" s="51" t="s">
        <v>2528</v>
      </c>
      <c r="D3589" s="51" t="s">
        <v>2489</v>
      </c>
      <c r="E3589" s="51" t="s">
        <v>3334</v>
      </c>
      <c r="F3589" s="7" t="s">
        <v>3335</v>
      </c>
      <c r="G3589" s="51" t="s">
        <v>45</v>
      </c>
      <c r="H3589" s="51"/>
      <c r="I3589" s="51"/>
      <c r="J3589" s="51">
        <v>8</v>
      </c>
      <c r="K3589" s="51">
        <v>8</v>
      </c>
      <c r="L3589" s="7" t="str">
        <f>L3590&amp;" "&amp;N3590&amp;M3590&amp;" "</f>
        <v xml:space="preserve">Капитальный ремонт ТМ-6-10/0,4 3шт </v>
      </c>
      <c r="M3589" s="6"/>
      <c r="N3589" s="6">
        <v>3</v>
      </c>
    </row>
    <row r="3590" spans="1:14" s="37" customFormat="1" hidden="1" outlineLevel="2">
      <c r="A3590" s="51"/>
      <c r="B3590" s="51" t="s">
        <v>2170</v>
      </c>
      <c r="C3590" s="51"/>
      <c r="D3590" s="51" t="s">
        <v>2489</v>
      </c>
      <c r="E3590" s="51"/>
      <c r="F3590" s="7"/>
      <c r="G3590" s="51"/>
      <c r="H3590" s="51"/>
      <c r="I3590" s="51" t="s">
        <v>61</v>
      </c>
      <c r="J3590" s="51">
        <v>8</v>
      </c>
      <c r="K3590" s="51">
        <v>8</v>
      </c>
      <c r="L3590" s="7" t="s">
        <v>3320</v>
      </c>
      <c r="M3590" s="6" t="s">
        <v>510</v>
      </c>
      <c r="N3590" s="6">
        <v>3</v>
      </c>
    </row>
    <row r="3591" spans="1:14" s="37" customFormat="1" ht="99.75" outlineLevel="1" collapsed="1">
      <c r="A3591" s="51" t="s">
        <v>3336</v>
      </c>
      <c r="B3591" s="51" t="s">
        <v>2170</v>
      </c>
      <c r="C3591" s="51" t="s">
        <v>2528</v>
      </c>
      <c r="D3591" s="51" t="s">
        <v>2489</v>
      </c>
      <c r="E3591" s="51" t="s">
        <v>3337</v>
      </c>
      <c r="F3591" s="7" t="s">
        <v>3338</v>
      </c>
      <c r="G3591" s="51" t="s">
        <v>45</v>
      </c>
      <c r="H3591" s="51"/>
      <c r="I3591" s="51"/>
      <c r="J3591" s="51">
        <v>9</v>
      </c>
      <c r="K3591" s="51">
        <v>9</v>
      </c>
      <c r="L3591" s="7" t="str">
        <f>L3592&amp;" "&amp;N3592&amp;M3592&amp;" "</f>
        <v xml:space="preserve">Капитальный ремонт ТМ-6-10/0,4 3шт </v>
      </c>
      <c r="M3591" s="6"/>
      <c r="N3591" s="6">
        <v>3</v>
      </c>
    </row>
    <row r="3592" spans="1:14" s="37" customFormat="1" hidden="1" outlineLevel="2">
      <c r="A3592" s="51"/>
      <c r="B3592" s="51" t="s">
        <v>2170</v>
      </c>
      <c r="C3592" s="51"/>
      <c r="D3592" s="51" t="s">
        <v>2489</v>
      </c>
      <c r="E3592" s="51"/>
      <c r="F3592" s="7"/>
      <c r="G3592" s="51"/>
      <c r="H3592" s="51"/>
      <c r="I3592" s="51" t="s">
        <v>61</v>
      </c>
      <c r="J3592" s="51">
        <v>9</v>
      </c>
      <c r="K3592" s="51">
        <v>9</v>
      </c>
      <c r="L3592" s="7" t="s">
        <v>3320</v>
      </c>
      <c r="M3592" s="6" t="s">
        <v>510</v>
      </c>
      <c r="N3592" s="6">
        <v>3</v>
      </c>
    </row>
    <row r="3593" spans="1:14" s="37" customFormat="1" ht="99.75" outlineLevel="1" collapsed="1">
      <c r="A3593" s="51" t="s">
        <v>3339</v>
      </c>
      <c r="B3593" s="51" t="s">
        <v>2170</v>
      </c>
      <c r="C3593" s="51" t="s">
        <v>2528</v>
      </c>
      <c r="D3593" s="51" t="s">
        <v>2489</v>
      </c>
      <c r="E3593" s="51" t="s">
        <v>3340</v>
      </c>
      <c r="F3593" s="7" t="s">
        <v>3341</v>
      </c>
      <c r="G3593" s="51" t="s">
        <v>45</v>
      </c>
      <c r="H3593" s="51"/>
      <c r="I3593" s="51"/>
      <c r="J3593" s="51">
        <v>10</v>
      </c>
      <c r="K3593" s="51">
        <v>10</v>
      </c>
      <c r="L3593" s="7" t="str">
        <f>L3594&amp;" "&amp;N3594&amp;M3594&amp;" "</f>
        <v xml:space="preserve">Капитальный ремонт ТМ-6-10/0,4 3шт </v>
      </c>
      <c r="M3593" s="6"/>
      <c r="N3593" s="6">
        <v>3</v>
      </c>
    </row>
    <row r="3594" spans="1:14" s="37" customFormat="1" hidden="1" outlineLevel="2">
      <c r="A3594" s="51"/>
      <c r="B3594" s="51" t="s">
        <v>2170</v>
      </c>
      <c r="C3594" s="51"/>
      <c r="D3594" s="51" t="s">
        <v>2489</v>
      </c>
      <c r="E3594" s="51"/>
      <c r="F3594" s="7"/>
      <c r="G3594" s="51"/>
      <c r="H3594" s="51"/>
      <c r="I3594" s="51" t="s">
        <v>61</v>
      </c>
      <c r="J3594" s="51">
        <v>10</v>
      </c>
      <c r="K3594" s="51">
        <v>10</v>
      </c>
      <c r="L3594" s="7" t="s">
        <v>3320</v>
      </c>
      <c r="M3594" s="6" t="s">
        <v>510</v>
      </c>
      <c r="N3594" s="6">
        <v>3</v>
      </c>
    </row>
    <row r="3595" spans="1:14" s="37" customFormat="1" ht="99.75" outlineLevel="1" collapsed="1">
      <c r="A3595" s="51" t="s">
        <v>3342</v>
      </c>
      <c r="B3595" s="51" t="s">
        <v>2170</v>
      </c>
      <c r="C3595" s="51" t="s">
        <v>2528</v>
      </c>
      <c r="D3595" s="51" t="s">
        <v>2489</v>
      </c>
      <c r="E3595" s="51" t="s">
        <v>3343</v>
      </c>
      <c r="F3595" s="7" t="s">
        <v>3344</v>
      </c>
      <c r="G3595" s="51" t="s">
        <v>45</v>
      </c>
      <c r="H3595" s="51"/>
      <c r="I3595" s="51"/>
      <c r="J3595" s="51">
        <v>11</v>
      </c>
      <c r="K3595" s="51">
        <v>11</v>
      </c>
      <c r="L3595" s="7" t="str">
        <f>L3596&amp;" "&amp;N3596&amp;M3596&amp;" "</f>
        <v xml:space="preserve">Капитальный ремонт ТМ-6-10/0,4 3шт </v>
      </c>
      <c r="M3595" s="6"/>
      <c r="N3595" s="6">
        <v>3</v>
      </c>
    </row>
    <row r="3596" spans="1:14" s="37" customFormat="1" hidden="1" outlineLevel="2">
      <c r="A3596" s="51"/>
      <c r="B3596" s="51" t="s">
        <v>2170</v>
      </c>
      <c r="C3596" s="51"/>
      <c r="D3596" s="51" t="s">
        <v>2489</v>
      </c>
      <c r="E3596" s="51"/>
      <c r="F3596" s="7"/>
      <c r="G3596" s="51"/>
      <c r="H3596" s="51"/>
      <c r="I3596" s="51" t="s">
        <v>61</v>
      </c>
      <c r="J3596" s="51">
        <v>11</v>
      </c>
      <c r="K3596" s="51">
        <v>11</v>
      </c>
      <c r="L3596" s="7" t="s">
        <v>3320</v>
      </c>
      <c r="M3596" s="6" t="s">
        <v>510</v>
      </c>
      <c r="N3596" s="6">
        <v>3</v>
      </c>
    </row>
    <row r="3597" spans="1:14" s="37" customFormat="1" ht="99.75" outlineLevel="1" collapsed="1">
      <c r="A3597" s="51" t="s">
        <v>3345</v>
      </c>
      <c r="B3597" s="51" t="s">
        <v>2170</v>
      </c>
      <c r="C3597" s="51" t="s">
        <v>2528</v>
      </c>
      <c r="D3597" s="51" t="s">
        <v>2489</v>
      </c>
      <c r="E3597" s="51" t="s">
        <v>3346</v>
      </c>
      <c r="F3597" s="7" t="s">
        <v>3347</v>
      </c>
      <c r="G3597" s="51" t="s">
        <v>45</v>
      </c>
      <c r="H3597" s="51"/>
      <c r="I3597" s="51"/>
      <c r="J3597" s="51">
        <v>12</v>
      </c>
      <c r="K3597" s="51">
        <v>12</v>
      </c>
      <c r="L3597" s="7" t="str">
        <f>L3598&amp;" "&amp;N3598&amp;M3598&amp;" "</f>
        <v xml:space="preserve">Капитальный ремонт ТМ-6-10/0,4 3шт </v>
      </c>
      <c r="M3597" s="6"/>
      <c r="N3597" s="6">
        <v>3</v>
      </c>
    </row>
    <row r="3598" spans="1:14" s="37" customFormat="1" hidden="1" outlineLevel="2">
      <c r="A3598" s="51"/>
      <c r="B3598" s="51" t="s">
        <v>2170</v>
      </c>
      <c r="C3598" s="51"/>
      <c r="D3598" s="51" t="s">
        <v>2489</v>
      </c>
      <c r="E3598" s="51"/>
      <c r="F3598" s="7"/>
      <c r="G3598" s="51"/>
      <c r="H3598" s="51"/>
      <c r="I3598" s="51" t="s">
        <v>61</v>
      </c>
      <c r="J3598" s="51">
        <v>12</v>
      </c>
      <c r="K3598" s="51">
        <v>12</v>
      </c>
      <c r="L3598" s="7" t="s">
        <v>3320</v>
      </c>
      <c r="M3598" s="6" t="s">
        <v>510</v>
      </c>
      <c r="N3598" s="6">
        <v>3</v>
      </c>
    </row>
    <row r="3599" spans="1:14" s="37" customFormat="1" ht="228" outlineLevel="1" collapsed="1">
      <c r="A3599" s="51" t="s">
        <v>3348</v>
      </c>
      <c r="B3599" s="51" t="s">
        <v>2170</v>
      </c>
      <c r="C3599" s="51" t="s">
        <v>2547</v>
      </c>
      <c r="D3599" s="51" t="s">
        <v>2489</v>
      </c>
      <c r="E3599" s="51" t="s">
        <v>3349</v>
      </c>
      <c r="F3599" s="7" t="s">
        <v>3350</v>
      </c>
      <c r="G3599" s="51" t="s">
        <v>45</v>
      </c>
      <c r="H3599" s="51"/>
      <c r="I3599" s="51"/>
      <c r="J3599" s="51">
        <v>3</v>
      </c>
      <c r="K3599" s="51">
        <v>3</v>
      </c>
      <c r="L3599" s="7" t="str">
        <f>L3600&amp;" "&amp;N3600&amp;M3600&amp;" "</f>
        <v xml:space="preserve">Капитальный ремонт ТМ-6-10/0,4 12шт </v>
      </c>
      <c r="M3599" s="6"/>
      <c r="N3599" s="6">
        <v>12</v>
      </c>
    </row>
    <row r="3600" spans="1:14" s="37" customFormat="1" hidden="1" outlineLevel="2">
      <c r="A3600" s="51"/>
      <c r="B3600" s="51" t="s">
        <v>2170</v>
      </c>
      <c r="C3600" s="51"/>
      <c r="D3600" s="51" t="s">
        <v>2489</v>
      </c>
      <c r="E3600" s="51"/>
      <c r="F3600" s="7"/>
      <c r="G3600" s="51"/>
      <c r="H3600" s="51"/>
      <c r="I3600" s="51" t="s">
        <v>1475</v>
      </c>
      <c r="J3600" s="51">
        <v>3</v>
      </c>
      <c r="K3600" s="51">
        <v>3</v>
      </c>
      <c r="L3600" s="7" t="s">
        <v>3320</v>
      </c>
      <c r="M3600" s="6" t="s">
        <v>510</v>
      </c>
      <c r="N3600" s="6">
        <v>12</v>
      </c>
    </row>
    <row r="3601" spans="1:14" s="37" customFormat="1" ht="199.5" outlineLevel="1" collapsed="1">
      <c r="A3601" s="51" t="s">
        <v>3351</v>
      </c>
      <c r="B3601" s="51" t="s">
        <v>2170</v>
      </c>
      <c r="C3601" s="51" t="s">
        <v>2547</v>
      </c>
      <c r="D3601" s="51" t="s">
        <v>2489</v>
      </c>
      <c r="E3601" s="51" t="s">
        <v>3352</v>
      </c>
      <c r="F3601" s="7" t="s">
        <v>3353</v>
      </c>
      <c r="G3601" s="51" t="s">
        <v>45</v>
      </c>
      <c r="H3601" s="51"/>
      <c r="I3601" s="51"/>
      <c r="J3601" s="51">
        <v>12</v>
      </c>
      <c r="K3601" s="51">
        <v>12</v>
      </c>
      <c r="L3601" s="7" t="str">
        <f>L3602&amp;" "&amp;N3602&amp;M3602&amp;" "</f>
        <v xml:space="preserve">Капитальный ремонт ТМ-6-10/0,4 11шт </v>
      </c>
      <c r="M3601" s="6"/>
      <c r="N3601" s="6">
        <v>11</v>
      </c>
    </row>
    <row r="3602" spans="1:14" s="37" customFormat="1" hidden="1" outlineLevel="2">
      <c r="A3602" s="51"/>
      <c r="B3602" s="51" t="s">
        <v>2170</v>
      </c>
      <c r="C3602" s="51"/>
      <c r="D3602" s="51" t="s">
        <v>2489</v>
      </c>
      <c r="E3602" s="51"/>
      <c r="F3602" s="7"/>
      <c r="G3602" s="51"/>
      <c r="H3602" s="51"/>
      <c r="I3602" s="51" t="s">
        <v>1475</v>
      </c>
      <c r="J3602" s="51">
        <v>12</v>
      </c>
      <c r="K3602" s="51">
        <v>12</v>
      </c>
      <c r="L3602" s="7" t="s">
        <v>3320</v>
      </c>
      <c r="M3602" s="6" t="s">
        <v>510</v>
      </c>
      <c r="N3602" s="6">
        <v>11</v>
      </c>
    </row>
    <row r="3603" spans="1:14" s="37" customFormat="1" ht="42.75" outlineLevel="1" collapsed="1">
      <c r="A3603" s="51" t="s">
        <v>2280</v>
      </c>
      <c r="B3603" s="51" t="s">
        <v>2170</v>
      </c>
      <c r="C3603" s="51" t="s">
        <v>2492</v>
      </c>
      <c r="D3603" s="51" t="s">
        <v>2489</v>
      </c>
      <c r="E3603" s="51"/>
      <c r="F3603" s="7" t="s">
        <v>3354</v>
      </c>
      <c r="G3603" s="51" t="s">
        <v>45</v>
      </c>
      <c r="H3603" s="51"/>
      <c r="I3603" s="51"/>
      <c r="J3603" s="51">
        <v>12</v>
      </c>
      <c r="K3603" s="51">
        <v>12</v>
      </c>
      <c r="L3603" s="7" t="str">
        <f>L3604&amp;" "&amp;N3604&amp;M3604&amp;" "</f>
        <v xml:space="preserve">Капитальный ремонт ТМ-6-10/0,4 8шт </v>
      </c>
      <c r="M3603" s="6"/>
      <c r="N3603" s="6">
        <v>8</v>
      </c>
    </row>
    <row r="3604" spans="1:14" s="37" customFormat="1" hidden="1" outlineLevel="2">
      <c r="A3604" s="51"/>
      <c r="B3604" s="51" t="s">
        <v>2170</v>
      </c>
      <c r="C3604" s="51"/>
      <c r="D3604" s="51" t="s">
        <v>2489</v>
      </c>
      <c r="E3604" s="51"/>
      <c r="F3604" s="7"/>
      <c r="G3604" s="51"/>
      <c r="H3604" s="51"/>
      <c r="I3604" s="51" t="s">
        <v>1475</v>
      </c>
      <c r="J3604" s="51">
        <v>12</v>
      </c>
      <c r="K3604" s="51">
        <v>12</v>
      </c>
      <c r="L3604" s="7" t="s">
        <v>3320</v>
      </c>
      <c r="M3604" s="6" t="s">
        <v>510</v>
      </c>
      <c r="N3604" s="6">
        <v>8</v>
      </c>
    </row>
    <row r="3605" spans="1:14" s="37" customFormat="1" ht="57" outlineLevel="1" collapsed="1">
      <c r="A3605" s="51" t="s">
        <v>3355</v>
      </c>
      <c r="B3605" s="51" t="s">
        <v>2170</v>
      </c>
      <c r="C3605" s="51" t="s">
        <v>2522</v>
      </c>
      <c r="D3605" s="51" t="s">
        <v>2489</v>
      </c>
      <c r="E3605" s="51" t="s">
        <v>3356</v>
      </c>
      <c r="F3605" s="7" t="s">
        <v>3357</v>
      </c>
      <c r="G3605" s="51" t="s">
        <v>45</v>
      </c>
      <c r="H3605" s="51"/>
      <c r="I3605" s="51"/>
      <c r="J3605" s="51">
        <v>1</v>
      </c>
      <c r="K3605" s="51">
        <v>1</v>
      </c>
      <c r="L3605" s="7" t="str">
        <f>L3606&amp;" "&amp;N3606&amp;M3606&amp;" "</f>
        <v xml:space="preserve">Капитальный ремонт ТМ-6-10/0,4 2шт </v>
      </c>
      <c r="M3605" s="6"/>
      <c r="N3605" s="6">
        <v>2</v>
      </c>
    </row>
    <row r="3606" spans="1:14" s="37" customFormat="1" hidden="1" outlineLevel="2">
      <c r="A3606" s="51"/>
      <c r="B3606" s="51" t="s">
        <v>2170</v>
      </c>
      <c r="C3606" s="51"/>
      <c r="D3606" s="51" t="s">
        <v>2489</v>
      </c>
      <c r="E3606" s="51"/>
      <c r="F3606" s="7"/>
      <c r="G3606" s="51"/>
      <c r="H3606" s="51"/>
      <c r="I3606" s="51" t="s">
        <v>61</v>
      </c>
      <c r="J3606" s="51">
        <v>1</v>
      </c>
      <c r="K3606" s="51">
        <v>1</v>
      </c>
      <c r="L3606" s="7" t="s">
        <v>3320</v>
      </c>
      <c r="M3606" s="6" t="s">
        <v>510</v>
      </c>
      <c r="N3606" s="6">
        <v>2</v>
      </c>
    </row>
    <row r="3607" spans="1:14" s="37" customFormat="1" ht="85.5" outlineLevel="1" collapsed="1">
      <c r="A3607" s="51" t="s">
        <v>3358</v>
      </c>
      <c r="B3607" s="51" t="s">
        <v>2170</v>
      </c>
      <c r="C3607" s="51" t="s">
        <v>2522</v>
      </c>
      <c r="D3607" s="51" t="s">
        <v>2489</v>
      </c>
      <c r="E3607" s="51" t="s">
        <v>3359</v>
      </c>
      <c r="F3607" s="7" t="s">
        <v>3360</v>
      </c>
      <c r="G3607" s="51" t="s">
        <v>45</v>
      </c>
      <c r="H3607" s="51"/>
      <c r="I3607" s="51"/>
      <c r="J3607" s="51">
        <v>2</v>
      </c>
      <c r="K3607" s="51">
        <v>2</v>
      </c>
      <c r="L3607" s="7" t="str">
        <f>L3608&amp;" "&amp;N3608&amp;M3608&amp;" "</f>
        <v xml:space="preserve">Капитальный ремонт ТМ-6-10/0,4 3шт </v>
      </c>
      <c r="M3607" s="6"/>
      <c r="N3607" s="6">
        <v>3</v>
      </c>
    </row>
    <row r="3608" spans="1:14" s="37" customFormat="1" hidden="1" outlineLevel="2">
      <c r="A3608" s="51"/>
      <c r="B3608" s="51" t="s">
        <v>2170</v>
      </c>
      <c r="C3608" s="51"/>
      <c r="D3608" s="51" t="s">
        <v>2489</v>
      </c>
      <c r="E3608" s="51"/>
      <c r="F3608" s="7"/>
      <c r="G3608" s="51"/>
      <c r="H3608" s="51"/>
      <c r="I3608" s="51" t="s">
        <v>61</v>
      </c>
      <c r="J3608" s="51">
        <v>2</v>
      </c>
      <c r="K3608" s="51">
        <v>2</v>
      </c>
      <c r="L3608" s="7" t="s">
        <v>3320</v>
      </c>
      <c r="M3608" s="6" t="s">
        <v>510</v>
      </c>
      <c r="N3608" s="6">
        <v>3</v>
      </c>
    </row>
    <row r="3609" spans="1:14" s="37" customFormat="1" ht="57" outlineLevel="1" collapsed="1">
      <c r="A3609" s="51" t="s">
        <v>3361</v>
      </c>
      <c r="B3609" s="51" t="s">
        <v>2170</v>
      </c>
      <c r="C3609" s="51" t="s">
        <v>2522</v>
      </c>
      <c r="D3609" s="51" t="s">
        <v>2489</v>
      </c>
      <c r="E3609" s="51" t="s">
        <v>3362</v>
      </c>
      <c r="F3609" s="7" t="s">
        <v>3363</v>
      </c>
      <c r="G3609" s="51" t="s">
        <v>45</v>
      </c>
      <c r="H3609" s="51"/>
      <c r="I3609" s="51"/>
      <c r="J3609" s="51">
        <v>3</v>
      </c>
      <c r="K3609" s="51">
        <v>3</v>
      </c>
      <c r="L3609" s="7" t="str">
        <f>L3610&amp;" "&amp;N3610&amp;M3610&amp;" "</f>
        <v xml:space="preserve">Капитальный ремонт ТМ-6-10/0,4 2шт </v>
      </c>
      <c r="M3609" s="6"/>
      <c r="N3609" s="6">
        <v>2</v>
      </c>
    </row>
    <row r="3610" spans="1:14" s="37" customFormat="1" hidden="1" outlineLevel="2">
      <c r="A3610" s="51"/>
      <c r="B3610" s="51" t="s">
        <v>2170</v>
      </c>
      <c r="C3610" s="51"/>
      <c r="D3610" s="51" t="s">
        <v>2489</v>
      </c>
      <c r="E3610" s="51"/>
      <c r="F3610" s="7"/>
      <c r="G3610" s="51"/>
      <c r="H3610" s="51"/>
      <c r="I3610" s="51" t="s">
        <v>61</v>
      </c>
      <c r="J3610" s="51">
        <v>3</v>
      </c>
      <c r="K3610" s="51">
        <v>3</v>
      </c>
      <c r="L3610" s="7" t="s">
        <v>3320</v>
      </c>
      <c r="M3610" s="6" t="s">
        <v>510</v>
      </c>
      <c r="N3610" s="6">
        <v>2</v>
      </c>
    </row>
    <row r="3611" spans="1:14" s="37" customFormat="1" ht="42.75" outlineLevel="1" collapsed="1">
      <c r="A3611" s="51" t="s">
        <v>3364</v>
      </c>
      <c r="B3611" s="51" t="s">
        <v>2170</v>
      </c>
      <c r="C3611" s="51" t="s">
        <v>2522</v>
      </c>
      <c r="D3611" s="51" t="s">
        <v>2489</v>
      </c>
      <c r="E3611" s="51" t="s">
        <v>3365</v>
      </c>
      <c r="F3611" s="7" t="s">
        <v>3366</v>
      </c>
      <c r="G3611" s="51" t="s">
        <v>45</v>
      </c>
      <c r="H3611" s="51"/>
      <c r="I3611" s="51"/>
      <c r="J3611" s="51">
        <v>4</v>
      </c>
      <c r="K3611" s="51">
        <v>4</v>
      </c>
      <c r="L3611" s="7" t="str">
        <f>L3612&amp;" "&amp;N3612&amp;M3612&amp;" "</f>
        <v xml:space="preserve">Капитальный ремонт ТМ-6-10/0,4 1шт </v>
      </c>
      <c r="M3611" s="6"/>
      <c r="N3611" s="6">
        <v>1</v>
      </c>
    </row>
    <row r="3612" spans="1:14" s="37" customFormat="1" hidden="1" outlineLevel="2">
      <c r="A3612" s="51"/>
      <c r="B3612" s="51" t="s">
        <v>2170</v>
      </c>
      <c r="C3612" s="51"/>
      <c r="D3612" s="51" t="s">
        <v>2489</v>
      </c>
      <c r="E3612" s="51"/>
      <c r="F3612" s="7"/>
      <c r="G3612" s="51"/>
      <c r="H3612" s="51"/>
      <c r="I3612" s="51" t="s">
        <v>61</v>
      </c>
      <c r="J3612" s="51">
        <v>4</v>
      </c>
      <c r="K3612" s="51">
        <v>4</v>
      </c>
      <c r="L3612" s="7" t="s">
        <v>3320</v>
      </c>
      <c r="M3612" s="6" t="s">
        <v>510</v>
      </c>
      <c r="N3612" s="6">
        <v>1</v>
      </c>
    </row>
    <row r="3613" spans="1:14" s="37" customFormat="1" ht="85.5" outlineLevel="1" collapsed="1">
      <c r="A3613" s="51" t="s">
        <v>3367</v>
      </c>
      <c r="B3613" s="51" t="s">
        <v>2170</v>
      </c>
      <c r="C3613" s="51" t="s">
        <v>2522</v>
      </c>
      <c r="D3613" s="51" t="s">
        <v>2489</v>
      </c>
      <c r="E3613" s="51" t="s">
        <v>3368</v>
      </c>
      <c r="F3613" s="7" t="s">
        <v>3369</v>
      </c>
      <c r="G3613" s="51" t="s">
        <v>45</v>
      </c>
      <c r="H3613" s="51"/>
      <c r="I3613" s="51"/>
      <c r="J3613" s="51">
        <v>11</v>
      </c>
      <c r="K3613" s="51">
        <v>11</v>
      </c>
      <c r="L3613" s="7" t="str">
        <f>L3614&amp;" "&amp;N3614&amp;M3614&amp;" "</f>
        <v xml:space="preserve">Капитальный ремонт ТМ-6-10/0,4 3шт </v>
      </c>
      <c r="M3613" s="6"/>
      <c r="N3613" s="6">
        <v>3</v>
      </c>
    </row>
    <row r="3614" spans="1:14" s="37" customFormat="1" hidden="1" outlineLevel="2">
      <c r="A3614" s="51"/>
      <c r="B3614" s="51" t="s">
        <v>2170</v>
      </c>
      <c r="C3614" s="51"/>
      <c r="D3614" s="51" t="s">
        <v>2489</v>
      </c>
      <c r="E3614" s="51"/>
      <c r="F3614" s="7"/>
      <c r="G3614" s="51"/>
      <c r="H3614" s="51"/>
      <c r="I3614" s="51" t="s">
        <v>61</v>
      </c>
      <c r="J3614" s="51">
        <v>11</v>
      </c>
      <c r="K3614" s="51">
        <v>11</v>
      </c>
      <c r="L3614" s="7" t="s">
        <v>3320</v>
      </c>
      <c r="M3614" s="6" t="s">
        <v>510</v>
      </c>
      <c r="N3614" s="6">
        <v>3</v>
      </c>
    </row>
    <row r="3615" spans="1:14" s="37" customFormat="1" ht="57" outlineLevel="1" collapsed="1">
      <c r="A3615" s="51" t="s">
        <v>3370</v>
      </c>
      <c r="B3615" s="51" t="s">
        <v>2170</v>
      </c>
      <c r="C3615" s="51" t="s">
        <v>2522</v>
      </c>
      <c r="D3615" s="51" t="s">
        <v>2489</v>
      </c>
      <c r="E3615" s="51" t="s">
        <v>3371</v>
      </c>
      <c r="F3615" s="7" t="s">
        <v>3372</v>
      </c>
      <c r="G3615" s="51" t="s">
        <v>45</v>
      </c>
      <c r="H3615" s="51"/>
      <c r="I3615" s="51"/>
      <c r="J3615" s="51">
        <v>12</v>
      </c>
      <c r="K3615" s="51">
        <v>12</v>
      </c>
      <c r="L3615" s="7" t="str">
        <f>L3616&amp;" "&amp;N3616&amp;M3616&amp;" "</f>
        <v xml:space="preserve">Капитальный ремонт ТМ-6-10/0,4 2шт </v>
      </c>
      <c r="M3615" s="6"/>
      <c r="N3615" s="6">
        <v>2</v>
      </c>
    </row>
    <row r="3616" spans="1:14" s="37" customFormat="1" hidden="1" outlineLevel="2">
      <c r="A3616" s="51"/>
      <c r="B3616" s="51" t="s">
        <v>2170</v>
      </c>
      <c r="C3616" s="51"/>
      <c r="D3616" s="51" t="s">
        <v>2489</v>
      </c>
      <c r="E3616" s="51"/>
      <c r="F3616" s="7"/>
      <c r="G3616" s="51"/>
      <c r="H3616" s="51"/>
      <c r="I3616" s="51" t="s">
        <v>61</v>
      </c>
      <c r="J3616" s="51">
        <v>12</v>
      </c>
      <c r="K3616" s="51">
        <v>12</v>
      </c>
      <c r="L3616" s="7" t="s">
        <v>3320</v>
      </c>
      <c r="M3616" s="6" t="s">
        <v>510</v>
      </c>
      <c r="N3616" s="6">
        <v>2</v>
      </c>
    </row>
    <row r="3617" spans="1:14" s="37" customFormat="1" collapsed="1">
      <c r="A3617" s="51" t="s">
        <v>0</v>
      </c>
      <c r="B3617" s="51" t="s">
        <v>46</v>
      </c>
      <c r="C3617" s="51"/>
      <c r="D3617" s="51" t="s">
        <v>2489</v>
      </c>
      <c r="E3617" s="51"/>
      <c r="F3617" s="7" t="s">
        <v>19</v>
      </c>
      <c r="G3617" s="51"/>
      <c r="H3617" s="51"/>
      <c r="I3617" s="51"/>
      <c r="J3617" s="51"/>
      <c r="K3617" s="51"/>
      <c r="L3617" s="7"/>
      <c r="M3617" s="6"/>
      <c r="N3617" s="82">
        <v>17</v>
      </c>
    </row>
    <row r="3618" spans="1:14" s="213" customFormat="1" ht="57" outlineLevel="1">
      <c r="A3618" s="51" t="s">
        <v>48</v>
      </c>
      <c r="B3618" s="51" t="s">
        <v>46</v>
      </c>
      <c r="C3618" s="51" t="s">
        <v>2528</v>
      </c>
      <c r="D3618" s="51" t="s">
        <v>2489</v>
      </c>
      <c r="E3618" s="51" t="s">
        <v>3373</v>
      </c>
      <c r="F3618" s="7" t="s">
        <v>3374</v>
      </c>
      <c r="G3618" s="51" t="s">
        <v>1120</v>
      </c>
      <c r="H3618" s="51"/>
      <c r="I3618" s="51" t="s">
        <v>1124</v>
      </c>
      <c r="J3618" s="51" t="s">
        <v>344</v>
      </c>
      <c r="K3618" s="51" t="s">
        <v>344</v>
      </c>
      <c r="L3618" s="7" t="str">
        <f>L3619&amp;" "&amp;N3619&amp;M3619&amp;" "&amp;L3620&amp;" "&amp;N3620&amp;M3620&amp;" "&amp;L3621&amp;" "&amp;N3621&amp;M3621&amp;" "&amp;L3622&amp;" "&amp;N3622&amp;M3622&amp;" "&amp;L3623&amp;" "&amp;N3623&amp;M3623&amp;" "&amp;L3624&amp;" "&amp;N3624&amp;M3624&amp;" "</f>
        <v xml:space="preserve">Ремонт кровли 30м2 Смена отливов 7м Побелка стен и потолков 50м2 Покраска металлоконструкций  20м2 Ремонт освещения 5шт Ремонт бетонной отмостки 23м2 </v>
      </c>
      <c r="M3618" s="6"/>
      <c r="N3618" s="6"/>
    </row>
    <row r="3619" spans="1:14" s="155" customFormat="1" hidden="1" outlineLevel="2">
      <c r="A3619" s="51"/>
      <c r="B3619" s="51" t="s">
        <v>46</v>
      </c>
      <c r="C3619" s="51"/>
      <c r="D3619" s="51"/>
      <c r="E3619" s="51"/>
      <c r="F3619" s="7"/>
      <c r="G3619" s="51"/>
      <c r="H3619" s="51"/>
      <c r="I3619" s="51" t="s">
        <v>1124</v>
      </c>
      <c r="J3619" s="51">
        <v>9</v>
      </c>
      <c r="K3619" s="51">
        <v>9</v>
      </c>
      <c r="L3619" s="7" t="s">
        <v>3375</v>
      </c>
      <c r="M3619" s="6" t="s">
        <v>2353</v>
      </c>
      <c r="N3619" s="6" t="s">
        <v>367</v>
      </c>
    </row>
    <row r="3620" spans="1:14" s="155" customFormat="1" hidden="1" outlineLevel="2">
      <c r="A3620" s="51"/>
      <c r="B3620" s="51" t="s">
        <v>46</v>
      </c>
      <c r="C3620" s="51"/>
      <c r="D3620" s="51"/>
      <c r="E3620" s="51"/>
      <c r="F3620" s="7"/>
      <c r="G3620" s="51"/>
      <c r="H3620" s="51"/>
      <c r="I3620" s="51" t="s">
        <v>1124</v>
      </c>
      <c r="J3620" s="51">
        <v>9</v>
      </c>
      <c r="K3620" s="51">
        <v>9</v>
      </c>
      <c r="L3620" s="7" t="s">
        <v>3376</v>
      </c>
      <c r="M3620" s="6" t="s">
        <v>826</v>
      </c>
      <c r="N3620" s="6">
        <v>7</v>
      </c>
    </row>
    <row r="3621" spans="1:14" s="155" customFormat="1" hidden="1" outlineLevel="2">
      <c r="A3621" s="51"/>
      <c r="B3621" s="51" t="s">
        <v>46</v>
      </c>
      <c r="C3621" s="51"/>
      <c r="D3621" s="51"/>
      <c r="E3621" s="51"/>
      <c r="F3621" s="7"/>
      <c r="G3621" s="51"/>
      <c r="H3621" s="51"/>
      <c r="I3621" s="51" t="s">
        <v>1124</v>
      </c>
      <c r="J3621" s="51">
        <v>9</v>
      </c>
      <c r="K3621" s="51">
        <v>9</v>
      </c>
      <c r="L3621" s="7" t="s">
        <v>3377</v>
      </c>
      <c r="M3621" s="6" t="s">
        <v>2353</v>
      </c>
      <c r="N3621" s="6" t="s">
        <v>3378</v>
      </c>
    </row>
    <row r="3622" spans="1:14" s="155" customFormat="1" hidden="1" outlineLevel="2">
      <c r="A3622" s="51"/>
      <c r="B3622" s="51" t="s">
        <v>46</v>
      </c>
      <c r="C3622" s="51"/>
      <c r="D3622" s="51"/>
      <c r="E3622" s="51"/>
      <c r="F3622" s="7"/>
      <c r="G3622" s="51"/>
      <c r="H3622" s="51"/>
      <c r="I3622" s="51" t="s">
        <v>1124</v>
      </c>
      <c r="J3622" s="51">
        <v>9</v>
      </c>
      <c r="K3622" s="51">
        <v>9</v>
      </c>
      <c r="L3622" s="7" t="s">
        <v>3148</v>
      </c>
      <c r="M3622" s="6" t="s">
        <v>2353</v>
      </c>
      <c r="N3622" s="6" t="s">
        <v>2131</v>
      </c>
    </row>
    <row r="3623" spans="1:14" s="155" customFormat="1" hidden="1" outlineLevel="2">
      <c r="A3623" s="51"/>
      <c r="B3623" s="51" t="s">
        <v>46</v>
      </c>
      <c r="C3623" s="51"/>
      <c r="D3623" s="51"/>
      <c r="E3623" s="51"/>
      <c r="F3623" s="7"/>
      <c r="G3623" s="51"/>
      <c r="H3623" s="51"/>
      <c r="I3623" s="51" t="s">
        <v>1124</v>
      </c>
      <c r="J3623" s="51">
        <v>9</v>
      </c>
      <c r="K3623" s="51">
        <v>9</v>
      </c>
      <c r="L3623" s="7" t="s">
        <v>3005</v>
      </c>
      <c r="M3623" s="6" t="s">
        <v>510</v>
      </c>
      <c r="N3623" s="6" t="s">
        <v>331</v>
      </c>
    </row>
    <row r="3624" spans="1:14" s="155" customFormat="1" hidden="1" outlineLevel="2">
      <c r="A3624" s="51"/>
      <c r="B3624" s="51" t="s">
        <v>46</v>
      </c>
      <c r="C3624" s="51"/>
      <c r="D3624" s="51"/>
      <c r="E3624" s="51"/>
      <c r="F3624" s="7"/>
      <c r="G3624" s="51"/>
      <c r="H3624" s="51"/>
      <c r="I3624" s="51" t="s">
        <v>1124</v>
      </c>
      <c r="J3624" s="51">
        <v>9</v>
      </c>
      <c r="K3624" s="51">
        <v>9</v>
      </c>
      <c r="L3624" s="7" t="s">
        <v>3379</v>
      </c>
      <c r="M3624" s="6" t="s">
        <v>2353</v>
      </c>
      <c r="N3624" s="6" t="s">
        <v>2134</v>
      </c>
    </row>
    <row r="3625" spans="1:14" s="155" customFormat="1" ht="42.75" outlineLevel="1" collapsed="1">
      <c r="A3625" s="51" t="s">
        <v>49</v>
      </c>
      <c r="B3625" s="51" t="s">
        <v>46</v>
      </c>
      <c r="C3625" s="51" t="s">
        <v>2507</v>
      </c>
      <c r="D3625" s="51" t="s">
        <v>2489</v>
      </c>
      <c r="E3625" s="51" t="s">
        <v>3380</v>
      </c>
      <c r="F3625" s="7" t="s">
        <v>3381</v>
      </c>
      <c r="G3625" s="51" t="s">
        <v>45</v>
      </c>
      <c r="H3625" s="51"/>
      <c r="I3625" s="51" t="s">
        <v>1124</v>
      </c>
      <c r="J3625" s="51" t="s">
        <v>1534</v>
      </c>
      <c r="K3625" s="51" t="s">
        <v>1534</v>
      </c>
      <c r="L3625" s="7" t="str">
        <f>L3626&amp;" "&amp;N3626&amp;M3626&amp;" "&amp;L3627&amp;" "&amp;N3627&amp;M3627&amp;" "</f>
        <v xml:space="preserve">Ремонт кровли 72м2 Смена отливов 12м </v>
      </c>
      <c r="M3625" s="6"/>
      <c r="N3625" s="6"/>
    </row>
    <row r="3626" spans="1:14" s="155" customFormat="1" hidden="1" outlineLevel="2">
      <c r="A3626" s="51"/>
      <c r="B3626" s="51" t="s">
        <v>46</v>
      </c>
      <c r="C3626" s="51"/>
      <c r="D3626" s="51"/>
      <c r="E3626" s="51"/>
      <c r="F3626" s="7"/>
      <c r="G3626" s="51"/>
      <c r="H3626" s="51"/>
      <c r="I3626" s="51" t="s">
        <v>1124</v>
      </c>
      <c r="J3626" s="51">
        <v>10</v>
      </c>
      <c r="K3626" s="51">
        <v>10</v>
      </c>
      <c r="L3626" s="7" t="s">
        <v>3375</v>
      </c>
      <c r="M3626" s="6" t="s">
        <v>2353</v>
      </c>
      <c r="N3626" s="6" t="s">
        <v>3382</v>
      </c>
    </row>
    <row r="3627" spans="1:14" s="155" customFormat="1" hidden="1" outlineLevel="2">
      <c r="A3627" s="51"/>
      <c r="B3627" s="51" t="s">
        <v>46</v>
      </c>
      <c r="C3627" s="51"/>
      <c r="D3627" s="51"/>
      <c r="E3627" s="51"/>
      <c r="F3627" s="7"/>
      <c r="G3627" s="51"/>
      <c r="H3627" s="51"/>
      <c r="I3627" s="51" t="s">
        <v>1124</v>
      </c>
      <c r="J3627" s="51">
        <v>10</v>
      </c>
      <c r="K3627" s="51">
        <v>10</v>
      </c>
      <c r="L3627" s="7" t="s">
        <v>3376</v>
      </c>
      <c r="M3627" s="6" t="s">
        <v>826</v>
      </c>
      <c r="N3627" s="6" t="s">
        <v>764</v>
      </c>
    </row>
    <row r="3628" spans="1:14" s="155" customFormat="1" ht="85.5" outlineLevel="1" collapsed="1">
      <c r="A3628" s="51" t="s">
        <v>50</v>
      </c>
      <c r="B3628" s="51" t="s">
        <v>46</v>
      </c>
      <c r="C3628" s="51" t="s">
        <v>2522</v>
      </c>
      <c r="D3628" s="51" t="s">
        <v>2489</v>
      </c>
      <c r="E3628" s="51" t="s">
        <v>3383</v>
      </c>
      <c r="F3628" s="7" t="s">
        <v>3384</v>
      </c>
      <c r="G3628" s="51" t="s">
        <v>1120</v>
      </c>
      <c r="H3628" s="51"/>
      <c r="I3628" s="51" t="s">
        <v>1124</v>
      </c>
      <c r="J3628" s="51" t="s">
        <v>346</v>
      </c>
      <c r="K3628" s="51" t="s">
        <v>346</v>
      </c>
      <c r="L3628" s="7" t="str">
        <f>L3629&amp;" "&amp;N3629&amp;M3629&amp;" "&amp;L3630&amp;" "&amp;N3630&amp;M3630&amp;" "&amp;L3631&amp;" "&amp;N3631&amp;M3631&amp;" "&amp;L3632&amp;" "&amp;N3632&amp;M3632&amp;" "&amp;L3633&amp;" "&amp;N3633&amp;M3633&amp;" "&amp;L3634&amp;" "&amp;N3634&amp;M3634&amp;" "&amp;L3635&amp;" "&amp;N3635&amp;M3635&amp;" "</f>
        <v xml:space="preserve">Ремонт кровли 30м2 Смена отливов 7м Побелка стен и потолков 161м2 Покраска металлоконструкций  15м2 Ремонт металлической лестницы 4м Ремонт бетонных полов  22м2 Восстановление канав для отвода атмосферных вод 14м3 </v>
      </c>
      <c r="M3628" s="6"/>
      <c r="N3628" s="6"/>
    </row>
    <row r="3629" spans="1:14" s="155" customFormat="1" hidden="1" outlineLevel="2">
      <c r="A3629" s="51"/>
      <c r="B3629" s="51" t="s">
        <v>46</v>
      </c>
      <c r="C3629" s="51"/>
      <c r="D3629" s="51"/>
      <c r="E3629" s="51"/>
      <c r="F3629" s="7"/>
      <c r="G3629" s="51"/>
      <c r="H3629" s="51"/>
      <c r="I3629" s="51" t="s">
        <v>1124</v>
      </c>
      <c r="J3629" s="51">
        <v>7</v>
      </c>
      <c r="K3629" s="51">
        <v>7</v>
      </c>
      <c r="L3629" s="7" t="s">
        <v>3375</v>
      </c>
      <c r="M3629" s="6" t="s">
        <v>2353</v>
      </c>
      <c r="N3629" s="6" t="s">
        <v>367</v>
      </c>
    </row>
    <row r="3630" spans="1:14" s="155" customFormat="1" hidden="1" outlineLevel="2">
      <c r="A3630" s="51"/>
      <c r="B3630" s="51" t="s">
        <v>46</v>
      </c>
      <c r="C3630" s="51"/>
      <c r="D3630" s="51"/>
      <c r="E3630" s="51"/>
      <c r="F3630" s="7"/>
      <c r="G3630" s="51"/>
      <c r="H3630" s="51"/>
      <c r="I3630" s="51" t="s">
        <v>1124</v>
      </c>
      <c r="J3630" s="51">
        <v>7</v>
      </c>
      <c r="K3630" s="51">
        <v>7</v>
      </c>
      <c r="L3630" s="7" t="s">
        <v>3376</v>
      </c>
      <c r="M3630" s="6" t="s">
        <v>826</v>
      </c>
      <c r="N3630" s="6">
        <v>7</v>
      </c>
    </row>
    <row r="3631" spans="1:14" s="155" customFormat="1" hidden="1" outlineLevel="2">
      <c r="A3631" s="51"/>
      <c r="B3631" s="51" t="s">
        <v>46</v>
      </c>
      <c r="C3631" s="51"/>
      <c r="D3631" s="51"/>
      <c r="E3631" s="51"/>
      <c r="F3631" s="7"/>
      <c r="G3631" s="51"/>
      <c r="H3631" s="51"/>
      <c r="I3631" s="51" t="s">
        <v>1124</v>
      </c>
      <c r="J3631" s="51">
        <v>7</v>
      </c>
      <c r="K3631" s="51">
        <v>7</v>
      </c>
      <c r="L3631" s="7" t="s">
        <v>3377</v>
      </c>
      <c r="M3631" s="6" t="s">
        <v>2353</v>
      </c>
      <c r="N3631" s="6" t="s">
        <v>3149</v>
      </c>
    </row>
    <row r="3632" spans="1:14" s="155" customFormat="1" hidden="1" outlineLevel="2">
      <c r="A3632" s="51"/>
      <c r="B3632" s="51" t="s">
        <v>46</v>
      </c>
      <c r="C3632" s="51"/>
      <c r="D3632" s="51"/>
      <c r="E3632" s="51"/>
      <c r="F3632" s="7"/>
      <c r="G3632" s="51"/>
      <c r="H3632" s="51"/>
      <c r="I3632" s="51" t="s">
        <v>1124</v>
      </c>
      <c r="J3632" s="51">
        <v>7</v>
      </c>
      <c r="K3632" s="51">
        <v>7</v>
      </c>
      <c r="L3632" s="7" t="s">
        <v>3148</v>
      </c>
      <c r="M3632" s="6" t="s">
        <v>2353</v>
      </c>
      <c r="N3632" s="6" t="s">
        <v>2037</v>
      </c>
    </row>
    <row r="3633" spans="1:14" s="155" customFormat="1" hidden="1" outlineLevel="2">
      <c r="A3633" s="51"/>
      <c r="B3633" s="51" t="s">
        <v>46</v>
      </c>
      <c r="C3633" s="51"/>
      <c r="D3633" s="51"/>
      <c r="E3633" s="51"/>
      <c r="F3633" s="7"/>
      <c r="G3633" s="51"/>
      <c r="H3633" s="51"/>
      <c r="I3633" s="51" t="s">
        <v>1124</v>
      </c>
      <c r="J3633" s="51">
        <v>7</v>
      </c>
      <c r="K3633" s="51">
        <v>7</v>
      </c>
      <c r="L3633" s="7" t="s">
        <v>3385</v>
      </c>
      <c r="M3633" s="6" t="s">
        <v>826</v>
      </c>
      <c r="N3633" s="6" t="s">
        <v>215</v>
      </c>
    </row>
    <row r="3634" spans="1:14" s="155" customFormat="1" hidden="1" outlineLevel="2">
      <c r="A3634" s="51"/>
      <c r="B3634" s="51" t="s">
        <v>46</v>
      </c>
      <c r="C3634" s="51"/>
      <c r="D3634" s="51"/>
      <c r="E3634" s="51"/>
      <c r="F3634" s="7"/>
      <c r="G3634" s="51"/>
      <c r="H3634" s="51"/>
      <c r="I3634" s="51" t="s">
        <v>1124</v>
      </c>
      <c r="J3634" s="51">
        <v>7</v>
      </c>
      <c r="K3634" s="51">
        <v>7</v>
      </c>
      <c r="L3634" s="7" t="s">
        <v>3386</v>
      </c>
      <c r="M3634" s="6" t="s">
        <v>2353</v>
      </c>
      <c r="N3634" s="6" t="s">
        <v>2133</v>
      </c>
    </row>
    <row r="3635" spans="1:14" s="155" customFormat="1" ht="28.5" hidden="1" outlineLevel="2">
      <c r="A3635" s="51"/>
      <c r="B3635" s="51" t="s">
        <v>46</v>
      </c>
      <c r="C3635" s="51"/>
      <c r="D3635" s="51"/>
      <c r="E3635" s="51"/>
      <c r="F3635" s="7"/>
      <c r="G3635" s="51"/>
      <c r="H3635" s="51"/>
      <c r="I3635" s="51" t="s">
        <v>1124</v>
      </c>
      <c r="J3635" s="51">
        <v>7</v>
      </c>
      <c r="K3635" s="51">
        <v>7</v>
      </c>
      <c r="L3635" s="7" t="s">
        <v>3387</v>
      </c>
      <c r="M3635" s="6" t="s">
        <v>200</v>
      </c>
      <c r="N3635" s="6" t="s">
        <v>2034</v>
      </c>
    </row>
    <row r="3636" spans="1:14" s="155" customFormat="1" ht="228" outlineLevel="1" collapsed="1">
      <c r="A3636" s="51" t="s">
        <v>3388</v>
      </c>
      <c r="B3636" s="51" t="s">
        <v>46</v>
      </c>
      <c r="C3636" s="51" t="s">
        <v>2492</v>
      </c>
      <c r="D3636" s="51" t="s">
        <v>2489</v>
      </c>
      <c r="E3636" s="51" t="s">
        <v>3389</v>
      </c>
      <c r="F3636" s="7" t="s">
        <v>3390</v>
      </c>
      <c r="G3636" s="51" t="s">
        <v>2766</v>
      </c>
      <c r="H3636" s="51" t="s">
        <v>3391</v>
      </c>
      <c r="I3636" s="51" t="s">
        <v>1124</v>
      </c>
      <c r="J3636" s="51" t="s">
        <v>344</v>
      </c>
      <c r="K3636" s="51" t="s">
        <v>344</v>
      </c>
      <c r="L3636" s="7" t="str">
        <f>L3637&amp;" "&amp;N3637&amp;M3637&amp;" "&amp;L3638&amp;" "&amp;N3638&amp;M3638&amp;" "&amp;L3639&amp;" "&amp;N3639&amp;M3639&amp;" "&amp;L3640&amp;" "&amp;N3640&amp;M3640&amp;" "</f>
        <v xml:space="preserve">Ремонт бетонной отмостки 22м2 Смена отливов 6м Ремонт бетонных полов  6м2 Замена деревянных дверей 4м2 </v>
      </c>
      <c r="M3636" s="6"/>
      <c r="N3636" s="6"/>
    </row>
    <row r="3637" spans="1:14" s="155" customFormat="1" hidden="1" outlineLevel="2">
      <c r="A3637" s="51"/>
      <c r="B3637" s="51" t="s">
        <v>46</v>
      </c>
      <c r="C3637" s="51"/>
      <c r="D3637" s="51"/>
      <c r="E3637" s="51"/>
      <c r="F3637" s="7"/>
      <c r="G3637" s="51"/>
      <c r="H3637" s="51"/>
      <c r="I3637" s="51" t="s">
        <v>1124</v>
      </c>
      <c r="J3637" s="51">
        <v>9</v>
      </c>
      <c r="K3637" s="51">
        <v>9</v>
      </c>
      <c r="L3637" s="7" t="s">
        <v>3379</v>
      </c>
      <c r="M3637" s="6" t="s">
        <v>2353</v>
      </c>
      <c r="N3637" s="6" t="s">
        <v>2133</v>
      </c>
    </row>
    <row r="3638" spans="1:14" s="155" customFormat="1" hidden="1" outlineLevel="2">
      <c r="A3638" s="51"/>
      <c r="B3638" s="51" t="s">
        <v>46</v>
      </c>
      <c r="C3638" s="51"/>
      <c r="D3638" s="51"/>
      <c r="E3638" s="51"/>
      <c r="F3638" s="7"/>
      <c r="G3638" s="51"/>
      <c r="H3638" s="51"/>
      <c r="I3638" s="51" t="s">
        <v>1124</v>
      </c>
      <c r="J3638" s="51">
        <v>9</v>
      </c>
      <c r="K3638" s="51">
        <v>9</v>
      </c>
      <c r="L3638" s="7" t="s">
        <v>3376</v>
      </c>
      <c r="M3638" s="6" t="s">
        <v>826</v>
      </c>
      <c r="N3638" s="6" t="s">
        <v>332</v>
      </c>
    </row>
    <row r="3639" spans="1:14" s="155" customFormat="1" hidden="1" outlineLevel="2">
      <c r="A3639" s="51"/>
      <c r="B3639" s="51" t="s">
        <v>46</v>
      </c>
      <c r="C3639" s="51"/>
      <c r="D3639" s="51"/>
      <c r="E3639" s="51"/>
      <c r="F3639" s="7"/>
      <c r="G3639" s="51"/>
      <c r="H3639" s="51"/>
      <c r="I3639" s="51" t="s">
        <v>1124</v>
      </c>
      <c r="J3639" s="51">
        <v>9</v>
      </c>
      <c r="K3639" s="51">
        <v>9</v>
      </c>
      <c r="L3639" s="7" t="s">
        <v>3386</v>
      </c>
      <c r="M3639" s="6" t="s">
        <v>2353</v>
      </c>
      <c r="N3639" s="6" t="s">
        <v>332</v>
      </c>
    </row>
    <row r="3640" spans="1:14" s="155" customFormat="1" hidden="1" outlineLevel="2">
      <c r="A3640" s="51"/>
      <c r="B3640" s="51" t="s">
        <v>46</v>
      </c>
      <c r="C3640" s="51"/>
      <c r="D3640" s="51"/>
      <c r="E3640" s="51"/>
      <c r="F3640" s="7"/>
      <c r="G3640" s="51"/>
      <c r="H3640" s="51"/>
      <c r="I3640" s="51" t="s">
        <v>1124</v>
      </c>
      <c r="J3640" s="51">
        <v>9</v>
      </c>
      <c r="K3640" s="51">
        <v>9</v>
      </c>
      <c r="L3640" s="7" t="s">
        <v>3392</v>
      </c>
      <c r="M3640" s="6" t="s">
        <v>2353</v>
      </c>
      <c r="N3640" s="6" t="s">
        <v>215</v>
      </c>
    </row>
    <row r="3641" spans="1:14" s="155" customFormat="1" ht="85.5" outlineLevel="1" collapsed="1">
      <c r="A3641" s="51" t="s">
        <v>3393</v>
      </c>
      <c r="B3641" s="51" t="s">
        <v>46</v>
      </c>
      <c r="C3641" s="51" t="s">
        <v>2528</v>
      </c>
      <c r="D3641" s="51" t="s">
        <v>2489</v>
      </c>
      <c r="E3641" s="51" t="s">
        <v>3394</v>
      </c>
      <c r="F3641" s="7" t="s">
        <v>3395</v>
      </c>
      <c r="G3641" s="51" t="s">
        <v>378</v>
      </c>
      <c r="H3641" s="51"/>
      <c r="I3641" s="51" t="s">
        <v>1124</v>
      </c>
      <c r="J3641" s="51" t="s">
        <v>854</v>
      </c>
      <c r="K3641" s="51" t="s">
        <v>764</v>
      </c>
      <c r="L3641" s="7" t="str">
        <f>L3642&amp;" "&amp;N3642&amp;M3642&amp;" "&amp;L3643&amp;" "&amp;N3643&amp;M3643&amp;" "&amp;L3644&amp;" "&amp;N3644&amp;M3644&amp;" "&amp;L3645&amp;" "&amp;N3645&amp;M3645&amp;" "&amp;L3646&amp;" "&amp;N3646&amp;M3646&amp;" "&amp;L3647&amp;" "&amp;N3647&amp;M3647&amp;" "&amp;L3648&amp;" "&amp;N3648&amp;M3648&amp;" "</f>
        <v xml:space="preserve">Замена деревянных дверей 1,8м2 Замена окон 2шт Ремонт штукатурки стен 106м2 Водоэмульсионная окраска стен 106м2 Ремонт штукатурки потолков 41м2 Водоэмульсионная окраска потолков 41м2 Покраска дверей,окон, радиаторов и труб отопления  20м2 </v>
      </c>
      <c r="M3641" s="6"/>
      <c r="N3641" s="6"/>
    </row>
    <row r="3642" spans="1:14" s="155" customFormat="1" hidden="1" outlineLevel="2">
      <c r="A3642" s="51"/>
      <c r="B3642" s="51" t="s">
        <v>46</v>
      </c>
      <c r="C3642" s="51"/>
      <c r="D3642" s="51"/>
      <c r="E3642" s="51"/>
      <c r="F3642" s="7" t="s">
        <v>3396</v>
      </c>
      <c r="G3642" s="51"/>
      <c r="H3642" s="51"/>
      <c r="I3642" s="51" t="s">
        <v>1124</v>
      </c>
      <c r="J3642" s="51">
        <v>11</v>
      </c>
      <c r="K3642" s="51">
        <v>11</v>
      </c>
      <c r="L3642" s="7" t="s">
        <v>3392</v>
      </c>
      <c r="M3642" s="6" t="s">
        <v>2353</v>
      </c>
      <c r="N3642" s="6" t="s">
        <v>3397</v>
      </c>
    </row>
    <row r="3643" spans="1:14" s="155" customFormat="1" hidden="1" outlineLevel="2">
      <c r="A3643" s="51"/>
      <c r="B3643" s="51" t="s">
        <v>46</v>
      </c>
      <c r="C3643" s="51"/>
      <c r="D3643" s="51"/>
      <c r="E3643" s="51"/>
      <c r="F3643" s="7" t="s">
        <v>3396</v>
      </c>
      <c r="G3643" s="51"/>
      <c r="H3643" s="51"/>
      <c r="I3643" s="51" t="s">
        <v>1124</v>
      </c>
      <c r="J3643" s="51">
        <v>11</v>
      </c>
      <c r="K3643" s="51">
        <v>11</v>
      </c>
      <c r="L3643" s="7" t="s">
        <v>3398</v>
      </c>
      <c r="M3643" s="6" t="s">
        <v>510</v>
      </c>
      <c r="N3643" s="6" t="s">
        <v>370</v>
      </c>
    </row>
    <row r="3644" spans="1:14" s="155" customFormat="1" hidden="1" outlineLevel="2">
      <c r="A3644" s="51"/>
      <c r="B3644" s="51" t="s">
        <v>46</v>
      </c>
      <c r="C3644" s="51"/>
      <c r="D3644" s="51"/>
      <c r="E3644" s="51"/>
      <c r="F3644" s="7" t="s">
        <v>3396</v>
      </c>
      <c r="G3644" s="51"/>
      <c r="H3644" s="51"/>
      <c r="I3644" s="51" t="s">
        <v>1124</v>
      </c>
      <c r="J3644" s="51">
        <v>12</v>
      </c>
      <c r="K3644" s="51">
        <v>12</v>
      </c>
      <c r="L3644" s="7" t="s">
        <v>3399</v>
      </c>
      <c r="M3644" s="6" t="s">
        <v>2353</v>
      </c>
      <c r="N3644" s="6" t="s">
        <v>3400</v>
      </c>
    </row>
    <row r="3645" spans="1:14" s="155" customFormat="1" hidden="1" outlineLevel="2">
      <c r="A3645" s="51"/>
      <c r="B3645" s="51" t="s">
        <v>46</v>
      </c>
      <c r="C3645" s="51"/>
      <c r="D3645" s="51"/>
      <c r="E3645" s="51"/>
      <c r="F3645" s="7" t="s">
        <v>3396</v>
      </c>
      <c r="G3645" s="51"/>
      <c r="H3645" s="51"/>
      <c r="I3645" s="51" t="s">
        <v>1124</v>
      </c>
      <c r="J3645" s="51">
        <v>12</v>
      </c>
      <c r="K3645" s="51">
        <v>12</v>
      </c>
      <c r="L3645" s="7" t="s">
        <v>3401</v>
      </c>
      <c r="M3645" s="6" t="s">
        <v>2353</v>
      </c>
      <c r="N3645" s="6" t="s">
        <v>3400</v>
      </c>
    </row>
    <row r="3646" spans="1:14" s="155" customFormat="1" hidden="1" outlineLevel="2">
      <c r="A3646" s="51"/>
      <c r="B3646" s="51" t="s">
        <v>46</v>
      </c>
      <c r="C3646" s="51"/>
      <c r="D3646" s="51"/>
      <c r="E3646" s="51"/>
      <c r="F3646" s="7" t="s">
        <v>3396</v>
      </c>
      <c r="G3646" s="51"/>
      <c r="H3646" s="51"/>
      <c r="I3646" s="51" t="s">
        <v>1124</v>
      </c>
      <c r="J3646" s="51">
        <v>12</v>
      </c>
      <c r="K3646" s="51">
        <v>12</v>
      </c>
      <c r="L3646" s="7" t="s">
        <v>3402</v>
      </c>
      <c r="M3646" s="6" t="s">
        <v>2353</v>
      </c>
      <c r="N3646" s="6" t="s">
        <v>3403</v>
      </c>
    </row>
    <row r="3647" spans="1:14" s="155" customFormat="1" hidden="1" outlineLevel="2">
      <c r="A3647" s="51"/>
      <c r="B3647" s="51" t="s">
        <v>46</v>
      </c>
      <c r="C3647" s="51"/>
      <c r="D3647" s="51"/>
      <c r="E3647" s="51"/>
      <c r="F3647" s="7" t="s">
        <v>3396</v>
      </c>
      <c r="G3647" s="51"/>
      <c r="H3647" s="51"/>
      <c r="I3647" s="51" t="s">
        <v>1124</v>
      </c>
      <c r="J3647" s="51">
        <v>12</v>
      </c>
      <c r="K3647" s="51">
        <v>12</v>
      </c>
      <c r="L3647" s="7" t="s">
        <v>3404</v>
      </c>
      <c r="M3647" s="6" t="s">
        <v>2353</v>
      </c>
      <c r="N3647" s="6" t="s">
        <v>3403</v>
      </c>
    </row>
    <row r="3648" spans="1:14" s="68" customFormat="1" ht="28.5" hidden="1" outlineLevel="2">
      <c r="A3648" s="51"/>
      <c r="B3648" s="51" t="s">
        <v>46</v>
      </c>
      <c r="C3648" s="51"/>
      <c r="D3648" s="51"/>
      <c r="E3648" s="51"/>
      <c r="F3648" s="7" t="s">
        <v>3396</v>
      </c>
      <c r="G3648" s="51"/>
      <c r="H3648" s="51"/>
      <c r="I3648" s="51" t="s">
        <v>1124</v>
      </c>
      <c r="J3648" s="51">
        <v>12</v>
      </c>
      <c r="K3648" s="51">
        <v>12</v>
      </c>
      <c r="L3648" s="7" t="s">
        <v>3405</v>
      </c>
      <c r="M3648" s="6" t="s">
        <v>2353</v>
      </c>
      <c r="N3648" s="6" t="s">
        <v>2131</v>
      </c>
    </row>
    <row r="3649" spans="1:14" s="68" customFormat="1" ht="28.5" outlineLevel="1" collapsed="1">
      <c r="A3649" s="51" t="s">
        <v>2364</v>
      </c>
      <c r="B3649" s="51" t="s">
        <v>46</v>
      </c>
      <c r="C3649" s="51" t="s">
        <v>2492</v>
      </c>
      <c r="D3649" s="51" t="s">
        <v>2489</v>
      </c>
      <c r="E3649" s="51" t="s">
        <v>3165</v>
      </c>
      <c r="F3649" s="7" t="s">
        <v>3406</v>
      </c>
      <c r="G3649" s="51" t="s">
        <v>1120</v>
      </c>
      <c r="H3649" s="51"/>
      <c r="I3649" s="51" t="s">
        <v>1124</v>
      </c>
      <c r="J3649" s="51" t="s">
        <v>348</v>
      </c>
      <c r="K3649" s="51" t="s">
        <v>348</v>
      </c>
      <c r="L3649" s="7" t="str">
        <f>L3650&amp;" "&amp;N3650&amp;M3650&amp;" "</f>
        <v xml:space="preserve">Ремонт бордюрного ограждения маслоприёмника Т-1, Т-2 2шт </v>
      </c>
      <c r="M3649" s="6"/>
      <c r="N3649" s="6"/>
    </row>
    <row r="3650" spans="1:14" s="68" customFormat="1" ht="28.5" hidden="1" outlineLevel="2">
      <c r="A3650" s="51"/>
      <c r="B3650" s="51" t="s">
        <v>46</v>
      </c>
      <c r="C3650" s="51"/>
      <c r="D3650" s="51"/>
      <c r="E3650" s="51"/>
      <c r="F3650" s="7" t="s">
        <v>3407</v>
      </c>
      <c r="G3650" s="51"/>
      <c r="H3650" s="51"/>
      <c r="I3650" s="51" t="s">
        <v>1124</v>
      </c>
      <c r="J3650" s="51">
        <v>8</v>
      </c>
      <c r="K3650" s="51">
        <v>8</v>
      </c>
      <c r="L3650" s="7" t="s">
        <v>3408</v>
      </c>
      <c r="M3650" s="6" t="s">
        <v>510</v>
      </c>
      <c r="N3650" s="6" t="s">
        <v>370</v>
      </c>
    </row>
    <row r="3651" spans="1:14" s="68" customFormat="1" ht="99.75" outlineLevel="1" collapsed="1">
      <c r="A3651" s="51" t="s">
        <v>2365</v>
      </c>
      <c r="B3651" s="51" t="s">
        <v>46</v>
      </c>
      <c r="C3651" s="51" t="s">
        <v>2367</v>
      </c>
      <c r="D3651" s="51" t="s">
        <v>2489</v>
      </c>
      <c r="E3651" s="51" t="s">
        <v>3373</v>
      </c>
      <c r="F3651" s="7" t="s">
        <v>3409</v>
      </c>
      <c r="G3651" s="51" t="s">
        <v>378</v>
      </c>
      <c r="H3651" s="51"/>
      <c r="I3651" s="51" t="s">
        <v>1124</v>
      </c>
      <c r="J3651" s="51" t="s">
        <v>769</v>
      </c>
      <c r="K3651" s="51" t="s">
        <v>370</v>
      </c>
      <c r="L3651" s="7" t="str">
        <f>L3652&amp;" "&amp;N3652&amp;M3652&amp;" "&amp;L3653&amp;" "&amp;N3653&amp;M3653&amp;" "&amp;L3654&amp;" "&amp;N3654&amp;M3654&amp;" "&amp;L3655&amp;" "&amp;N3655&amp;M3655&amp;" "&amp;L3656&amp;" "&amp;N3656&amp;M3656&amp;" "&amp;L3657&amp;" "&amp;N3657&amp;M3657&amp;" "&amp;L3658&amp;" "&amp;N3658&amp;M3658&amp;" "&amp;L3659&amp;" "&amp;N3659&amp;M3659&amp;" "&amp;L3660&amp;" "&amp;N3660&amp;M3660&amp;" "&amp;L3661&amp;" "&amp;N3661&amp;M3661&amp;" "&amp;L3662&amp;" "&amp;N3662&amp;M3662&amp;" "</f>
        <v xml:space="preserve">Затирка стен 43м2 Водоэмульсионная окраска стен 43м2 Ремонт покрытий полов 20м2 Покраска туб и радиаторов отопления 12м2 Ремонт освещения 2шт Замена выключателя 1шт Замена розеток 9шт Замена окон 3шт Ремонт потолков Армстронг 20м2 Ремонт дверей 5м2 Покраска дверей 5м2 </v>
      </c>
      <c r="M3651" s="6"/>
      <c r="N3651" s="6"/>
    </row>
    <row r="3652" spans="1:14" s="68" customFormat="1" hidden="1" outlineLevel="2">
      <c r="A3652" s="51"/>
      <c r="B3652" s="51" t="s">
        <v>46</v>
      </c>
      <c r="C3652" s="51"/>
      <c r="D3652" s="51"/>
      <c r="E3652" s="51"/>
      <c r="F3652" s="7" t="s">
        <v>3410</v>
      </c>
      <c r="G3652" s="51"/>
      <c r="H3652" s="51"/>
      <c r="I3652" s="51" t="s">
        <v>1124</v>
      </c>
      <c r="J3652" s="51">
        <v>1</v>
      </c>
      <c r="K3652" s="51">
        <v>1</v>
      </c>
      <c r="L3652" s="7" t="s">
        <v>3411</v>
      </c>
      <c r="M3652" s="6" t="s">
        <v>2353</v>
      </c>
      <c r="N3652" s="6" t="s">
        <v>3412</v>
      </c>
    </row>
    <row r="3653" spans="1:14" s="68" customFormat="1" hidden="1" outlineLevel="2">
      <c r="A3653" s="51"/>
      <c r="B3653" s="51" t="s">
        <v>46</v>
      </c>
      <c r="C3653" s="51"/>
      <c r="D3653" s="51"/>
      <c r="E3653" s="51"/>
      <c r="F3653" s="7" t="s">
        <v>3410</v>
      </c>
      <c r="G3653" s="51"/>
      <c r="H3653" s="51"/>
      <c r="I3653" s="51" t="s">
        <v>1124</v>
      </c>
      <c r="J3653" s="51">
        <v>1</v>
      </c>
      <c r="K3653" s="51">
        <v>1</v>
      </c>
      <c r="L3653" s="7" t="s">
        <v>3401</v>
      </c>
      <c r="M3653" s="6" t="s">
        <v>2353</v>
      </c>
      <c r="N3653" s="6" t="s">
        <v>3412</v>
      </c>
    </row>
    <row r="3654" spans="1:14" s="68" customFormat="1" hidden="1" outlineLevel="2">
      <c r="A3654" s="51"/>
      <c r="B3654" s="51" t="s">
        <v>46</v>
      </c>
      <c r="C3654" s="51"/>
      <c r="D3654" s="51"/>
      <c r="E3654" s="51"/>
      <c r="F3654" s="7" t="s">
        <v>3410</v>
      </c>
      <c r="G3654" s="51"/>
      <c r="H3654" s="51"/>
      <c r="I3654" s="51" t="s">
        <v>1124</v>
      </c>
      <c r="J3654" s="51">
        <v>2</v>
      </c>
      <c r="K3654" s="51">
        <v>2</v>
      </c>
      <c r="L3654" s="7" t="s">
        <v>3413</v>
      </c>
      <c r="M3654" s="6" t="s">
        <v>2353</v>
      </c>
      <c r="N3654" s="6" t="s">
        <v>2131</v>
      </c>
    </row>
    <row r="3655" spans="1:14" s="68" customFormat="1" hidden="1" outlineLevel="2">
      <c r="A3655" s="51"/>
      <c r="B3655" s="51" t="s">
        <v>46</v>
      </c>
      <c r="C3655" s="51"/>
      <c r="D3655" s="51"/>
      <c r="E3655" s="51"/>
      <c r="F3655" s="7" t="s">
        <v>3410</v>
      </c>
      <c r="G3655" s="51"/>
      <c r="H3655" s="51"/>
      <c r="I3655" s="51" t="s">
        <v>1124</v>
      </c>
      <c r="J3655" s="51">
        <v>1</v>
      </c>
      <c r="K3655" s="51">
        <v>1</v>
      </c>
      <c r="L3655" s="7" t="s">
        <v>3414</v>
      </c>
      <c r="M3655" s="6" t="s">
        <v>2353</v>
      </c>
      <c r="N3655" s="6" t="s">
        <v>764</v>
      </c>
    </row>
    <row r="3656" spans="1:14" s="68" customFormat="1" hidden="1" outlineLevel="2">
      <c r="A3656" s="51"/>
      <c r="B3656" s="51" t="s">
        <v>46</v>
      </c>
      <c r="C3656" s="51"/>
      <c r="D3656" s="51"/>
      <c r="E3656" s="51"/>
      <c r="F3656" s="7" t="s">
        <v>3410</v>
      </c>
      <c r="G3656" s="51"/>
      <c r="H3656" s="51"/>
      <c r="I3656" s="51" t="s">
        <v>1124</v>
      </c>
      <c r="J3656" s="51">
        <v>2</v>
      </c>
      <c r="K3656" s="51">
        <v>2</v>
      </c>
      <c r="L3656" s="7" t="s">
        <v>3005</v>
      </c>
      <c r="M3656" s="6" t="s">
        <v>510</v>
      </c>
      <c r="N3656" s="6" t="s">
        <v>370</v>
      </c>
    </row>
    <row r="3657" spans="1:14" s="68" customFormat="1" hidden="1" outlineLevel="2">
      <c r="A3657" s="51"/>
      <c r="B3657" s="51" t="s">
        <v>46</v>
      </c>
      <c r="C3657" s="51"/>
      <c r="D3657" s="51"/>
      <c r="E3657" s="51"/>
      <c r="F3657" s="7" t="s">
        <v>3410</v>
      </c>
      <c r="G3657" s="51"/>
      <c r="H3657" s="51"/>
      <c r="I3657" s="51" t="s">
        <v>1124</v>
      </c>
      <c r="J3657" s="51">
        <v>1</v>
      </c>
      <c r="K3657" s="51">
        <v>1</v>
      </c>
      <c r="L3657" s="7" t="s">
        <v>3415</v>
      </c>
      <c r="M3657" s="6" t="s">
        <v>510</v>
      </c>
      <c r="N3657" s="6" t="s">
        <v>769</v>
      </c>
    </row>
    <row r="3658" spans="1:14" s="68" customFormat="1" hidden="1" outlineLevel="2">
      <c r="A3658" s="51"/>
      <c r="B3658" s="51" t="s">
        <v>46</v>
      </c>
      <c r="C3658" s="51"/>
      <c r="D3658" s="51"/>
      <c r="E3658" s="51"/>
      <c r="F3658" s="7" t="s">
        <v>3410</v>
      </c>
      <c r="G3658" s="51"/>
      <c r="H3658" s="51"/>
      <c r="I3658" s="51" t="s">
        <v>1124</v>
      </c>
      <c r="J3658" s="51">
        <v>1</v>
      </c>
      <c r="K3658" s="51">
        <v>1</v>
      </c>
      <c r="L3658" s="7" t="s">
        <v>3416</v>
      </c>
      <c r="M3658" s="6" t="s">
        <v>510</v>
      </c>
      <c r="N3658" s="6" t="s">
        <v>344</v>
      </c>
    </row>
    <row r="3659" spans="1:14" s="68" customFormat="1" hidden="1" outlineLevel="2">
      <c r="A3659" s="51"/>
      <c r="B3659" s="51" t="s">
        <v>46</v>
      </c>
      <c r="C3659" s="51"/>
      <c r="D3659" s="51"/>
      <c r="E3659" s="51"/>
      <c r="F3659" s="7" t="s">
        <v>3410</v>
      </c>
      <c r="G3659" s="51"/>
      <c r="H3659" s="51"/>
      <c r="I3659" s="51" t="s">
        <v>1124</v>
      </c>
      <c r="J3659" s="51">
        <v>2</v>
      </c>
      <c r="K3659" s="51">
        <v>2</v>
      </c>
      <c r="L3659" s="7" t="s">
        <v>3398</v>
      </c>
      <c r="M3659" s="6" t="s">
        <v>510</v>
      </c>
      <c r="N3659" s="6" t="s">
        <v>206</v>
      </c>
    </row>
    <row r="3660" spans="1:14" s="68" customFormat="1" hidden="1" outlineLevel="2">
      <c r="A3660" s="51"/>
      <c r="B3660" s="51" t="s">
        <v>46</v>
      </c>
      <c r="C3660" s="51"/>
      <c r="D3660" s="51"/>
      <c r="E3660" s="51"/>
      <c r="F3660" s="7" t="s">
        <v>3410</v>
      </c>
      <c r="G3660" s="51"/>
      <c r="H3660" s="51"/>
      <c r="I3660" s="51" t="s">
        <v>1124</v>
      </c>
      <c r="J3660" s="51">
        <v>2</v>
      </c>
      <c r="K3660" s="51">
        <v>2</v>
      </c>
      <c r="L3660" s="7" t="s">
        <v>3417</v>
      </c>
      <c r="M3660" s="6" t="s">
        <v>2353</v>
      </c>
      <c r="N3660" s="6" t="s">
        <v>2131</v>
      </c>
    </row>
    <row r="3661" spans="1:14" s="68" customFormat="1" hidden="1" outlineLevel="2">
      <c r="A3661" s="51"/>
      <c r="B3661" s="51" t="s">
        <v>46</v>
      </c>
      <c r="C3661" s="51"/>
      <c r="D3661" s="51"/>
      <c r="E3661" s="51"/>
      <c r="F3661" s="7" t="s">
        <v>3410</v>
      </c>
      <c r="G3661" s="51"/>
      <c r="H3661" s="51"/>
      <c r="I3661" s="51" t="s">
        <v>1124</v>
      </c>
      <c r="J3661" s="51">
        <v>1</v>
      </c>
      <c r="K3661" s="51">
        <v>1</v>
      </c>
      <c r="L3661" s="7" t="s">
        <v>3418</v>
      </c>
      <c r="M3661" s="6" t="s">
        <v>2353</v>
      </c>
      <c r="N3661" s="6" t="s">
        <v>331</v>
      </c>
    </row>
    <row r="3662" spans="1:14" s="68" customFormat="1" hidden="1" outlineLevel="2">
      <c r="A3662" s="51"/>
      <c r="B3662" s="51" t="s">
        <v>46</v>
      </c>
      <c r="C3662" s="51"/>
      <c r="D3662" s="51"/>
      <c r="E3662" s="51"/>
      <c r="F3662" s="7" t="s">
        <v>3410</v>
      </c>
      <c r="G3662" s="51"/>
      <c r="H3662" s="51"/>
      <c r="I3662" s="51" t="s">
        <v>1124</v>
      </c>
      <c r="J3662" s="51">
        <v>1</v>
      </c>
      <c r="K3662" s="51">
        <v>1</v>
      </c>
      <c r="L3662" s="7" t="s">
        <v>3419</v>
      </c>
      <c r="M3662" s="6" t="s">
        <v>2353</v>
      </c>
      <c r="N3662" s="6" t="s">
        <v>331</v>
      </c>
    </row>
    <row r="3663" spans="1:14" s="68" customFormat="1" ht="228" outlineLevel="1" collapsed="1">
      <c r="A3663" s="51" t="s">
        <v>3420</v>
      </c>
      <c r="B3663" s="51" t="s">
        <v>46</v>
      </c>
      <c r="C3663" s="51" t="s">
        <v>2581</v>
      </c>
      <c r="D3663" s="51" t="s">
        <v>2489</v>
      </c>
      <c r="E3663" s="51" t="s">
        <v>3421</v>
      </c>
      <c r="F3663" s="7" t="s">
        <v>3422</v>
      </c>
      <c r="G3663" s="51" t="s">
        <v>2766</v>
      </c>
      <c r="H3663" s="51" t="s">
        <v>3423</v>
      </c>
      <c r="I3663" s="51" t="s">
        <v>1124</v>
      </c>
      <c r="J3663" s="51" t="s">
        <v>332</v>
      </c>
      <c r="K3663" s="51" t="s">
        <v>854</v>
      </c>
      <c r="L3663" s="7" t="str">
        <f>L3664&amp;" "&amp;N3664&amp;M3664&amp;" "&amp;L3665&amp;" "&amp;N3665&amp;M3665&amp;" "&amp;L3666&amp;" "&amp;N3666&amp;M3666&amp;" "&amp;L3667&amp;" "&amp;N3667&amp;M3667&amp;" "&amp;L3668&amp;" "&amp;N3668&amp;M3668&amp;" "&amp;L3669&amp;" "&amp;N3669&amp;M3669&amp;" "&amp;L3670&amp;" "&amp;N3670&amp;M3670&amp;" "&amp;L3671&amp;" "&amp;N3671&amp;M3671&amp;" "</f>
        <v xml:space="preserve">Замена окон 1шт Замена дверей 1шт Замена ворот 1шт Ремонт бетонной отмостки 20м2 Ремонт кирпичной кладки 1м3 Смена отливов 31м Кладка стен 2,17м3 Демонтаж ворот 1шт </v>
      </c>
      <c r="M3663" s="6"/>
      <c r="N3663" s="6"/>
    </row>
    <row r="3664" spans="1:14" s="68" customFormat="1" hidden="1" outlineLevel="2">
      <c r="A3664" s="51"/>
      <c r="B3664" s="51" t="s">
        <v>46</v>
      </c>
      <c r="C3664" s="51"/>
      <c r="D3664" s="51"/>
      <c r="E3664" s="51"/>
      <c r="F3664" s="7"/>
      <c r="G3664" s="51"/>
      <c r="H3664" s="51"/>
      <c r="I3664" s="51" t="s">
        <v>1124</v>
      </c>
      <c r="J3664" s="51">
        <v>11</v>
      </c>
      <c r="K3664" s="51">
        <v>11</v>
      </c>
      <c r="L3664" s="7" t="s">
        <v>3398</v>
      </c>
      <c r="M3664" s="6" t="s">
        <v>510</v>
      </c>
      <c r="N3664" s="6" t="s">
        <v>769</v>
      </c>
    </row>
    <row r="3665" spans="1:14" s="68" customFormat="1" hidden="1" outlineLevel="2">
      <c r="A3665" s="51"/>
      <c r="B3665" s="51" t="s">
        <v>46</v>
      </c>
      <c r="C3665" s="51"/>
      <c r="D3665" s="51"/>
      <c r="E3665" s="51"/>
      <c r="F3665" s="7"/>
      <c r="G3665" s="51"/>
      <c r="H3665" s="51"/>
      <c r="I3665" s="51" t="s">
        <v>1124</v>
      </c>
      <c r="J3665" s="51">
        <v>11</v>
      </c>
      <c r="K3665" s="51">
        <v>11</v>
      </c>
      <c r="L3665" s="7" t="s">
        <v>3424</v>
      </c>
      <c r="M3665" s="6" t="s">
        <v>510</v>
      </c>
      <c r="N3665" s="6" t="s">
        <v>769</v>
      </c>
    </row>
    <row r="3666" spans="1:14" s="68" customFormat="1" hidden="1" outlineLevel="2">
      <c r="A3666" s="51"/>
      <c r="B3666" s="51" t="s">
        <v>46</v>
      </c>
      <c r="C3666" s="51"/>
      <c r="D3666" s="51"/>
      <c r="E3666" s="51"/>
      <c r="F3666" s="7"/>
      <c r="G3666" s="51"/>
      <c r="H3666" s="51"/>
      <c r="I3666" s="51" t="s">
        <v>1124</v>
      </c>
      <c r="J3666" s="51">
        <v>6</v>
      </c>
      <c r="K3666" s="51">
        <v>6</v>
      </c>
      <c r="L3666" s="7" t="s">
        <v>3425</v>
      </c>
      <c r="M3666" s="6" t="s">
        <v>510</v>
      </c>
      <c r="N3666" s="6" t="s">
        <v>769</v>
      </c>
    </row>
    <row r="3667" spans="1:14" s="68" customFormat="1" hidden="1" outlineLevel="2">
      <c r="A3667" s="51"/>
      <c r="B3667" s="51" t="s">
        <v>46</v>
      </c>
      <c r="C3667" s="51"/>
      <c r="D3667" s="51"/>
      <c r="E3667" s="51"/>
      <c r="F3667" s="7"/>
      <c r="G3667" s="51"/>
      <c r="H3667" s="51"/>
      <c r="I3667" s="51" t="s">
        <v>1124</v>
      </c>
      <c r="J3667" s="51">
        <v>6</v>
      </c>
      <c r="K3667" s="51">
        <v>6</v>
      </c>
      <c r="L3667" s="7" t="s">
        <v>3379</v>
      </c>
      <c r="M3667" s="6" t="s">
        <v>2353</v>
      </c>
      <c r="N3667" s="6" t="s">
        <v>2131</v>
      </c>
    </row>
    <row r="3668" spans="1:14" s="68" customFormat="1" hidden="1" outlineLevel="2">
      <c r="A3668" s="51"/>
      <c r="B3668" s="51" t="s">
        <v>46</v>
      </c>
      <c r="C3668" s="51"/>
      <c r="D3668" s="51"/>
      <c r="E3668" s="51"/>
      <c r="F3668" s="7"/>
      <c r="G3668" s="51"/>
      <c r="H3668" s="51"/>
      <c r="I3668" s="51" t="s">
        <v>1124</v>
      </c>
      <c r="J3668" s="51">
        <v>6</v>
      </c>
      <c r="K3668" s="51">
        <v>6</v>
      </c>
      <c r="L3668" s="7" t="s">
        <v>3426</v>
      </c>
      <c r="M3668" s="6" t="s">
        <v>200</v>
      </c>
      <c r="N3668" s="6" t="s">
        <v>769</v>
      </c>
    </row>
    <row r="3669" spans="1:14" s="68" customFormat="1" hidden="1" outlineLevel="2">
      <c r="A3669" s="51"/>
      <c r="B3669" s="51" t="s">
        <v>46</v>
      </c>
      <c r="C3669" s="51"/>
      <c r="D3669" s="51"/>
      <c r="E3669" s="51"/>
      <c r="F3669" s="7"/>
      <c r="G3669" s="51"/>
      <c r="H3669" s="51"/>
      <c r="I3669" s="51" t="s">
        <v>1124</v>
      </c>
      <c r="J3669" s="51">
        <v>6</v>
      </c>
      <c r="K3669" s="51">
        <v>6</v>
      </c>
      <c r="L3669" s="7" t="s">
        <v>3376</v>
      </c>
      <c r="M3669" s="6" t="s">
        <v>826</v>
      </c>
      <c r="N3669" s="6" t="s">
        <v>3427</v>
      </c>
    </row>
    <row r="3670" spans="1:14" s="68" customFormat="1" hidden="1" outlineLevel="2">
      <c r="A3670" s="51"/>
      <c r="B3670" s="51" t="s">
        <v>46</v>
      </c>
      <c r="C3670" s="51"/>
      <c r="D3670" s="51"/>
      <c r="E3670" s="51"/>
      <c r="F3670" s="7"/>
      <c r="G3670" s="51"/>
      <c r="H3670" s="51"/>
      <c r="I3670" s="51" t="s">
        <v>1124</v>
      </c>
      <c r="J3670" s="51">
        <v>6</v>
      </c>
      <c r="K3670" s="51">
        <v>6</v>
      </c>
      <c r="L3670" s="7" t="s">
        <v>3428</v>
      </c>
      <c r="M3670" s="6" t="s">
        <v>200</v>
      </c>
      <c r="N3670" s="6" t="s">
        <v>3429</v>
      </c>
    </row>
    <row r="3671" spans="1:14" s="68" customFormat="1" hidden="1" outlineLevel="2">
      <c r="A3671" s="51"/>
      <c r="B3671" s="51" t="s">
        <v>46</v>
      </c>
      <c r="C3671" s="51"/>
      <c r="D3671" s="51"/>
      <c r="E3671" s="51"/>
      <c r="F3671" s="7"/>
      <c r="G3671" s="51"/>
      <c r="H3671" s="51"/>
      <c r="I3671" s="51" t="s">
        <v>1124</v>
      </c>
      <c r="J3671" s="51">
        <v>6</v>
      </c>
      <c r="K3671" s="51">
        <v>6</v>
      </c>
      <c r="L3671" s="7" t="s">
        <v>3430</v>
      </c>
      <c r="M3671" s="6" t="s">
        <v>510</v>
      </c>
      <c r="N3671" s="6" t="s">
        <v>769</v>
      </c>
    </row>
    <row r="3672" spans="1:14" s="68" customFormat="1" ht="242.25" outlineLevel="1" collapsed="1">
      <c r="A3672" s="51" t="s">
        <v>3431</v>
      </c>
      <c r="B3672" s="51" t="s">
        <v>46</v>
      </c>
      <c r="C3672" s="51" t="s">
        <v>2522</v>
      </c>
      <c r="D3672" s="51" t="s">
        <v>2489</v>
      </c>
      <c r="E3672" s="51" t="s">
        <v>3432</v>
      </c>
      <c r="F3672" s="7" t="s">
        <v>3433</v>
      </c>
      <c r="G3672" s="51" t="s">
        <v>2766</v>
      </c>
      <c r="H3672" s="51" t="s">
        <v>3434</v>
      </c>
      <c r="I3672" s="51" t="s">
        <v>1124</v>
      </c>
      <c r="J3672" s="51" t="s">
        <v>206</v>
      </c>
      <c r="K3672" s="51" t="s">
        <v>331</v>
      </c>
      <c r="L3672" s="7" t="str">
        <f>L3673&amp;" "&amp;N3673&amp;M3673&amp;" "&amp;L3674&amp;" "&amp;N3674&amp;M3674&amp;" "&amp;L3675&amp;" "&amp;N3675&amp;M3675&amp;" "</f>
        <v xml:space="preserve">Ремонт бетонной отмостки 119м2 Смена отливов 95м Ремонт кирпичной кладки 1,4м3 </v>
      </c>
      <c r="M3672" s="6"/>
      <c r="N3672" s="6"/>
    </row>
    <row r="3673" spans="1:14" s="68" customFormat="1" hidden="1" outlineLevel="2">
      <c r="A3673" s="51"/>
      <c r="B3673" s="51" t="s">
        <v>46</v>
      </c>
      <c r="C3673" s="51"/>
      <c r="D3673" s="51"/>
      <c r="E3673" s="51"/>
      <c r="F3673" s="7"/>
      <c r="G3673" s="51"/>
      <c r="H3673" s="51"/>
      <c r="I3673" s="51" t="s">
        <v>1124</v>
      </c>
      <c r="J3673" s="51">
        <v>5</v>
      </c>
      <c r="K3673" s="51">
        <v>5</v>
      </c>
      <c r="L3673" s="7" t="s">
        <v>3379</v>
      </c>
      <c r="M3673" s="6" t="s">
        <v>2353</v>
      </c>
      <c r="N3673" s="6" t="s">
        <v>3435</v>
      </c>
    </row>
    <row r="3674" spans="1:14" s="68" customFormat="1" hidden="1" outlineLevel="2">
      <c r="A3674" s="51"/>
      <c r="B3674" s="51" t="s">
        <v>46</v>
      </c>
      <c r="C3674" s="51"/>
      <c r="D3674" s="51"/>
      <c r="E3674" s="51"/>
      <c r="F3674" s="7"/>
      <c r="G3674" s="51"/>
      <c r="H3674" s="51"/>
      <c r="I3674" s="51" t="s">
        <v>1124</v>
      </c>
      <c r="J3674" s="51">
        <v>3</v>
      </c>
      <c r="K3674" s="51">
        <v>3</v>
      </c>
      <c r="L3674" s="7" t="s">
        <v>3376</v>
      </c>
      <c r="M3674" s="6" t="s">
        <v>826</v>
      </c>
      <c r="N3674" s="6" t="s">
        <v>3436</v>
      </c>
    </row>
    <row r="3675" spans="1:14" s="68" customFormat="1" hidden="1" outlineLevel="2">
      <c r="A3675" s="51"/>
      <c r="B3675" s="51" t="s">
        <v>46</v>
      </c>
      <c r="C3675" s="51"/>
      <c r="D3675" s="51"/>
      <c r="E3675" s="51"/>
      <c r="F3675" s="7"/>
      <c r="G3675" s="51"/>
      <c r="H3675" s="51"/>
      <c r="I3675" s="51" t="s">
        <v>1124</v>
      </c>
      <c r="J3675" s="51">
        <v>5</v>
      </c>
      <c r="K3675" s="51">
        <v>5</v>
      </c>
      <c r="L3675" s="7" t="s">
        <v>3426</v>
      </c>
      <c r="M3675" s="6" t="s">
        <v>200</v>
      </c>
      <c r="N3675" s="6" t="s">
        <v>3437</v>
      </c>
    </row>
    <row r="3676" spans="1:14" s="68" customFormat="1" ht="228" outlineLevel="1" collapsed="1">
      <c r="A3676" s="51" t="s">
        <v>3438</v>
      </c>
      <c r="B3676" s="51" t="s">
        <v>46</v>
      </c>
      <c r="C3676" s="51" t="s">
        <v>2547</v>
      </c>
      <c r="D3676" s="51" t="s">
        <v>2489</v>
      </c>
      <c r="E3676" s="51" t="s">
        <v>3439</v>
      </c>
      <c r="F3676" s="7" t="s">
        <v>3440</v>
      </c>
      <c r="G3676" s="51" t="s">
        <v>2766</v>
      </c>
      <c r="H3676" s="51" t="s">
        <v>3441</v>
      </c>
      <c r="I3676" s="51" t="s">
        <v>1124</v>
      </c>
      <c r="J3676" s="51" t="s">
        <v>215</v>
      </c>
      <c r="K3676" s="51" t="s">
        <v>215</v>
      </c>
      <c r="L3676" s="7" t="str">
        <f>L3677&amp;" "&amp;N3677&amp;M3677&amp;" "&amp;L3678&amp;" "&amp;N3678&amp;M3678&amp;" "&amp;L3679&amp;" "&amp;N3679&amp;M3679&amp;" "&amp;L3680&amp;" "&amp;N3680&amp;M3680&amp;" "&amp;L3681&amp;" "&amp;N3681&amp;M3681&amp;" "&amp;L3682&amp;" "&amp;N3682&amp;M3682&amp;" "&amp;L3683&amp;" "&amp;N3683&amp;M3683&amp;" "</f>
        <v xml:space="preserve">Замена деревянных дверей 1,8м2 Ремонт окон 5шт Побелка стен  264м2 Побелка потолков  276,7м2 Покраска стен 150м2 Ремонт бетонных полов  20м2 Ремонт полов из ДСП  12,9м2 </v>
      </c>
      <c r="M3676" s="6"/>
      <c r="N3676" s="6"/>
    </row>
    <row r="3677" spans="1:14" s="68" customFormat="1" hidden="1" outlineLevel="2">
      <c r="A3677" s="51"/>
      <c r="B3677" s="51" t="s">
        <v>46</v>
      </c>
      <c r="C3677" s="51"/>
      <c r="D3677" s="51"/>
      <c r="E3677" s="51"/>
      <c r="F3677" s="7"/>
      <c r="G3677" s="51"/>
      <c r="H3677" s="51"/>
      <c r="I3677" s="51" t="s">
        <v>1124</v>
      </c>
      <c r="J3677" s="51">
        <v>4</v>
      </c>
      <c r="K3677" s="51">
        <v>4</v>
      </c>
      <c r="L3677" s="7" t="s">
        <v>3392</v>
      </c>
      <c r="M3677" s="6" t="s">
        <v>2353</v>
      </c>
      <c r="N3677" s="6" t="s">
        <v>3397</v>
      </c>
    </row>
    <row r="3678" spans="1:14" s="68" customFormat="1" hidden="1" outlineLevel="2">
      <c r="A3678" s="51"/>
      <c r="B3678" s="51" t="s">
        <v>46</v>
      </c>
      <c r="C3678" s="51"/>
      <c r="D3678" s="51"/>
      <c r="E3678" s="51"/>
      <c r="F3678" s="7"/>
      <c r="G3678" s="51"/>
      <c r="H3678" s="51"/>
      <c r="I3678" s="51" t="s">
        <v>1124</v>
      </c>
      <c r="J3678" s="51">
        <v>4</v>
      </c>
      <c r="K3678" s="51">
        <v>4</v>
      </c>
      <c r="L3678" s="7" t="s">
        <v>3442</v>
      </c>
      <c r="M3678" s="6" t="s">
        <v>510</v>
      </c>
      <c r="N3678" s="6" t="s">
        <v>331</v>
      </c>
    </row>
    <row r="3679" spans="1:14" s="68" customFormat="1" hidden="1" outlineLevel="2">
      <c r="A3679" s="51"/>
      <c r="B3679" s="51" t="s">
        <v>46</v>
      </c>
      <c r="C3679" s="51"/>
      <c r="D3679" s="51"/>
      <c r="E3679" s="51"/>
      <c r="F3679" s="7"/>
      <c r="G3679" s="51"/>
      <c r="H3679" s="51"/>
      <c r="I3679" s="51" t="s">
        <v>1124</v>
      </c>
      <c r="J3679" s="51">
        <v>4</v>
      </c>
      <c r="K3679" s="51">
        <v>4</v>
      </c>
      <c r="L3679" s="7" t="s">
        <v>3443</v>
      </c>
      <c r="M3679" s="6" t="s">
        <v>2353</v>
      </c>
      <c r="N3679" s="6" t="s">
        <v>3444</v>
      </c>
    </row>
    <row r="3680" spans="1:14" s="68" customFormat="1" hidden="1" outlineLevel="2">
      <c r="A3680" s="51"/>
      <c r="B3680" s="51" t="s">
        <v>46</v>
      </c>
      <c r="C3680" s="51"/>
      <c r="D3680" s="51"/>
      <c r="E3680" s="51"/>
      <c r="F3680" s="7"/>
      <c r="G3680" s="51"/>
      <c r="H3680" s="51"/>
      <c r="I3680" s="51" t="s">
        <v>1124</v>
      </c>
      <c r="J3680" s="51">
        <v>4</v>
      </c>
      <c r="K3680" s="51">
        <v>4</v>
      </c>
      <c r="L3680" s="7" t="s">
        <v>3445</v>
      </c>
      <c r="M3680" s="6" t="s">
        <v>2353</v>
      </c>
      <c r="N3680" s="6" t="s">
        <v>3446</v>
      </c>
    </row>
    <row r="3681" spans="1:14" s="68" customFormat="1" hidden="1" outlineLevel="2">
      <c r="A3681" s="51"/>
      <c r="B3681" s="51" t="s">
        <v>46</v>
      </c>
      <c r="C3681" s="51"/>
      <c r="D3681" s="51"/>
      <c r="E3681" s="51"/>
      <c r="F3681" s="7"/>
      <c r="G3681" s="51"/>
      <c r="H3681" s="51"/>
      <c r="I3681" s="51" t="s">
        <v>1124</v>
      </c>
      <c r="J3681" s="51">
        <v>4</v>
      </c>
      <c r="K3681" s="51">
        <v>4</v>
      </c>
      <c r="L3681" s="7" t="s">
        <v>3447</v>
      </c>
      <c r="M3681" s="6" t="s">
        <v>2353</v>
      </c>
      <c r="N3681" s="6" t="s">
        <v>3448</v>
      </c>
    </row>
    <row r="3682" spans="1:14" s="68" customFormat="1" hidden="1" outlineLevel="2">
      <c r="A3682" s="51"/>
      <c r="B3682" s="51" t="s">
        <v>46</v>
      </c>
      <c r="C3682" s="51"/>
      <c r="D3682" s="51"/>
      <c r="E3682" s="51"/>
      <c r="F3682" s="7"/>
      <c r="G3682" s="51"/>
      <c r="H3682" s="51"/>
      <c r="I3682" s="51" t="s">
        <v>1124</v>
      </c>
      <c r="J3682" s="51">
        <v>4</v>
      </c>
      <c r="K3682" s="51">
        <v>4</v>
      </c>
      <c r="L3682" s="7" t="s">
        <v>3386</v>
      </c>
      <c r="M3682" s="6" t="s">
        <v>2353</v>
      </c>
      <c r="N3682" s="6" t="s">
        <v>2131</v>
      </c>
    </row>
    <row r="3683" spans="1:14" s="68" customFormat="1" hidden="1" outlineLevel="2">
      <c r="A3683" s="51"/>
      <c r="B3683" s="51" t="s">
        <v>46</v>
      </c>
      <c r="C3683" s="51"/>
      <c r="D3683" s="51"/>
      <c r="E3683" s="51"/>
      <c r="F3683" s="7"/>
      <c r="G3683" s="51"/>
      <c r="H3683" s="51"/>
      <c r="I3683" s="51" t="s">
        <v>1124</v>
      </c>
      <c r="J3683" s="51">
        <v>4</v>
      </c>
      <c r="K3683" s="51">
        <v>4</v>
      </c>
      <c r="L3683" s="7" t="s">
        <v>3449</v>
      </c>
      <c r="M3683" s="6" t="s">
        <v>2353</v>
      </c>
      <c r="N3683" s="6" t="s">
        <v>3450</v>
      </c>
    </row>
    <row r="3684" spans="1:14" s="68" customFormat="1" ht="228" outlineLevel="1" collapsed="1">
      <c r="A3684" s="51" t="s">
        <v>3451</v>
      </c>
      <c r="B3684" s="51" t="s">
        <v>46</v>
      </c>
      <c r="C3684" s="51" t="s">
        <v>2492</v>
      </c>
      <c r="D3684" s="51" t="s">
        <v>2489</v>
      </c>
      <c r="E3684" s="51" t="s">
        <v>3452</v>
      </c>
      <c r="F3684" s="7" t="s">
        <v>3453</v>
      </c>
      <c r="G3684" s="51" t="s">
        <v>2766</v>
      </c>
      <c r="H3684" s="51" t="s">
        <v>3454</v>
      </c>
      <c r="I3684" s="51" t="s">
        <v>1124</v>
      </c>
      <c r="J3684" s="51" t="s">
        <v>348</v>
      </c>
      <c r="K3684" s="51" t="s">
        <v>348</v>
      </c>
      <c r="L3684" s="7" t="str">
        <f>L3685&amp;" "&amp;N3685&amp;M3685&amp;" "</f>
        <v xml:space="preserve">Замена ворот 3шт </v>
      </c>
      <c r="M3684" s="6"/>
      <c r="N3684" s="6"/>
    </row>
    <row r="3685" spans="1:14" s="68" customFormat="1" hidden="1" outlineLevel="2">
      <c r="A3685" s="51"/>
      <c r="B3685" s="51" t="s">
        <v>46</v>
      </c>
      <c r="C3685" s="51"/>
      <c r="D3685" s="51"/>
      <c r="E3685" s="51"/>
      <c r="F3685" s="7"/>
      <c r="G3685" s="51"/>
      <c r="H3685" s="51"/>
      <c r="I3685" s="51" t="s">
        <v>1124</v>
      </c>
      <c r="J3685" s="51">
        <v>8</v>
      </c>
      <c r="K3685" s="51">
        <v>8</v>
      </c>
      <c r="L3685" s="7" t="s">
        <v>3425</v>
      </c>
      <c r="M3685" s="6" t="s">
        <v>510</v>
      </c>
      <c r="N3685" s="6" t="s">
        <v>206</v>
      </c>
    </row>
    <row r="3686" spans="1:14" s="68" customFormat="1" ht="42.75" outlineLevel="1" collapsed="1">
      <c r="A3686" s="51" t="s">
        <v>3455</v>
      </c>
      <c r="B3686" s="51" t="s">
        <v>46</v>
      </c>
      <c r="C3686" s="51" t="s">
        <v>2492</v>
      </c>
      <c r="D3686" s="51" t="s">
        <v>2489</v>
      </c>
      <c r="E3686" s="51" t="s">
        <v>3456</v>
      </c>
      <c r="F3686" s="7" t="s">
        <v>3457</v>
      </c>
      <c r="G3686" s="51" t="s">
        <v>378</v>
      </c>
      <c r="H3686" s="51"/>
      <c r="I3686" s="51" t="s">
        <v>1124</v>
      </c>
      <c r="J3686" s="51" t="s">
        <v>331</v>
      </c>
      <c r="K3686" s="51" t="s">
        <v>344</v>
      </c>
      <c r="L3686" s="7" t="str">
        <f>L3687&amp;" "&amp;N3687&amp;M3687&amp;" "&amp;L3688&amp;" "&amp;N3688&amp;M3688&amp;" "</f>
        <v xml:space="preserve">Ремонт бордюрного ограждения маслоприёмника Т-1, Т-2 24м2 Ремонт ж/б плит ограждения 20шт </v>
      </c>
      <c r="M3686" s="6"/>
      <c r="N3686" s="6"/>
    </row>
    <row r="3687" spans="1:14" s="68" customFormat="1" ht="42.75" hidden="1" outlineLevel="2">
      <c r="A3687" s="51"/>
      <c r="B3687" s="51" t="s">
        <v>46</v>
      </c>
      <c r="C3687" s="51"/>
      <c r="D3687" s="51"/>
      <c r="E3687" s="51"/>
      <c r="F3687" s="7" t="s">
        <v>3407</v>
      </c>
      <c r="G3687" s="51" t="s">
        <v>45</v>
      </c>
      <c r="H3687" s="51"/>
      <c r="I3687" s="51" t="s">
        <v>1124</v>
      </c>
      <c r="J3687" s="51">
        <v>5</v>
      </c>
      <c r="K3687" s="51">
        <v>5</v>
      </c>
      <c r="L3687" s="7" t="s">
        <v>3408</v>
      </c>
      <c r="M3687" s="6" t="s">
        <v>2353</v>
      </c>
      <c r="N3687" s="6" t="s">
        <v>3243</v>
      </c>
    </row>
    <row r="3688" spans="1:14" s="68" customFormat="1" hidden="1" outlineLevel="2">
      <c r="A3688" s="51"/>
      <c r="B3688" s="51" t="s">
        <v>46</v>
      </c>
      <c r="C3688" s="51"/>
      <c r="D3688" s="51"/>
      <c r="E3688" s="51"/>
      <c r="F3688" s="7"/>
      <c r="G3688" s="51" t="s">
        <v>378</v>
      </c>
      <c r="H3688" s="51"/>
      <c r="I3688" s="51" t="s">
        <v>1124</v>
      </c>
      <c r="J3688" s="51">
        <v>9</v>
      </c>
      <c r="K3688" s="51">
        <v>9</v>
      </c>
      <c r="L3688" s="7" t="s">
        <v>3458</v>
      </c>
      <c r="M3688" s="6" t="s">
        <v>510</v>
      </c>
      <c r="N3688" s="6" t="s">
        <v>2131</v>
      </c>
    </row>
    <row r="3689" spans="1:14" s="68" customFormat="1" ht="256.5" outlineLevel="1" collapsed="1">
      <c r="A3689" s="51" t="s">
        <v>3459</v>
      </c>
      <c r="B3689" s="51" t="s">
        <v>46</v>
      </c>
      <c r="C3689" s="51" t="s">
        <v>2492</v>
      </c>
      <c r="D3689" s="51" t="s">
        <v>2489</v>
      </c>
      <c r="E3689" s="51" t="s">
        <v>3460</v>
      </c>
      <c r="F3689" s="7" t="s">
        <v>3461</v>
      </c>
      <c r="G3689" s="51" t="s">
        <v>2766</v>
      </c>
      <c r="H3689" s="51" t="s">
        <v>3462</v>
      </c>
      <c r="I3689" s="51" t="s">
        <v>1124</v>
      </c>
      <c r="J3689" s="51" t="s">
        <v>331</v>
      </c>
      <c r="K3689" s="51" t="s">
        <v>331</v>
      </c>
      <c r="L3689" s="7" t="str">
        <f>L3690&amp;" "&amp;N3690&amp;M3690&amp;" "</f>
        <v xml:space="preserve">Ремонт бордюрного ограждения маслоприёмников Т-1, Т-2 с разборкой подстилающих слоёв 48м </v>
      </c>
      <c r="M3689" s="6"/>
      <c r="N3689" s="6"/>
    </row>
    <row r="3690" spans="1:14" s="68" customFormat="1" ht="42.75" hidden="1" outlineLevel="2">
      <c r="A3690" s="51"/>
      <c r="B3690" s="51" t="s">
        <v>46</v>
      </c>
      <c r="C3690" s="51"/>
      <c r="D3690" s="51"/>
      <c r="E3690" s="51"/>
      <c r="F3690" s="7" t="s">
        <v>3407</v>
      </c>
      <c r="G3690" s="51"/>
      <c r="H3690" s="51"/>
      <c r="I3690" s="51" t="s">
        <v>1124</v>
      </c>
      <c r="J3690" s="51">
        <v>5</v>
      </c>
      <c r="K3690" s="51">
        <v>5</v>
      </c>
      <c r="L3690" s="7" t="s">
        <v>3463</v>
      </c>
      <c r="M3690" s="6" t="s">
        <v>826</v>
      </c>
      <c r="N3690" s="6" t="s">
        <v>3464</v>
      </c>
    </row>
    <row r="3691" spans="1:14" s="68" customFormat="1" ht="285" outlineLevel="1" collapsed="1">
      <c r="A3691" s="51" t="s">
        <v>3465</v>
      </c>
      <c r="B3691" s="51" t="s">
        <v>46</v>
      </c>
      <c r="C3691" s="51" t="s">
        <v>2492</v>
      </c>
      <c r="D3691" s="51" t="s">
        <v>2489</v>
      </c>
      <c r="E3691" s="51" t="s">
        <v>3253</v>
      </c>
      <c r="F3691" s="7" t="s">
        <v>3466</v>
      </c>
      <c r="G3691" s="51" t="s">
        <v>2766</v>
      </c>
      <c r="H3691" s="51" t="s">
        <v>3467</v>
      </c>
      <c r="I3691" s="51" t="s">
        <v>1124</v>
      </c>
      <c r="J3691" s="51" t="s">
        <v>1534</v>
      </c>
      <c r="K3691" s="51" t="s">
        <v>1534</v>
      </c>
      <c r="L3691" s="7" t="str">
        <f>L3692&amp;" "&amp;N3692&amp;M3692&amp;" "&amp;L3693&amp;" "&amp;N3693&amp;M3693&amp;" "</f>
        <v xml:space="preserve">Покраска бетонных полов 247м2 Покраска ворот, дверей 6м2 </v>
      </c>
      <c r="M3691" s="6"/>
      <c r="N3691" s="6"/>
    </row>
    <row r="3692" spans="1:14" s="68" customFormat="1" hidden="1" outlineLevel="2">
      <c r="A3692" s="51"/>
      <c r="B3692" s="51" t="s">
        <v>46</v>
      </c>
      <c r="C3692" s="51"/>
      <c r="D3692" s="51"/>
      <c r="E3692" s="51"/>
      <c r="F3692" s="7"/>
      <c r="G3692" s="51"/>
      <c r="H3692" s="51"/>
      <c r="I3692" s="51" t="s">
        <v>1124</v>
      </c>
      <c r="J3692" s="51">
        <v>10</v>
      </c>
      <c r="K3692" s="51">
        <v>10</v>
      </c>
      <c r="L3692" s="7" t="s">
        <v>3468</v>
      </c>
      <c r="M3692" s="6" t="s">
        <v>2353</v>
      </c>
      <c r="N3692" s="6" t="s">
        <v>3469</v>
      </c>
    </row>
    <row r="3693" spans="1:14" s="68" customFormat="1" hidden="1" outlineLevel="2">
      <c r="A3693" s="51"/>
      <c r="B3693" s="51" t="s">
        <v>46</v>
      </c>
      <c r="C3693" s="51"/>
      <c r="D3693" s="51"/>
      <c r="E3693" s="51"/>
      <c r="F3693" s="7"/>
      <c r="G3693" s="51"/>
      <c r="H3693" s="51"/>
      <c r="I3693" s="51" t="s">
        <v>1124</v>
      </c>
      <c r="J3693" s="51">
        <v>10</v>
      </c>
      <c r="K3693" s="51">
        <v>10</v>
      </c>
      <c r="L3693" s="7" t="s">
        <v>3470</v>
      </c>
      <c r="M3693" s="6" t="s">
        <v>2353</v>
      </c>
      <c r="N3693" s="6" t="s">
        <v>332</v>
      </c>
    </row>
    <row r="3694" spans="1:14" s="68" customFormat="1" ht="256.5" outlineLevel="1" collapsed="1">
      <c r="A3694" s="51" t="s">
        <v>3471</v>
      </c>
      <c r="B3694" s="51" t="s">
        <v>46</v>
      </c>
      <c r="C3694" s="51" t="s">
        <v>2492</v>
      </c>
      <c r="D3694" s="51" t="s">
        <v>2489</v>
      </c>
      <c r="E3694" s="51" t="s">
        <v>3165</v>
      </c>
      <c r="F3694" s="7" t="s">
        <v>3406</v>
      </c>
      <c r="G3694" s="51" t="s">
        <v>2766</v>
      </c>
      <c r="H3694" s="51" t="s">
        <v>3472</v>
      </c>
      <c r="I3694" s="51" t="s">
        <v>1124</v>
      </c>
      <c r="J3694" s="51" t="s">
        <v>348</v>
      </c>
      <c r="K3694" s="51" t="s">
        <v>348</v>
      </c>
      <c r="L3694" s="7" t="str">
        <f>L3695&amp;" "&amp;N3695&amp;M3695&amp;" "&amp;L3696&amp;" "&amp;N3696&amp;M3696&amp;" "</f>
        <v xml:space="preserve">Ремонт ж/б плит площадки обслуживания                            18м2 Разработка грунта экскаватором в отвал и с погрузкой в а/м 100м3 </v>
      </c>
      <c r="M3694" s="6"/>
      <c r="N3694" s="6"/>
    </row>
    <row r="3695" spans="1:14" s="68" customFormat="1" hidden="1" outlineLevel="2">
      <c r="A3695" s="51"/>
      <c r="B3695" s="51" t="s">
        <v>46</v>
      </c>
      <c r="C3695" s="51"/>
      <c r="D3695" s="51"/>
      <c r="E3695" s="51"/>
      <c r="F3695" s="7" t="s">
        <v>3473</v>
      </c>
      <c r="G3695" s="51"/>
      <c r="H3695" s="51"/>
      <c r="I3695" s="51" t="s">
        <v>1124</v>
      </c>
      <c r="J3695" s="51">
        <v>8</v>
      </c>
      <c r="K3695" s="51">
        <v>8</v>
      </c>
      <c r="L3695" s="7" t="s">
        <v>3474</v>
      </c>
      <c r="M3695" s="6" t="s">
        <v>2353</v>
      </c>
      <c r="N3695" s="6" t="s">
        <v>2127</v>
      </c>
    </row>
    <row r="3696" spans="1:14" s="68" customFormat="1" ht="28.5" hidden="1" outlineLevel="2">
      <c r="A3696" s="51"/>
      <c r="B3696" s="51" t="s">
        <v>46</v>
      </c>
      <c r="C3696" s="51"/>
      <c r="D3696" s="51"/>
      <c r="E3696" s="51"/>
      <c r="F3696" s="7"/>
      <c r="G3696" s="51"/>
      <c r="H3696" s="51"/>
      <c r="I3696" s="51" t="s">
        <v>1124</v>
      </c>
      <c r="J3696" s="51">
        <v>8</v>
      </c>
      <c r="K3696" s="51">
        <v>8</v>
      </c>
      <c r="L3696" s="7" t="s">
        <v>3475</v>
      </c>
      <c r="M3696" s="6" t="s">
        <v>200</v>
      </c>
      <c r="N3696" s="6" t="s">
        <v>3006</v>
      </c>
    </row>
    <row r="3697" spans="1:14" s="68" customFormat="1" ht="28.5" outlineLevel="1" collapsed="1">
      <c r="A3697" s="51" t="s">
        <v>3476</v>
      </c>
      <c r="B3697" s="51" t="s">
        <v>46</v>
      </c>
      <c r="C3697" s="51" t="s">
        <v>2492</v>
      </c>
      <c r="D3697" s="51" t="s">
        <v>2489</v>
      </c>
      <c r="E3697" s="51" t="s">
        <v>3477</v>
      </c>
      <c r="F3697" s="7" t="s">
        <v>3478</v>
      </c>
      <c r="G3697" s="51" t="s">
        <v>378</v>
      </c>
      <c r="H3697" s="51"/>
      <c r="I3697" s="51" t="s">
        <v>1124</v>
      </c>
      <c r="J3697" s="51" t="s">
        <v>764</v>
      </c>
      <c r="K3697" s="51" t="s">
        <v>764</v>
      </c>
      <c r="L3697" s="7" t="str">
        <f>L3698&amp;" "&amp;N3698&amp;M3698&amp;" "</f>
        <v xml:space="preserve">Замена окон 2шт </v>
      </c>
      <c r="M3697" s="6"/>
      <c r="N3697" s="6"/>
    </row>
    <row r="3698" spans="1:14" s="68" customFormat="1" hidden="1" outlineLevel="2">
      <c r="A3698" s="51"/>
      <c r="B3698" s="51" t="s">
        <v>46</v>
      </c>
      <c r="C3698" s="51"/>
      <c r="D3698" s="51"/>
      <c r="E3698" s="51"/>
      <c r="F3698" s="7"/>
      <c r="G3698" s="51"/>
      <c r="H3698" s="51"/>
      <c r="I3698" s="51" t="s">
        <v>1124</v>
      </c>
      <c r="J3698" s="51">
        <v>12</v>
      </c>
      <c r="K3698" s="51">
        <v>12</v>
      </c>
      <c r="L3698" s="7" t="s">
        <v>3398</v>
      </c>
      <c r="M3698" s="6" t="s">
        <v>510</v>
      </c>
      <c r="N3698" s="6" t="s">
        <v>370</v>
      </c>
    </row>
    <row r="3699" spans="1:14" s="68" customFormat="1" ht="28.5" outlineLevel="1" collapsed="1">
      <c r="A3699" s="51" t="s">
        <v>3479</v>
      </c>
      <c r="B3699" s="51" t="s">
        <v>46</v>
      </c>
      <c r="C3699" s="51" t="s">
        <v>2547</v>
      </c>
      <c r="D3699" s="51" t="s">
        <v>2489</v>
      </c>
      <c r="E3699" s="51" t="s">
        <v>3103</v>
      </c>
      <c r="F3699" s="7" t="s">
        <v>3480</v>
      </c>
      <c r="G3699" s="51" t="s">
        <v>378</v>
      </c>
      <c r="H3699" s="51"/>
      <c r="I3699" s="51" t="s">
        <v>1124</v>
      </c>
      <c r="J3699" s="51" t="s">
        <v>348</v>
      </c>
      <c r="K3699" s="51" t="s">
        <v>348</v>
      </c>
      <c r="L3699" s="7" t="str">
        <f>L3700&amp;" "&amp;N3700&amp;M3700&amp;" "</f>
        <v xml:space="preserve">Ремонт ограждения с покраской 240м2 </v>
      </c>
      <c r="M3699" s="6"/>
      <c r="N3699" s="6"/>
    </row>
    <row r="3700" spans="1:14" s="68" customFormat="1" hidden="1" outlineLevel="2">
      <c r="A3700" s="51"/>
      <c r="B3700" s="51" t="s">
        <v>46</v>
      </c>
      <c r="C3700" s="51"/>
      <c r="D3700" s="51"/>
      <c r="E3700" s="51"/>
      <c r="F3700" s="7"/>
      <c r="G3700" s="51"/>
      <c r="H3700" s="51"/>
      <c r="I3700" s="51" t="s">
        <v>1124</v>
      </c>
      <c r="J3700" s="51">
        <v>8</v>
      </c>
      <c r="K3700" s="51">
        <v>8</v>
      </c>
      <c r="L3700" s="7" t="s">
        <v>3481</v>
      </c>
      <c r="M3700" s="6" t="s">
        <v>2353</v>
      </c>
      <c r="N3700" s="6" t="s">
        <v>3482</v>
      </c>
    </row>
    <row r="3701" spans="1:14" s="37" customFormat="1">
      <c r="A3701" s="51" t="s">
        <v>39</v>
      </c>
      <c r="B3701" s="51" t="s">
        <v>4739</v>
      </c>
      <c r="C3701" s="51"/>
      <c r="D3701" s="51" t="s">
        <v>2489</v>
      </c>
      <c r="E3701" s="51"/>
      <c r="F3701" s="7" t="s">
        <v>20</v>
      </c>
      <c r="G3701" s="51"/>
      <c r="H3701" s="51"/>
      <c r="I3701" s="51"/>
      <c r="J3701" s="51"/>
      <c r="K3701" s="51"/>
      <c r="L3701" s="7"/>
      <c r="M3701" s="6"/>
      <c r="N3701" s="82">
        <v>24</v>
      </c>
    </row>
    <row r="3702" spans="1:14" s="68" customFormat="1" ht="42.75" outlineLevel="1">
      <c r="A3702" s="51" t="s">
        <v>2366</v>
      </c>
      <c r="B3702" s="51" t="s">
        <v>4739</v>
      </c>
      <c r="C3702" s="51" t="s">
        <v>2367</v>
      </c>
      <c r="D3702" s="51" t="s">
        <v>2489</v>
      </c>
      <c r="E3702" s="51" t="s">
        <v>3483</v>
      </c>
      <c r="F3702" s="7" t="s">
        <v>3484</v>
      </c>
      <c r="G3702" s="51" t="s">
        <v>108</v>
      </c>
      <c r="H3702" s="51"/>
      <c r="I3702" s="51" t="s">
        <v>43</v>
      </c>
      <c r="J3702" s="51" t="s">
        <v>346</v>
      </c>
      <c r="K3702" s="51" t="s">
        <v>346</v>
      </c>
      <c r="L3702" s="7" t="str">
        <f>L3703&amp;" "&amp;N3703&amp;M3703&amp;" "</f>
        <v xml:space="preserve">Ремонт двигателя, рулевого управления, тормозной системы, трансмиссии 1шт </v>
      </c>
      <c r="M3702" s="6"/>
      <c r="N3702" s="6"/>
    </row>
    <row r="3703" spans="1:14" s="33" customFormat="1" ht="42.75" hidden="1" outlineLevel="2">
      <c r="A3703" s="51"/>
      <c r="B3703" s="51" t="s">
        <v>4739</v>
      </c>
      <c r="C3703" s="51"/>
      <c r="D3703" s="51" t="s">
        <v>2489</v>
      </c>
      <c r="E3703" s="51"/>
      <c r="F3703" s="7"/>
      <c r="G3703" s="51" t="s">
        <v>108</v>
      </c>
      <c r="H3703" s="51"/>
      <c r="I3703" s="51" t="s">
        <v>43</v>
      </c>
      <c r="J3703" s="51">
        <v>7</v>
      </c>
      <c r="K3703" s="51">
        <v>7</v>
      </c>
      <c r="L3703" s="7" t="s">
        <v>3485</v>
      </c>
      <c r="M3703" s="6" t="s">
        <v>510</v>
      </c>
      <c r="N3703" s="6" t="s">
        <v>769</v>
      </c>
    </row>
    <row r="3704" spans="1:14" s="68" customFormat="1" ht="42.75" outlineLevel="1" collapsed="1">
      <c r="A3704" s="51" t="s">
        <v>2371</v>
      </c>
      <c r="B3704" s="51" t="s">
        <v>4739</v>
      </c>
      <c r="C3704" s="51" t="s">
        <v>2367</v>
      </c>
      <c r="D3704" s="51" t="s">
        <v>2489</v>
      </c>
      <c r="E3704" s="51" t="s">
        <v>3486</v>
      </c>
      <c r="F3704" s="7" t="s">
        <v>3487</v>
      </c>
      <c r="G3704" s="51" t="s">
        <v>108</v>
      </c>
      <c r="H3704" s="51"/>
      <c r="I3704" s="51" t="s">
        <v>43</v>
      </c>
      <c r="J3704" s="51" t="s">
        <v>348</v>
      </c>
      <c r="K3704" s="51" t="s">
        <v>348</v>
      </c>
      <c r="L3704" s="7" t="str">
        <f>L3705&amp;" "&amp;N3705&amp;M3705&amp;" "</f>
        <v xml:space="preserve">Замена гусениц 1шт </v>
      </c>
      <c r="M3704" s="6"/>
      <c r="N3704" s="6"/>
    </row>
    <row r="3705" spans="1:14" s="33" customFormat="1" ht="42.75" hidden="1" outlineLevel="2">
      <c r="A3705" s="51"/>
      <c r="B3705" s="51" t="s">
        <v>4739</v>
      </c>
      <c r="C3705" s="51"/>
      <c r="D3705" s="51" t="s">
        <v>2489</v>
      </c>
      <c r="E3705" s="51"/>
      <c r="F3705" s="7"/>
      <c r="G3705" s="51" t="s">
        <v>108</v>
      </c>
      <c r="H3705" s="51"/>
      <c r="I3705" s="51" t="s">
        <v>43</v>
      </c>
      <c r="J3705" s="51">
        <v>8</v>
      </c>
      <c r="K3705" s="51">
        <v>8</v>
      </c>
      <c r="L3705" s="7" t="s">
        <v>3488</v>
      </c>
      <c r="M3705" s="6" t="s">
        <v>510</v>
      </c>
      <c r="N3705" s="6" t="s">
        <v>769</v>
      </c>
    </row>
    <row r="3706" spans="1:14" s="68" customFormat="1" ht="42.75" outlineLevel="1" collapsed="1">
      <c r="A3706" s="51" t="s">
        <v>2374</v>
      </c>
      <c r="B3706" s="51" t="s">
        <v>4739</v>
      </c>
      <c r="C3706" s="51" t="s">
        <v>2367</v>
      </c>
      <c r="D3706" s="51" t="s">
        <v>2489</v>
      </c>
      <c r="E3706" s="51" t="s">
        <v>3489</v>
      </c>
      <c r="F3706" s="7" t="s">
        <v>3490</v>
      </c>
      <c r="G3706" s="51" t="s">
        <v>108</v>
      </c>
      <c r="H3706" s="51"/>
      <c r="I3706" s="51" t="s">
        <v>43</v>
      </c>
      <c r="J3706" s="51" t="s">
        <v>344</v>
      </c>
      <c r="K3706" s="51" t="s">
        <v>344</v>
      </c>
      <c r="L3706" s="7" t="str">
        <f>L3707&amp;" "&amp;N3707&amp;M3707&amp;" "</f>
        <v xml:space="preserve">Ремонт двигателя, рулевого управления, тормозной системы, трансмиссии 1шт </v>
      </c>
      <c r="M3706" s="6"/>
      <c r="N3706" s="6"/>
    </row>
    <row r="3707" spans="1:14" s="33" customFormat="1" ht="42.75" hidden="1" outlineLevel="2">
      <c r="A3707" s="51"/>
      <c r="B3707" s="51" t="s">
        <v>4739</v>
      </c>
      <c r="C3707" s="51"/>
      <c r="D3707" s="51" t="s">
        <v>2489</v>
      </c>
      <c r="E3707" s="51"/>
      <c r="F3707" s="7"/>
      <c r="G3707" s="51" t="s">
        <v>108</v>
      </c>
      <c r="H3707" s="51"/>
      <c r="I3707" s="51" t="s">
        <v>43</v>
      </c>
      <c r="J3707" s="51">
        <v>9</v>
      </c>
      <c r="K3707" s="51">
        <v>9</v>
      </c>
      <c r="L3707" s="7" t="s">
        <v>3485</v>
      </c>
      <c r="M3707" s="6" t="s">
        <v>510</v>
      </c>
      <c r="N3707" s="6" t="s">
        <v>769</v>
      </c>
    </row>
    <row r="3708" spans="1:14" s="68" customFormat="1" ht="42.75" outlineLevel="1" collapsed="1">
      <c r="A3708" s="51" t="s">
        <v>2378</v>
      </c>
      <c r="B3708" s="51" t="s">
        <v>4739</v>
      </c>
      <c r="C3708" s="51" t="s">
        <v>2367</v>
      </c>
      <c r="D3708" s="51" t="s">
        <v>2489</v>
      </c>
      <c r="E3708" s="51" t="s">
        <v>3491</v>
      </c>
      <c r="F3708" s="7" t="s">
        <v>3492</v>
      </c>
      <c r="G3708" s="51" t="s">
        <v>108</v>
      </c>
      <c r="H3708" s="51"/>
      <c r="I3708" s="51" t="s">
        <v>43</v>
      </c>
      <c r="J3708" s="51" t="s">
        <v>348</v>
      </c>
      <c r="K3708" s="51" t="s">
        <v>348</v>
      </c>
      <c r="L3708" s="7" t="str">
        <f>L3709&amp;" "&amp;N3709&amp;M3709&amp;" "</f>
        <v xml:space="preserve">Ремонт рулевого управления, тормозной системы, трансмиссии 1шт </v>
      </c>
      <c r="M3708" s="6"/>
      <c r="N3708" s="6"/>
    </row>
    <row r="3709" spans="1:14" s="33" customFormat="1" ht="42.75" hidden="1" outlineLevel="2">
      <c r="A3709" s="51"/>
      <c r="B3709" s="51" t="s">
        <v>4739</v>
      </c>
      <c r="C3709" s="51"/>
      <c r="D3709" s="51" t="s">
        <v>2489</v>
      </c>
      <c r="E3709" s="51"/>
      <c r="F3709" s="7"/>
      <c r="G3709" s="51" t="s">
        <v>108</v>
      </c>
      <c r="H3709" s="51"/>
      <c r="I3709" s="51" t="s">
        <v>43</v>
      </c>
      <c r="J3709" s="51">
        <v>8</v>
      </c>
      <c r="K3709" s="51">
        <v>8</v>
      </c>
      <c r="L3709" s="7" t="s">
        <v>3493</v>
      </c>
      <c r="M3709" s="6" t="s">
        <v>510</v>
      </c>
      <c r="N3709" s="6" t="s">
        <v>769</v>
      </c>
    </row>
    <row r="3710" spans="1:14" s="68" customFormat="1" ht="42.75" outlineLevel="1" collapsed="1">
      <c r="A3710" s="51" t="s">
        <v>2385</v>
      </c>
      <c r="B3710" s="51" t="s">
        <v>4739</v>
      </c>
      <c r="C3710" s="51" t="s">
        <v>2547</v>
      </c>
      <c r="D3710" s="51" t="s">
        <v>2489</v>
      </c>
      <c r="E3710" s="51" t="s">
        <v>3494</v>
      </c>
      <c r="F3710" s="7" t="s">
        <v>3495</v>
      </c>
      <c r="G3710" s="51" t="s">
        <v>108</v>
      </c>
      <c r="H3710" s="51"/>
      <c r="I3710" s="51" t="s">
        <v>43</v>
      </c>
      <c r="J3710" s="51" t="s">
        <v>332</v>
      </c>
      <c r="K3710" s="51" t="s">
        <v>332</v>
      </c>
      <c r="L3710" s="7" t="str">
        <f>L3711&amp;" "&amp;N3711&amp;M3711&amp;" "</f>
        <v xml:space="preserve">Ремонт двигателя, рулевого управления,  трансмиссии 1шт </v>
      </c>
      <c r="M3710" s="6"/>
      <c r="N3710" s="6"/>
    </row>
    <row r="3711" spans="1:14" s="33" customFormat="1" ht="42.75" hidden="1" outlineLevel="2">
      <c r="A3711" s="51"/>
      <c r="B3711" s="51" t="s">
        <v>4739</v>
      </c>
      <c r="C3711" s="51"/>
      <c r="D3711" s="51" t="s">
        <v>2489</v>
      </c>
      <c r="E3711" s="51"/>
      <c r="F3711" s="7"/>
      <c r="G3711" s="51" t="s">
        <v>108</v>
      </c>
      <c r="H3711" s="51"/>
      <c r="I3711" s="51" t="s">
        <v>43</v>
      </c>
      <c r="J3711" s="51">
        <v>6</v>
      </c>
      <c r="K3711" s="51">
        <v>6</v>
      </c>
      <c r="L3711" s="7" t="s">
        <v>3496</v>
      </c>
      <c r="M3711" s="6" t="s">
        <v>510</v>
      </c>
      <c r="N3711" s="6" t="s">
        <v>769</v>
      </c>
    </row>
    <row r="3712" spans="1:14" s="68" customFormat="1" ht="42.75" outlineLevel="1" collapsed="1">
      <c r="A3712" s="51" t="s">
        <v>2392</v>
      </c>
      <c r="B3712" s="51" t="s">
        <v>4739</v>
      </c>
      <c r="C3712" s="51" t="s">
        <v>2547</v>
      </c>
      <c r="D3712" s="51" t="s">
        <v>2489</v>
      </c>
      <c r="E3712" s="51" t="s">
        <v>3497</v>
      </c>
      <c r="F3712" s="7" t="s">
        <v>3498</v>
      </c>
      <c r="G3712" s="51" t="s">
        <v>108</v>
      </c>
      <c r="H3712" s="51"/>
      <c r="I3712" s="51" t="s">
        <v>43</v>
      </c>
      <c r="J3712" s="51" t="s">
        <v>348</v>
      </c>
      <c r="K3712" s="51" t="s">
        <v>348</v>
      </c>
      <c r="L3712" s="7" t="str">
        <f>L3713&amp;" "&amp;N3713&amp;M3713&amp;" "</f>
        <v xml:space="preserve">Ремонт двигателя 1шт </v>
      </c>
      <c r="M3712" s="6"/>
      <c r="N3712" s="6"/>
    </row>
    <row r="3713" spans="1:14" s="33" customFormat="1" ht="42.75" hidden="1" outlineLevel="2">
      <c r="A3713" s="51"/>
      <c r="B3713" s="51" t="s">
        <v>4739</v>
      </c>
      <c r="C3713" s="51"/>
      <c r="D3713" s="51" t="s">
        <v>2489</v>
      </c>
      <c r="E3713" s="51"/>
      <c r="F3713" s="7"/>
      <c r="G3713" s="51" t="s">
        <v>108</v>
      </c>
      <c r="H3713" s="51"/>
      <c r="I3713" s="51" t="s">
        <v>43</v>
      </c>
      <c r="J3713" s="51">
        <v>8</v>
      </c>
      <c r="K3713" s="51">
        <v>8</v>
      </c>
      <c r="L3713" s="7" t="s">
        <v>2389</v>
      </c>
      <c r="M3713" s="6" t="s">
        <v>510</v>
      </c>
      <c r="N3713" s="6" t="s">
        <v>769</v>
      </c>
    </row>
    <row r="3714" spans="1:14" s="68" customFormat="1" ht="42.75" outlineLevel="1" collapsed="1">
      <c r="A3714" s="51" t="s">
        <v>2397</v>
      </c>
      <c r="B3714" s="51" t="s">
        <v>4739</v>
      </c>
      <c r="C3714" s="51" t="s">
        <v>2547</v>
      </c>
      <c r="D3714" s="51" t="s">
        <v>2489</v>
      </c>
      <c r="E3714" s="51" t="s">
        <v>3499</v>
      </c>
      <c r="F3714" s="7" t="s">
        <v>3500</v>
      </c>
      <c r="G3714" s="51" t="s">
        <v>108</v>
      </c>
      <c r="H3714" s="51"/>
      <c r="I3714" s="51" t="s">
        <v>43</v>
      </c>
      <c r="J3714" s="51" t="s">
        <v>346</v>
      </c>
      <c r="K3714" s="51" t="s">
        <v>346</v>
      </c>
      <c r="L3714" s="7" t="str">
        <f>L3715&amp;" "&amp;N3715&amp;M3715&amp;" "</f>
        <v xml:space="preserve">Ремонт двигателя, рулевого управления,  трансмиссии 1шт </v>
      </c>
      <c r="M3714" s="6"/>
      <c r="N3714" s="6"/>
    </row>
    <row r="3715" spans="1:14" s="33" customFormat="1" ht="42.75" hidden="1" outlineLevel="2">
      <c r="A3715" s="51"/>
      <c r="B3715" s="51" t="s">
        <v>4739</v>
      </c>
      <c r="C3715" s="51"/>
      <c r="D3715" s="51" t="s">
        <v>2489</v>
      </c>
      <c r="E3715" s="51"/>
      <c r="F3715" s="7"/>
      <c r="G3715" s="51" t="s">
        <v>108</v>
      </c>
      <c r="H3715" s="51"/>
      <c r="I3715" s="51" t="s">
        <v>43</v>
      </c>
      <c r="J3715" s="51" t="s">
        <v>346</v>
      </c>
      <c r="K3715" s="51" t="s">
        <v>346</v>
      </c>
      <c r="L3715" s="7" t="s">
        <v>3496</v>
      </c>
      <c r="M3715" s="6" t="s">
        <v>510</v>
      </c>
      <c r="N3715" s="6" t="s">
        <v>769</v>
      </c>
    </row>
    <row r="3716" spans="1:14" s="68" customFormat="1" ht="42.75" outlineLevel="1" collapsed="1">
      <c r="A3716" s="51" t="s">
        <v>2402</v>
      </c>
      <c r="B3716" s="51" t="s">
        <v>4739</v>
      </c>
      <c r="C3716" s="51" t="s">
        <v>2547</v>
      </c>
      <c r="D3716" s="51" t="s">
        <v>2489</v>
      </c>
      <c r="E3716" s="51" t="s">
        <v>3501</v>
      </c>
      <c r="F3716" s="7" t="s">
        <v>3502</v>
      </c>
      <c r="G3716" s="51" t="s">
        <v>108</v>
      </c>
      <c r="H3716" s="51"/>
      <c r="I3716" s="51" t="s">
        <v>43</v>
      </c>
      <c r="J3716" s="51" t="s">
        <v>346</v>
      </c>
      <c r="K3716" s="51" t="s">
        <v>346</v>
      </c>
      <c r="L3716" s="7" t="str">
        <f>L3717&amp;" "&amp;N3717&amp;M3717&amp;" "</f>
        <v xml:space="preserve">Ремонт трансмиссии, тормозной системы, ходовой части 1шт </v>
      </c>
      <c r="M3716" s="6"/>
      <c r="N3716" s="6"/>
    </row>
    <row r="3717" spans="1:14" s="33" customFormat="1" ht="42.75" hidden="1" outlineLevel="2">
      <c r="A3717" s="51"/>
      <c r="B3717" s="51" t="s">
        <v>4739</v>
      </c>
      <c r="C3717" s="51"/>
      <c r="D3717" s="51" t="s">
        <v>2489</v>
      </c>
      <c r="E3717" s="51"/>
      <c r="F3717" s="7"/>
      <c r="G3717" s="51" t="s">
        <v>108</v>
      </c>
      <c r="H3717" s="51"/>
      <c r="I3717" s="51" t="s">
        <v>43</v>
      </c>
      <c r="J3717" s="51" t="s">
        <v>346</v>
      </c>
      <c r="K3717" s="51" t="s">
        <v>346</v>
      </c>
      <c r="L3717" s="7" t="s">
        <v>3503</v>
      </c>
      <c r="M3717" s="6" t="s">
        <v>510</v>
      </c>
      <c r="N3717" s="6" t="s">
        <v>769</v>
      </c>
    </row>
    <row r="3718" spans="1:14" s="68" customFormat="1" ht="42.75" outlineLevel="1" collapsed="1">
      <c r="A3718" s="51" t="s">
        <v>2407</v>
      </c>
      <c r="B3718" s="51" t="s">
        <v>4739</v>
      </c>
      <c r="C3718" s="51" t="s">
        <v>2581</v>
      </c>
      <c r="D3718" s="51" t="s">
        <v>2489</v>
      </c>
      <c r="E3718" s="51" t="s">
        <v>3504</v>
      </c>
      <c r="F3718" s="7" t="s">
        <v>3505</v>
      </c>
      <c r="G3718" s="51" t="s">
        <v>108</v>
      </c>
      <c r="H3718" s="51"/>
      <c r="I3718" s="51" t="s">
        <v>43</v>
      </c>
      <c r="J3718" s="51" t="s">
        <v>332</v>
      </c>
      <c r="K3718" s="51" t="s">
        <v>332</v>
      </c>
      <c r="L3718" s="7" t="str">
        <f>L3719&amp;" "&amp;N3719&amp;M3719&amp;" "</f>
        <v xml:space="preserve">Ремонт двигателя, рулевого управления, системы охлаждения, трансмиссии 1шт </v>
      </c>
      <c r="M3718" s="6"/>
      <c r="N3718" s="6"/>
    </row>
    <row r="3719" spans="1:14" s="33" customFormat="1" ht="42.75" hidden="1" outlineLevel="2">
      <c r="A3719" s="51"/>
      <c r="B3719" s="51" t="s">
        <v>4739</v>
      </c>
      <c r="C3719" s="51"/>
      <c r="D3719" s="51" t="s">
        <v>2489</v>
      </c>
      <c r="E3719" s="51"/>
      <c r="F3719" s="7"/>
      <c r="G3719" s="51" t="s">
        <v>108</v>
      </c>
      <c r="H3719" s="51"/>
      <c r="I3719" s="51" t="s">
        <v>43</v>
      </c>
      <c r="J3719" s="51">
        <v>6</v>
      </c>
      <c r="K3719" s="51">
        <v>6</v>
      </c>
      <c r="L3719" s="7" t="s">
        <v>3506</v>
      </c>
      <c r="M3719" s="6" t="s">
        <v>510</v>
      </c>
      <c r="N3719" s="6" t="s">
        <v>769</v>
      </c>
    </row>
    <row r="3720" spans="1:14" s="68" customFormat="1" ht="42.75" outlineLevel="1" collapsed="1">
      <c r="A3720" s="51" t="s">
        <v>2412</v>
      </c>
      <c r="B3720" s="51" t="s">
        <v>4739</v>
      </c>
      <c r="C3720" s="51" t="s">
        <v>2581</v>
      </c>
      <c r="D3720" s="51" t="s">
        <v>2489</v>
      </c>
      <c r="E3720" s="51" t="s">
        <v>3507</v>
      </c>
      <c r="F3720" s="7" t="s">
        <v>3508</v>
      </c>
      <c r="G3720" s="51" t="s">
        <v>108</v>
      </c>
      <c r="H3720" s="51"/>
      <c r="I3720" s="51" t="s">
        <v>43</v>
      </c>
      <c r="J3720" s="51" t="s">
        <v>346</v>
      </c>
      <c r="K3720" s="51" t="s">
        <v>346</v>
      </c>
      <c r="L3720" s="7" t="str">
        <f>L3721&amp;" "&amp;N3721&amp;M3721&amp;" "</f>
        <v xml:space="preserve">Ремонт двигателя, трансмиссии 1шт </v>
      </c>
      <c r="M3720" s="6"/>
      <c r="N3720" s="6"/>
    </row>
    <row r="3721" spans="1:14" s="33" customFormat="1" ht="42.75" hidden="1" outlineLevel="2">
      <c r="A3721" s="51"/>
      <c r="B3721" s="51" t="s">
        <v>4739</v>
      </c>
      <c r="C3721" s="51"/>
      <c r="D3721" s="51" t="s">
        <v>2489</v>
      </c>
      <c r="E3721" s="51"/>
      <c r="F3721" s="7"/>
      <c r="G3721" s="51" t="s">
        <v>108</v>
      </c>
      <c r="H3721" s="51"/>
      <c r="I3721" s="51" t="s">
        <v>43</v>
      </c>
      <c r="J3721" s="51">
        <v>7</v>
      </c>
      <c r="K3721" s="51">
        <v>7</v>
      </c>
      <c r="L3721" s="7" t="s">
        <v>3509</v>
      </c>
      <c r="M3721" s="6" t="s">
        <v>510</v>
      </c>
      <c r="N3721" s="6" t="s">
        <v>769</v>
      </c>
    </row>
    <row r="3722" spans="1:14" s="68" customFormat="1" ht="42.75" outlineLevel="1" collapsed="1">
      <c r="A3722" s="51" t="s">
        <v>2416</v>
      </c>
      <c r="B3722" s="51" t="s">
        <v>4739</v>
      </c>
      <c r="C3722" s="51" t="s">
        <v>2507</v>
      </c>
      <c r="D3722" s="51" t="s">
        <v>2489</v>
      </c>
      <c r="E3722" s="51" t="s">
        <v>3510</v>
      </c>
      <c r="F3722" s="7" t="s">
        <v>3511</v>
      </c>
      <c r="G3722" s="51" t="s">
        <v>108</v>
      </c>
      <c r="H3722" s="51"/>
      <c r="I3722" s="51" t="s">
        <v>43</v>
      </c>
      <c r="J3722" s="51" t="s">
        <v>331</v>
      </c>
      <c r="K3722" s="51" t="s">
        <v>331</v>
      </c>
      <c r="L3722" s="7" t="str">
        <f>L3723&amp;" "&amp;N3723&amp;M3723&amp;" "</f>
        <v xml:space="preserve">Ремонт двигателя 1шт </v>
      </c>
      <c r="M3722" s="6"/>
      <c r="N3722" s="6"/>
    </row>
    <row r="3723" spans="1:14" s="33" customFormat="1" ht="42.75" hidden="1" outlineLevel="2">
      <c r="A3723" s="51"/>
      <c r="B3723" s="51" t="s">
        <v>4739</v>
      </c>
      <c r="C3723" s="51"/>
      <c r="D3723" s="51" t="s">
        <v>2489</v>
      </c>
      <c r="E3723" s="51"/>
      <c r="F3723" s="7"/>
      <c r="G3723" s="51" t="s">
        <v>108</v>
      </c>
      <c r="H3723" s="51"/>
      <c r="I3723" s="51" t="s">
        <v>43</v>
      </c>
      <c r="J3723" s="51">
        <v>5</v>
      </c>
      <c r="K3723" s="51">
        <v>5</v>
      </c>
      <c r="L3723" s="7" t="s">
        <v>2389</v>
      </c>
      <c r="M3723" s="6" t="s">
        <v>510</v>
      </c>
      <c r="N3723" s="6" t="s">
        <v>769</v>
      </c>
    </row>
    <row r="3724" spans="1:14" s="68" customFormat="1" ht="42.75" outlineLevel="1" collapsed="1">
      <c r="A3724" s="51" t="s">
        <v>2421</v>
      </c>
      <c r="B3724" s="51" t="s">
        <v>4739</v>
      </c>
      <c r="C3724" s="51" t="s">
        <v>2507</v>
      </c>
      <c r="D3724" s="51" t="s">
        <v>2489</v>
      </c>
      <c r="E3724" s="51" t="s">
        <v>3512</v>
      </c>
      <c r="F3724" s="7" t="s">
        <v>3513</v>
      </c>
      <c r="G3724" s="51" t="s">
        <v>108</v>
      </c>
      <c r="H3724" s="51"/>
      <c r="I3724" s="51" t="s">
        <v>43</v>
      </c>
      <c r="J3724" s="51" t="s">
        <v>332</v>
      </c>
      <c r="K3724" s="51" t="s">
        <v>332</v>
      </c>
      <c r="L3724" s="7" t="str">
        <f>L3725&amp;" "&amp;N3725&amp;M3725&amp;" "</f>
        <v xml:space="preserve">Ремонт двигателя, рулевого управления, трансмиссии, системы охлаждения, ходовой части 1шт </v>
      </c>
      <c r="M3724" s="6"/>
      <c r="N3724" s="6"/>
    </row>
    <row r="3725" spans="1:14" s="33" customFormat="1" ht="42.75" hidden="1" outlineLevel="2">
      <c r="A3725" s="51"/>
      <c r="B3725" s="51" t="s">
        <v>4739</v>
      </c>
      <c r="C3725" s="51"/>
      <c r="D3725" s="51" t="s">
        <v>2489</v>
      </c>
      <c r="E3725" s="51"/>
      <c r="F3725" s="7"/>
      <c r="G3725" s="51" t="s">
        <v>108</v>
      </c>
      <c r="H3725" s="51"/>
      <c r="I3725" s="51" t="s">
        <v>43</v>
      </c>
      <c r="J3725" s="51">
        <v>6</v>
      </c>
      <c r="K3725" s="51">
        <v>6</v>
      </c>
      <c r="L3725" s="7" t="s">
        <v>3514</v>
      </c>
      <c r="M3725" s="6" t="s">
        <v>510</v>
      </c>
      <c r="N3725" s="6" t="s">
        <v>769</v>
      </c>
    </row>
    <row r="3726" spans="1:14" s="68" customFormat="1" ht="42.75" outlineLevel="1" collapsed="1">
      <c r="A3726" s="51" t="s">
        <v>2426</v>
      </c>
      <c r="B3726" s="51" t="s">
        <v>4739</v>
      </c>
      <c r="C3726" s="51" t="s">
        <v>2507</v>
      </c>
      <c r="D3726" s="51" t="s">
        <v>2489</v>
      </c>
      <c r="E3726" s="51" t="s">
        <v>3515</v>
      </c>
      <c r="F3726" s="7" t="s">
        <v>3516</v>
      </c>
      <c r="G3726" s="51" t="s">
        <v>108</v>
      </c>
      <c r="H3726" s="51"/>
      <c r="I3726" s="51" t="s">
        <v>43</v>
      </c>
      <c r="J3726" s="51" t="s">
        <v>346</v>
      </c>
      <c r="K3726" s="51" t="s">
        <v>346</v>
      </c>
      <c r="L3726" s="7" t="str">
        <f>L3727&amp;" "&amp;N3727&amp;M3727&amp;" "</f>
        <v xml:space="preserve">Замена стекла ветрового 1шт </v>
      </c>
      <c r="M3726" s="6"/>
      <c r="N3726" s="6"/>
    </row>
    <row r="3727" spans="1:14" s="33" customFormat="1" ht="42.75" hidden="1" outlineLevel="2">
      <c r="A3727" s="51"/>
      <c r="B3727" s="51" t="s">
        <v>4739</v>
      </c>
      <c r="C3727" s="51"/>
      <c r="D3727" s="51" t="s">
        <v>2489</v>
      </c>
      <c r="E3727" s="51"/>
      <c r="F3727" s="7"/>
      <c r="G3727" s="51" t="s">
        <v>108</v>
      </c>
      <c r="H3727" s="51"/>
      <c r="I3727" s="51" t="s">
        <v>43</v>
      </c>
      <c r="J3727" s="51">
        <v>7</v>
      </c>
      <c r="K3727" s="51">
        <v>7</v>
      </c>
      <c r="L3727" s="7" t="s">
        <v>3517</v>
      </c>
      <c r="M3727" s="6" t="s">
        <v>510</v>
      </c>
      <c r="N3727" s="6" t="s">
        <v>769</v>
      </c>
    </row>
    <row r="3728" spans="1:14" s="68" customFormat="1" ht="42.75" outlineLevel="1" collapsed="1">
      <c r="A3728" s="51" t="s">
        <v>3518</v>
      </c>
      <c r="B3728" s="51" t="s">
        <v>4739</v>
      </c>
      <c r="C3728" s="51" t="s">
        <v>2522</v>
      </c>
      <c r="D3728" s="51" t="s">
        <v>2489</v>
      </c>
      <c r="E3728" s="51" t="s">
        <v>3519</v>
      </c>
      <c r="F3728" s="7" t="s">
        <v>3520</v>
      </c>
      <c r="G3728" s="51" t="s">
        <v>108</v>
      </c>
      <c r="H3728" s="51"/>
      <c r="I3728" s="51" t="s">
        <v>43</v>
      </c>
      <c r="J3728" s="51" t="s">
        <v>332</v>
      </c>
      <c r="K3728" s="51" t="s">
        <v>332</v>
      </c>
      <c r="L3728" s="7" t="str">
        <f>L3729&amp;" "&amp;N3729&amp;M3729&amp;" "</f>
        <v xml:space="preserve">Ремонт трансмиссии, замена генератора 1шт </v>
      </c>
      <c r="M3728" s="6"/>
      <c r="N3728" s="6"/>
    </row>
    <row r="3729" spans="1:14" s="33" customFormat="1" ht="42.75" hidden="1" outlineLevel="2">
      <c r="A3729" s="51"/>
      <c r="B3729" s="51" t="s">
        <v>4739</v>
      </c>
      <c r="C3729" s="51"/>
      <c r="D3729" s="51" t="s">
        <v>2489</v>
      </c>
      <c r="E3729" s="51"/>
      <c r="F3729" s="7"/>
      <c r="G3729" s="51" t="s">
        <v>108</v>
      </c>
      <c r="H3729" s="51"/>
      <c r="I3729" s="51" t="s">
        <v>43</v>
      </c>
      <c r="J3729" s="51">
        <v>6</v>
      </c>
      <c r="K3729" s="51">
        <v>6</v>
      </c>
      <c r="L3729" s="7" t="s">
        <v>3521</v>
      </c>
      <c r="M3729" s="6" t="s">
        <v>510</v>
      </c>
      <c r="N3729" s="6" t="s">
        <v>769</v>
      </c>
    </row>
    <row r="3730" spans="1:14" s="68" customFormat="1" ht="42.75" outlineLevel="1" collapsed="1">
      <c r="A3730" s="51" t="s">
        <v>3522</v>
      </c>
      <c r="B3730" s="51" t="s">
        <v>4739</v>
      </c>
      <c r="C3730" s="51" t="s">
        <v>2522</v>
      </c>
      <c r="D3730" s="51" t="s">
        <v>2489</v>
      </c>
      <c r="E3730" s="51" t="s">
        <v>3523</v>
      </c>
      <c r="F3730" s="7" t="s">
        <v>3524</v>
      </c>
      <c r="G3730" s="51" t="s">
        <v>108</v>
      </c>
      <c r="H3730" s="51"/>
      <c r="I3730" s="51" t="s">
        <v>43</v>
      </c>
      <c r="J3730" s="51" t="s">
        <v>332</v>
      </c>
      <c r="K3730" s="51" t="s">
        <v>332</v>
      </c>
      <c r="L3730" s="7" t="str">
        <f>L3731&amp;" "&amp;N3731&amp;M3731&amp;" "</f>
        <v xml:space="preserve">Ремонт рулевого управления 1шт </v>
      </c>
      <c r="M3730" s="6"/>
      <c r="N3730" s="6"/>
    </row>
    <row r="3731" spans="1:14" s="33" customFormat="1" ht="42.75" hidden="1" outlineLevel="2">
      <c r="A3731" s="51"/>
      <c r="B3731" s="51" t="s">
        <v>4739</v>
      </c>
      <c r="C3731" s="51"/>
      <c r="D3731" s="51" t="s">
        <v>2489</v>
      </c>
      <c r="E3731" s="51"/>
      <c r="F3731" s="7"/>
      <c r="G3731" s="51" t="s">
        <v>108</v>
      </c>
      <c r="H3731" s="51"/>
      <c r="I3731" s="51" t="s">
        <v>43</v>
      </c>
      <c r="J3731" s="51">
        <v>6</v>
      </c>
      <c r="K3731" s="51">
        <v>6</v>
      </c>
      <c r="L3731" s="7" t="s">
        <v>2382</v>
      </c>
      <c r="M3731" s="6" t="s">
        <v>510</v>
      </c>
      <c r="N3731" s="6" t="s">
        <v>769</v>
      </c>
    </row>
    <row r="3732" spans="1:14" s="68" customFormat="1" ht="42.75" outlineLevel="1" collapsed="1">
      <c r="A3732" s="51" t="s">
        <v>3525</v>
      </c>
      <c r="B3732" s="51" t="s">
        <v>4739</v>
      </c>
      <c r="C3732" s="51" t="s">
        <v>2522</v>
      </c>
      <c r="D3732" s="51" t="s">
        <v>2489</v>
      </c>
      <c r="E3732" s="51" t="s">
        <v>3526</v>
      </c>
      <c r="F3732" s="7" t="s">
        <v>3527</v>
      </c>
      <c r="G3732" s="51" t="s">
        <v>108</v>
      </c>
      <c r="H3732" s="51"/>
      <c r="I3732" s="51" t="s">
        <v>43</v>
      </c>
      <c r="J3732" s="51" t="s">
        <v>346</v>
      </c>
      <c r="K3732" s="51" t="s">
        <v>346</v>
      </c>
      <c r="L3732" s="7" t="str">
        <f>L3733&amp;" "&amp;N3733&amp;M3733&amp;" "</f>
        <v xml:space="preserve">Замена генератора 1шт </v>
      </c>
      <c r="M3732" s="6"/>
      <c r="N3732" s="6"/>
    </row>
    <row r="3733" spans="1:14" s="33" customFormat="1" ht="42.75" hidden="1" outlineLevel="2">
      <c r="A3733" s="51"/>
      <c r="B3733" s="51" t="s">
        <v>4739</v>
      </c>
      <c r="C3733" s="51"/>
      <c r="D3733" s="51" t="s">
        <v>2489</v>
      </c>
      <c r="E3733" s="51"/>
      <c r="F3733" s="7"/>
      <c r="G3733" s="51" t="s">
        <v>108</v>
      </c>
      <c r="H3733" s="51"/>
      <c r="I3733" s="51" t="s">
        <v>43</v>
      </c>
      <c r="J3733" s="51">
        <v>7</v>
      </c>
      <c r="K3733" s="51">
        <v>7</v>
      </c>
      <c r="L3733" s="7" t="s">
        <v>3528</v>
      </c>
      <c r="M3733" s="6" t="s">
        <v>510</v>
      </c>
      <c r="N3733" s="6" t="s">
        <v>769</v>
      </c>
    </row>
    <row r="3734" spans="1:14" s="68" customFormat="1" ht="42.75" outlineLevel="1" collapsed="1">
      <c r="A3734" s="51" t="s">
        <v>3529</v>
      </c>
      <c r="B3734" s="51" t="s">
        <v>4739</v>
      </c>
      <c r="C3734" s="51" t="s">
        <v>2522</v>
      </c>
      <c r="D3734" s="51" t="s">
        <v>2489</v>
      </c>
      <c r="E3734" s="51" t="s">
        <v>3530</v>
      </c>
      <c r="F3734" s="7" t="s">
        <v>3531</v>
      </c>
      <c r="G3734" s="51" t="s">
        <v>108</v>
      </c>
      <c r="H3734" s="51"/>
      <c r="I3734" s="51" t="s">
        <v>43</v>
      </c>
      <c r="J3734" s="51" t="s">
        <v>346</v>
      </c>
      <c r="K3734" s="51" t="s">
        <v>346</v>
      </c>
      <c r="L3734" s="7" t="str">
        <f>L3735&amp;" "&amp;N3735&amp;M3735&amp;" "</f>
        <v xml:space="preserve">Ремонт трансмиссии, ремонт ходовой части, ремонт топливной системы 1шт </v>
      </c>
      <c r="M3734" s="6"/>
      <c r="N3734" s="6"/>
    </row>
    <row r="3735" spans="1:14" s="33" customFormat="1" ht="42.75" hidden="1" outlineLevel="2">
      <c r="A3735" s="51"/>
      <c r="B3735" s="51" t="s">
        <v>4739</v>
      </c>
      <c r="C3735" s="51"/>
      <c r="D3735" s="51" t="s">
        <v>2489</v>
      </c>
      <c r="E3735" s="51"/>
      <c r="F3735" s="7"/>
      <c r="G3735" s="51" t="s">
        <v>108</v>
      </c>
      <c r="H3735" s="51"/>
      <c r="I3735" s="51" t="s">
        <v>43</v>
      </c>
      <c r="J3735" s="51">
        <v>7</v>
      </c>
      <c r="K3735" s="51">
        <v>7</v>
      </c>
      <c r="L3735" s="7" t="s">
        <v>3532</v>
      </c>
      <c r="M3735" s="6" t="s">
        <v>510</v>
      </c>
      <c r="N3735" s="6" t="s">
        <v>769</v>
      </c>
    </row>
    <row r="3736" spans="1:14" s="68" customFormat="1" ht="42.75" outlineLevel="1" collapsed="1">
      <c r="A3736" s="51" t="s">
        <v>3533</v>
      </c>
      <c r="B3736" s="51" t="s">
        <v>4739</v>
      </c>
      <c r="C3736" s="51" t="s">
        <v>2522</v>
      </c>
      <c r="D3736" s="51" t="s">
        <v>2489</v>
      </c>
      <c r="E3736" s="51" t="s">
        <v>3534</v>
      </c>
      <c r="F3736" s="7" t="s">
        <v>3535</v>
      </c>
      <c r="G3736" s="51" t="s">
        <v>108</v>
      </c>
      <c r="H3736" s="51"/>
      <c r="I3736" s="51" t="s">
        <v>43</v>
      </c>
      <c r="J3736" s="51" t="s">
        <v>348</v>
      </c>
      <c r="K3736" s="51" t="s">
        <v>348</v>
      </c>
      <c r="L3736" s="7" t="str">
        <f>L3737&amp;" "&amp;N3737&amp;M3737&amp;" "</f>
        <v xml:space="preserve">Ремонт трансмиссии 1шт </v>
      </c>
      <c r="M3736" s="6"/>
      <c r="N3736" s="6"/>
    </row>
    <row r="3737" spans="1:14" s="33" customFormat="1" ht="42.75" hidden="1" outlineLevel="2">
      <c r="A3737" s="51"/>
      <c r="B3737" s="51" t="s">
        <v>4739</v>
      </c>
      <c r="C3737" s="51"/>
      <c r="D3737" s="51" t="s">
        <v>2489</v>
      </c>
      <c r="E3737" s="51"/>
      <c r="F3737" s="7"/>
      <c r="G3737" s="51" t="s">
        <v>108</v>
      </c>
      <c r="H3737" s="51"/>
      <c r="I3737" s="51" t="s">
        <v>43</v>
      </c>
      <c r="J3737" s="51">
        <v>8</v>
      </c>
      <c r="K3737" s="51">
        <v>8</v>
      </c>
      <c r="L3737" s="7" t="s">
        <v>3536</v>
      </c>
      <c r="M3737" s="6" t="s">
        <v>510</v>
      </c>
      <c r="N3737" s="6" t="s">
        <v>769</v>
      </c>
    </row>
    <row r="3738" spans="1:14" s="68" customFormat="1" ht="42.75" outlineLevel="1" collapsed="1">
      <c r="A3738" s="51" t="s">
        <v>3537</v>
      </c>
      <c r="B3738" s="51" t="s">
        <v>4739</v>
      </c>
      <c r="C3738" s="51" t="s">
        <v>2522</v>
      </c>
      <c r="D3738" s="51" t="s">
        <v>2489</v>
      </c>
      <c r="E3738" s="51" t="s">
        <v>3538</v>
      </c>
      <c r="F3738" s="7" t="s">
        <v>3539</v>
      </c>
      <c r="G3738" s="51" t="s">
        <v>108</v>
      </c>
      <c r="H3738" s="51"/>
      <c r="I3738" s="51" t="s">
        <v>43</v>
      </c>
      <c r="J3738" s="51" t="s">
        <v>348</v>
      </c>
      <c r="K3738" s="51" t="s">
        <v>348</v>
      </c>
      <c r="L3738" s="7" t="str">
        <f>L3739&amp;" "&amp;N3739&amp;M3739&amp;" "</f>
        <v xml:space="preserve">Ремонт тормозной системы, замена троса лебедки 1шт </v>
      </c>
      <c r="M3738" s="6"/>
      <c r="N3738" s="6"/>
    </row>
    <row r="3739" spans="1:14" s="33" customFormat="1" ht="42.75" hidden="1" outlineLevel="2">
      <c r="A3739" s="51"/>
      <c r="B3739" s="51" t="s">
        <v>4739</v>
      </c>
      <c r="C3739" s="51"/>
      <c r="D3739" s="51" t="s">
        <v>2489</v>
      </c>
      <c r="E3739" s="51"/>
      <c r="F3739" s="7"/>
      <c r="G3739" s="51" t="s">
        <v>108</v>
      </c>
      <c r="H3739" s="51"/>
      <c r="I3739" s="51" t="s">
        <v>43</v>
      </c>
      <c r="J3739" s="51">
        <v>8</v>
      </c>
      <c r="K3739" s="51">
        <v>8</v>
      </c>
      <c r="L3739" s="7" t="s">
        <v>3540</v>
      </c>
      <c r="M3739" s="6" t="s">
        <v>510</v>
      </c>
      <c r="N3739" s="6" t="s">
        <v>769</v>
      </c>
    </row>
    <row r="3740" spans="1:14" s="68" customFormat="1" ht="42.75" outlineLevel="1" collapsed="1">
      <c r="A3740" s="51" t="s">
        <v>3541</v>
      </c>
      <c r="B3740" s="51" t="s">
        <v>4739</v>
      </c>
      <c r="C3740" s="51" t="s">
        <v>2522</v>
      </c>
      <c r="D3740" s="51" t="s">
        <v>2489</v>
      </c>
      <c r="E3740" s="51" t="s">
        <v>3542</v>
      </c>
      <c r="F3740" s="7" t="s">
        <v>3543</v>
      </c>
      <c r="G3740" s="51" t="s">
        <v>108</v>
      </c>
      <c r="H3740" s="51"/>
      <c r="I3740" s="51" t="s">
        <v>43</v>
      </c>
      <c r="J3740" s="51" t="s">
        <v>344</v>
      </c>
      <c r="K3740" s="51" t="s">
        <v>344</v>
      </c>
      <c r="L3740" s="7" t="str">
        <f>L3741&amp;" "&amp;N3741&amp;M3741&amp;" "</f>
        <v xml:space="preserve">Ремонт трансмиссии, замена реле поворотов 1шт </v>
      </c>
      <c r="M3740" s="6"/>
      <c r="N3740" s="6"/>
    </row>
    <row r="3741" spans="1:14" s="33" customFormat="1" ht="42.75" hidden="1" outlineLevel="2">
      <c r="A3741" s="51"/>
      <c r="B3741" s="51" t="s">
        <v>4739</v>
      </c>
      <c r="C3741" s="51"/>
      <c r="D3741" s="51" t="s">
        <v>2489</v>
      </c>
      <c r="E3741" s="51"/>
      <c r="F3741" s="7"/>
      <c r="G3741" s="51" t="s">
        <v>108</v>
      </c>
      <c r="H3741" s="51"/>
      <c r="I3741" s="51" t="s">
        <v>43</v>
      </c>
      <c r="J3741" s="51">
        <v>9</v>
      </c>
      <c r="K3741" s="51">
        <v>9</v>
      </c>
      <c r="L3741" s="7" t="s">
        <v>3544</v>
      </c>
      <c r="M3741" s="6" t="s">
        <v>510</v>
      </c>
      <c r="N3741" s="6" t="s">
        <v>769</v>
      </c>
    </row>
    <row r="3742" spans="1:14" s="68" customFormat="1" ht="42.75" outlineLevel="1" collapsed="1">
      <c r="A3742" s="51" t="s">
        <v>3545</v>
      </c>
      <c r="B3742" s="51" t="s">
        <v>4739</v>
      </c>
      <c r="C3742" s="51" t="s">
        <v>2522</v>
      </c>
      <c r="D3742" s="51" t="s">
        <v>2489</v>
      </c>
      <c r="E3742" s="51" t="s">
        <v>3546</v>
      </c>
      <c r="F3742" s="7" t="s">
        <v>3547</v>
      </c>
      <c r="G3742" s="51" t="s">
        <v>108</v>
      </c>
      <c r="H3742" s="51"/>
      <c r="I3742" s="51" t="s">
        <v>43</v>
      </c>
      <c r="J3742" s="51" t="s">
        <v>344</v>
      </c>
      <c r="K3742" s="51" t="s">
        <v>344</v>
      </c>
      <c r="L3742" s="7" t="str">
        <f>L3743&amp;" "&amp;N3743&amp;M3743&amp;" "</f>
        <v xml:space="preserve">Ремонт тормозной системы, замена карбюратора 1шт </v>
      </c>
      <c r="M3742" s="6"/>
      <c r="N3742" s="6"/>
    </row>
    <row r="3743" spans="1:14" s="33" customFormat="1" ht="42.75" hidden="1" outlineLevel="2">
      <c r="A3743" s="51"/>
      <c r="B3743" s="51" t="s">
        <v>4739</v>
      </c>
      <c r="C3743" s="51"/>
      <c r="D3743" s="51" t="s">
        <v>2489</v>
      </c>
      <c r="E3743" s="51"/>
      <c r="F3743" s="7"/>
      <c r="G3743" s="51" t="s">
        <v>108</v>
      </c>
      <c r="H3743" s="51"/>
      <c r="I3743" s="51" t="s">
        <v>43</v>
      </c>
      <c r="J3743" s="51">
        <v>9</v>
      </c>
      <c r="K3743" s="51">
        <v>9</v>
      </c>
      <c r="L3743" s="7" t="s">
        <v>3548</v>
      </c>
      <c r="M3743" s="6" t="s">
        <v>510</v>
      </c>
      <c r="N3743" s="6" t="s">
        <v>769</v>
      </c>
    </row>
    <row r="3744" spans="1:14" s="68" customFormat="1" ht="42.75" outlineLevel="1" collapsed="1">
      <c r="A3744" s="51" t="s">
        <v>3549</v>
      </c>
      <c r="B3744" s="51" t="s">
        <v>4739</v>
      </c>
      <c r="C3744" s="51" t="s">
        <v>2492</v>
      </c>
      <c r="D3744" s="51" t="s">
        <v>2489</v>
      </c>
      <c r="E3744" s="51" t="s">
        <v>3550</v>
      </c>
      <c r="F3744" s="7" t="s">
        <v>3551</v>
      </c>
      <c r="G3744" s="51" t="s">
        <v>108</v>
      </c>
      <c r="H3744" s="51"/>
      <c r="I3744" s="51" t="s">
        <v>43</v>
      </c>
      <c r="J3744" s="51" t="s">
        <v>332</v>
      </c>
      <c r="K3744" s="51" t="s">
        <v>332</v>
      </c>
      <c r="L3744" s="7" t="str">
        <f>L3745&amp;" "&amp;N3745&amp;M3745&amp;" "</f>
        <v xml:space="preserve">Ремонт двигателя, замена кузова 1шт </v>
      </c>
      <c r="M3744" s="6"/>
      <c r="N3744" s="6"/>
    </row>
    <row r="3745" spans="1:14" s="33" customFormat="1" ht="42.75" hidden="1" outlineLevel="2">
      <c r="A3745" s="51"/>
      <c r="B3745" s="51" t="s">
        <v>4739</v>
      </c>
      <c r="C3745" s="51"/>
      <c r="D3745" s="51" t="s">
        <v>2489</v>
      </c>
      <c r="E3745" s="51"/>
      <c r="F3745" s="7"/>
      <c r="G3745" s="51" t="s">
        <v>108</v>
      </c>
      <c r="H3745" s="51"/>
      <c r="I3745" s="51" t="s">
        <v>43</v>
      </c>
      <c r="J3745" s="51">
        <v>6</v>
      </c>
      <c r="K3745" s="51">
        <v>6</v>
      </c>
      <c r="L3745" s="7" t="s">
        <v>3552</v>
      </c>
      <c r="M3745" s="6" t="s">
        <v>510</v>
      </c>
      <c r="N3745" s="6" t="s">
        <v>769</v>
      </c>
    </row>
    <row r="3746" spans="1:14" s="68" customFormat="1" ht="42.75" outlineLevel="1" collapsed="1">
      <c r="A3746" s="51" t="s">
        <v>3553</v>
      </c>
      <c r="B3746" s="51" t="s">
        <v>4739</v>
      </c>
      <c r="C3746" s="51" t="s">
        <v>2492</v>
      </c>
      <c r="D3746" s="51" t="s">
        <v>2489</v>
      </c>
      <c r="E3746" s="51" t="s">
        <v>3554</v>
      </c>
      <c r="F3746" s="7" t="s">
        <v>3555</v>
      </c>
      <c r="G3746" s="51" t="s">
        <v>108</v>
      </c>
      <c r="H3746" s="51"/>
      <c r="I3746" s="51" t="s">
        <v>43</v>
      </c>
      <c r="J3746" s="51" t="s">
        <v>346</v>
      </c>
      <c r="K3746" s="51" t="s">
        <v>346</v>
      </c>
      <c r="L3746" s="7" t="str">
        <f>L3747&amp;" "&amp;N3747&amp;M3747&amp;" "</f>
        <v xml:space="preserve">Ремонт трансмиссии, системы питания двигателя, замена рамы 1шт </v>
      </c>
      <c r="M3746" s="6"/>
      <c r="N3746" s="6"/>
    </row>
    <row r="3747" spans="1:14" s="33" customFormat="1" ht="42.75" hidden="1" outlineLevel="2">
      <c r="A3747" s="51"/>
      <c r="B3747" s="51" t="s">
        <v>4739</v>
      </c>
      <c r="C3747" s="51"/>
      <c r="D3747" s="51" t="s">
        <v>2489</v>
      </c>
      <c r="E3747" s="51"/>
      <c r="F3747" s="7"/>
      <c r="G3747" s="51" t="s">
        <v>108</v>
      </c>
      <c r="H3747" s="51"/>
      <c r="I3747" s="51" t="s">
        <v>43</v>
      </c>
      <c r="J3747" s="51">
        <v>7</v>
      </c>
      <c r="K3747" s="51">
        <v>7</v>
      </c>
      <c r="L3747" s="7" t="s">
        <v>3556</v>
      </c>
      <c r="M3747" s="6" t="s">
        <v>510</v>
      </c>
      <c r="N3747" s="6" t="s">
        <v>769</v>
      </c>
    </row>
    <row r="3748" spans="1:14" s="68" customFormat="1" ht="42.75" outlineLevel="1" collapsed="1">
      <c r="A3748" s="51" t="s">
        <v>3557</v>
      </c>
      <c r="B3748" s="51" t="s">
        <v>4739</v>
      </c>
      <c r="C3748" s="51" t="s">
        <v>2492</v>
      </c>
      <c r="D3748" s="51" t="s">
        <v>2489</v>
      </c>
      <c r="E3748" s="51" t="s">
        <v>3558</v>
      </c>
      <c r="F3748" s="7" t="s">
        <v>3559</v>
      </c>
      <c r="G3748" s="51" t="s">
        <v>108</v>
      </c>
      <c r="H3748" s="51"/>
      <c r="I3748" s="51" t="s">
        <v>43</v>
      </c>
      <c r="J3748" s="51" t="s">
        <v>348</v>
      </c>
      <c r="K3748" s="51" t="s">
        <v>348</v>
      </c>
      <c r="L3748" s="7" t="str">
        <f>L3749&amp;" "&amp;N3749&amp;M3749&amp;" "</f>
        <v xml:space="preserve">Ремонт рулевого управления, тормозной системы, ремонт ходовой части, системы отопления 1шт </v>
      </c>
      <c r="M3748" s="6"/>
      <c r="N3748" s="6"/>
    </row>
    <row r="3749" spans="1:14" s="33" customFormat="1" ht="42.75" hidden="1" outlineLevel="2">
      <c r="A3749" s="51"/>
      <c r="B3749" s="51" t="s">
        <v>4739</v>
      </c>
      <c r="C3749" s="51"/>
      <c r="D3749" s="51" t="s">
        <v>2489</v>
      </c>
      <c r="E3749" s="51"/>
      <c r="F3749" s="7"/>
      <c r="G3749" s="51" t="s">
        <v>108</v>
      </c>
      <c r="H3749" s="51"/>
      <c r="I3749" s="51" t="s">
        <v>43</v>
      </c>
      <c r="J3749" s="51">
        <v>8</v>
      </c>
      <c r="K3749" s="51">
        <v>8</v>
      </c>
      <c r="L3749" s="7" t="s">
        <v>3560</v>
      </c>
      <c r="M3749" s="6" t="s">
        <v>510</v>
      </c>
      <c r="N3749" s="6" t="s">
        <v>769</v>
      </c>
    </row>
    <row r="3750" spans="1:14" s="150" customFormat="1" collapsed="1">
      <c r="A3750" s="51" t="s">
        <v>1</v>
      </c>
      <c r="B3750" s="51" t="s">
        <v>2430</v>
      </c>
      <c r="C3750" s="51"/>
      <c r="D3750" s="51" t="s">
        <v>2489</v>
      </c>
      <c r="E3750" s="51"/>
      <c r="F3750" s="7" t="s">
        <v>21</v>
      </c>
      <c r="G3750" s="51"/>
      <c r="H3750" s="51"/>
      <c r="I3750" s="51"/>
      <c r="J3750" s="51"/>
      <c r="K3750" s="51"/>
      <c r="L3750" s="7"/>
      <c r="M3750" s="6"/>
      <c r="N3750" s="82"/>
    </row>
    <row r="3751" spans="1:14" s="68" customFormat="1" ht="42.75" outlineLevel="1">
      <c r="A3751" s="51" t="s">
        <v>2431</v>
      </c>
      <c r="B3751" s="51" t="s">
        <v>2430</v>
      </c>
      <c r="C3751" s="51" t="s">
        <v>2581</v>
      </c>
      <c r="D3751" s="51" t="s">
        <v>2489</v>
      </c>
      <c r="E3751" s="51" t="s">
        <v>3561</v>
      </c>
      <c r="F3751" s="7" t="s">
        <v>3562</v>
      </c>
      <c r="G3751" s="51" t="s">
        <v>45</v>
      </c>
      <c r="H3751" s="51"/>
      <c r="I3751" s="51" t="s">
        <v>1124</v>
      </c>
      <c r="J3751" s="51" t="s">
        <v>344</v>
      </c>
      <c r="K3751" s="51" t="s">
        <v>344</v>
      </c>
      <c r="L3751" s="7" t="str">
        <f>L3752&amp;" "&amp;N3752&amp;M3752&amp;" "</f>
        <v xml:space="preserve">  </v>
      </c>
      <c r="M3751" s="6"/>
      <c r="N3751" s="6"/>
    </row>
    <row r="3752" spans="1:14" s="68" customFormat="1" ht="28.5">
      <c r="A3752" s="51" t="s">
        <v>2</v>
      </c>
      <c r="B3752" s="51" t="s">
        <v>32</v>
      </c>
      <c r="C3752" s="51"/>
      <c r="D3752" s="51" t="s">
        <v>2489</v>
      </c>
      <c r="E3752" s="51"/>
      <c r="F3752" s="7" t="s">
        <v>32</v>
      </c>
      <c r="G3752" s="51"/>
      <c r="H3752" s="51"/>
      <c r="I3752" s="51"/>
      <c r="J3752" s="51"/>
      <c r="K3752" s="51"/>
      <c r="L3752" s="7"/>
      <c r="M3752" s="6"/>
      <c r="N3752" s="82"/>
    </row>
    <row r="3753" spans="1:14" s="68" customFormat="1" ht="42.75" outlineLevel="1">
      <c r="A3753" s="51" t="s">
        <v>2457</v>
      </c>
      <c r="B3753" s="51" t="s">
        <v>32</v>
      </c>
      <c r="C3753" s="51" t="s">
        <v>2528</v>
      </c>
      <c r="D3753" s="51" t="s">
        <v>2489</v>
      </c>
      <c r="E3753" s="51" t="s">
        <v>3564</v>
      </c>
      <c r="F3753" s="7" t="s">
        <v>3563</v>
      </c>
      <c r="G3753" s="51" t="s">
        <v>45</v>
      </c>
      <c r="H3753" s="51"/>
      <c r="I3753" s="51" t="s">
        <v>1124</v>
      </c>
      <c r="J3753" s="51" t="s">
        <v>332</v>
      </c>
      <c r="K3753" s="51" t="s">
        <v>332</v>
      </c>
      <c r="L3753" s="7" t="str">
        <f>L3754&amp;" "&amp;N3754&amp;M3754&amp;" "&amp;L3755&amp;" "&amp;N3755&amp;M3755&amp;" "</f>
        <v xml:space="preserve">Замена Счетчик однофазный матрица 14шт Замена Счетчик трехфазный матрица с программированием 3шт </v>
      </c>
      <c r="M3753" s="6"/>
      <c r="N3753" s="6"/>
    </row>
    <row r="3754" spans="1:14" s="68" customFormat="1" ht="42.75" hidden="1" outlineLevel="2">
      <c r="A3754" s="51"/>
      <c r="B3754" s="51" t="s">
        <v>32</v>
      </c>
      <c r="C3754" s="51"/>
      <c r="D3754" s="51" t="s">
        <v>2489</v>
      </c>
      <c r="E3754" s="51"/>
      <c r="F3754" s="7" t="s">
        <v>3565</v>
      </c>
      <c r="G3754" s="51" t="s">
        <v>45</v>
      </c>
      <c r="H3754" s="51"/>
      <c r="I3754" s="51" t="s">
        <v>1124</v>
      </c>
      <c r="J3754" s="51">
        <v>6</v>
      </c>
      <c r="K3754" s="51">
        <v>6</v>
      </c>
      <c r="L3754" s="7" t="s">
        <v>3566</v>
      </c>
      <c r="M3754" s="6" t="s">
        <v>510</v>
      </c>
      <c r="N3754" s="6">
        <v>14</v>
      </c>
    </row>
    <row r="3755" spans="1:14" s="68" customFormat="1" ht="42.75" hidden="1" outlineLevel="2">
      <c r="A3755" s="51"/>
      <c r="B3755" s="51" t="s">
        <v>32</v>
      </c>
      <c r="C3755" s="51"/>
      <c r="D3755" s="51" t="s">
        <v>2489</v>
      </c>
      <c r="E3755" s="51"/>
      <c r="F3755" s="7" t="s">
        <v>3565</v>
      </c>
      <c r="G3755" s="51" t="s">
        <v>45</v>
      </c>
      <c r="H3755" s="51"/>
      <c r="I3755" s="51" t="s">
        <v>1124</v>
      </c>
      <c r="J3755" s="51">
        <v>6</v>
      </c>
      <c r="K3755" s="51">
        <v>6</v>
      </c>
      <c r="L3755" s="7" t="s">
        <v>3567</v>
      </c>
      <c r="M3755" s="6" t="s">
        <v>510</v>
      </c>
      <c r="N3755" s="6">
        <v>3</v>
      </c>
    </row>
    <row r="3756" spans="1:14" s="68" customFormat="1" ht="42.75" outlineLevel="1" collapsed="1">
      <c r="A3756" s="51" t="s">
        <v>2461</v>
      </c>
      <c r="B3756" s="51" t="s">
        <v>32</v>
      </c>
      <c r="C3756" s="51" t="s">
        <v>2522</v>
      </c>
      <c r="D3756" s="51" t="s">
        <v>2489</v>
      </c>
      <c r="E3756" s="51" t="s">
        <v>3569</v>
      </c>
      <c r="F3756" s="7" t="s">
        <v>3568</v>
      </c>
      <c r="G3756" s="51" t="s">
        <v>45</v>
      </c>
      <c r="H3756" s="51"/>
      <c r="I3756" s="51" t="s">
        <v>1124</v>
      </c>
      <c r="J3756" s="51" t="s">
        <v>346</v>
      </c>
      <c r="K3756" s="51" t="s">
        <v>346</v>
      </c>
      <c r="L3756" s="7" t="str">
        <f>L3757&amp;" "&amp;N3757&amp;M3757&amp;" "&amp;L3758&amp;" "&amp;N3758&amp;M3758&amp;" "&amp;L3759&amp;" "&amp;N3759&amp;M3759&amp;" "</f>
        <v xml:space="preserve">Замена Счетчик однофазный матрица 20шт Замена маршрутизатора 1шт Замена Счетчик трехфазный матрица с программированием 3шт </v>
      </c>
      <c r="M3756" s="6"/>
      <c r="N3756" s="6"/>
    </row>
    <row r="3757" spans="1:14" s="68" customFormat="1" ht="42.75" hidden="1" outlineLevel="2">
      <c r="A3757" s="51"/>
      <c r="B3757" s="51" t="s">
        <v>32</v>
      </c>
      <c r="C3757" s="51"/>
      <c r="D3757" s="51" t="s">
        <v>2489</v>
      </c>
      <c r="E3757" s="51"/>
      <c r="F3757" s="7" t="s">
        <v>3570</v>
      </c>
      <c r="G3757" s="51" t="s">
        <v>45</v>
      </c>
      <c r="H3757" s="51"/>
      <c r="I3757" s="51" t="s">
        <v>1124</v>
      </c>
      <c r="J3757" s="51">
        <v>7</v>
      </c>
      <c r="K3757" s="51">
        <v>7</v>
      </c>
      <c r="L3757" s="7" t="s">
        <v>3566</v>
      </c>
      <c r="M3757" s="6" t="s">
        <v>510</v>
      </c>
      <c r="N3757" s="6">
        <v>20</v>
      </c>
    </row>
    <row r="3758" spans="1:14" s="68" customFormat="1" ht="42.75" hidden="1" outlineLevel="2">
      <c r="A3758" s="51"/>
      <c r="B3758" s="51" t="s">
        <v>32</v>
      </c>
      <c r="C3758" s="51"/>
      <c r="D3758" s="51" t="s">
        <v>2489</v>
      </c>
      <c r="E3758" s="51"/>
      <c r="F3758" s="7" t="s">
        <v>3570</v>
      </c>
      <c r="G3758" s="51" t="s">
        <v>45</v>
      </c>
      <c r="H3758" s="51"/>
      <c r="I3758" s="51" t="s">
        <v>1124</v>
      </c>
      <c r="J3758" s="51">
        <v>7</v>
      </c>
      <c r="K3758" s="51">
        <v>7</v>
      </c>
      <c r="L3758" s="7" t="s">
        <v>3571</v>
      </c>
      <c r="M3758" s="6" t="s">
        <v>510</v>
      </c>
      <c r="N3758" s="6">
        <v>1</v>
      </c>
    </row>
    <row r="3759" spans="1:14" s="68" customFormat="1" ht="42.75" hidden="1" outlineLevel="2">
      <c r="A3759" s="51"/>
      <c r="B3759" s="51" t="s">
        <v>32</v>
      </c>
      <c r="C3759" s="51"/>
      <c r="D3759" s="51" t="s">
        <v>2489</v>
      </c>
      <c r="E3759" s="51"/>
      <c r="F3759" s="7" t="s">
        <v>3570</v>
      </c>
      <c r="G3759" s="51" t="s">
        <v>45</v>
      </c>
      <c r="H3759" s="51"/>
      <c r="I3759" s="51" t="s">
        <v>1124</v>
      </c>
      <c r="J3759" s="51">
        <v>7</v>
      </c>
      <c r="K3759" s="51">
        <v>7</v>
      </c>
      <c r="L3759" s="7" t="s">
        <v>3567</v>
      </c>
      <c r="M3759" s="6" t="s">
        <v>510</v>
      </c>
      <c r="N3759" s="6">
        <v>3</v>
      </c>
    </row>
    <row r="3760" spans="1:14" s="68" customFormat="1" ht="42.75" outlineLevel="1" collapsed="1">
      <c r="A3760" s="51" t="s">
        <v>2464</v>
      </c>
      <c r="B3760" s="51" t="s">
        <v>32</v>
      </c>
      <c r="C3760" s="51" t="s">
        <v>2581</v>
      </c>
      <c r="D3760" s="51" t="s">
        <v>2489</v>
      </c>
      <c r="E3760" s="51" t="s">
        <v>3573</v>
      </c>
      <c r="F3760" s="7" t="s">
        <v>3572</v>
      </c>
      <c r="G3760" s="51" t="s">
        <v>45</v>
      </c>
      <c r="H3760" s="51"/>
      <c r="I3760" s="51" t="s">
        <v>1124</v>
      </c>
      <c r="J3760" s="51" t="s">
        <v>348</v>
      </c>
      <c r="K3760" s="51" t="s">
        <v>348</v>
      </c>
      <c r="L3760" s="7" t="str">
        <f>L3761&amp;" "&amp;N3761&amp;M3761&amp;" "&amp;L3762&amp;" "&amp;N3762&amp;M3762&amp;" "</f>
        <v xml:space="preserve">Замена неисправного счетчика РиМ 7шт Замена неисправного счетчика Меркурий с программированием 1шт </v>
      </c>
      <c r="M3760" s="6"/>
      <c r="N3760" s="6"/>
    </row>
    <row r="3761" spans="1:153" s="68" customFormat="1" ht="42.75" hidden="1" outlineLevel="2">
      <c r="A3761" s="51"/>
      <c r="B3761" s="51" t="s">
        <v>32</v>
      </c>
      <c r="C3761" s="51"/>
      <c r="D3761" s="51" t="s">
        <v>2489</v>
      </c>
      <c r="E3761" s="51"/>
      <c r="F3761" s="7" t="s">
        <v>3574</v>
      </c>
      <c r="G3761" s="51" t="s">
        <v>45</v>
      </c>
      <c r="H3761" s="51"/>
      <c r="I3761" s="51" t="s">
        <v>1124</v>
      </c>
      <c r="J3761" s="51">
        <v>8</v>
      </c>
      <c r="K3761" s="51">
        <v>8</v>
      </c>
      <c r="L3761" s="7" t="s">
        <v>3575</v>
      </c>
      <c r="M3761" s="6" t="s">
        <v>510</v>
      </c>
      <c r="N3761" s="6" t="s">
        <v>346</v>
      </c>
    </row>
    <row r="3762" spans="1:153" s="68" customFormat="1" ht="42.75" hidden="1" outlineLevel="2">
      <c r="A3762" s="51"/>
      <c r="B3762" s="51" t="s">
        <v>32</v>
      </c>
      <c r="C3762" s="51"/>
      <c r="D3762" s="51" t="s">
        <v>2489</v>
      </c>
      <c r="E3762" s="51"/>
      <c r="F3762" s="7" t="s">
        <v>3574</v>
      </c>
      <c r="G3762" s="51" t="s">
        <v>45</v>
      </c>
      <c r="H3762" s="51"/>
      <c r="I3762" s="51" t="s">
        <v>1124</v>
      </c>
      <c r="J3762" s="51">
        <v>8</v>
      </c>
      <c r="K3762" s="51">
        <v>8</v>
      </c>
      <c r="L3762" s="7" t="s">
        <v>3576</v>
      </c>
      <c r="M3762" s="6" t="s">
        <v>510</v>
      </c>
      <c r="N3762" s="6">
        <v>1</v>
      </c>
    </row>
    <row r="3763" spans="1:153" s="68" customFormat="1" ht="42.75" outlineLevel="1" collapsed="1">
      <c r="A3763" s="51" t="s">
        <v>2467</v>
      </c>
      <c r="B3763" s="51" t="s">
        <v>32</v>
      </c>
      <c r="C3763" s="51" t="s">
        <v>2507</v>
      </c>
      <c r="D3763" s="51" t="s">
        <v>2489</v>
      </c>
      <c r="E3763" s="51" t="s">
        <v>3577</v>
      </c>
      <c r="F3763" s="7" t="s">
        <v>3578</v>
      </c>
      <c r="G3763" s="51" t="s">
        <v>45</v>
      </c>
      <c r="H3763" s="51"/>
      <c r="I3763" s="51" t="s">
        <v>1124</v>
      </c>
      <c r="J3763" s="51" t="s">
        <v>348</v>
      </c>
      <c r="K3763" s="51" t="s">
        <v>348</v>
      </c>
      <c r="L3763" s="7" t="str">
        <f>L3764&amp;" "&amp;N3764&amp;M3764&amp;" "&amp;L3765&amp;" "&amp;N3765&amp;M3765&amp;" "</f>
        <v xml:space="preserve">Замена неисправного счетчика Меркурий с программированием 5шт Замена концентратора  6шт </v>
      </c>
      <c r="M3763" s="6"/>
      <c r="N3763" s="6"/>
    </row>
    <row r="3764" spans="1:153" s="68" customFormat="1" ht="42.75" hidden="1" outlineLevel="2">
      <c r="A3764" s="51"/>
      <c r="B3764" s="51" t="s">
        <v>32</v>
      </c>
      <c r="C3764" s="51"/>
      <c r="D3764" s="51" t="s">
        <v>2489</v>
      </c>
      <c r="E3764" s="51"/>
      <c r="F3764" s="7" t="s">
        <v>3579</v>
      </c>
      <c r="G3764" s="51" t="s">
        <v>45</v>
      </c>
      <c r="H3764" s="51"/>
      <c r="I3764" s="51" t="s">
        <v>1124</v>
      </c>
      <c r="J3764" s="51">
        <v>8</v>
      </c>
      <c r="K3764" s="51">
        <v>8</v>
      </c>
      <c r="L3764" s="7" t="s">
        <v>3576</v>
      </c>
      <c r="M3764" s="6" t="s">
        <v>510</v>
      </c>
      <c r="N3764" s="6">
        <v>5</v>
      </c>
    </row>
    <row r="3765" spans="1:153" s="68" customFormat="1" ht="42.75" hidden="1" outlineLevel="2">
      <c r="A3765" s="51"/>
      <c r="B3765" s="51" t="s">
        <v>32</v>
      </c>
      <c r="C3765" s="51"/>
      <c r="D3765" s="51" t="s">
        <v>2489</v>
      </c>
      <c r="E3765" s="51"/>
      <c r="F3765" s="7" t="s">
        <v>3580</v>
      </c>
      <c r="G3765" s="51" t="s">
        <v>45</v>
      </c>
      <c r="H3765" s="51"/>
      <c r="I3765" s="51" t="s">
        <v>1124</v>
      </c>
      <c r="J3765" s="51">
        <v>8</v>
      </c>
      <c r="K3765" s="51">
        <v>8</v>
      </c>
      <c r="L3765" s="7" t="s">
        <v>3581</v>
      </c>
      <c r="M3765" s="6" t="s">
        <v>510</v>
      </c>
      <c r="N3765" s="6">
        <v>6</v>
      </c>
    </row>
    <row r="3766" spans="1:153" s="68" customFormat="1" ht="42.75" outlineLevel="1" collapsed="1">
      <c r="A3766" s="51" t="s">
        <v>2471</v>
      </c>
      <c r="B3766" s="51" t="s">
        <v>32</v>
      </c>
      <c r="C3766" s="51" t="s">
        <v>2547</v>
      </c>
      <c r="D3766" s="51" t="s">
        <v>2489</v>
      </c>
      <c r="E3766" s="51" t="s">
        <v>3573</v>
      </c>
      <c r="F3766" s="7" t="s">
        <v>3582</v>
      </c>
      <c r="G3766" s="51" t="s">
        <v>45</v>
      </c>
      <c r="H3766" s="51"/>
      <c r="I3766" s="51" t="s">
        <v>1124</v>
      </c>
      <c r="J3766" s="51" t="s">
        <v>344</v>
      </c>
      <c r="K3766" s="51" t="s">
        <v>344</v>
      </c>
      <c r="L3766" s="7" t="str">
        <f>L3767&amp;" "&amp;N3767&amp;M3767&amp;" "</f>
        <v xml:space="preserve">Замена Счетчик трехфазный меркурий с программированием 1шт </v>
      </c>
      <c r="M3766" s="6"/>
      <c r="N3766" s="6"/>
    </row>
    <row r="3767" spans="1:153" s="68" customFormat="1" ht="42.75" hidden="1" outlineLevel="2">
      <c r="A3767" s="51"/>
      <c r="B3767" s="51" t="s">
        <v>32</v>
      </c>
      <c r="C3767" s="51"/>
      <c r="D3767" s="51" t="s">
        <v>2489</v>
      </c>
      <c r="E3767" s="51"/>
      <c r="F3767" s="7" t="s">
        <v>3583</v>
      </c>
      <c r="G3767" s="51" t="s">
        <v>45</v>
      </c>
      <c r="H3767" s="51"/>
      <c r="I3767" s="51" t="s">
        <v>1124</v>
      </c>
      <c r="J3767" s="51">
        <v>9</v>
      </c>
      <c r="K3767" s="51">
        <v>9</v>
      </c>
      <c r="L3767" s="7" t="s">
        <v>3584</v>
      </c>
      <c r="M3767" s="6" t="s">
        <v>510</v>
      </c>
      <c r="N3767" s="6">
        <v>1</v>
      </c>
    </row>
    <row r="3768" spans="1:153" s="68" customFormat="1">
      <c r="A3768" s="51" t="s">
        <v>3</v>
      </c>
      <c r="B3768" s="51" t="s">
        <v>2483</v>
      </c>
      <c r="C3768" s="51"/>
      <c r="D3768" s="51" t="s">
        <v>2489</v>
      </c>
      <c r="E3768" s="51"/>
      <c r="F3768" s="4" t="s">
        <v>4</v>
      </c>
      <c r="G3768" s="51"/>
      <c r="H3768" s="51"/>
      <c r="I3768" s="51"/>
      <c r="J3768" s="51"/>
      <c r="K3768" s="51"/>
      <c r="L3768" s="7"/>
      <c r="M3768" s="6"/>
      <c r="N3768" s="82"/>
    </row>
    <row r="3769" spans="1:153" s="151" customFormat="1" ht="14.25" customHeight="1">
      <c r="A3769" s="179"/>
      <c r="B3769" s="180"/>
      <c r="C3769" s="180"/>
      <c r="D3769" s="180"/>
      <c r="E3769" s="180"/>
      <c r="F3769" s="184" t="s">
        <v>6511</v>
      </c>
      <c r="G3769" s="189"/>
      <c r="H3769" s="189"/>
      <c r="I3769" s="190"/>
      <c r="J3769" s="191"/>
      <c r="K3769" s="191"/>
      <c r="L3769" s="192"/>
      <c r="M3769" s="190"/>
      <c r="N3769" s="181"/>
      <c r="EG3769" s="32" t="s">
        <v>3585</v>
      </c>
      <c r="EN3769" s="69" t="e">
        <f>#REF!+1</f>
        <v>#REF!</v>
      </c>
      <c r="EP3769" s="65" t="s">
        <v>2496</v>
      </c>
      <c r="EQ3769" s="152"/>
      <c r="ER3769" s="65" t="s">
        <v>1125</v>
      </c>
      <c r="ES3769" s="152"/>
      <c r="ET3769" s="65" t="s">
        <v>3586</v>
      </c>
      <c r="EU3769" s="153"/>
      <c r="EV3769" s="153"/>
      <c r="EW3769" s="153"/>
    </row>
    <row r="3770" spans="1:153" s="151" customFormat="1" ht="14.25" customHeight="1">
      <c r="A3770" s="28" t="s">
        <v>34</v>
      </c>
      <c r="B3770" s="29"/>
      <c r="C3770" s="29"/>
      <c r="D3770" s="51" t="s">
        <v>3591</v>
      </c>
      <c r="E3770" s="29"/>
      <c r="F3770" s="27" t="s">
        <v>17</v>
      </c>
      <c r="G3770" s="30"/>
      <c r="H3770" s="30"/>
      <c r="I3770" s="24"/>
      <c r="J3770" s="23"/>
      <c r="K3770" s="23"/>
      <c r="L3770" s="35"/>
      <c r="M3770" s="24" t="s">
        <v>29</v>
      </c>
      <c r="N3770" s="228">
        <f>N3771+N3835+N3931+N4115</f>
        <v>109</v>
      </c>
      <c r="EG3770" s="151" t="s">
        <v>3587</v>
      </c>
      <c r="EN3770" s="69" t="e">
        <f t="shared" ref="EN3770:EN3773" si="2">EN3769+1</f>
        <v>#REF!</v>
      </c>
      <c r="EP3770" s="65" t="s">
        <v>3588</v>
      </c>
      <c r="EQ3770" s="152"/>
      <c r="ER3770" s="65" t="s">
        <v>1132</v>
      </c>
      <c r="ES3770" s="152"/>
      <c r="ET3770" s="65" t="s">
        <v>386</v>
      </c>
      <c r="EU3770" s="153"/>
      <c r="EV3770" s="153"/>
      <c r="EW3770" s="153"/>
    </row>
    <row r="3771" spans="1:153" s="151" customFormat="1" ht="14.25" customHeight="1">
      <c r="A3771" s="28" t="s">
        <v>35</v>
      </c>
      <c r="B3771" s="29">
        <v>110</v>
      </c>
      <c r="C3771" s="29"/>
      <c r="D3771" s="51" t="s">
        <v>3591</v>
      </c>
      <c r="E3771" s="29"/>
      <c r="F3771" s="27" t="s">
        <v>2490</v>
      </c>
      <c r="G3771" s="30"/>
      <c r="H3771" s="30"/>
      <c r="I3771" s="24"/>
      <c r="J3771" s="23"/>
      <c r="K3771" s="23"/>
      <c r="L3771" s="35"/>
      <c r="M3771" s="29" t="s">
        <v>29</v>
      </c>
      <c r="N3771" s="17">
        <v>13</v>
      </c>
      <c r="EG3771" s="151" t="s">
        <v>3589</v>
      </c>
      <c r="EN3771" s="69" t="e">
        <f t="shared" si="2"/>
        <v>#REF!</v>
      </c>
      <c r="EP3771" s="65" t="s">
        <v>3590</v>
      </c>
      <c r="EQ3771" s="152"/>
      <c r="ER3771" s="65" t="s">
        <v>1843</v>
      </c>
      <c r="ES3771" s="152"/>
      <c r="ET3771" s="65" t="s">
        <v>352</v>
      </c>
      <c r="EU3771" s="153"/>
      <c r="EV3771" s="153"/>
      <c r="EW3771" s="153"/>
    </row>
    <row r="3772" spans="1:153" s="151" customFormat="1" ht="71.25" outlineLevel="1">
      <c r="A3772" s="28" t="s">
        <v>2491</v>
      </c>
      <c r="B3772" s="29">
        <v>110</v>
      </c>
      <c r="C3772" s="26" t="s">
        <v>2522</v>
      </c>
      <c r="D3772" s="26" t="s">
        <v>3591</v>
      </c>
      <c r="E3772" s="29" t="s">
        <v>3592</v>
      </c>
      <c r="F3772" s="27" t="s">
        <v>3593</v>
      </c>
      <c r="G3772" s="30"/>
      <c r="H3772" s="30"/>
      <c r="I3772" s="24"/>
      <c r="J3772" s="23">
        <v>3</v>
      </c>
      <c r="K3772" s="23">
        <v>12</v>
      </c>
      <c r="L3772" s="27" t="str">
        <f>L3773&amp;" "&amp;N3773&amp;M3773&amp;", "&amp;L3774&amp;" "&amp;N3774&amp;M3774&amp;", "&amp;L3775&amp;" "&amp;N3775&amp;M3775&amp;", "&amp;L3776&amp;" "&amp;N3776&amp;M3776&amp;", "&amp;L3777&amp;" "&amp;N3777&amp;M3777&amp;""</f>
        <v>Ручная расчистка просек 3га., Механизированная расчистка просек 4га., Вырубка угрожающих деревьев 25шт., Расширение просек 0,9га., Замена повреждённых изоляторов 6шт.</v>
      </c>
      <c r="M3772" s="57"/>
      <c r="N3772" s="21"/>
      <c r="EG3772" s="151" t="s">
        <v>3594</v>
      </c>
      <c r="EN3772" s="69" t="e">
        <f t="shared" si="2"/>
        <v>#REF!</v>
      </c>
      <c r="EP3772" s="65" t="s">
        <v>3595</v>
      </c>
      <c r="EQ3772" s="152"/>
      <c r="ER3772" s="65" t="s">
        <v>3596</v>
      </c>
      <c r="ES3772" s="152"/>
      <c r="ET3772" s="65" t="s">
        <v>379</v>
      </c>
      <c r="EU3772" s="153"/>
      <c r="EV3772" s="153"/>
      <c r="EW3772" s="153"/>
    </row>
    <row r="3773" spans="1:153" s="151" customFormat="1" ht="71.25" hidden="1" outlineLevel="2">
      <c r="A3773" s="28"/>
      <c r="B3773" s="29">
        <v>110</v>
      </c>
      <c r="C3773" s="26" t="s">
        <v>2522</v>
      </c>
      <c r="D3773" s="26" t="s">
        <v>3591</v>
      </c>
      <c r="E3773" s="29"/>
      <c r="F3773" s="27" t="s">
        <v>6787</v>
      </c>
      <c r="G3773" s="30" t="s">
        <v>59</v>
      </c>
      <c r="H3773" s="30"/>
      <c r="I3773" s="24" t="s">
        <v>43</v>
      </c>
      <c r="J3773" s="23">
        <v>3</v>
      </c>
      <c r="K3773" s="23">
        <v>12</v>
      </c>
      <c r="L3773" s="65" t="s">
        <v>62</v>
      </c>
      <c r="M3773" s="29" t="s">
        <v>3597</v>
      </c>
      <c r="N3773" s="154">
        <v>3</v>
      </c>
      <c r="EG3773" s="151" t="s">
        <v>3598</v>
      </c>
      <c r="EN3773" s="69" t="e">
        <f t="shared" si="2"/>
        <v>#REF!</v>
      </c>
      <c r="EP3773" s="65" t="s">
        <v>3599</v>
      </c>
      <c r="EQ3773" s="152"/>
      <c r="ER3773" s="65" t="s">
        <v>3600</v>
      </c>
      <c r="ES3773" s="152"/>
      <c r="ET3773" s="65" t="s">
        <v>3595</v>
      </c>
      <c r="EU3773" s="153"/>
      <c r="EV3773" s="153"/>
      <c r="EW3773" s="153"/>
    </row>
    <row r="3774" spans="1:153" s="151" customFormat="1" ht="71.25" hidden="1" outlineLevel="2">
      <c r="A3774" s="28"/>
      <c r="B3774" s="29">
        <v>110</v>
      </c>
      <c r="C3774" s="26" t="s">
        <v>2522</v>
      </c>
      <c r="D3774" s="26" t="s">
        <v>3591</v>
      </c>
      <c r="E3774" s="29"/>
      <c r="F3774" s="27" t="s">
        <v>6788</v>
      </c>
      <c r="G3774" s="30" t="s">
        <v>59</v>
      </c>
      <c r="H3774" s="30"/>
      <c r="I3774" s="24" t="s">
        <v>43</v>
      </c>
      <c r="J3774" s="23">
        <v>11</v>
      </c>
      <c r="K3774" s="23">
        <v>11</v>
      </c>
      <c r="L3774" s="65" t="s">
        <v>65</v>
      </c>
      <c r="M3774" s="29" t="s">
        <v>3597</v>
      </c>
      <c r="N3774" s="154">
        <v>4</v>
      </c>
      <c r="EG3774" s="151" t="s">
        <v>3601</v>
      </c>
      <c r="EN3774" s="32"/>
      <c r="EP3774" s="65" t="s">
        <v>517</v>
      </c>
      <c r="EQ3774" s="152"/>
      <c r="ER3774" s="65" t="s">
        <v>3602</v>
      </c>
      <c r="ES3774" s="152"/>
      <c r="ET3774" s="65" t="s">
        <v>3599</v>
      </c>
      <c r="EU3774" s="153"/>
      <c r="EV3774" s="153"/>
      <c r="EW3774" s="153"/>
    </row>
    <row r="3775" spans="1:153" s="151" customFormat="1" ht="57" hidden="1" outlineLevel="2">
      <c r="A3775" s="28"/>
      <c r="B3775" s="29">
        <v>110</v>
      </c>
      <c r="C3775" s="26" t="s">
        <v>2522</v>
      </c>
      <c r="D3775" s="26" t="s">
        <v>3591</v>
      </c>
      <c r="E3775" s="29"/>
      <c r="F3775" s="27" t="s">
        <v>3603</v>
      </c>
      <c r="G3775" s="30" t="s">
        <v>59</v>
      </c>
      <c r="H3775" s="30"/>
      <c r="I3775" s="24" t="s">
        <v>43</v>
      </c>
      <c r="J3775" s="23">
        <v>3</v>
      </c>
      <c r="K3775" s="23">
        <v>3</v>
      </c>
      <c r="L3775" s="65" t="s">
        <v>67</v>
      </c>
      <c r="M3775" s="66" t="s">
        <v>44</v>
      </c>
      <c r="N3775" s="154">
        <v>25</v>
      </c>
      <c r="EG3775" s="151" t="s">
        <v>3604</v>
      </c>
      <c r="EN3775" s="32"/>
      <c r="EP3775" s="65" t="s">
        <v>3605</v>
      </c>
      <c r="EQ3775" s="152"/>
      <c r="ER3775" s="65" t="s">
        <v>1128</v>
      </c>
      <c r="ES3775" s="152"/>
      <c r="ET3775" s="65" t="s">
        <v>233</v>
      </c>
      <c r="EU3775" s="153"/>
      <c r="EV3775" s="153"/>
      <c r="EW3775" s="153"/>
    </row>
    <row r="3776" spans="1:153" s="151" customFormat="1" hidden="1" outlineLevel="2">
      <c r="A3776" s="28"/>
      <c r="B3776" s="29">
        <v>110</v>
      </c>
      <c r="C3776" s="26" t="s">
        <v>2522</v>
      </c>
      <c r="D3776" s="26" t="s">
        <v>3591</v>
      </c>
      <c r="E3776" s="29"/>
      <c r="F3776" s="27" t="s">
        <v>6789</v>
      </c>
      <c r="G3776" s="30" t="s">
        <v>59</v>
      </c>
      <c r="H3776" s="30"/>
      <c r="I3776" s="24" t="s">
        <v>43</v>
      </c>
      <c r="J3776" s="23">
        <v>3</v>
      </c>
      <c r="K3776" s="23">
        <v>11</v>
      </c>
      <c r="L3776" s="65" t="s">
        <v>217</v>
      </c>
      <c r="M3776" s="29" t="s">
        <v>3597</v>
      </c>
      <c r="N3776" s="154">
        <v>0.9</v>
      </c>
      <c r="EN3776" s="32"/>
      <c r="EP3776" s="65"/>
      <c r="EQ3776" s="152"/>
      <c r="ER3776" s="65"/>
      <c r="ES3776" s="152"/>
      <c r="ET3776" s="65"/>
      <c r="EU3776" s="153"/>
      <c r="EV3776" s="153"/>
      <c r="EW3776" s="153"/>
    </row>
    <row r="3777" spans="1:153" s="151" customFormat="1" ht="128.25" hidden="1" outlineLevel="2">
      <c r="A3777" s="28"/>
      <c r="B3777" s="29">
        <v>110</v>
      </c>
      <c r="C3777" s="26" t="s">
        <v>2522</v>
      </c>
      <c r="D3777" s="26" t="s">
        <v>3591</v>
      </c>
      <c r="E3777" s="29"/>
      <c r="F3777" s="27" t="s">
        <v>6790</v>
      </c>
      <c r="G3777" s="30" t="s">
        <v>45</v>
      </c>
      <c r="H3777" s="30"/>
      <c r="I3777" s="24" t="s">
        <v>43</v>
      </c>
      <c r="J3777" s="23">
        <v>6</v>
      </c>
      <c r="K3777" s="23">
        <v>6</v>
      </c>
      <c r="L3777" s="31" t="s">
        <v>3606</v>
      </c>
      <c r="M3777" s="66" t="s">
        <v>44</v>
      </c>
      <c r="N3777" s="154">
        <v>6</v>
      </c>
      <c r="EG3777" s="151" t="s">
        <v>3607</v>
      </c>
      <c r="EN3777" s="32"/>
      <c r="EP3777" s="65" t="s">
        <v>3608</v>
      </c>
      <c r="EQ3777" s="152"/>
      <c r="ER3777" s="65" t="s">
        <v>3609</v>
      </c>
      <c r="ES3777" s="152"/>
      <c r="ET3777" s="65" t="s">
        <v>3605</v>
      </c>
      <c r="EU3777" s="153"/>
      <c r="EV3777" s="153"/>
      <c r="EW3777" s="153"/>
    </row>
    <row r="3778" spans="1:153" s="151" customFormat="1" ht="85.5" outlineLevel="1" collapsed="1">
      <c r="A3778" s="28" t="s">
        <v>2497</v>
      </c>
      <c r="B3778" s="29">
        <v>110</v>
      </c>
      <c r="C3778" s="26" t="s">
        <v>2522</v>
      </c>
      <c r="D3778" s="26" t="s">
        <v>3591</v>
      </c>
      <c r="E3778" s="29" t="s">
        <v>3610</v>
      </c>
      <c r="F3778" s="27" t="s">
        <v>3611</v>
      </c>
      <c r="G3778" s="30"/>
      <c r="H3778" s="30"/>
      <c r="I3778" s="24"/>
      <c r="J3778" s="23">
        <v>2</v>
      </c>
      <c r="K3778" s="23">
        <v>12</v>
      </c>
      <c r="L3778" s="27" t="str">
        <f>L3779&amp;" "&amp;N3779&amp;M3779&amp;", "&amp;L3780&amp;" "&amp;N3780&amp;M3780&amp;", "&amp;L3781&amp;" "&amp;N3781&amp;M3781&amp;", "&amp;L3782&amp;" "&amp;N3782&amp;M3782&amp;", "&amp;L3783&amp;" "&amp;N3783&amp;M3783&amp;""</f>
        <v>Ручная расчистка просек 4га., Вырубка угрожающих деревьев 25шт., Расширение просек 1,4га., Замена повреждённых изоляторов 4шт., Механизированная расчистка просек 4га.</v>
      </c>
      <c r="M3778" s="57"/>
      <c r="N3778" s="21"/>
      <c r="EN3778" s="32"/>
      <c r="EP3778" s="152"/>
      <c r="EQ3778" s="152"/>
      <c r="ER3778" s="70" t="s">
        <v>3612</v>
      </c>
      <c r="ES3778" s="152"/>
      <c r="ET3778" s="152"/>
      <c r="EU3778" s="152"/>
      <c r="EV3778" s="152"/>
    </row>
    <row r="3779" spans="1:153" s="151" customFormat="1" ht="85.5" hidden="1" outlineLevel="2">
      <c r="A3779" s="28"/>
      <c r="B3779" s="29">
        <v>110</v>
      </c>
      <c r="C3779" s="26" t="s">
        <v>2522</v>
      </c>
      <c r="D3779" s="26" t="s">
        <v>3591</v>
      </c>
      <c r="E3779" s="29"/>
      <c r="F3779" s="27" t="s">
        <v>6791</v>
      </c>
      <c r="G3779" s="30" t="s">
        <v>59</v>
      </c>
      <c r="H3779" s="30"/>
      <c r="I3779" s="24" t="s">
        <v>43</v>
      </c>
      <c r="J3779" s="23">
        <v>2</v>
      </c>
      <c r="K3779" s="23">
        <v>7</v>
      </c>
      <c r="L3779" s="65" t="s">
        <v>62</v>
      </c>
      <c r="M3779" s="29" t="s">
        <v>3597</v>
      </c>
      <c r="N3779" s="154">
        <v>4</v>
      </c>
      <c r="EP3779" s="152"/>
      <c r="EQ3779" s="152"/>
      <c r="ER3779" s="70" t="s">
        <v>3613</v>
      </c>
      <c r="ES3779" s="152"/>
      <c r="ET3779" s="152"/>
      <c r="EU3779" s="152"/>
      <c r="EV3779" s="152"/>
    </row>
    <row r="3780" spans="1:153" s="151" customFormat="1" ht="71.25" hidden="1" outlineLevel="2">
      <c r="A3780" s="28"/>
      <c r="B3780" s="29">
        <v>110</v>
      </c>
      <c r="C3780" s="26" t="s">
        <v>2522</v>
      </c>
      <c r="D3780" s="26" t="s">
        <v>3591</v>
      </c>
      <c r="E3780" s="29"/>
      <c r="F3780" s="27" t="s">
        <v>3614</v>
      </c>
      <c r="G3780" s="30" t="s">
        <v>59</v>
      </c>
      <c r="H3780" s="30"/>
      <c r="I3780" s="24" t="s">
        <v>43</v>
      </c>
      <c r="J3780" s="23">
        <v>6</v>
      </c>
      <c r="K3780" s="23">
        <v>7</v>
      </c>
      <c r="L3780" s="65" t="s">
        <v>67</v>
      </c>
      <c r="M3780" s="66" t="s">
        <v>44</v>
      </c>
      <c r="N3780" s="154">
        <v>25</v>
      </c>
      <c r="EP3780" s="152"/>
      <c r="EQ3780" s="152"/>
      <c r="ER3780" s="65" t="s">
        <v>3053</v>
      </c>
      <c r="ES3780" s="152"/>
      <c r="ET3780" s="152"/>
      <c r="EU3780" s="152"/>
      <c r="EV3780" s="152"/>
    </row>
    <row r="3781" spans="1:153" s="151" customFormat="1" ht="71.25" hidden="1" outlineLevel="2">
      <c r="A3781" s="28"/>
      <c r="B3781" s="29">
        <v>110</v>
      </c>
      <c r="C3781" s="26" t="s">
        <v>2522</v>
      </c>
      <c r="D3781" s="26" t="s">
        <v>3591</v>
      </c>
      <c r="E3781" s="29"/>
      <c r="F3781" s="27" t="s">
        <v>6792</v>
      </c>
      <c r="G3781" s="30" t="s">
        <v>59</v>
      </c>
      <c r="H3781" s="30"/>
      <c r="I3781" s="24" t="s">
        <v>43</v>
      </c>
      <c r="J3781" s="23" t="s">
        <v>206</v>
      </c>
      <c r="K3781" s="23">
        <v>7</v>
      </c>
      <c r="L3781" s="65" t="s">
        <v>217</v>
      </c>
      <c r="M3781" s="29" t="s">
        <v>3597</v>
      </c>
      <c r="N3781" s="154">
        <v>1.4</v>
      </c>
      <c r="EP3781" s="152"/>
      <c r="EQ3781" s="152"/>
      <c r="ER3781" s="65" t="s">
        <v>3615</v>
      </c>
      <c r="ES3781" s="152"/>
      <c r="ET3781" s="152"/>
      <c r="EU3781" s="152"/>
      <c r="EV3781" s="152"/>
    </row>
    <row r="3782" spans="1:153" s="151" customFormat="1" ht="71.25" hidden="1" outlineLevel="2">
      <c r="A3782" s="28"/>
      <c r="B3782" s="29">
        <v>110</v>
      </c>
      <c r="C3782" s="26" t="s">
        <v>2522</v>
      </c>
      <c r="D3782" s="26" t="s">
        <v>3591</v>
      </c>
      <c r="E3782" s="29"/>
      <c r="F3782" s="27" t="s">
        <v>6793</v>
      </c>
      <c r="G3782" s="30" t="s">
        <v>45</v>
      </c>
      <c r="H3782" s="30"/>
      <c r="I3782" s="24" t="s">
        <v>43</v>
      </c>
      <c r="J3782" s="23">
        <v>6</v>
      </c>
      <c r="K3782" s="23">
        <v>6</v>
      </c>
      <c r="L3782" s="31" t="s">
        <v>3606</v>
      </c>
      <c r="M3782" s="66" t="s">
        <v>44</v>
      </c>
      <c r="N3782" s="154">
        <v>4</v>
      </c>
      <c r="EP3782" s="152"/>
      <c r="EQ3782" s="152"/>
      <c r="ER3782" s="65" t="s">
        <v>3616</v>
      </c>
      <c r="ES3782" s="152"/>
      <c r="ET3782" s="152"/>
      <c r="EU3782" s="152"/>
      <c r="EV3782" s="152"/>
    </row>
    <row r="3783" spans="1:153" s="151" customFormat="1" hidden="1" outlineLevel="2">
      <c r="A3783" s="28"/>
      <c r="B3783" s="29">
        <v>110</v>
      </c>
      <c r="C3783" s="26" t="s">
        <v>2522</v>
      </c>
      <c r="D3783" s="26" t="s">
        <v>3591</v>
      </c>
      <c r="E3783" s="29"/>
      <c r="F3783" s="27" t="s">
        <v>6794</v>
      </c>
      <c r="G3783" s="30" t="s">
        <v>59</v>
      </c>
      <c r="H3783" s="30"/>
      <c r="I3783" s="24" t="s">
        <v>43</v>
      </c>
      <c r="J3783" s="23" t="s">
        <v>764</v>
      </c>
      <c r="K3783" s="23">
        <v>12</v>
      </c>
      <c r="L3783" s="65" t="s">
        <v>65</v>
      </c>
      <c r="M3783" s="29" t="s">
        <v>3597</v>
      </c>
      <c r="N3783" s="154">
        <v>4</v>
      </c>
      <c r="EP3783" s="152"/>
      <c r="EQ3783" s="152"/>
      <c r="ES3783" s="152"/>
      <c r="ET3783" s="152"/>
      <c r="EU3783" s="152"/>
      <c r="EV3783" s="152"/>
    </row>
    <row r="3784" spans="1:153" s="151" customFormat="1" ht="85.5" outlineLevel="1" collapsed="1">
      <c r="A3784" s="28" t="s">
        <v>2506</v>
      </c>
      <c r="B3784" s="29">
        <v>110</v>
      </c>
      <c r="C3784" s="26" t="s">
        <v>2522</v>
      </c>
      <c r="D3784" s="26" t="s">
        <v>3591</v>
      </c>
      <c r="E3784" s="29" t="s">
        <v>3617</v>
      </c>
      <c r="F3784" s="27" t="s">
        <v>3618</v>
      </c>
      <c r="G3784" s="30"/>
      <c r="H3784" s="30"/>
      <c r="I3784" s="24"/>
      <c r="J3784" s="23">
        <v>1</v>
      </c>
      <c r="K3784" s="23">
        <v>11</v>
      </c>
      <c r="L3784" s="27" t="str">
        <f>L3785&amp;" "&amp;N3785&amp;M3785&amp;", "&amp;L3786&amp;" "&amp;N3786&amp;M3786&amp;", "&amp;L3787&amp;" "&amp;N3787&amp;M3787&amp;", "&amp;L3788&amp;" "&amp;N3788&amp;M3788&amp;""</f>
        <v>Ручная расчистка просек 5га., Вырубка угрожающих деревьев 25шт., Расширение просек 0,65га., Замена повреждённых изоляторов 4шт.</v>
      </c>
      <c r="M3784" s="57"/>
      <c r="N3784" s="21"/>
      <c r="EN3784" s="32"/>
      <c r="EP3784" s="152"/>
      <c r="EQ3784" s="152"/>
      <c r="ER3784" s="70" t="s">
        <v>3612</v>
      </c>
      <c r="ES3784" s="152"/>
      <c r="ET3784" s="152"/>
      <c r="EU3784" s="152"/>
      <c r="EV3784" s="152"/>
    </row>
    <row r="3785" spans="1:153" s="151" customFormat="1" ht="85.5" hidden="1" outlineLevel="2">
      <c r="A3785" s="28"/>
      <c r="B3785" s="29">
        <v>110</v>
      </c>
      <c r="C3785" s="26" t="s">
        <v>2522</v>
      </c>
      <c r="D3785" s="26" t="s">
        <v>3591</v>
      </c>
      <c r="E3785" s="29"/>
      <c r="F3785" s="27" t="s">
        <v>6795</v>
      </c>
      <c r="G3785" s="30" t="s">
        <v>59</v>
      </c>
      <c r="H3785" s="30"/>
      <c r="I3785" s="24" t="s">
        <v>43</v>
      </c>
      <c r="J3785" s="23">
        <v>1</v>
      </c>
      <c r="K3785" s="23">
        <v>10</v>
      </c>
      <c r="L3785" s="65" t="s">
        <v>62</v>
      </c>
      <c r="M3785" s="29" t="s">
        <v>3597</v>
      </c>
      <c r="N3785" s="154">
        <v>5</v>
      </c>
      <c r="EP3785" s="152"/>
      <c r="EQ3785" s="152"/>
      <c r="ER3785" s="70" t="s">
        <v>3613</v>
      </c>
      <c r="ES3785" s="152"/>
      <c r="ET3785" s="152"/>
      <c r="EU3785" s="152"/>
      <c r="EV3785" s="152"/>
    </row>
    <row r="3786" spans="1:153" s="151" customFormat="1" ht="71.25" hidden="1" outlineLevel="2">
      <c r="A3786" s="28"/>
      <c r="B3786" s="29">
        <v>110</v>
      </c>
      <c r="C3786" s="26" t="s">
        <v>2522</v>
      </c>
      <c r="D3786" s="26" t="s">
        <v>3591</v>
      </c>
      <c r="E3786" s="29"/>
      <c r="F3786" s="27" t="s">
        <v>3619</v>
      </c>
      <c r="G3786" s="30" t="s">
        <v>59</v>
      </c>
      <c r="H3786" s="30"/>
      <c r="I3786" s="24" t="s">
        <v>43</v>
      </c>
      <c r="J3786" s="23">
        <v>10</v>
      </c>
      <c r="K3786" s="23">
        <v>10</v>
      </c>
      <c r="L3786" s="65" t="s">
        <v>67</v>
      </c>
      <c r="M3786" s="66" t="s">
        <v>44</v>
      </c>
      <c r="N3786" s="154">
        <v>25</v>
      </c>
      <c r="EP3786" s="152"/>
      <c r="EQ3786" s="152"/>
      <c r="ER3786" s="65" t="s">
        <v>3053</v>
      </c>
      <c r="ES3786" s="152"/>
      <c r="ET3786" s="152"/>
      <c r="EU3786" s="152"/>
      <c r="EV3786" s="152"/>
    </row>
    <row r="3787" spans="1:153" s="151" customFormat="1" ht="71.25" hidden="1" outlineLevel="2">
      <c r="A3787" s="28"/>
      <c r="B3787" s="29">
        <v>110</v>
      </c>
      <c r="C3787" s="26" t="s">
        <v>2522</v>
      </c>
      <c r="D3787" s="26" t="s">
        <v>3591</v>
      </c>
      <c r="E3787" s="29"/>
      <c r="F3787" s="27" t="s">
        <v>6796</v>
      </c>
      <c r="G3787" s="30" t="s">
        <v>59</v>
      </c>
      <c r="H3787" s="30"/>
      <c r="I3787" s="24" t="s">
        <v>43</v>
      </c>
      <c r="J3787" s="23">
        <v>10</v>
      </c>
      <c r="K3787" s="23">
        <v>11</v>
      </c>
      <c r="L3787" s="65" t="s">
        <v>217</v>
      </c>
      <c r="M3787" s="29" t="s">
        <v>3597</v>
      </c>
      <c r="N3787" s="154">
        <v>0.65</v>
      </c>
      <c r="EP3787" s="152"/>
      <c r="EQ3787" s="152"/>
      <c r="ER3787" s="65" t="s">
        <v>3615</v>
      </c>
      <c r="ES3787" s="152"/>
      <c r="ET3787" s="152"/>
      <c r="EU3787" s="152"/>
      <c r="EV3787" s="152"/>
    </row>
    <row r="3788" spans="1:153" s="151" customFormat="1" ht="71.25" hidden="1" outlineLevel="2">
      <c r="A3788" s="28"/>
      <c r="B3788" s="29">
        <v>110</v>
      </c>
      <c r="C3788" s="26" t="s">
        <v>2522</v>
      </c>
      <c r="D3788" s="26" t="s">
        <v>3591</v>
      </c>
      <c r="E3788" s="29"/>
      <c r="F3788" s="27" t="s">
        <v>6797</v>
      </c>
      <c r="G3788" s="30" t="s">
        <v>45</v>
      </c>
      <c r="H3788" s="30"/>
      <c r="I3788" s="24" t="s">
        <v>43</v>
      </c>
      <c r="J3788" s="23">
        <v>6</v>
      </c>
      <c r="K3788" s="23">
        <v>6</v>
      </c>
      <c r="L3788" s="31" t="s">
        <v>3606</v>
      </c>
      <c r="M3788" s="66" t="s">
        <v>44</v>
      </c>
      <c r="N3788" s="154">
        <v>4</v>
      </c>
      <c r="EP3788" s="152"/>
      <c r="EQ3788" s="152"/>
      <c r="ER3788" s="65" t="s">
        <v>3616</v>
      </c>
      <c r="ES3788" s="152"/>
      <c r="ET3788" s="152"/>
      <c r="EU3788" s="152"/>
      <c r="EV3788" s="152"/>
    </row>
    <row r="3789" spans="1:153" s="151" customFormat="1" ht="85.5" outlineLevel="1" collapsed="1">
      <c r="A3789" s="28" t="s">
        <v>2513</v>
      </c>
      <c r="B3789" s="29">
        <v>110</v>
      </c>
      <c r="C3789" s="26" t="s">
        <v>2522</v>
      </c>
      <c r="D3789" s="26" t="s">
        <v>3591</v>
      </c>
      <c r="E3789" s="29" t="s">
        <v>3620</v>
      </c>
      <c r="F3789" s="27" t="s">
        <v>3621</v>
      </c>
      <c r="G3789" s="30"/>
      <c r="H3789" s="30"/>
      <c r="I3789" s="24"/>
      <c r="J3789" s="23">
        <v>5</v>
      </c>
      <c r="K3789" s="23">
        <v>12</v>
      </c>
      <c r="L3789" s="27" t="str">
        <f>L3790&amp;" "&amp;N3790&amp;M3790&amp;", "&amp;L3791&amp;" "&amp;N3791&amp;M3791&amp;", "&amp;L3792&amp;" "&amp;N3792&amp;M3792&amp;", "&amp;L3793&amp;" "&amp;N3793&amp;M3793&amp;", "&amp;L3794&amp;" "&amp;N3794&amp;M3794&amp;""</f>
        <v>Ручная расчистка просек 4га., Вырубка угрожающих деревьев 25шт., Механизированная расчистка просек 12га., Расширение просек 1,5га., Замена повреждённых изоляторов 8шт.</v>
      </c>
      <c r="M3789" s="57"/>
      <c r="N3789" s="21"/>
      <c r="EN3789" s="32"/>
      <c r="EP3789" s="152"/>
      <c r="EQ3789" s="152"/>
      <c r="ER3789" s="70" t="s">
        <v>3612</v>
      </c>
      <c r="ES3789" s="152"/>
      <c r="ET3789" s="152"/>
      <c r="EU3789" s="152"/>
      <c r="EV3789" s="152"/>
    </row>
    <row r="3790" spans="1:153" s="151" customFormat="1" hidden="1" outlineLevel="2">
      <c r="A3790" s="28"/>
      <c r="B3790" s="29">
        <v>110</v>
      </c>
      <c r="C3790" s="26" t="s">
        <v>2522</v>
      </c>
      <c r="D3790" s="26" t="s">
        <v>3591</v>
      </c>
      <c r="E3790" s="29"/>
      <c r="F3790" s="5" t="s">
        <v>6798</v>
      </c>
      <c r="G3790" s="30" t="s">
        <v>59</v>
      </c>
      <c r="H3790" s="30"/>
      <c r="I3790" s="24" t="s">
        <v>43</v>
      </c>
      <c r="J3790" s="23">
        <v>5</v>
      </c>
      <c r="K3790" s="23">
        <v>12</v>
      </c>
      <c r="L3790" s="65" t="s">
        <v>62</v>
      </c>
      <c r="M3790" s="29" t="s">
        <v>3597</v>
      </c>
      <c r="N3790" s="154">
        <v>4</v>
      </c>
    </row>
    <row r="3791" spans="1:153" s="151" customFormat="1" hidden="1" outlineLevel="2">
      <c r="A3791" s="28"/>
      <c r="B3791" s="29">
        <v>110</v>
      </c>
      <c r="C3791" s="26" t="s">
        <v>2522</v>
      </c>
      <c r="D3791" s="26" t="s">
        <v>3591</v>
      </c>
      <c r="E3791" s="29"/>
      <c r="F3791" s="5" t="s">
        <v>3622</v>
      </c>
      <c r="G3791" s="30" t="s">
        <v>59</v>
      </c>
      <c r="H3791" s="30"/>
      <c r="I3791" s="24" t="s">
        <v>43</v>
      </c>
      <c r="J3791" s="23">
        <v>6</v>
      </c>
      <c r="K3791" s="23">
        <v>9</v>
      </c>
      <c r="L3791" s="65" t="s">
        <v>67</v>
      </c>
      <c r="M3791" s="66" t="s">
        <v>44</v>
      </c>
      <c r="N3791" s="21">
        <v>25</v>
      </c>
    </row>
    <row r="3792" spans="1:153" s="151" customFormat="1" hidden="1" outlineLevel="2">
      <c r="A3792" s="28"/>
      <c r="B3792" s="29">
        <v>110</v>
      </c>
      <c r="C3792" s="26" t="s">
        <v>2522</v>
      </c>
      <c r="D3792" s="26" t="s">
        <v>3591</v>
      </c>
      <c r="E3792" s="29"/>
      <c r="F3792" s="5" t="s">
        <v>6799</v>
      </c>
      <c r="G3792" s="30" t="s">
        <v>59</v>
      </c>
      <c r="H3792" s="30"/>
      <c r="I3792" s="24" t="s">
        <v>43</v>
      </c>
      <c r="J3792" s="23">
        <v>10</v>
      </c>
      <c r="K3792" s="23">
        <v>11</v>
      </c>
      <c r="L3792" s="65" t="s">
        <v>65</v>
      </c>
      <c r="M3792" s="29" t="s">
        <v>3597</v>
      </c>
      <c r="N3792" s="154">
        <v>12</v>
      </c>
    </row>
    <row r="3793" spans="1:14" s="151" customFormat="1" hidden="1" outlineLevel="2">
      <c r="A3793" s="28"/>
      <c r="B3793" s="29">
        <v>110</v>
      </c>
      <c r="C3793" s="26" t="s">
        <v>2522</v>
      </c>
      <c r="D3793" s="26" t="s">
        <v>3591</v>
      </c>
      <c r="E3793" s="29"/>
      <c r="F3793" s="5" t="s">
        <v>6800</v>
      </c>
      <c r="G3793" s="30" t="s">
        <v>59</v>
      </c>
      <c r="H3793" s="30"/>
      <c r="I3793" s="24" t="s">
        <v>43</v>
      </c>
      <c r="J3793" s="23">
        <v>5</v>
      </c>
      <c r="K3793" s="23">
        <v>7</v>
      </c>
      <c r="L3793" s="65" t="s">
        <v>217</v>
      </c>
      <c r="M3793" s="29" t="s">
        <v>3597</v>
      </c>
      <c r="N3793" s="154">
        <v>1.5</v>
      </c>
    </row>
    <row r="3794" spans="1:14" s="151" customFormat="1" ht="42.75" hidden="1" outlineLevel="2">
      <c r="A3794" s="28"/>
      <c r="B3794" s="29">
        <v>110</v>
      </c>
      <c r="C3794" s="26" t="s">
        <v>2522</v>
      </c>
      <c r="D3794" s="26" t="s">
        <v>3591</v>
      </c>
      <c r="E3794" s="29"/>
      <c r="F3794" s="27" t="s">
        <v>6801</v>
      </c>
      <c r="G3794" s="30" t="s">
        <v>45</v>
      </c>
      <c r="H3794" s="30"/>
      <c r="I3794" s="24" t="s">
        <v>43</v>
      </c>
      <c r="J3794" s="23">
        <v>5</v>
      </c>
      <c r="K3794" s="23">
        <v>9</v>
      </c>
      <c r="L3794" s="31" t="s">
        <v>3606</v>
      </c>
      <c r="M3794" s="66" t="s">
        <v>44</v>
      </c>
      <c r="N3794" s="154">
        <v>8</v>
      </c>
    </row>
    <row r="3795" spans="1:14" s="151" customFormat="1" ht="28.5" hidden="1" outlineLevel="2">
      <c r="A3795" s="28"/>
      <c r="B3795" s="29">
        <v>110</v>
      </c>
      <c r="C3795" s="26" t="s">
        <v>2522</v>
      </c>
      <c r="D3795" s="26" t="s">
        <v>3591</v>
      </c>
      <c r="E3795" s="29"/>
      <c r="F3795" s="27" t="s">
        <v>6802</v>
      </c>
      <c r="G3795" s="30" t="s">
        <v>59</v>
      </c>
      <c r="H3795" s="30"/>
      <c r="I3795" s="24" t="s">
        <v>43</v>
      </c>
      <c r="J3795" s="23" t="s">
        <v>331</v>
      </c>
      <c r="K3795" s="23">
        <v>8</v>
      </c>
      <c r="L3795" s="65" t="s">
        <v>65</v>
      </c>
      <c r="M3795" s="29" t="s">
        <v>3597</v>
      </c>
      <c r="N3795" s="154">
        <v>32</v>
      </c>
    </row>
    <row r="3796" spans="1:14" s="151" customFormat="1" hidden="1" outlineLevel="2">
      <c r="A3796" s="28"/>
      <c r="B3796" s="29">
        <v>110</v>
      </c>
      <c r="C3796" s="26" t="s">
        <v>2522</v>
      </c>
      <c r="D3796" s="26" t="s">
        <v>3591</v>
      </c>
      <c r="E3796" s="29"/>
      <c r="F3796" s="27" t="s">
        <v>6803</v>
      </c>
      <c r="G3796" s="30" t="s">
        <v>59</v>
      </c>
      <c r="H3796" s="30"/>
      <c r="I3796" s="24" t="s">
        <v>43</v>
      </c>
      <c r="J3796" s="23">
        <v>5</v>
      </c>
      <c r="K3796" s="23">
        <v>8</v>
      </c>
      <c r="L3796" s="65" t="s">
        <v>62</v>
      </c>
      <c r="M3796" s="29" t="s">
        <v>3597</v>
      </c>
      <c r="N3796" s="154">
        <v>2.7</v>
      </c>
    </row>
    <row r="3797" spans="1:14" s="151" customFormat="1" outlineLevel="1" collapsed="1">
      <c r="A3797" s="28" t="s">
        <v>96</v>
      </c>
      <c r="B3797" s="29">
        <v>110</v>
      </c>
      <c r="C3797" s="26" t="s">
        <v>2522</v>
      </c>
      <c r="D3797" s="26" t="s">
        <v>3591</v>
      </c>
      <c r="E3797" s="29" t="s">
        <v>3623</v>
      </c>
      <c r="F3797" s="27" t="s">
        <v>3624</v>
      </c>
      <c r="G3797" s="30"/>
      <c r="H3797" s="30"/>
      <c r="I3797" s="24"/>
      <c r="J3797" s="23">
        <v>6</v>
      </c>
      <c r="K3797" s="23">
        <v>6</v>
      </c>
      <c r="L3797" s="27" t="str">
        <f>L3798&amp;" "&amp;N3798&amp;M3798&amp;""</f>
        <v>Замена повреждённых изоляторов 4шт.</v>
      </c>
      <c r="M3797" s="57"/>
      <c r="N3797" s="21"/>
    </row>
    <row r="3798" spans="1:14" s="151" customFormat="1" ht="42.75" hidden="1" outlineLevel="2">
      <c r="A3798" s="28"/>
      <c r="B3798" s="29">
        <v>110</v>
      </c>
      <c r="C3798" s="26" t="s">
        <v>2522</v>
      </c>
      <c r="D3798" s="26" t="s">
        <v>3591</v>
      </c>
      <c r="E3798" s="29"/>
      <c r="F3798" s="27" t="s">
        <v>6804</v>
      </c>
      <c r="G3798" s="30" t="s">
        <v>45</v>
      </c>
      <c r="H3798" s="30"/>
      <c r="I3798" s="24" t="s">
        <v>43</v>
      </c>
      <c r="J3798" s="23">
        <v>6</v>
      </c>
      <c r="K3798" s="23">
        <v>6</v>
      </c>
      <c r="L3798" s="31" t="s">
        <v>3606</v>
      </c>
      <c r="M3798" s="66" t="s">
        <v>44</v>
      </c>
      <c r="N3798" s="154">
        <v>4</v>
      </c>
    </row>
    <row r="3799" spans="1:14" s="155" customFormat="1" ht="57" outlineLevel="1" collapsed="1">
      <c r="A3799" s="28" t="s">
        <v>104</v>
      </c>
      <c r="B3799" s="23">
        <v>110</v>
      </c>
      <c r="C3799" s="30" t="s">
        <v>2581</v>
      </c>
      <c r="D3799" s="29" t="s">
        <v>3591</v>
      </c>
      <c r="E3799" s="29" t="s">
        <v>3625</v>
      </c>
      <c r="F3799" s="72" t="s">
        <v>3626</v>
      </c>
      <c r="G3799" s="147"/>
      <c r="H3799" s="30"/>
      <c r="I3799" s="30"/>
      <c r="J3799" s="29" t="s">
        <v>215</v>
      </c>
      <c r="K3799" s="29">
        <v>12</v>
      </c>
      <c r="L3799" s="27" t="str">
        <f>L3800&amp;" "&amp;N3800&amp;M3800&amp;", "&amp;L3801&amp;" "&amp;N3801&amp;M3801&amp;", "&amp;L3802&amp;" "&amp;N3802&amp;M3802&amp;", "&amp;L3803&amp;" "&amp;N3803&amp;M3803&amp;","&amp;L3804&amp;" "&amp;N3804&amp;M3804&amp;""</f>
        <v>Расширение просек 3га., Механизированная расчистка просек 6,85га., Замена повреждённых изоляторов 3шт., Ручная расчистка просек 1,4га.,Вырубка угрожающих деревьев 50шт.</v>
      </c>
      <c r="M3799" s="29"/>
      <c r="N3799" s="21"/>
    </row>
    <row r="3800" spans="1:14" s="155" customFormat="1" ht="42.75" hidden="1" outlineLevel="2">
      <c r="A3800" s="28"/>
      <c r="B3800" s="29">
        <v>110</v>
      </c>
      <c r="C3800" s="30" t="s">
        <v>2581</v>
      </c>
      <c r="D3800" s="29" t="s">
        <v>3591</v>
      </c>
      <c r="E3800" s="29"/>
      <c r="F3800" s="71" t="s">
        <v>6506</v>
      </c>
      <c r="G3800" s="147" t="s">
        <v>2766</v>
      </c>
      <c r="H3800" s="30" t="s">
        <v>3627</v>
      </c>
      <c r="I3800" s="29" t="s">
        <v>43</v>
      </c>
      <c r="J3800" s="29">
        <v>5</v>
      </c>
      <c r="K3800" s="29">
        <v>12</v>
      </c>
      <c r="L3800" s="65" t="s">
        <v>217</v>
      </c>
      <c r="M3800" s="29" t="s">
        <v>3597</v>
      </c>
      <c r="N3800" s="21">
        <v>3</v>
      </c>
    </row>
    <row r="3801" spans="1:14" s="155" customFormat="1" hidden="1" outlineLevel="2">
      <c r="A3801" s="28"/>
      <c r="B3801" s="29">
        <v>110</v>
      </c>
      <c r="C3801" s="30" t="s">
        <v>2581</v>
      </c>
      <c r="D3801" s="29" t="s">
        <v>3591</v>
      </c>
      <c r="E3801" s="29"/>
      <c r="F3801" s="72" t="s">
        <v>6805</v>
      </c>
      <c r="G3801" s="147" t="s">
        <v>59</v>
      </c>
      <c r="H3801" s="30"/>
      <c r="I3801" s="29" t="s">
        <v>43</v>
      </c>
      <c r="J3801" s="29" t="s">
        <v>215</v>
      </c>
      <c r="K3801" s="29">
        <v>5</v>
      </c>
      <c r="L3801" s="65" t="s">
        <v>65</v>
      </c>
      <c r="M3801" s="29" t="s">
        <v>3597</v>
      </c>
      <c r="N3801" s="21">
        <v>6.85</v>
      </c>
    </row>
    <row r="3802" spans="1:14" s="155" customFormat="1" ht="42.75" hidden="1" outlineLevel="2">
      <c r="A3802" s="28"/>
      <c r="B3802" s="29">
        <v>110</v>
      </c>
      <c r="C3802" s="30" t="s">
        <v>2581</v>
      </c>
      <c r="D3802" s="29" t="s">
        <v>3591</v>
      </c>
      <c r="E3802" s="29"/>
      <c r="F3802" s="72" t="s">
        <v>6806</v>
      </c>
      <c r="G3802" s="147" t="s">
        <v>2766</v>
      </c>
      <c r="H3802" s="30" t="s">
        <v>3627</v>
      </c>
      <c r="I3802" s="29" t="s">
        <v>43</v>
      </c>
      <c r="J3802" s="29">
        <v>4</v>
      </c>
      <c r="K3802" s="29">
        <v>4</v>
      </c>
      <c r="L3802" s="31" t="s">
        <v>3606</v>
      </c>
      <c r="M3802" s="29" t="s">
        <v>44</v>
      </c>
      <c r="N3802" s="21">
        <v>3</v>
      </c>
    </row>
    <row r="3803" spans="1:14" s="155" customFormat="1" hidden="1" outlineLevel="2">
      <c r="A3803" s="28"/>
      <c r="B3803" s="29">
        <v>110</v>
      </c>
      <c r="C3803" s="30" t="s">
        <v>2581</v>
      </c>
      <c r="D3803" s="29" t="s">
        <v>3591</v>
      </c>
      <c r="E3803" s="29"/>
      <c r="F3803" s="71" t="s">
        <v>6807</v>
      </c>
      <c r="G3803" s="147" t="s">
        <v>59</v>
      </c>
      <c r="H3803" s="30"/>
      <c r="I3803" s="29" t="s">
        <v>43</v>
      </c>
      <c r="J3803" s="29">
        <v>4</v>
      </c>
      <c r="K3803" s="29">
        <v>9</v>
      </c>
      <c r="L3803" s="65" t="s">
        <v>62</v>
      </c>
      <c r="M3803" s="29" t="s">
        <v>3597</v>
      </c>
      <c r="N3803" s="21">
        <v>1.4</v>
      </c>
    </row>
    <row r="3804" spans="1:14" s="155" customFormat="1" hidden="1" outlineLevel="2">
      <c r="A3804" s="28"/>
      <c r="B3804" s="29">
        <v>110</v>
      </c>
      <c r="C3804" s="30" t="s">
        <v>2581</v>
      </c>
      <c r="D3804" s="29" t="s">
        <v>3591</v>
      </c>
      <c r="E3804" s="29"/>
      <c r="F3804" s="72" t="s">
        <v>3628</v>
      </c>
      <c r="G3804" s="147" t="s">
        <v>59</v>
      </c>
      <c r="H3804" s="30"/>
      <c r="I3804" s="29" t="s">
        <v>43</v>
      </c>
      <c r="J3804" s="29">
        <v>4</v>
      </c>
      <c r="K3804" s="29">
        <v>4</v>
      </c>
      <c r="L3804" s="65" t="s">
        <v>67</v>
      </c>
      <c r="M3804" s="29" t="s">
        <v>44</v>
      </c>
      <c r="N3804" s="21">
        <v>50</v>
      </c>
    </row>
    <row r="3805" spans="1:14" s="155" customFormat="1" ht="28.5" outlineLevel="1" collapsed="1">
      <c r="A3805" s="28" t="s">
        <v>114</v>
      </c>
      <c r="B3805" s="23">
        <v>110</v>
      </c>
      <c r="C3805" s="30" t="s">
        <v>2581</v>
      </c>
      <c r="D3805" s="29" t="s">
        <v>3591</v>
      </c>
      <c r="E3805" s="29" t="s">
        <v>3629</v>
      </c>
      <c r="F3805" s="72" t="s">
        <v>3630</v>
      </c>
      <c r="G3805" s="147"/>
      <c r="H3805" s="30"/>
      <c r="I3805" s="30"/>
      <c r="J3805" s="29" t="s">
        <v>206</v>
      </c>
      <c r="K3805" s="29" t="s">
        <v>854</v>
      </c>
      <c r="L3805" s="27" t="str">
        <f>L3806&amp;" "&amp;N3806&amp;M3806&amp;", "&amp;L3807&amp;" "&amp;N3807&amp;M3807&amp;""</f>
        <v>Ручная расчистка просек 2га., Вырубка угрожающих деревьев 100шт.</v>
      </c>
      <c r="M3805" s="29"/>
      <c r="N3805" s="21"/>
    </row>
    <row r="3806" spans="1:14" s="155" customFormat="1" hidden="1" outlineLevel="2">
      <c r="A3806" s="28"/>
      <c r="B3806" s="29">
        <v>110</v>
      </c>
      <c r="C3806" s="30" t="s">
        <v>2581</v>
      </c>
      <c r="D3806" s="29" t="s">
        <v>3591</v>
      </c>
      <c r="E3806" s="29"/>
      <c r="F3806" s="72" t="s">
        <v>123</v>
      </c>
      <c r="G3806" s="147" t="s">
        <v>59</v>
      </c>
      <c r="H3806" s="30"/>
      <c r="I3806" s="29" t="s">
        <v>43</v>
      </c>
      <c r="J3806" s="29">
        <v>3</v>
      </c>
      <c r="K3806" s="29">
        <v>11</v>
      </c>
      <c r="L3806" s="65" t="s">
        <v>62</v>
      </c>
      <c r="M3806" s="29" t="s">
        <v>3597</v>
      </c>
      <c r="N3806" s="21">
        <v>2</v>
      </c>
    </row>
    <row r="3807" spans="1:14" s="155" customFormat="1" hidden="1" outlineLevel="2">
      <c r="A3807" s="28"/>
      <c r="B3807" s="29">
        <v>110</v>
      </c>
      <c r="C3807" s="30" t="s">
        <v>2581</v>
      </c>
      <c r="D3807" s="29" t="s">
        <v>3591</v>
      </c>
      <c r="E3807" s="29"/>
      <c r="F3807" s="72" t="s">
        <v>3631</v>
      </c>
      <c r="G3807" s="147" t="s">
        <v>59</v>
      </c>
      <c r="H3807" s="30"/>
      <c r="I3807" s="29" t="s">
        <v>43</v>
      </c>
      <c r="J3807" s="29">
        <v>11</v>
      </c>
      <c r="K3807" s="29">
        <v>11</v>
      </c>
      <c r="L3807" s="65" t="s">
        <v>67</v>
      </c>
      <c r="M3807" s="29" t="s">
        <v>44</v>
      </c>
      <c r="N3807" s="21">
        <v>100</v>
      </c>
    </row>
    <row r="3808" spans="1:14" s="155" customFormat="1" ht="28.5" outlineLevel="1" collapsed="1">
      <c r="A3808" s="28" t="s">
        <v>118</v>
      </c>
      <c r="B3808" s="23">
        <v>110</v>
      </c>
      <c r="C3808" s="30" t="s">
        <v>2581</v>
      </c>
      <c r="D3808" s="29" t="s">
        <v>3591</v>
      </c>
      <c r="E3808" s="29" t="s">
        <v>3629</v>
      </c>
      <c r="F3808" s="72" t="s">
        <v>3632</v>
      </c>
      <c r="G3808" s="147"/>
      <c r="H3808" s="30"/>
      <c r="I3808" s="30"/>
      <c r="J3808" s="29" t="s">
        <v>332</v>
      </c>
      <c r="K3808" s="29" t="s">
        <v>346</v>
      </c>
      <c r="L3808" s="27" t="str">
        <f>L3809&amp;" "&amp;N3809&amp;M3809&amp;", "&amp;L3810&amp;" "&amp;N3810&amp;M3810&amp;""</f>
        <v>Ручная расчистка просек 2га., Вырубка угрожающих деревьев 50шт.</v>
      </c>
      <c r="M3808" s="29"/>
      <c r="N3808" s="21"/>
    </row>
    <row r="3809" spans="1:152" s="155" customFormat="1" hidden="1" outlineLevel="2">
      <c r="A3809" s="28"/>
      <c r="B3809" s="29">
        <v>110</v>
      </c>
      <c r="C3809" s="30" t="s">
        <v>2581</v>
      </c>
      <c r="D3809" s="29" t="s">
        <v>3591</v>
      </c>
      <c r="E3809" s="29"/>
      <c r="F3809" s="72" t="s">
        <v>6808</v>
      </c>
      <c r="G3809" s="147" t="s">
        <v>59</v>
      </c>
      <c r="H3809" s="30"/>
      <c r="I3809" s="29" t="s">
        <v>43</v>
      </c>
      <c r="J3809" s="29">
        <v>6</v>
      </c>
      <c r="K3809" s="29">
        <v>7</v>
      </c>
      <c r="L3809" s="65" t="s">
        <v>62</v>
      </c>
      <c r="M3809" s="29" t="s">
        <v>3597</v>
      </c>
      <c r="N3809" s="21">
        <v>2</v>
      </c>
    </row>
    <row r="3810" spans="1:152" s="155" customFormat="1" hidden="1" outlineLevel="2">
      <c r="A3810" s="28"/>
      <c r="B3810" s="29">
        <v>110</v>
      </c>
      <c r="C3810" s="30" t="s">
        <v>2581</v>
      </c>
      <c r="D3810" s="29" t="s">
        <v>3591</v>
      </c>
      <c r="E3810" s="29"/>
      <c r="F3810" s="72" t="s">
        <v>3633</v>
      </c>
      <c r="G3810" s="147" t="s">
        <v>59</v>
      </c>
      <c r="H3810" s="30"/>
      <c r="I3810" s="29" t="s">
        <v>43</v>
      </c>
      <c r="J3810" s="29">
        <v>7</v>
      </c>
      <c r="K3810" s="29">
        <v>7</v>
      </c>
      <c r="L3810" s="65" t="s">
        <v>67</v>
      </c>
      <c r="M3810" s="29" t="s">
        <v>44</v>
      </c>
      <c r="N3810" s="21">
        <v>50</v>
      </c>
    </row>
    <row r="3811" spans="1:152" s="155" customFormat="1" ht="57" outlineLevel="1" collapsed="1">
      <c r="A3811" s="28" t="s">
        <v>128</v>
      </c>
      <c r="B3811" s="23">
        <v>110</v>
      </c>
      <c r="C3811" s="30" t="s">
        <v>2581</v>
      </c>
      <c r="D3811" s="29" t="s">
        <v>3591</v>
      </c>
      <c r="E3811" s="30" t="s">
        <v>3634</v>
      </c>
      <c r="F3811" s="72" t="s">
        <v>3635</v>
      </c>
      <c r="G3811" s="147"/>
      <c r="H3811" s="30"/>
      <c r="I3811" s="30"/>
      <c r="J3811" s="29" t="s">
        <v>206</v>
      </c>
      <c r="K3811" s="29" t="s">
        <v>854</v>
      </c>
      <c r="L3811" s="27" t="str">
        <f>L3812&amp;" "&amp;N3812&amp;M3812&amp;", "&amp;L3813&amp;" "&amp;N3813&amp;M3813&amp;", "&amp;L3814&amp;" "&amp;N3814&amp;M3814&amp;", "&amp;L3815&amp;" "&amp;N3815&amp;M3815&amp;""</f>
        <v>Ручная расчистка просек 3га., Расширение просек 1,4га., Вырубка угрожающих деревьев 180шт., Механизированная расчистка просек 6,9га.</v>
      </c>
      <c r="M3811" s="29"/>
      <c r="N3811" s="21"/>
    </row>
    <row r="3812" spans="1:152" s="155" customFormat="1" hidden="1" outlineLevel="2">
      <c r="A3812" s="28"/>
      <c r="B3812" s="29">
        <v>110</v>
      </c>
      <c r="C3812" s="30" t="s">
        <v>2581</v>
      </c>
      <c r="D3812" s="29" t="s">
        <v>3591</v>
      </c>
      <c r="E3812" s="29"/>
      <c r="F3812" s="72" t="s">
        <v>6809</v>
      </c>
      <c r="G3812" s="147" t="s">
        <v>59</v>
      </c>
      <c r="H3812" s="30"/>
      <c r="I3812" s="29" t="s">
        <v>43</v>
      </c>
      <c r="J3812" s="29">
        <v>3</v>
      </c>
      <c r="K3812" s="29">
        <v>11</v>
      </c>
      <c r="L3812" s="65" t="s">
        <v>62</v>
      </c>
      <c r="M3812" s="29" t="s">
        <v>3597</v>
      </c>
      <c r="N3812" s="21">
        <v>3</v>
      </c>
    </row>
    <row r="3813" spans="1:152" s="155" customFormat="1" ht="42.75" hidden="1" outlineLevel="2">
      <c r="A3813" s="28"/>
      <c r="B3813" s="29">
        <v>110</v>
      </c>
      <c r="C3813" s="30" t="s">
        <v>2581</v>
      </c>
      <c r="D3813" s="29" t="s">
        <v>3591</v>
      </c>
      <c r="E3813" s="29"/>
      <c r="F3813" s="72" t="s">
        <v>3636</v>
      </c>
      <c r="G3813" s="147" t="s">
        <v>2766</v>
      </c>
      <c r="H3813" s="30" t="s">
        <v>3637</v>
      </c>
      <c r="I3813" s="29" t="s">
        <v>43</v>
      </c>
      <c r="J3813" s="29">
        <v>10</v>
      </c>
      <c r="K3813" s="29">
        <v>10</v>
      </c>
      <c r="L3813" s="65" t="s">
        <v>217</v>
      </c>
      <c r="M3813" s="29" t="s">
        <v>3597</v>
      </c>
      <c r="N3813" s="21">
        <v>1.4</v>
      </c>
    </row>
    <row r="3814" spans="1:152" s="155" customFormat="1" hidden="1" outlineLevel="2">
      <c r="A3814" s="28"/>
      <c r="B3814" s="29">
        <v>110</v>
      </c>
      <c r="C3814" s="30" t="s">
        <v>2581</v>
      </c>
      <c r="D3814" s="29" t="s">
        <v>3591</v>
      </c>
      <c r="E3814" s="29"/>
      <c r="F3814" s="72" t="s">
        <v>3638</v>
      </c>
      <c r="G3814" s="147" t="s">
        <v>59</v>
      </c>
      <c r="H3814" s="30"/>
      <c r="I3814" s="29" t="s">
        <v>43</v>
      </c>
      <c r="J3814" s="29">
        <v>8</v>
      </c>
      <c r="K3814" s="29">
        <v>10</v>
      </c>
      <c r="L3814" s="65" t="s">
        <v>67</v>
      </c>
      <c r="M3814" s="29" t="s">
        <v>44</v>
      </c>
      <c r="N3814" s="21">
        <v>180</v>
      </c>
    </row>
    <row r="3815" spans="1:152" s="155" customFormat="1" hidden="1" outlineLevel="2">
      <c r="A3815" s="28"/>
      <c r="B3815" s="29">
        <v>110</v>
      </c>
      <c r="C3815" s="30" t="s">
        <v>2581</v>
      </c>
      <c r="D3815" s="29" t="s">
        <v>3591</v>
      </c>
      <c r="E3815" s="29"/>
      <c r="F3815" s="72" t="s">
        <v>6810</v>
      </c>
      <c r="G3815" s="147" t="s">
        <v>59</v>
      </c>
      <c r="H3815" s="30"/>
      <c r="I3815" s="29" t="s">
        <v>43</v>
      </c>
      <c r="J3815" s="29" t="s">
        <v>206</v>
      </c>
      <c r="K3815" s="29">
        <v>4</v>
      </c>
      <c r="L3815" s="65" t="s">
        <v>65</v>
      </c>
      <c r="M3815" s="29" t="s">
        <v>3597</v>
      </c>
      <c r="N3815" s="21">
        <v>6.9</v>
      </c>
    </row>
    <row r="3816" spans="1:152" s="151" customFormat="1" ht="71.25" outlineLevel="1" collapsed="1">
      <c r="A3816" s="28" t="s">
        <v>135</v>
      </c>
      <c r="B3816" s="29">
        <v>110</v>
      </c>
      <c r="C3816" s="29" t="s">
        <v>154</v>
      </c>
      <c r="D3816" s="29" t="s">
        <v>3591</v>
      </c>
      <c r="E3816" s="29" t="s">
        <v>3639</v>
      </c>
      <c r="F3816" s="27" t="s">
        <v>3640</v>
      </c>
      <c r="G3816" s="30"/>
      <c r="H3816" s="30"/>
      <c r="I3816" s="61"/>
      <c r="J3816" s="147">
        <v>1</v>
      </c>
      <c r="K3816" s="29">
        <v>8</v>
      </c>
      <c r="L3816" s="27" t="str">
        <f>L3817&amp;" "&amp;N3817&amp;M3817&amp;", "&amp;L3818&amp;" "&amp;N3818&amp;M3818&amp;", "&amp;L3819&amp;" "&amp;N3819&amp;M3819&amp;", "&amp;L3820&amp;" "&amp;N3820&amp;M3820&amp;", "&amp;L3821&amp;" "&amp;N3821&amp;M3821&amp;", "&amp;L3822&amp;" "&amp;N3822&amp;M3822&amp;""</f>
        <v>Механизированная расчистка просек 6,1га., Ручная расчистка просек 5,47га., Расширение просек 2,2га., Вырубка угрожающих деревьев 30шт., Ремонт подъездных дорог 11,14км., Ремонт /усиление/ фундаментов 24шт.</v>
      </c>
      <c r="M3816" s="29"/>
      <c r="N3816" s="21"/>
    </row>
    <row r="3817" spans="1:152" s="151" customFormat="1" hidden="1" outlineLevel="2">
      <c r="A3817" s="28"/>
      <c r="B3817" s="28">
        <v>110</v>
      </c>
      <c r="C3817" s="30" t="s">
        <v>154</v>
      </c>
      <c r="D3817" s="29" t="s">
        <v>3591</v>
      </c>
      <c r="E3817" s="29"/>
      <c r="F3817" s="27" t="s">
        <v>6811</v>
      </c>
      <c r="G3817" s="30" t="s">
        <v>59</v>
      </c>
      <c r="H3817" s="30"/>
      <c r="I3817" s="24" t="s">
        <v>43</v>
      </c>
      <c r="J3817" s="17">
        <v>1</v>
      </c>
      <c r="K3817" s="17">
        <v>2</v>
      </c>
      <c r="L3817" s="65" t="s">
        <v>65</v>
      </c>
      <c r="M3817" s="29" t="s">
        <v>3597</v>
      </c>
      <c r="N3817" s="154">
        <v>6.1</v>
      </c>
    </row>
    <row r="3818" spans="1:152" s="151" customFormat="1" hidden="1" outlineLevel="2">
      <c r="A3818" s="28"/>
      <c r="B3818" s="28">
        <v>110</v>
      </c>
      <c r="C3818" s="30" t="s">
        <v>154</v>
      </c>
      <c r="D3818" s="29" t="s">
        <v>3591</v>
      </c>
      <c r="E3818" s="29"/>
      <c r="F3818" s="27" t="s">
        <v>6812</v>
      </c>
      <c r="G3818" s="30" t="s">
        <v>59</v>
      </c>
      <c r="H3818" s="30"/>
      <c r="I3818" s="24" t="s">
        <v>43</v>
      </c>
      <c r="J3818" s="17">
        <v>1</v>
      </c>
      <c r="K3818" s="17">
        <v>3</v>
      </c>
      <c r="L3818" s="65" t="s">
        <v>62</v>
      </c>
      <c r="M3818" s="29" t="s">
        <v>3597</v>
      </c>
      <c r="N3818" s="154">
        <v>5.47</v>
      </c>
    </row>
    <row r="3819" spans="1:152" s="151" customFormat="1" ht="28.5" hidden="1" outlineLevel="2">
      <c r="A3819" s="28"/>
      <c r="B3819" s="28">
        <v>110</v>
      </c>
      <c r="C3819" s="30" t="s">
        <v>154</v>
      </c>
      <c r="D3819" s="29" t="s">
        <v>3591</v>
      </c>
      <c r="E3819" s="29"/>
      <c r="F3819" s="27" t="s">
        <v>6813</v>
      </c>
      <c r="G3819" s="30" t="s">
        <v>59</v>
      </c>
      <c r="H3819" s="30"/>
      <c r="I3819" s="24" t="s">
        <v>43</v>
      </c>
      <c r="J3819" s="17">
        <v>1</v>
      </c>
      <c r="K3819" s="17">
        <v>3</v>
      </c>
      <c r="L3819" s="65" t="s">
        <v>217</v>
      </c>
      <c r="M3819" s="29" t="s">
        <v>3597</v>
      </c>
      <c r="N3819" s="154">
        <v>2.2000000000000002</v>
      </c>
    </row>
    <row r="3820" spans="1:152" s="151" customFormat="1" hidden="1" outlineLevel="2">
      <c r="A3820" s="28"/>
      <c r="B3820" s="28">
        <v>110</v>
      </c>
      <c r="C3820" s="30" t="s">
        <v>154</v>
      </c>
      <c r="D3820" s="29" t="s">
        <v>3591</v>
      </c>
      <c r="E3820" s="29"/>
      <c r="F3820" s="27" t="s">
        <v>6814</v>
      </c>
      <c r="G3820" s="30" t="s">
        <v>59</v>
      </c>
      <c r="H3820" s="30"/>
      <c r="I3820" s="24" t="s">
        <v>43</v>
      </c>
      <c r="J3820" s="17">
        <v>1</v>
      </c>
      <c r="K3820" s="17">
        <v>3</v>
      </c>
      <c r="L3820" s="65" t="s">
        <v>67</v>
      </c>
      <c r="M3820" s="66" t="s">
        <v>44</v>
      </c>
      <c r="N3820" s="154">
        <v>30</v>
      </c>
    </row>
    <row r="3821" spans="1:152" s="151" customFormat="1" ht="42.75" hidden="1" outlineLevel="2">
      <c r="A3821" s="28"/>
      <c r="B3821" s="28">
        <v>110</v>
      </c>
      <c r="C3821" s="30" t="s">
        <v>154</v>
      </c>
      <c r="D3821" s="29" t="s">
        <v>3591</v>
      </c>
      <c r="E3821" s="29"/>
      <c r="F3821" s="27" t="s">
        <v>3641</v>
      </c>
      <c r="G3821" s="30" t="s">
        <v>45</v>
      </c>
      <c r="H3821" s="30"/>
      <c r="I3821" s="24" t="s">
        <v>43</v>
      </c>
      <c r="J3821" s="17">
        <v>1</v>
      </c>
      <c r="K3821" s="17">
        <v>2</v>
      </c>
      <c r="L3821" s="145" t="s">
        <v>3642</v>
      </c>
      <c r="M3821" s="66" t="s">
        <v>3643</v>
      </c>
      <c r="N3821" s="154">
        <v>11.14</v>
      </c>
    </row>
    <row r="3822" spans="1:152" s="151" customFormat="1" hidden="1" outlineLevel="2">
      <c r="A3822" s="28"/>
      <c r="B3822" s="28">
        <v>110</v>
      </c>
      <c r="C3822" s="30" t="s">
        <v>154</v>
      </c>
      <c r="D3822" s="29" t="s">
        <v>3591</v>
      </c>
      <c r="E3822" s="29"/>
      <c r="F3822" s="27" t="s">
        <v>3644</v>
      </c>
      <c r="G3822" s="30" t="s">
        <v>59</v>
      </c>
      <c r="H3822" s="30"/>
      <c r="I3822" s="24" t="s">
        <v>43</v>
      </c>
      <c r="J3822" s="17">
        <v>8</v>
      </c>
      <c r="K3822" s="17">
        <v>8</v>
      </c>
      <c r="L3822" s="65" t="s">
        <v>2496</v>
      </c>
      <c r="M3822" s="66" t="s">
        <v>44</v>
      </c>
      <c r="N3822" s="154">
        <v>24</v>
      </c>
    </row>
    <row r="3823" spans="1:152" s="151" customFormat="1" ht="71.25" outlineLevel="1" collapsed="1">
      <c r="A3823" s="28" t="s">
        <v>3645</v>
      </c>
      <c r="B3823" s="29">
        <v>110</v>
      </c>
      <c r="C3823" s="29" t="s">
        <v>3646</v>
      </c>
      <c r="D3823" s="29" t="s">
        <v>3591</v>
      </c>
      <c r="E3823" s="29" t="s">
        <v>3647</v>
      </c>
      <c r="F3823" s="27" t="s">
        <v>3640</v>
      </c>
      <c r="G3823" s="30"/>
      <c r="H3823" s="30"/>
      <c r="I3823" s="61"/>
      <c r="J3823" s="147" t="s">
        <v>769</v>
      </c>
      <c r="K3823" s="29">
        <v>12</v>
      </c>
      <c r="L3823" s="27" t="str">
        <f>L3824&amp;" "&amp;N3824&amp;M3824&amp;", "&amp;L3825&amp;" "&amp;N3825&amp;M3825&amp;", "&amp;L3826&amp;" "&amp;N3826&amp;M3826&amp;", "&amp;L3827&amp;" "&amp;N3827&amp;M3827&amp;","&amp;L3828&amp;" "&amp;N3828&amp;M3828&amp;""</f>
        <v>Ручная расчистка просек 8,74га., Механизированная расчистка просек 19,98га., Расширение просек 1,6га., Вырубка угрожающих деревьев 50шт.,Замена фарфоровых /стеклянных/ изоляторов на полимерные 12гирл.</v>
      </c>
      <c r="M3823" s="29"/>
      <c r="N3823" s="21"/>
      <c r="EF3823" s="32"/>
      <c r="EM3823" s="69"/>
      <c r="EO3823" s="73"/>
      <c r="EP3823" s="152"/>
      <c r="EQ3823" s="73"/>
      <c r="ER3823" s="152"/>
      <c r="ES3823" s="73"/>
      <c r="ET3823" s="153"/>
      <c r="EU3823" s="153"/>
      <c r="EV3823" s="153"/>
    </row>
    <row r="3824" spans="1:152" s="151" customFormat="1" hidden="1" outlineLevel="2">
      <c r="A3824" s="28"/>
      <c r="B3824" s="29">
        <v>110</v>
      </c>
      <c r="C3824" s="29" t="s">
        <v>3646</v>
      </c>
      <c r="D3824" s="29" t="s">
        <v>3591</v>
      </c>
      <c r="E3824" s="29"/>
      <c r="F3824" s="27" t="s">
        <v>6815</v>
      </c>
      <c r="G3824" s="30" t="s">
        <v>59</v>
      </c>
      <c r="H3824" s="30"/>
      <c r="I3824" s="61" t="s">
        <v>43</v>
      </c>
      <c r="J3824" s="147" t="s">
        <v>344</v>
      </c>
      <c r="K3824" s="29">
        <v>12</v>
      </c>
      <c r="L3824" s="65" t="s">
        <v>62</v>
      </c>
      <c r="M3824" s="29" t="s">
        <v>3597</v>
      </c>
      <c r="N3824" s="21">
        <v>8.74</v>
      </c>
      <c r="EF3824" s="32"/>
      <c r="EM3824" s="69"/>
      <c r="EO3824" s="73"/>
      <c r="EP3824" s="152"/>
      <c r="EQ3824" s="73"/>
      <c r="ER3824" s="152"/>
      <c r="ES3824" s="73"/>
      <c r="ET3824" s="153"/>
      <c r="EU3824" s="153"/>
      <c r="EV3824" s="153"/>
    </row>
    <row r="3825" spans="1:153" s="151" customFormat="1" hidden="1" outlineLevel="2">
      <c r="A3825" s="28"/>
      <c r="B3825" s="29">
        <v>110</v>
      </c>
      <c r="C3825" s="29" t="s">
        <v>3646</v>
      </c>
      <c r="D3825" s="29" t="s">
        <v>3591</v>
      </c>
      <c r="E3825" s="29"/>
      <c r="F3825" s="31" t="s">
        <v>6816</v>
      </c>
      <c r="G3825" s="30" t="s">
        <v>59</v>
      </c>
      <c r="H3825" s="30"/>
      <c r="I3825" s="61" t="s">
        <v>43</v>
      </c>
      <c r="J3825" s="147" t="s">
        <v>769</v>
      </c>
      <c r="K3825" s="29">
        <v>3</v>
      </c>
      <c r="L3825" s="65" t="s">
        <v>65</v>
      </c>
      <c r="M3825" s="29" t="s">
        <v>3597</v>
      </c>
      <c r="N3825" s="21">
        <v>19.98</v>
      </c>
      <c r="EF3825" s="32"/>
      <c r="EM3825" s="69"/>
      <c r="EO3825" s="73"/>
      <c r="EP3825" s="152"/>
      <c r="EQ3825" s="73"/>
      <c r="ER3825" s="152"/>
      <c r="ES3825" s="73"/>
      <c r="ET3825" s="153"/>
      <c r="EU3825" s="153"/>
      <c r="EV3825" s="153"/>
    </row>
    <row r="3826" spans="1:153" s="151" customFormat="1" hidden="1" outlineLevel="2">
      <c r="A3826" s="28"/>
      <c r="B3826" s="29">
        <v>110</v>
      </c>
      <c r="C3826" s="29" t="s">
        <v>3646</v>
      </c>
      <c r="D3826" s="29" t="s">
        <v>3591</v>
      </c>
      <c r="E3826" s="29"/>
      <c r="F3826" s="31" t="s">
        <v>6817</v>
      </c>
      <c r="G3826" s="30" t="s">
        <v>59</v>
      </c>
      <c r="H3826" s="30"/>
      <c r="I3826" s="61" t="s">
        <v>43</v>
      </c>
      <c r="J3826" s="147" t="s">
        <v>344</v>
      </c>
      <c r="K3826" s="29">
        <v>11</v>
      </c>
      <c r="L3826" s="31" t="s">
        <v>217</v>
      </c>
      <c r="M3826" s="29" t="s">
        <v>3597</v>
      </c>
      <c r="N3826" s="21">
        <v>1.6</v>
      </c>
      <c r="EF3826" s="32"/>
      <c r="EM3826" s="69"/>
      <c r="EO3826" s="73"/>
      <c r="EP3826" s="152"/>
      <c r="EQ3826" s="73"/>
      <c r="ER3826" s="152"/>
      <c r="ES3826" s="73"/>
      <c r="ET3826" s="153"/>
      <c r="EU3826" s="153"/>
      <c r="EV3826" s="153"/>
    </row>
    <row r="3827" spans="1:153" s="151" customFormat="1" hidden="1" outlineLevel="2">
      <c r="A3827" s="28"/>
      <c r="B3827" s="29">
        <v>110</v>
      </c>
      <c r="C3827" s="29" t="s">
        <v>3646</v>
      </c>
      <c r="D3827" s="29" t="s">
        <v>3591</v>
      </c>
      <c r="E3827" s="29"/>
      <c r="F3827" s="31" t="s">
        <v>3648</v>
      </c>
      <c r="G3827" s="30" t="s">
        <v>59</v>
      </c>
      <c r="H3827" s="30"/>
      <c r="I3827" s="61" t="s">
        <v>43</v>
      </c>
      <c r="J3827" s="147" t="s">
        <v>344</v>
      </c>
      <c r="K3827" s="29">
        <v>11</v>
      </c>
      <c r="L3827" s="31" t="s">
        <v>67</v>
      </c>
      <c r="M3827" s="29" t="s">
        <v>44</v>
      </c>
      <c r="N3827" s="21">
        <v>50</v>
      </c>
      <c r="EF3827" s="32"/>
      <c r="EM3827" s="69"/>
      <c r="EO3827" s="73"/>
      <c r="EP3827" s="152"/>
      <c r="EQ3827" s="73"/>
      <c r="ER3827" s="152"/>
      <c r="ES3827" s="73"/>
      <c r="ET3827" s="153"/>
      <c r="EU3827" s="153"/>
      <c r="EV3827" s="153"/>
    </row>
    <row r="3828" spans="1:153" s="151" customFormat="1" ht="42.75" hidden="1" outlineLevel="2">
      <c r="A3828" s="28"/>
      <c r="B3828" s="29">
        <v>110</v>
      </c>
      <c r="C3828" s="29" t="s">
        <v>3646</v>
      </c>
      <c r="D3828" s="29" t="s">
        <v>3591</v>
      </c>
      <c r="E3828" s="29"/>
      <c r="F3828" s="31" t="s">
        <v>3649</v>
      </c>
      <c r="G3828" s="30" t="s">
        <v>45</v>
      </c>
      <c r="H3828" s="30"/>
      <c r="I3828" s="61" t="s">
        <v>43</v>
      </c>
      <c r="J3828" s="147">
        <v>9</v>
      </c>
      <c r="K3828" s="29">
        <v>9</v>
      </c>
      <c r="L3828" s="27" t="s">
        <v>3650</v>
      </c>
      <c r="M3828" s="29" t="s">
        <v>3651</v>
      </c>
      <c r="N3828" s="6">
        <v>12</v>
      </c>
      <c r="EF3828" s="32"/>
      <c r="EM3828" s="69"/>
      <c r="EO3828" s="73"/>
      <c r="EP3828" s="152"/>
      <c r="EQ3828" s="73"/>
      <c r="ER3828" s="152"/>
      <c r="ES3828" s="73"/>
      <c r="ET3828" s="153"/>
      <c r="EU3828" s="153"/>
      <c r="EV3828" s="153"/>
    </row>
    <row r="3829" spans="1:153" s="151" customFormat="1" ht="28.5" outlineLevel="1" collapsed="1">
      <c r="A3829" s="28" t="s">
        <v>3652</v>
      </c>
      <c r="B3829" s="29">
        <v>110</v>
      </c>
      <c r="C3829" s="29" t="s">
        <v>3646</v>
      </c>
      <c r="D3829" s="29" t="s">
        <v>3591</v>
      </c>
      <c r="E3829" s="29" t="s">
        <v>3653</v>
      </c>
      <c r="F3829" s="27" t="s">
        <v>3654</v>
      </c>
      <c r="G3829" s="30"/>
      <c r="H3829" s="30"/>
      <c r="I3829" s="61"/>
      <c r="J3829" s="147" t="s">
        <v>370</v>
      </c>
      <c r="K3829" s="29">
        <v>4</v>
      </c>
      <c r="L3829" s="27" t="str">
        <f>L3830&amp;" "&amp;N3830&amp;M3830&amp;", "&amp;L3831&amp;" "&amp;N3831&amp;M3831&amp;""</f>
        <v>Ручная расчистка просек 3,74га., Вырубка угрожающих деревьев 25шт.</v>
      </c>
      <c r="M3829" s="29"/>
      <c r="N3829" s="21"/>
      <c r="EF3829" s="32"/>
      <c r="EM3829" s="69"/>
      <c r="EO3829" s="73"/>
      <c r="EP3829" s="152"/>
      <c r="EQ3829" s="73"/>
      <c r="ER3829" s="152"/>
      <c r="ES3829" s="73"/>
      <c r="ET3829" s="153"/>
      <c r="EU3829" s="153"/>
      <c r="EV3829" s="153"/>
    </row>
    <row r="3830" spans="1:153" s="151" customFormat="1" hidden="1" outlineLevel="2">
      <c r="A3830" s="28"/>
      <c r="B3830" s="29">
        <v>110</v>
      </c>
      <c r="C3830" s="29" t="s">
        <v>3646</v>
      </c>
      <c r="D3830" s="29" t="s">
        <v>3591</v>
      </c>
      <c r="E3830" s="29"/>
      <c r="F3830" s="31" t="s">
        <v>6818</v>
      </c>
      <c r="G3830" s="30" t="s">
        <v>59</v>
      </c>
      <c r="H3830" s="30"/>
      <c r="I3830" s="61" t="s">
        <v>43</v>
      </c>
      <c r="J3830" s="147" t="s">
        <v>370</v>
      </c>
      <c r="K3830" s="29">
        <v>4</v>
      </c>
      <c r="L3830" s="65" t="s">
        <v>62</v>
      </c>
      <c r="M3830" s="29" t="s">
        <v>3597</v>
      </c>
      <c r="N3830" s="21">
        <v>3.74</v>
      </c>
      <c r="EF3830" s="32"/>
      <c r="EM3830" s="69"/>
      <c r="EO3830" s="73"/>
      <c r="EP3830" s="152"/>
      <c r="EQ3830" s="73"/>
      <c r="ER3830" s="152"/>
      <c r="ES3830" s="73"/>
      <c r="ET3830" s="153"/>
      <c r="EU3830" s="153"/>
      <c r="EV3830" s="153"/>
    </row>
    <row r="3831" spans="1:153" s="151" customFormat="1" hidden="1" outlineLevel="2">
      <c r="A3831" s="28"/>
      <c r="B3831" s="29">
        <v>110</v>
      </c>
      <c r="C3831" s="29" t="s">
        <v>3646</v>
      </c>
      <c r="D3831" s="29" t="s">
        <v>3591</v>
      </c>
      <c r="E3831" s="29"/>
      <c r="F3831" s="31" t="s">
        <v>6819</v>
      </c>
      <c r="G3831" s="30" t="s">
        <v>59</v>
      </c>
      <c r="H3831" s="30"/>
      <c r="I3831" s="61" t="s">
        <v>43</v>
      </c>
      <c r="J3831" s="147" t="s">
        <v>215</v>
      </c>
      <c r="K3831" s="29">
        <v>4</v>
      </c>
      <c r="L3831" s="31" t="s">
        <v>67</v>
      </c>
      <c r="M3831" s="29" t="s">
        <v>44</v>
      </c>
      <c r="N3831" s="21">
        <v>25</v>
      </c>
      <c r="EF3831" s="32"/>
      <c r="EM3831" s="69"/>
      <c r="EO3831" s="73"/>
      <c r="EP3831" s="152"/>
      <c r="EQ3831" s="73"/>
      <c r="ER3831" s="152"/>
      <c r="ES3831" s="73"/>
      <c r="ET3831" s="153"/>
      <c r="EU3831" s="153"/>
      <c r="EV3831" s="153"/>
    </row>
    <row r="3832" spans="1:153" s="151" customFormat="1" ht="42.75" outlineLevel="1" collapsed="1">
      <c r="A3832" s="28" t="s">
        <v>3655</v>
      </c>
      <c r="B3832" s="29">
        <v>110</v>
      </c>
      <c r="C3832" s="29" t="s">
        <v>3646</v>
      </c>
      <c r="D3832" s="29" t="s">
        <v>3591</v>
      </c>
      <c r="E3832" s="29" t="s">
        <v>3656</v>
      </c>
      <c r="F3832" s="27" t="s">
        <v>3657</v>
      </c>
      <c r="G3832" s="30"/>
      <c r="H3832" s="30"/>
      <c r="I3832" s="61"/>
      <c r="J3832" s="147" t="s">
        <v>346</v>
      </c>
      <c r="K3832" s="29">
        <v>10</v>
      </c>
      <c r="L3832" s="27" t="str">
        <f>L3833&amp;" "&amp;N3833&amp;M3833&amp;", "&amp;L3834&amp;" "&amp;N3834&amp;M3834&amp;""</f>
        <v>Вырубка угрожающих деревьев 50шт., Замена фарфоровых /стеклянных/ изоляторов на полимерные 18гирл.</v>
      </c>
      <c r="M3832" s="29"/>
      <c r="N3832" s="21"/>
      <c r="EF3832" s="32"/>
      <c r="EM3832" s="69"/>
      <c r="EO3832" s="73"/>
      <c r="EP3832" s="152"/>
      <c r="EQ3832" s="73"/>
      <c r="ER3832" s="152"/>
      <c r="ES3832" s="73"/>
      <c r="ET3832" s="153"/>
      <c r="EU3832" s="153"/>
      <c r="EV3832" s="153"/>
    </row>
    <row r="3833" spans="1:153" s="151" customFormat="1" ht="71.25" hidden="1" outlineLevel="2">
      <c r="A3833" s="28"/>
      <c r="B3833" s="29">
        <v>110</v>
      </c>
      <c r="C3833" s="29" t="s">
        <v>3646</v>
      </c>
      <c r="D3833" s="29" t="s">
        <v>3591</v>
      </c>
      <c r="E3833" s="29"/>
      <c r="F3833" s="31" t="s">
        <v>6820</v>
      </c>
      <c r="G3833" s="30" t="s">
        <v>59</v>
      </c>
      <c r="H3833" s="30" t="s">
        <v>3658</v>
      </c>
      <c r="I3833" s="61" t="s">
        <v>43</v>
      </c>
      <c r="J3833" s="147">
        <v>10</v>
      </c>
      <c r="K3833" s="29">
        <v>10</v>
      </c>
      <c r="L3833" s="31" t="s">
        <v>67</v>
      </c>
      <c r="M3833" s="29" t="s">
        <v>44</v>
      </c>
      <c r="N3833" s="21">
        <v>50</v>
      </c>
      <c r="EF3833" s="32"/>
      <c r="EM3833" s="69"/>
      <c r="EO3833" s="73"/>
      <c r="EP3833" s="152"/>
      <c r="EQ3833" s="73"/>
      <c r="ER3833" s="152"/>
      <c r="ES3833" s="73"/>
      <c r="ET3833" s="153"/>
      <c r="EU3833" s="153"/>
      <c r="EV3833" s="153"/>
    </row>
    <row r="3834" spans="1:153" s="151" customFormat="1" ht="42.75" hidden="1" outlineLevel="2">
      <c r="A3834" s="28"/>
      <c r="B3834" s="29">
        <v>110</v>
      </c>
      <c r="C3834" s="29" t="s">
        <v>3646</v>
      </c>
      <c r="D3834" s="29" t="s">
        <v>3591</v>
      </c>
      <c r="E3834" s="29"/>
      <c r="F3834" s="31" t="s">
        <v>3659</v>
      </c>
      <c r="G3834" s="30" t="s">
        <v>45</v>
      </c>
      <c r="H3834" s="30"/>
      <c r="I3834" s="61" t="s">
        <v>43</v>
      </c>
      <c r="J3834" s="147" t="s">
        <v>346</v>
      </c>
      <c r="K3834" s="29">
        <v>7</v>
      </c>
      <c r="L3834" s="27" t="s">
        <v>3650</v>
      </c>
      <c r="M3834" s="29" t="s">
        <v>3651</v>
      </c>
      <c r="N3834" s="6">
        <v>18</v>
      </c>
      <c r="EF3834" s="32"/>
      <c r="EM3834" s="69"/>
      <c r="EO3834" s="73"/>
      <c r="EP3834" s="152"/>
      <c r="EQ3834" s="73"/>
      <c r="ER3834" s="152"/>
      <c r="ES3834" s="73"/>
      <c r="ET3834" s="153"/>
      <c r="EU3834" s="153"/>
      <c r="EV3834" s="153"/>
    </row>
    <row r="3835" spans="1:153" s="151" customFormat="1" ht="14.25" customHeight="1" collapsed="1">
      <c r="A3835" s="28" t="s">
        <v>37</v>
      </c>
      <c r="B3835" s="29">
        <v>35</v>
      </c>
      <c r="C3835" s="29"/>
      <c r="D3835" s="51" t="s">
        <v>3591</v>
      </c>
      <c r="E3835" s="29"/>
      <c r="F3835" s="27" t="s">
        <v>38</v>
      </c>
      <c r="G3835" s="30"/>
      <c r="H3835" s="30"/>
      <c r="I3835" s="24"/>
      <c r="J3835" s="23"/>
      <c r="K3835" s="23"/>
      <c r="L3835" s="35"/>
      <c r="M3835" s="24" t="s">
        <v>29</v>
      </c>
      <c r="N3835" s="17">
        <v>29</v>
      </c>
      <c r="EG3835" s="151" t="s">
        <v>3589</v>
      </c>
      <c r="EN3835" s="69" t="e">
        <f>#REF!+1</f>
        <v>#REF!</v>
      </c>
      <c r="EP3835" s="65" t="s">
        <v>3590</v>
      </c>
      <c r="EQ3835" s="152"/>
      <c r="ER3835" s="65" t="s">
        <v>1843</v>
      </c>
      <c r="ES3835" s="152"/>
      <c r="ET3835" s="65" t="s">
        <v>352</v>
      </c>
      <c r="EU3835" s="153"/>
      <c r="EV3835" s="153"/>
      <c r="EW3835" s="153"/>
    </row>
    <row r="3836" spans="1:153" s="151" customFormat="1" ht="42.75" outlineLevel="1">
      <c r="A3836" s="28" t="s">
        <v>2527</v>
      </c>
      <c r="B3836" s="29">
        <v>35</v>
      </c>
      <c r="C3836" s="26" t="s">
        <v>2522</v>
      </c>
      <c r="D3836" s="26" t="s">
        <v>3591</v>
      </c>
      <c r="E3836" s="29" t="s">
        <v>3660</v>
      </c>
      <c r="F3836" s="27" t="s">
        <v>3661</v>
      </c>
      <c r="G3836" s="30"/>
      <c r="H3836" s="30"/>
      <c r="I3836" s="24"/>
      <c r="J3836" s="23">
        <v>2</v>
      </c>
      <c r="K3836" s="23">
        <v>8</v>
      </c>
      <c r="L3836" s="27" t="str">
        <f>L3837&amp;" "&amp;N3837&amp;M3837&amp;", "&amp;L3838&amp;" "&amp;N3838&amp;M3838&amp;", "&amp;L3839&amp;" "&amp;N3839&amp;M3839&amp;""</f>
        <v>Ручная расчистка просек 1,2га., Вырубка угрожающих деревьев 40шт., Расширение просек 0,5га.</v>
      </c>
      <c r="M3836" s="29"/>
      <c r="N3836" s="21"/>
    </row>
    <row r="3837" spans="1:153" s="151" customFormat="1" hidden="1" outlineLevel="2">
      <c r="A3837" s="28"/>
      <c r="B3837" s="29">
        <v>35</v>
      </c>
      <c r="C3837" s="26" t="s">
        <v>2522</v>
      </c>
      <c r="D3837" s="26" t="s">
        <v>3591</v>
      </c>
      <c r="E3837" s="29"/>
      <c r="F3837" s="5" t="s">
        <v>3662</v>
      </c>
      <c r="G3837" s="30" t="s">
        <v>59</v>
      </c>
      <c r="H3837" s="30"/>
      <c r="I3837" s="24" t="s">
        <v>43</v>
      </c>
      <c r="J3837" s="23">
        <v>2</v>
      </c>
      <c r="K3837" s="23">
        <v>8</v>
      </c>
      <c r="L3837" s="65" t="s">
        <v>62</v>
      </c>
      <c r="M3837" s="29" t="s">
        <v>3597</v>
      </c>
      <c r="N3837" s="154">
        <v>1.2</v>
      </c>
    </row>
    <row r="3838" spans="1:153" s="151" customFormat="1" hidden="1" outlineLevel="2">
      <c r="A3838" s="28"/>
      <c r="B3838" s="29">
        <v>35</v>
      </c>
      <c r="C3838" s="26" t="s">
        <v>2522</v>
      </c>
      <c r="D3838" s="26" t="s">
        <v>3591</v>
      </c>
      <c r="E3838" s="29"/>
      <c r="F3838" s="5" t="s">
        <v>6821</v>
      </c>
      <c r="G3838" s="30" t="s">
        <v>59</v>
      </c>
      <c r="H3838" s="30"/>
      <c r="I3838" s="24" t="s">
        <v>43</v>
      </c>
      <c r="J3838" s="23">
        <v>8</v>
      </c>
      <c r="K3838" s="23">
        <v>8</v>
      </c>
      <c r="L3838" s="65" t="s">
        <v>67</v>
      </c>
      <c r="M3838" s="66" t="s">
        <v>44</v>
      </c>
      <c r="N3838" s="154">
        <v>40</v>
      </c>
    </row>
    <row r="3839" spans="1:153" s="151" customFormat="1" hidden="1" outlineLevel="2">
      <c r="A3839" s="28"/>
      <c r="B3839" s="29">
        <v>35</v>
      </c>
      <c r="C3839" s="26" t="s">
        <v>2522</v>
      </c>
      <c r="D3839" s="26" t="s">
        <v>3591</v>
      </c>
      <c r="E3839" s="29"/>
      <c r="F3839" s="5" t="s">
        <v>6822</v>
      </c>
      <c r="G3839" s="30" t="s">
        <v>59</v>
      </c>
      <c r="H3839" s="30"/>
      <c r="I3839" s="24" t="s">
        <v>43</v>
      </c>
      <c r="J3839" s="23">
        <v>8</v>
      </c>
      <c r="K3839" s="23">
        <v>8</v>
      </c>
      <c r="L3839" s="65" t="s">
        <v>217</v>
      </c>
      <c r="M3839" s="29" t="s">
        <v>3597</v>
      </c>
      <c r="N3839" s="154">
        <v>0.5</v>
      </c>
    </row>
    <row r="3840" spans="1:153" s="151" customFormat="1" ht="28.5" outlineLevel="1" collapsed="1">
      <c r="A3840" s="28" t="s">
        <v>2534</v>
      </c>
      <c r="B3840" s="29">
        <v>35</v>
      </c>
      <c r="C3840" s="26" t="s">
        <v>2522</v>
      </c>
      <c r="D3840" s="26" t="s">
        <v>3591</v>
      </c>
      <c r="E3840" s="29" t="s">
        <v>3663</v>
      </c>
      <c r="F3840" s="27" t="s">
        <v>3664</v>
      </c>
      <c r="G3840" s="30"/>
      <c r="H3840" s="30"/>
      <c r="I3840" s="24"/>
      <c r="J3840" s="23">
        <v>4</v>
      </c>
      <c r="K3840" s="23">
        <v>4</v>
      </c>
      <c r="L3840" s="27" t="str">
        <f>L3841&amp;" "&amp;N3841&amp;M3841&amp;", "&amp;L3842&amp;" "&amp;N3842&amp;M3842&amp;""</f>
        <v>Ручная расчистка просек 1,2га., Расширение просек 0,3га.</v>
      </c>
      <c r="M3840" s="57"/>
      <c r="N3840" s="8"/>
    </row>
    <row r="3841" spans="1:152" s="151" customFormat="1" hidden="1" outlineLevel="2">
      <c r="A3841" s="28"/>
      <c r="B3841" s="29">
        <v>35</v>
      </c>
      <c r="C3841" s="26" t="s">
        <v>2522</v>
      </c>
      <c r="D3841" s="26" t="s">
        <v>3591</v>
      </c>
      <c r="E3841" s="29"/>
      <c r="F3841" s="27" t="s">
        <v>6823</v>
      </c>
      <c r="G3841" s="30" t="s">
        <v>59</v>
      </c>
      <c r="H3841" s="30"/>
      <c r="I3841" s="24" t="s">
        <v>43</v>
      </c>
      <c r="J3841" s="23">
        <v>4</v>
      </c>
      <c r="K3841" s="23">
        <v>4</v>
      </c>
      <c r="L3841" s="65" t="s">
        <v>62</v>
      </c>
      <c r="M3841" s="29" t="s">
        <v>3597</v>
      </c>
      <c r="N3841" s="154">
        <v>1.2</v>
      </c>
    </row>
    <row r="3842" spans="1:152" s="151" customFormat="1" hidden="1" outlineLevel="2">
      <c r="A3842" s="28"/>
      <c r="B3842" s="29">
        <v>35</v>
      </c>
      <c r="C3842" s="26" t="s">
        <v>2522</v>
      </c>
      <c r="D3842" s="26" t="s">
        <v>3591</v>
      </c>
      <c r="E3842" s="29"/>
      <c r="F3842" s="27" t="s">
        <v>6824</v>
      </c>
      <c r="G3842" s="30" t="s">
        <v>59</v>
      </c>
      <c r="H3842" s="30"/>
      <c r="I3842" s="24" t="s">
        <v>43</v>
      </c>
      <c r="J3842" s="23">
        <v>4</v>
      </c>
      <c r="K3842" s="23">
        <v>4</v>
      </c>
      <c r="L3842" s="65" t="s">
        <v>217</v>
      </c>
      <c r="M3842" s="29" t="s">
        <v>3597</v>
      </c>
      <c r="N3842" s="154">
        <v>0.3</v>
      </c>
    </row>
    <row r="3843" spans="1:152" s="151" customFormat="1" ht="28.5" outlineLevel="1" collapsed="1">
      <c r="A3843" s="28" t="s">
        <v>189</v>
      </c>
      <c r="B3843" s="29">
        <v>35</v>
      </c>
      <c r="C3843" s="26" t="s">
        <v>2522</v>
      </c>
      <c r="D3843" s="26" t="s">
        <v>3591</v>
      </c>
      <c r="E3843" s="29" t="s">
        <v>3665</v>
      </c>
      <c r="F3843" s="27" t="s">
        <v>3666</v>
      </c>
      <c r="G3843" s="30"/>
      <c r="H3843" s="30"/>
      <c r="I3843" s="24"/>
      <c r="J3843" s="23">
        <v>10</v>
      </c>
      <c r="K3843" s="23">
        <v>10</v>
      </c>
      <c r="L3843" s="27" t="str">
        <f>L3844&amp;" "&amp;N3844&amp;M3844&amp;", "&amp;L3847&amp;" "&amp;N3847&amp;M3847&amp;""</f>
        <v>Ручная расчистка просек 0,84га., Вырубка угрожающих деревьев 25шт.</v>
      </c>
      <c r="M3843" s="57"/>
      <c r="N3843" s="21"/>
    </row>
    <row r="3844" spans="1:152" s="151" customFormat="1" hidden="1" outlineLevel="2">
      <c r="A3844" s="28"/>
      <c r="B3844" s="29">
        <v>35</v>
      </c>
      <c r="C3844" s="26" t="s">
        <v>2522</v>
      </c>
      <c r="D3844" s="26" t="s">
        <v>3591</v>
      </c>
      <c r="E3844" s="29"/>
      <c r="F3844" s="27" t="s">
        <v>6825</v>
      </c>
      <c r="G3844" s="30" t="s">
        <v>59</v>
      </c>
      <c r="H3844" s="30"/>
      <c r="I3844" s="24" t="s">
        <v>43</v>
      </c>
      <c r="J3844" s="23">
        <v>10</v>
      </c>
      <c r="K3844" s="23">
        <v>10</v>
      </c>
      <c r="L3844" s="65" t="s">
        <v>62</v>
      </c>
      <c r="M3844" s="29" t="s">
        <v>3597</v>
      </c>
      <c r="N3844" s="154">
        <v>0.84</v>
      </c>
    </row>
    <row r="3845" spans="1:152" s="151" customFormat="1" hidden="1" outlineLevel="2">
      <c r="A3845" s="28"/>
      <c r="B3845" s="29">
        <v>35</v>
      </c>
      <c r="C3845" s="26" t="s">
        <v>2522</v>
      </c>
      <c r="D3845" s="26" t="s">
        <v>3591</v>
      </c>
      <c r="E3845" s="29"/>
      <c r="F3845" s="27" t="s">
        <v>3667</v>
      </c>
      <c r="G3845" s="30" t="s">
        <v>1120</v>
      </c>
      <c r="H3845" s="30"/>
      <c r="I3845" s="24"/>
      <c r="J3845" s="23">
        <v>10</v>
      </c>
      <c r="K3845" s="23">
        <v>10</v>
      </c>
      <c r="L3845" s="65" t="s">
        <v>3588</v>
      </c>
      <c r="M3845" s="66" t="s">
        <v>3643</v>
      </c>
      <c r="N3845" s="154">
        <v>1</v>
      </c>
    </row>
    <row r="3846" spans="1:152" s="151" customFormat="1" hidden="1" outlineLevel="2">
      <c r="A3846" s="28"/>
      <c r="B3846" s="29">
        <v>35</v>
      </c>
      <c r="C3846" s="26" t="s">
        <v>2522</v>
      </c>
      <c r="D3846" s="26" t="s">
        <v>3591</v>
      </c>
      <c r="E3846" s="29"/>
      <c r="F3846" s="27" t="s">
        <v>3668</v>
      </c>
      <c r="G3846" s="30" t="s">
        <v>1120</v>
      </c>
      <c r="H3846" s="30"/>
      <c r="I3846" s="24"/>
      <c r="J3846" s="23">
        <v>10</v>
      </c>
      <c r="K3846" s="23">
        <v>10</v>
      </c>
      <c r="L3846" s="65" t="s">
        <v>3590</v>
      </c>
      <c r="M3846" s="66" t="s">
        <v>3643</v>
      </c>
      <c r="N3846" s="154">
        <v>1</v>
      </c>
    </row>
    <row r="3847" spans="1:152" s="151" customFormat="1" hidden="1" outlineLevel="2">
      <c r="A3847" s="28"/>
      <c r="B3847" s="29">
        <v>35</v>
      </c>
      <c r="C3847" s="26" t="s">
        <v>2522</v>
      </c>
      <c r="D3847" s="26" t="s">
        <v>3591</v>
      </c>
      <c r="E3847" s="29"/>
      <c r="F3847" s="27" t="s">
        <v>3669</v>
      </c>
      <c r="G3847" s="30" t="s">
        <v>59</v>
      </c>
      <c r="H3847" s="30"/>
      <c r="I3847" s="24" t="s">
        <v>43</v>
      </c>
      <c r="J3847" s="23">
        <v>10</v>
      </c>
      <c r="K3847" s="23">
        <v>10</v>
      </c>
      <c r="L3847" s="65" t="s">
        <v>67</v>
      </c>
      <c r="M3847" s="66" t="s">
        <v>44</v>
      </c>
      <c r="N3847" s="154">
        <v>25</v>
      </c>
    </row>
    <row r="3848" spans="1:152" s="151" customFormat="1" ht="28.5" outlineLevel="1" collapsed="1">
      <c r="A3848" s="28" t="s">
        <v>2542</v>
      </c>
      <c r="B3848" s="29">
        <v>35</v>
      </c>
      <c r="C3848" s="26" t="s">
        <v>2522</v>
      </c>
      <c r="D3848" s="26" t="s">
        <v>3591</v>
      </c>
      <c r="E3848" s="29" t="s">
        <v>3670</v>
      </c>
      <c r="F3848" s="27" t="s">
        <v>3671</v>
      </c>
      <c r="G3848" s="30"/>
      <c r="H3848" s="30"/>
      <c r="I3848" s="24"/>
      <c r="J3848" s="23">
        <v>1</v>
      </c>
      <c r="K3848" s="23">
        <v>4</v>
      </c>
      <c r="L3848" s="27" t="str">
        <f>L3849&amp;" "&amp;N3849&amp;M3849&amp;", "&amp;L3850&amp;" "&amp;N3850&amp;M3850&amp;""</f>
        <v>Ручная расчистка просек 0,82га., Вырубка угрожающих деревьев 25шт.</v>
      </c>
      <c r="M3848" s="57"/>
      <c r="N3848" s="21"/>
    </row>
    <row r="3849" spans="1:152" s="151" customFormat="1" hidden="1" outlineLevel="2">
      <c r="A3849" s="28"/>
      <c r="B3849" s="29">
        <v>35</v>
      </c>
      <c r="C3849" s="26" t="s">
        <v>2522</v>
      </c>
      <c r="D3849" s="26" t="s">
        <v>3591</v>
      </c>
      <c r="E3849" s="29"/>
      <c r="F3849" s="27" t="s">
        <v>6826</v>
      </c>
      <c r="G3849" s="30" t="s">
        <v>59</v>
      </c>
      <c r="H3849" s="30"/>
      <c r="I3849" s="24" t="s">
        <v>43</v>
      </c>
      <c r="J3849" s="23">
        <v>1</v>
      </c>
      <c r="K3849" s="23">
        <v>4</v>
      </c>
      <c r="L3849" s="65" t="s">
        <v>62</v>
      </c>
      <c r="M3849" s="29" t="s">
        <v>3597</v>
      </c>
      <c r="N3849" s="154">
        <v>0.82</v>
      </c>
    </row>
    <row r="3850" spans="1:152" s="151" customFormat="1" hidden="1" outlineLevel="2">
      <c r="A3850" s="28"/>
      <c r="B3850" s="29">
        <v>35</v>
      </c>
      <c r="C3850" s="26" t="s">
        <v>2522</v>
      </c>
      <c r="D3850" s="26" t="s">
        <v>3591</v>
      </c>
      <c r="E3850" s="29"/>
      <c r="F3850" s="27" t="s">
        <v>3672</v>
      </c>
      <c r="G3850" s="30" t="s">
        <v>59</v>
      </c>
      <c r="H3850" s="30"/>
      <c r="I3850" s="24" t="s">
        <v>43</v>
      </c>
      <c r="J3850" s="23">
        <v>4</v>
      </c>
      <c r="K3850" s="23">
        <v>4</v>
      </c>
      <c r="L3850" s="65" t="s">
        <v>67</v>
      </c>
      <c r="M3850" s="66" t="s">
        <v>44</v>
      </c>
      <c r="N3850" s="154">
        <v>25</v>
      </c>
    </row>
    <row r="3851" spans="1:152" s="151" customFormat="1" ht="28.5" outlineLevel="1" collapsed="1">
      <c r="A3851" s="28" t="s">
        <v>201</v>
      </c>
      <c r="B3851" s="29">
        <v>35</v>
      </c>
      <c r="C3851" s="26" t="s">
        <v>2522</v>
      </c>
      <c r="D3851" s="26" t="s">
        <v>3591</v>
      </c>
      <c r="E3851" s="29" t="s">
        <v>3673</v>
      </c>
      <c r="F3851" s="27" t="s">
        <v>3674</v>
      </c>
      <c r="G3851" s="30"/>
      <c r="H3851" s="30"/>
      <c r="I3851" s="24"/>
      <c r="J3851" s="23">
        <v>1</v>
      </c>
      <c r="K3851" s="23">
        <v>4</v>
      </c>
      <c r="L3851" s="27" t="str">
        <f>L3852&amp;" "&amp;N3852&amp;M3852&amp;", "&amp;L3853&amp;" "&amp;N3853&amp;M3853&amp;""</f>
        <v>Ручная расчистка просек 1га., Вырубка угрожающих деревьев 25шт.</v>
      </c>
      <c r="M3851" s="57"/>
      <c r="N3851" s="21"/>
    </row>
    <row r="3852" spans="1:152" s="151" customFormat="1" hidden="1" outlineLevel="2">
      <c r="A3852" s="28"/>
      <c r="B3852" s="29">
        <v>35</v>
      </c>
      <c r="C3852" s="26" t="s">
        <v>2522</v>
      </c>
      <c r="D3852" s="26" t="s">
        <v>3591</v>
      </c>
      <c r="E3852" s="29"/>
      <c r="F3852" s="74" t="s">
        <v>6827</v>
      </c>
      <c r="G3852" s="30" t="s">
        <v>59</v>
      </c>
      <c r="H3852" s="30"/>
      <c r="I3852" s="24" t="s">
        <v>43</v>
      </c>
      <c r="J3852" s="23">
        <v>1</v>
      </c>
      <c r="K3852" s="23">
        <v>4</v>
      </c>
      <c r="L3852" s="65" t="s">
        <v>62</v>
      </c>
      <c r="M3852" s="29" t="s">
        <v>3597</v>
      </c>
      <c r="N3852" s="154">
        <v>1</v>
      </c>
    </row>
    <row r="3853" spans="1:152" s="151" customFormat="1" hidden="1" outlineLevel="2">
      <c r="A3853" s="28"/>
      <c r="B3853" s="29">
        <v>35</v>
      </c>
      <c r="C3853" s="26" t="s">
        <v>2522</v>
      </c>
      <c r="D3853" s="26" t="s">
        <v>3591</v>
      </c>
      <c r="E3853" s="29"/>
      <c r="F3853" s="74" t="s">
        <v>6828</v>
      </c>
      <c r="G3853" s="30" t="s">
        <v>59</v>
      </c>
      <c r="H3853" s="30"/>
      <c r="I3853" s="24" t="s">
        <v>43</v>
      </c>
      <c r="J3853" s="23">
        <v>4</v>
      </c>
      <c r="K3853" s="23">
        <v>4</v>
      </c>
      <c r="L3853" s="65" t="s">
        <v>67</v>
      </c>
      <c r="M3853" s="66" t="s">
        <v>44</v>
      </c>
      <c r="N3853" s="154">
        <v>25</v>
      </c>
    </row>
    <row r="3854" spans="1:152" s="151" customFormat="1" outlineLevel="1" collapsed="1">
      <c r="A3854" s="28" t="s">
        <v>208</v>
      </c>
      <c r="B3854" s="29">
        <v>35</v>
      </c>
      <c r="C3854" s="26" t="s">
        <v>2522</v>
      </c>
      <c r="D3854" s="26" t="s">
        <v>3591</v>
      </c>
      <c r="E3854" s="29" t="s">
        <v>3675</v>
      </c>
      <c r="F3854" s="27" t="s">
        <v>3676</v>
      </c>
      <c r="G3854" s="30"/>
      <c r="H3854" s="30"/>
      <c r="I3854" s="24"/>
      <c r="J3854" s="23">
        <v>12</v>
      </c>
      <c r="K3854" s="23">
        <v>12</v>
      </c>
      <c r="L3854" s="27" t="str">
        <f>L3855&amp;" "&amp;N3855&amp;M3855&amp;""</f>
        <v>Механизированная расчистка просек 4га.</v>
      </c>
      <c r="M3854" s="57"/>
      <c r="N3854" s="21"/>
    </row>
    <row r="3855" spans="1:152" s="151" customFormat="1" hidden="1" outlineLevel="2">
      <c r="A3855" s="28"/>
      <c r="B3855" s="29">
        <v>35</v>
      </c>
      <c r="C3855" s="26" t="s">
        <v>2522</v>
      </c>
      <c r="D3855" s="26" t="s">
        <v>3591</v>
      </c>
      <c r="E3855" s="29"/>
      <c r="F3855" s="27" t="s">
        <v>6829</v>
      </c>
      <c r="G3855" s="30" t="s">
        <v>59</v>
      </c>
      <c r="H3855" s="30"/>
      <c r="I3855" s="24" t="s">
        <v>43</v>
      </c>
      <c r="J3855" s="23">
        <v>12</v>
      </c>
      <c r="K3855" s="23">
        <v>12</v>
      </c>
      <c r="L3855" s="65" t="s">
        <v>65</v>
      </c>
      <c r="M3855" s="29" t="s">
        <v>3597</v>
      </c>
      <c r="N3855" s="154">
        <v>4</v>
      </c>
      <c r="EP3855" s="152"/>
      <c r="EQ3855" s="152"/>
      <c r="ES3855" s="152"/>
      <c r="ET3855" s="152"/>
      <c r="EU3855" s="152"/>
      <c r="EV3855" s="152"/>
    </row>
    <row r="3856" spans="1:152" s="155" customFormat="1" ht="42.75" outlineLevel="1" collapsed="1">
      <c r="A3856" s="28" t="s">
        <v>211</v>
      </c>
      <c r="B3856" s="29">
        <v>35</v>
      </c>
      <c r="C3856" s="30" t="s">
        <v>2581</v>
      </c>
      <c r="D3856" s="29" t="s">
        <v>3591</v>
      </c>
      <c r="E3856" s="29" t="s">
        <v>3677</v>
      </c>
      <c r="F3856" s="72" t="s">
        <v>3678</v>
      </c>
      <c r="G3856" s="147"/>
      <c r="H3856" s="30"/>
      <c r="I3856" s="30"/>
      <c r="J3856" s="29">
        <v>2</v>
      </c>
      <c r="K3856" s="29">
        <v>5</v>
      </c>
      <c r="L3856" s="27" t="str">
        <f>L3857&amp;" "&amp;N3857&amp;M3857&amp;", "&amp;L3858&amp;" "&amp;N3858&amp;M3858&amp;", "&amp;L3859&amp;" "&amp;N3859&amp;M3859&amp;""</f>
        <v>Ручная расчистка просек 1га., Вырубка угрожающих деревьев 50шт., Механизированная расчистка просек 6га.</v>
      </c>
      <c r="M3856" s="29"/>
      <c r="N3856" s="21"/>
    </row>
    <row r="3857" spans="1:14" s="155" customFormat="1" hidden="1" outlineLevel="2">
      <c r="A3857" s="28"/>
      <c r="B3857" s="29">
        <v>35</v>
      </c>
      <c r="C3857" s="30" t="s">
        <v>2581</v>
      </c>
      <c r="D3857" s="29" t="s">
        <v>3591</v>
      </c>
      <c r="E3857" s="29"/>
      <c r="F3857" s="72" t="s">
        <v>3679</v>
      </c>
      <c r="G3857" s="147" t="s">
        <v>59</v>
      </c>
      <c r="H3857" s="30"/>
      <c r="I3857" s="29" t="s">
        <v>43</v>
      </c>
      <c r="J3857" s="29">
        <v>2</v>
      </c>
      <c r="K3857" s="29">
        <v>2</v>
      </c>
      <c r="L3857" s="65" t="s">
        <v>62</v>
      </c>
      <c r="M3857" s="29" t="s">
        <v>3597</v>
      </c>
      <c r="N3857" s="21">
        <v>1</v>
      </c>
    </row>
    <row r="3858" spans="1:14" s="155" customFormat="1" hidden="1" outlineLevel="2">
      <c r="A3858" s="28"/>
      <c r="B3858" s="29">
        <v>35</v>
      </c>
      <c r="C3858" s="30" t="s">
        <v>2581</v>
      </c>
      <c r="D3858" s="29" t="s">
        <v>3591</v>
      </c>
      <c r="E3858" s="29"/>
      <c r="F3858" s="72" t="s">
        <v>3680</v>
      </c>
      <c r="G3858" s="147" t="s">
        <v>59</v>
      </c>
      <c r="H3858" s="30"/>
      <c r="I3858" s="29" t="s">
        <v>43</v>
      </c>
      <c r="J3858" s="29">
        <v>2</v>
      </c>
      <c r="K3858" s="29">
        <v>2</v>
      </c>
      <c r="L3858" s="65" t="s">
        <v>67</v>
      </c>
      <c r="M3858" s="29" t="s">
        <v>44</v>
      </c>
      <c r="N3858" s="21">
        <v>50</v>
      </c>
    </row>
    <row r="3859" spans="1:14" s="155" customFormat="1" hidden="1" outlineLevel="2">
      <c r="A3859" s="28"/>
      <c r="B3859" s="29">
        <v>35</v>
      </c>
      <c r="C3859" s="30" t="s">
        <v>2581</v>
      </c>
      <c r="D3859" s="29" t="s">
        <v>3591</v>
      </c>
      <c r="E3859" s="29"/>
      <c r="F3859" s="72" t="s">
        <v>6830</v>
      </c>
      <c r="G3859" s="147" t="s">
        <v>59</v>
      </c>
      <c r="H3859" s="30"/>
      <c r="I3859" s="29" t="s">
        <v>43</v>
      </c>
      <c r="J3859" s="29">
        <v>1</v>
      </c>
      <c r="K3859" s="29">
        <v>1</v>
      </c>
      <c r="L3859" s="65" t="s">
        <v>65</v>
      </c>
      <c r="M3859" s="29" t="s">
        <v>3597</v>
      </c>
      <c r="N3859" s="21">
        <v>6</v>
      </c>
    </row>
    <row r="3860" spans="1:14" s="155" customFormat="1" ht="28.5" outlineLevel="1" collapsed="1">
      <c r="A3860" s="28" t="s">
        <v>219</v>
      </c>
      <c r="B3860" s="29">
        <v>35</v>
      </c>
      <c r="C3860" s="30" t="s">
        <v>2581</v>
      </c>
      <c r="D3860" s="29" t="s">
        <v>3591</v>
      </c>
      <c r="E3860" s="29" t="s">
        <v>3681</v>
      </c>
      <c r="F3860" s="72" t="s">
        <v>3682</v>
      </c>
      <c r="G3860" s="147"/>
      <c r="H3860" s="30"/>
      <c r="I3860" s="30"/>
      <c r="J3860" s="29" t="s">
        <v>769</v>
      </c>
      <c r="K3860" s="29">
        <v>6</v>
      </c>
      <c r="L3860" s="27" t="str">
        <f>L3861&amp;" "&amp;N3861&amp;M3861&amp;", "&amp;L3862&amp;" "&amp;N3862&amp;M3862&amp;""</f>
        <v>Ручная расчистка просек 0,5га., Механизированная расчистка просек 6га.</v>
      </c>
      <c r="M3860" s="29"/>
      <c r="N3860" s="21"/>
    </row>
    <row r="3861" spans="1:14" s="155" customFormat="1" hidden="1" outlineLevel="2">
      <c r="A3861" s="28"/>
      <c r="B3861" s="29">
        <v>35</v>
      </c>
      <c r="C3861" s="30" t="s">
        <v>2581</v>
      </c>
      <c r="D3861" s="29" t="s">
        <v>3591</v>
      </c>
      <c r="E3861" s="29"/>
      <c r="F3861" s="72" t="s">
        <v>3683</v>
      </c>
      <c r="G3861" s="147" t="s">
        <v>59</v>
      </c>
      <c r="H3861" s="30"/>
      <c r="I3861" s="29" t="s">
        <v>43</v>
      </c>
      <c r="J3861" s="29">
        <v>1</v>
      </c>
      <c r="K3861" s="29">
        <v>1</v>
      </c>
      <c r="L3861" s="65" t="s">
        <v>62</v>
      </c>
      <c r="M3861" s="29" t="s">
        <v>3597</v>
      </c>
      <c r="N3861" s="21">
        <v>0.5</v>
      </c>
    </row>
    <row r="3862" spans="1:14" s="155" customFormat="1" hidden="1" outlineLevel="2">
      <c r="A3862" s="28"/>
      <c r="B3862" s="29">
        <v>35</v>
      </c>
      <c r="C3862" s="30" t="s">
        <v>2581</v>
      </c>
      <c r="D3862" s="29" t="s">
        <v>3591</v>
      </c>
      <c r="E3862" s="29"/>
      <c r="F3862" s="72" t="s">
        <v>6831</v>
      </c>
      <c r="G3862" s="147" t="s">
        <v>59</v>
      </c>
      <c r="H3862" s="30"/>
      <c r="I3862" s="29" t="s">
        <v>43</v>
      </c>
      <c r="J3862" s="29">
        <v>2</v>
      </c>
      <c r="K3862" s="29">
        <v>2</v>
      </c>
      <c r="L3862" s="65" t="s">
        <v>65</v>
      </c>
      <c r="M3862" s="29" t="s">
        <v>3597</v>
      </c>
      <c r="N3862" s="21">
        <v>6</v>
      </c>
    </row>
    <row r="3863" spans="1:14" s="155" customFormat="1" outlineLevel="1" collapsed="1">
      <c r="A3863" s="28" t="s">
        <v>224</v>
      </c>
      <c r="B3863" s="29">
        <v>35</v>
      </c>
      <c r="C3863" s="30" t="s">
        <v>2581</v>
      </c>
      <c r="D3863" s="29" t="s">
        <v>3591</v>
      </c>
      <c r="E3863" s="29" t="s">
        <v>3684</v>
      </c>
      <c r="F3863" s="72" t="s">
        <v>3685</v>
      </c>
      <c r="G3863" s="147"/>
      <c r="H3863" s="30"/>
      <c r="I3863" s="30"/>
      <c r="J3863" s="29" t="s">
        <v>206</v>
      </c>
      <c r="K3863" s="29" t="s">
        <v>764</v>
      </c>
      <c r="L3863" s="27" t="str">
        <f>L3864&amp;" "&amp;N3864&amp;M3864&amp;""</f>
        <v>Ручная расчистка просек 2,5га.</v>
      </c>
      <c r="M3863" s="29"/>
      <c r="N3863" s="21"/>
    </row>
    <row r="3864" spans="1:14" s="155" customFormat="1" hidden="1" outlineLevel="2">
      <c r="A3864" s="28"/>
      <c r="B3864" s="29">
        <v>35</v>
      </c>
      <c r="C3864" s="30" t="s">
        <v>2581</v>
      </c>
      <c r="D3864" s="29" t="s">
        <v>3591</v>
      </c>
      <c r="E3864" s="29"/>
      <c r="F3864" s="72" t="s">
        <v>6832</v>
      </c>
      <c r="G3864" s="147" t="s">
        <v>59</v>
      </c>
      <c r="H3864" s="30"/>
      <c r="I3864" s="29" t="s">
        <v>43</v>
      </c>
      <c r="J3864" s="29">
        <v>3</v>
      </c>
      <c r="K3864" s="29">
        <v>12</v>
      </c>
      <c r="L3864" s="65" t="s">
        <v>62</v>
      </c>
      <c r="M3864" s="29" t="s">
        <v>3597</v>
      </c>
      <c r="N3864" s="21">
        <v>2.5</v>
      </c>
    </row>
    <row r="3865" spans="1:14" s="155" customFormat="1" ht="28.5" outlineLevel="1" collapsed="1">
      <c r="A3865" s="28" t="s">
        <v>228</v>
      </c>
      <c r="B3865" s="29">
        <v>35</v>
      </c>
      <c r="C3865" s="30" t="s">
        <v>2581</v>
      </c>
      <c r="D3865" s="29" t="s">
        <v>3591</v>
      </c>
      <c r="E3865" s="29" t="s">
        <v>3686</v>
      </c>
      <c r="F3865" s="72" t="s">
        <v>3687</v>
      </c>
      <c r="G3865" s="147"/>
      <c r="H3865" s="30"/>
      <c r="I3865" s="30"/>
      <c r="J3865" s="29" t="s">
        <v>769</v>
      </c>
      <c r="K3865" s="29" t="s">
        <v>854</v>
      </c>
      <c r="L3865" s="27" t="str">
        <f>L3866&amp;" "&amp;N3866&amp;M3866&amp;", "&amp;L3867&amp;" "&amp;N3867&amp;M3867&amp;""</f>
        <v>Ручная расчистка просек 2га., Вырубка угрожающих деревьев 50шт.</v>
      </c>
      <c r="M3865" s="29"/>
      <c r="N3865" s="21"/>
    </row>
    <row r="3866" spans="1:14" s="155" customFormat="1" hidden="1" outlineLevel="2">
      <c r="A3866" s="28"/>
      <c r="B3866" s="29">
        <v>35</v>
      </c>
      <c r="C3866" s="30" t="s">
        <v>2581</v>
      </c>
      <c r="D3866" s="29" t="s">
        <v>3591</v>
      </c>
      <c r="E3866" s="29"/>
      <c r="F3866" s="72" t="s">
        <v>6833</v>
      </c>
      <c r="G3866" s="147" t="s">
        <v>59</v>
      </c>
      <c r="H3866" s="30"/>
      <c r="I3866" s="29" t="s">
        <v>43</v>
      </c>
      <c r="J3866" s="29">
        <v>1</v>
      </c>
      <c r="K3866" s="29">
        <v>6</v>
      </c>
      <c r="L3866" s="65" t="s">
        <v>62</v>
      </c>
      <c r="M3866" s="29" t="s">
        <v>3597</v>
      </c>
      <c r="N3866" s="21">
        <v>2</v>
      </c>
    </row>
    <row r="3867" spans="1:14" s="155" customFormat="1" hidden="1" outlineLevel="2">
      <c r="A3867" s="28"/>
      <c r="B3867" s="29">
        <v>35</v>
      </c>
      <c r="C3867" s="30" t="s">
        <v>2581</v>
      </c>
      <c r="D3867" s="29" t="s">
        <v>3591</v>
      </c>
      <c r="E3867" s="29"/>
      <c r="F3867" s="72" t="s">
        <v>3688</v>
      </c>
      <c r="G3867" s="147" t="s">
        <v>59</v>
      </c>
      <c r="H3867" s="30"/>
      <c r="I3867" s="29" t="s">
        <v>43</v>
      </c>
      <c r="J3867" s="29">
        <v>11</v>
      </c>
      <c r="K3867" s="29">
        <v>11</v>
      </c>
      <c r="L3867" s="65" t="s">
        <v>67</v>
      </c>
      <c r="M3867" s="29" t="s">
        <v>44</v>
      </c>
      <c r="N3867" s="21">
        <v>50</v>
      </c>
    </row>
    <row r="3868" spans="1:14" s="155" customFormat="1" ht="42.75" outlineLevel="1" collapsed="1">
      <c r="A3868" s="28" t="s">
        <v>234</v>
      </c>
      <c r="B3868" s="29">
        <v>35</v>
      </c>
      <c r="C3868" s="30" t="s">
        <v>2581</v>
      </c>
      <c r="D3868" s="29" t="s">
        <v>3591</v>
      </c>
      <c r="E3868" s="29" t="s">
        <v>3689</v>
      </c>
      <c r="F3868" s="72" t="s">
        <v>3690</v>
      </c>
      <c r="G3868" s="147"/>
      <c r="H3868" s="30"/>
      <c r="I3868" s="30"/>
      <c r="J3868" s="29" t="s">
        <v>370</v>
      </c>
      <c r="K3868" s="29" t="s">
        <v>344</v>
      </c>
      <c r="L3868" s="27" t="str">
        <f>L3869&amp;" "&amp;N3869&amp;M3869&amp;", "&amp;L3870&amp;" "&amp;N3870&amp;M3870&amp;", "&amp;L3871&amp;" "&amp;N3871&amp;M3871&amp;""</f>
        <v>Ручная расчистка просек 1га., Вырубка угрожающих деревьев 100шт., Замена промежуточных опор 1шт.</v>
      </c>
      <c r="M3868" s="29"/>
      <c r="N3868" s="21"/>
    </row>
    <row r="3869" spans="1:14" s="155" customFormat="1" hidden="1" outlineLevel="2">
      <c r="A3869" s="28"/>
      <c r="B3869" s="29">
        <v>35</v>
      </c>
      <c r="C3869" s="30" t="s">
        <v>2581</v>
      </c>
      <c r="D3869" s="29" t="s">
        <v>3591</v>
      </c>
      <c r="E3869" s="29"/>
      <c r="F3869" s="72" t="s">
        <v>123</v>
      </c>
      <c r="G3869" s="147" t="s">
        <v>59</v>
      </c>
      <c r="H3869" s="30"/>
      <c r="I3869" s="29" t="s">
        <v>43</v>
      </c>
      <c r="J3869" s="29">
        <v>2</v>
      </c>
      <c r="K3869" s="29">
        <v>7</v>
      </c>
      <c r="L3869" s="65" t="s">
        <v>62</v>
      </c>
      <c r="M3869" s="29" t="s">
        <v>3597</v>
      </c>
      <c r="N3869" s="21">
        <v>1</v>
      </c>
    </row>
    <row r="3870" spans="1:14" s="155" customFormat="1" hidden="1" outlineLevel="2">
      <c r="A3870" s="28"/>
      <c r="B3870" s="29">
        <v>35</v>
      </c>
      <c r="C3870" s="30" t="s">
        <v>2581</v>
      </c>
      <c r="D3870" s="29" t="s">
        <v>3591</v>
      </c>
      <c r="E3870" s="29"/>
      <c r="F3870" s="72" t="s">
        <v>3691</v>
      </c>
      <c r="G3870" s="147" t="s">
        <v>59</v>
      </c>
      <c r="H3870" s="30"/>
      <c r="I3870" s="29" t="s">
        <v>43</v>
      </c>
      <c r="J3870" s="29">
        <v>9</v>
      </c>
      <c r="K3870" s="29">
        <v>9</v>
      </c>
      <c r="L3870" s="65" t="s">
        <v>67</v>
      </c>
      <c r="M3870" s="29" t="s">
        <v>44</v>
      </c>
      <c r="N3870" s="21">
        <v>100</v>
      </c>
    </row>
    <row r="3871" spans="1:14" s="155" customFormat="1" hidden="1" outlineLevel="2">
      <c r="A3871" s="28"/>
      <c r="B3871" s="29">
        <v>35</v>
      </c>
      <c r="C3871" s="30" t="s">
        <v>2581</v>
      </c>
      <c r="D3871" s="29" t="s">
        <v>3591</v>
      </c>
      <c r="E3871" s="29"/>
      <c r="F3871" s="72" t="s">
        <v>3017</v>
      </c>
      <c r="G3871" s="147" t="s">
        <v>59</v>
      </c>
      <c r="H3871" s="30"/>
      <c r="I3871" s="29" t="s">
        <v>43</v>
      </c>
      <c r="J3871" s="29">
        <v>9</v>
      </c>
      <c r="K3871" s="29">
        <v>9</v>
      </c>
      <c r="L3871" s="65" t="s">
        <v>3692</v>
      </c>
      <c r="M3871" s="29" t="s">
        <v>44</v>
      </c>
      <c r="N3871" s="21">
        <v>1</v>
      </c>
    </row>
    <row r="3872" spans="1:14" s="155" customFormat="1" outlineLevel="1" collapsed="1">
      <c r="A3872" s="28" t="s">
        <v>240</v>
      </c>
      <c r="B3872" s="29">
        <v>35</v>
      </c>
      <c r="C3872" s="30" t="s">
        <v>2581</v>
      </c>
      <c r="D3872" s="29" t="s">
        <v>3591</v>
      </c>
      <c r="E3872" s="29" t="s">
        <v>3693</v>
      </c>
      <c r="F3872" s="72" t="s">
        <v>3694</v>
      </c>
      <c r="G3872" s="147"/>
      <c r="H3872" s="30"/>
      <c r="I3872" s="30"/>
      <c r="J3872" s="29">
        <v>8</v>
      </c>
      <c r="K3872" s="29" t="s">
        <v>348</v>
      </c>
      <c r="L3872" s="27" t="str">
        <f>L3873&amp;" "&amp;N3873&amp;M3873&amp;""</f>
        <v>Ручная расчистка просек 1га.</v>
      </c>
      <c r="M3872" s="29"/>
      <c r="N3872" s="21"/>
    </row>
    <row r="3873" spans="1:14" s="155" customFormat="1" hidden="1" outlineLevel="2">
      <c r="A3873" s="28"/>
      <c r="B3873" s="29">
        <v>35</v>
      </c>
      <c r="C3873" s="30" t="s">
        <v>2581</v>
      </c>
      <c r="D3873" s="29" t="s">
        <v>3591</v>
      </c>
      <c r="E3873" s="29"/>
      <c r="F3873" s="72" t="s">
        <v>6834</v>
      </c>
      <c r="G3873" s="147" t="s">
        <v>59</v>
      </c>
      <c r="H3873" s="30"/>
      <c r="I3873" s="29" t="s">
        <v>43</v>
      </c>
      <c r="J3873" s="29">
        <v>8</v>
      </c>
      <c r="K3873" s="29">
        <v>8</v>
      </c>
      <c r="L3873" s="65" t="s">
        <v>62</v>
      </c>
      <c r="M3873" s="29" t="s">
        <v>3597</v>
      </c>
      <c r="N3873" s="21">
        <v>1</v>
      </c>
    </row>
    <row r="3874" spans="1:14" s="155" customFormat="1" outlineLevel="1" collapsed="1">
      <c r="A3874" s="28" t="s">
        <v>244</v>
      </c>
      <c r="B3874" s="29">
        <v>35</v>
      </c>
      <c r="C3874" s="30" t="s">
        <v>2581</v>
      </c>
      <c r="D3874" s="29" t="s">
        <v>3591</v>
      </c>
      <c r="E3874" s="29" t="s">
        <v>3689</v>
      </c>
      <c r="F3874" s="72" t="s">
        <v>3695</v>
      </c>
      <c r="G3874" s="147"/>
      <c r="H3874" s="30"/>
      <c r="I3874" s="30"/>
      <c r="J3874" s="29">
        <v>7</v>
      </c>
      <c r="K3874" s="29" t="s">
        <v>346</v>
      </c>
      <c r="L3874" s="27" t="str">
        <f>L3875&amp;" "&amp;N3875&amp;M3875&amp;""</f>
        <v>Ручная расчистка просек 1га.</v>
      </c>
      <c r="M3874" s="29"/>
      <c r="N3874" s="21"/>
    </row>
    <row r="3875" spans="1:14" s="155" customFormat="1" hidden="1" outlineLevel="2">
      <c r="A3875" s="28"/>
      <c r="B3875" s="29">
        <v>35</v>
      </c>
      <c r="C3875" s="30" t="s">
        <v>2581</v>
      </c>
      <c r="D3875" s="29" t="s">
        <v>3591</v>
      </c>
      <c r="E3875" s="29"/>
      <c r="F3875" s="72" t="s">
        <v>3696</v>
      </c>
      <c r="G3875" s="147" t="s">
        <v>59</v>
      </c>
      <c r="H3875" s="30"/>
      <c r="I3875" s="29" t="s">
        <v>43</v>
      </c>
      <c r="J3875" s="29">
        <v>7</v>
      </c>
      <c r="K3875" s="29">
        <v>7</v>
      </c>
      <c r="L3875" s="65" t="s">
        <v>62</v>
      </c>
      <c r="M3875" s="29" t="s">
        <v>3597</v>
      </c>
      <c r="N3875" s="21">
        <v>1</v>
      </c>
    </row>
    <row r="3876" spans="1:14" s="151" customFormat="1" ht="42.75" outlineLevel="1" collapsed="1">
      <c r="A3876" s="28" t="s">
        <v>252</v>
      </c>
      <c r="B3876" s="29">
        <v>35</v>
      </c>
      <c r="C3876" s="29" t="s">
        <v>154</v>
      </c>
      <c r="D3876" s="29" t="s">
        <v>3591</v>
      </c>
      <c r="E3876" s="29" t="s">
        <v>3697</v>
      </c>
      <c r="F3876" s="27" t="s">
        <v>3698</v>
      </c>
      <c r="G3876" s="30"/>
      <c r="H3876" s="30"/>
      <c r="I3876" s="61"/>
      <c r="J3876" s="147" t="s">
        <v>1534</v>
      </c>
      <c r="K3876" s="29">
        <v>10</v>
      </c>
      <c r="L3876" s="27" t="str">
        <f>L3877&amp;" "&amp;N3877&amp;M3877&amp;", "&amp;L3878&amp;" "&amp;N3878&amp;M3878&amp;", "&amp;L3879&amp;" "&amp;N3879&amp;M3879&amp;""</f>
        <v>Ручная расчистка просек 1,57га., Расширение просек 0,1га., Вырубка угрожающих деревьев 10шт.</v>
      </c>
      <c r="M3876" s="29"/>
      <c r="N3876" s="21"/>
    </row>
    <row r="3877" spans="1:14" s="155" customFormat="1" hidden="1" outlineLevel="2">
      <c r="A3877" s="28"/>
      <c r="B3877" s="28">
        <v>35</v>
      </c>
      <c r="C3877" s="30" t="s">
        <v>154</v>
      </c>
      <c r="D3877" s="29" t="s">
        <v>3591</v>
      </c>
      <c r="E3877" s="29"/>
      <c r="F3877" s="27" t="s">
        <v>3699</v>
      </c>
      <c r="G3877" s="30" t="s">
        <v>59</v>
      </c>
      <c r="H3877" s="30"/>
      <c r="I3877" s="24" t="s">
        <v>43</v>
      </c>
      <c r="J3877" s="17" t="s">
        <v>1534</v>
      </c>
      <c r="K3877" s="17">
        <v>10</v>
      </c>
      <c r="L3877" s="65" t="s">
        <v>62</v>
      </c>
      <c r="M3877" s="29" t="s">
        <v>3597</v>
      </c>
      <c r="N3877" s="154">
        <v>1.57</v>
      </c>
    </row>
    <row r="3878" spans="1:14" s="151" customFormat="1" hidden="1" outlineLevel="2">
      <c r="A3878" s="28"/>
      <c r="B3878" s="28">
        <v>35</v>
      </c>
      <c r="C3878" s="30" t="s">
        <v>154</v>
      </c>
      <c r="D3878" s="29" t="s">
        <v>3591</v>
      </c>
      <c r="E3878" s="29"/>
      <c r="F3878" s="27" t="s">
        <v>6835</v>
      </c>
      <c r="G3878" s="30" t="s">
        <v>59</v>
      </c>
      <c r="H3878" s="30"/>
      <c r="I3878" s="24" t="s">
        <v>43</v>
      </c>
      <c r="J3878" s="17" t="s">
        <v>1534</v>
      </c>
      <c r="K3878" s="17">
        <v>10</v>
      </c>
      <c r="L3878" s="65" t="s">
        <v>217</v>
      </c>
      <c r="M3878" s="29" t="s">
        <v>3597</v>
      </c>
      <c r="N3878" s="154">
        <v>0.1</v>
      </c>
    </row>
    <row r="3879" spans="1:14" s="151" customFormat="1" hidden="1" outlineLevel="2">
      <c r="A3879" s="28"/>
      <c r="B3879" s="28">
        <v>35</v>
      </c>
      <c r="C3879" s="30" t="s">
        <v>154</v>
      </c>
      <c r="D3879" s="29" t="s">
        <v>3591</v>
      </c>
      <c r="E3879" s="29"/>
      <c r="F3879" s="27" t="s">
        <v>6836</v>
      </c>
      <c r="G3879" s="30" t="s">
        <v>59</v>
      </c>
      <c r="H3879" s="30"/>
      <c r="I3879" s="24" t="s">
        <v>43</v>
      </c>
      <c r="J3879" s="17" t="s">
        <v>1534</v>
      </c>
      <c r="K3879" s="17">
        <v>10</v>
      </c>
      <c r="L3879" s="65" t="s">
        <v>67</v>
      </c>
      <c r="M3879" s="66" t="s">
        <v>44</v>
      </c>
      <c r="N3879" s="154">
        <v>10</v>
      </c>
    </row>
    <row r="3880" spans="1:14" s="151" customFormat="1" ht="57" outlineLevel="1" collapsed="1">
      <c r="A3880" s="28" t="s">
        <v>259</v>
      </c>
      <c r="B3880" s="29">
        <v>35</v>
      </c>
      <c r="C3880" s="29" t="s">
        <v>154</v>
      </c>
      <c r="D3880" s="29" t="s">
        <v>3591</v>
      </c>
      <c r="E3880" s="29" t="s">
        <v>3700</v>
      </c>
      <c r="F3880" s="27" t="s">
        <v>3701</v>
      </c>
      <c r="G3880" s="30"/>
      <c r="H3880" s="30"/>
      <c r="I3880" s="61"/>
      <c r="J3880" s="147" t="s">
        <v>331</v>
      </c>
      <c r="K3880" s="29">
        <v>12</v>
      </c>
      <c r="L3880" s="27" t="str">
        <f>L3881&amp;" "&amp;N3881&amp;M3881&amp;", "&amp;L3882&amp;" "&amp;N3882&amp;M3882&amp;", "&amp;L3883&amp;" "&amp;N3883&amp;M3883&amp;", "&amp;L3884&amp;" "&amp;N3884&amp;M3884&amp;""</f>
        <v>Механизированная расчистка просек 20,92га., Ручная расчистка просек 2,95га., Расширение просек 0,23га., Вырубка угрожающих деревьев 10шт.</v>
      </c>
      <c r="M3880" s="29"/>
      <c r="N3880" s="21"/>
    </row>
    <row r="3881" spans="1:14" s="151" customFormat="1" hidden="1" outlineLevel="2">
      <c r="A3881" s="28"/>
      <c r="B3881" s="28">
        <v>35</v>
      </c>
      <c r="C3881" s="30" t="s">
        <v>154</v>
      </c>
      <c r="D3881" s="29" t="s">
        <v>3591</v>
      </c>
      <c r="E3881" s="29"/>
      <c r="F3881" s="27" t="s">
        <v>6837</v>
      </c>
      <c r="G3881" s="30" t="s">
        <v>59</v>
      </c>
      <c r="H3881" s="30"/>
      <c r="I3881" s="24" t="s">
        <v>43</v>
      </c>
      <c r="J3881" s="17" t="s">
        <v>331</v>
      </c>
      <c r="K3881" s="17">
        <v>6</v>
      </c>
      <c r="L3881" s="65" t="s">
        <v>65</v>
      </c>
      <c r="M3881" s="29" t="s">
        <v>3597</v>
      </c>
      <c r="N3881" s="154">
        <v>20.92</v>
      </c>
    </row>
    <row r="3882" spans="1:14" s="151" customFormat="1" hidden="1" outlineLevel="2">
      <c r="A3882" s="28"/>
      <c r="B3882" s="28">
        <v>35</v>
      </c>
      <c r="C3882" s="30" t="s">
        <v>154</v>
      </c>
      <c r="D3882" s="29" t="s">
        <v>3591</v>
      </c>
      <c r="E3882" s="29"/>
      <c r="F3882" s="27" t="s">
        <v>6838</v>
      </c>
      <c r="G3882" s="30" t="s">
        <v>59</v>
      </c>
      <c r="H3882" s="30"/>
      <c r="I3882" s="24" t="s">
        <v>43</v>
      </c>
      <c r="J3882" s="17">
        <v>11</v>
      </c>
      <c r="K3882" s="17">
        <v>12</v>
      </c>
      <c r="L3882" s="65" t="s">
        <v>62</v>
      </c>
      <c r="M3882" s="29" t="s">
        <v>3597</v>
      </c>
      <c r="N3882" s="154">
        <v>2.95</v>
      </c>
    </row>
    <row r="3883" spans="1:14" s="151" customFormat="1" hidden="1" outlineLevel="2">
      <c r="A3883" s="28"/>
      <c r="B3883" s="28">
        <v>35</v>
      </c>
      <c r="C3883" s="30" t="s">
        <v>154</v>
      </c>
      <c r="D3883" s="29" t="s">
        <v>3591</v>
      </c>
      <c r="E3883" s="29"/>
      <c r="F3883" s="27" t="s">
        <v>6839</v>
      </c>
      <c r="G3883" s="30" t="s">
        <v>59</v>
      </c>
      <c r="H3883" s="30"/>
      <c r="I3883" s="24" t="s">
        <v>43</v>
      </c>
      <c r="J3883" s="17">
        <v>11</v>
      </c>
      <c r="K3883" s="17">
        <v>12</v>
      </c>
      <c r="L3883" s="65" t="s">
        <v>217</v>
      </c>
      <c r="M3883" s="29" t="s">
        <v>3597</v>
      </c>
      <c r="N3883" s="154">
        <v>0.23</v>
      </c>
    </row>
    <row r="3884" spans="1:14" s="151" customFormat="1" hidden="1" outlineLevel="2">
      <c r="A3884" s="28"/>
      <c r="B3884" s="28">
        <v>35</v>
      </c>
      <c r="C3884" s="30" t="s">
        <v>154</v>
      </c>
      <c r="D3884" s="29" t="s">
        <v>3591</v>
      </c>
      <c r="E3884" s="29"/>
      <c r="F3884" s="27" t="s">
        <v>6840</v>
      </c>
      <c r="G3884" s="30" t="s">
        <v>59</v>
      </c>
      <c r="H3884" s="30"/>
      <c r="I3884" s="24" t="s">
        <v>43</v>
      </c>
      <c r="J3884" s="17">
        <v>11</v>
      </c>
      <c r="K3884" s="17">
        <v>12</v>
      </c>
      <c r="L3884" s="65" t="s">
        <v>67</v>
      </c>
      <c r="M3884" s="66" t="s">
        <v>44</v>
      </c>
      <c r="N3884" s="154">
        <v>10</v>
      </c>
    </row>
    <row r="3885" spans="1:14" s="151" customFormat="1" ht="71.25" outlineLevel="1" collapsed="1">
      <c r="A3885" s="28" t="s">
        <v>265</v>
      </c>
      <c r="B3885" s="29">
        <v>35</v>
      </c>
      <c r="C3885" s="29" t="s">
        <v>154</v>
      </c>
      <c r="D3885" s="29" t="s">
        <v>3591</v>
      </c>
      <c r="E3885" s="29" t="s">
        <v>3702</v>
      </c>
      <c r="F3885" s="27" t="s">
        <v>3703</v>
      </c>
      <c r="G3885" s="30"/>
      <c r="H3885" s="30"/>
      <c r="I3885" s="61"/>
      <c r="J3885" s="147" t="s">
        <v>331</v>
      </c>
      <c r="K3885" s="29">
        <v>7</v>
      </c>
      <c r="L3885" s="27" t="str">
        <f>L3886&amp;" "&amp;N3886&amp;M3886&amp;", "&amp;L3887&amp;" "&amp;N3887&amp;M3887&amp;", "&amp;L3888&amp;" "&amp;N3888&amp;M3888&amp;", "&amp;L3889&amp;" "&amp;N3889&amp;M3889&amp;", "&amp;L3890&amp;" "&amp;N3890&amp;M3890&amp;""</f>
        <v>Ручная расчистка просек 6,26га., Расширение просек 0,37га., Вырубка угрожающих деревьев 20шт., Замена изоляторов фарфоровых /стеклянных/ на полимерные 24шт., Замена изоляторов фарфоровых на стеклянные 6шт.</v>
      </c>
      <c r="M3885" s="29"/>
      <c r="N3885" s="21"/>
    </row>
    <row r="3886" spans="1:14" s="151" customFormat="1" hidden="1" outlineLevel="2">
      <c r="A3886" s="28"/>
      <c r="B3886" s="28">
        <v>35</v>
      </c>
      <c r="C3886" s="30" t="s">
        <v>154</v>
      </c>
      <c r="D3886" s="29" t="s">
        <v>3591</v>
      </c>
      <c r="E3886" s="29"/>
      <c r="F3886" s="27" t="s">
        <v>6841</v>
      </c>
      <c r="G3886" s="30" t="s">
        <v>59</v>
      </c>
      <c r="H3886" s="30"/>
      <c r="I3886" s="24" t="s">
        <v>43</v>
      </c>
      <c r="J3886" s="17">
        <v>5</v>
      </c>
      <c r="K3886" s="17">
        <v>6</v>
      </c>
      <c r="L3886" s="65" t="s">
        <v>62</v>
      </c>
      <c r="M3886" s="29" t="s">
        <v>3597</v>
      </c>
      <c r="N3886" s="154">
        <v>6.26</v>
      </c>
    </row>
    <row r="3887" spans="1:14" s="151" customFormat="1" hidden="1" outlineLevel="2">
      <c r="A3887" s="28"/>
      <c r="B3887" s="28">
        <v>35</v>
      </c>
      <c r="C3887" s="30" t="s">
        <v>154</v>
      </c>
      <c r="D3887" s="29" t="s">
        <v>3591</v>
      </c>
      <c r="E3887" s="29"/>
      <c r="F3887" s="27" t="s">
        <v>6842</v>
      </c>
      <c r="G3887" s="30" t="s">
        <v>59</v>
      </c>
      <c r="H3887" s="30"/>
      <c r="I3887" s="24" t="s">
        <v>43</v>
      </c>
      <c r="J3887" s="17">
        <v>5</v>
      </c>
      <c r="K3887" s="17">
        <v>6</v>
      </c>
      <c r="L3887" s="65" t="s">
        <v>217</v>
      </c>
      <c r="M3887" s="29" t="s">
        <v>3597</v>
      </c>
      <c r="N3887" s="154">
        <v>0.37</v>
      </c>
    </row>
    <row r="3888" spans="1:14" s="151" customFormat="1" hidden="1" outlineLevel="2">
      <c r="A3888" s="28"/>
      <c r="B3888" s="28">
        <v>35</v>
      </c>
      <c r="C3888" s="30" t="s">
        <v>154</v>
      </c>
      <c r="D3888" s="29" t="s">
        <v>3591</v>
      </c>
      <c r="E3888" s="29"/>
      <c r="F3888" s="27" t="s">
        <v>3704</v>
      </c>
      <c r="G3888" s="30" t="s">
        <v>59</v>
      </c>
      <c r="H3888" s="30"/>
      <c r="I3888" s="24" t="s">
        <v>43</v>
      </c>
      <c r="J3888" s="17">
        <v>5</v>
      </c>
      <c r="K3888" s="17">
        <v>6</v>
      </c>
      <c r="L3888" s="65" t="s">
        <v>67</v>
      </c>
      <c r="M3888" s="66" t="s">
        <v>44</v>
      </c>
      <c r="N3888" s="154">
        <v>20</v>
      </c>
    </row>
    <row r="3889" spans="1:152" s="151" customFormat="1" ht="42.75" hidden="1" outlineLevel="2">
      <c r="A3889" s="28"/>
      <c r="B3889" s="28">
        <v>35</v>
      </c>
      <c r="C3889" s="30" t="s">
        <v>154</v>
      </c>
      <c r="D3889" s="29" t="s">
        <v>3591</v>
      </c>
      <c r="E3889" s="29"/>
      <c r="F3889" s="27" t="s">
        <v>3705</v>
      </c>
      <c r="G3889" s="30" t="s">
        <v>45</v>
      </c>
      <c r="H3889" s="30"/>
      <c r="I3889" s="24" t="s">
        <v>43</v>
      </c>
      <c r="J3889" s="17">
        <v>7</v>
      </c>
      <c r="K3889" s="17">
        <v>7</v>
      </c>
      <c r="L3889" s="65" t="s">
        <v>3706</v>
      </c>
      <c r="M3889" s="66" t="s">
        <v>44</v>
      </c>
      <c r="N3889" s="154">
        <v>24</v>
      </c>
    </row>
    <row r="3890" spans="1:152" s="151" customFormat="1" ht="42.75" hidden="1" outlineLevel="2">
      <c r="A3890" s="28"/>
      <c r="B3890" s="28">
        <v>35</v>
      </c>
      <c r="C3890" s="30" t="s">
        <v>154</v>
      </c>
      <c r="D3890" s="29" t="s">
        <v>3591</v>
      </c>
      <c r="E3890" s="29"/>
      <c r="F3890" s="27">
        <v>251</v>
      </c>
      <c r="G3890" s="30" t="s">
        <v>45</v>
      </c>
      <c r="H3890" s="30"/>
      <c r="I3890" s="24" t="s">
        <v>43</v>
      </c>
      <c r="J3890" s="17">
        <v>7</v>
      </c>
      <c r="K3890" s="17">
        <v>7</v>
      </c>
      <c r="L3890" s="65" t="s">
        <v>3707</v>
      </c>
      <c r="M3890" s="66" t="s">
        <v>44</v>
      </c>
      <c r="N3890" s="154">
        <v>6</v>
      </c>
    </row>
    <row r="3891" spans="1:152" s="151" customFormat="1" ht="42.75" outlineLevel="1" collapsed="1">
      <c r="A3891" s="28" t="s">
        <v>270</v>
      </c>
      <c r="B3891" s="29">
        <v>35</v>
      </c>
      <c r="C3891" s="29" t="s">
        <v>154</v>
      </c>
      <c r="D3891" s="29" t="s">
        <v>3591</v>
      </c>
      <c r="E3891" s="29" t="s">
        <v>3708</v>
      </c>
      <c r="F3891" s="27" t="s">
        <v>3709</v>
      </c>
      <c r="G3891" s="30"/>
      <c r="H3891" s="30"/>
      <c r="I3891" s="61"/>
      <c r="J3891" s="147" t="s">
        <v>370</v>
      </c>
      <c r="K3891" s="29">
        <v>3</v>
      </c>
      <c r="L3891" s="27" t="str">
        <f>L3892&amp;" "&amp;N3892&amp;M3892&amp;", "&amp;L3893&amp;" "&amp;N3893&amp;M3893&amp;", "&amp;L3894&amp;" "&amp;N3894&amp;M3894&amp;""</f>
        <v>Ручная расчистка просек 6,05га., Расширение просек 0,31га., Вырубка угрожающих деревьев 25шт.</v>
      </c>
      <c r="M3891" s="29"/>
      <c r="N3891" s="21"/>
    </row>
    <row r="3892" spans="1:152" s="151" customFormat="1" hidden="1" outlineLevel="2">
      <c r="A3892" s="28"/>
      <c r="B3892" s="28">
        <v>35</v>
      </c>
      <c r="C3892" s="30" t="s">
        <v>154</v>
      </c>
      <c r="D3892" s="29" t="s">
        <v>3591</v>
      </c>
      <c r="E3892" s="29"/>
      <c r="F3892" s="27" t="s">
        <v>6843</v>
      </c>
      <c r="G3892" s="30" t="s">
        <v>59</v>
      </c>
      <c r="H3892" s="30"/>
      <c r="I3892" s="24" t="s">
        <v>43</v>
      </c>
      <c r="J3892" s="17">
        <v>2</v>
      </c>
      <c r="K3892" s="17">
        <v>3</v>
      </c>
      <c r="L3892" s="65" t="s">
        <v>62</v>
      </c>
      <c r="M3892" s="29" t="s">
        <v>3597</v>
      </c>
      <c r="N3892" s="154">
        <v>6.05</v>
      </c>
    </row>
    <row r="3893" spans="1:152" s="151" customFormat="1" hidden="1" outlineLevel="2">
      <c r="A3893" s="28"/>
      <c r="B3893" s="28">
        <v>35</v>
      </c>
      <c r="C3893" s="30" t="s">
        <v>154</v>
      </c>
      <c r="D3893" s="29" t="s">
        <v>3591</v>
      </c>
      <c r="E3893" s="29"/>
      <c r="F3893" s="27" t="s">
        <v>6844</v>
      </c>
      <c r="G3893" s="30" t="s">
        <v>59</v>
      </c>
      <c r="H3893" s="30"/>
      <c r="I3893" s="24" t="s">
        <v>43</v>
      </c>
      <c r="J3893" s="17">
        <v>2</v>
      </c>
      <c r="K3893" s="17">
        <v>3</v>
      </c>
      <c r="L3893" s="65" t="s">
        <v>217</v>
      </c>
      <c r="M3893" s="29" t="s">
        <v>3597</v>
      </c>
      <c r="N3893" s="154">
        <v>0.31</v>
      </c>
    </row>
    <row r="3894" spans="1:152" s="151" customFormat="1" hidden="1" outlineLevel="2">
      <c r="A3894" s="28"/>
      <c r="B3894" s="28">
        <v>35</v>
      </c>
      <c r="C3894" s="30" t="s">
        <v>154</v>
      </c>
      <c r="D3894" s="29" t="s">
        <v>3591</v>
      </c>
      <c r="E3894" s="29"/>
      <c r="F3894" s="27" t="s">
        <v>6845</v>
      </c>
      <c r="G3894" s="30" t="s">
        <v>59</v>
      </c>
      <c r="H3894" s="30"/>
      <c r="I3894" s="24" t="s">
        <v>43</v>
      </c>
      <c r="J3894" s="17">
        <v>2</v>
      </c>
      <c r="K3894" s="17">
        <v>3</v>
      </c>
      <c r="L3894" s="65" t="s">
        <v>67</v>
      </c>
      <c r="M3894" s="66" t="s">
        <v>44</v>
      </c>
      <c r="N3894" s="154">
        <v>25</v>
      </c>
    </row>
    <row r="3895" spans="1:152" s="151" customFormat="1" ht="42.75" outlineLevel="1" collapsed="1">
      <c r="A3895" s="28" t="s">
        <v>3710</v>
      </c>
      <c r="B3895" s="29">
        <v>35</v>
      </c>
      <c r="C3895" s="29" t="s">
        <v>3646</v>
      </c>
      <c r="D3895" s="29" t="s">
        <v>3591</v>
      </c>
      <c r="E3895" s="29" t="s">
        <v>3711</v>
      </c>
      <c r="F3895" s="27" t="s">
        <v>3712</v>
      </c>
      <c r="G3895" s="30"/>
      <c r="H3895" s="30"/>
      <c r="I3895" s="61"/>
      <c r="J3895" s="147" t="s">
        <v>769</v>
      </c>
      <c r="K3895" s="29">
        <v>8</v>
      </c>
      <c r="L3895" s="27" t="str">
        <f>L3896&amp;" "&amp;N3896&amp;M3896&amp;", "&amp;L3897&amp;" "&amp;N3897&amp;M3897&amp;", "&amp;L3898&amp;" "&amp;N3898&amp;M3898&amp;""</f>
        <v>Механизированная расчистка просек 8,98га., Ручная расчистка просек 1,03га., Вырубка угрожающих деревьев 25шт.</v>
      </c>
      <c r="M3895" s="29"/>
      <c r="N3895" s="21"/>
      <c r="EF3895" s="32"/>
      <c r="EM3895" s="69"/>
      <c r="EO3895" s="73"/>
      <c r="EP3895" s="152"/>
      <c r="EQ3895" s="73"/>
      <c r="ER3895" s="152"/>
      <c r="ES3895" s="73"/>
      <c r="ET3895" s="153"/>
      <c r="EU3895" s="153"/>
      <c r="EV3895" s="153"/>
    </row>
    <row r="3896" spans="1:152" s="151" customFormat="1" hidden="1" outlineLevel="2">
      <c r="A3896" s="28"/>
      <c r="B3896" s="29">
        <v>35</v>
      </c>
      <c r="C3896" s="29" t="s">
        <v>3646</v>
      </c>
      <c r="D3896" s="29" t="s">
        <v>3591</v>
      </c>
      <c r="E3896" s="29"/>
      <c r="F3896" s="27" t="s">
        <v>3713</v>
      </c>
      <c r="G3896" s="30" t="s">
        <v>59</v>
      </c>
      <c r="H3896" s="30"/>
      <c r="I3896" s="61" t="s">
        <v>43</v>
      </c>
      <c r="J3896" s="147" t="s">
        <v>346</v>
      </c>
      <c r="K3896" s="29">
        <v>8</v>
      </c>
      <c r="L3896" s="65" t="s">
        <v>65</v>
      </c>
      <c r="M3896" s="29" t="s">
        <v>3597</v>
      </c>
      <c r="N3896" s="21">
        <v>8.98</v>
      </c>
      <c r="EF3896" s="32"/>
      <c r="EM3896" s="69"/>
      <c r="EO3896" s="73"/>
      <c r="EP3896" s="152"/>
      <c r="EQ3896" s="73"/>
      <c r="ER3896" s="152"/>
      <c r="ES3896" s="73"/>
      <c r="ET3896" s="153"/>
      <c r="EU3896" s="153"/>
      <c r="EV3896" s="153"/>
    </row>
    <row r="3897" spans="1:152" s="151" customFormat="1" hidden="1" outlineLevel="2">
      <c r="A3897" s="28"/>
      <c r="B3897" s="29">
        <v>35</v>
      </c>
      <c r="C3897" s="29" t="s">
        <v>3646</v>
      </c>
      <c r="D3897" s="29" t="s">
        <v>3591</v>
      </c>
      <c r="E3897" s="29"/>
      <c r="F3897" s="27" t="s">
        <v>6846</v>
      </c>
      <c r="G3897" s="30" t="s">
        <v>59</v>
      </c>
      <c r="H3897" s="30"/>
      <c r="I3897" s="61" t="s">
        <v>43</v>
      </c>
      <c r="J3897" s="147" t="s">
        <v>769</v>
      </c>
      <c r="K3897" s="29">
        <v>1</v>
      </c>
      <c r="L3897" s="65" t="s">
        <v>62</v>
      </c>
      <c r="M3897" s="29" t="s">
        <v>3597</v>
      </c>
      <c r="N3897" s="21">
        <v>1.03</v>
      </c>
      <c r="EF3897" s="32"/>
      <c r="EM3897" s="69"/>
      <c r="EO3897" s="73"/>
      <c r="EP3897" s="152"/>
      <c r="EQ3897" s="73"/>
      <c r="ER3897" s="152"/>
      <c r="ES3897" s="73"/>
      <c r="ET3897" s="153"/>
      <c r="EU3897" s="153"/>
      <c r="EV3897" s="153"/>
    </row>
    <row r="3898" spans="1:152" s="151" customFormat="1" hidden="1" outlineLevel="2">
      <c r="A3898" s="28"/>
      <c r="B3898" s="29">
        <v>35</v>
      </c>
      <c r="C3898" s="29" t="s">
        <v>3646</v>
      </c>
      <c r="D3898" s="29" t="s">
        <v>3591</v>
      </c>
      <c r="E3898" s="29"/>
      <c r="F3898" s="27" t="s">
        <v>3714</v>
      </c>
      <c r="G3898" s="30" t="s">
        <v>59</v>
      </c>
      <c r="H3898" s="30"/>
      <c r="I3898" s="61" t="s">
        <v>43</v>
      </c>
      <c r="J3898" s="147" t="s">
        <v>370</v>
      </c>
      <c r="K3898" s="29">
        <v>2</v>
      </c>
      <c r="L3898" s="31" t="s">
        <v>67</v>
      </c>
      <c r="M3898" s="29" t="s">
        <v>44</v>
      </c>
      <c r="N3898" s="21">
        <v>25</v>
      </c>
      <c r="EF3898" s="32"/>
      <c r="EM3898" s="69"/>
      <c r="EO3898" s="73"/>
      <c r="EP3898" s="152"/>
      <c r="EQ3898" s="73"/>
      <c r="ER3898" s="152"/>
      <c r="ES3898" s="73"/>
      <c r="ET3898" s="153"/>
      <c r="EU3898" s="153"/>
      <c r="EV3898" s="153"/>
    </row>
    <row r="3899" spans="1:152" s="151" customFormat="1" ht="28.5" outlineLevel="1" collapsed="1">
      <c r="A3899" s="28" t="s">
        <v>3715</v>
      </c>
      <c r="B3899" s="29">
        <v>35</v>
      </c>
      <c r="C3899" s="29" t="s">
        <v>3646</v>
      </c>
      <c r="D3899" s="29" t="s">
        <v>3591</v>
      </c>
      <c r="E3899" s="29" t="s">
        <v>3716</v>
      </c>
      <c r="F3899" s="27" t="s">
        <v>3717</v>
      </c>
      <c r="G3899" s="30"/>
      <c r="H3899" s="30"/>
      <c r="I3899" s="61"/>
      <c r="J3899" s="147" t="s">
        <v>331</v>
      </c>
      <c r="K3899" s="29">
        <v>5</v>
      </c>
      <c r="L3899" s="27" t="str">
        <f>L3900&amp;" "&amp;N3900&amp;M3900&amp;", "&amp;L3901&amp;" "&amp;N3901&amp;M3901&amp;""</f>
        <v>Вырубка угрожающих деревьев 10шт., Замена повреждённых изоляторов 2шт.</v>
      </c>
      <c r="M3899" s="29"/>
      <c r="N3899" s="21"/>
      <c r="EF3899" s="32"/>
      <c r="EM3899" s="69"/>
      <c r="EO3899" s="73"/>
      <c r="EP3899" s="152"/>
      <c r="EQ3899" s="73"/>
      <c r="ER3899" s="152"/>
      <c r="ES3899" s="73"/>
      <c r="ET3899" s="153"/>
      <c r="EU3899" s="153"/>
      <c r="EV3899" s="153"/>
    </row>
    <row r="3900" spans="1:152" s="151" customFormat="1" hidden="1" outlineLevel="2">
      <c r="A3900" s="28"/>
      <c r="B3900" s="29">
        <v>35</v>
      </c>
      <c r="C3900" s="29" t="s">
        <v>3646</v>
      </c>
      <c r="D3900" s="29" t="s">
        <v>3591</v>
      </c>
      <c r="E3900" s="29"/>
      <c r="F3900" s="31" t="s">
        <v>6847</v>
      </c>
      <c r="G3900" s="30" t="s">
        <v>59</v>
      </c>
      <c r="H3900" s="30"/>
      <c r="I3900" s="61" t="s">
        <v>43</v>
      </c>
      <c r="J3900" s="147" t="s">
        <v>331</v>
      </c>
      <c r="K3900" s="29">
        <v>5</v>
      </c>
      <c r="L3900" s="31" t="s">
        <v>67</v>
      </c>
      <c r="M3900" s="29" t="s">
        <v>44</v>
      </c>
      <c r="N3900" s="21">
        <v>10</v>
      </c>
      <c r="EF3900" s="32"/>
      <c r="EM3900" s="69"/>
      <c r="EO3900" s="73"/>
      <c r="EP3900" s="152"/>
      <c r="EQ3900" s="73"/>
      <c r="ER3900" s="152"/>
      <c r="ES3900" s="73"/>
      <c r="ET3900" s="153"/>
      <c r="EU3900" s="153"/>
      <c r="EV3900" s="153"/>
    </row>
    <row r="3901" spans="1:152" s="151" customFormat="1" ht="42.75" hidden="1" outlineLevel="2">
      <c r="A3901" s="28"/>
      <c r="B3901" s="29">
        <v>35</v>
      </c>
      <c r="C3901" s="29" t="s">
        <v>3646</v>
      </c>
      <c r="D3901" s="29" t="s">
        <v>3591</v>
      </c>
      <c r="E3901" s="29"/>
      <c r="F3901" s="31">
        <v>9.18</v>
      </c>
      <c r="G3901" s="30" t="s">
        <v>45</v>
      </c>
      <c r="H3901" s="30"/>
      <c r="I3901" s="61" t="s">
        <v>43</v>
      </c>
      <c r="J3901" s="29">
        <v>5</v>
      </c>
      <c r="K3901" s="29">
        <v>5</v>
      </c>
      <c r="L3901" s="31" t="s">
        <v>3606</v>
      </c>
      <c r="M3901" s="29" t="s">
        <v>44</v>
      </c>
      <c r="N3901" s="21">
        <v>2</v>
      </c>
      <c r="EF3901" s="32"/>
      <c r="EM3901" s="69"/>
      <c r="EO3901" s="73"/>
      <c r="EP3901" s="152"/>
      <c r="EQ3901" s="73"/>
      <c r="ER3901" s="152"/>
      <c r="ES3901" s="73"/>
      <c r="ET3901" s="153"/>
      <c r="EU3901" s="153"/>
      <c r="EV3901" s="153"/>
    </row>
    <row r="3902" spans="1:152" s="151" customFormat="1" ht="28.5" outlineLevel="1" collapsed="1">
      <c r="A3902" s="28" t="s">
        <v>3718</v>
      </c>
      <c r="B3902" s="29">
        <v>35</v>
      </c>
      <c r="C3902" s="29" t="s">
        <v>3646</v>
      </c>
      <c r="D3902" s="29" t="s">
        <v>3591</v>
      </c>
      <c r="E3902" s="29" t="s">
        <v>3719</v>
      </c>
      <c r="F3902" s="27" t="s">
        <v>3720</v>
      </c>
      <c r="G3902" s="30"/>
      <c r="H3902" s="30"/>
      <c r="I3902" s="61"/>
      <c r="J3902" s="147" t="s">
        <v>332</v>
      </c>
      <c r="K3902" s="29">
        <v>6</v>
      </c>
      <c r="L3902" s="27" t="str">
        <f>L3903&amp;" "&amp;N3903&amp;M3903&amp;""</f>
        <v>Замена фарфоровых изоляторов на стеклянные 24шт.</v>
      </c>
      <c r="M3902" s="29"/>
      <c r="N3902" s="21"/>
      <c r="EF3902" s="32"/>
      <c r="EM3902" s="69"/>
      <c r="EO3902" s="73"/>
      <c r="EP3902" s="152"/>
      <c r="EQ3902" s="73"/>
      <c r="ER3902" s="152"/>
      <c r="ES3902" s="73"/>
      <c r="ET3902" s="153"/>
      <c r="EU3902" s="153"/>
      <c r="EV3902" s="153"/>
    </row>
    <row r="3903" spans="1:152" s="151" customFormat="1" ht="42.75" hidden="1" outlineLevel="2">
      <c r="A3903" s="28"/>
      <c r="B3903" s="29">
        <v>35</v>
      </c>
      <c r="C3903" s="29" t="s">
        <v>3646</v>
      </c>
      <c r="D3903" s="29" t="s">
        <v>3591</v>
      </c>
      <c r="E3903" s="29"/>
      <c r="F3903" s="31">
        <v>5</v>
      </c>
      <c r="G3903" s="30" t="s">
        <v>45</v>
      </c>
      <c r="H3903" s="30"/>
      <c r="I3903" s="61" t="s">
        <v>43</v>
      </c>
      <c r="J3903" s="29">
        <v>6</v>
      </c>
      <c r="K3903" s="29">
        <v>6</v>
      </c>
      <c r="L3903" s="31" t="s">
        <v>2532</v>
      </c>
      <c r="M3903" s="29" t="s">
        <v>44</v>
      </c>
      <c r="N3903" s="21">
        <v>24</v>
      </c>
      <c r="EF3903" s="32"/>
      <c r="EM3903" s="69"/>
      <c r="EO3903" s="73"/>
      <c r="EP3903" s="152"/>
      <c r="EQ3903" s="73"/>
      <c r="ER3903" s="152"/>
      <c r="ES3903" s="73"/>
      <c r="ET3903" s="153"/>
      <c r="EU3903" s="153"/>
      <c r="EV3903" s="153"/>
    </row>
    <row r="3904" spans="1:152" s="151" customFormat="1" ht="28.5" outlineLevel="1" collapsed="1">
      <c r="A3904" s="28" t="s">
        <v>3721</v>
      </c>
      <c r="B3904" s="29">
        <v>35</v>
      </c>
      <c r="C3904" s="29" t="s">
        <v>3646</v>
      </c>
      <c r="D3904" s="29" t="s">
        <v>3591</v>
      </c>
      <c r="E3904" s="29" t="s">
        <v>3722</v>
      </c>
      <c r="F3904" s="27" t="s">
        <v>3723</v>
      </c>
      <c r="G3904" s="30"/>
      <c r="H3904" s="30"/>
      <c r="I3904" s="61"/>
      <c r="J3904" s="147" t="s">
        <v>769</v>
      </c>
      <c r="K3904" s="29">
        <v>7</v>
      </c>
      <c r="L3904" s="27" t="str">
        <f>L3905&amp;" "&amp;N3905&amp;M3905&amp;", "&amp;L3906&amp;" "&amp;N3906&amp;M3906&amp;""</f>
        <v>Выправка опор 1шт., Вырубка угрожающих деревьев 25шт.</v>
      </c>
      <c r="M3904" s="29"/>
      <c r="N3904" s="21"/>
      <c r="EF3904" s="32"/>
      <c r="EM3904" s="69"/>
      <c r="EO3904" s="73"/>
      <c r="EP3904" s="152"/>
      <c r="EQ3904" s="73"/>
      <c r="ER3904" s="152"/>
      <c r="ES3904" s="73"/>
      <c r="ET3904" s="153"/>
      <c r="EU3904" s="153"/>
      <c r="EV3904" s="153"/>
    </row>
    <row r="3905" spans="1:152" s="151" customFormat="1" ht="42.75" hidden="1" outlineLevel="2">
      <c r="A3905" s="28"/>
      <c r="B3905" s="29">
        <v>35</v>
      </c>
      <c r="C3905" s="29" t="s">
        <v>3646</v>
      </c>
      <c r="D3905" s="29" t="s">
        <v>3591</v>
      </c>
      <c r="E3905" s="29"/>
      <c r="F3905" s="31">
        <v>11</v>
      </c>
      <c r="G3905" s="30" t="s">
        <v>45</v>
      </c>
      <c r="H3905" s="30"/>
      <c r="I3905" s="61" t="s">
        <v>43</v>
      </c>
      <c r="J3905" s="147" t="s">
        <v>769</v>
      </c>
      <c r="K3905" s="29">
        <v>1</v>
      </c>
      <c r="L3905" s="65" t="s">
        <v>113</v>
      </c>
      <c r="M3905" s="29" t="s">
        <v>44</v>
      </c>
      <c r="N3905" s="21">
        <v>1</v>
      </c>
      <c r="EF3905" s="32"/>
      <c r="EM3905" s="69"/>
      <c r="EO3905" s="73"/>
      <c r="EP3905" s="152"/>
      <c r="EQ3905" s="73"/>
      <c r="ER3905" s="152"/>
      <c r="ES3905" s="73"/>
      <c r="ET3905" s="153"/>
      <c r="EU3905" s="153"/>
      <c r="EV3905" s="153"/>
    </row>
    <row r="3906" spans="1:152" s="151" customFormat="1" hidden="1" outlineLevel="2">
      <c r="A3906" s="28"/>
      <c r="B3906" s="29">
        <v>35</v>
      </c>
      <c r="C3906" s="29" t="s">
        <v>3646</v>
      </c>
      <c r="D3906" s="29" t="s">
        <v>3591</v>
      </c>
      <c r="E3906" s="29"/>
      <c r="F3906" s="31" t="s">
        <v>3724</v>
      </c>
      <c r="G3906" s="30" t="s">
        <v>59</v>
      </c>
      <c r="H3906" s="30"/>
      <c r="I3906" s="61" t="s">
        <v>43</v>
      </c>
      <c r="J3906" s="29">
        <v>7</v>
      </c>
      <c r="K3906" s="29">
        <v>7</v>
      </c>
      <c r="L3906" s="31" t="s">
        <v>67</v>
      </c>
      <c r="M3906" s="29" t="s">
        <v>44</v>
      </c>
      <c r="N3906" s="21">
        <v>25</v>
      </c>
      <c r="EF3906" s="32"/>
      <c r="EM3906" s="69"/>
      <c r="EO3906" s="73"/>
      <c r="EP3906" s="152"/>
      <c r="EQ3906" s="73"/>
      <c r="ER3906" s="152"/>
      <c r="ES3906" s="73"/>
      <c r="ET3906" s="153"/>
      <c r="EU3906" s="153"/>
      <c r="EV3906" s="153"/>
    </row>
    <row r="3907" spans="1:152" s="151" customFormat="1" ht="28.5" outlineLevel="1" collapsed="1">
      <c r="A3907" s="28" t="s">
        <v>3725</v>
      </c>
      <c r="B3907" s="29">
        <v>35</v>
      </c>
      <c r="C3907" s="29" t="s">
        <v>3646</v>
      </c>
      <c r="D3907" s="29" t="s">
        <v>3591</v>
      </c>
      <c r="E3907" s="29" t="s">
        <v>3726</v>
      </c>
      <c r="F3907" s="27" t="s">
        <v>3727</v>
      </c>
      <c r="G3907" s="30"/>
      <c r="H3907" s="30"/>
      <c r="I3907" s="61"/>
      <c r="J3907" s="147" t="s">
        <v>346</v>
      </c>
      <c r="K3907" s="29">
        <v>8</v>
      </c>
      <c r="L3907" s="27" t="str">
        <f>L3908&amp;" "&amp;N3908&amp;M3908&amp;", "&amp;L3909&amp;" "&amp;N3909&amp;M3909&amp;""</f>
        <v>Ручная расчистка просек 1,02га., Вырубка угрожающих деревьев 25шт.</v>
      </c>
      <c r="M3907" s="29"/>
      <c r="N3907" s="21"/>
      <c r="EF3907" s="32"/>
      <c r="EM3907" s="69"/>
      <c r="EO3907" s="73"/>
      <c r="EP3907" s="152"/>
      <c r="EQ3907" s="73"/>
      <c r="ER3907" s="152"/>
      <c r="ES3907" s="73"/>
      <c r="ET3907" s="153"/>
      <c r="EU3907" s="153"/>
      <c r="EV3907" s="153"/>
    </row>
    <row r="3908" spans="1:152" s="151" customFormat="1" hidden="1" outlineLevel="2">
      <c r="A3908" s="28"/>
      <c r="B3908" s="29">
        <v>35</v>
      </c>
      <c r="C3908" s="29" t="s">
        <v>3646</v>
      </c>
      <c r="D3908" s="29" t="s">
        <v>3591</v>
      </c>
      <c r="E3908" s="29"/>
      <c r="F3908" s="31" t="s">
        <v>3728</v>
      </c>
      <c r="G3908" s="30" t="s">
        <v>59</v>
      </c>
      <c r="H3908" s="30"/>
      <c r="I3908" s="61" t="s">
        <v>43</v>
      </c>
      <c r="J3908" s="28">
        <v>7</v>
      </c>
      <c r="K3908" s="29">
        <v>8</v>
      </c>
      <c r="L3908" s="65" t="s">
        <v>62</v>
      </c>
      <c r="M3908" s="29" t="s">
        <v>3597</v>
      </c>
      <c r="N3908" s="21">
        <v>1.02</v>
      </c>
      <c r="EF3908" s="32"/>
      <c r="EM3908" s="69"/>
      <c r="EO3908" s="73"/>
      <c r="EP3908" s="152"/>
      <c r="EQ3908" s="73"/>
      <c r="ER3908" s="152"/>
      <c r="ES3908" s="73"/>
      <c r="ET3908" s="153"/>
      <c r="EU3908" s="153"/>
      <c r="EV3908" s="153"/>
    </row>
    <row r="3909" spans="1:152" s="151" customFormat="1" hidden="1" outlineLevel="2">
      <c r="A3909" s="28"/>
      <c r="B3909" s="29">
        <v>35</v>
      </c>
      <c r="C3909" s="29" t="s">
        <v>3646</v>
      </c>
      <c r="D3909" s="29" t="s">
        <v>3591</v>
      </c>
      <c r="E3909" s="29"/>
      <c r="F3909" s="31" t="s">
        <v>3729</v>
      </c>
      <c r="G3909" s="30" t="s">
        <v>59</v>
      </c>
      <c r="H3909" s="30"/>
      <c r="I3909" s="61" t="s">
        <v>43</v>
      </c>
      <c r="J3909" s="28" t="s">
        <v>348</v>
      </c>
      <c r="K3909" s="29">
        <v>8</v>
      </c>
      <c r="L3909" s="31" t="s">
        <v>67</v>
      </c>
      <c r="M3909" s="29" t="s">
        <v>44</v>
      </c>
      <c r="N3909" s="21">
        <v>25</v>
      </c>
      <c r="EF3909" s="32"/>
      <c r="EM3909" s="69"/>
      <c r="EO3909" s="73"/>
      <c r="EP3909" s="152"/>
      <c r="EQ3909" s="73"/>
      <c r="ER3909" s="152"/>
      <c r="ES3909" s="73"/>
      <c r="ET3909" s="153"/>
      <c r="EU3909" s="153"/>
      <c r="EV3909" s="153"/>
    </row>
    <row r="3910" spans="1:152" s="151" customFormat="1" ht="42.75" outlineLevel="1" collapsed="1">
      <c r="A3910" s="28" t="s">
        <v>3730</v>
      </c>
      <c r="B3910" s="29">
        <v>35</v>
      </c>
      <c r="C3910" s="29" t="s">
        <v>3646</v>
      </c>
      <c r="D3910" s="29" t="s">
        <v>3591</v>
      </c>
      <c r="E3910" s="29" t="s">
        <v>3711</v>
      </c>
      <c r="F3910" s="27" t="s">
        <v>3731</v>
      </c>
      <c r="G3910" s="30"/>
      <c r="H3910" s="30"/>
      <c r="I3910" s="61"/>
      <c r="J3910" s="147" t="s">
        <v>215</v>
      </c>
      <c r="K3910" s="29">
        <v>12</v>
      </c>
      <c r="L3910" s="27" t="str">
        <f>L3911&amp;" "&amp;N3911&amp;M3911&amp;", "&amp;L3912&amp;" "&amp;N3912&amp;M3912&amp;", "&amp;L3913&amp;" "&amp;N3913&amp;M3913&amp;""</f>
        <v>Ручная расчистка просек 4,81га., Расширение просек 0,76га., Вырубка угрожающих деревьев 25шт.</v>
      </c>
      <c r="M3910" s="29"/>
      <c r="N3910" s="21"/>
      <c r="EF3910" s="32"/>
      <c r="EM3910" s="69"/>
      <c r="EO3910" s="73"/>
      <c r="EP3910" s="152"/>
      <c r="EQ3910" s="73"/>
      <c r="ER3910" s="152"/>
      <c r="ES3910" s="73"/>
      <c r="ET3910" s="153"/>
      <c r="EU3910" s="153"/>
      <c r="EV3910" s="153"/>
    </row>
    <row r="3911" spans="1:152" s="151" customFormat="1" ht="28.5" hidden="1" outlineLevel="2">
      <c r="A3911" s="28"/>
      <c r="B3911" s="29">
        <v>35</v>
      </c>
      <c r="C3911" s="29" t="s">
        <v>3646</v>
      </c>
      <c r="D3911" s="29" t="s">
        <v>3591</v>
      </c>
      <c r="E3911" s="29"/>
      <c r="F3911" s="27" t="s">
        <v>6848</v>
      </c>
      <c r="G3911" s="30" t="s">
        <v>59</v>
      </c>
      <c r="H3911" s="30"/>
      <c r="I3911" s="61" t="s">
        <v>43</v>
      </c>
      <c r="J3911" s="147" t="s">
        <v>215</v>
      </c>
      <c r="K3911" s="29">
        <v>8</v>
      </c>
      <c r="L3911" s="65" t="s">
        <v>62</v>
      </c>
      <c r="M3911" s="29" t="s">
        <v>3597</v>
      </c>
      <c r="N3911" s="21">
        <v>4.8099999999999996</v>
      </c>
      <c r="EF3911" s="32"/>
      <c r="EM3911" s="69"/>
      <c r="EO3911" s="73"/>
      <c r="EP3911" s="152"/>
      <c r="EQ3911" s="73"/>
      <c r="ER3911" s="152"/>
      <c r="ES3911" s="73"/>
      <c r="ET3911" s="153"/>
      <c r="EU3911" s="153"/>
      <c r="EV3911" s="153"/>
    </row>
    <row r="3912" spans="1:152" s="151" customFormat="1" hidden="1" outlineLevel="2">
      <c r="A3912" s="28"/>
      <c r="B3912" s="29">
        <v>35</v>
      </c>
      <c r="C3912" s="29" t="s">
        <v>3646</v>
      </c>
      <c r="D3912" s="29" t="s">
        <v>3591</v>
      </c>
      <c r="E3912" s="29"/>
      <c r="F3912" s="31" t="s">
        <v>6849</v>
      </c>
      <c r="G3912" s="30" t="s">
        <v>59</v>
      </c>
      <c r="H3912" s="30"/>
      <c r="I3912" s="61" t="s">
        <v>43</v>
      </c>
      <c r="J3912" s="29" t="s">
        <v>764</v>
      </c>
      <c r="K3912" s="29">
        <v>12</v>
      </c>
      <c r="L3912" s="31" t="s">
        <v>217</v>
      </c>
      <c r="M3912" s="29" t="s">
        <v>3597</v>
      </c>
      <c r="N3912" s="21">
        <v>0.76</v>
      </c>
      <c r="EF3912" s="32"/>
      <c r="EM3912" s="69"/>
      <c r="EO3912" s="73"/>
      <c r="EP3912" s="152"/>
      <c r="EQ3912" s="73"/>
      <c r="ER3912" s="152"/>
      <c r="ES3912" s="73"/>
      <c r="ET3912" s="153"/>
      <c r="EU3912" s="153"/>
      <c r="EV3912" s="153"/>
    </row>
    <row r="3913" spans="1:152" s="151" customFormat="1" hidden="1" outlineLevel="2">
      <c r="A3913" s="28"/>
      <c r="B3913" s="29">
        <v>35</v>
      </c>
      <c r="C3913" s="29" t="s">
        <v>3646</v>
      </c>
      <c r="D3913" s="29" t="s">
        <v>3591</v>
      </c>
      <c r="E3913" s="29"/>
      <c r="F3913" s="31" t="s">
        <v>6850</v>
      </c>
      <c r="G3913" s="30" t="s">
        <v>59</v>
      </c>
      <c r="H3913" s="30"/>
      <c r="I3913" s="61" t="s">
        <v>43</v>
      </c>
      <c r="J3913" s="29" t="s">
        <v>346</v>
      </c>
      <c r="K3913" s="29">
        <v>7</v>
      </c>
      <c r="L3913" s="31" t="s">
        <v>67</v>
      </c>
      <c r="M3913" s="29" t="s">
        <v>44</v>
      </c>
      <c r="N3913" s="21">
        <v>25</v>
      </c>
      <c r="EF3913" s="32"/>
      <c r="EM3913" s="69"/>
      <c r="EO3913" s="73"/>
      <c r="EP3913" s="152"/>
      <c r="EQ3913" s="73"/>
      <c r="ER3913" s="152"/>
      <c r="ES3913" s="73"/>
      <c r="ET3913" s="153"/>
      <c r="EU3913" s="153"/>
      <c r="EV3913" s="153"/>
    </row>
    <row r="3914" spans="1:152" s="151" customFormat="1" ht="28.5" outlineLevel="1" collapsed="1">
      <c r="A3914" s="28" t="s">
        <v>3732</v>
      </c>
      <c r="B3914" s="29">
        <v>35</v>
      </c>
      <c r="C3914" s="29" t="s">
        <v>3646</v>
      </c>
      <c r="D3914" s="29" t="s">
        <v>3591</v>
      </c>
      <c r="E3914" s="29" t="s">
        <v>3733</v>
      </c>
      <c r="F3914" s="27" t="s">
        <v>3734</v>
      </c>
      <c r="G3914" s="30"/>
      <c r="H3914" s="30"/>
      <c r="I3914" s="61"/>
      <c r="J3914" s="147" t="s">
        <v>346</v>
      </c>
      <c r="K3914" s="29">
        <v>7</v>
      </c>
      <c r="L3914" s="27" t="str">
        <f>L3915&amp;" "&amp;N3915&amp;M3915&amp;""</f>
        <v>Вырубка угрожающих деревьев 50шт.</v>
      </c>
      <c r="M3914" s="29"/>
      <c r="N3914" s="21"/>
      <c r="EF3914" s="32"/>
      <c r="EM3914" s="69"/>
      <c r="EO3914" s="73"/>
      <c r="EP3914" s="152"/>
      <c r="EQ3914" s="73"/>
      <c r="ER3914" s="152"/>
      <c r="ES3914" s="73"/>
      <c r="ET3914" s="153"/>
      <c r="EU3914" s="153"/>
      <c r="EV3914" s="153"/>
    </row>
    <row r="3915" spans="1:152" s="151" customFormat="1" hidden="1" outlineLevel="2">
      <c r="A3915" s="28"/>
      <c r="B3915" s="29">
        <v>35</v>
      </c>
      <c r="C3915" s="29" t="s">
        <v>3646</v>
      </c>
      <c r="D3915" s="29" t="s">
        <v>3591</v>
      </c>
      <c r="E3915" s="29"/>
      <c r="F3915" s="75" t="s">
        <v>3735</v>
      </c>
      <c r="G3915" s="30" t="s">
        <v>59</v>
      </c>
      <c r="H3915" s="30"/>
      <c r="I3915" s="61" t="s">
        <v>43</v>
      </c>
      <c r="J3915" s="29">
        <v>7</v>
      </c>
      <c r="K3915" s="29">
        <v>7</v>
      </c>
      <c r="L3915" s="31" t="s">
        <v>67</v>
      </c>
      <c r="M3915" s="29" t="s">
        <v>44</v>
      </c>
      <c r="N3915" s="21">
        <v>50</v>
      </c>
      <c r="EF3915" s="32"/>
      <c r="EM3915" s="69"/>
      <c r="EO3915" s="73"/>
      <c r="EP3915" s="152"/>
      <c r="EQ3915" s="73"/>
      <c r="ER3915" s="152"/>
      <c r="ES3915" s="73"/>
      <c r="ET3915" s="153"/>
      <c r="EU3915" s="153"/>
      <c r="EV3915" s="153"/>
    </row>
    <row r="3916" spans="1:152" s="151" customFormat="1" outlineLevel="1" collapsed="1">
      <c r="A3916" s="28" t="s">
        <v>3736</v>
      </c>
      <c r="B3916" s="29">
        <v>35</v>
      </c>
      <c r="C3916" s="29" t="s">
        <v>3646</v>
      </c>
      <c r="D3916" s="29" t="s">
        <v>3591</v>
      </c>
      <c r="E3916" s="29" t="s">
        <v>3733</v>
      </c>
      <c r="F3916" s="27" t="s">
        <v>3737</v>
      </c>
      <c r="G3916" s="30"/>
      <c r="H3916" s="30"/>
      <c r="I3916" s="61"/>
      <c r="J3916" s="147" t="s">
        <v>344</v>
      </c>
      <c r="K3916" s="29">
        <v>9</v>
      </c>
      <c r="L3916" s="27" t="str">
        <f>L3917&amp;" "&amp;N3917&amp;M3917&amp;""</f>
        <v>Вырубка угрожающих деревьев 30шт.</v>
      </c>
      <c r="M3916" s="29"/>
      <c r="N3916" s="21"/>
      <c r="EF3916" s="32"/>
      <c r="EM3916" s="69"/>
      <c r="EO3916" s="73"/>
      <c r="EP3916" s="152"/>
      <c r="EQ3916" s="73"/>
      <c r="ER3916" s="152"/>
      <c r="ES3916" s="73"/>
      <c r="ET3916" s="153"/>
      <c r="EU3916" s="153"/>
      <c r="EV3916" s="153"/>
    </row>
    <row r="3917" spans="1:152" s="151" customFormat="1" hidden="1" outlineLevel="2">
      <c r="A3917" s="28"/>
      <c r="B3917" s="29">
        <v>35</v>
      </c>
      <c r="C3917" s="29" t="s">
        <v>3646</v>
      </c>
      <c r="D3917" s="29" t="s">
        <v>3591</v>
      </c>
      <c r="E3917" s="29"/>
      <c r="F3917" s="31" t="s">
        <v>3738</v>
      </c>
      <c r="G3917" s="30" t="s">
        <v>59</v>
      </c>
      <c r="H3917" s="30"/>
      <c r="I3917" s="61" t="s">
        <v>43</v>
      </c>
      <c r="J3917" s="29" t="s">
        <v>344</v>
      </c>
      <c r="K3917" s="29">
        <v>9</v>
      </c>
      <c r="L3917" s="31" t="s">
        <v>67</v>
      </c>
      <c r="M3917" s="29" t="s">
        <v>44</v>
      </c>
      <c r="N3917" s="21">
        <v>30</v>
      </c>
      <c r="EF3917" s="32"/>
      <c r="EM3917" s="69"/>
      <c r="EO3917" s="73"/>
      <c r="EP3917" s="152"/>
      <c r="EQ3917" s="73"/>
      <c r="ER3917" s="152"/>
      <c r="ES3917" s="73"/>
      <c r="ET3917" s="153"/>
      <c r="EU3917" s="153"/>
      <c r="EV3917" s="153"/>
    </row>
    <row r="3918" spans="1:152" s="151" customFormat="1" ht="28.5" outlineLevel="1" collapsed="1">
      <c r="A3918" s="28" t="s">
        <v>3739</v>
      </c>
      <c r="B3918" s="29">
        <v>35</v>
      </c>
      <c r="C3918" s="29" t="s">
        <v>3646</v>
      </c>
      <c r="D3918" s="29" t="s">
        <v>3591</v>
      </c>
      <c r="E3918" s="29" t="s">
        <v>3740</v>
      </c>
      <c r="F3918" s="27" t="s">
        <v>3741</v>
      </c>
      <c r="G3918" s="30"/>
      <c r="H3918" s="30"/>
      <c r="I3918" s="61"/>
      <c r="J3918" s="147" t="s">
        <v>769</v>
      </c>
      <c r="K3918" s="29">
        <v>12</v>
      </c>
      <c r="L3918" s="27" t="str">
        <f>L3919&amp;" "&amp;N3919&amp;M3919&amp;", "&amp;L3920&amp;" "&amp;N3920&amp;M3920&amp;""</f>
        <v>Механизированная расчистка просек 7,1га., Выправка опор 1шт.</v>
      </c>
      <c r="M3918" s="29"/>
      <c r="N3918" s="21"/>
      <c r="EF3918" s="32"/>
      <c r="EM3918" s="69"/>
      <c r="EO3918" s="73"/>
      <c r="EP3918" s="152"/>
      <c r="EQ3918" s="73"/>
      <c r="ER3918" s="152"/>
      <c r="ES3918" s="73"/>
      <c r="ET3918" s="153"/>
      <c r="EU3918" s="153"/>
      <c r="EV3918" s="153"/>
    </row>
    <row r="3919" spans="1:152" s="151" customFormat="1" hidden="1" outlineLevel="2">
      <c r="A3919" s="28"/>
      <c r="B3919" s="29">
        <v>35</v>
      </c>
      <c r="C3919" s="29" t="s">
        <v>3646</v>
      </c>
      <c r="D3919" s="29" t="s">
        <v>3591</v>
      </c>
      <c r="E3919" s="29"/>
      <c r="F3919" s="31" t="s">
        <v>6851</v>
      </c>
      <c r="G3919" s="30" t="s">
        <v>59</v>
      </c>
      <c r="H3919" s="30"/>
      <c r="I3919" s="61" t="s">
        <v>43</v>
      </c>
      <c r="J3919" s="147" t="s">
        <v>764</v>
      </c>
      <c r="K3919" s="29">
        <v>12</v>
      </c>
      <c r="L3919" s="65" t="s">
        <v>65</v>
      </c>
      <c r="M3919" s="29" t="s">
        <v>3597</v>
      </c>
      <c r="N3919" s="21">
        <v>7.1</v>
      </c>
      <c r="EF3919" s="32"/>
      <c r="EM3919" s="69"/>
      <c r="EO3919" s="73"/>
      <c r="EP3919" s="152"/>
      <c r="EQ3919" s="73"/>
      <c r="ER3919" s="152"/>
      <c r="ES3919" s="73"/>
      <c r="ET3919" s="153"/>
      <c r="EU3919" s="153"/>
      <c r="EV3919" s="153"/>
    </row>
    <row r="3920" spans="1:152" s="151" customFormat="1" ht="42.75" hidden="1" outlineLevel="2">
      <c r="A3920" s="28"/>
      <c r="B3920" s="29">
        <v>35</v>
      </c>
      <c r="C3920" s="29" t="s">
        <v>3646</v>
      </c>
      <c r="D3920" s="29" t="s">
        <v>3591</v>
      </c>
      <c r="E3920" s="29"/>
      <c r="F3920" s="31">
        <v>16</v>
      </c>
      <c r="G3920" s="30" t="s">
        <v>45</v>
      </c>
      <c r="H3920" s="30"/>
      <c r="I3920" s="61" t="s">
        <v>43</v>
      </c>
      <c r="J3920" s="147" t="s">
        <v>769</v>
      </c>
      <c r="K3920" s="29">
        <v>1</v>
      </c>
      <c r="L3920" s="65" t="s">
        <v>113</v>
      </c>
      <c r="M3920" s="29" t="s">
        <v>44</v>
      </c>
      <c r="N3920" s="21">
        <v>1</v>
      </c>
      <c r="EF3920" s="32"/>
      <c r="EM3920" s="69"/>
      <c r="EO3920" s="73"/>
      <c r="EP3920" s="152"/>
      <c r="EQ3920" s="73"/>
      <c r="ER3920" s="152"/>
      <c r="ES3920" s="73"/>
      <c r="ET3920" s="153"/>
      <c r="EU3920" s="153"/>
      <c r="EV3920" s="153"/>
    </row>
    <row r="3921" spans="1:153" s="151" customFormat="1" ht="28.5" outlineLevel="1" collapsed="1">
      <c r="A3921" s="28" t="s">
        <v>3742</v>
      </c>
      <c r="B3921" s="29">
        <v>35</v>
      </c>
      <c r="C3921" s="29" t="s">
        <v>3646</v>
      </c>
      <c r="D3921" s="29" t="s">
        <v>3591</v>
      </c>
      <c r="E3921" s="29" t="s">
        <v>3743</v>
      </c>
      <c r="F3921" s="27" t="s">
        <v>3744</v>
      </c>
      <c r="G3921" s="30"/>
      <c r="H3921" s="30"/>
      <c r="I3921" s="61"/>
      <c r="J3921" s="147" t="s">
        <v>769</v>
      </c>
      <c r="K3921" s="29">
        <v>10</v>
      </c>
      <c r="L3921" s="27" t="str">
        <f>L3922&amp;" "&amp;N3922&amp;M3922&amp;", "&amp;L3923&amp;" "&amp;N3923&amp;M3923&amp;", "&amp;L3924&amp;" "&amp;N3924&amp;M3924&amp;""</f>
        <v>Выправка опор 2шт., Вырубка угрожающих деревьев 50шт., Расширение просек 0,25га.</v>
      </c>
      <c r="M3921" s="29"/>
      <c r="N3921" s="21"/>
      <c r="EF3921" s="32"/>
      <c r="EM3921" s="69"/>
      <c r="EO3921" s="73"/>
      <c r="EP3921" s="152"/>
      <c r="EQ3921" s="73"/>
      <c r="ER3921" s="152"/>
      <c r="ES3921" s="73"/>
      <c r="ET3921" s="153"/>
      <c r="EU3921" s="153"/>
      <c r="EV3921" s="153"/>
    </row>
    <row r="3922" spans="1:153" s="151" customFormat="1" ht="42.75" hidden="1" outlineLevel="2">
      <c r="A3922" s="28"/>
      <c r="B3922" s="29">
        <v>35</v>
      </c>
      <c r="C3922" s="29" t="s">
        <v>3646</v>
      </c>
      <c r="D3922" s="29" t="s">
        <v>3591</v>
      </c>
      <c r="E3922" s="29"/>
      <c r="F3922" s="27">
        <v>19.21</v>
      </c>
      <c r="G3922" s="30" t="s">
        <v>45</v>
      </c>
      <c r="H3922" s="30"/>
      <c r="I3922" s="61" t="s">
        <v>43</v>
      </c>
      <c r="J3922" s="147" t="s">
        <v>769</v>
      </c>
      <c r="K3922" s="29">
        <v>1</v>
      </c>
      <c r="L3922" s="65" t="s">
        <v>113</v>
      </c>
      <c r="M3922" s="29" t="s">
        <v>44</v>
      </c>
      <c r="N3922" s="21">
        <v>2</v>
      </c>
      <c r="EF3922" s="32"/>
      <c r="EM3922" s="69"/>
      <c r="EO3922" s="73"/>
      <c r="EP3922" s="152"/>
      <c r="EQ3922" s="73"/>
      <c r="ER3922" s="152"/>
      <c r="ES3922" s="73"/>
      <c r="ET3922" s="153"/>
      <c r="EU3922" s="153"/>
      <c r="EV3922" s="153"/>
    </row>
    <row r="3923" spans="1:153" s="151" customFormat="1" ht="28.5" hidden="1" outlineLevel="2">
      <c r="A3923" s="28"/>
      <c r="B3923" s="29">
        <v>35</v>
      </c>
      <c r="C3923" s="29" t="s">
        <v>3646</v>
      </c>
      <c r="D3923" s="29" t="s">
        <v>3591</v>
      </c>
      <c r="E3923" s="29"/>
      <c r="F3923" s="27" t="s">
        <v>3745</v>
      </c>
      <c r="G3923" s="30" t="s">
        <v>59</v>
      </c>
      <c r="H3923" s="30"/>
      <c r="I3923" s="61" t="s">
        <v>43</v>
      </c>
      <c r="J3923" s="147" t="s">
        <v>1534</v>
      </c>
      <c r="K3923" s="29">
        <v>10</v>
      </c>
      <c r="L3923" s="31" t="s">
        <v>67</v>
      </c>
      <c r="M3923" s="29" t="s">
        <v>44</v>
      </c>
      <c r="N3923" s="21">
        <v>50</v>
      </c>
      <c r="EF3923" s="32"/>
      <c r="EM3923" s="69"/>
      <c r="EO3923" s="73"/>
      <c r="EP3923" s="152"/>
      <c r="EQ3923" s="73"/>
      <c r="ER3923" s="152"/>
      <c r="ES3923" s="73"/>
      <c r="ET3923" s="153"/>
      <c r="EU3923" s="153"/>
      <c r="EV3923" s="153"/>
    </row>
    <row r="3924" spans="1:153" s="151" customFormat="1" hidden="1" outlineLevel="2">
      <c r="A3924" s="28"/>
      <c r="B3924" s="29">
        <v>35</v>
      </c>
      <c r="C3924" s="29" t="s">
        <v>3646</v>
      </c>
      <c r="D3924" s="29" t="s">
        <v>3591</v>
      </c>
      <c r="E3924" s="29"/>
      <c r="F3924" s="31" t="s">
        <v>6852</v>
      </c>
      <c r="G3924" s="30" t="s">
        <v>59</v>
      </c>
      <c r="H3924" s="30"/>
      <c r="I3924" s="61" t="s">
        <v>43</v>
      </c>
      <c r="J3924" s="29" t="s">
        <v>1534</v>
      </c>
      <c r="K3924" s="29">
        <v>10</v>
      </c>
      <c r="L3924" s="31" t="s">
        <v>217</v>
      </c>
      <c r="M3924" s="29" t="s">
        <v>3597</v>
      </c>
      <c r="N3924" s="21">
        <v>0.25</v>
      </c>
      <c r="EF3924" s="32"/>
      <c r="EM3924" s="69"/>
      <c r="EO3924" s="73"/>
      <c r="EP3924" s="152"/>
      <c r="EQ3924" s="73"/>
      <c r="ER3924" s="152"/>
      <c r="ES3924" s="73"/>
      <c r="ET3924" s="153"/>
      <c r="EU3924" s="153"/>
      <c r="EV3924" s="153"/>
    </row>
    <row r="3925" spans="1:153" s="151" customFormat="1" ht="28.5" outlineLevel="1" collapsed="1">
      <c r="A3925" s="28" t="s">
        <v>3746</v>
      </c>
      <c r="B3925" s="29">
        <v>35</v>
      </c>
      <c r="C3925" s="29" t="s">
        <v>3646</v>
      </c>
      <c r="D3925" s="29" t="s">
        <v>3591</v>
      </c>
      <c r="E3925" s="29" t="s">
        <v>3743</v>
      </c>
      <c r="F3925" s="27" t="s">
        <v>3747</v>
      </c>
      <c r="G3925" s="30"/>
      <c r="H3925" s="30"/>
      <c r="I3925" s="61"/>
      <c r="J3925" s="147" t="s">
        <v>769</v>
      </c>
      <c r="K3925" s="29">
        <v>3</v>
      </c>
      <c r="L3925" s="27" t="str">
        <f>L3926&amp;" "&amp;N3926&amp;M3926&amp;", "&amp;L3927&amp;" "&amp;N3927&amp;M3927&amp;", "&amp;L3928&amp;" "&amp;N3928&amp;M3928&amp;""</f>
        <v>Ручная расчистка просек 0,99га., Выправка опор 1шт., Вырубка угрожающих деревьев 50шт.</v>
      </c>
      <c r="M3925" s="29"/>
      <c r="N3925" s="21"/>
      <c r="EF3925" s="32"/>
      <c r="EM3925" s="69"/>
      <c r="EO3925" s="73"/>
      <c r="EP3925" s="152"/>
      <c r="EQ3925" s="73"/>
      <c r="ER3925" s="152"/>
      <c r="ES3925" s="73"/>
      <c r="ET3925" s="153"/>
      <c r="EU3925" s="153"/>
      <c r="EV3925" s="153"/>
    </row>
    <row r="3926" spans="1:153" s="151" customFormat="1" hidden="1" outlineLevel="2">
      <c r="A3926" s="28"/>
      <c r="B3926" s="29">
        <v>35</v>
      </c>
      <c r="C3926" s="29" t="s">
        <v>3646</v>
      </c>
      <c r="D3926" s="29" t="s">
        <v>3591</v>
      </c>
      <c r="E3926" s="29"/>
      <c r="F3926" s="31" t="s">
        <v>6507</v>
      </c>
      <c r="G3926" s="30" t="s">
        <v>59</v>
      </c>
      <c r="H3926" s="30"/>
      <c r="I3926" s="61" t="s">
        <v>43</v>
      </c>
      <c r="J3926" s="147" t="s">
        <v>206</v>
      </c>
      <c r="K3926" s="29">
        <v>3</v>
      </c>
      <c r="L3926" s="65" t="s">
        <v>62</v>
      </c>
      <c r="M3926" s="29" t="s">
        <v>3597</v>
      </c>
      <c r="N3926" s="21">
        <v>0.99</v>
      </c>
      <c r="EF3926" s="32"/>
      <c r="EM3926" s="69"/>
      <c r="EO3926" s="73"/>
      <c r="EP3926" s="152"/>
      <c r="EQ3926" s="73"/>
      <c r="ER3926" s="152"/>
      <c r="ES3926" s="73"/>
      <c r="ET3926" s="153"/>
      <c r="EU3926" s="153"/>
      <c r="EV3926" s="153"/>
    </row>
    <row r="3927" spans="1:153" s="151" customFormat="1" ht="42.75" hidden="1" outlineLevel="2">
      <c r="A3927" s="28"/>
      <c r="B3927" s="29">
        <v>35</v>
      </c>
      <c r="C3927" s="29" t="s">
        <v>3646</v>
      </c>
      <c r="D3927" s="29" t="s">
        <v>3591</v>
      </c>
      <c r="E3927" s="29"/>
      <c r="F3927" s="27">
        <v>44</v>
      </c>
      <c r="G3927" s="30" t="s">
        <v>45</v>
      </c>
      <c r="H3927" s="30"/>
      <c r="I3927" s="61" t="s">
        <v>43</v>
      </c>
      <c r="J3927" s="147" t="s">
        <v>769</v>
      </c>
      <c r="K3927" s="29">
        <v>1</v>
      </c>
      <c r="L3927" s="65" t="s">
        <v>113</v>
      </c>
      <c r="M3927" s="29" t="s">
        <v>44</v>
      </c>
      <c r="N3927" s="21">
        <v>1</v>
      </c>
      <c r="EF3927" s="32"/>
      <c r="EM3927" s="69"/>
      <c r="EO3927" s="73"/>
      <c r="EP3927" s="152"/>
      <c r="EQ3927" s="73"/>
      <c r="ER3927" s="152"/>
      <c r="ES3927" s="73"/>
      <c r="ET3927" s="153"/>
      <c r="EU3927" s="153"/>
      <c r="EV3927" s="153"/>
    </row>
    <row r="3928" spans="1:153" s="151" customFormat="1" hidden="1" outlineLevel="2">
      <c r="A3928" s="28"/>
      <c r="B3928" s="29">
        <v>35</v>
      </c>
      <c r="C3928" s="29" t="s">
        <v>3646</v>
      </c>
      <c r="D3928" s="29" t="s">
        <v>3591</v>
      </c>
      <c r="E3928" s="29"/>
      <c r="F3928" s="31" t="s">
        <v>3748</v>
      </c>
      <c r="G3928" s="30" t="s">
        <v>59</v>
      </c>
      <c r="H3928" s="30"/>
      <c r="I3928" s="61" t="s">
        <v>43</v>
      </c>
      <c r="J3928" s="147" t="s">
        <v>206</v>
      </c>
      <c r="K3928" s="29">
        <v>3</v>
      </c>
      <c r="L3928" s="31" t="s">
        <v>67</v>
      </c>
      <c r="M3928" s="29" t="s">
        <v>44</v>
      </c>
      <c r="N3928" s="21">
        <v>50</v>
      </c>
      <c r="EF3928" s="32"/>
      <c r="EM3928" s="69"/>
      <c r="EO3928" s="73"/>
      <c r="EP3928" s="152"/>
      <c r="EQ3928" s="73"/>
      <c r="ER3928" s="152"/>
      <c r="ES3928" s="73"/>
      <c r="ET3928" s="153"/>
      <c r="EU3928" s="153"/>
      <c r="EV3928" s="153"/>
    </row>
    <row r="3929" spans="1:153" s="151" customFormat="1" outlineLevel="1" collapsed="1">
      <c r="A3929" s="28" t="s">
        <v>3749</v>
      </c>
      <c r="B3929" s="29">
        <v>35</v>
      </c>
      <c r="C3929" s="29" t="s">
        <v>3646</v>
      </c>
      <c r="D3929" s="29" t="s">
        <v>3591</v>
      </c>
      <c r="E3929" s="29" t="s">
        <v>3750</v>
      </c>
      <c r="F3929" s="27" t="s">
        <v>3751</v>
      </c>
      <c r="G3929" s="30"/>
      <c r="H3929" s="30"/>
      <c r="I3929" s="61"/>
      <c r="J3929" s="147" t="s">
        <v>769</v>
      </c>
      <c r="K3929" s="29">
        <v>1</v>
      </c>
      <c r="L3929" s="27" t="str">
        <f>L3930&amp;" "&amp;N3930&amp;M3930&amp;""</f>
        <v>Выправка опор 2шт.</v>
      </c>
      <c r="M3929" s="29"/>
      <c r="N3929" s="21"/>
      <c r="EF3929" s="32"/>
      <c r="EM3929" s="69"/>
      <c r="EO3929" s="73"/>
      <c r="EP3929" s="152"/>
      <c r="EQ3929" s="73"/>
      <c r="ER3929" s="152"/>
      <c r="ES3929" s="73"/>
      <c r="ET3929" s="153"/>
      <c r="EU3929" s="153"/>
      <c r="EV3929" s="153"/>
    </row>
    <row r="3930" spans="1:153" s="151" customFormat="1" ht="42.75" hidden="1" outlineLevel="2">
      <c r="A3930" s="28"/>
      <c r="B3930" s="29">
        <v>35</v>
      </c>
      <c r="C3930" s="29" t="s">
        <v>3646</v>
      </c>
      <c r="D3930" s="29" t="s">
        <v>3591</v>
      </c>
      <c r="E3930" s="29"/>
      <c r="F3930" s="27">
        <v>5.48</v>
      </c>
      <c r="G3930" s="30" t="s">
        <v>45</v>
      </c>
      <c r="H3930" s="30" t="s">
        <v>3752</v>
      </c>
      <c r="I3930" s="61" t="s">
        <v>43</v>
      </c>
      <c r="J3930" s="147" t="s">
        <v>769</v>
      </c>
      <c r="K3930" s="29">
        <v>1</v>
      </c>
      <c r="L3930" s="65" t="s">
        <v>113</v>
      </c>
      <c r="M3930" s="29" t="s">
        <v>44</v>
      </c>
      <c r="N3930" s="21">
        <v>2</v>
      </c>
      <c r="EF3930" s="32"/>
      <c r="EM3930" s="69"/>
      <c r="EO3930" s="73"/>
      <c r="EP3930" s="152"/>
      <c r="EQ3930" s="73"/>
      <c r="ER3930" s="152"/>
      <c r="ES3930" s="73"/>
      <c r="ET3930" s="153"/>
      <c r="EU3930" s="153"/>
      <c r="EV3930" s="153"/>
    </row>
    <row r="3931" spans="1:153" s="151" customFormat="1" ht="14.25" customHeight="1" collapsed="1">
      <c r="A3931" s="28" t="s">
        <v>30</v>
      </c>
      <c r="B3931" s="28" t="s">
        <v>284</v>
      </c>
      <c r="C3931" s="29"/>
      <c r="D3931" s="51" t="s">
        <v>3591</v>
      </c>
      <c r="E3931" s="29"/>
      <c r="F3931" s="27" t="s">
        <v>3753</v>
      </c>
      <c r="G3931" s="30"/>
      <c r="H3931" s="30"/>
      <c r="I3931" s="23"/>
      <c r="J3931" s="23"/>
      <c r="K3931" s="23"/>
      <c r="L3931" s="35"/>
      <c r="M3931" s="24" t="s">
        <v>29</v>
      </c>
      <c r="N3931" s="17">
        <v>46</v>
      </c>
      <c r="EG3931" s="151" t="s">
        <v>3589</v>
      </c>
      <c r="EN3931" s="69" t="e">
        <f>#REF!+1</f>
        <v>#REF!</v>
      </c>
      <c r="EP3931" s="65" t="s">
        <v>3590</v>
      </c>
      <c r="EQ3931" s="152"/>
      <c r="ER3931" s="65" t="s">
        <v>1843</v>
      </c>
      <c r="ES3931" s="152"/>
      <c r="ET3931" s="65" t="s">
        <v>352</v>
      </c>
      <c r="EU3931" s="153"/>
      <c r="EV3931" s="153"/>
      <c r="EW3931" s="153"/>
    </row>
    <row r="3932" spans="1:153" s="151" customFormat="1" ht="28.5" outlineLevel="1">
      <c r="A3932" s="28" t="s">
        <v>285</v>
      </c>
      <c r="B3932" s="28" t="s">
        <v>284</v>
      </c>
      <c r="C3932" s="26" t="s">
        <v>2522</v>
      </c>
      <c r="D3932" s="26" t="s">
        <v>3591</v>
      </c>
      <c r="E3932" s="29" t="s">
        <v>3754</v>
      </c>
      <c r="F3932" s="27" t="s">
        <v>3755</v>
      </c>
      <c r="G3932" s="30"/>
      <c r="H3932" s="30"/>
      <c r="I3932" s="23"/>
      <c r="J3932" s="23">
        <v>8</v>
      </c>
      <c r="K3932" s="23">
        <v>10</v>
      </c>
      <c r="L3932" s="27" t="str">
        <f>L3933&amp;" "&amp;N3933&amp;M3933&amp;", "&amp;L3934&amp;" "&amp;N3934&amp;M3934&amp;", "&amp;L3935&amp;" "&amp;N3935&amp;M3935&amp;""</f>
        <v>Ручная расчистка просек 2,5га., Вырубка угрожающих деревьев 30шт., Замена РЛНД 2шт.</v>
      </c>
      <c r="M3932" s="57"/>
      <c r="N3932" s="21"/>
    </row>
    <row r="3933" spans="1:153" s="151" customFormat="1" ht="28.5" hidden="1" outlineLevel="2">
      <c r="A3933" s="28"/>
      <c r="B3933" s="28" t="s">
        <v>284</v>
      </c>
      <c r="C3933" s="26" t="s">
        <v>2522</v>
      </c>
      <c r="D3933" s="26" t="s">
        <v>3591</v>
      </c>
      <c r="E3933" s="29"/>
      <c r="F3933" s="27" t="s">
        <v>3756</v>
      </c>
      <c r="G3933" s="30" t="s">
        <v>3757</v>
      </c>
      <c r="H3933" s="30"/>
      <c r="I3933" s="24" t="s">
        <v>43</v>
      </c>
      <c r="J3933" s="23">
        <v>8</v>
      </c>
      <c r="K3933" s="23">
        <v>10</v>
      </c>
      <c r="L3933" s="65" t="s">
        <v>62</v>
      </c>
      <c r="M3933" s="29" t="s">
        <v>3597</v>
      </c>
      <c r="N3933" s="154">
        <v>2.5</v>
      </c>
    </row>
    <row r="3934" spans="1:153" s="151" customFormat="1" ht="28.5" hidden="1" outlineLevel="2">
      <c r="A3934" s="28"/>
      <c r="B3934" s="28" t="s">
        <v>284</v>
      </c>
      <c r="C3934" s="26" t="s">
        <v>2522</v>
      </c>
      <c r="D3934" s="26" t="s">
        <v>3591</v>
      </c>
      <c r="E3934" s="29"/>
      <c r="F3934" s="27" t="s">
        <v>3758</v>
      </c>
      <c r="G3934" s="30" t="s">
        <v>3757</v>
      </c>
      <c r="H3934" s="30"/>
      <c r="I3934" s="24" t="s">
        <v>43</v>
      </c>
      <c r="J3934" s="23">
        <v>8</v>
      </c>
      <c r="K3934" s="23">
        <v>8</v>
      </c>
      <c r="L3934" s="65" t="s">
        <v>67</v>
      </c>
      <c r="M3934" s="66" t="s">
        <v>44</v>
      </c>
      <c r="N3934" s="154">
        <v>30</v>
      </c>
    </row>
    <row r="3935" spans="1:153" s="151" customFormat="1" ht="85.5" hidden="1" outlineLevel="2">
      <c r="A3935" s="28"/>
      <c r="B3935" s="28" t="s">
        <v>284</v>
      </c>
      <c r="C3935" s="26" t="s">
        <v>2522</v>
      </c>
      <c r="D3935" s="26" t="s">
        <v>3591</v>
      </c>
      <c r="E3935" s="29"/>
      <c r="F3935" s="27" t="s">
        <v>3759</v>
      </c>
      <c r="G3935" s="30" t="s">
        <v>1120</v>
      </c>
      <c r="H3935" s="30" t="s">
        <v>3760</v>
      </c>
      <c r="I3935" s="24" t="s">
        <v>43</v>
      </c>
      <c r="J3935" s="23">
        <v>8</v>
      </c>
      <c r="K3935" s="23">
        <v>8</v>
      </c>
      <c r="L3935" s="76" t="s">
        <v>386</v>
      </c>
      <c r="M3935" s="66" t="s">
        <v>44</v>
      </c>
      <c r="N3935" s="154">
        <v>2</v>
      </c>
    </row>
    <row r="3936" spans="1:153" s="151" customFormat="1" ht="28.5" outlineLevel="1" collapsed="1">
      <c r="A3936" s="28" t="s">
        <v>291</v>
      </c>
      <c r="B3936" s="28" t="s">
        <v>284</v>
      </c>
      <c r="C3936" s="26" t="s">
        <v>2522</v>
      </c>
      <c r="D3936" s="26" t="s">
        <v>3591</v>
      </c>
      <c r="E3936" s="29" t="s">
        <v>3761</v>
      </c>
      <c r="F3936" s="27" t="s">
        <v>3762</v>
      </c>
      <c r="G3936" s="30"/>
      <c r="H3936" s="30"/>
      <c r="I3936" s="23"/>
      <c r="J3936" s="23">
        <v>7</v>
      </c>
      <c r="K3936" s="23">
        <v>11</v>
      </c>
      <c r="L3936" s="27" t="str">
        <f>L3937&amp;" "&amp;N3937&amp;M3937&amp;", "&amp;L3938&amp;" "&amp;N3938&amp;M3938&amp;", "&amp;L3939&amp;" "&amp;N3939&amp;M3939&amp;""</f>
        <v>Ручная расчистка просек 2га., Вырубка угрожающих деревьев 40шт., Замена РЛНД 1шт.</v>
      </c>
      <c r="M3936" s="57"/>
      <c r="N3936" s="21"/>
    </row>
    <row r="3937" spans="1:14" s="151" customFormat="1" hidden="1" outlineLevel="2">
      <c r="A3937" s="28"/>
      <c r="B3937" s="28" t="s">
        <v>284</v>
      </c>
      <c r="C3937" s="26" t="s">
        <v>2522</v>
      </c>
      <c r="D3937" s="26" t="s">
        <v>3591</v>
      </c>
      <c r="E3937" s="29"/>
      <c r="F3937" s="5" t="s">
        <v>3763</v>
      </c>
      <c r="G3937" s="30" t="s">
        <v>59</v>
      </c>
      <c r="H3937" s="30"/>
      <c r="I3937" s="24" t="s">
        <v>43</v>
      </c>
      <c r="J3937" s="23">
        <v>7</v>
      </c>
      <c r="K3937" s="23">
        <v>11</v>
      </c>
      <c r="L3937" s="65" t="s">
        <v>62</v>
      </c>
      <c r="M3937" s="29" t="s">
        <v>3597</v>
      </c>
      <c r="N3937" s="77">
        <v>2</v>
      </c>
    </row>
    <row r="3938" spans="1:14" s="151" customFormat="1" ht="28.5" hidden="1" outlineLevel="2">
      <c r="A3938" s="28"/>
      <c r="B3938" s="28" t="s">
        <v>284</v>
      </c>
      <c r="C3938" s="26" t="s">
        <v>2522</v>
      </c>
      <c r="D3938" s="26" t="s">
        <v>3591</v>
      </c>
      <c r="E3938" s="29"/>
      <c r="F3938" s="5" t="s">
        <v>3764</v>
      </c>
      <c r="G3938" s="30" t="s">
        <v>3757</v>
      </c>
      <c r="H3938" s="30"/>
      <c r="I3938" s="24" t="s">
        <v>43</v>
      </c>
      <c r="J3938" s="23">
        <v>7</v>
      </c>
      <c r="K3938" s="23">
        <v>7</v>
      </c>
      <c r="L3938" s="65" t="s">
        <v>67</v>
      </c>
      <c r="M3938" s="66" t="s">
        <v>44</v>
      </c>
      <c r="N3938" s="77">
        <v>40</v>
      </c>
    </row>
    <row r="3939" spans="1:14" s="151" customFormat="1" ht="85.5" hidden="1" outlineLevel="2">
      <c r="A3939" s="28"/>
      <c r="B3939" s="28" t="s">
        <v>284</v>
      </c>
      <c r="C3939" s="26" t="s">
        <v>2522</v>
      </c>
      <c r="D3939" s="26" t="s">
        <v>3591</v>
      </c>
      <c r="E3939" s="29"/>
      <c r="F3939" s="5" t="s">
        <v>3765</v>
      </c>
      <c r="G3939" s="30" t="s">
        <v>1120</v>
      </c>
      <c r="H3939" s="30" t="s">
        <v>3760</v>
      </c>
      <c r="I3939" s="24" t="s">
        <v>43</v>
      </c>
      <c r="J3939" s="23">
        <v>7</v>
      </c>
      <c r="K3939" s="23">
        <v>7</v>
      </c>
      <c r="L3939" s="76" t="s">
        <v>386</v>
      </c>
      <c r="M3939" s="66" t="s">
        <v>44</v>
      </c>
      <c r="N3939" s="141">
        <v>1</v>
      </c>
    </row>
    <row r="3940" spans="1:14" s="151" customFormat="1" ht="57" outlineLevel="1" collapsed="1">
      <c r="A3940" s="28" t="s">
        <v>299</v>
      </c>
      <c r="B3940" s="28" t="s">
        <v>284</v>
      </c>
      <c r="C3940" s="26" t="s">
        <v>2522</v>
      </c>
      <c r="D3940" s="26" t="s">
        <v>3591</v>
      </c>
      <c r="E3940" s="29" t="s">
        <v>3766</v>
      </c>
      <c r="F3940" s="27" t="s">
        <v>3767</v>
      </c>
      <c r="G3940" s="30"/>
      <c r="H3940" s="30"/>
      <c r="I3940" s="23"/>
      <c r="J3940" s="23">
        <v>4</v>
      </c>
      <c r="K3940" s="23">
        <v>11</v>
      </c>
      <c r="L3940" s="27" t="str">
        <f>L3941&amp;" "&amp;N3941&amp;M3941&amp;", "&amp;L3942&amp;" "&amp;N3942&amp;M3942&amp;", "&amp;L3943&amp;" "&amp;N3943&amp;M3943&amp;", "&amp;L3944&amp;" "&amp;N3944&amp;M3944&amp;", "&amp;L3945&amp;" "&amp;N3945&amp;M3945&amp;", "&amp;L3946&amp;" "&amp;N3946&amp;M3946&amp;""</f>
        <v>Ручная расчистка просек 2,5га., Вырубка угрожающих деревьев 30шт., Замена изоляторов 20шт., Расширение просек 0,4га., Замена сложных опор 2шт., Замена РЛНД 2шт.</v>
      </c>
      <c r="M3940" s="57"/>
      <c r="N3940" s="21"/>
    </row>
    <row r="3941" spans="1:14" s="151" customFormat="1" hidden="1" outlineLevel="2">
      <c r="A3941" s="28"/>
      <c r="B3941" s="28" t="s">
        <v>284</v>
      </c>
      <c r="C3941" s="26" t="s">
        <v>2522</v>
      </c>
      <c r="D3941" s="26" t="s">
        <v>3591</v>
      </c>
      <c r="E3941" s="29"/>
      <c r="F3941" s="5" t="s">
        <v>3768</v>
      </c>
      <c r="G3941" s="147" t="s">
        <v>59</v>
      </c>
      <c r="H3941" s="30"/>
      <c r="I3941" s="24" t="s">
        <v>43</v>
      </c>
      <c r="J3941" s="22">
        <v>4</v>
      </c>
      <c r="K3941" s="23">
        <v>11</v>
      </c>
      <c r="L3941" s="65" t="s">
        <v>62</v>
      </c>
      <c r="M3941" s="29" t="s">
        <v>3597</v>
      </c>
      <c r="N3941" s="77">
        <v>2.5</v>
      </c>
    </row>
    <row r="3942" spans="1:14" s="151" customFormat="1" hidden="1" outlineLevel="2">
      <c r="A3942" s="28"/>
      <c r="B3942" s="28" t="s">
        <v>284</v>
      </c>
      <c r="C3942" s="26" t="s">
        <v>2522</v>
      </c>
      <c r="D3942" s="26" t="s">
        <v>3591</v>
      </c>
      <c r="E3942" s="29"/>
      <c r="F3942" s="5" t="s">
        <v>3769</v>
      </c>
      <c r="G3942" s="22" t="s">
        <v>121</v>
      </c>
      <c r="H3942" s="30"/>
      <c r="I3942" s="24" t="s">
        <v>43</v>
      </c>
      <c r="J3942" s="22">
        <v>4</v>
      </c>
      <c r="K3942" s="23">
        <v>11</v>
      </c>
      <c r="L3942" s="65" t="s">
        <v>67</v>
      </c>
      <c r="M3942" s="66" t="s">
        <v>44</v>
      </c>
      <c r="N3942" s="77">
        <v>30</v>
      </c>
    </row>
    <row r="3943" spans="1:14" s="151" customFormat="1" hidden="1" outlineLevel="2">
      <c r="A3943" s="28"/>
      <c r="B3943" s="28" t="s">
        <v>284</v>
      </c>
      <c r="C3943" s="26" t="s">
        <v>2522</v>
      </c>
      <c r="D3943" s="26" t="s">
        <v>3591</v>
      </c>
      <c r="E3943" s="29"/>
      <c r="F3943" s="5" t="s">
        <v>3770</v>
      </c>
      <c r="G3943" s="22" t="s">
        <v>121</v>
      </c>
      <c r="H3943" s="30"/>
      <c r="I3943" s="24" t="s">
        <v>43</v>
      </c>
      <c r="J3943" s="22">
        <v>7</v>
      </c>
      <c r="K3943" s="23">
        <v>9</v>
      </c>
      <c r="L3943" s="65" t="s">
        <v>77</v>
      </c>
      <c r="M3943" s="66" t="s">
        <v>44</v>
      </c>
      <c r="N3943" s="77">
        <v>20</v>
      </c>
    </row>
    <row r="3944" spans="1:14" s="151" customFormat="1" ht="42.75" hidden="1" outlineLevel="2">
      <c r="A3944" s="28"/>
      <c r="B3944" s="28" t="s">
        <v>284</v>
      </c>
      <c r="C3944" s="26" t="s">
        <v>2522</v>
      </c>
      <c r="D3944" s="26" t="s">
        <v>3591</v>
      </c>
      <c r="E3944" s="29"/>
      <c r="F3944" s="5" t="s">
        <v>3769</v>
      </c>
      <c r="G3944" s="22" t="s">
        <v>108</v>
      </c>
      <c r="H3944" s="30"/>
      <c r="I3944" s="24" t="s">
        <v>43</v>
      </c>
      <c r="J3944" s="23">
        <v>4</v>
      </c>
      <c r="K3944" s="23">
        <v>11</v>
      </c>
      <c r="L3944" s="52" t="s">
        <v>217</v>
      </c>
      <c r="M3944" s="29" t="s">
        <v>3597</v>
      </c>
      <c r="N3944" s="77">
        <v>0.4</v>
      </c>
    </row>
    <row r="3945" spans="1:14" s="151" customFormat="1" ht="42.75" hidden="1" outlineLevel="2">
      <c r="A3945" s="28"/>
      <c r="B3945" s="28" t="s">
        <v>284</v>
      </c>
      <c r="C3945" s="26" t="s">
        <v>2522</v>
      </c>
      <c r="D3945" s="26" t="s">
        <v>3591</v>
      </c>
      <c r="E3945" s="29"/>
      <c r="F3945" s="5">
        <v>304.30700000000002</v>
      </c>
      <c r="G3945" s="22" t="s">
        <v>108</v>
      </c>
      <c r="H3945" s="30"/>
      <c r="I3945" s="24" t="s">
        <v>43</v>
      </c>
      <c r="J3945" s="23">
        <v>9</v>
      </c>
      <c r="K3945" s="23">
        <v>9</v>
      </c>
      <c r="L3945" s="25" t="s">
        <v>3771</v>
      </c>
      <c r="M3945" s="66" t="s">
        <v>44</v>
      </c>
      <c r="N3945" s="77">
        <v>2</v>
      </c>
    </row>
    <row r="3946" spans="1:14" s="151" customFormat="1" ht="85.5" hidden="1" outlineLevel="2">
      <c r="A3946" s="28"/>
      <c r="B3946" s="28" t="s">
        <v>284</v>
      </c>
      <c r="C3946" s="26" t="s">
        <v>2522</v>
      </c>
      <c r="D3946" s="26" t="s">
        <v>3591</v>
      </c>
      <c r="E3946" s="29"/>
      <c r="F3946" s="5" t="s">
        <v>3759</v>
      </c>
      <c r="G3946" s="30" t="s">
        <v>1120</v>
      </c>
      <c r="H3946" s="30" t="s">
        <v>3760</v>
      </c>
      <c r="I3946" s="24" t="s">
        <v>43</v>
      </c>
      <c r="J3946" s="23">
        <v>8</v>
      </c>
      <c r="K3946" s="23">
        <v>8</v>
      </c>
      <c r="L3946" s="76" t="s">
        <v>386</v>
      </c>
      <c r="M3946" s="66" t="s">
        <v>44</v>
      </c>
      <c r="N3946" s="141">
        <v>2</v>
      </c>
    </row>
    <row r="3947" spans="1:14" s="151" customFormat="1" ht="42.75" outlineLevel="1" collapsed="1">
      <c r="A3947" s="28" t="s">
        <v>308</v>
      </c>
      <c r="B3947" s="28" t="s">
        <v>284</v>
      </c>
      <c r="C3947" s="26" t="s">
        <v>2522</v>
      </c>
      <c r="D3947" s="26" t="s">
        <v>3591</v>
      </c>
      <c r="E3947" s="29" t="s">
        <v>3772</v>
      </c>
      <c r="F3947" s="27" t="s">
        <v>3773</v>
      </c>
      <c r="G3947" s="30"/>
      <c r="H3947" s="30"/>
      <c r="I3947" s="23"/>
      <c r="J3947" s="23">
        <v>3</v>
      </c>
      <c r="K3947" s="23">
        <v>7</v>
      </c>
      <c r="L3947" s="27" t="str">
        <f>L3948&amp;" "&amp;N3948&amp;M3948&amp;", "&amp;L3949&amp;" "&amp;N3949&amp;M3949&amp;", "&amp;L3950&amp;" "&amp;N3950&amp;M3950&amp;""</f>
        <v>Ручная расчистка просек 2га., Вырубка угрожающих деревьев 40шт., Расширение просек 0,3га.</v>
      </c>
      <c r="M3947" s="57"/>
      <c r="N3947" s="21"/>
    </row>
    <row r="3948" spans="1:14" s="151" customFormat="1" hidden="1" outlineLevel="2">
      <c r="A3948" s="28"/>
      <c r="B3948" s="28" t="s">
        <v>284</v>
      </c>
      <c r="C3948" s="26" t="s">
        <v>2522</v>
      </c>
      <c r="D3948" s="26" t="s">
        <v>3591</v>
      </c>
      <c r="E3948" s="29"/>
      <c r="F3948" s="5" t="s">
        <v>3763</v>
      </c>
      <c r="G3948" s="147" t="s">
        <v>59</v>
      </c>
      <c r="H3948" s="30"/>
      <c r="I3948" s="24" t="s">
        <v>43</v>
      </c>
      <c r="J3948" s="23">
        <v>3</v>
      </c>
      <c r="K3948" s="23">
        <v>7</v>
      </c>
      <c r="L3948" s="65" t="s">
        <v>62</v>
      </c>
      <c r="M3948" s="29" t="s">
        <v>3597</v>
      </c>
      <c r="N3948" s="77">
        <v>2</v>
      </c>
    </row>
    <row r="3949" spans="1:14" s="151" customFormat="1" hidden="1" outlineLevel="2">
      <c r="A3949" s="28"/>
      <c r="B3949" s="28" t="s">
        <v>284</v>
      </c>
      <c r="C3949" s="26" t="s">
        <v>2522</v>
      </c>
      <c r="D3949" s="26" t="s">
        <v>3591</v>
      </c>
      <c r="E3949" s="29"/>
      <c r="F3949" s="5" t="s">
        <v>3774</v>
      </c>
      <c r="G3949" s="147" t="s">
        <v>59</v>
      </c>
      <c r="H3949" s="30"/>
      <c r="I3949" s="24" t="s">
        <v>43</v>
      </c>
      <c r="J3949" s="23">
        <v>3</v>
      </c>
      <c r="K3949" s="23">
        <v>7</v>
      </c>
      <c r="L3949" s="65" t="s">
        <v>67</v>
      </c>
      <c r="M3949" s="66" t="s">
        <v>44</v>
      </c>
      <c r="N3949" s="77">
        <v>40</v>
      </c>
    </row>
    <row r="3950" spans="1:14" s="151" customFormat="1" hidden="1" outlineLevel="2">
      <c r="A3950" s="28"/>
      <c r="B3950" s="28" t="s">
        <v>284</v>
      </c>
      <c r="C3950" s="26" t="s">
        <v>2522</v>
      </c>
      <c r="D3950" s="26" t="s">
        <v>3591</v>
      </c>
      <c r="E3950" s="29"/>
      <c r="F3950" s="5" t="s">
        <v>3775</v>
      </c>
      <c r="G3950" s="147" t="s">
        <v>59</v>
      </c>
      <c r="H3950" s="30"/>
      <c r="I3950" s="24" t="s">
        <v>43</v>
      </c>
      <c r="J3950" s="23">
        <v>3</v>
      </c>
      <c r="K3950" s="23">
        <v>7</v>
      </c>
      <c r="L3950" s="52" t="s">
        <v>217</v>
      </c>
      <c r="M3950" s="29" t="s">
        <v>3597</v>
      </c>
      <c r="N3950" s="77">
        <v>0.3</v>
      </c>
    </row>
    <row r="3951" spans="1:14" s="33" customFormat="1" ht="57" outlineLevel="1" collapsed="1">
      <c r="A3951" s="28" t="s">
        <v>3776</v>
      </c>
      <c r="B3951" s="29" t="s">
        <v>284</v>
      </c>
      <c r="C3951" s="30" t="s">
        <v>2581</v>
      </c>
      <c r="D3951" s="29" t="s">
        <v>3591</v>
      </c>
      <c r="E3951" s="29" t="s">
        <v>3777</v>
      </c>
      <c r="F3951" s="72" t="s">
        <v>3778</v>
      </c>
      <c r="G3951" s="147"/>
      <c r="H3951" s="30"/>
      <c r="I3951" s="30"/>
      <c r="J3951" s="29">
        <v>1</v>
      </c>
      <c r="K3951" s="29">
        <v>7</v>
      </c>
      <c r="L3951" s="27" t="str">
        <f>L3952&amp;" "&amp;N3952&amp;M3952&amp;", "&amp;L3953&amp;" "&amp;N3953&amp;M3953&amp;", "&amp;L3954&amp;" "&amp;N3954&amp;M3954&amp;", "&amp;L3955&amp;" "&amp;N3955&amp;M3955&amp;","&amp;L3956&amp;" "&amp;N3956&amp;M3956&amp;""</f>
        <v>Ручная расчистка просек 0,5га., Расширение просек 0,3га., Вырубка угрожающих деревьев 60шт., Механизированная расчистка просек 2,5га.,Выправка опор 8шт.</v>
      </c>
      <c r="M3951" s="29"/>
      <c r="N3951" s="21"/>
    </row>
    <row r="3952" spans="1:14" s="33" customFormat="1" hidden="1" outlineLevel="2">
      <c r="A3952" s="28"/>
      <c r="B3952" s="29" t="s">
        <v>284</v>
      </c>
      <c r="C3952" s="30" t="s">
        <v>2581</v>
      </c>
      <c r="D3952" s="29" t="s">
        <v>3591</v>
      </c>
      <c r="E3952" s="29"/>
      <c r="F3952" s="72" t="s">
        <v>3779</v>
      </c>
      <c r="G3952" s="147" t="s">
        <v>59</v>
      </c>
      <c r="H3952" s="30"/>
      <c r="I3952" s="29" t="s">
        <v>43</v>
      </c>
      <c r="J3952" s="29">
        <v>1</v>
      </c>
      <c r="K3952" s="29">
        <v>1</v>
      </c>
      <c r="L3952" s="65" t="s">
        <v>62</v>
      </c>
      <c r="M3952" s="29" t="s">
        <v>3597</v>
      </c>
      <c r="N3952" s="21">
        <v>0.5</v>
      </c>
    </row>
    <row r="3953" spans="1:14" s="33" customFormat="1" hidden="1" outlineLevel="2">
      <c r="A3953" s="28"/>
      <c r="B3953" s="29" t="s">
        <v>284</v>
      </c>
      <c r="C3953" s="30" t="s">
        <v>2581</v>
      </c>
      <c r="D3953" s="29" t="s">
        <v>3591</v>
      </c>
      <c r="E3953" s="29"/>
      <c r="F3953" s="72" t="s">
        <v>3780</v>
      </c>
      <c r="G3953" s="147" t="s">
        <v>59</v>
      </c>
      <c r="H3953" s="30"/>
      <c r="I3953" s="29" t="s">
        <v>43</v>
      </c>
      <c r="J3953" s="29">
        <v>2</v>
      </c>
      <c r="K3953" s="29">
        <v>2</v>
      </c>
      <c r="L3953" s="65" t="s">
        <v>217</v>
      </c>
      <c r="M3953" s="29" t="s">
        <v>3597</v>
      </c>
      <c r="N3953" s="21">
        <v>0.3</v>
      </c>
    </row>
    <row r="3954" spans="1:14" s="33" customFormat="1" hidden="1" outlineLevel="2">
      <c r="A3954" s="28"/>
      <c r="B3954" s="29" t="s">
        <v>284</v>
      </c>
      <c r="C3954" s="30" t="s">
        <v>2581</v>
      </c>
      <c r="D3954" s="29" t="s">
        <v>3591</v>
      </c>
      <c r="E3954" s="29"/>
      <c r="F3954" s="72" t="s">
        <v>3781</v>
      </c>
      <c r="G3954" s="147" t="s">
        <v>59</v>
      </c>
      <c r="H3954" s="30"/>
      <c r="I3954" s="29" t="s">
        <v>43</v>
      </c>
      <c r="J3954" s="29">
        <v>4</v>
      </c>
      <c r="K3954" s="29">
        <v>4</v>
      </c>
      <c r="L3954" s="65" t="s">
        <v>67</v>
      </c>
      <c r="M3954" s="29" t="s">
        <v>44</v>
      </c>
      <c r="N3954" s="21">
        <v>60</v>
      </c>
    </row>
    <row r="3955" spans="1:14" s="33" customFormat="1" hidden="1" outlineLevel="2">
      <c r="A3955" s="28"/>
      <c r="B3955" s="29" t="s">
        <v>284</v>
      </c>
      <c r="C3955" s="30" t="s">
        <v>2581</v>
      </c>
      <c r="D3955" s="29" t="s">
        <v>3591</v>
      </c>
      <c r="E3955" s="29"/>
      <c r="F3955" s="72" t="s">
        <v>3782</v>
      </c>
      <c r="G3955" s="147" t="s">
        <v>59</v>
      </c>
      <c r="H3955" s="30"/>
      <c r="I3955" s="29" t="s">
        <v>43</v>
      </c>
      <c r="J3955" s="29" t="s">
        <v>346</v>
      </c>
      <c r="K3955" s="29">
        <v>7</v>
      </c>
      <c r="L3955" s="65" t="s">
        <v>65</v>
      </c>
      <c r="M3955" s="29" t="s">
        <v>3597</v>
      </c>
      <c r="N3955" s="21">
        <v>2.5</v>
      </c>
    </row>
    <row r="3956" spans="1:14" s="33" customFormat="1" ht="42.75" hidden="1" outlineLevel="2">
      <c r="A3956" s="28"/>
      <c r="B3956" s="29" t="s">
        <v>284</v>
      </c>
      <c r="C3956" s="30" t="s">
        <v>2581</v>
      </c>
      <c r="D3956" s="29" t="s">
        <v>3591</v>
      </c>
      <c r="E3956" s="29"/>
      <c r="F3956" s="72" t="s">
        <v>3783</v>
      </c>
      <c r="G3956" s="147" t="s">
        <v>45</v>
      </c>
      <c r="H3956" s="30"/>
      <c r="I3956" s="29" t="s">
        <v>43</v>
      </c>
      <c r="J3956" s="29">
        <v>5</v>
      </c>
      <c r="K3956" s="29">
        <v>5</v>
      </c>
      <c r="L3956" s="65" t="s">
        <v>113</v>
      </c>
      <c r="M3956" s="29" t="s">
        <v>44</v>
      </c>
      <c r="N3956" s="21">
        <v>8</v>
      </c>
    </row>
    <row r="3957" spans="1:14" s="33" customFormat="1" ht="42.75" outlineLevel="1" collapsed="1">
      <c r="A3957" s="28" t="s">
        <v>3784</v>
      </c>
      <c r="B3957" s="29" t="s">
        <v>284</v>
      </c>
      <c r="C3957" s="30" t="s">
        <v>2581</v>
      </c>
      <c r="D3957" s="29" t="s">
        <v>3591</v>
      </c>
      <c r="E3957" s="29" t="s">
        <v>3785</v>
      </c>
      <c r="F3957" s="72" t="s">
        <v>3786</v>
      </c>
      <c r="G3957" s="147"/>
      <c r="H3957" s="30"/>
      <c r="I3957" s="30"/>
      <c r="J3957" s="29">
        <v>3</v>
      </c>
      <c r="K3957" s="29">
        <v>12</v>
      </c>
      <c r="L3957" s="27" t="str">
        <f>L3958&amp;" "&amp;N3958&amp;M3958&amp;", "&amp;L3959&amp;" "&amp;N3959&amp;M3959&amp;", "&amp;L3960&amp;" "&amp;N3960&amp;M3960&amp;", "&amp;L3961&amp;" "&amp;N3961&amp;M3961&amp;""</f>
        <v>Выправка опор 5шт., Вырубка угрожающих деревьев 20шт., Ручная расчистка просек 1,5га., Расширение просек 0,5га.</v>
      </c>
      <c r="M3957" s="29"/>
      <c r="N3957" s="21"/>
    </row>
    <row r="3958" spans="1:14" s="33" customFormat="1" ht="42.75" hidden="1" outlineLevel="2">
      <c r="A3958" s="28"/>
      <c r="B3958" s="29" t="s">
        <v>284</v>
      </c>
      <c r="C3958" s="30" t="s">
        <v>2581</v>
      </c>
      <c r="D3958" s="29" t="s">
        <v>3591</v>
      </c>
      <c r="E3958" s="29"/>
      <c r="F3958" s="72" t="s">
        <v>3787</v>
      </c>
      <c r="G3958" s="147" t="s">
        <v>45</v>
      </c>
      <c r="H3958" s="30"/>
      <c r="I3958" s="29" t="s">
        <v>43</v>
      </c>
      <c r="J3958" s="29">
        <v>5</v>
      </c>
      <c r="K3958" s="29">
        <v>5</v>
      </c>
      <c r="L3958" s="65" t="s">
        <v>113</v>
      </c>
      <c r="M3958" s="29" t="s">
        <v>44</v>
      </c>
      <c r="N3958" s="21">
        <v>5</v>
      </c>
    </row>
    <row r="3959" spans="1:14" s="33" customFormat="1" ht="28.5" hidden="1" outlineLevel="2">
      <c r="A3959" s="28"/>
      <c r="B3959" s="29" t="s">
        <v>284</v>
      </c>
      <c r="C3959" s="30" t="s">
        <v>2581</v>
      </c>
      <c r="D3959" s="29" t="s">
        <v>3591</v>
      </c>
      <c r="E3959" s="29"/>
      <c r="F3959" s="72" t="s">
        <v>3788</v>
      </c>
      <c r="G3959" s="30" t="s">
        <v>3757</v>
      </c>
      <c r="H3959" s="30"/>
      <c r="I3959" s="29" t="s">
        <v>43</v>
      </c>
      <c r="J3959" s="29">
        <v>3</v>
      </c>
      <c r="K3959" s="29">
        <v>3</v>
      </c>
      <c r="L3959" s="65" t="s">
        <v>67</v>
      </c>
      <c r="M3959" s="29" t="s">
        <v>44</v>
      </c>
      <c r="N3959" s="21">
        <v>20</v>
      </c>
    </row>
    <row r="3960" spans="1:14" s="33" customFormat="1" hidden="1" outlineLevel="2">
      <c r="A3960" s="28"/>
      <c r="B3960" s="29" t="s">
        <v>284</v>
      </c>
      <c r="C3960" s="30" t="s">
        <v>2581</v>
      </c>
      <c r="D3960" s="29" t="s">
        <v>3591</v>
      </c>
      <c r="E3960" s="29"/>
      <c r="F3960" s="72" t="s">
        <v>3789</v>
      </c>
      <c r="G3960" s="147" t="s">
        <v>59</v>
      </c>
      <c r="H3960" s="30"/>
      <c r="I3960" s="29" t="s">
        <v>43</v>
      </c>
      <c r="J3960" s="29">
        <v>3</v>
      </c>
      <c r="K3960" s="29">
        <v>12</v>
      </c>
      <c r="L3960" s="65" t="s">
        <v>62</v>
      </c>
      <c r="M3960" s="29" t="s">
        <v>3597</v>
      </c>
      <c r="N3960" s="21">
        <v>1.5</v>
      </c>
    </row>
    <row r="3961" spans="1:14" s="33" customFormat="1" hidden="1" outlineLevel="2">
      <c r="A3961" s="28"/>
      <c r="B3961" s="29" t="s">
        <v>284</v>
      </c>
      <c r="C3961" s="30" t="s">
        <v>2581</v>
      </c>
      <c r="D3961" s="29" t="s">
        <v>3591</v>
      </c>
      <c r="E3961" s="29"/>
      <c r="F3961" s="72" t="s">
        <v>3790</v>
      </c>
      <c r="G3961" s="147" t="s">
        <v>59</v>
      </c>
      <c r="H3961" s="30"/>
      <c r="I3961" s="29" t="s">
        <v>43</v>
      </c>
      <c r="J3961" s="29">
        <v>3</v>
      </c>
      <c r="K3961" s="29">
        <v>3</v>
      </c>
      <c r="L3961" s="65" t="s">
        <v>217</v>
      </c>
      <c r="M3961" s="29" t="s">
        <v>3597</v>
      </c>
      <c r="N3961" s="21">
        <v>0.5</v>
      </c>
    </row>
    <row r="3962" spans="1:14" s="33" customFormat="1" ht="42.75" outlineLevel="1" collapsed="1">
      <c r="A3962" s="28" t="s">
        <v>3791</v>
      </c>
      <c r="B3962" s="29" t="s">
        <v>284</v>
      </c>
      <c r="C3962" s="30" t="s">
        <v>2581</v>
      </c>
      <c r="D3962" s="29" t="s">
        <v>3591</v>
      </c>
      <c r="E3962" s="29" t="s">
        <v>3792</v>
      </c>
      <c r="F3962" s="72" t="s">
        <v>3793</v>
      </c>
      <c r="G3962" s="147"/>
      <c r="H3962" s="30"/>
      <c r="I3962" s="30"/>
      <c r="J3962" s="29">
        <v>1</v>
      </c>
      <c r="K3962" s="29">
        <v>8</v>
      </c>
      <c r="L3962" s="27" t="str">
        <f>L3963&amp;" "&amp;N3963&amp;M3963&amp;", "&amp;L3964&amp;" "&amp;N3964&amp;M3964&amp;", "&amp;L3965&amp;" "&amp;N3965&amp;M3965&amp;", "&amp;L3966&amp;" "&amp;N3966&amp;M3966&amp;""</f>
        <v>Расширение просек 0,5га., Вырубка угрожающих деревьев 20шт., Ручная расчистка просек 0,5га., Выправка опор 5шт.</v>
      </c>
      <c r="M3962" s="29"/>
      <c r="N3962" s="21"/>
    </row>
    <row r="3963" spans="1:14" s="33" customFormat="1" hidden="1" outlineLevel="2">
      <c r="A3963" s="28"/>
      <c r="B3963" s="29" t="s">
        <v>284</v>
      </c>
      <c r="C3963" s="30" t="s">
        <v>2581</v>
      </c>
      <c r="D3963" s="29" t="s">
        <v>3591</v>
      </c>
      <c r="E3963" s="29"/>
      <c r="F3963" s="72" t="s">
        <v>3794</v>
      </c>
      <c r="G3963" s="147" t="s">
        <v>59</v>
      </c>
      <c r="H3963" s="30"/>
      <c r="I3963" s="29" t="s">
        <v>43</v>
      </c>
      <c r="J3963" s="29">
        <v>8</v>
      </c>
      <c r="K3963" s="29">
        <v>8</v>
      </c>
      <c r="L3963" s="65" t="s">
        <v>217</v>
      </c>
      <c r="M3963" s="29" t="s">
        <v>3597</v>
      </c>
      <c r="N3963" s="21">
        <v>0.5</v>
      </c>
    </row>
    <row r="3964" spans="1:14" s="33" customFormat="1" hidden="1" outlineLevel="2">
      <c r="A3964" s="28"/>
      <c r="B3964" s="29" t="s">
        <v>284</v>
      </c>
      <c r="C3964" s="30" t="s">
        <v>2581</v>
      </c>
      <c r="D3964" s="29" t="s">
        <v>3591</v>
      </c>
      <c r="E3964" s="29"/>
      <c r="F3964" s="72" t="s">
        <v>3795</v>
      </c>
      <c r="G3964" s="147" t="s">
        <v>59</v>
      </c>
      <c r="H3964" s="30"/>
      <c r="I3964" s="29" t="s">
        <v>43</v>
      </c>
      <c r="J3964" s="29">
        <v>8</v>
      </c>
      <c r="K3964" s="29">
        <v>8</v>
      </c>
      <c r="L3964" s="65" t="s">
        <v>67</v>
      </c>
      <c r="M3964" s="29" t="s">
        <v>44</v>
      </c>
      <c r="N3964" s="21">
        <v>20</v>
      </c>
    </row>
    <row r="3965" spans="1:14" s="33" customFormat="1" hidden="1" outlineLevel="2">
      <c r="A3965" s="28"/>
      <c r="B3965" s="29" t="s">
        <v>284</v>
      </c>
      <c r="C3965" s="30" t="s">
        <v>2581</v>
      </c>
      <c r="D3965" s="29" t="s">
        <v>3591</v>
      </c>
      <c r="E3965" s="29"/>
      <c r="F3965" s="72" t="s">
        <v>3796</v>
      </c>
      <c r="G3965" s="147" t="s">
        <v>59</v>
      </c>
      <c r="H3965" s="30"/>
      <c r="I3965" s="29" t="s">
        <v>43</v>
      </c>
      <c r="J3965" s="29">
        <v>1</v>
      </c>
      <c r="K3965" s="29">
        <v>1</v>
      </c>
      <c r="L3965" s="65" t="s">
        <v>62</v>
      </c>
      <c r="M3965" s="29" t="s">
        <v>3597</v>
      </c>
      <c r="N3965" s="21">
        <v>0.5</v>
      </c>
    </row>
    <row r="3966" spans="1:14" s="33" customFormat="1" ht="42.75" hidden="1" outlineLevel="2">
      <c r="A3966" s="28"/>
      <c r="B3966" s="29" t="s">
        <v>284</v>
      </c>
      <c r="C3966" s="30" t="s">
        <v>2581</v>
      </c>
      <c r="D3966" s="29" t="s">
        <v>3591</v>
      </c>
      <c r="E3966" s="29"/>
      <c r="F3966" s="72" t="s">
        <v>3797</v>
      </c>
      <c r="G3966" s="147" t="s">
        <v>45</v>
      </c>
      <c r="H3966" s="30"/>
      <c r="I3966" s="29" t="s">
        <v>43</v>
      </c>
      <c r="J3966" s="29">
        <v>5</v>
      </c>
      <c r="K3966" s="29">
        <v>5</v>
      </c>
      <c r="L3966" s="65" t="s">
        <v>113</v>
      </c>
      <c r="M3966" s="29" t="s">
        <v>44</v>
      </c>
      <c r="N3966" s="21">
        <v>5</v>
      </c>
    </row>
    <row r="3967" spans="1:14" s="33" customFormat="1" ht="71.25" outlineLevel="1" collapsed="1">
      <c r="A3967" s="28" t="s">
        <v>3798</v>
      </c>
      <c r="B3967" s="29" t="s">
        <v>284</v>
      </c>
      <c r="C3967" s="30" t="s">
        <v>2581</v>
      </c>
      <c r="D3967" s="29" t="s">
        <v>3591</v>
      </c>
      <c r="E3967" s="29" t="s">
        <v>3799</v>
      </c>
      <c r="F3967" s="72" t="s">
        <v>3800</v>
      </c>
      <c r="G3967" s="147"/>
      <c r="H3967" s="30"/>
      <c r="I3967" s="30"/>
      <c r="J3967" s="29">
        <v>1</v>
      </c>
      <c r="K3967" s="29">
        <v>12</v>
      </c>
      <c r="L3967" s="27" t="str">
        <f>L3968&amp;" "&amp;N3968&amp;M3968&amp;", "&amp;L3969&amp;" "&amp;N3969&amp;M3969&amp;", "&amp;L3970&amp;" "&amp;N3970&amp;M3970&amp;","&amp;L3971&amp;" "&amp;N3971&amp;M3971&amp;","&amp;L3972&amp;" "&amp;N3972&amp;M3972&amp;","&amp;L3973&amp;" "&amp;N3973&amp;M3973&amp;","&amp;L3974&amp;" "&amp;N3974&amp;M3974&amp;""</f>
        <v>Ручная расчистка просек 1,5га., Расширение просек 0,5га., Перестановка опор 1шт.,Механизированная расчистка просек 5га.,Замена РЛНД 1шт.,Выправка опор 20шт.,Вырубка угрожающих деревьев 50шт.</v>
      </c>
      <c r="M3967" s="29"/>
      <c r="N3967" s="21"/>
    </row>
    <row r="3968" spans="1:14" s="33" customFormat="1" ht="28.5" hidden="1" outlineLevel="2">
      <c r="A3968" s="28"/>
      <c r="B3968" s="29" t="s">
        <v>284</v>
      </c>
      <c r="C3968" s="30" t="s">
        <v>2581</v>
      </c>
      <c r="D3968" s="29" t="s">
        <v>3591</v>
      </c>
      <c r="E3968" s="29"/>
      <c r="F3968" s="72" t="s">
        <v>3801</v>
      </c>
      <c r="G3968" s="30" t="s">
        <v>3757</v>
      </c>
      <c r="H3968" s="30"/>
      <c r="I3968" s="29" t="s">
        <v>43</v>
      </c>
      <c r="J3968" s="29">
        <v>1</v>
      </c>
      <c r="K3968" s="29">
        <v>12</v>
      </c>
      <c r="L3968" s="65" t="s">
        <v>62</v>
      </c>
      <c r="M3968" s="29" t="s">
        <v>3597</v>
      </c>
      <c r="N3968" s="21">
        <v>1.5</v>
      </c>
    </row>
    <row r="3969" spans="1:14" s="33" customFormat="1" hidden="1" outlineLevel="2">
      <c r="A3969" s="28"/>
      <c r="B3969" s="29" t="s">
        <v>284</v>
      </c>
      <c r="C3969" s="30" t="s">
        <v>2581</v>
      </c>
      <c r="D3969" s="29" t="s">
        <v>3591</v>
      </c>
      <c r="E3969" s="29"/>
      <c r="F3969" s="72" t="s">
        <v>3802</v>
      </c>
      <c r="G3969" s="147" t="s">
        <v>59</v>
      </c>
      <c r="H3969" s="30"/>
      <c r="I3969" s="29" t="s">
        <v>43</v>
      </c>
      <c r="J3969" s="29">
        <v>11</v>
      </c>
      <c r="K3969" s="29">
        <v>11</v>
      </c>
      <c r="L3969" s="65" t="s">
        <v>217</v>
      </c>
      <c r="M3969" s="29" t="s">
        <v>3597</v>
      </c>
      <c r="N3969" s="21">
        <v>0.5</v>
      </c>
    </row>
    <row r="3970" spans="1:14" s="33" customFormat="1" ht="42.75" hidden="1" outlineLevel="2">
      <c r="A3970" s="28"/>
      <c r="B3970" s="29" t="s">
        <v>284</v>
      </c>
      <c r="C3970" s="30" t="s">
        <v>2581</v>
      </c>
      <c r="D3970" s="29" t="s">
        <v>3591</v>
      </c>
      <c r="E3970" s="29"/>
      <c r="F3970" s="72" t="s">
        <v>3803</v>
      </c>
      <c r="G3970" s="147" t="s">
        <v>45</v>
      </c>
      <c r="H3970" s="30"/>
      <c r="I3970" s="29" t="s">
        <v>43</v>
      </c>
      <c r="J3970" s="29">
        <v>7</v>
      </c>
      <c r="K3970" s="29">
        <v>7</v>
      </c>
      <c r="L3970" s="31" t="s">
        <v>2748</v>
      </c>
      <c r="M3970" s="29" t="s">
        <v>44</v>
      </c>
      <c r="N3970" s="21">
        <v>1</v>
      </c>
    </row>
    <row r="3971" spans="1:14" s="33" customFormat="1" hidden="1" outlineLevel="2">
      <c r="A3971" s="28"/>
      <c r="B3971" s="29" t="s">
        <v>284</v>
      </c>
      <c r="C3971" s="30" t="s">
        <v>2581</v>
      </c>
      <c r="D3971" s="29" t="s">
        <v>3591</v>
      </c>
      <c r="E3971" s="29"/>
      <c r="F3971" s="72" t="s">
        <v>3804</v>
      </c>
      <c r="G3971" s="147" t="s">
        <v>59</v>
      </c>
      <c r="H3971" s="30"/>
      <c r="I3971" s="29" t="s">
        <v>43</v>
      </c>
      <c r="J3971" s="29" t="s">
        <v>346</v>
      </c>
      <c r="K3971" s="29">
        <v>7</v>
      </c>
      <c r="L3971" s="65" t="s">
        <v>65</v>
      </c>
      <c r="M3971" s="29" t="s">
        <v>3597</v>
      </c>
      <c r="N3971" s="21">
        <v>5</v>
      </c>
    </row>
    <row r="3972" spans="1:14" s="33" customFormat="1" hidden="1" outlineLevel="2">
      <c r="A3972" s="28"/>
      <c r="B3972" s="29" t="s">
        <v>284</v>
      </c>
      <c r="C3972" s="30" t="s">
        <v>2581</v>
      </c>
      <c r="D3972" s="29" t="s">
        <v>3591</v>
      </c>
      <c r="E3972" s="29"/>
      <c r="F3972" s="72">
        <v>161</v>
      </c>
      <c r="G3972" s="147" t="s">
        <v>1120</v>
      </c>
      <c r="H3972" s="30"/>
      <c r="I3972" s="29" t="s">
        <v>43</v>
      </c>
      <c r="J3972" s="29">
        <v>7</v>
      </c>
      <c r="K3972" s="29">
        <v>7</v>
      </c>
      <c r="L3972" s="65" t="s">
        <v>386</v>
      </c>
      <c r="M3972" s="29" t="s">
        <v>44</v>
      </c>
      <c r="N3972" s="21">
        <v>1</v>
      </c>
    </row>
    <row r="3973" spans="1:14" s="33" customFormat="1" ht="42.75" hidden="1" outlineLevel="2">
      <c r="A3973" s="28"/>
      <c r="B3973" s="29" t="s">
        <v>284</v>
      </c>
      <c r="C3973" s="30" t="s">
        <v>2581</v>
      </c>
      <c r="D3973" s="29" t="s">
        <v>3591</v>
      </c>
      <c r="E3973" s="29"/>
      <c r="F3973" s="72" t="s">
        <v>3805</v>
      </c>
      <c r="G3973" s="147" t="s">
        <v>45</v>
      </c>
      <c r="H3973" s="30"/>
      <c r="I3973" s="29" t="s">
        <v>43</v>
      </c>
      <c r="J3973" s="29">
        <v>5</v>
      </c>
      <c r="K3973" s="29">
        <v>5</v>
      </c>
      <c r="L3973" s="65" t="s">
        <v>113</v>
      </c>
      <c r="M3973" s="29" t="s">
        <v>44</v>
      </c>
      <c r="N3973" s="21">
        <v>20</v>
      </c>
    </row>
    <row r="3974" spans="1:14" s="33" customFormat="1" ht="28.5" hidden="1" outlineLevel="2">
      <c r="A3974" s="28"/>
      <c r="B3974" s="29" t="s">
        <v>284</v>
      </c>
      <c r="C3974" s="30" t="s">
        <v>2581</v>
      </c>
      <c r="D3974" s="29" t="s">
        <v>3591</v>
      </c>
      <c r="E3974" s="29"/>
      <c r="F3974" s="72" t="s">
        <v>3806</v>
      </c>
      <c r="G3974" s="30" t="s">
        <v>3757</v>
      </c>
      <c r="H3974" s="30"/>
      <c r="I3974" s="29" t="s">
        <v>43</v>
      </c>
      <c r="J3974" s="29">
        <v>10</v>
      </c>
      <c r="K3974" s="29">
        <v>10</v>
      </c>
      <c r="L3974" s="65" t="s">
        <v>67</v>
      </c>
      <c r="M3974" s="29" t="s">
        <v>44</v>
      </c>
      <c r="N3974" s="21">
        <v>50</v>
      </c>
    </row>
    <row r="3975" spans="1:14" s="33" customFormat="1" ht="42.75" outlineLevel="1" collapsed="1">
      <c r="A3975" s="28" t="s">
        <v>3807</v>
      </c>
      <c r="B3975" s="29" t="s">
        <v>284</v>
      </c>
      <c r="C3975" s="30" t="s">
        <v>2581</v>
      </c>
      <c r="D3975" s="29" t="s">
        <v>3591</v>
      </c>
      <c r="E3975" s="29" t="s">
        <v>3808</v>
      </c>
      <c r="F3975" s="72" t="s">
        <v>3809</v>
      </c>
      <c r="G3975" s="147"/>
      <c r="H3975" s="30"/>
      <c r="I3975" s="30"/>
      <c r="J3975" s="29">
        <v>1</v>
      </c>
      <c r="K3975" s="29">
        <v>7</v>
      </c>
      <c r="L3975" s="27" t="str">
        <f>L3976&amp;" "&amp;N3976&amp;M3976&amp;", "&amp;L3977&amp;" "&amp;N3977&amp;M3977&amp;", "&amp;L3978&amp;" "&amp;N3978&amp;M3978&amp;", "&amp;L3979&amp;" "&amp;N3979&amp;M3979&amp;""</f>
        <v>Ручная расчистка просек 0,5га., Вырубка угрожающих деревьев 60шт., Механизированная расчистка просек 2,5га., Выправка опор 5шт.</v>
      </c>
      <c r="M3975" s="29"/>
      <c r="N3975" s="21"/>
    </row>
    <row r="3976" spans="1:14" s="33" customFormat="1" hidden="1" outlineLevel="2">
      <c r="A3976" s="28"/>
      <c r="B3976" s="29" t="s">
        <v>284</v>
      </c>
      <c r="C3976" s="30" t="s">
        <v>2581</v>
      </c>
      <c r="D3976" s="29" t="s">
        <v>3591</v>
      </c>
      <c r="E3976" s="29"/>
      <c r="F3976" s="72" t="s">
        <v>3810</v>
      </c>
      <c r="G3976" s="147" t="s">
        <v>59</v>
      </c>
      <c r="H3976" s="30"/>
      <c r="I3976" s="29" t="s">
        <v>43</v>
      </c>
      <c r="J3976" s="29">
        <v>1</v>
      </c>
      <c r="K3976" s="29">
        <v>1</v>
      </c>
      <c r="L3976" s="65" t="s">
        <v>62</v>
      </c>
      <c r="M3976" s="29" t="s">
        <v>3597</v>
      </c>
      <c r="N3976" s="21">
        <v>0.5</v>
      </c>
    </row>
    <row r="3977" spans="1:14" s="33" customFormat="1" hidden="1" outlineLevel="2">
      <c r="A3977" s="28"/>
      <c r="B3977" s="29" t="s">
        <v>284</v>
      </c>
      <c r="C3977" s="30" t="s">
        <v>2581</v>
      </c>
      <c r="D3977" s="29" t="s">
        <v>3591</v>
      </c>
      <c r="E3977" s="29"/>
      <c r="F3977" s="72" t="s">
        <v>3811</v>
      </c>
      <c r="G3977" s="147" t="s">
        <v>59</v>
      </c>
      <c r="H3977" s="30"/>
      <c r="I3977" s="29" t="s">
        <v>43</v>
      </c>
      <c r="J3977" s="29">
        <v>6</v>
      </c>
      <c r="K3977" s="29">
        <v>6</v>
      </c>
      <c r="L3977" s="65" t="s">
        <v>67</v>
      </c>
      <c r="M3977" s="29" t="s">
        <v>44</v>
      </c>
      <c r="N3977" s="21">
        <v>60</v>
      </c>
    </row>
    <row r="3978" spans="1:14" s="33" customFormat="1" hidden="1" outlineLevel="2">
      <c r="A3978" s="28"/>
      <c r="B3978" s="29" t="s">
        <v>284</v>
      </c>
      <c r="C3978" s="30" t="s">
        <v>2581</v>
      </c>
      <c r="D3978" s="29" t="s">
        <v>3591</v>
      </c>
      <c r="E3978" s="29"/>
      <c r="F3978" s="72" t="s">
        <v>3782</v>
      </c>
      <c r="G3978" s="147" t="s">
        <v>59</v>
      </c>
      <c r="H3978" s="30"/>
      <c r="I3978" s="29" t="s">
        <v>43</v>
      </c>
      <c r="J3978" s="29" t="s">
        <v>346</v>
      </c>
      <c r="K3978" s="29">
        <v>7</v>
      </c>
      <c r="L3978" s="65" t="s">
        <v>65</v>
      </c>
      <c r="M3978" s="29" t="s">
        <v>3597</v>
      </c>
      <c r="N3978" s="21">
        <v>2.5</v>
      </c>
    </row>
    <row r="3979" spans="1:14" s="33" customFormat="1" ht="42.75" hidden="1" outlineLevel="2">
      <c r="A3979" s="28"/>
      <c r="B3979" s="29" t="s">
        <v>284</v>
      </c>
      <c r="C3979" s="30" t="s">
        <v>2581</v>
      </c>
      <c r="D3979" s="29" t="s">
        <v>3591</v>
      </c>
      <c r="E3979" s="29"/>
      <c r="F3979" s="72" t="s">
        <v>3812</v>
      </c>
      <c r="G3979" s="147" t="s">
        <v>45</v>
      </c>
      <c r="H3979" s="30"/>
      <c r="I3979" s="29" t="s">
        <v>43</v>
      </c>
      <c r="J3979" s="29">
        <v>5</v>
      </c>
      <c r="K3979" s="29">
        <v>5</v>
      </c>
      <c r="L3979" s="65" t="s">
        <v>113</v>
      </c>
      <c r="M3979" s="29" t="s">
        <v>44</v>
      </c>
      <c r="N3979" s="21">
        <v>5</v>
      </c>
    </row>
    <row r="3980" spans="1:14" s="33" customFormat="1" outlineLevel="1" collapsed="1">
      <c r="A3980" s="28" t="s">
        <v>3813</v>
      </c>
      <c r="B3980" s="29" t="s">
        <v>284</v>
      </c>
      <c r="C3980" s="30" t="s">
        <v>2581</v>
      </c>
      <c r="D3980" s="29" t="s">
        <v>3591</v>
      </c>
      <c r="E3980" s="29" t="s">
        <v>3814</v>
      </c>
      <c r="F3980" s="72" t="s">
        <v>3815</v>
      </c>
      <c r="G3980" s="147"/>
      <c r="H3980" s="30"/>
      <c r="I3980" s="30"/>
      <c r="J3980" s="29">
        <v>3</v>
      </c>
      <c r="K3980" s="29">
        <v>3</v>
      </c>
      <c r="L3980" s="27" t="str">
        <f>L3981&amp;" "&amp;N3981&amp;M3981&amp;""</f>
        <v>Расширение просек 0,5га.</v>
      </c>
      <c r="M3980" s="29"/>
      <c r="N3980" s="21"/>
    </row>
    <row r="3981" spans="1:14" s="33" customFormat="1" hidden="1" outlineLevel="2">
      <c r="A3981" s="28"/>
      <c r="B3981" s="29" t="s">
        <v>284</v>
      </c>
      <c r="C3981" s="30" t="s">
        <v>2581</v>
      </c>
      <c r="D3981" s="29" t="s">
        <v>3591</v>
      </c>
      <c r="E3981" s="29"/>
      <c r="F3981" s="72" t="s">
        <v>3816</v>
      </c>
      <c r="G3981" s="147" t="s">
        <v>59</v>
      </c>
      <c r="H3981" s="30"/>
      <c r="I3981" s="29" t="s">
        <v>43</v>
      </c>
      <c r="J3981" s="29">
        <v>3</v>
      </c>
      <c r="K3981" s="29">
        <v>3</v>
      </c>
      <c r="L3981" s="65" t="s">
        <v>217</v>
      </c>
      <c r="M3981" s="29" t="s">
        <v>3597</v>
      </c>
      <c r="N3981" s="21">
        <v>0.5</v>
      </c>
    </row>
    <row r="3982" spans="1:14" s="33" customFormat="1" ht="28.5" outlineLevel="1" collapsed="1">
      <c r="A3982" s="28" t="s">
        <v>3817</v>
      </c>
      <c r="B3982" s="29" t="s">
        <v>284</v>
      </c>
      <c r="C3982" s="30" t="s">
        <v>2581</v>
      </c>
      <c r="D3982" s="29" t="s">
        <v>3591</v>
      </c>
      <c r="E3982" s="29" t="s">
        <v>3818</v>
      </c>
      <c r="F3982" s="72" t="s">
        <v>3819</v>
      </c>
      <c r="G3982" s="147"/>
      <c r="H3982" s="30"/>
      <c r="I3982" s="30"/>
      <c r="J3982" s="29">
        <v>5</v>
      </c>
      <c r="K3982" s="29">
        <v>9</v>
      </c>
      <c r="L3982" s="27" t="str">
        <f>L3983&amp;" "&amp;N3983&amp;M3983&amp;", "&amp;L3984&amp;" "&amp;N3984&amp;M3984&amp;","&amp;L3987&amp;" "&amp;N3987&amp;M3987&amp;""</f>
        <v>Расширение просек 0,5га., Замена траверс 4шт.,Выправка опор 5шт.</v>
      </c>
      <c r="M3982" s="29"/>
      <c r="N3982" s="21"/>
    </row>
    <row r="3983" spans="1:14" s="33" customFormat="1" hidden="1" outlineLevel="2">
      <c r="A3983" s="28"/>
      <c r="B3983" s="29" t="s">
        <v>284</v>
      </c>
      <c r="C3983" s="30" t="s">
        <v>2581</v>
      </c>
      <c r="D3983" s="29" t="s">
        <v>3591</v>
      </c>
      <c r="E3983" s="29"/>
      <c r="F3983" s="72" t="s">
        <v>3820</v>
      </c>
      <c r="G3983" s="147" t="s">
        <v>59</v>
      </c>
      <c r="H3983" s="30"/>
      <c r="I3983" s="29" t="s">
        <v>43</v>
      </c>
      <c r="J3983" s="29">
        <v>6</v>
      </c>
      <c r="K3983" s="29">
        <v>6</v>
      </c>
      <c r="L3983" s="65" t="s">
        <v>217</v>
      </c>
      <c r="M3983" s="29" t="s">
        <v>3597</v>
      </c>
      <c r="N3983" s="21">
        <v>0.5</v>
      </c>
    </row>
    <row r="3984" spans="1:14" s="33" customFormat="1" hidden="1" outlineLevel="2">
      <c r="A3984" s="28"/>
      <c r="B3984" s="29" t="s">
        <v>284</v>
      </c>
      <c r="C3984" s="30" t="s">
        <v>2581</v>
      </c>
      <c r="D3984" s="29" t="s">
        <v>3591</v>
      </c>
      <c r="E3984" s="29"/>
      <c r="F3984" s="72" t="s">
        <v>3821</v>
      </c>
      <c r="G3984" s="147" t="s">
        <v>59</v>
      </c>
      <c r="H3984" s="30"/>
      <c r="I3984" s="29" t="s">
        <v>43</v>
      </c>
      <c r="J3984" s="29">
        <v>9</v>
      </c>
      <c r="K3984" s="29">
        <v>9</v>
      </c>
      <c r="L3984" s="65" t="s">
        <v>289</v>
      </c>
      <c r="M3984" s="29" t="s">
        <v>44</v>
      </c>
      <c r="N3984" s="21">
        <v>4</v>
      </c>
    </row>
    <row r="3985" spans="1:14" s="33" customFormat="1" ht="71.25" hidden="1" outlineLevel="2">
      <c r="A3985" s="28"/>
      <c r="B3985" s="29" t="s">
        <v>284</v>
      </c>
      <c r="C3985" s="30" t="s">
        <v>2581</v>
      </c>
      <c r="D3985" s="29" t="s">
        <v>3591</v>
      </c>
      <c r="E3985" s="29"/>
      <c r="F3985" s="72" t="s">
        <v>3822</v>
      </c>
      <c r="G3985" s="30" t="s">
        <v>3823</v>
      </c>
      <c r="H3985" s="30" t="s">
        <v>3824</v>
      </c>
      <c r="I3985" s="29" t="s">
        <v>43</v>
      </c>
      <c r="J3985" s="29">
        <v>9</v>
      </c>
      <c r="K3985" s="29">
        <v>9</v>
      </c>
      <c r="L3985" s="65" t="s">
        <v>517</v>
      </c>
      <c r="M3985" s="29" t="s">
        <v>3643</v>
      </c>
      <c r="N3985" s="21">
        <v>0.02</v>
      </c>
    </row>
    <row r="3986" spans="1:14" s="33" customFormat="1" ht="71.25" hidden="1" outlineLevel="2">
      <c r="A3986" s="28"/>
      <c r="B3986" s="29" t="s">
        <v>284</v>
      </c>
      <c r="C3986" s="30" t="s">
        <v>2581</v>
      </c>
      <c r="D3986" s="29" t="s">
        <v>3591</v>
      </c>
      <c r="E3986" s="29"/>
      <c r="F3986" s="72" t="s">
        <v>3825</v>
      </c>
      <c r="G3986" s="30" t="s">
        <v>3823</v>
      </c>
      <c r="H3986" s="30" t="s">
        <v>3826</v>
      </c>
      <c r="I3986" s="29" t="s">
        <v>43</v>
      </c>
      <c r="J3986" s="29">
        <v>9</v>
      </c>
      <c r="K3986" s="29">
        <v>9</v>
      </c>
      <c r="L3986" s="65" t="s">
        <v>519</v>
      </c>
      <c r="M3986" s="29" t="s">
        <v>44</v>
      </c>
      <c r="N3986" s="21">
        <v>1</v>
      </c>
    </row>
    <row r="3987" spans="1:14" s="33" customFormat="1" ht="42.75" hidden="1" outlineLevel="2">
      <c r="A3987" s="28"/>
      <c r="B3987" s="29" t="s">
        <v>284</v>
      </c>
      <c r="C3987" s="30" t="s">
        <v>2581</v>
      </c>
      <c r="D3987" s="29" t="s">
        <v>3591</v>
      </c>
      <c r="E3987" s="29"/>
      <c r="F3987" s="72" t="s">
        <v>3827</v>
      </c>
      <c r="G3987" s="147" t="s">
        <v>45</v>
      </c>
      <c r="H3987" s="30"/>
      <c r="I3987" s="29" t="s">
        <v>43</v>
      </c>
      <c r="J3987" s="29">
        <v>5</v>
      </c>
      <c r="K3987" s="29">
        <v>5</v>
      </c>
      <c r="L3987" s="65" t="s">
        <v>113</v>
      </c>
      <c r="M3987" s="29" t="s">
        <v>44</v>
      </c>
      <c r="N3987" s="21">
        <v>5</v>
      </c>
    </row>
    <row r="3988" spans="1:14" s="33" customFormat="1" ht="71.25" outlineLevel="1" collapsed="1">
      <c r="A3988" s="28" t="s">
        <v>3828</v>
      </c>
      <c r="B3988" s="29" t="s">
        <v>284</v>
      </c>
      <c r="C3988" s="30" t="s">
        <v>2581</v>
      </c>
      <c r="D3988" s="29" t="s">
        <v>3591</v>
      </c>
      <c r="E3988" s="29" t="s">
        <v>3829</v>
      </c>
      <c r="F3988" s="72" t="s">
        <v>3830</v>
      </c>
      <c r="G3988" s="147"/>
      <c r="H3988" s="30"/>
      <c r="I3988" s="30"/>
      <c r="J3988" s="29">
        <v>2</v>
      </c>
      <c r="K3988" s="29">
        <v>10</v>
      </c>
      <c r="L3988" s="27" t="str">
        <f>L3989&amp;" "&amp;N3989&amp;M3989&amp;", "&amp;L3990&amp;" "&amp;N3990&amp;M3990&amp;", "&amp;L3991&amp;" "&amp;N3991&amp;M3991&amp;","&amp;L3992&amp;" "&amp;N3992&amp;M3992&amp;","&amp;L3993&amp;" "&amp;N3993&amp;M3993&amp;","&amp;L3994&amp;" "&amp;N3994&amp;M3994&amp;""</f>
        <v>Ручная расчистка просек 1,2га., Механизированная расчистка просек 7га., Расширение просек 0,5га.,Замена РЛНД 1шт.,Замена изоляторов 50шт.,Вырубка угрожающих деревьев 100шт.</v>
      </c>
      <c r="M3988" s="29"/>
      <c r="N3988" s="21"/>
    </row>
    <row r="3989" spans="1:14" s="33" customFormat="1" ht="28.5" hidden="1" outlineLevel="2">
      <c r="A3989" s="28"/>
      <c r="B3989" s="29" t="s">
        <v>284</v>
      </c>
      <c r="C3989" s="30" t="s">
        <v>2581</v>
      </c>
      <c r="D3989" s="29" t="s">
        <v>3591</v>
      </c>
      <c r="E3989" s="29"/>
      <c r="F3989" s="72" t="s">
        <v>3831</v>
      </c>
      <c r="G3989" s="30" t="s">
        <v>3757</v>
      </c>
      <c r="H3989" s="30"/>
      <c r="I3989" s="29" t="s">
        <v>43</v>
      </c>
      <c r="J3989" s="29">
        <v>2</v>
      </c>
      <c r="K3989" s="29">
        <v>2</v>
      </c>
      <c r="L3989" s="65" t="s">
        <v>62</v>
      </c>
      <c r="M3989" s="29" t="s">
        <v>3597</v>
      </c>
      <c r="N3989" s="21">
        <v>1.2</v>
      </c>
    </row>
    <row r="3990" spans="1:14" s="33" customFormat="1" ht="28.5" hidden="1" outlineLevel="2">
      <c r="A3990" s="28"/>
      <c r="B3990" s="29" t="s">
        <v>284</v>
      </c>
      <c r="C3990" s="30" t="s">
        <v>2581</v>
      </c>
      <c r="D3990" s="29" t="s">
        <v>3591</v>
      </c>
      <c r="E3990" s="29"/>
      <c r="F3990" s="72" t="s">
        <v>3832</v>
      </c>
      <c r="G3990" s="30" t="s">
        <v>3757</v>
      </c>
      <c r="H3990" s="30"/>
      <c r="I3990" s="29" t="s">
        <v>43</v>
      </c>
      <c r="J3990" s="29" t="s">
        <v>1534</v>
      </c>
      <c r="K3990" s="29">
        <v>10</v>
      </c>
      <c r="L3990" s="65" t="s">
        <v>65</v>
      </c>
      <c r="M3990" s="29" t="s">
        <v>3597</v>
      </c>
      <c r="N3990" s="21">
        <v>7</v>
      </c>
    </row>
    <row r="3991" spans="1:14" s="33" customFormat="1" ht="28.5" hidden="1" outlineLevel="2">
      <c r="A3991" s="28"/>
      <c r="B3991" s="29" t="s">
        <v>284</v>
      </c>
      <c r="C3991" s="30" t="s">
        <v>2581</v>
      </c>
      <c r="D3991" s="29" t="s">
        <v>3591</v>
      </c>
      <c r="E3991" s="29"/>
      <c r="F3991" s="72" t="s">
        <v>3833</v>
      </c>
      <c r="G3991" s="30" t="s">
        <v>3757</v>
      </c>
      <c r="H3991" s="30"/>
      <c r="I3991" s="29" t="s">
        <v>43</v>
      </c>
      <c r="J3991" s="29">
        <v>4</v>
      </c>
      <c r="K3991" s="29">
        <v>4</v>
      </c>
      <c r="L3991" s="65" t="s">
        <v>217</v>
      </c>
      <c r="M3991" s="29" t="s">
        <v>3597</v>
      </c>
      <c r="N3991" s="21">
        <v>0.5</v>
      </c>
    </row>
    <row r="3992" spans="1:14" s="33" customFormat="1" hidden="1" outlineLevel="2">
      <c r="A3992" s="28"/>
      <c r="B3992" s="29" t="s">
        <v>284</v>
      </c>
      <c r="C3992" s="30" t="s">
        <v>2581</v>
      </c>
      <c r="D3992" s="29" t="s">
        <v>3591</v>
      </c>
      <c r="E3992" s="29"/>
      <c r="F3992" s="72">
        <v>1</v>
      </c>
      <c r="G3992" s="147" t="s">
        <v>1120</v>
      </c>
      <c r="H3992" s="30"/>
      <c r="I3992" s="29" t="s">
        <v>43</v>
      </c>
      <c r="J3992" s="29">
        <v>7</v>
      </c>
      <c r="K3992" s="29">
        <v>7</v>
      </c>
      <c r="L3992" s="65" t="s">
        <v>386</v>
      </c>
      <c r="M3992" s="29" t="s">
        <v>44</v>
      </c>
      <c r="N3992" s="21">
        <v>1</v>
      </c>
    </row>
    <row r="3993" spans="1:14" s="33" customFormat="1" ht="42.75" hidden="1" outlineLevel="2">
      <c r="A3993" s="28"/>
      <c r="B3993" s="29" t="s">
        <v>284</v>
      </c>
      <c r="C3993" s="30" t="s">
        <v>2581</v>
      </c>
      <c r="D3993" s="29" t="s">
        <v>3591</v>
      </c>
      <c r="E3993" s="29"/>
      <c r="F3993" s="72" t="s">
        <v>3831</v>
      </c>
      <c r="G3993" s="147" t="s">
        <v>45</v>
      </c>
      <c r="H3993" s="30"/>
      <c r="I3993" s="29" t="s">
        <v>43</v>
      </c>
      <c r="J3993" s="29">
        <v>4</v>
      </c>
      <c r="K3993" s="29">
        <v>4</v>
      </c>
      <c r="L3993" s="65" t="s">
        <v>77</v>
      </c>
      <c r="M3993" s="29" t="s">
        <v>44</v>
      </c>
      <c r="N3993" s="21">
        <v>50</v>
      </c>
    </row>
    <row r="3994" spans="1:14" s="33" customFormat="1" ht="28.5" hidden="1" outlineLevel="2">
      <c r="A3994" s="28"/>
      <c r="B3994" s="29" t="s">
        <v>284</v>
      </c>
      <c r="C3994" s="30" t="s">
        <v>2581</v>
      </c>
      <c r="D3994" s="29" t="s">
        <v>3591</v>
      </c>
      <c r="E3994" s="29"/>
      <c r="F3994" s="72" t="s">
        <v>3834</v>
      </c>
      <c r="G3994" s="30" t="s">
        <v>3757</v>
      </c>
      <c r="H3994" s="30"/>
      <c r="I3994" s="29" t="s">
        <v>43</v>
      </c>
      <c r="J3994" s="29">
        <v>5</v>
      </c>
      <c r="K3994" s="29">
        <v>5</v>
      </c>
      <c r="L3994" s="65" t="s">
        <v>67</v>
      </c>
      <c r="M3994" s="29" t="s">
        <v>44</v>
      </c>
      <c r="N3994" s="21">
        <v>100</v>
      </c>
    </row>
    <row r="3995" spans="1:14" s="33" customFormat="1" ht="42.75" outlineLevel="1" collapsed="1">
      <c r="A3995" s="28" t="s">
        <v>3835</v>
      </c>
      <c r="B3995" s="29" t="s">
        <v>284</v>
      </c>
      <c r="C3995" s="30" t="s">
        <v>2581</v>
      </c>
      <c r="D3995" s="29" t="s">
        <v>3591</v>
      </c>
      <c r="E3995" s="29" t="s">
        <v>3836</v>
      </c>
      <c r="F3995" s="72" t="s">
        <v>3837</v>
      </c>
      <c r="G3995" s="147"/>
      <c r="H3995" s="30"/>
      <c r="I3995" s="30"/>
      <c r="J3995" s="29">
        <v>6</v>
      </c>
      <c r="K3995" s="29">
        <v>10</v>
      </c>
      <c r="L3995" s="27" t="str">
        <f>L3996&amp;" "&amp;N3996&amp;M3996&amp;", "&amp;L3997&amp;" "&amp;N3997&amp;M3997&amp;", "&amp;L3998&amp;" "&amp;N3998&amp;M3998&amp;", "&amp;L3999&amp;" "&amp;N3999&amp;M3999&amp;""</f>
        <v>Расширение просек 0,5га., Вырубка угрожающих деревьев 50шт., Замена опор  10шт., Замена изоляторов 30шт.</v>
      </c>
      <c r="M3995" s="29"/>
      <c r="N3995" s="21"/>
    </row>
    <row r="3996" spans="1:14" s="33" customFormat="1" ht="28.5" hidden="1" outlineLevel="2">
      <c r="A3996" s="28"/>
      <c r="B3996" s="29" t="s">
        <v>284</v>
      </c>
      <c r="C3996" s="30" t="s">
        <v>2581</v>
      </c>
      <c r="D3996" s="29" t="s">
        <v>3591</v>
      </c>
      <c r="E3996" s="29"/>
      <c r="F3996" s="72" t="s">
        <v>3838</v>
      </c>
      <c r="G3996" s="30" t="s">
        <v>3757</v>
      </c>
      <c r="H3996" s="30"/>
      <c r="I3996" s="29" t="s">
        <v>43</v>
      </c>
      <c r="J3996" s="29">
        <v>10</v>
      </c>
      <c r="K3996" s="29">
        <v>10</v>
      </c>
      <c r="L3996" s="65" t="s">
        <v>217</v>
      </c>
      <c r="M3996" s="29" t="s">
        <v>3597</v>
      </c>
      <c r="N3996" s="21">
        <v>0.5</v>
      </c>
    </row>
    <row r="3997" spans="1:14" s="33" customFormat="1" ht="28.5" hidden="1" outlineLevel="2">
      <c r="A3997" s="28"/>
      <c r="B3997" s="29" t="s">
        <v>284</v>
      </c>
      <c r="C3997" s="30" t="s">
        <v>2581</v>
      </c>
      <c r="D3997" s="29" t="s">
        <v>3591</v>
      </c>
      <c r="E3997" s="29"/>
      <c r="F3997" s="72" t="s">
        <v>3839</v>
      </c>
      <c r="G3997" s="30" t="s">
        <v>3757</v>
      </c>
      <c r="H3997" s="30"/>
      <c r="I3997" s="29" t="s">
        <v>43</v>
      </c>
      <c r="J3997" s="29">
        <v>6</v>
      </c>
      <c r="K3997" s="29">
        <v>6</v>
      </c>
      <c r="L3997" s="65" t="s">
        <v>67</v>
      </c>
      <c r="M3997" s="29" t="s">
        <v>44</v>
      </c>
      <c r="N3997" s="21">
        <v>50</v>
      </c>
    </row>
    <row r="3998" spans="1:14" s="33" customFormat="1" ht="42.75" hidden="1" outlineLevel="2">
      <c r="A3998" s="28"/>
      <c r="B3998" s="29" t="s">
        <v>284</v>
      </c>
      <c r="C3998" s="30" t="s">
        <v>2581</v>
      </c>
      <c r="D3998" s="29" t="s">
        <v>3591</v>
      </c>
      <c r="E3998" s="29"/>
      <c r="F3998" s="72" t="s">
        <v>3840</v>
      </c>
      <c r="G3998" s="147" t="s">
        <v>45</v>
      </c>
      <c r="H3998" s="30"/>
      <c r="I3998" s="29" t="s">
        <v>43</v>
      </c>
      <c r="J3998" s="29">
        <v>7</v>
      </c>
      <c r="K3998" s="29">
        <v>7</v>
      </c>
      <c r="L3998" s="65" t="s">
        <v>248</v>
      </c>
      <c r="M3998" s="29" t="s">
        <v>44</v>
      </c>
      <c r="N3998" s="21">
        <v>10</v>
      </c>
    </row>
    <row r="3999" spans="1:14" s="33" customFormat="1" ht="42.75" hidden="1" outlineLevel="2">
      <c r="A3999" s="28"/>
      <c r="B3999" s="29" t="s">
        <v>284</v>
      </c>
      <c r="C3999" s="30" t="s">
        <v>2581</v>
      </c>
      <c r="D3999" s="29" t="s">
        <v>3591</v>
      </c>
      <c r="E3999" s="29"/>
      <c r="F3999" s="72" t="s">
        <v>3841</v>
      </c>
      <c r="G3999" s="147" t="s">
        <v>45</v>
      </c>
      <c r="H3999" s="30"/>
      <c r="I3999" s="29" t="s">
        <v>43</v>
      </c>
      <c r="J3999" s="29">
        <v>7</v>
      </c>
      <c r="K3999" s="29">
        <v>7</v>
      </c>
      <c r="L3999" s="65" t="s">
        <v>77</v>
      </c>
      <c r="M3999" s="29" t="s">
        <v>44</v>
      </c>
      <c r="N3999" s="21">
        <v>30</v>
      </c>
    </row>
    <row r="4000" spans="1:14" s="33" customFormat="1" ht="28.5" outlineLevel="1" collapsed="1">
      <c r="A4000" s="28" t="s">
        <v>3842</v>
      </c>
      <c r="B4000" s="29" t="s">
        <v>284</v>
      </c>
      <c r="C4000" s="30" t="s">
        <v>2581</v>
      </c>
      <c r="D4000" s="29" t="s">
        <v>3591</v>
      </c>
      <c r="E4000" s="29" t="s">
        <v>3843</v>
      </c>
      <c r="F4000" s="72" t="s">
        <v>3844</v>
      </c>
      <c r="G4000" s="147"/>
      <c r="H4000" s="30"/>
      <c r="I4000" s="30"/>
      <c r="J4000" s="29">
        <v>3</v>
      </c>
      <c r="K4000" s="29">
        <v>11</v>
      </c>
      <c r="L4000" s="27" t="str">
        <f>L4001&amp;" "&amp;N4001&amp;M4001&amp;", "&amp;L4002&amp;" "&amp;N4002&amp;M4002&amp;""</f>
        <v>Вырубка угрожающих деревьев 50шт., Ручная расчистка просек 0,5га.</v>
      </c>
      <c r="M4000" s="29"/>
      <c r="N4000" s="21"/>
    </row>
    <row r="4001" spans="1:14" s="33" customFormat="1" ht="28.5" hidden="1" outlineLevel="2">
      <c r="A4001" s="28"/>
      <c r="B4001" s="29" t="s">
        <v>284</v>
      </c>
      <c r="C4001" s="30" t="s">
        <v>2581</v>
      </c>
      <c r="D4001" s="29" t="s">
        <v>3591</v>
      </c>
      <c r="E4001" s="29"/>
      <c r="F4001" s="72" t="s">
        <v>3845</v>
      </c>
      <c r="G4001" s="30" t="s">
        <v>3757</v>
      </c>
      <c r="H4001" s="30"/>
      <c r="I4001" s="29" t="s">
        <v>43</v>
      </c>
      <c r="J4001" s="29">
        <v>3</v>
      </c>
      <c r="K4001" s="29">
        <v>3</v>
      </c>
      <c r="L4001" s="65" t="s">
        <v>67</v>
      </c>
      <c r="M4001" s="29" t="s">
        <v>44</v>
      </c>
      <c r="N4001" s="21">
        <v>50</v>
      </c>
    </row>
    <row r="4002" spans="1:14" s="33" customFormat="1" ht="28.5" hidden="1" outlineLevel="2">
      <c r="A4002" s="28"/>
      <c r="B4002" s="29" t="s">
        <v>284</v>
      </c>
      <c r="C4002" s="30" t="s">
        <v>2581</v>
      </c>
      <c r="D4002" s="29" t="s">
        <v>3591</v>
      </c>
      <c r="E4002" s="29"/>
      <c r="F4002" s="72" t="s">
        <v>3846</v>
      </c>
      <c r="G4002" s="30" t="s">
        <v>3757</v>
      </c>
      <c r="H4002" s="30"/>
      <c r="I4002" s="29" t="s">
        <v>43</v>
      </c>
      <c r="J4002" s="29">
        <v>11</v>
      </c>
      <c r="K4002" s="29">
        <v>11</v>
      </c>
      <c r="L4002" s="65" t="s">
        <v>62</v>
      </c>
      <c r="M4002" s="29" t="s">
        <v>3597</v>
      </c>
      <c r="N4002" s="21">
        <v>0.5</v>
      </c>
    </row>
    <row r="4003" spans="1:14" s="33" customFormat="1" ht="42.75" outlineLevel="1" collapsed="1">
      <c r="A4003" s="28" t="s">
        <v>3847</v>
      </c>
      <c r="B4003" s="29" t="s">
        <v>284</v>
      </c>
      <c r="C4003" s="30" t="s">
        <v>2581</v>
      </c>
      <c r="D4003" s="29" t="s">
        <v>3591</v>
      </c>
      <c r="E4003" s="29" t="s">
        <v>3848</v>
      </c>
      <c r="F4003" s="72" t="s">
        <v>3849</v>
      </c>
      <c r="G4003" s="147"/>
      <c r="H4003" s="30"/>
      <c r="I4003" s="30"/>
      <c r="J4003" s="29">
        <v>8</v>
      </c>
      <c r="K4003" s="29">
        <v>12</v>
      </c>
      <c r="L4003" s="27" t="str">
        <f>L4004&amp;" "&amp;N4004&amp;M4004&amp;", "&amp;L4005&amp;" "&amp;N4005&amp;M4005&amp;", "&amp;L4006&amp;" "&amp;N4006&amp;M4006&amp;", "&amp;L4007&amp;" "&amp;N4007&amp;M4007&amp;""</f>
        <v>Ручная расчистка просек 1га., Механизированная расчистка просек 7га., Замена изоляторов 30шт., Замена опор  10шт.</v>
      </c>
      <c r="M4003" s="29"/>
      <c r="N4003" s="21"/>
    </row>
    <row r="4004" spans="1:14" s="33" customFormat="1" ht="28.5" hidden="1" outlineLevel="2">
      <c r="A4004" s="28"/>
      <c r="B4004" s="29" t="s">
        <v>284</v>
      </c>
      <c r="C4004" s="30" t="s">
        <v>2581</v>
      </c>
      <c r="D4004" s="29" t="s">
        <v>3591</v>
      </c>
      <c r="E4004" s="29"/>
      <c r="F4004" s="72" t="s">
        <v>3850</v>
      </c>
      <c r="G4004" s="30" t="s">
        <v>3757</v>
      </c>
      <c r="H4004" s="30"/>
      <c r="I4004" s="29" t="s">
        <v>43</v>
      </c>
      <c r="J4004" s="29">
        <v>11</v>
      </c>
      <c r="K4004" s="29">
        <v>12</v>
      </c>
      <c r="L4004" s="65" t="s">
        <v>62</v>
      </c>
      <c r="M4004" s="29" t="s">
        <v>3597</v>
      </c>
      <c r="N4004" s="21">
        <v>1</v>
      </c>
    </row>
    <row r="4005" spans="1:14" s="33" customFormat="1" ht="28.5" hidden="1" outlineLevel="2">
      <c r="A4005" s="28"/>
      <c r="B4005" s="29" t="s">
        <v>284</v>
      </c>
      <c r="C4005" s="30" t="s">
        <v>2581</v>
      </c>
      <c r="D4005" s="29" t="s">
        <v>3591</v>
      </c>
      <c r="E4005" s="29"/>
      <c r="F4005" s="72" t="s">
        <v>3851</v>
      </c>
      <c r="G4005" s="30" t="s">
        <v>3757</v>
      </c>
      <c r="H4005" s="30"/>
      <c r="I4005" s="29" t="s">
        <v>43</v>
      </c>
      <c r="J4005" s="29" t="s">
        <v>344</v>
      </c>
      <c r="K4005" s="29">
        <v>9</v>
      </c>
      <c r="L4005" s="65" t="s">
        <v>65</v>
      </c>
      <c r="M4005" s="29" t="s">
        <v>3597</v>
      </c>
      <c r="N4005" s="21">
        <v>7</v>
      </c>
    </row>
    <row r="4006" spans="1:14" s="33" customFormat="1" ht="42.75" hidden="1" outlineLevel="2">
      <c r="A4006" s="28"/>
      <c r="B4006" s="29" t="s">
        <v>284</v>
      </c>
      <c r="C4006" s="30" t="s">
        <v>2581</v>
      </c>
      <c r="D4006" s="29" t="s">
        <v>3591</v>
      </c>
      <c r="E4006" s="29"/>
      <c r="F4006" s="72" t="s">
        <v>3852</v>
      </c>
      <c r="G4006" s="147" t="s">
        <v>45</v>
      </c>
      <c r="H4006" s="30"/>
      <c r="I4006" s="29" t="s">
        <v>43</v>
      </c>
      <c r="J4006" s="29">
        <v>8</v>
      </c>
      <c r="K4006" s="29">
        <v>8</v>
      </c>
      <c r="L4006" s="65" t="s">
        <v>77</v>
      </c>
      <c r="M4006" s="29" t="s">
        <v>44</v>
      </c>
      <c r="N4006" s="21">
        <v>30</v>
      </c>
    </row>
    <row r="4007" spans="1:14" s="33" customFormat="1" ht="42.75" hidden="1" outlineLevel="2">
      <c r="A4007" s="28"/>
      <c r="B4007" s="29" t="s">
        <v>284</v>
      </c>
      <c r="C4007" s="30" t="s">
        <v>2581</v>
      </c>
      <c r="D4007" s="29" t="s">
        <v>3591</v>
      </c>
      <c r="E4007" s="29"/>
      <c r="F4007" s="72" t="s">
        <v>3852</v>
      </c>
      <c r="G4007" s="147" t="s">
        <v>45</v>
      </c>
      <c r="H4007" s="30"/>
      <c r="I4007" s="29" t="s">
        <v>43</v>
      </c>
      <c r="J4007" s="29">
        <v>8</v>
      </c>
      <c r="K4007" s="29">
        <v>8</v>
      </c>
      <c r="L4007" s="65" t="s">
        <v>248</v>
      </c>
      <c r="M4007" s="29" t="s">
        <v>44</v>
      </c>
      <c r="N4007" s="21">
        <v>10</v>
      </c>
    </row>
    <row r="4008" spans="1:14" s="33" customFormat="1" outlineLevel="1" collapsed="1">
      <c r="A4008" s="28" t="s">
        <v>3853</v>
      </c>
      <c r="B4008" s="29" t="s">
        <v>284</v>
      </c>
      <c r="C4008" s="30" t="s">
        <v>2581</v>
      </c>
      <c r="D4008" s="29" t="s">
        <v>3591</v>
      </c>
      <c r="E4008" s="29" t="s">
        <v>3854</v>
      </c>
      <c r="F4008" s="72" t="s">
        <v>3855</v>
      </c>
      <c r="G4008" s="147"/>
      <c r="H4008" s="30"/>
      <c r="I4008" s="30"/>
      <c r="J4008" s="29">
        <v>6</v>
      </c>
      <c r="K4008" s="29">
        <v>7</v>
      </c>
      <c r="L4008" s="27" t="str">
        <f>L4009&amp;" "&amp;N4009&amp;M4009&amp;""</f>
        <v>Замена траверс 30шт.</v>
      </c>
      <c r="M4008" s="29"/>
      <c r="N4008" s="21"/>
    </row>
    <row r="4009" spans="1:14" s="33" customFormat="1" hidden="1" outlineLevel="2">
      <c r="A4009" s="28"/>
      <c r="B4009" s="29" t="s">
        <v>284</v>
      </c>
      <c r="C4009" s="30" t="s">
        <v>2581</v>
      </c>
      <c r="D4009" s="29" t="s">
        <v>3591</v>
      </c>
      <c r="E4009" s="29"/>
      <c r="F4009" s="72" t="s">
        <v>3856</v>
      </c>
      <c r="G4009" s="147" t="s">
        <v>59</v>
      </c>
      <c r="H4009" s="30"/>
      <c r="I4009" s="29" t="s">
        <v>43</v>
      </c>
      <c r="J4009" s="29">
        <v>6</v>
      </c>
      <c r="K4009" s="29">
        <v>6</v>
      </c>
      <c r="L4009" s="65" t="s">
        <v>289</v>
      </c>
      <c r="M4009" s="29" t="s">
        <v>44</v>
      </c>
      <c r="N4009" s="21">
        <v>30</v>
      </c>
    </row>
    <row r="4010" spans="1:14" s="33" customFormat="1" hidden="1" outlineLevel="2">
      <c r="A4010" s="28"/>
      <c r="B4010" s="29" t="s">
        <v>284</v>
      </c>
      <c r="C4010" s="30" t="s">
        <v>2581</v>
      </c>
      <c r="D4010" s="29" t="s">
        <v>3591</v>
      </c>
      <c r="E4010" s="29"/>
      <c r="F4010" s="72" t="s">
        <v>3857</v>
      </c>
      <c r="G4010" s="147" t="s">
        <v>1120</v>
      </c>
      <c r="H4010" s="30"/>
      <c r="I4010" s="29" t="s">
        <v>43</v>
      </c>
      <c r="J4010" s="29">
        <v>7</v>
      </c>
      <c r="K4010" s="29">
        <v>7</v>
      </c>
      <c r="L4010" s="65" t="s">
        <v>386</v>
      </c>
      <c r="M4010" s="29" t="s">
        <v>44</v>
      </c>
      <c r="N4010" s="21">
        <v>1</v>
      </c>
    </row>
    <row r="4011" spans="1:14" s="33" customFormat="1" outlineLevel="1" collapsed="1">
      <c r="A4011" s="28" t="s">
        <v>3858</v>
      </c>
      <c r="B4011" s="29" t="s">
        <v>284</v>
      </c>
      <c r="C4011" s="30" t="s">
        <v>2581</v>
      </c>
      <c r="D4011" s="29" t="s">
        <v>3591</v>
      </c>
      <c r="E4011" s="29" t="s">
        <v>3859</v>
      </c>
      <c r="F4011" s="72" t="s">
        <v>3855</v>
      </c>
      <c r="G4011" s="147"/>
      <c r="H4011" s="30"/>
      <c r="I4011" s="30"/>
      <c r="J4011" s="29">
        <v>4</v>
      </c>
      <c r="K4011" s="29">
        <v>4</v>
      </c>
      <c r="L4011" s="27" t="str">
        <f>L4012&amp;" "&amp;N4012&amp;M4012&amp;""</f>
        <v>Вырубка угрожающих деревьев 50шт.</v>
      </c>
      <c r="M4011" s="29"/>
      <c r="N4011" s="21"/>
    </row>
    <row r="4012" spans="1:14" s="78" customFormat="1" ht="28.5" hidden="1" outlineLevel="2">
      <c r="A4012" s="28"/>
      <c r="B4012" s="29" t="s">
        <v>284</v>
      </c>
      <c r="C4012" s="30" t="s">
        <v>2581</v>
      </c>
      <c r="D4012" s="29" t="s">
        <v>3591</v>
      </c>
      <c r="E4012" s="29"/>
      <c r="F4012" s="72" t="s">
        <v>3860</v>
      </c>
      <c r="G4012" s="30" t="s">
        <v>3757</v>
      </c>
      <c r="H4012" s="30"/>
      <c r="I4012" s="29" t="s">
        <v>43</v>
      </c>
      <c r="J4012" s="29">
        <v>4</v>
      </c>
      <c r="K4012" s="29">
        <v>4</v>
      </c>
      <c r="L4012" s="65" t="s">
        <v>67</v>
      </c>
      <c r="M4012" s="29" t="s">
        <v>44</v>
      </c>
      <c r="N4012" s="21">
        <v>50</v>
      </c>
    </row>
    <row r="4013" spans="1:14" s="33" customFormat="1" outlineLevel="1" collapsed="1">
      <c r="A4013" s="28" t="s">
        <v>3861</v>
      </c>
      <c r="B4013" s="29" t="s">
        <v>284</v>
      </c>
      <c r="C4013" s="30" t="s">
        <v>2581</v>
      </c>
      <c r="D4013" s="29" t="s">
        <v>3591</v>
      </c>
      <c r="E4013" s="29" t="s">
        <v>3862</v>
      </c>
      <c r="F4013" s="72" t="s">
        <v>3863</v>
      </c>
      <c r="G4013" s="147"/>
      <c r="H4013" s="30"/>
      <c r="I4013" s="30"/>
      <c r="J4013" s="29">
        <v>5</v>
      </c>
      <c r="K4013" s="29">
        <v>5</v>
      </c>
      <c r="L4013" s="27" t="str">
        <f>L4014&amp;" "&amp;N4014&amp;M4014&amp;""</f>
        <v>Выправка опор 10шт.</v>
      </c>
      <c r="M4013" s="29"/>
      <c r="N4013" s="21"/>
    </row>
    <row r="4014" spans="1:14" s="33" customFormat="1" ht="42.75" hidden="1" outlineLevel="2">
      <c r="A4014" s="28"/>
      <c r="B4014" s="29" t="s">
        <v>284</v>
      </c>
      <c r="C4014" s="30" t="s">
        <v>2581</v>
      </c>
      <c r="D4014" s="29" t="s">
        <v>3591</v>
      </c>
      <c r="E4014" s="29"/>
      <c r="F4014" s="72" t="s">
        <v>3864</v>
      </c>
      <c r="G4014" s="147" t="s">
        <v>45</v>
      </c>
      <c r="H4014" s="30"/>
      <c r="I4014" s="29" t="s">
        <v>43</v>
      </c>
      <c r="J4014" s="29">
        <v>5</v>
      </c>
      <c r="K4014" s="29">
        <v>5</v>
      </c>
      <c r="L4014" s="65" t="s">
        <v>113</v>
      </c>
      <c r="M4014" s="29" t="s">
        <v>44</v>
      </c>
      <c r="N4014" s="21">
        <v>10</v>
      </c>
    </row>
    <row r="4015" spans="1:14" s="33" customFormat="1" outlineLevel="1" collapsed="1">
      <c r="A4015" s="28" t="s">
        <v>3865</v>
      </c>
      <c r="B4015" s="29" t="s">
        <v>284</v>
      </c>
      <c r="C4015" s="30" t="s">
        <v>2581</v>
      </c>
      <c r="D4015" s="29" t="s">
        <v>3591</v>
      </c>
      <c r="E4015" s="29" t="s">
        <v>3866</v>
      </c>
      <c r="F4015" s="72" t="s">
        <v>3867</v>
      </c>
      <c r="G4015" s="147"/>
      <c r="H4015" s="30"/>
      <c r="I4015" s="30"/>
      <c r="J4015" s="29">
        <v>10</v>
      </c>
      <c r="K4015" s="29">
        <v>10</v>
      </c>
      <c r="L4015" s="27" t="str">
        <f>L4016&amp;" "&amp;N4016&amp;M4016&amp;""</f>
        <v>Замена опор  6шт.</v>
      </c>
      <c r="M4015" s="29"/>
      <c r="N4015" s="21"/>
    </row>
    <row r="4016" spans="1:14" s="33" customFormat="1" ht="42.75" hidden="1" outlineLevel="2">
      <c r="A4016" s="28"/>
      <c r="B4016" s="29" t="s">
        <v>284</v>
      </c>
      <c r="C4016" s="30" t="s">
        <v>2581</v>
      </c>
      <c r="D4016" s="29" t="s">
        <v>3591</v>
      </c>
      <c r="E4016" s="29"/>
      <c r="F4016" s="72" t="s">
        <v>3868</v>
      </c>
      <c r="G4016" s="147" t="s">
        <v>45</v>
      </c>
      <c r="H4016" s="30"/>
      <c r="I4016" s="29" t="s">
        <v>43</v>
      </c>
      <c r="J4016" s="29">
        <v>10</v>
      </c>
      <c r="K4016" s="29">
        <v>10</v>
      </c>
      <c r="L4016" s="65" t="s">
        <v>248</v>
      </c>
      <c r="M4016" s="29" t="s">
        <v>44</v>
      </c>
      <c r="N4016" s="21">
        <v>6</v>
      </c>
    </row>
    <row r="4017" spans="1:14" s="151" customFormat="1" ht="28.5" outlineLevel="1" collapsed="1">
      <c r="A4017" s="28" t="s">
        <v>3869</v>
      </c>
      <c r="B4017" s="29" t="s">
        <v>284</v>
      </c>
      <c r="C4017" s="29" t="s">
        <v>154</v>
      </c>
      <c r="D4017" s="29" t="s">
        <v>3591</v>
      </c>
      <c r="E4017" s="29" t="s">
        <v>3870</v>
      </c>
      <c r="F4017" s="27" t="s">
        <v>3871</v>
      </c>
      <c r="G4017" s="30"/>
      <c r="H4017" s="30"/>
      <c r="I4017" s="61"/>
      <c r="J4017" s="147" t="s">
        <v>331</v>
      </c>
      <c r="K4017" s="29">
        <v>5</v>
      </c>
      <c r="L4017" s="27" t="str">
        <f>L4018&amp;" "&amp;N4018&amp;M4018&amp;", "&amp;L4019&amp;" "&amp;N4019&amp;M4019&amp;", "&amp;L4020&amp;" "&amp;N4020&amp;M4020&amp;""</f>
        <v>Замена РЛНД 1шт., Замена опор 2шт., Замена опор 1шт.</v>
      </c>
      <c r="M4017" s="29"/>
      <c r="N4017" s="21"/>
    </row>
    <row r="4018" spans="1:14" s="151" customFormat="1" hidden="1" outlineLevel="2">
      <c r="A4018" s="28"/>
      <c r="B4018" s="28" t="s">
        <v>284</v>
      </c>
      <c r="C4018" s="30" t="s">
        <v>154</v>
      </c>
      <c r="D4018" s="29" t="s">
        <v>3591</v>
      </c>
      <c r="E4018" s="29"/>
      <c r="F4018" s="27" t="s">
        <v>3872</v>
      </c>
      <c r="G4018" s="30" t="s">
        <v>1120</v>
      </c>
      <c r="H4018" s="30"/>
      <c r="I4018" s="24" t="s">
        <v>43</v>
      </c>
      <c r="J4018" s="17">
        <v>5</v>
      </c>
      <c r="K4018" s="17">
        <v>5</v>
      </c>
      <c r="L4018" s="65" t="s">
        <v>386</v>
      </c>
      <c r="M4018" s="66" t="s">
        <v>44</v>
      </c>
      <c r="N4018" s="154">
        <v>1</v>
      </c>
    </row>
    <row r="4019" spans="1:14" s="151" customFormat="1" ht="42.75" hidden="1" outlineLevel="2">
      <c r="A4019" s="28"/>
      <c r="B4019" s="28" t="s">
        <v>284</v>
      </c>
      <c r="C4019" s="30" t="s">
        <v>154</v>
      </c>
      <c r="D4019" s="29" t="s">
        <v>3591</v>
      </c>
      <c r="E4019" s="29"/>
      <c r="F4019" s="27" t="s">
        <v>3873</v>
      </c>
      <c r="G4019" s="30" t="s">
        <v>45</v>
      </c>
      <c r="H4019" s="30"/>
      <c r="I4019" s="24" t="s">
        <v>43</v>
      </c>
      <c r="J4019" s="17">
        <v>5</v>
      </c>
      <c r="K4019" s="17">
        <v>5</v>
      </c>
      <c r="L4019" s="65" t="s">
        <v>282</v>
      </c>
      <c r="M4019" s="66" t="s">
        <v>44</v>
      </c>
      <c r="N4019" s="154">
        <v>2</v>
      </c>
    </row>
    <row r="4020" spans="1:14" s="151" customFormat="1" ht="42.75" hidden="1" outlineLevel="2">
      <c r="A4020" s="28"/>
      <c r="B4020" s="28" t="s">
        <v>284</v>
      </c>
      <c r="C4020" s="30" t="s">
        <v>154</v>
      </c>
      <c r="D4020" s="29" t="s">
        <v>3591</v>
      </c>
      <c r="E4020" s="29"/>
      <c r="F4020" s="27" t="s">
        <v>3874</v>
      </c>
      <c r="G4020" s="30" t="s">
        <v>45</v>
      </c>
      <c r="H4020" s="30"/>
      <c r="I4020" s="24" t="s">
        <v>43</v>
      </c>
      <c r="J4020" s="17">
        <v>5</v>
      </c>
      <c r="K4020" s="17">
        <v>5</v>
      </c>
      <c r="L4020" s="65" t="s">
        <v>282</v>
      </c>
      <c r="M4020" s="66" t="s">
        <v>44</v>
      </c>
      <c r="N4020" s="154">
        <v>1</v>
      </c>
    </row>
    <row r="4021" spans="1:14" s="151" customFormat="1" ht="28.5" outlineLevel="1" collapsed="1">
      <c r="A4021" s="28" t="s">
        <v>3875</v>
      </c>
      <c r="B4021" s="29" t="s">
        <v>284</v>
      </c>
      <c r="C4021" s="29" t="s">
        <v>154</v>
      </c>
      <c r="D4021" s="29" t="s">
        <v>3591</v>
      </c>
      <c r="E4021" s="29" t="s">
        <v>3876</v>
      </c>
      <c r="F4021" s="27" t="s">
        <v>3877</v>
      </c>
      <c r="G4021" s="30"/>
      <c r="H4021" s="30"/>
      <c r="I4021" s="61"/>
      <c r="J4021" s="147" t="s">
        <v>332</v>
      </c>
      <c r="K4021" s="29">
        <v>6</v>
      </c>
      <c r="L4021" s="27" t="str">
        <f>L4022&amp;" "&amp;N4022&amp;M4022&amp;", "&amp;L4023&amp;" "&amp;N4023&amp;M4023&amp;", "&amp;L4024&amp;" "&amp;N4024&amp;M4024&amp;""</f>
        <v>Замена РЛНД 1шт., Ручная расчистка просек 2,5га., Замена опор 2шт.</v>
      </c>
      <c r="M4021" s="29"/>
      <c r="N4021" s="21"/>
    </row>
    <row r="4022" spans="1:14" s="151" customFormat="1" hidden="1" outlineLevel="2">
      <c r="A4022" s="28"/>
      <c r="B4022" s="28" t="s">
        <v>284</v>
      </c>
      <c r="C4022" s="30" t="s">
        <v>154</v>
      </c>
      <c r="D4022" s="29" t="s">
        <v>3591</v>
      </c>
      <c r="E4022" s="29"/>
      <c r="F4022" s="27" t="s">
        <v>3878</v>
      </c>
      <c r="G4022" s="30" t="s">
        <v>1120</v>
      </c>
      <c r="H4022" s="30"/>
      <c r="I4022" s="24" t="s">
        <v>43</v>
      </c>
      <c r="J4022" s="17">
        <v>6</v>
      </c>
      <c r="K4022" s="17">
        <v>6</v>
      </c>
      <c r="L4022" s="65" t="s">
        <v>386</v>
      </c>
      <c r="M4022" s="66" t="s">
        <v>44</v>
      </c>
      <c r="N4022" s="154">
        <v>1</v>
      </c>
    </row>
    <row r="4023" spans="1:14" s="151" customFormat="1" ht="28.5" hidden="1" outlineLevel="2">
      <c r="A4023" s="28"/>
      <c r="B4023" s="28" t="s">
        <v>284</v>
      </c>
      <c r="C4023" s="30" t="s">
        <v>154</v>
      </c>
      <c r="D4023" s="29" t="s">
        <v>3591</v>
      </c>
      <c r="E4023" s="29"/>
      <c r="F4023" s="27" t="s">
        <v>3879</v>
      </c>
      <c r="G4023" s="30" t="s">
        <v>3757</v>
      </c>
      <c r="H4023" s="30"/>
      <c r="I4023" s="24" t="s">
        <v>43</v>
      </c>
      <c r="J4023" s="17">
        <v>6</v>
      </c>
      <c r="K4023" s="17">
        <v>6</v>
      </c>
      <c r="L4023" s="65" t="s">
        <v>62</v>
      </c>
      <c r="M4023" s="29" t="s">
        <v>3597</v>
      </c>
      <c r="N4023" s="154">
        <v>2.5</v>
      </c>
    </row>
    <row r="4024" spans="1:14" s="151" customFormat="1" ht="42.75" hidden="1" outlineLevel="2">
      <c r="A4024" s="28"/>
      <c r="B4024" s="28" t="s">
        <v>284</v>
      </c>
      <c r="C4024" s="30" t="s">
        <v>154</v>
      </c>
      <c r="D4024" s="29" t="s">
        <v>3591</v>
      </c>
      <c r="E4024" s="29"/>
      <c r="F4024" s="27" t="s">
        <v>3880</v>
      </c>
      <c r="G4024" s="30" t="s">
        <v>45</v>
      </c>
      <c r="H4024" s="30"/>
      <c r="I4024" s="24" t="s">
        <v>43</v>
      </c>
      <c r="J4024" s="17">
        <v>6</v>
      </c>
      <c r="K4024" s="17">
        <v>6</v>
      </c>
      <c r="L4024" s="65" t="s">
        <v>282</v>
      </c>
      <c r="M4024" s="66" t="s">
        <v>44</v>
      </c>
      <c r="N4024" s="154">
        <v>2</v>
      </c>
    </row>
    <row r="4025" spans="1:14" s="151" customFormat="1" ht="28.5" outlineLevel="1" collapsed="1">
      <c r="A4025" s="28" t="s">
        <v>3881</v>
      </c>
      <c r="B4025" s="29" t="s">
        <v>284</v>
      </c>
      <c r="C4025" s="29" t="s">
        <v>154</v>
      </c>
      <c r="D4025" s="29" t="s">
        <v>3591</v>
      </c>
      <c r="E4025" s="29" t="s">
        <v>3882</v>
      </c>
      <c r="F4025" s="27" t="s">
        <v>3883</v>
      </c>
      <c r="G4025" s="30"/>
      <c r="H4025" s="30"/>
      <c r="I4025" s="61"/>
      <c r="J4025" s="147" t="s">
        <v>344</v>
      </c>
      <c r="K4025" s="29">
        <v>9</v>
      </c>
      <c r="L4025" s="27" t="str">
        <f>L4026&amp;" "&amp;N4026&amp;M4026&amp;", "&amp;L4027&amp;" "&amp;N4027&amp;M4027&amp;", "&amp;L4028&amp;" "&amp;N4028&amp;M4028&amp;""</f>
        <v>Замена РЛНД 1шт., Ручная расчистка просек 2,5га., Расширение просек 0,2га.</v>
      </c>
      <c r="M4025" s="29"/>
      <c r="N4025" s="21"/>
    </row>
    <row r="4026" spans="1:14" s="151" customFormat="1" hidden="1" outlineLevel="2">
      <c r="A4026" s="28" t="s">
        <v>3884</v>
      </c>
      <c r="B4026" s="28" t="s">
        <v>284</v>
      </c>
      <c r="C4026" s="30" t="s">
        <v>154</v>
      </c>
      <c r="D4026" s="29" t="s">
        <v>3591</v>
      </c>
      <c r="E4026" s="29"/>
      <c r="F4026" s="27" t="s">
        <v>3885</v>
      </c>
      <c r="G4026" s="30" t="s">
        <v>1120</v>
      </c>
      <c r="H4026" s="30"/>
      <c r="I4026" s="24" t="s">
        <v>43</v>
      </c>
      <c r="J4026" s="17" t="s">
        <v>344</v>
      </c>
      <c r="K4026" s="17">
        <v>9</v>
      </c>
      <c r="L4026" s="65" t="s">
        <v>386</v>
      </c>
      <c r="M4026" s="66" t="s">
        <v>44</v>
      </c>
      <c r="N4026" s="154">
        <v>1</v>
      </c>
    </row>
    <row r="4027" spans="1:14" s="151" customFormat="1" ht="28.5" hidden="1" outlineLevel="2">
      <c r="A4027" s="28"/>
      <c r="B4027" s="28" t="s">
        <v>284</v>
      </c>
      <c r="C4027" s="30" t="s">
        <v>154</v>
      </c>
      <c r="D4027" s="29" t="s">
        <v>3591</v>
      </c>
      <c r="E4027" s="29"/>
      <c r="F4027" s="27" t="s">
        <v>3886</v>
      </c>
      <c r="G4027" s="30" t="s">
        <v>3757</v>
      </c>
      <c r="H4027" s="30"/>
      <c r="I4027" s="24" t="s">
        <v>43</v>
      </c>
      <c r="J4027" s="17" t="s">
        <v>344</v>
      </c>
      <c r="K4027" s="17">
        <v>9</v>
      </c>
      <c r="L4027" s="65" t="s">
        <v>62</v>
      </c>
      <c r="M4027" s="29" t="s">
        <v>3597</v>
      </c>
      <c r="N4027" s="154">
        <v>2.5</v>
      </c>
    </row>
    <row r="4028" spans="1:14" s="151" customFormat="1" ht="28.5" hidden="1" outlineLevel="2">
      <c r="A4028" s="28"/>
      <c r="B4028" s="28" t="s">
        <v>284</v>
      </c>
      <c r="C4028" s="30" t="s">
        <v>154</v>
      </c>
      <c r="D4028" s="29" t="s">
        <v>3591</v>
      </c>
      <c r="E4028" s="29"/>
      <c r="F4028" s="27" t="s">
        <v>3887</v>
      </c>
      <c r="G4028" s="30" t="s">
        <v>3757</v>
      </c>
      <c r="H4028" s="30"/>
      <c r="I4028" s="24" t="s">
        <v>43</v>
      </c>
      <c r="J4028" s="17" t="s">
        <v>344</v>
      </c>
      <c r="K4028" s="17">
        <v>9</v>
      </c>
      <c r="L4028" s="65" t="s">
        <v>217</v>
      </c>
      <c r="M4028" s="29" t="s">
        <v>3597</v>
      </c>
      <c r="N4028" s="154">
        <v>0.2</v>
      </c>
    </row>
    <row r="4029" spans="1:14" s="151" customFormat="1" ht="28.5" outlineLevel="1" collapsed="1">
      <c r="A4029" s="28" t="s">
        <v>3888</v>
      </c>
      <c r="B4029" s="29" t="s">
        <v>284</v>
      </c>
      <c r="C4029" s="29" t="s">
        <v>154</v>
      </c>
      <c r="D4029" s="29" t="s">
        <v>3591</v>
      </c>
      <c r="E4029" s="29" t="s">
        <v>3889</v>
      </c>
      <c r="F4029" s="27" t="s">
        <v>3890</v>
      </c>
      <c r="G4029" s="30"/>
      <c r="H4029" s="30"/>
      <c r="I4029" s="61"/>
      <c r="J4029" s="147" t="s">
        <v>332</v>
      </c>
      <c r="K4029" s="29">
        <v>6</v>
      </c>
      <c r="L4029" s="27" t="str">
        <f>L4030&amp;" "&amp;N4030&amp;M4030&amp;", "&amp;L4031&amp;" "&amp;N4031&amp;M4031&amp;""</f>
        <v>Замена РЛНД 1шт., Ручная расчистка просек 2,5га.</v>
      </c>
      <c r="M4029" s="29"/>
      <c r="N4029" s="21"/>
    </row>
    <row r="4030" spans="1:14" s="151" customFormat="1" hidden="1" outlineLevel="2">
      <c r="A4030" s="28"/>
      <c r="B4030" s="28" t="s">
        <v>284</v>
      </c>
      <c r="C4030" s="30" t="s">
        <v>154</v>
      </c>
      <c r="D4030" s="29" t="s">
        <v>3591</v>
      </c>
      <c r="E4030" s="29"/>
      <c r="F4030" s="27" t="s">
        <v>3891</v>
      </c>
      <c r="G4030" s="30" t="s">
        <v>1120</v>
      </c>
      <c r="H4030" s="30"/>
      <c r="I4030" s="24" t="s">
        <v>43</v>
      </c>
      <c r="J4030" s="17">
        <v>6</v>
      </c>
      <c r="K4030" s="17">
        <v>6</v>
      </c>
      <c r="L4030" s="65" t="s">
        <v>386</v>
      </c>
      <c r="M4030" s="66" t="s">
        <v>44</v>
      </c>
      <c r="N4030" s="154">
        <v>1</v>
      </c>
    </row>
    <row r="4031" spans="1:14" s="151" customFormat="1" ht="28.5" hidden="1" outlineLevel="2">
      <c r="A4031" s="28"/>
      <c r="B4031" s="28" t="s">
        <v>284</v>
      </c>
      <c r="C4031" s="30" t="s">
        <v>154</v>
      </c>
      <c r="D4031" s="29" t="s">
        <v>3591</v>
      </c>
      <c r="E4031" s="29"/>
      <c r="F4031" s="27" t="s">
        <v>3892</v>
      </c>
      <c r="G4031" s="30" t="s">
        <v>3757</v>
      </c>
      <c r="H4031" s="30"/>
      <c r="I4031" s="24" t="s">
        <v>43</v>
      </c>
      <c r="J4031" s="17">
        <v>6</v>
      </c>
      <c r="K4031" s="17">
        <v>6</v>
      </c>
      <c r="L4031" s="65" t="s">
        <v>62</v>
      </c>
      <c r="M4031" s="29" t="s">
        <v>3597</v>
      </c>
      <c r="N4031" s="154">
        <v>2.5</v>
      </c>
    </row>
    <row r="4032" spans="1:14" s="151" customFormat="1" ht="42.75" outlineLevel="1" collapsed="1">
      <c r="A4032" s="28" t="s">
        <v>3893</v>
      </c>
      <c r="B4032" s="29" t="s">
        <v>284</v>
      </c>
      <c r="C4032" s="29" t="s">
        <v>154</v>
      </c>
      <c r="D4032" s="29" t="s">
        <v>3591</v>
      </c>
      <c r="E4032" s="29" t="s">
        <v>3894</v>
      </c>
      <c r="F4032" s="27" t="s">
        <v>3895</v>
      </c>
      <c r="G4032" s="30"/>
      <c r="H4032" s="30"/>
      <c r="I4032" s="61"/>
      <c r="J4032" s="147" t="s">
        <v>370</v>
      </c>
      <c r="K4032" s="29">
        <v>8</v>
      </c>
      <c r="L4032" s="27" t="str">
        <f>L4033&amp;" "&amp;N4033&amp;M4033&amp;", "&amp;L4034&amp;" "&amp;N4034&amp;M4034&amp;", "&amp;L4035&amp;" "&amp;N4035&amp;M4035&amp;""</f>
        <v>Замена РЛНД 2шт., Механизированная расчистка просек 10га., Расширение просек 0,7га.</v>
      </c>
      <c r="M4032" s="29"/>
      <c r="N4032" s="21"/>
    </row>
    <row r="4033" spans="1:14" s="151" customFormat="1" hidden="1" outlineLevel="2">
      <c r="A4033" s="28"/>
      <c r="B4033" s="28" t="s">
        <v>284</v>
      </c>
      <c r="C4033" s="30" t="s">
        <v>154</v>
      </c>
      <c r="D4033" s="29" t="s">
        <v>3591</v>
      </c>
      <c r="E4033" s="29"/>
      <c r="F4033" s="27" t="s">
        <v>3896</v>
      </c>
      <c r="G4033" s="30" t="s">
        <v>1120</v>
      </c>
      <c r="H4033" s="30"/>
      <c r="I4033" s="24" t="s">
        <v>43</v>
      </c>
      <c r="J4033" s="17">
        <v>7</v>
      </c>
      <c r="K4033" s="17">
        <v>7</v>
      </c>
      <c r="L4033" s="65" t="s">
        <v>386</v>
      </c>
      <c r="M4033" s="66" t="s">
        <v>44</v>
      </c>
      <c r="N4033" s="154">
        <v>2</v>
      </c>
    </row>
    <row r="4034" spans="1:14" s="151" customFormat="1" hidden="1" outlineLevel="2">
      <c r="A4034" s="28"/>
      <c r="B4034" s="28" t="s">
        <v>284</v>
      </c>
      <c r="C4034" s="30" t="s">
        <v>154</v>
      </c>
      <c r="D4034" s="29" t="s">
        <v>3591</v>
      </c>
      <c r="E4034" s="29"/>
      <c r="F4034" s="27" t="s">
        <v>3897</v>
      </c>
      <c r="G4034" s="30" t="s">
        <v>59</v>
      </c>
      <c r="H4034" s="30"/>
      <c r="I4034" s="24" t="s">
        <v>43</v>
      </c>
      <c r="J4034" s="17" t="s">
        <v>346</v>
      </c>
      <c r="K4034" s="17">
        <v>8</v>
      </c>
      <c r="L4034" s="65" t="s">
        <v>65</v>
      </c>
      <c r="M4034" s="29" t="s">
        <v>3597</v>
      </c>
      <c r="N4034" s="154">
        <v>10</v>
      </c>
    </row>
    <row r="4035" spans="1:14" s="151" customFormat="1" hidden="1" outlineLevel="2">
      <c r="A4035" s="28"/>
      <c r="B4035" s="28" t="s">
        <v>284</v>
      </c>
      <c r="C4035" s="30" t="s">
        <v>154</v>
      </c>
      <c r="D4035" s="29" t="s">
        <v>3591</v>
      </c>
      <c r="E4035" s="29"/>
      <c r="F4035" s="27" t="s">
        <v>3897</v>
      </c>
      <c r="G4035" s="30" t="s">
        <v>59</v>
      </c>
      <c r="H4035" s="30"/>
      <c r="I4035" s="24" t="s">
        <v>43</v>
      </c>
      <c r="J4035" s="17" t="s">
        <v>370</v>
      </c>
      <c r="K4035" s="17">
        <v>2</v>
      </c>
      <c r="L4035" s="65" t="s">
        <v>217</v>
      </c>
      <c r="M4035" s="29" t="s">
        <v>3597</v>
      </c>
      <c r="N4035" s="154">
        <v>0.7</v>
      </c>
    </row>
    <row r="4036" spans="1:14" s="151" customFormat="1" ht="28.5" outlineLevel="1" collapsed="1">
      <c r="A4036" s="28" t="s">
        <v>3898</v>
      </c>
      <c r="B4036" s="29" t="s">
        <v>284</v>
      </c>
      <c r="C4036" s="29" t="s">
        <v>154</v>
      </c>
      <c r="D4036" s="29" t="s">
        <v>3591</v>
      </c>
      <c r="E4036" s="29" t="s">
        <v>3899</v>
      </c>
      <c r="F4036" s="27" t="s">
        <v>3900</v>
      </c>
      <c r="G4036" s="30"/>
      <c r="H4036" s="30"/>
      <c r="I4036" s="61"/>
      <c r="J4036" s="147" t="s">
        <v>346</v>
      </c>
      <c r="K4036" s="29">
        <v>7</v>
      </c>
      <c r="L4036" s="27" t="str">
        <f>L4037&amp;" "&amp;N4037&amp;M4037&amp;", "&amp;L4038&amp;" "&amp;N4038&amp;M4038&amp;""</f>
        <v>Замена РЛНД 1шт., Ручная расчистка просек 2,5га.</v>
      </c>
      <c r="M4036" s="29"/>
      <c r="N4036" s="21"/>
    </row>
    <row r="4037" spans="1:14" s="151" customFormat="1" hidden="1" outlineLevel="2">
      <c r="A4037" s="28"/>
      <c r="B4037" s="28" t="s">
        <v>284</v>
      </c>
      <c r="C4037" s="30" t="s">
        <v>154</v>
      </c>
      <c r="D4037" s="29" t="s">
        <v>3591</v>
      </c>
      <c r="E4037" s="29"/>
      <c r="F4037" s="27" t="s">
        <v>3901</v>
      </c>
      <c r="G4037" s="30" t="s">
        <v>1120</v>
      </c>
      <c r="H4037" s="30"/>
      <c r="I4037" s="24" t="s">
        <v>43</v>
      </c>
      <c r="J4037" s="17">
        <v>7</v>
      </c>
      <c r="K4037" s="17">
        <v>7</v>
      </c>
      <c r="L4037" s="65" t="s">
        <v>386</v>
      </c>
      <c r="M4037" s="66" t="s">
        <v>44</v>
      </c>
      <c r="N4037" s="154">
        <v>1</v>
      </c>
    </row>
    <row r="4038" spans="1:14" s="151" customFormat="1" hidden="1" outlineLevel="2">
      <c r="A4038" s="28"/>
      <c r="B4038" s="28" t="s">
        <v>284</v>
      </c>
      <c r="C4038" s="30" t="s">
        <v>154</v>
      </c>
      <c r="D4038" s="29" t="s">
        <v>3591</v>
      </c>
      <c r="E4038" s="29"/>
      <c r="F4038" s="27" t="s">
        <v>3902</v>
      </c>
      <c r="G4038" s="30" t="s">
        <v>59</v>
      </c>
      <c r="H4038" s="30"/>
      <c r="I4038" s="24" t="s">
        <v>43</v>
      </c>
      <c r="J4038" s="17">
        <v>7</v>
      </c>
      <c r="K4038" s="17">
        <v>7</v>
      </c>
      <c r="L4038" s="65" t="s">
        <v>62</v>
      </c>
      <c r="M4038" s="29" t="s">
        <v>3597</v>
      </c>
      <c r="N4038" s="154">
        <v>2.5</v>
      </c>
    </row>
    <row r="4039" spans="1:14" s="151" customFormat="1" ht="28.5" outlineLevel="1" collapsed="1">
      <c r="A4039" s="28" t="s">
        <v>3903</v>
      </c>
      <c r="B4039" s="29" t="s">
        <v>284</v>
      </c>
      <c r="C4039" s="29" t="s">
        <v>154</v>
      </c>
      <c r="D4039" s="29" t="s">
        <v>3591</v>
      </c>
      <c r="E4039" s="29" t="s">
        <v>3904</v>
      </c>
      <c r="F4039" s="27" t="s">
        <v>3905</v>
      </c>
      <c r="G4039" s="30"/>
      <c r="H4039" s="30"/>
      <c r="I4039" s="61"/>
      <c r="J4039" s="147" t="s">
        <v>215</v>
      </c>
      <c r="K4039" s="29">
        <v>4</v>
      </c>
      <c r="L4039" s="27" t="str">
        <f>L4040&amp;" "&amp;N4040&amp;M4040&amp;", "&amp;L4041&amp;" "&amp;N4041&amp;M4041&amp;""</f>
        <v>Ручная расчистка просек 5га., Расширение просек 0,7га.</v>
      </c>
      <c r="M4039" s="29"/>
      <c r="N4039" s="21"/>
    </row>
    <row r="4040" spans="1:14" s="151" customFormat="1" hidden="1" outlineLevel="2">
      <c r="A4040" s="28"/>
      <c r="B4040" s="28" t="s">
        <v>284</v>
      </c>
      <c r="C4040" s="30" t="s">
        <v>154</v>
      </c>
      <c r="D4040" s="29" t="s">
        <v>3591</v>
      </c>
      <c r="E4040" s="29"/>
      <c r="F4040" s="27" t="s">
        <v>3906</v>
      </c>
      <c r="G4040" s="30" t="s">
        <v>59</v>
      </c>
      <c r="H4040" s="30"/>
      <c r="I4040" s="24" t="s">
        <v>43</v>
      </c>
      <c r="J4040" s="17" t="s">
        <v>215</v>
      </c>
      <c r="K4040" s="17">
        <v>4</v>
      </c>
      <c r="L4040" s="65" t="s">
        <v>62</v>
      </c>
      <c r="M4040" s="29" t="s">
        <v>3597</v>
      </c>
      <c r="N4040" s="154">
        <v>5</v>
      </c>
    </row>
    <row r="4041" spans="1:14" s="151" customFormat="1" hidden="1" outlineLevel="2">
      <c r="A4041" s="28"/>
      <c r="B4041" s="28" t="s">
        <v>284</v>
      </c>
      <c r="C4041" s="30" t="s">
        <v>154</v>
      </c>
      <c r="D4041" s="29" t="s">
        <v>3591</v>
      </c>
      <c r="E4041" s="29"/>
      <c r="F4041" s="27" t="s">
        <v>3907</v>
      </c>
      <c r="G4041" s="30" t="s">
        <v>59</v>
      </c>
      <c r="H4041" s="30"/>
      <c r="I4041" s="24" t="s">
        <v>43</v>
      </c>
      <c r="J4041" s="17" t="s">
        <v>215</v>
      </c>
      <c r="K4041" s="17">
        <v>4</v>
      </c>
      <c r="L4041" s="65" t="s">
        <v>217</v>
      </c>
      <c r="M4041" s="29" t="s">
        <v>3597</v>
      </c>
      <c r="N4041" s="154">
        <v>0.7</v>
      </c>
    </row>
    <row r="4042" spans="1:14" s="151" customFormat="1" ht="42.75" outlineLevel="1" collapsed="1">
      <c r="A4042" s="28" t="s">
        <v>3908</v>
      </c>
      <c r="B4042" s="29" t="s">
        <v>284</v>
      </c>
      <c r="C4042" s="29" t="s">
        <v>154</v>
      </c>
      <c r="D4042" s="29" t="s">
        <v>3591</v>
      </c>
      <c r="E4042" s="29" t="s">
        <v>3909</v>
      </c>
      <c r="F4042" s="27" t="s">
        <v>3910</v>
      </c>
      <c r="G4042" s="30"/>
      <c r="H4042" s="30"/>
      <c r="I4042" s="61"/>
      <c r="J4042" s="147" t="s">
        <v>346</v>
      </c>
      <c r="K4042" s="29">
        <v>8</v>
      </c>
      <c r="L4042" s="27" t="str">
        <f>L4043&amp;" "&amp;N4043&amp;M4043&amp;", "&amp;L4044&amp;" "&amp;N4044&amp;M4044&amp;", "&amp;L4045&amp;" "&amp;N4045&amp;M4045&amp;""</f>
        <v>Механизированная расчистка просек 6га., Ручная расчистка просек 3га., Расширение просек 0,7га.</v>
      </c>
      <c r="M4042" s="29"/>
      <c r="N4042" s="21"/>
    </row>
    <row r="4043" spans="1:14" s="151" customFormat="1" hidden="1" outlineLevel="2">
      <c r="A4043" s="28"/>
      <c r="B4043" s="28" t="s">
        <v>284</v>
      </c>
      <c r="C4043" s="30" t="s">
        <v>154</v>
      </c>
      <c r="D4043" s="29" t="s">
        <v>3591</v>
      </c>
      <c r="E4043" s="29"/>
      <c r="F4043" s="27" t="s">
        <v>3911</v>
      </c>
      <c r="G4043" s="30" t="s">
        <v>59</v>
      </c>
      <c r="H4043" s="30"/>
      <c r="I4043" s="24" t="s">
        <v>43</v>
      </c>
      <c r="J4043" s="17" t="s">
        <v>346</v>
      </c>
      <c r="K4043" s="17">
        <v>7</v>
      </c>
      <c r="L4043" s="65" t="s">
        <v>65</v>
      </c>
      <c r="M4043" s="29" t="s">
        <v>3597</v>
      </c>
      <c r="N4043" s="154">
        <v>6</v>
      </c>
    </row>
    <row r="4044" spans="1:14" s="151" customFormat="1" hidden="1" outlineLevel="2">
      <c r="A4044" s="28"/>
      <c r="B4044" s="28" t="s">
        <v>284</v>
      </c>
      <c r="C4044" s="30" t="s">
        <v>154</v>
      </c>
      <c r="D4044" s="29" t="s">
        <v>3591</v>
      </c>
      <c r="E4044" s="29"/>
      <c r="F4044" s="27" t="s">
        <v>3912</v>
      </c>
      <c r="G4044" s="30" t="s">
        <v>59</v>
      </c>
      <c r="H4044" s="30"/>
      <c r="I4044" s="24" t="s">
        <v>43</v>
      </c>
      <c r="J4044" s="17" t="s">
        <v>348</v>
      </c>
      <c r="K4044" s="17">
        <v>8</v>
      </c>
      <c r="L4044" s="65" t="s">
        <v>62</v>
      </c>
      <c r="M4044" s="29" t="s">
        <v>3597</v>
      </c>
      <c r="N4044" s="154">
        <v>3</v>
      </c>
    </row>
    <row r="4045" spans="1:14" s="151" customFormat="1" hidden="1" outlineLevel="2">
      <c r="A4045" s="28"/>
      <c r="B4045" s="28" t="s">
        <v>284</v>
      </c>
      <c r="C4045" s="30" t="s">
        <v>154</v>
      </c>
      <c r="D4045" s="29" t="s">
        <v>3591</v>
      </c>
      <c r="E4045" s="29"/>
      <c r="F4045" s="27" t="s">
        <v>3913</v>
      </c>
      <c r="G4045" s="30" t="s">
        <v>59</v>
      </c>
      <c r="H4045" s="30"/>
      <c r="I4045" s="24" t="s">
        <v>43</v>
      </c>
      <c r="J4045" s="17" t="s">
        <v>348</v>
      </c>
      <c r="K4045" s="17">
        <v>8</v>
      </c>
      <c r="L4045" s="65" t="s">
        <v>217</v>
      </c>
      <c r="M4045" s="29" t="s">
        <v>3597</v>
      </c>
      <c r="N4045" s="154">
        <v>0.7</v>
      </c>
    </row>
    <row r="4046" spans="1:14" s="151" customFormat="1" ht="42.75" outlineLevel="1" collapsed="1">
      <c r="A4046" s="28" t="s">
        <v>3914</v>
      </c>
      <c r="B4046" s="28" t="s">
        <v>284</v>
      </c>
      <c r="C4046" s="30" t="s">
        <v>3915</v>
      </c>
      <c r="D4046" s="29" t="s">
        <v>3591</v>
      </c>
      <c r="E4046" s="29" t="s">
        <v>3916</v>
      </c>
      <c r="F4046" s="72" t="s">
        <v>3917</v>
      </c>
      <c r="G4046" s="147"/>
      <c r="H4046" s="30"/>
      <c r="I4046" s="30"/>
      <c r="J4046" s="29">
        <v>1</v>
      </c>
      <c r="K4046" s="29">
        <v>5</v>
      </c>
      <c r="L4046" s="27" t="str">
        <f>L4047&amp;" "&amp;N4047&amp;M4047&amp;", "&amp;L4048&amp;" "&amp;N4048&amp;M4048&amp;", "&amp;L4049&amp;" "&amp;N4049&amp;M4049&amp;", "&amp;L4050&amp;" "&amp;N4050&amp;M4050&amp;""</f>
        <v>Механизированная расчистка просек 8,3га., Вырубка угрожающих деревьев 35шт., Ручная расчистка просек 1,17га., Выправка опор   25шт.</v>
      </c>
      <c r="M4046" s="29"/>
      <c r="N4046" s="21"/>
    </row>
    <row r="4047" spans="1:14" s="151" customFormat="1" ht="28.5" hidden="1" outlineLevel="2">
      <c r="A4047" s="28"/>
      <c r="B4047" s="28" t="s">
        <v>284</v>
      </c>
      <c r="C4047" s="30" t="s">
        <v>3915</v>
      </c>
      <c r="D4047" s="29" t="s">
        <v>3591</v>
      </c>
      <c r="E4047" s="29"/>
      <c r="F4047" s="72" t="s">
        <v>3918</v>
      </c>
      <c r="G4047" s="147" t="s">
        <v>59</v>
      </c>
      <c r="H4047" s="30"/>
      <c r="I4047" s="29" t="s">
        <v>43</v>
      </c>
      <c r="J4047" s="29" t="s">
        <v>769</v>
      </c>
      <c r="K4047" s="29">
        <v>2</v>
      </c>
      <c r="L4047" s="65" t="s">
        <v>65</v>
      </c>
      <c r="M4047" s="29" t="s">
        <v>3597</v>
      </c>
      <c r="N4047" s="21">
        <v>8.3000000000000007</v>
      </c>
    </row>
    <row r="4048" spans="1:14" s="151" customFormat="1" ht="28.5" hidden="1" outlineLevel="2">
      <c r="A4048" s="28"/>
      <c r="B4048" s="28" t="s">
        <v>284</v>
      </c>
      <c r="C4048" s="30" t="s">
        <v>3915</v>
      </c>
      <c r="D4048" s="29" t="s">
        <v>3591</v>
      </c>
      <c r="E4048" s="29"/>
      <c r="F4048" s="72" t="s">
        <v>3919</v>
      </c>
      <c r="G4048" s="147" t="s">
        <v>59</v>
      </c>
      <c r="H4048" s="30"/>
      <c r="I4048" s="29" t="s">
        <v>43</v>
      </c>
      <c r="J4048" s="29">
        <v>1</v>
      </c>
      <c r="K4048" s="29">
        <v>2</v>
      </c>
      <c r="L4048" s="65" t="s">
        <v>67</v>
      </c>
      <c r="M4048" s="29" t="s">
        <v>44</v>
      </c>
      <c r="N4048" s="21">
        <v>35</v>
      </c>
    </row>
    <row r="4049" spans="1:14" s="151" customFormat="1" ht="28.5" hidden="1" outlineLevel="2">
      <c r="A4049" s="28"/>
      <c r="B4049" s="28" t="s">
        <v>284</v>
      </c>
      <c r="C4049" s="30" t="s">
        <v>3915</v>
      </c>
      <c r="D4049" s="29" t="s">
        <v>3591</v>
      </c>
      <c r="E4049" s="29"/>
      <c r="F4049" s="72" t="s">
        <v>3920</v>
      </c>
      <c r="G4049" s="147" t="s">
        <v>59</v>
      </c>
      <c r="H4049" s="30"/>
      <c r="I4049" s="29" t="s">
        <v>43</v>
      </c>
      <c r="J4049" s="29" t="s">
        <v>370</v>
      </c>
      <c r="K4049" s="29">
        <v>2</v>
      </c>
      <c r="L4049" s="65" t="s">
        <v>62</v>
      </c>
      <c r="M4049" s="29" t="s">
        <v>3597</v>
      </c>
      <c r="N4049" s="21">
        <v>1.17</v>
      </c>
    </row>
    <row r="4050" spans="1:14" s="151" customFormat="1" ht="42.75" hidden="1" outlineLevel="2">
      <c r="A4050" s="28"/>
      <c r="B4050" s="28" t="s">
        <v>284</v>
      </c>
      <c r="C4050" s="30" t="s">
        <v>3915</v>
      </c>
      <c r="D4050" s="29" t="s">
        <v>3591</v>
      </c>
      <c r="E4050" s="29"/>
      <c r="F4050" s="72" t="s">
        <v>3921</v>
      </c>
      <c r="G4050" s="147" t="s">
        <v>45</v>
      </c>
      <c r="H4050" s="30"/>
      <c r="I4050" s="29" t="s">
        <v>43</v>
      </c>
      <c r="J4050" s="29">
        <v>5</v>
      </c>
      <c r="K4050" s="29">
        <v>5</v>
      </c>
      <c r="L4050" s="79" t="s">
        <v>3922</v>
      </c>
      <c r="M4050" s="29" t="s">
        <v>44</v>
      </c>
      <c r="N4050" s="21">
        <v>25</v>
      </c>
    </row>
    <row r="4051" spans="1:14" s="151" customFormat="1" ht="42.75" outlineLevel="1" collapsed="1">
      <c r="A4051" s="28" t="s">
        <v>3923</v>
      </c>
      <c r="B4051" s="28" t="s">
        <v>284</v>
      </c>
      <c r="C4051" s="30" t="s">
        <v>3915</v>
      </c>
      <c r="D4051" s="29" t="s">
        <v>3591</v>
      </c>
      <c r="E4051" s="29" t="s">
        <v>3924</v>
      </c>
      <c r="F4051" s="72" t="s">
        <v>3925</v>
      </c>
      <c r="G4051" s="147"/>
      <c r="H4051" s="30"/>
      <c r="I4051" s="30"/>
      <c r="J4051" s="29" t="s">
        <v>331</v>
      </c>
      <c r="K4051" s="29">
        <v>12</v>
      </c>
      <c r="L4051" s="27" t="str">
        <f>L4052&amp;" "&amp;N4052&amp;M4052&amp;", "&amp;L4053&amp;" "&amp;N4053&amp;M4053&amp;", "&amp;L4054&amp;" "&amp;N4054&amp;M4054&amp;", "&amp;L4055&amp;" "&amp;N4055&amp;M4055&amp;""</f>
        <v>Механизированная расчистка просек  17,1га., Вырубка угрожающих деревьев  32шт., Ручная расчистка просек 3,38га., Выправка опор  12шт.</v>
      </c>
      <c r="M4051" s="29"/>
      <c r="N4051" s="21"/>
    </row>
    <row r="4052" spans="1:14" s="151" customFormat="1" ht="28.5" hidden="1" outlineLevel="2">
      <c r="A4052" s="28"/>
      <c r="B4052" s="28" t="s">
        <v>284</v>
      </c>
      <c r="C4052" s="30" t="s">
        <v>3915</v>
      </c>
      <c r="D4052" s="29" t="s">
        <v>3591</v>
      </c>
      <c r="E4052" s="30"/>
      <c r="F4052" s="31" t="s">
        <v>3926</v>
      </c>
      <c r="G4052" s="30" t="s">
        <v>3757</v>
      </c>
      <c r="H4052" s="30"/>
      <c r="I4052" s="30" t="s">
        <v>43</v>
      </c>
      <c r="J4052" s="29" t="s">
        <v>344</v>
      </c>
      <c r="K4052" s="30">
        <v>11</v>
      </c>
      <c r="L4052" s="31" t="s">
        <v>3927</v>
      </c>
      <c r="M4052" s="29" t="s">
        <v>3597</v>
      </c>
      <c r="N4052" s="21">
        <v>17.100000000000001</v>
      </c>
    </row>
    <row r="4053" spans="1:14" s="151" customFormat="1" ht="28.5" hidden="1" outlineLevel="2">
      <c r="A4053" s="28"/>
      <c r="B4053" s="28" t="s">
        <v>284</v>
      </c>
      <c r="C4053" s="30" t="s">
        <v>3915</v>
      </c>
      <c r="D4053" s="29" t="s">
        <v>3591</v>
      </c>
      <c r="E4053" s="30"/>
      <c r="F4053" s="31" t="s">
        <v>3928</v>
      </c>
      <c r="G4053" s="30" t="s">
        <v>3757</v>
      </c>
      <c r="H4053" s="30"/>
      <c r="I4053" s="30" t="s">
        <v>43</v>
      </c>
      <c r="J4053" s="29" t="s">
        <v>344</v>
      </c>
      <c r="K4053" s="30">
        <v>11</v>
      </c>
      <c r="L4053" s="31" t="s">
        <v>3929</v>
      </c>
      <c r="M4053" s="30" t="s">
        <v>44</v>
      </c>
      <c r="N4053" s="21">
        <v>32</v>
      </c>
    </row>
    <row r="4054" spans="1:14" s="151" customFormat="1" ht="28.5" hidden="1" outlineLevel="2">
      <c r="A4054" s="28"/>
      <c r="B4054" s="28" t="s">
        <v>284</v>
      </c>
      <c r="C4054" s="30" t="s">
        <v>3915</v>
      </c>
      <c r="D4054" s="29" t="s">
        <v>3591</v>
      </c>
      <c r="E4054" s="30"/>
      <c r="F4054" s="31" t="s">
        <v>3930</v>
      </c>
      <c r="G4054" s="30" t="s">
        <v>3757</v>
      </c>
      <c r="H4054" s="30"/>
      <c r="I4054" s="30" t="s">
        <v>43</v>
      </c>
      <c r="J4054" s="29" t="s">
        <v>764</v>
      </c>
      <c r="K4054" s="30">
        <v>12</v>
      </c>
      <c r="L4054" s="65" t="s">
        <v>62</v>
      </c>
      <c r="M4054" s="29" t="s">
        <v>3597</v>
      </c>
      <c r="N4054" s="21">
        <v>3.38</v>
      </c>
    </row>
    <row r="4055" spans="1:14" s="151" customFormat="1" ht="42.75" hidden="1" outlineLevel="2">
      <c r="A4055" s="28"/>
      <c r="B4055" s="28" t="s">
        <v>284</v>
      </c>
      <c r="C4055" s="30" t="s">
        <v>3915</v>
      </c>
      <c r="D4055" s="29" t="s">
        <v>3591</v>
      </c>
      <c r="E4055" s="30"/>
      <c r="F4055" s="31" t="s">
        <v>3931</v>
      </c>
      <c r="G4055" s="30" t="s">
        <v>45</v>
      </c>
      <c r="H4055" s="30"/>
      <c r="I4055" s="30" t="s">
        <v>43</v>
      </c>
      <c r="J4055" s="29">
        <v>5</v>
      </c>
      <c r="K4055" s="30">
        <v>5</v>
      </c>
      <c r="L4055" s="31" t="s">
        <v>192</v>
      </c>
      <c r="M4055" s="30" t="s">
        <v>44</v>
      </c>
      <c r="N4055" s="21">
        <v>12</v>
      </c>
    </row>
    <row r="4056" spans="1:14" s="151" customFormat="1" ht="42.75" outlineLevel="1" collapsed="1">
      <c r="A4056" s="51" t="s">
        <v>3932</v>
      </c>
      <c r="B4056" s="28" t="s">
        <v>284</v>
      </c>
      <c r="C4056" s="30" t="s">
        <v>3915</v>
      </c>
      <c r="D4056" s="29" t="s">
        <v>3591</v>
      </c>
      <c r="E4056" s="29" t="s">
        <v>3933</v>
      </c>
      <c r="F4056" s="72" t="s">
        <v>3934</v>
      </c>
      <c r="G4056" s="147"/>
      <c r="H4056" s="30"/>
      <c r="I4056" s="30"/>
      <c r="J4056" s="29" t="s">
        <v>215</v>
      </c>
      <c r="K4056" s="29">
        <v>5</v>
      </c>
      <c r="L4056" s="27" t="str">
        <f>L4057&amp;" "&amp;N4057&amp;M4057&amp;", "&amp;L4058&amp;" "&amp;N4058&amp;M4058&amp;", "&amp;L4059&amp;" "&amp;N4059&amp;M4059&amp;", "&amp;L4060&amp;" "&amp;N4060&amp;M4060&amp;""</f>
        <v>Вырубка угрожающих деревьев  18шт., Замена изоляторов  5шт., Замена РЛНД  2шт., Выправка опор  9шт.</v>
      </c>
      <c r="M4056" s="29"/>
      <c r="N4056" s="21"/>
    </row>
    <row r="4057" spans="1:14" s="151" customFormat="1" ht="28.5" hidden="1" outlineLevel="2">
      <c r="A4057" s="28"/>
      <c r="B4057" s="28" t="s">
        <v>284</v>
      </c>
      <c r="C4057" s="30" t="s">
        <v>3915</v>
      </c>
      <c r="D4057" s="29" t="s">
        <v>3591</v>
      </c>
      <c r="E4057" s="30"/>
      <c r="F4057" s="31" t="s">
        <v>3935</v>
      </c>
      <c r="G4057" s="30" t="s">
        <v>3757</v>
      </c>
      <c r="H4057" s="30"/>
      <c r="I4057" s="30" t="s">
        <v>43</v>
      </c>
      <c r="J4057" s="29" t="s">
        <v>215</v>
      </c>
      <c r="K4057" s="30">
        <v>4</v>
      </c>
      <c r="L4057" s="31" t="s">
        <v>3929</v>
      </c>
      <c r="M4057" s="30" t="s">
        <v>44</v>
      </c>
      <c r="N4057" s="21">
        <v>18</v>
      </c>
    </row>
    <row r="4058" spans="1:14" s="151" customFormat="1" ht="42.75" hidden="1" outlineLevel="2">
      <c r="A4058" s="28"/>
      <c r="B4058" s="28" t="s">
        <v>284</v>
      </c>
      <c r="C4058" s="30" t="s">
        <v>3915</v>
      </c>
      <c r="D4058" s="29" t="s">
        <v>3591</v>
      </c>
      <c r="E4058" s="30"/>
      <c r="F4058" s="31" t="s">
        <v>3936</v>
      </c>
      <c r="G4058" s="30" t="s">
        <v>45</v>
      </c>
      <c r="H4058" s="30"/>
      <c r="I4058" s="30" t="s">
        <v>43</v>
      </c>
      <c r="J4058" s="29" t="s">
        <v>215</v>
      </c>
      <c r="K4058" s="30">
        <v>4</v>
      </c>
      <c r="L4058" s="31" t="s">
        <v>258</v>
      </c>
      <c r="M4058" s="30" t="s">
        <v>44</v>
      </c>
      <c r="N4058" s="21">
        <v>5</v>
      </c>
    </row>
    <row r="4059" spans="1:14" s="151" customFormat="1" ht="42.75" hidden="1" outlineLevel="2">
      <c r="A4059" s="28"/>
      <c r="B4059" s="28" t="s">
        <v>284</v>
      </c>
      <c r="C4059" s="30" t="s">
        <v>3915</v>
      </c>
      <c r="D4059" s="29" t="s">
        <v>3591</v>
      </c>
      <c r="E4059" s="30"/>
      <c r="F4059" s="31" t="s">
        <v>3937</v>
      </c>
      <c r="G4059" s="30" t="s">
        <v>45</v>
      </c>
      <c r="H4059" s="30"/>
      <c r="I4059" s="30" t="s">
        <v>43</v>
      </c>
      <c r="J4059" s="29" t="s">
        <v>215</v>
      </c>
      <c r="K4059" s="30">
        <v>4</v>
      </c>
      <c r="L4059" s="31" t="s">
        <v>3938</v>
      </c>
      <c r="M4059" s="30" t="s">
        <v>44</v>
      </c>
      <c r="N4059" s="21">
        <v>2</v>
      </c>
    </row>
    <row r="4060" spans="1:14" s="151" customFormat="1" ht="42.75" hidden="1" outlineLevel="2">
      <c r="A4060" s="28"/>
      <c r="B4060" s="28" t="s">
        <v>284</v>
      </c>
      <c r="C4060" s="30" t="s">
        <v>3915</v>
      </c>
      <c r="D4060" s="29" t="s">
        <v>3591</v>
      </c>
      <c r="E4060" s="30"/>
      <c r="F4060" s="31" t="s">
        <v>3936</v>
      </c>
      <c r="G4060" s="30" t="s">
        <v>45</v>
      </c>
      <c r="H4060" s="30"/>
      <c r="I4060" s="30" t="s">
        <v>43</v>
      </c>
      <c r="J4060" s="29">
        <v>5</v>
      </c>
      <c r="K4060" s="30">
        <v>5</v>
      </c>
      <c r="L4060" s="31" t="s">
        <v>192</v>
      </c>
      <c r="M4060" s="30" t="s">
        <v>44</v>
      </c>
      <c r="N4060" s="21">
        <v>9</v>
      </c>
    </row>
    <row r="4061" spans="1:14" s="151" customFormat="1" ht="42.75" outlineLevel="1" collapsed="1">
      <c r="A4061" s="51" t="s">
        <v>3939</v>
      </c>
      <c r="B4061" s="28" t="s">
        <v>284</v>
      </c>
      <c r="C4061" s="30" t="s">
        <v>3915</v>
      </c>
      <c r="D4061" s="29" t="s">
        <v>3591</v>
      </c>
      <c r="E4061" s="29" t="s">
        <v>3940</v>
      </c>
      <c r="F4061" s="72" t="s">
        <v>3941</v>
      </c>
      <c r="G4061" s="147"/>
      <c r="H4061" s="30"/>
      <c r="I4061" s="30"/>
      <c r="J4061" s="29" t="s">
        <v>331</v>
      </c>
      <c r="K4061" s="29">
        <v>9</v>
      </c>
      <c r="L4061" s="27" t="str">
        <f>L4062&amp;" "&amp;N4062&amp;M4062&amp;", "&amp;L4063&amp;" "&amp;N4063&amp;M4063&amp;", "&amp;L4064&amp;" "&amp;N4064&amp;M4064&amp;","&amp;L4065&amp;" "&amp;N4065&amp;M4065&amp;""</f>
        <v>Вырубка угрожающих деревьев 14шт., Замена изоляторов  7шт., Замена РЛНД . 2шт.,Выправка опор  11шт.</v>
      </c>
      <c r="M4061" s="29"/>
      <c r="N4061" s="21"/>
    </row>
    <row r="4062" spans="1:14" s="151" customFormat="1" ht="28.5" hidden="1" outlineLevel="2">
      <c r="A4062" s="28"/>
      <c r="B4062" s="28" t="s">
        <v>284</v>
      </c>
      <c r="C4062" s="30" t="s">
        <v>3915</v>
      </c>
      <c r="D4062" s="29" t="s">
        <v>3591</v>
      </c>
      <c r="E4062" s="30"/>
      <c r="F4062" s="31" t="s">
        <v>3942</v>
      </c>
      <c r="G4062" s="30" t="s">
        <v>3757</v>
      </c>
      <c r="H4062" s="30"/>
      <c r="I4062" s="30" t="s">
        <v>43</v>
      </c>
      <c r="J4062" s="29" t="s">
        <v>331</v>
      </c>
      <c r="K4062" s="30">
        <v>5</v>
      </c>
      <c r="L4062" s="65" t="s">
        <v>67</v>
      </c>
      <c r="M4062" s="30" t="s">
        <v>44</v>
      </c>
      <c r="N4062" s="21">
        <v>14</v>
      </c>
    </row>
    <row r="4063" spans="1:14" s="151" customFormat="1" ht="42.75" hidden="1" outlineLevel="2">
      <c r="A4063" s="28"/>
      <c r="B4063" s="28" t="s">
        <v>284</v>
      </c>
      <c r="C4063" s="30" t="s">
        <v>3915</v>
      </c>
      <c r="D4063" s="29" t="s">
        <v>3591</v>
      </c>
      <c r="E4063" s="30"/>
      <c r="F4063" s="31" t="s">
        <v>3943</v>
      </c>
      <c r="G4063" s="30" t="s">
        <v>45</v>
      </c>
      <c r="H4063" s="30"/>
      <c r="I4063" s="30" t="s">
        <v>43</v>
      </c>
      <c r="J4063" s="29" t="s">
        <v>331</v>
      </c>
      <c r="K4063" s="30">
        <v>5</v>
      </c>
      <c r="L4063" s="31" t="s">
        <v>258</v>
      </c>
      <c r="M4063" s="30" t="s">
        <v>44</v>
      </c>
      <c r="N4063" s="21">
        <v>7</v>
      </c>
    </row>
    <row r="4064" spans="1:14" s="151" customFormat="1" ht="42.75" hidden="1" outlineLevel="2">
      <c r="A4064" s="28"/>
      <c r="B4064" s="28" t="s">
        <v>284</v>
      </c>
      <c r="C4064" s="30" t="s">
        <v>3915</v>
      </c>
      <c r="D4064" s="29" t="s">
        <v>3591</v>
      </c>
      <c r="E4064" s="30"/>
      <c r="F4064" s="31" t="s">
        <v>3944</v>
      </c>
      <c r="G4064" s="30" t="s">
        <v>45</v>
      </c>
      <c r="H4064" s="30"/>
      <c r="I4064" s="30" t="s">
        <v>43</v>
      </c>
      <c r="J4064" s="29" t="s">
        <v>344</v>
      </c>
      <c r="K4064" s="30">
        <v>9</v>
      </c>
      <c r="L4064" s="31" t="s">
        <v>3945</v>
      </c>
      <c r="M4064" s="30" t="s">
        <v>44</v>
      </c>
      <c r="N4064" s="21">
        <v>2</v>
      </c>
    </row>
    <row r="4065" spans="1:14" s="151" customFormat="1" ht="42.75" hidden="1" outlineLevel="2">
      <c r="A4065" s="28"/>
      <c r="B4065" s="28" t="s">
        <v>284</v>
      </c>
      <c r="C4065" s="30" t="s">
        <v>3915</v>
      </c>
      <c r="D4065" s="29" t="s">
        <v>3591</v>
      </c>
      <c r="E4065" s="30"/>
      <c r="F4065" s="31" t="s">
        <v>3946</v>
      </c>
      <c r="G4065" s="30" t="s">
        <v>45</v>
      </c>
      <c r="H4065" s="30"/>
      <c r="I4065" s="30" t="s">
        <v>43</v>
      </c>
      <c r="J4065" s="29" t="s">
        <v>331</v>
      </c>
      <c r="K4065" s="30">
        <v>5</v>
      </c>
      <c r="L4065" s="31" t="s">
        <v>192</v>
      </c>
      <c r="M4065" s="30" t="s">
        <v>44</v>
      </c>
      <c r="N4065" s="21">
        <v>11</v>
      </c>
    </row>
    <row r="4066" spans="1:14" s="151" customFormat="1" ht="28.5" outlineLevel="1" collapsed="1">
      <c r="A4066" s="51" t="s">
        <v>3947</v>
      </c>
      <c r="B4066" s="28" t="s">
        <v>284</v>
      </c>
      <c r="C4066" s="30" t="s">
        <v>3915</v>
      </c>
      <c r="D4066" s="29" t="s">
        <v>3591</v>
      </c>
      <c r="E4066" s="29" t="s">
        <v>3948</v>
      </c>
      <c r="F4066" s="72" t="s">
        <v>3949</v>
      </c>
      <c r="G4066" s="147"/>
      <c r="H4066" s="30"/>
      <c r="I4066" s="30"/>
      <c r="J4066" s="29" t="s">
        <v>1534</v>
      </c>
      <c r="K4066" s="29">
        <v>10</v>
      </c>
      <c r="L4066" s="27" t="str">
        <f>L4067&amp;" "&amp;N4067&amp;M4067&amp;""</f>
        <v>Замена РЛНД  1шт.</v>
      </c>
      <c r="M4066" s="29"/>
      <c r="N4066" s="21"/>
    </row>
    <row r="4067" spans="1:14" s="151" customFormat="1" ht="28.5" hidden="1" outlineLevel="2">
      <c r="A4067" s="28"/>
      <c r="B4067" s="28" t="s">
        <v>284</v>
      </c>
      <c r="C4067" s="30" t="s">
        <v>3915</v>
      </c>
      <c r="D4067" s="29" t="s">
        <v>3591</v>
      </c>
      <c r="E4067" s="29"/>
      <c r="F4067" s="72" t="s">
        <v>3950</v>
      </c>
      <c r="G4067" s="30" t="s">
        <v>59</v>
      </c>
      <c r="H4067" s="30"/>
      <c r="I4067" s="24" t="s">
        <v>43</v>
      </c>
      <c r="J4067" s="29" t="s">
        <v>1534</v>
      </c>
      <c r="K4067" s="29">
        <v>10</v>
      </c>
      <c r="L4067" s="31" t="s">
        <v>3938</v>
      </c>
      <c r="M4067" s="29" t="s">
        <v>44</v>
      </c>
      <c r="N4067" s="21">
        <v>1</v>
      </c>
    </row>
    <row r="4068" spans="1:14" s="151" customFormat="1" ht="28.5" outlineLevel="1" collapsed="1">
      <c r="A4068" s="51" t="s">
        <v>3951</v>
      </c>
      <c r="B4068" s="29" t="s">
        <v>284</v>
      </c>
      <c r="C4068" s="30" t="s">
        <v>3915</v>
      </c>
      <c r="D4068" s="29" t="s">
        <v>3591</v>
      </c>
      <c r="E4068" s="29" t="s">
        <v>3952</v>
      </c>
      <c r="F4068" s="72" t="s">
        <v>3953</v>
      </c>
      <c r="G4068" s="147"/>
      <c r="H4068" s="30"/>
      <c r="I4068" s="30"/>
      <c r="J4068" s="29" t="s">
        <v>1534</v>
      </c>
      <c r="K4068" s="29">
        <v>10</v>
      </c>
      <c r="L4068" s="27" t="str">
        <f>L4069&amp;" "&amp;N4069&amp;M4069&amp;""</f>
        <v>Замена РЛНД  1шт.</v>
      </c>
      <c r="M4068" s="29"/>
      <c r="N4068" s="21"/>
    </row>
    <row r="4069" spans="1:14" s="151" customFormat="1" ht="28.5" hidden="1" outlineLevel="2">
      <c r="A4069" s="28"/>
      <c r="B4069" s="28" t="s">
        <v>284</v>
      </c>
      <c r="C4069" s="30" t="s">
        <v>3915</v>
      </c>
      <c r="D4069" s="29" t="s">
        <v>3591</v>
      </c>
      <c r="E4069" s="29"/>
      <c r="F4069" s="72" t="s">
        <v>3954</v>
      </c>
      <c r="G4069" s="30" t="s">
        <v>59</v>
      </c>
      <c r="H4069" s="30"/>
      <c r="I4069" s="30" t="s">
        <v>43</v>
      </c>
      <c r="J4069" s="29" t="s">
        <v>1534</v>
      </c>
      <c r="K4069" s="29">
        <v>10</v>
      </c>
      <c r="L4069" s="31" t="s">
        <v>3938</v>
      </c>
      <c r="M4069" s="29" t="s">
        <v>44</v>
      </c>
      <c r="N4069" s="21">
        <v>1</v>
      </c>
    </row>
    <row r="4070" spans="1:14" s="151" customFormat="1" ht="28.5" outlineLevel="1" collapsed="1">
      <c r="A4070" s="51" t="s">
        <v>3955</v>
      </c>
      <c r="B4070" s="28" t="s">
        <v>284</v>
      </c>
      <c r="C4070" s="30" t="s">
        <v>3915</v>
      </c>
      <c r="D4070" s="29" t="s">
        <v>3591</v>
      </c>
      <c r="E4070" s="29" t="s">
        <v>3956</v>
      </c>
      <c r="F4070" s="72" t="s">
        <v>3957</v>
      </c>
      <c r="G4070" s="147"/>
      <c r="H4070" s="30"/>
      <c r="I4070" s="30"/>
      <c r="J4070" s="29" t="s">
        <v>348</v>
      </c>
      <c r="K4070" s="29">
        <v>8</v>
      </c>
      <c r="L4070" s="27" t="str">
        <f>L4071&amp;" "&amp;N4071&amp;M4071&amp;""</f>
        <v>Замена РЛНД 1шт.</v>
      </c>
      <c r="M4070" s="29"/>
      <c r="N4070" s="21"/>
    </row>
    <row r="4071" spans="1:14" s="151" customFormat="1" ht="28.5" hidden="1" outlineLevel="2">
      <c r="A4071" s="210"/>
      <c r="B4071" s="28" t="s">
        <v>284</v>
      </c>
      <c r="C4071" s="30" t="s">
        <v>3915</v>
      </c>
      <c r="D4071" s="29" t="s">
        <v>3591</v>
      </c>
      <c r="E4071" s="29"/>
      <c r="F4071" s="72" t="s">
        <v>3958</v>
      </c>
      <c r="G4071" s="30" t="s">
        <v>59</v>
      </c>
      <c r="H4071" s="30"/>
      <c r="I4071" s="30" t="s">
        <v>43</v>
      </c>
      <c r="J4071" s="29" t="s">
        <v>348</v>
      </c>
      <c r="K4071" s="29">
        <v>8</v>
      </c>
      <c r="L4071" s="31" t="s">
        <v>386</v>
      </c>
      <c r="M4071" s="29" t="s">
        <v>44</v>
      </c>
      <c r="N4071" s="21">
        <v>1</v>
      </c>
    </row>
    <row r="4072" spans="1:14" s="151" customFormat="1" ht="28.5" outlineLevel="1" collapsed="1">
      <c r="A4072" s="51" t="s">
        <v>3959</v>
      </c>
      <c r="B4072" s="28" t="s">
        <v>284</v>
      </c>
      <c r="C4072" s="30" t="s">
        <v>3915</v>
      </c>
      <c r="D4072" s="29" t="s">
        <v>3591</v>
      </c>
      <c r="E4072" s="29" t="s">
        <v>3960</v>
      </c>
      <c r="F4072" s="72" t="s">
        <v>3961</v>
      </c>
      <c r="G4072" s="147"/>
      <c r="H4072" s="30"/>
      <c r="I4072" s="30"/>
      <c r="J4072" s="29" t="s">
        <v>206</v>
      </c>
      <c r="K4072" s="29">
        <v>9</v>
      </c>
      <c r="L4072" s="27" t="str">
        <f>L4074&amp;" "&amp;N4074&amp;M4074&amp;", "&amp;L4075&amp;" "&amp;N4075&amp;M4075&amp;", "&amp;L4076&amp;" "&amp;N4076&amp;M4076&amp;""</f>
        <v>Замена опор 2шт., Замена изоляторов  4шт., Выправка опор 7шт.</v>
      </c>
      <c r="M4072" s="29"/>
      <c r="N4072" s="21"/>
    </row>
    <row r="4073" spans="1:14" s="151" customFormat="1" ht="42.75" hidden="1" outlineLevel="2">
      <c r="A4073" s="51"/>
      <c r="B4073" s="28" t="s">
        <v>284</v>
      </c>
      <c r="C4073" s="30" t="s">
        <v>3915</v>
      </c>
      <c r="D4073" s="29" t="s">
        <v>3591</v>
      </c>
      <c r="E4073" s="29"/>
      <c r="F4073" s="72" t="s">
        <v>3962</v>
      </c>
      <c r="G4073" s="30" t="s">
        <v>45</v>
      </c>
      <c r="H4073" s="30"/>
      <c r="I4073" s="30" t="s">
        <v>43</v>
      </c>
      <c r="J4073" s="29" t="s">
        <v>344</v>
      </c>
      <c r="K4073" s="29">
        <v>9</v>
      </c>
      <c r="L4073" s="31" t="s">
        <v>3938</v>
      </c>
      <c r="M4073" s="29" t="s">
        <v>44</v>
      </c>
      <c r="N4073" s="21">
        <v>1</v>
      </c>
    </row>
    <row r="4074" spans="1:14" s="151" customFormat="1" ht="42.75" hidden="1" outlineLevel="2">
      <c r="A4074" s="28"/>
      <c r="B4074" s="28" t="s">
        <v>284</v>
      </c>
      <c r="C4074" s="30" t="s">
        <v>3915</v>
      </c>
      <c r="D4074" s="29" t="s">
        <v>3591</v>
      </c>
      <c r="E4074" s="30"/>
      <c r="F4074" s="31" t="s">
        <v>3963</v>
      </c>
      <c r="G4074" s="30" t="s">
        <v>45</v>
      </c>
      <c r="H4074" s="30"/>
      <c r="I4074" s="30" t="s">
        <v>43</v>
      </c>
      <c r="J4074" s="29" t="s">
        <v>206</v>
      </c>
      <c r="K4074" s="30">
        <v>3</v>
      </c>
      <c r="L4074" s="31" t="s">
        <v>282</v>
      </c>
      <c r="M4074" s="30" t="s">
        <v>44</v>
      </c>
      <c r="N4074" s="21">
        <v>2</v>
      </c>
    </row>
    <row r="4075" spans="1:14" s="151" customFormat="1" ht="42.75" hidden="1" outlineLevel="2">
      <c r="A4075" s="28"/>
      <c r="B4075" s="28" t="s">
        <v>284</v>
      </c>
      <c r="C4075" s="30" t="s">
        <v>3915</v>
      </c>
      <c r="D4075" s="29" t="s">
        <v>3591</v>
      </c>
      <c r="E4075" s="30"/>
      <c r="F4075" s="31" t="s">
        <v>3964</v>
      </c>
      <c r="G4075" s="30" t="s">
        <v>45</v>
      </c>
      <c r="H4075" s="30"/>
      <c r="I4075" s="30" t="s">
        <v>43</v>
      </c>
      <c r="J4075" s="29" t="s">
        <v>206</v>
      </c>
      <c r="K4075" s="30">
        <v>3</v>
      </c>
      <c r="L4075" s="31" t="s">
        <v>258</v>
      </c>
      <c r="M4075" s="30" t="s">
        <v>44</v>
      </c>
      <c r="N4075" s="21">
        <v>4</v>
      </c>
    </row>
    <row r="4076" spans="1:14" s="151" customFormat="1" ht="42.75" hidden="1" outlineLevel="2">
      <c r="A4076" s="28"/>
      <c r="B4076" s="28" t="s">
        <v>284</v>
      </c>
      <c r="C4076" s="30" t="s">
        <v>3915</v>
      </c>
      <c r="D4076" s="29" t="s">
        <v>3591</v>
      </c>
      <c r="E4076" s="30"/>
      <c r="F4076" s="31" t="s">
        <v>3965</v>
      </c>
      <c r="G4076" s="30" t="s">
        <v>45</v>
      </c>
      <c r="H4076" s="30"/>
      <c r="I4076" s="30" t="s">
        <v>43</v>
      </c>
      <c r="J4076" s="29">
        <v>5</v>
      </c>
      <c r="K4076" s="30">
        <v>5</v>
      </c>
      <c r="L4076" s="31" t="s">
        <v>113</v>
      </c>
      <c r="M4076" s="30" t="s">
        <v>44</v>
      </c>
      <c r="N4076" s="21">
        <v>7</v>
      </c>
    </row>
    <row r="4077" spans="1:14" s="151" customFormat="1" ht="28.5" outlineLevel="1" collapsed="1">
      <c r="A4077" s="51" t="s">
        <v>3966</v>
      </c>
      <c r="B4077" s="28" t="s">
        <v>284</v>
      </c>
      <c r="C4077" s="30" t="s">
        <v>3915</v>
      </c>
      <c r="D4077" s="29" t="s">
        <v>3591</v>
      </c>
      <c r="E4077" s="29" t="s">
        <v>3967</v>
      </c>
      <c r="F4077" s="72" t="s">
        <v>3968</v>
      </c>
      <c r="G4077" s="147"/>
      <c r="H4077" s="30"/>
      <c r="I4077" s="30"/>
      <c r="J4077" s="29" t="s">
        <v>346</v>
      </c>
      <c r="K4077" s="29">
        <v>7</v>
      </c>
      <c r="L4077" s="27" t="str">
        <f>L4078&amp;" "&amp;N4078&amp;M4078&amp;","&amp;L4079&amp;""&amp;N4079&amp;M4079&amp;""</f>
        <v>Перестановкаа опор 10шт.,Замена изоляторов 18шт.</v>
      </c>
      <c r="M4077" s="29"/>
      <c r="N4077" s="21"/>
    </row>
    <row r="4078" spans="1:14" s="151" customFormat="1" ht="42.75" hidden="1" outlineLevel="2">
      <c r="A4078" s="28"/>
      <c r="B4078" s="28" t="s">
        <v>284</v>
      </c>
      <c r="C4078" s="30" t="s">
        <v>3915</v>
      </c>
      <c r="D4078" s="29" t="s">
        <v>3591</v>
      </c>
      <c r="E4078" s="30"/>
      <c r="F4078" s="31" t="s">
        <v>3969</v>
      </c>
      <c r="G4078" s="30" t="s">
        <v>45</v>
      </c>
      <c r="H4078" s="30"/>
      <c r="I4078" s="30" t="s">
        <v>43</v>
      </c>
      <c r="J4078" s="29" t="s">
        <v>346</v>
      </c>
      <c r="K4078" s="30">
        <v>7</v>
      </c>
      <c r="L4078" s="31" t="s">
        <v>3970</v>
      </c>
      <c r="M4078" s="30" t="s">
        <v>44</v>
      </c>
      <c r="N4078" s="21">
        <v>10</v>
      </c>
    </row>
    <row r="4079" spans="1:14" s="151" customFormat="1" ht="42.75" hidden="1" outlineLevel="2">
      <c r="A4079" s="28"/>
      <c r="B4079" s="28" t="s">
        <v>284</v>
      </c>
      <c r="C4079" s="30" t="s">
        <v>3915</v>
      </c>
      <c r="D4079" s="29" t="s">
        <v>3591</v>
      </c>
      <c r="E4079" s="30"/>
      <c r="F4079" s="31" t="s">
        <v>3971</v>
      </c>
      <c r="G4079" s="30" t="s">
        <v>45</v>
      </c>
      <c r="H4079" s="30"/>
      <c r="I4079" s="30" t="s">
        <v>43</v>
      </c>
      <c r="J4079" s="29" t="s">
        <v>346</v>
      </c>
      <c r="K4079" s="30">
        <v>7</v>
      </c>
      <c r="L4079" s="31" t="s">
        <v>258</v>
      </c>
      <c r="M4079" s="30" t="s">
        <v>44</v>
      </c>
      <c r="N4079" s="21">
        <v>18</v>
      </c>
    </row>
    <row r="4080" spans="1:14" s="151" customFormat="1" ht="28.5" outlineLevel="1" collapsed="1">
      <c r="A4080" s="51" t="s">
        <v>3972</v>
      </c>
      <c r="B4080" s="51" t="s">
        <v>284</v>
      </c>
      <c r="C4080" s="30" t="s">
        <v>3915</v>
      </c>
      <c r="D4080" s="29" t="s">
        <v>3591</v>
      </c>
      <c r="E4080" s="29" t="s">
        <v>3973</v>
      </c>
      <c r="F4080" s="72" t="s">
        <v>3974</v>
      </c>
      <c r="G4080" s="147"/>
      <c r="H4080" s="30"/>
      <c r="I4080" s="30"/>
      <c r="J4080" s="29" t="s">
        <v>346</v>
      </c>
      <c r="K4080" s="29">
        <v>7</v>
      </c>
      <c r="L4080" s="27" t="str">
        <f>L4081&amp;" "&amp;N4081&amp;M4081&amp;","&amp;L4082&amp;""&amp;N4082&amp;M4082&amp;""</f>
        <v>Выправка опор  6шт.,Замена изоляторов10шт.</v>
      </c>
      <c r="M4080" s="29"/>
      <c r="N4080" s="21"/>
    </row>
    <row r="4081" spans="1:14" s="151" customFormat="1" ht="28.5" hidden="1" outlineLevel="2">
      <c r="A4081" s="28"/>
      <c r="B4081" s="28" t="s">
        <v>284</v>
      </c>
      <c r="C4081" s="30" t="s">
        <v>3915</v>
      </c>
      <c r="D4081" s="29" t="s">
        <v>3591</v>
      </c>
      <c r="E4081" s="30"/>
      <c r="F4081" s="31" t="s">
        <v>3975</v>
      </c>
      <c r="G4081" s="30" t="s">
        <v>59</v>
      </c>
      <c r="H4081" s="30"/>
      <c r="I4081" s="30" t="s">
        <v>43</v>
      </c>
      <c r="J4081" s="29" t="s">
        <v>346</v>
      </c>
      <c r="K4081" s="30">
        <v>7</v>
      </c>
      <c r="L4081" s="31" t="s">
        <v>192</v>
      </c>
      <c r="M4081" s="30" t="s">
        <v>44</v>
      </c>
      <c r="N4081" s="21">
        <v>6</v>
      </c>
    </row>
    <row r="4082" spans="1:14" s="151" customFormat="1" ht="42.75" hidden="1" outlineLevel="2">
      <c r="A4082" s="28"/>
      <c r="B4082" s="28" t="s">
        <v>284</v>
      </c>
      <c r="C4082" s="30" t="s">
        <v>3915</v>
      </c>
      <c r="D4082" s="29" t="s">
        <v>3591</v>
      </c>
      <c r="E4082" s="30"/>
      <c r="F4082" s="31" t="s">
        <v>3976</v>
      </c>
      <c r="G4082" s="30" t="s">
        <v>45</v>
      </c>
      <c r="H4082" s="30"/>
      <c r="I4082" s="30" t="s">
        <v>43</v>
      </c>
      <c r="J4082" s="29" t="s">
        <v>346</v>
      </c>
      <c r="K4082" s="30">
        <v>7</v>
      </c>
      <c r="L4082" s="65" t="s">
        <v>77</v>
      </c>
      <c r="M4082" s="30" t="s">
        <v>44</v>
      </c>
      <c r="N4082" s="21">
        <v>10</v>
      </c>
    </row>
    <row r="4083" spans="1:14" s="151" customFormat="1" ht="28.5" outlineLevel="1" collapsed="1">
      <c r="A4083" s="51" t="s">
        <v>3977</v>
      </c>
      <c r="B4083" s="28" t="s">
        <v>284</v>
      </c>
      <c r="C4083" s="30" t="s">
        <v>3915</v>
      </c>
      <c r="D4083" s="29" t="s">
        <v>3591</v>
      </c>
      <c r="E4083" s="29" t="s">
        <v>3978</v>
      </c>
      <c r="F4083" s="72" t="s">
        <v>3979</v>
      </c>
      <c r="G4083" s="147"/>
      <c r="H4083" s="30"/>
      <c r="I4083" s="30"/>
      <c r="J4083" s="29" t="s">
        <v>346</v>
      </c>
      <c r="K4083" s="29">
        <v>7</v>
      </c>
      <c r="L4083" s="27" t="str">
        <f>L4084&amp;" "&amp;N4084&amp;M4084&amp;","&amp;L4085&amp;""&amp;N4085&amp;M4085&amp;""</f>
        <v>Замена изоляторов 10шт.,Выправка опор 4шт.</v>
      </c>
      <c r="M4083" s="29"/>
      <c r="N4083" s="21"/>
    </row>
    <row r="4084" spans="1:14" s="151" customFormat="1" ht="28.5" hidden="1" outlineLevel="2">
      <c r="A4084" s="28"/>
      <c r="B4084" s="28" t="s">
        <v>284</v>
      </c>
      <c r="C4084" s="30" t="s">
        <v>3915</v>
      </c>
      <c r="D4084" s="29" t="s">
        <v>3591</v>
      </c>
      <c r="E4084" s="30"/>
      <c r="F4084" s="31" t="s">
        <v>3980</v>
      </c>
      <c r="G4084" s="30" t="s">
        <v>3757</v>
      </c>
      <c r="H4084" s="30"/>
      <c r="I4084" s="30" t="s">
        <v>43</v>
      </c>
      <c r="J4084" s="29" t="s">
        <v>346</v>
      </c>
      <c r="K4084" s="30">
        <v>7</v>
      </c>
      <c r="L4084" s="31" t="s">
        <v>77</v>
      </c>
      <c r="M4084" s="30" t="s">
        <v>44</v>
      </c>
      <c r="N4084" s="21">
        <v>10</v>
      </c>
    </row>
    <row r="4085" spans="1:14" s="151" customFormat="1" ht="28.5" hidden="1" outlineLevel="2">
      <c r="A4085" s="28"/>
      <c r="B4085" s="28" t="s">
        <v>284</v>
      </c>
      <c r="C4085" s="30" t="s">
        <v>3915</v>
      </c>
      <c r="D4085" s="29" t="s">
        <v>3591</v>
      </c>
      <c r="E4085" s="30"/>
      <c r="F4085" s="31" t="s">
        <v>3981</v>
      </c>
      <c r="G4085" s="30" t="s">
        <v>59</v>
      </c>
      <c r="H4085" s="30"/>
      <c r="I4085" s="30" t="s">
        <v>43</v>
      </c>
      <c r="J4085" s="29" t="s">
        <v>346</v>
      </c>
      <c r="K4085" s="30">
        <v>7</v>
      </c>
      <c r="L4085" s="31" t="s">
        <v>192</v>
      </c>
      <c r="M4085" s="30" t="s">
        <v>44</v>
      </c>
      <c r="N4085" s="21">
        <v>4</v>
      </c>
    </row>
    <row r="4086" spans="1:14" s="151" customFormat="1" ht="28.5" outlineLevel="1" collapsed="1">
      <c r="A4086" s="28" t="s">
        <v>3982</v>
      </c>
      <c r="B4086" s="51" t="s">
        <v>284</v>
      </c>
      <c r="C4086" s="30" t="s">
        <v>3983</v>
      </c>
      <c r="D4086" s="30" t="s">
        <v>3591</v>
      </c>
      <c r="E4086" s="29" t="s">
        <v>3984</v>
      </c>
      <c r="F4086" s="72" t="s">
        <v>3985</v>
      </c>
      <c r="G4086" s="147"/>
      <c r="H4086" s="30"/>
      <c r="I4086" s="30"/>
      <c r="J4086" s="29" t="s">
        <v>331</v>
      </c>
      <c r="K4086" s="29">
        <v>5</v>
      </c>
      <c r="L4086" s="27" t="str">
        <f>L4087&amp;" "&amp;N4087&amp;M4087&amp;""</f>
        <v>Замена РЛНД 1шт.</v>
      </c>
      <c r="M4086" s="29"/>
      <c r="N4086" s="21"/>
    </row>
    <row r="4087" spans="1:14" s="151" customFormat="1" hidden="1" outlineLevel="2">
      <c r="A4087" s="28"/>
      <c r="B4087" s="29" t="s">
        <v>284</v>
      </c>
      <c r="C4087" s="30" t="s">
        <v>3983</v>
      </c>
      <c r="D4087" s="29" t="s">
        <v>3591</v>
      </c>
      <c r="E4087" s="29"/>
      <c r="F4087" s="72" t="s">
        <v>3986</v>
      </c>
      <c r="G4087" s="30" t="s">
        <v>1120</v>
      </c>
      <c r="H4087" s="30"/>
      <c r="I4087" s="29" t="s">
        <v>43</v>
      </c>
      <c r="J4087" s="29" t="s">
        <v>331</v>
      </c>
      <c r="K4087" s="29">
        <v>5</v>
      </c>
      <c r="L4087" s="65" t="s">
        <v>386</v>
      </c>
      <c r="M4087" s="29" t="s">
        <v>44</v>
      </c>
      <c r="N4087" s="21">
        <v>1</v>
      </c>
    </row>
    <row r="4088" spans="1:14" s="151" customFormat="1" outlineLevel="1" collapsed="1">
      <c r="A4088" s="28" t="s">
        <v>3987</v>
      </c>
      <c r="B4088" s="51" t="s">
        <v>284</v>
      </c>
      <c r="C4088" s="29" t="s">
        <v>3983</v>
      </c>
      <c r="D4088" s="29" t="s">
        <v>3591</v>
      </c>
      <c r="E4088" s="29" t="s">
        <v>3988</v>
      </c>
      <c r="F4088" s="72" t="s">
        <v>3989</v>
      </c>
      <c r="G4088" s="147"/>
      <c r="H4088" s="30"/>
      <c r="I4088" s="30"/>
      <c r="J4088" s="29" t="s">
        <v>332</v>
      </c>
      <c r="K4088" s="29">
        <v>6</v>
      </c>
      <c r="L4088" s="27" t="str">
        <f>L4089&amp;" "&amp;N4089&amp;M4089&amp;""</f>
        <v>Замена РЛНД 1шт.</v>
      </c>
      <c r="M4088" s="29"/>
      <c r="N4088" s="21"/>
    </row>
    <row r="4089" spans="1:14" s="151" customFormat="1" hidden="1" outlineLevel="2">
      <c r="A4089" s="28"/>
      <c r="B4089" s="29" t="s">
        <v>284</v>
      </c>
      <c r="C4089" s="29" t="s">
        <v>3983</v>
      </c>
      <c r="D4089" s="29"/>
      <c r="E4089" s="29"/>
      <c r="F4089" s="72" t="s">
        <v>3990</v>
      </c>
      <c r="G4089" s="30" t="s">
        <v>1120</v>
      </c>
      <c r="H4089" s="30"/>
      <c r="I4089" s="29" t="s">
        <v>43</v>
      </c>
      <c r="J4089" s="29" t="s">
        <v>332</v>
      </c>
      <c r="K4089" s="29">
        <v>6</v>
      </c>
      <c r="L4089" s="65" t="s">
        <v>386</v>
      </c>
      <c r="M4089" s="29" t="s">
        <v>44</v>
      </c>
      <c r="N4089" s="21">
        <v>1</v>
      </c>
    </row>
    <row r="4090" spans="1:14" s="151" customFormat="1" ht="42.75" outlineLevel="1" collapsed="1">
      <c r="A4090" s="28" t="s">
        <v>3991</v>
      </c>
      <c r="B4090" s="51" t="s">
        <v>284</v>
      </c>
      <c r="C4090" s="29" t="s">
        <v>3983</v>
      </c>
      <c r="D4090" s="29" t="s">
        <v>3591</v>
      </c>
      <c r="E4090" s="29" t="s">
        <v>3992</v>
      </c>
      <c r="F4090" s="27" t="s">
        <v>3993</v>
      </c>
      <c r="G4090" s="30"/>
      <c r="H4090" s="30"/>
      <c r="I4090" s="29"/>
      <c r="J4090" s="61" t="s">
        <v>370</v>
      </c>
      <c r="K4090" s="147">
        <v>10</v>
      </c>
      <c r="L4090" s="27" t="str">
        <f>L4091&amp;" "&amp;N4091&amp;M4091&amp;", "&amp;L4092&amp;" "&amp;N4092&amp;M4092&amp;", "&amp;L4093&amp;" "&amp;N4093&amp;M4093&amp;", "&amp;L4094&amp;" "&amp;N4094&amp;M4094&amp;","&amp;L4095&amp;" "&amp;N4095&amp;M4095&amp;""</f>
        <v>Замена РЛНД 1шт., Ручная расчистка просек 5,92га., Выправка опор 9шт., Ремонт РЛНД 2шт.,Вырубка угрожающих деревьев 10шт.</v>
      </c>
      <c r="M4090" s="30"/>
      <c r="N4090" s="21"/>
    </row>
    <row r="4091" spans="1:14" s="151" customFormat="1" hidden="1" outlineLevel="2">
      <c r="A4091" s="28"/>
      <c r="B4091" s="28" t="s">
        <v>284</v>
      </c>
      <c r="C4091" s="30" t="s">
        <v>3983</v>
      </c>
      <c r="D4091" s="29" t="s">
        <v>3591</v>
      </c>
      <c r="E4091" s="29"/>
      <c r="F4091" s="27" t="s">
        <v>3994</v>
      </c>
      <c r="G4091" s="30" t="s">
        <v>1120</v>
      </c>
      <c r="H4091" s="30"/>
      <c r="I4091" s="29" t="s">
        <v>43</v>
      </c>
      <c r="J4091" s="61" t="s">
        <v>346</v>
      </c>
      <c r="K4091" s="147">
        <v>7</v>
      </c>
      <c r="L4091" s="31" t="s">
        <v>386</v>
      </c>
      <c r="M4091" s="29" t="s">
        <v>44</v>
      </c>
      <c r="N4091" s="21">
        <v>1</v>
      </c>
    </row>
    <row r="4092" spans="1:14" s="151" customFormat="1" ht="57" hidden="1" outlineLevel="2">
      <c r="A4092" s="28"/>
      <c r="B4092" s="28" t="s">
        <v>284</v>
      </c>
      <c r="C4092" s="30" t="s">
        <v>3983</v>
      </c>
      <c r="D4092" s="29" t="s">
        <v>3591</v>
      </c>
      <c r="E4092" s="29"/>
      <c r="F4092" s="27" t="s">
        <v>3995</v>
      </c>
      <c r="G4092" s="147" t="s">
        <v>59</v>
      </c>
      <c r="H4092" s="30"/>
      <c r="I4092" s="29" t="s">
        <v>43</v>
      </c>
      <c r="J4092" s="29" t="s">
        <v>206</v>
      </c>
      <c r="K4092" s="29">
        <v>10</v>
      </c>
      <c r="L4092" s="65" t="s">
        <v>62</v>
      </c>
      <c r="M4092" s="29" t="s">
        <v>3597</v>
      </c>
      <c r="N4092" s="21">
        <v>5.92</v>
      </c>
    </row>
    <row r="4093" spans="1:14" s="151" customFormat="1" ht="42.75" hidden="1" outlineLevel="2">
      <c r="A4093" s="28"/>
      <c r="B4093" s="29" t="s">
        <v>284</v>
      </c>
      <c r="C4093" s="30" t="s">
        <v>3983</v>
      </c>
      <c r="D4093" s="29" t="s">
        <v>3591</v>
      </c>
      <c r="E4093" s="29"/>
      <c r="F4093" s="27" t="s">
        <v>3996</v>
      </c>
      <c r="G4093" s="147" t="s">
        <v>45</v>
      </c>
      <c r="H4093" s="30"/>
      <c r="I4093" s="29" t="s">
        <v>43</v>
      </c>
      <c r="J4093" s="29">
        <v>5</v>
      </c>
      <c r="K4093" s="29">
        <v>5</v>
      </c>
      <c r="L4093" s="65" t="s">
        <v>113</v>
      </c>
      <c r="M4093" s="29" t="s">
        <v>44</v>
      </c>
      <c r="N4093" s="21">
        <v>9</v>
      </c>
    </row>
    <row r="4094" spans="1:14" s="151" customFormat="1" ht="42.75" hidden="1" outlineLevel="2">
      <c r="A4094" s="28"/>
      <c r="B4094" s="29" t="s">
        <v>284</v>
      </c>
      <c r="C4094" s="30" t="s">
        <v>3983</v>
      </c>
      <c r="D4094" s="29" t="s">
        <v>3591</v>
      </c>
      <c r="E4094" s="29"/>
      <c r="F4094" s="27" t="s">
        <v>3997</v>
      </c>
      <c r="G4094" s="147" t="s">
        <v>45</v>
      </c>
      <c r="H4094" s="30"/>
      <c r="I4094" s="29" t="s">
        <v>43</v>
      </c>
      <c r="J4094" s="29">
        <v>8</v>
      </c>
      <c r="K4094" s="29">
        <v>8</v>
      </c>
      <c r="L4094" s="65" t="s">
        <v>352</v>
      </c>
      <c r="M4094" s="29" t="s">
        <v>44</v>
      </c>
      <c r="N4094" s="21">
        <v>2</v>
      </c>
    </row>
    <row r="4095" spans="1:14" s="151" customFormat="1" hidden="1" outlineLevel="2">
      <c r="A4095" s="28"/>
      <c r="B4095" s="29" t="s">
        <v>284</v>
      </c>
      <c r="C4095" s="30" t="s">
        <v>3983</v>
      </c>
      <c r="D4095" s="29" t="s">
        <v>3591</v>
      </c>
      <c r="E4095" s="29"/>
      <c r="F4095" s="27" t="s">
        <v>3998</v>
      </c>
      <c r="G4095" s="147" t="s">
        <v>59</v>
      </c>
      <c r="H4095" s="30"/>
      <c r="I4095" s="29" t="s">
        <v>43</v>
      </c>
      <c r="J4095" s="29" t="s">
        <v>370</v>
      </c>
      <c r="K4095" s="29">
        <v>2</v>
      </c>
      <c r="L4095" s="65" t="s">
        <v>67</v>
      </c>
      <c r="M4095" s="29" t="s">
        <v>44</v>
      </c>
      <c r="N4095" s="21">
        <v>10</v>
      </c>
    </row>
    <row r="4096" spans="1:14" s="151" customFormat="1" ht="57" outlineLevel="1" collapsed="1">
      <c r="A4096" s="28" t="s">
        <v>3999</v>
      </c>
      <c r="B4096" s="51" t="s">
        <v>284</v>
      </c>
      <c r="C4096" s="29" t="s">
        <v>3983</v>
      </c>
      <c r="D4096" s="29" t="s">
        <v>3591</v>
      </c>
      <c r="E4096" s="29" t="s">
        <v>4000</v>
      </c>
      <c r="F4096" s="27" t="s">
        <v>4001</v>
      </c>
      <c r="G4096" s="30"/>
      <c r="H4096" s="30"/>
      <c r="I4096" s="29"/>
      <c r="J4096" s="61" t="s">
        <v>215</v>
      </c>
      <c r="K4096" s="147">
        <v>12</v>
      </c>
      <c r="L4096" s="27" t="str">
        <f>L4097&amp;" "&amp;N4097&amp;M4097&amp;", "&amp;L4098&amp;" "&amp;N4098&amp;M4098&amp;", "&amp;L4099&amp;" "&amp;N4099&amp;M4099&amp;", "&amp;L4100&amp;" "&amp;N4100&amp;M4100&amp;","&amp;L4101&amp;" "&amp;N4101&amp;M4101&amp;","&amp;L4102&amp;" "&amp;N4102&amp;M4102&amp;""</f>
        <v>Замена РЛНД 1шт., Ремонт РЛНД 1шт., Расширение просек 3,2га., Ручная расчистка просек 4,05га.,Вырубка угрожающих деревьев 8шт.,Выправка опор 5шт.</v>
      </c>
      <c r="M4096" s="30"/>
      <c r="N4096" s="21"/>
    </row>
    <row r="4097" spans="1:14" s="151" customFormat="1" hidden="1" outlineLevel="2">
      <c r="A4097" s="28"/>
      <c r="B4097" s="28" t="s">
        <v>284</v>
      </c>
      <c r="C4097" s="30" t="s">
        <v>3983</v>
      </c>
      <c r="D4097" s="29" t="s">
        <v>3591</v>
      </c>
      <c r="E4097" s="29"/>
      <c r="F4097" s="27" t="s">
        <v>4002</v>
      </c>
      <c r="G4097" s="30" t="s">
        <v>1120</v>
      </c>
      <c r="H4097" s="30"/>
      <c r="I4097" s="29" t="s">
        <v>43</v>
      </c>
      <c r="J4097" s="61">
        <v>7</v>
      </c>
      <c r="K4097" s="147">
        <v>7</v>
      </c>
      <c r="L4097" s="31" t="s">
        <v>386</v>
      </c>
      <c r="M4097" s="29" t="s">
        <v>44</v>
      </c>
      <c r="N4097" s="21">
        <v>1</v>
      </c>
    </row>
    <row r="4098" spans="1:14" s="151" customFormat="1" ht="42.75" hidden="1" outlineLevel="2">
      <c r="A4098" s="28"/>
      <c r="B4098" s="28" t="s">
        <v>284</v>
      </c>
      <c r="C4098" s="30" t="s">
        <v>3983</v>
      </c>
      <c r="D4098" s="29" t="s">
        <v>3591</v>
      </c>
      <c r="E4098" s="29"/>
      <c r="F4098" s="27" t="s">
        <v>4003</v>
      </c>
      <c r="G4098" s="30" t="s">
        <v>45</v>
      </c>
      <c r="H4098" s="30"/>
      <c r="I4098" s="29" t="s">
        <v>43</v>
      </c>
      <c r="J4098" s="61" t="s">
        <v>215</v>
      </c>
      <c r="K4098" s="147">
        <v>4</v>
      </c>
      <c r="L4098" s="31" t="s">
        <v>352</v>
      </c>
      <c r="M4098" s="29" t="s">
        <v>44</v>
      </c>
      <c r="N4098" s="21">
        <v>1</v>
      </c>
    </row>
    <row r="4099" spans="1:14" s="151" customFormat="1" ht="28.5" hidden="1" outlineLevel="2">
      <c r="A4099" s="28"/>
      <c r="B4099" s="28" t="s">
        <v>284</v>
      </c>
      <c r="C4099" s="30" t="s">
        <v>3983</v>
      </c>
      <c r="D4099" s="29" t="s">
        <v>3591</v>
      </c>
      <c r="E4099" s="29"/>
      <c r="F4099" s="27" t="s">
        <v>4004</v>
      </c>
      <c r="G4099" s="147" t="s">
        <v>59</v>
      </c>
      <c r="H4099" s="30"/>
      <c r="I4099" s="29" t="s">
        <v>43</v>
      </c>
      <c r="J4099" s="61" t="s">
        <v>1534</v>
      </c>
      <c r="K4099" s="147">
        <v>10</v>
      </c>
      <c r="L4099" s="31" t="s">
        <v>217</v>
      </c>
      <c r="M4099" s="29" t="s">
        <v>3597</v>
      </c>
      <c r="N4099" s="21">
        <v>3.2</v>
      </c>
    </row>
    <row r="4100" spans="1:14" s="151" customFormat="1" ht="28.5" hidden="1" outlineLevel="2">
      <c r="A4100" s="28"/>
      <c r="B4100" s="28" t="s">
        <v>284</v>
      </c>
      <c r="C4100" s="30" t="s">
        <v>3983</v>
      </c>
      <c r="D4100" s="29" t="s">
        <v>3591</v>
      </c>
      <c r="E4100" s="29"/>
      <c r="F4100" s="27" t="s">
        <v>4005</v>
      </c>
      <c r="G4100" s="147" t="s">
        <v>59</v>
      </c>
      <c r="H4100" s="30"/>
      <c r="I4100" s="29" t="s">
        <v>43</v>
      </c>
      <c r="J4100" s="61" t="s">
        <v>344</v>
      </c>
      <c r="K4100" s="147">
        <v>9</v>
      </c>
      <c r="L4100" s="31" t="s">
        <v>62</v>
      </c>
      <c r="M4100" s="29" t="s">
        <v>3597</v>
      </c>
      <c r="N4100" s="21">
        <v>4.05</v>
      </c>
    </row>
    <row r="4101" spans="1:14" s="151" customFormat="1" ht="28.5" hidden="1" outlineLevel="2">
      <c r="A4101" s="28"/>
      <c r="B4101" s="28" t="s">
        <v>284</v>
      </c>
      <c r="C4101" s="30" t="s">
        <v>3983</v>
      </c>
      <c r="D4101" s="29" t="s">
        <v>3591</v>
      </c>
      <c r="E4101" s="29"/>
      <c r="F4101" s="27" t="s">
        <v>4006</v>
      </c>
      <c r="G4101" s="147" t="s">
        <v>59</v>
      </c>
      <c r="H4101" s="30"/>
      <c r="I4101" s="29" t="s">
        <v>43</v>
      </c>
      <c r="J4101" s="61" t="s">
        <v>764</v>
      </c>
      <c r="K4101" s="147">
        <v>12</v>
      </c>
      <c r="L4101" s="31" t="s">
        <v>67</v>
      </c>
      <c r="M4101" s="29" t="s">
        <v>44</v>
      </c>
      <c r="N4101" s="21">
        <v>8</v>
      </c>
    </row>
    <row r="4102" spans="1:14" s="151" customFormat="1" ht="42.75" hidden="1" outlineLevel="2">
      <c r="A4102" s="28"/>
      <c r="B4102" s="28" t="s">
        <v>284</v>
      </c>
      <c r="C4102" s="30" t="s">
        <v>3983</v>
      </c>
      <c r="D4102" s="29" t="s">
        <v>3591</v>
      </c>
      <c r="E4102" s="29"/>
      <c r="F4102" s="27" t="s">
        <v>4007</v>
      </c>
      <c r="G4102" s="30" t="s">
        <v>45</v>
      </c>
      <c r="H4102" s="30"/>
      <c r="I4102" s="29" t="s">
        <v>43</v>
      </c>
      <c r="J4102" s="61">
        <v>5</v>
      </c>
      <c r="K4102" s="147">
        <v>5</v>
      </c>
      <c r="L4102" s="31" t="s">
        <v>113</v>
      </c>
      <c r="M4102" s="29" t="s">
        <v>44</v>
      </c>
      <c r="N4102" s="21">
        <v>5</v>
      </c>
    </row>
    <row r="4103" spans="1:14" s="151" customFormat="1" ht="28.5" outlineLevel="1" collapsed="1">
      <c r="A4103" s="28" t="s">
        <v>4008</v>
      </c>
      <c r="B4103" s="51" t="s">
        <v>284</v>
      </c>
      <c r="C4103" s="29" t="s">
        <v>3983</v>
      </c>
      <c r="D4103" s="29" t="s">
        <v>3591</v>
      </c>
      <c r="E4103" s="29" t="s">
        <v>4009</v>
      </c>
      <c r="F4103" s="27" t="s">
        <v>4010</v>
      </c>
      <c r="G4103" s="30"/>
      <c r="H4103" s="30"/>
      <c r="I4103" s="29"/>
      <c r="J4103" s="61" t="s">
        <v>769</v>
      </c>
      <c r="K4103" s="147">
        <v>8</v>
      </c>
      <c r="L4103" s="27" t="str">
        <f>L4104&amp;" "&amp;N4104&amp;M4104&amp;", "&amp;L4105&amp;" "&amp;N4105&amp;M4105&amp;""</f>
        <v>Ремонт РЛНД 1шт., Ручная расчистка просек 0,28га.</v>
      </c>
      <c r="M4103" s="30"/>
      <c r="N4103" s="21"/>
    </row>
    <row r="4104" spans="1:14" s="151" customFormat="1" ht="42.75" hidden="1" outlineLevel="2">
      <c r="A4104" s="28"/>
      <c r="B4104" s="28" t="s">
        <v>284</v>
      </c>
      <c r="C4104" s="30" t="s">
        <v>3983</v>
      </c>
      <c r="D4104" s="29" t="s">
        <v>3591</v>
      </c>
      <c r="E4104" s="29"/>
      <c r="F4104" s="27" t="s">
        <v>4011</v>
      </c>
      <c r="G4104" s="30" t="s">
        <v>45</v>
      </c>
      <c r="H4104" s="30"/>
      <c r="I4104" s="29" t="s">
        <v>43</v>
      </c>
      <c r="J4104" s="61" t="s">
        <v>348</v>
      </c>
      <c r="K4104" s="147">
        <v>8</v>
      </c>
      <c r="L4104" s="31" t="s">
        <v>352</v>
      </c>
      <c r="M4104" s="29" t="s">
        <v>44</v>
      </c>
      <c r="N4104" s="21">
        <v>1</v>
      </c>
    </row>
    <row r="4105" spans="1:14" s="151" customFormat="1" hidden="1" outlineLevel="2">
      <c r="A4105" s="28"/>
      <c r="B4105" s="28" t="s">
        <v>284</v>
      </c>
      <c r="C4105" s="30" t="s">
        <v>3983</v>
      </c>
      <c r="D4105" s="29" t="s">
        <v>3591</v>
      </c>
      <c r="E4105" s="29"/>
      <c r="F4105" s="27" t="s">
        <v>4012</v>
      </c>
      <c r="G4105" s="147" t="s">
        <v>59</v>
      </c>
      <c r="H4105" s="30"/>
      <c r="I4105" s="29" t="s">
        <v>43</v>
      </c>
      <c r="J4105" s="61" t="s">
        <v>769</v>
      </c>
      <c r="K4105" s="147">
        <v>1</v>
      </c>
      <c r="L4105" s="31" t="s">
        <v>62</v>
      </c>
      <c r="M4105" s="29" t="s">
        <v>3597</v>
      </c>
      <c r="N4105" s="21">
        <v>0.28000000000000003</v>
      </c>
    </row>
    <row r="4106" spans="1:14" s="151" customFormat="1" outlineLevel="1" collapsed="1">
      <c r="A4106" s="28" t="s">
        <v>4013</v>
      </c>
      <c r="B4106" s="51" t="s">
        <v>284</v>
      </c>
      <c r="C4106" s="29" t="s">
        <v>3983</v>
      </c>
      <c r="D4106" s="29" t="s">
        <v>3591</v>
      </c>
      <c r="E4106" s="29" t="s">
        <v>4014</v>
      </c>
      <c r="F4106" s="27" t="s">
        <v>4015</v>
      </c>
      <c r="G4106" s="30"/>
      <c r="H4106" s="30"/>
      <c r="I4106" s="29"/>
      <c r="J4106" s="61" t="s">
        <v>854</v>
      </c>
      <c r="K4106" s="147">
        <v>12</v>
      </c>
      <c r="L4106" s="27" t="str">
        <f>L4107&amp;" "&amp;N4107&amp;M4107&amp;""</f>
        <v>Ручная расчистка просек 2,38га.</v>
      </c>
      <c r="M4106" s="30"/>
      <c r="N4106" s="21"/>
    </row>
    <row r="4107" spans="1:14" s="151" customFormat="1" hidden="1" outlineLevel="2">
      <c r="A4107" s="28"/>
      <c r="B4107" s="28" t="s">
        <v>284</v>
      </c>
      <c r="C4107" s="30" t="s">
        <v>3983</v>
      </c>
      <c r="D4107" s="29" t="s">
        <v>3591</v>
      </c>
      <c r="E4107" s="29"/>
      <c r="F4107" s="27" t="s">
        <v>4016</v>
      </c>
      <c r="G4107" s="147" t="s">
        <v>59</v>
      </c>
      <c r="H4107" s="30"/>
      <c r="I4107" s="29" t="s">
        <v>43</v>
      </c>
      <c r="J4107" s="61" t="s">
        <v>854</v>
      </c>
      <c r="K4107" s="147">
        <v>12</v>
      </c>
      <c r="L4107" s="31" t="s">
        <v>62</v>
      </c>
      <c r="M4107" s="29" t="s">
        <v>3597</v>
      </c>
      <c r="N4107" s="21">
        <v>2.38</v>
      </c>
    </row>
    <row r="4108" spans="1:14" s="151" customFormat="1" ht="28.5" outlineLevel="1" collapsed="1">
      <c r="A4108" s="28" t="s">
        <v>4017</v>
      </c>
      <c r="B4108" s="51" t="s">
        <v>284</v>
      </c>
      <c r="C4108" s="29" t="s">
        <v>3983</v>
      </c>
      <c r="D4108" s="29" t="s">
        <v>3591</v>
      </c>
      <c r="E4108" s="29" t="s">
        <v>4018</v>
      </c>
      <c r="F4108" s="27" t="s">
        <v>4019</v>
      </c>
      <c r="G4108" s="30"/>
      <c r="H4108" s="30"/>
      <c r="I4108" s="29"/>
      <c r="J4108" s="61" t="s">
        <v>370</v>
      </c>
      <c r="K4108" s="147">
        <v>5</v>
      </c>
      <c r="L4108" s="27" t="str">
        <f>L4109&amp;" "&amp;N4109&amp;M4109&amp;", "&amp;L4110&amp;" "&amp;N4110&amp;M4110&amp;""</f>
        <v>Ручная расчистка просек 1,54га., Выправка опор 8шт.</v>
      </c>
      <c r="M4108" s="30"/>
      <c r="N4108" s="21"/>
    </row>
    <row r="4109" spans="1:14" s="151" customFormat="1" ht="42.75" hidden="1" outlineLevel="2">
      <c r="A4109" s="28"/>
      <c r="B4109" s="28" t="s">
        <v>284</v>
      </c>
      <c r="C4109" s="30" t="s">
        <v>3983</v>
      </c>
      <c r="D4109" s="29" t="s">
        <v>3591</v>
      </c>
      <c r="E4109" s="29"/>
      <c r="F4109" s="27" t="s">
        <v>4020</v>
      </c>
      <c r="G4109" s="30" t="s">
        <v>3757</v>
      </c>
      <c r="H4109" s="30"/>
      <c r="I4109" s="29" t="s">
        <v>43</v>
      </c>
      <c r="J4109" s="61" t="s">
        <v>370</v>
      </c>
      <c r="K4109" s="147">
        <v>2</v>
      </c>
      <c r="L4109" s="31" t="s">
        <v>62</v>
      </c>
      <c r="M4109" s="29" t="s">
        <v>3597</v>
      </c>
      <c r="N4109" s="21">
        <v>1.54</v>
      </c>
    </row>
    <row r="4110" spans="1:14" s="151" customFormat="1" ht="42.75" hidden="1" outlineLevel="2">
      <c r="A4110" s="28"/>
      <c r="B4110" s="28" t="s">
        <v>284</v>
      </c>
      <c r="C4110" s="30" t="s">
        <v>3983</v>
      </c>
      <c r="D4110" s="29" t="s">
        <v>3591</v>
      </c>
      <c r="E4110" s="29"/>
      <c r="F4110" s="27" t="s">
        <v>4021</v>
      </c>
      <c r="G4110" s="147" t="s">
        <v>45</v>
      </c>
      <c r="H4110" s="30"/>
      <c r="I4110" s="29" t="s">
        <v>43</v>
      </c>
      <c r="J4110" s="61" t="s">
        <v>331</v>
      </c>
      <c r="K4110" s="147">
        <v>5</v>
      </c>
      <c r="L4110" s="31" t="s">
        <v>113</v>
      </c>
      <c r="M4110" s="29" t="s">
        <v>44</v>
      </c>
      <c r="N4110" s="21">
        <v>8</v>
      </c>
    </row>
    <row r="4111" spans="1:14" s="151" customFormat="1" ht="28.5" outlineLevel="1" collapsed="1">
      <c r="A4111" s="28" t="s">
        <v>4022</v>
      </c>
      <c r="B4111" s="51" t="s">
        <v>284</v>
      </c>
      <c r="C4111" s="29" t="s">
        <v>3983</v>
      </c>
      <c r="D4111" s="29" t="s">
        <v>3591</v>
      </c>
      <c r="E4111" s="29" t="s">
        <v>4023</v>
      </c>
      <c r="F4111" s="27" t="s">
        <v>4024</v>
      </c>
      <c r="G4111" s="30"/>
      <c r="H4111" s="30"/>
      <c r="I4111" s="29"/>
      <c r="J4111" s="61">
        <v>5</v>
      </c>
      <c r="K4111" s="147">
        <v>7</v>
      </c>
      <c r="L4111" s="27" t="str">
        <f>L4112&amp;" "&amp;N4112&amp;M4112&amp;", "&amp;L4113&amp;" "&amp;N4113&amp;M4113&amp;", "&amp;L4114&amp;" "&amp;N4114&amp;M4114&amp;""</f>
        <v>Ручная расчистка просек 0,98га., Выправка опор 4шт., Перестановка опор 22шт.</v>
      </c>
      <c r="M4111" s="30"/>
      <c r="N4111" s="21"/>
    </row>
    <row r="4112" spans="1:14" s="151" customFormat="1" ht="28.5" hidden="1" outlineLevel="2">
      <c r="A4112" s="28"/>
      <c r="B4112" s="28" t="s">
        <v>284</v>
      </c>
      <c r="C4112" s="30" t="s">
        <v>3983</v>
      </c>
      <c r="D4112" s="29" t="s">
        <v>3591</v>
      </c>
      <c r="E4112" s="29"/>
      <c r="F4112" s="27" t="s">
        <v>4025</v>
      </c>
      <c r="G4112" s="30" t="s">
        <v>3757</v>
      </c>
      <c r="H4112" s="30"/>
      <c r="I4112" s="29" t="s">
        <v>43</v>
      </c>
      <c r="J4112" s="61" t="s">
        <v>331</v>
      </c>
      <c r="K4112" s="147">
        <v>5</v>
      </c>
      <c r="L4112" s="31" t="s">
        <v>62</v>
      </c>
      <c r="M4112" s="29" t="s">
        <v>3597</v>
      </c>
      <c r="N4112" s="21">
        <v>0.98</v>
      </c>
    </row>
    <row r="4113" spans="1:153" s="151" customFormat="1" ht="42.75" hidden="1" outlineLevel="2">
      <c r="A4113" s="28"/>
      <c r="B4113" s="28" t="s">
        <v>284</v>
      </c>
      <c r="C4113" s="30" t="s">
        <v>3983</v>
      </c>
      <c r="D4113" s="29" t="s">
        <v>3591</v>
      </c>
      <c r="E4113" s="29"/>
      <c r="F4113" s="27" t="s">
        <v>4026</v>
      </c>
      <c r="G4113" s="30" t="s">
        <v>45</v>
      </c>
      <c r="H4113" s="30"/>
      <c r="I4113" s="29" t="s">
        <v>43</v>
      </c>
      <c r="J4113" s="61" t="s">
        <v>332</v>
      </c>
      <c r="K4113" s="147">
        <v>6</v>
      </c>
      <c r="L4113" s="31" t="s">
        <v>113</v>
      </c>
      <c r="M4113" s="29" t="s">
        <v>44</v>
      </c>
      <c r="N4113" s="21">
        <v>4</v>
      </c>
    </row>
    <row r="4114" spans="1:153" s="151" customFormat="1" ht="42.75" hidden="1" outlineLevel="2">
      <c r="A4114" s="28"/>
      <c r="B4114" s="28" t="s">
        <v>284</v>
      </c>
      <c r="C4114" s="30" t="s">
        <v>3983</v>
      </c>
      <c r="D4114" s="29" t="s">
        <v>3591</v>
      </c>
      <c r="E4114" s="29"/>
      <c r="F4114" s="27" t="s">
        <v>4027</v>
      </c>
      <c r="G4114" s="30" t="s">
        <v>45</v>
      </c>
      <c r="H4114" s="30"/>
      <c r="I4114" s="29" t="s">
        <v>43</v>
      </c>
      <c r="J4114" s="61" t="s">
        <v>346</v>
      </c>
      <c r="K4114" s="147">
        <v>7</v>
      </c>
      <c r="L4114" s="31" t="s">
        <v>2748</v>
      </c>
      <c r="M4114" s="29" t="s">
        <v>44</v>
      </c>
      <c r="N4114" s="21">
        <v>22</v>
      </c>
    </row>
    <row r="4115" spans="1:153" s="151" customFormat="1" ht="14.25" customHeight="1" collapsed="1">
      <c r="A4115" s="28" t="s">
        <v>40</v>
      </c>
      <c r="B4115" s="28" t="s">
        <v>6466</v>
      </c>
      <c r="C4115" s="29"/>
      <c r="D4115" s="51" t="s">
        <v>3591</v>
      </c>
      <c r="E4115" s="29"/>
      <c r="F4115" s="27" t="s">
        <v>2819</v>
      </c>
      <c r="G4115" s="30"/>
      <c r="H4115" s="30"/>
      <c r="I4115" s="23"/>
      <c r="J4115" s="23"/>
      <c r="K4115" s="23"/>
      <c r="L4115" s="35"/>
      <c r="M4115" s="24" t="s">
        <v>3643</v>
      </c>
      <c r="N4115" s="17">
        <v>21</v>
      </c>
      <c r="EG4115" s="151" t="s">
        <v>3589</v>
      </c>
      <c r="EN4115" s="69" t="e">
        <f>#REF!+1</f>
        <v>#REF!</v>
      </c>
      <c r="EP4115" s="65" t="s">
        <v>3590</v>
      </c>
      <c r="EQ4115" s="152"/>
      <c r="ER4115" s="65" t="s">
        <v>1843</v>
      </c>
      <c r="ES4115" s="152"/>
      <c r="ET4115" s="65" t="s">
        <v>352</v>
      </c>
      <c r="EU4115" s="153"/>
      <c r="EV4115" s="153"/>
      <c r="EW4115" s="153"/>
    </row>
    <row r="4116" spans="1:153" s="151" customFormat="1" ht="57" outlineLevel="1">
      <c r="A4116" s="51" t="s">
        <v>819</v>
      </c>
      <c r="B4116" s="30" t="s">
        <v>6466</v>
      </c>
      <c r="C4116" s="30" t="s">
        <v>2522</v>
      </c>
      <c r="D4116" s="30" t="s">
        <v>3591</v>
      </c>
      <c r="E4116" s="147" t="s">
        <v>4028</v>
      </c>
      <c r="F4116" s="71" t="s">
        <v>4029</v>
      </c>
      <c r="G4116" s="30"/>
      <c r="H4116" s="30"/>
      <c r="I4116" s="30"/>
      <c r="J4116" s="82">
        <v>8</v>
      </c>
      <c r="K4116" s="82">
        <v>9</v>
      </c>
      <c r="L4116" s="27" t="str">
        <f>L4117&amp;" "&amp;N4117&amp;M4117&amp;", "&amp;L4118&amp;" "&amp;N4118&amp;M4118&amp;", "&amp;L4119&amp;" "&amp;N4119&amp;M4119&amp;", "&amp;L4120&amp;" "&amp;N4120&amp;M4120&amp;", "&amp;L4121&amp;" "&amp;N4121&amp;M4121&amp;""</f>
        <v>Замена опор 33шт., Демонтаж провода (по трассе) 0,75км., Монтаж провода (по трассе) 0,75км., Замена ответвлений к зданиям 321 отв.2пр., Перетяжка провода 8пр/км.</v>
      </c>
      <c r="M4116" s="6"/>
      <c r="N4116" s="6"/>
    </row>
    <row r="4117" spans="1:153" s="151" customFormat="1" ht="57" hidden="1" outlineLevel="2">
      <c r="A4117" s="51"/>
      <c r="B4117" s="80" t="s">
        <v>6466</v>
      </c>
      <c r="C4117" s="30" t="s">
        <v>2522</v>
      </c>
      <c r="D4117" s="30" t="s">
        <v>3591</v>
      </c>
      <c r="E4117" s="57"/>
      <c r="F4117" s="81" t="s">
        <v>4030</v>
      </c>
      <c r="G4117" s="82" t="s">
        <v>45</v>
      </c>
      <c r="H4117" s="82" t="s">
        <v>4031</v>
      </c>
      <c r="I4117" s="66" t="s">
        <v>43</v>
      </c>
      <c r="J4117" s="156">
        <v>6</v>
      </c>
      <c r="K4117" s="82">
        <v>9</v>
      </c>
      <c r="L4117" s="83" t="s">
        <v>282</v>
      </c>
      <c r="M4117" s="57" t="s">
        <v>44</v>
      </c>
      <c r="N4117" s="6">
        <v>33</v>
      </c>
    </row>
    <row r="4118" spans="1:153" s="151" customFormat="1" ht="42.75" hidden="1" outlineLevel="2">
      <c r="A4118" s="51"/>
      <c r="B4118" s="80" t="s">
        <v>6466</v>
      </c>
      <c r="C4118" s="30" t="s">
        <v>2522</v>
      </c>
      <c r="D4118" s="30" t="s">
        <v>3591</v>
      </c>
      <c r="E4118" s="57"/>
      <c r="F4118" s="81"/>
      <c r="G4118" s="82" t="s">
        <v>45</v>
      </c>
      <c r="H4118" s="80"/>
      <c r="I4118" s="66" t="s">
        <v>43</v>
      </c>
      <c r="J4118" s="156">
        <v>8</v>
      </c>
      <c r="K4118" s="82">
        <v>9</v>
      </c>
      <c r="L4118" s="83" t="s">
        <v>3599</v>
      </c>
      <c r="M4118" s="57" t="s">
        <v>3643</v>
      </c>
      <c r="N4118" s="6">
        <v>0.75</v>
      </c>
    </row>
    <row r="4119" spans="1:153" s="151" customFormat="1" ht="42.75" hidden="1" outlineLevel="2">
      <c r="A4119" s="51"/>
      <c r="B4119" s="80" t="s">
        <v>6466</v>
      </c>
      <c r="C4119" s="30" t="s">
        <v>2522</v>
      </c>
      <c r="D4119" s="30" t="s">
        <v>3591</v>
      </c>
      <c r="E4119" s="57"/>
      <c r="F4119" s="81"/>
      <c r="G4119" s="82" t="s">
        <v>45</v>
      </c>
      <c r="H4119" s="80"/>
      <c r="I4119" s="66" t="s">
        <v>43</v>
      </c>
      <c r="J4119" s="156">
        <v>8</v>
      </c>
      <c r="K4119" s="82">
        <v>9</v>
      </c>
      <c r="L4119" s="65" t="s">
        <v>3595</v>
      </c>
      <c r="M4119" s="57" t="s">
        <v>3643</v>
      </c>
      <c r="N4119" s="6">
        <v>0.75</v>
      </c>
    </row>
    <row r="4120" spans="1:153" s="151" customFormat="1" ht="42.75" hidden="1" outlineLevel="2">
      <c r="A4120" s="51"/>
      <c r="B4120" s="80" t="s">
        <v>6466</v>
      </c>
      <c r="C4120" s="30" t="s">
        <v>2522</v>
      </c>
      <c r="D4120" s="30" t="s">
        <v>3591</v>
      </c>
      <c r="E4120" s="57"/>
      <c r="F4120" s="81"/>
      <c r="G4120" s="82" t="s">
        <v>45</v>
      </c>
      <c r="H4120" s="80"/>
      <c r="I4120" s="66" t="s">
        <v>43</v>
      </c>
      <c r="J4120" s="156">
        <v>6</v>
      </c>
      <c r="K4120" s="82">
        <v>9</v>
      </c>
      <c r="L4120" s="83" t="s">
        <v>850</v>
      </c>
      <c r="M4120" s="6" t="s">
        <v>4032</v>
      </c>
      <c r="N4120" s="6">
        <v>32</v>
      </c>
    </row>
    <row r="4121" spans="1:153" s="151" customFormat="1" ht="42.75" hidden="1" outlineLevel="2">
      <c r="A4121" s="51"/>
      <c r="B4121" s="80" t="s">
        <v>6466</v>
      </c>
      <c r="C4121" s="30" t="s">
        <v>2522</v>
      </c>
      <c r="D4121" s="30" t="s">
        <v>3591</v>
      </c>
      <c r="E4121" s="57"/>
      <c r="F4121" s="81"/>
      <c r="G4121" s="82" t="s">
        <v>45</v>
      </c>
      <c r="H4121" s="80"/>
      <c r="I4121" s="66" t="s">
        <v>43</v>
      </c>
      <c r="J4121" s="156">
        <v>6</v>
      </c>
      <c r="K4121" s="82">
        <v>9</v>
      </c>
      <c r="L4121" s="83" t="s">
        <v>233</v>
      </c>
      <c r="M4121" s="57" t="s">
        <v>4033</v>
      </c>
      <c r="N4121" s="6">
        <v>8</v>
      </c>
    </row>
    <row r="4122" spans="1:153" s="151" customFormat="1" ht="42.75" outlineLevel="1" collapsed="1">
      <c r="A4122" s="51" t="s">
        <v>831</v>
      </c>
      <c r="B4122" s="30" t="s">
        <v>6466</v>
      </c>
      <c r="C4122" s="30" t="s">
        <v>2522</v>
      </c>
      <c r="D4122" s="30" t="s">
        <v>3591</v>
      </c>
      <c r="E4122" s="147" t="s">
        <v>4034</v>
      </c>
      <c r="F4122" s="71" t="s">
        <v>4035</v>
      </c>
      <c r="G4122" s="30"/>
      <c r="H4122" s="30"/>
      <c r="I4122" s="30"/>
      <c r="J4122" s="82">
        <v>5</v>
      </c>
      <c r="K4122" s="82">
        <v>7</v>
      </c>
      <c r="L4122" s="27" t="str">
        <f>L4123&amp;" "&amp;N4123&amp;M4123&amp;", "&amp;L4124&amp;" "&amp;N4124&amp;M4124&amp;", "&amp;L4125&amp;" "&amp;N4125&amp;M4125&amp;", "&amp;L4126&amp;" "&amp;N4126&amp;M4126&amp;""</f>
        <v>Замена опор 10шт., Замена опор 6шт., Перетяжка провода 3,52пр/км., Замена ответвлений к зданиям 61 отв.2пр.</v>
      </c>
      <c r="M4122" s="6"/>
      <c r="N4122" s="6"/>
    </row>
    <row r="4123" spans="1:153" s="151" customFormat="1" ht="57" hidden="1" outlineLevel="2">
      <c r="A4123" s="51"/>
      <c r="B4123" s="80" t="s">
        <v>6466</v>
      </c>
      <c r="C4123" s="30" t="s">
        <v>2522</v>
      </c>
      <c r="D4123" s="30" t="s">
        <v>3591</v>
      </c>
      <c r="E4123" s="57"/>
      <c r="F4123" s="81" t="s">
        <v>4036</v>
      </c>
      <c r="G4123" s="82" t="s">
        <v>45</v>
      </c>
      <c r="H4123" s="82" t="s">
        <v>4031</v>
      </c>
      <c r="I4123" s="66" t="s">
        <v>43</v>
      </c>
      <c r="J4123" s="156">
        <v>5</v>
      </c>
      <c r="K4123" s="82">
        <v>7</v>
      </c>
      <c r="L4123" s="83" t="s">
        <v>282</v>
      </c>
      <c r="M4123" s="57" t="s">
        <v>44</v>
      </c>
      <c r="N4123" s="6">
        <v>10</v>
      </c>
    </row>
    <row r="4124" spans="1:153" s="151" customFormat="1" ht="57" hidden="1" outlineLevel="2">
      <c r="A4124" s="51"/>
      <c r="B4124" s="80" t="s">
        <v>6466</v>
      </c>
      <c r="C4124" s="30" t="s">
        <v>2522</v>
      </c>
      <c r="D4124" s="30" t="s">
        <v>3591</v>
      </c>
      <c r="E4124" s="57"/>
      <c r="F4124" s="81"/>
      <c r="G4124" s="82" t="s">
        <v>45</v>
      </c>
      <c r="H4124" s="82" t="s">
        <v>4031</v>
      </c>
      <c r="I4124" s="66" t="s">
        <v>43</v>
      </c>
      <c r="J4124" s="156">
        <v>5</v>
      </c>
      <c r="K4124" s="82">
        <v>7</v>
      </c>
      <c r="L4124" s="83" t="s">
        <v>282</v>
      </c>
      <c r="M4124" s="57" t="s">
        <v>44</v>
      </c>
      <c r="N4124" s="6">
        <v>6</v>
      </c>
    </row>
    <row r="4125" spans="1:153" s="151" customFormat="1" ht="42.75" hidden="1" outlineLevel="2">
      <c r="A4125" s="51"/>
      <c r="B4125" s="80" t="s">
        <v>6466</v>
      </c>
      <c r="C4125" s="30" t="s">
        <v>2522</v>
      </c>
      <c r="D4125" s="30" t="s">
        <v>3591</v>
      </c>
      <c r="E4125" s="57"/>
      <c r="F4125" s="81"/>
      <c r="G4125" s="82" t="s">
        <v>45</v>
      </c>
      <c r="H4125" s="80"/>
      <c r="I4125" s="66" t="s">
        <v>43</v>
      </c>
      <c r="J4125" s="156">
        <v>5</v>
      </c>
      <c r="K4125" s="82">
        <v>7</v>
      </c>
      <c r="L4125" s="83" t="s">
        <v>233</v>
      </c>
      <c r="M4125" s="57" t="s">
        <v>4033</v>
      </c>
      <c r="N4125" s="6">
        <v>3.52</v>
      </c>
    </row>
    <row r="4126" spans="1:153" s="151" customFormat="1" ht="42.75" hidden="1" outlineLevel="2">
      <c r="A4126" s="51"/>
      <c r="B4126" s="80" t="s">
        <v>6466</v>
      </c>
      <c r="C4126" s="30" t="s">
        <v>2522</v>
      </c>
      <c r="D4126" s="30" t="s">
        <v>3591</v>
      </c>
      <c r="E4126" s="57"/>
      <c r="F4126" s="81"/>
      <c r="G4126" s="82" t="s">
        <v>45</v>
      </c>
      <c r="H4126" s="80"/>
      <c r="I4126" s="66" t="s">
        <v>43</v>
      </c>
      <c r="J4126" s="156">
        <v>5</v>
      </c>
      <c r="K4126" s="82">
        <v>7</v>
      </c>
      <c r="L4126" s="83" t="s">
        <v>850</v>
      </c>
      <c r="M4126" s="6" t="s">
        <v>4032</v>
      </c>
      <c r="N4126" s="6">
        <v>6</v>
      </c>
    </row>
    <row r="4127" spans="1:153" s="151" customFormat="1" ht="42.75" outlineLevel="1" collapsed="1">
      <c r="A4127" s="51" t="s">
        <v>840</v>
      </c>
      <c r="B4127" s="30" t="s">
        <v>6466</v>
      </c>
      <c r="C4127" s="30" t="s">
        <v>2522</v>
      </c>
      <c r="D4127" s="30" t="s">
        <v>3591</v>
      </c>
      <c r="E4127" s="147" t="s">
        <v>4037</v>
      </c>
      <c r="F4127" s="71" t="s">
        <v>4035</v>
      </c>
      <c r="G4127" s="30"/>
      <c r="H4127" s="30"/>
      <c r="I4127" s="30"/>
      <c r="J4127" s="82">
        <v>7</v>
      </c>
      <c r="K4127" s="82">
        <v>9</v>
      </c>
      <c r="L4127" s="27" t="str">
        <f>L4128&amp;" "&amp;N4128&amp;M4128&amp;", "&amp;L4129&amp;" "&amp;N4129&amp;M4129&amp;", "&amp;L4130&amp;" "&amp;N4130&amp;M4130&amp;", "&amp;L4131&amp;" "&amp;N4131&amp;M4131&amp;""</f>
        <v>Замена опор 4шт., Замена опор 2шт., Перетяжка провода 1,92пр/км., Замена ответвлений к зданиям 51 отв.2пр.</v>
      </c>
      <c r="M4127" s="6"/>
      <c r="N4127" s="6"/>
    </row>
    <row r="4128" spans="1:153" s="151" customFormat="1" ht="57" hidden="1" outlineLevel="2">
      <c r="A4128" s="51"/>
      <c r="B4128" s="80" t="s">
        <v>6466</v>
      </c>
      <c r="C4128" s="30" t="s">
        <v>2522</v>
      </c>
      <c r="D4128" s="30" t="s">
        <v>3591</v>
      </c>
      <c r="E4128" s="57"/>
      <c r="F4128" s="81" t="s">
        <v>4038</v>
      </c>
      <c r="G4128" s="82" t="s">
        <v>45</v>
      </c>
      <c r="H4128" s="80" t="s">
        <v>4039</v>
      </c>
      <c r="I4128" s="66" t="s">
        <v>43</v>
      </c>
      <c r="J4128" s="156">
        <v>7</v>
      </c>
      <c r="K4128" s="82">
        <v>9</v>
      </c>
      <c r="L4128" s="83" t="s">
        <v>282</v>
      </c>
      <c r="M4128" s="57" t="s">
        <v>44</v>
      </c>
      <c r="N4128" s="6">
        <v>4</v>
      </c>
    </row>
    <row r="4129" spans="1:14" s="151" customFormat="1" ht="57" hidden="1" outlineLevel="2">
      <c r="A4129" s="51"/>
      <c r="B4129" s="80" t="s">
        <v>6466</v>
      </c>
      <c r="C4129" s="30" t="s">
        <v>2522</v>
      </c>
      <c r="D4129" s="30" t="s">
        <v>3591</v>
      </c>
      <c r="E4129" s="57"/>
      <c r="F4129" s="81"/>
      <c r="G4129" s="82" t="s">
        <v>45</v>
      </c>
      <c r="H4129" s="80" t="s">
        <v>4039</v>
      </c>
      <c r="I4129" s="66" t="s">
        <v>43</v>
      </c>
      <c r="J4129" s="156">
        <v>7</v>
      </c>
      <c r="K4129" s="82">
        <v>9</v>
      </c>
      <c r="L4129" s="83" t="s">
        <v>282</v>
      </c>
      <c r="M4129" s="57" t="s">
        <v>44</v>
      </c>
      <c r="N4129" s="6">
        <v>2</v>
      </c>
    </row>
    <row r="4130" spans="1:14" s="151" customFormat="1" ht="42.75" hidden="1" outlineLevel="2">
      <c r="A4130" s="51"/>
      <c r="B4130" s="80" t="s">
        <v>6466</v>
      </c>
      <c r="C4130" s="30" t="s">
        <v>2522</v>
      </c>
      <c r="D4130" s="30" t="s">
        <v>3591</v>
      </c>
      <c r="E4130" s="57"/>
      <c r="F4130" s="81"/>
      <c r="G4130" s="82" t="s">
        <v>45</v>
      </c>
      <c r="H4130" s="80"/>
      <c r="I4130" s="66" t="s">
        <v>43</v>
      </c>
      <c r="J4130" s="156">
        <v>7</v>
      </c>
      <c r="K4130" s="82">
        <v>9</v>
      </c>
      <c r="L4130" s="83" t="s">
        <v>233</v>
      </c>
      <c r="M4130" s="57" t="s">
        <v>4033</v>
      </c>
      <c r="N4130" s="6">
        <v>1.92</v>
      </c>
    </row>
    <row r="4131" spans="1:14" s="151" customFormat="1" ht="42.75" hidden="1" outlineLevel="2">
      <c r="A4131" s="51"/>
      <c r="B4131" s="80" t="s">
        <v>6466</v>
      </c>
      <c r="C4131" s="30" t="s">
        <v>2522</v>
      </c>
      <c r="D4131" s="30" t="s">
        <v>3591</v>
      </c>
      <c r="E4131" s="57"/>
      <c r="F4131" s="81"/>
      <c r="G4131" s="82" t="s">
        <v>45</v>
      </c>
      <c r="H4131" s="80"/>
      <c r="I4131" s="66" t="s">
        <v>43</v>
      </c>
      <c r="J4131" s="156">
        <v>7</v>
      </c>
      <c r="K4131" s="82">
        <v>9</v>
      </c>
      <c r="L4131" s="83" t="s">
        <v>850</v>
      </c>
      <c r="M4131" s="6" t="s">
        <v>4032</v>
      </c>
      <c r="N4131" s="6">
        <v>5</v>
      </c>
    </row>
    <row r="4132" spans="1:14" s="33" customFormat="1" ht="42.75" outlineLevel="1" collapsed="1">
      <c r="A4132" s="28" t="s">
        <v>4040</v>
      </c>
      <c r="B4132" s="29">
        <v>0.4</v>
      </c>
      <c r="C4132" s="30" t="s">
        <v>2581</v>
      </c>
      <c r="D4132" s="29" t="s">
        <v>3591</v>
      </c>
      <c r="E4132" s="29" t="s">
        <v>4041</v>
      </c>
      <c r="F4132" s="72" t="s">
        <v>4042</v>
      </c>
      <c r="G4132" s="147" t="s">
        <v>45</v>
      </c>
      <c r="H4132" s="30"/>
      <c r="I4132" s="30"/>
      <c r="J4132" s="29">
        <v>6</v>
      </c>
      <c r="K4132" s="29">
        <v>6</v>
      </c>
      <c r="L4132" s="27" t="str">
        <f>L4133&amp;" "&amp;N4133&amp;M4133&amp;", "&amp;L4134&amp;" "&amp;N4134&amp;M4134&amp;", "&amp;L4135&amp;" "&amp;N4135&amp;M4135&amp;""</f>
        <v>Замена опор  9шт., Замена опор  8шт., Замена опор  1шт.</v>
      </c>
      <c r="M4132" s="29"/>
      <c r="N4132" s="21"/>
    </row>
    <row r="4133" spans="1:14" s="33" customFormat="1" ht="42.75" hidden="1" outlineLevel="2">
      <c r="A4133" s="28"/>
      <c r="B4133" s="29">
        <v>0.4</v>
      </c>
      <c r="C4133" s="30" t="s">
        <v>2581</v>
      </c>
      <c r="D4133" s="29" t="s">
        <v>3591</v>
      </c>
      <c r="E4133" s="29"/>
      <c r="F4133" s="71" t="s">
        <v>4043</v>
      </c>
      <c r="G4133" s="147" t="s">
        <v>45</v>
      </c>
      <c r="H4133" s="30"/>
      <c r="I4133" s="29" t="s">
        <v>43</v>
      </c>
      <c r="J4133" s="29">
        <v>6</v>
      </c>
      <c r="K4133" s="29">
        <v>6</v>
      </c>
      <c r="L4133" s="65" t="s">
        <v>248</v>
      </c>
      <c r="M4133" s="57" t="s">
        <v>44</v>
      </c>
      <c r="N4133" s="21">
        <v>9</v>
      </c>
    </row>
    <row r="4134" spans="1:14" s="33" customFormat="1" ht="42.75" hidden="1" outlineLevel="2">
      <c r="A4134" s="28"/>
      <c r="B4134" s="29">
        <v>0.4</v>
      </c>
      <c r="C4134" s="30" t="s">
        <v>2581</v>
      </c>
      <c r="D4134" s="29" t="s">
        <v>3591</v>
      </c>
      <c r="E4134" s="29"/>
      <c r="F4134" s="71" t="s">
        <v>4044</v>
      </c>
      <c r="G4134" s="147" t="s">
        <v>45</v>
      </c>
      <c r="H4134" s="30"/>
      <c r="I4134" s="29" t="s">
        <v>43</v>
      </c>
      <c r="J4134" s="29">
        <v>6</v>
      </c>
      <c r="K4134" s="29">
        <v>6</v>
      </c>
      <c r="L4134" s="65" t="s">
        <v>248</v>
      </c>
      <c r="M4134" s="57" t="s">
        <v>44</v>
      </c>
      <c r="N4134" s="21">
        <v>8</v>
      </c>
    </row>
    <row r="4135" spans="1:14" s="33" customFormat="1" ht="42.75" hidden="1" outlineLevel="2">
      <c r="A4135" s="28"/>
      <c r="B4135" s="29">
        <v>0.4</v>
      </c>
      <c r="C4135" s="30" t="s">
        <v>2581</v>
      </c>
      <c r="D4135" s="29" t="s">
        <v>3591</v>
      </c>
      <c r="E4135" s="29"/>
      <c r="F4135" s="71" t="s">
        <v>4045</v>
      </c>
      <c r="G4135" s="147" t="s">
        <v>45</v>
      </c>
      <c r="H4135" s="30"/>
      <c r="I4135" s="29" t="s">
        <v>43</v>
      </c>
      <c r="J4135" s="29">
        <v>6</v>
      </c>
      <c r="K4135" s="29">
        <v>6</v>
      </c>
      <c r="L4135" s="65" t="s">
        <v>248</v>
      </c>
      <c r="M4135" s="57" t="s">
        <v>44</v>
      </c>
      <c r="N4135" s="21">
        <v>1</v>
      </c>
    </row>
    <row r="4136" spans="1:14" s="33" customFormat="1" outlineLevel="1" collapsed="1">
      <c r="A4136" s="28" t="s">
        <v>4046</v>
      </c>
      <c r="B4136" s="29">
        <v>0.4</v>
      </c>
      <c r="C4136" s="30" t="s">
        <v>2581</v>
      </c>
      <c r="D4136" s="29" t="s">
        <v>3591</v>
      </c>
      <c r="E4136" s="29" t="s">
        <v>4047</v>
      </c>
      <c r="F4136" s="72" t="s">
        <v>4048</v>
      </c>
      <c r="G4136" s="147"/>
      <c r="H4136" s="30"/>
      <c r="I4136" s="30"/>
      <c r="J4136" s="29">
        <v>9</v>
      </c>
      <c r="K4136" s="29">
        <v>9</v>
      </c>
      <c r="L4136" s="27" t="str">
        <f>L4137&amp;" "&amp;N4137&amp;M4137&amp;""</f>
        <v>Замена опор  10шт.</v>
      </c>
      <c r="M4136" s="29"/>
      <c r="N4136" s="21"/>
    </row>
    <row r="4137" spans="1:14" s="33" customFormat="1" ht="42.75" hidden="1" outlineLevel="2">
      <c r="A4137" s="28"/>
      <c r="B4137" s="29">
        <v>0.4</v>
      </c>
      <c r="C4137" s="30" t="s">
        <v>2581</v>
      </c>
      <c r="D4137" s="29" t="s">
        <v>3591</v>
      </c>
      <c r="E4137" s="29"/>
      <c r="F4137" s="71" t="s">
        <v>4049</v>
      </c>
      <c r="G4137" s="147" t="s">
        <v>45</v>
      </c>
      <c r="H4137" s="30"/>
      <c r="I4137" s="29" t="s">
        <v>43</v>
      </c>
      <c r="J4137" s="29">
        <v>9</v>
      </c>
      <c r="K4137" s="29">
        <v>9</v>
      </c>
      <c r="L4137" s="65" t="s">
        <v>248</v>
      </c>
      <c r="M4137" s="57" t="s">
        <v>44</v>
      </c>
      <c r="N4137" s="21">
        <v>10</v>
      </c>
    </row>
    <row r="4138" spans="1:14" s="33" customFormat="1" outlineLevel="1" collapsed="1">
      <c r="A4138" s="28" t="s">
        <v>4050</v>
      </c>
      <c r="B4138" s="29">
        <v>0.4</v>
      </c>
      <c r="C4138" s="30" t="s">
        <v>2581</v>
      </c>
      <c r="D4138" s="29" t="s">
        <v>3591</v>
      </c>
      <c r="E4138" s="29" t="s">
        <v>4051</v>
      </c>
      <c r="F4138" s="72" t="s">
        <v>4052</v>
      </c>
      <c r="G4138" s="147"/>
      <c r="H4138" s="30"/>
      <c r="I4138" s="30"/>
      <c r="J4138" s="29">
        <v>7</v>
      </c>
      <c r="K4138" s="29">
        <v>10</v>
      </c>
      <c r="L4138" s="27" t="str">
        <f>L4139&amp;" "&amp;N4139&amp;M4139&amp;", "&amp;L4140&amp;" "&amp;N4140&amp;M4140&amp;""</f>
        <v>Замена опор 3шт., Выправка опор 10шт.</v>
      </c>
      <c r="M4138" s="29"/>
      <c r="N4138" s="21"/>
    </row>
    <row r="4139" spans="1:14" s="33" customFormat="1" ht="42.75" hidden="1" outlineLevel="2">
      <c r="A4139" s="28"/>
      <c r="B4139" s="29">
        <v>0.4</v>
      </c>
      <c r="C4139" s="30" t="s">
        <v>2581</v>
      </c>
      <c r="D4139" s="29" t="s">
        <v>3591</v>
      </c>
      <c r="E4139" s="29"/>
      <c r="F4139" s="71" t="s">
        <v>4053</v>
      </c>
      <c r="G4139" s="147" t="s">
        <v>45</v>
      </c>
      <c r="H4139" s="30"/>
      <c r="I4139" s="29" t="s">
        <v>43</v>
      </c>
      <c r="J4139" s="29">
        <v>10</v>
      </c>
      <c r="K4139" s="29">
        <v>10</v>
      </c>
      <c r="L4139" s="65" t="s">
        <v>282</v>
      </c>
      <c r="M4139" s="57" t="s">
        <v>44</v>
      </c>
      <c r="N4139" s="21">
        <v>3</v>
      </c>
    </row>
    <row r="4140" spans="1:14" s="33" customFormat="1" ht="42.75" hidden="1" outlineLevel="2">
      <c r="A4140" s="28"/>
      <c r="B4140" s="29">
        <v>0.4</v>
      </c>
      <c r="C4140" s="30" t="s">
        <v>2581</v>
      </c>
      <c r="D4140" s="29" t="s">
        <v>3591</v>
      </c>
      <c r="E4140" s="29"/>
      <c r="F4140" s="71" t="s">
        <v>4054</v>
      </c>
      <c r="G4140" s="147" t="s">
        <v>45</v>
      </c>
      <c r="H4140" s="30"/>
      <c r="I4140" s="29" t="s">
        <v>43</v>
      </c>
      <c r="J4140" s="29">
        <v>7</v>
      </c>
      <c r="K4140" s="29">
        <v>7</v>
      </c>
      <c r="L4140" s="65" t="s">
        <v>113</v>
      </c>
      <c r="M4140" s="57" t="s">
        <v>44</v>
      </c>
      <c r="N4140" s="21">
        <v>10</v>
      </c>
    </row>
    <row r="4141" spans="1:14" s="33" customFormat="1" ht="42.75" outlineLevel="1" collapsed="1">
      <c r="A4141" s="28" t="s">
        <v>4055</v>
      </c>
      <c r="B4141" s="29">
        <v>0.4</v>
      </c>
      <c r="C4141" s="30" t="s">
        <v>2581</v>
      </c>
      <c r="D4141" s="29" t="s">
        <v>3591</v>
      </c>
      <c r="E4141" s="29" t="s">
        <v>4056</v>
      </c>
      <c r="F4141" s="72" t="s">
        <v>4057</v>
      </c>
      <c r="G4141" s="147"/>
      <c r="H4141" s="30"/>
      <c r="I4141" s="30"/>
      <c r="J4141" s="29">
        <v>9</v>
      </c>
      <c r="K4141" s="29">
        <v>10</v>
      </c>
      <c r="L4141" s="27" t="str">
        <f>L4142&amp;" "&amp;N4142&amp;M4142&amp;", "&amp;L4143&amp;" "&amp;N4143&amp;M4143&amp;", "&amp;L4144&amp;" "&amp;N4144&amp;M4144&amp;", "&amp;L4145&amp;" "&amp;N4145&amp;M4145&amp;""</f>
        <v>Замена ответвлений к зданиям 101 отв.2пр., Монтаж провода (по трассе) 0,3км., Демонтаж провода (по трассе) 0,3км., Замена опор  16шт.</v>
      </c>
      <c r="M4141" s="29"/>
      <c r="N4141" s="21"/>
    </row>
    <row r="4142" spans="1:14" s="33" customFormat="1" ht="42.75" hidden="1" outlineLevel="2">
      <c r="A4142" s="28"/>
      <c r="B4142" s="29">
        <v>0.4</v>
      </c>
      <c r="C4142" s="30" t="s">
        <v>2581</v>
      </c>
      <c r="D4142" s="29" t="s">
        <v>3591</v>
      </c>
      <c r="E4142" s="29"/>
      <c r="F4142" s="71" t="s">
        <v>4058</v>
      </c>
      <c r="G4142" s="147" t="s">
        <v>45</v>
      </c>
      <c r="H4142" s="30"/>
      <c r="I4142" s="29" t="s">
        <v>43</v>
      </c>
      <c r="J4142" s="29">
        <v>9</v>
      </c>
      <c r="K4142" s="29">
        <v>10</v>
      </c>
      <c r="L4142" s="65" t="s">
        <v>850</v>
      </c>
      <c r="M4142" s="30" t="s">
        <v>4032</v>
      </c>
      <c r="N4142" s="21">
        <v>10</v>
      </c>
    </row>
    <row r="4143" spans="1:14" s="33" customFormat="1" ht="42.75" hidden="1" outlineLevel="2">
      <c r="A4143" s="28"/>
      <c r="B4143" s="29">
        <v>0.4</v>
      </c>
      <c r="C4143" s="30" t="s">
        <v>2581</v>
      </c>
      <c r="D4143" s="29" t="s">
        <v>3591</v>
      </c>
      <c r="E4143" s="29"/>
      <c r="F4143" s="71" t="s">
        <v>4059</v>
      </c>
      <c r="G4143" s="147" t="s">
        <v>45</v>
      </c>
      <c r="H4143" s="30"/>
      <c r="I4143" s="29" t="s">
        <v>43</v>
      </c>
      <c r="J4143" s="29">
        <v>9</v>
      </c>
      <c r="K4143" s="29">
        <v>10</v>
      </c>
      <c r="L4143" s="65" t="s">
        <v>3595</v>
      </c>
      <c r="M4143" s="57" t="s">
        <v>3643</v>
      </c>
      <c r="N4143" s="21">
        <v>0.3</v>
      </c>
    </row>
    <row r="4144" spans="1:14" s="33" customFormat="1" ht="42.75" hidden="1" outlineLevel="2">
      <c r="A4144" s="28"/>
      <c r="B4144" s="29">
        <v>0.4</v>
      </c>
      <c r="C4144" s="30" t="s">
        <v>2581</v>
      </c>
      <c r="D4144" s="29" t="s">
        <v>3591</v>
      </c>
      <c r="E4144" s="29"/>
      <c r="F4144" s="71" t="s">
        <v>4059</v>
      </c>
      <c r="G4144" s="147" t="s">
        <v>45</v>
      </c>
      <c r="H4144" s="30"/>
      <c r="I4144" s="29" t="s">
        <v>43</v>
      </c>
      <c r="J4144" s="29">
        <v>9</v>
      </c>
      <c r="K4144" s="29">
        <v>10</v>
      </c>
      <c r="L4144" s="65" t="s">
        <v>3599</v>
      </c>
      <c r="M4144" s="57" t="s">
        <v>3643</v>
      </c>
      <c r="N4144" s="21">
        <v>0.3</v>
      </c>
    </row>
    <row r="4145" spans="1:14" s="33" customFormat="1" ht="57" hidden="1" outlineLevel="2">
      <c r="A4145" s="28"/>
      <c r="B4145" s="29">
        <v>0.4</v>
      </c>
      <c r="C4145" s="30" t="s">
        <v>2581</v>
      </c>
      <c r="D4145" s="29" t="s">
        <v>3591</v>
      </c>
      <c r="E4145" s="29"/>
      <c r="F4145" s="71" t="s">
        <v>4060</v>
      </c>
      <c r="G4145" s="147" t="s">
        <v>45</v>
      </c>
      <c r="H4145" s="30"/>
      <c r="I4145" s="29" t="s">
        <v>43</v>
      </c>
      <c r="J4145" s="29">
        <v>9</v>
      </c>
      <c r="K4145" s="29">
        <v>10</v>
      </c>
      <c r="L4145" s="65" t="s">
        <v>248</v>
      </c>
      <c r="M4145" s="57" t="s">
        <v>44</v>
      </c>
      <c r="N4145" s="21">
        <v>16</v>
      </c>
    </row>
    <row r="4146" spans="1:14" s="33" customFormat="1" ht="28.5" outlineLevel="1" collapsed="1">
      <c r="A4146" s="28" t="s">
        <v>4061</v>
      </c>
      <c r="B4146" s="29">
        <v>0.4</v>
      </c>
      <c r="C4146" s="30" t="s">
        <v>2581</v>
      </c>
      <c r="D4146" s="29" t="s">
        <v>3591</v>
      </c>
      <c r="E4146" s="29" t="s">
        <v>4062</v>
      </c>
      <c r="F4146" s="72" t="s">
        <v>4063</v>
      </c>
      <c r="G4146" s="147"/>
      <c r="H4146" s="30"/>
      <c r="I4146" s="30"/>
      <c r="J4146" s="29">
        <v>4</v>
      </c>
      <c r="K4146" s="29">
        <v>5</v>
      </c>
      <c r="L4146" s="27" t="str">
        <f>L4147&amp;" "&amp;N4147&amp;M4147&amp;", "&amp;L4148&amp;" "&amp;N4148&amp;M4148&amp;""</f>
        <v>Установка ж/б приставок 9шт., Замена опор  25шт.</v>
      </c>
      <c r="M4146" s="29"/>
      <c r="N4146" s="21"/>
    </row>
    <row r="4147" spans="1:14" s="33" customFormat="1" ht="42.75" hidden="1" outlineLevel="2">
      <c r="A4147" s="28"/>
      <c r="B4147" s="29">
        <v>0.4</v>
      </c>
      <c r="C4147" s="30" t="s">
        <v>2581</v>
      </c>
      <c r="D4147" s="29" t="s">
        <v>3591</v>
      </c>
      <c r="E4147" s="29"/>
      <c r="F4147" s="71" t="s">
        <v>4064</v>
      </c>
      <c r="G4147" s="147" t="s">
        <v>45</v>
      </c>
      <c r="H4147" s="30"/>
      <c r="I4147" s="29" t="s">
        <v>43</v>
      </c>
      <c r="J4147" s="29">
        <v>4</v>
      </c>
      <c r="K4147" s="29">
        <v>4</v>
      </c>
      <c r="L4147" s="65" t="s">
        <v>4065</v>
      </c>
      <c r="M4147" s="57" t="s">
        <v>44</v>
      </c>
      <c r="N4147" s="21">
        <v>9</v>
      </c>
    </row>
    <row r="4148" spans="1:14" s="33" customFormat="1" ht="57" hidden="1" outlineLevel="2">
      <c r="A4148" s="28"/>
      <c r="B4148" s="29">
        <v>0.4</v>
      </c>
      <c r="C4148" s="30" t="s">
        <v>2581</v>
      </c>
      <c r="D4148" s="29" t="s">
        <v>3591</v>
      </c>
      <c r="E4148" s="29"/>
      <c r="F4148" s="71" t="s">
        <v>4066</v>
      </c>
      <c r="G4148" s="147" t="s">
        <v>45</v>
      </c>
      <c r="H4148" s="82" t="s">
        <v>4031</v>
      </c>
      <c r="I4148" s="29" t="s">
        <v>43</v>
      </c>
      <c r="J4148" s="29">
        <v>5</v>
      </c>
      <c r="K4148" s="29">
        <v>5</v>
      </c>
      <c r="L4148" s="65" t="s">
        <v>248</v>
      </c>
      <c r="M4148" s="57" t="s">
        <v>44</v>
      </c>
      <c r="N4148" s="21">
        <v>25</v>
      </c>
    </row>
    <row r="4149" spans="1:14" s="33" customFormat="1" ht="57" outlineLevel="1" collapsed="1">
      <c r="A4149" s="28" t="s">
        <v>4068</v>
      </c>
      <c r="B4149" s="29">
        <v>0.4</v>
      </c>
      <c r="C4149" s="30" t="s">
        <v>2581</v>
      </c>
      <c r="D4149" s="29" t="s">
        <v>3591</v>
      </c>
      <c r="E4149" s="29"/>
      <c r="F4149" s="72" t="s">
        <v>4067</v>
      </c>
      <c r="G4149" s="147"/>
      <c r="H4149" s="30"/>
      <c r="I4149" s="30"/>
      <c r="J4149" s="29">
        <v>6</v>
      </c>
      <c r="K4149" s="29">
        <v>9</v>
      </c>
      <c r="L4149" s="27" t="str">
        <f>L4150&amp;" "&amp;N4150&amp;M4150&amp;", "&amp;L4151&amp;" "&amp;N4151&amp;M4151&amp;", "&amp;L4152&amp;" "&amp;N4152&amp;M4152&amp;", "&amp;L4153&amp;" "&amp;N4153&amp;M4153&amp;""</f>
        <v>Замена опор  47шт., Монтаж провода (по трассе) 7,92пр/км., Демонтаж провода (по трассе) 7,92пр/км., Замена ответвлений к зданиям 72шт.</v>
      </c>
      <c r="M4149" s="29"/>
      <c r="N4149" s="21"/>
    </row>
    <row r="4150" spans="1:14" s="33" customFormat="1" ht="42.75" hidden="1" outlineLevel="2">
      <c r="A4150" s="28"/>
      <c r="B4150" s="29">
        <v>0.4</v>
      </c>
      <c r="C4150" s="30" t="s">
        <v>2581</v>
      </c>
      <c r="D4150" s="29" t="s">
        <v>3591</v>
      </c>
      <c r="E4150" s="29"/>
      <c r="F4150" s="71" t="s">
        <v>4069</v>
      </c>
      <c r="G4150" s="147" t="s">
        <v>45</v>
      </c>
      <c r="H4150" s="30"/>
      <c r="I4150" s="29" t="s">
        <v>43</v>
      </c>
      <c r="J4150" s="29">
        <v>6</v>
      </c>
      <c r="K4150" s="29">
        <v>9</v>
      </c>
      <c r="L4150" s="65" t="s">
        <v>248</v>
      </c>
      <c r="M4150" s="57" t="s">
        <v>44</v>
      </c>
      <c r="N4150" s="21">
        <v>47</v>
      </c>
    </row>
    <row r="4151" spans="1:14" s="33" customFormat="1" ht="42.75" hidden="1" outlineLevel="2">
      <c r="A4151" s="28"/>
      <c r="B4151" s="29">
        <v>0.4</v>
      </c>
      <c r="C4151" s="30" t="s">
        <v>2581</v>
      </c>
      <c r="D4151" s="29" t="s">
        <v>3591</v>
      </c>
      <c r="E4151" s="29"/>
      <c r="F4151" s="71" t="s">
        <v>4069</v>
      </c>
      <c r="G4151" s="147" t="s">
        <v>45</v>
      </c>
      <c r="H4151" s="30"/>
      <c r="I4151" s="29" t="s">
        <v>43</v>
      </c>
      <c r="J4151" s="29">
        <v>6</v>
      </c>
      <c r="K4151" s="29">
        <v>9</v>
      </c>
      <c r="L4151" s="65" t="s">
        <v>3595</v>
      </c>
      <c r="M4151" s="57" t="s">
        <v>4033</v>
      </c>
      <c r="N4151" s="21">
        <v>7.92</v>
      </c>
    </row>
    <row r="4152" spans="1:14" s="33" customFormat="1" ht="42.75" hidden="1" outlineLevel="2">
      <c r="A4152" s="28"/>
      <c r="B4152" s="29">
        <v>0.4</v>
      </c>
      <c r="C4152" s="30" t="s">
        <v>2581</v>
      </c>
      <c r="D4152" s="29" t="s">
        <v>3591</v>
      </c>
      <c r="E4152" s="29"/>
      <c r="F4152" s="71" t="s">
        <v>4069</v>
      </c>
      <c r="G4152" s="147" t="s">
        <v>45</v>
      </c>
      <c r="H4152" s="30"/>
      <c r="I4152" s="29" t="s">
        <v>43</v>
      </c>
      <c r="J4152" s="29">
        <v>6</v>
      </c>
      <c r="K4152" s="29">
        <v>9</v>
      </c>
      <c r="L4152" s="65" t="s">
        <v>3599</v>
      </c>
      <c r="M4152" s="57" t="s">
        <v>4033</v>
      </c>
      <c r="N4152" s="21">
        <v>7.92</v>
      </c>
    </row>
    <row r="4153" spans="1:14" s="33" customFormat="1" ht="42.75" hidden="1" outlineLevel="2">
      <c r="A4153" s="28"/>
      <c r="B4153" s="29">
        <v>0.4</v>
      </c>
      <c r="C4153" s="30" t="s">
        <v>2581</v>
      </c>
      <c r="D4153" s="29" t="s">
        <v>3591</v>
      </c>
      <c r="E4153" s="29"/>
      <c r="F4153" s="71" t="s">
        <v>4069</v>
      </c>
      <c r="G4153" s="147" t="s">
        <v>45</v>
      </c>
      <c r="H4153" s="30"/>
      <c r="I4153" s="29" t="s">
        <v>43</v>
      </c>
      <c r="J4153" s="29">
        <v>6</v>
      </c>
      <c r="K4153" s="29">
        <v>9</v>
      </c>
      <c r="L4153" s="145" t="s">
        <v>850</v>
      </c>
      <c r="M4153" s="57" t="s">
        <v>44</v>
      </c>
      <c r="N4153" s="21">
        <v>72</v>
      </c>
    </row>
    <row r="4154" spans="1:14" s="33" customFormat="1" ht="57" outlineLevel="1" collapsed="1">
      <c r="A4154" s="28" t="s">
        <v>884</v>
      </c>
      <c r="B4154" s="29">
        <v>0.4</v>
      </c>
      <c r="C4154" s="30" t="s">
        <v>2581</v>
      </c>
      <c r="D4154" s="29" t="s">
        <v>3591</v>
      </c>
      <c r="E4154" s="29"/>
      <c r="F4154" s="72" t="s">
        <v>4070</v>
      </c>
      <c r="G4154" s="147"/>
      <c r="H4154" s="30"/>
      <c r="I4154" s="30"/>
      <c r="J4154" s="29">
        <v>5</v>
      </c>
      <c r="K4154" s="29">
        <v>10</v>
      </c>
      <c r="L4154" s="27" t="str">
        <f>L4155&amp;" "&amp;N4155&amp;M4155&amp;", "&amp;L4156&amp;" "&amp;N4156&amp;M4156&amp;", "&amp;L4157&amp;" "&amp;N4157&amp;M4157&amp;", "&amp;L4158&amp;" "&amp;N4158&amp;M4158&amp;""</f>
        <v>Замена опор  50шт., Монтаж провода (по трассе) 7,12пр/км., Демонтаж провода (по трассе) 7,12пр/км., Замена ответвлений к зданиям 31шт.</v>
      </c>
      <c r="M4154" s="29"/>
      <c r="N4154" s="21"/>
    </row>
    <row r="4155" spans="1:14" s="33" customFormat="1" ht="42.75" hidden="1" outlineLevel="2">
      <c r="A4155" s="28"/>
      <c r="B4155" s="29">
        <v>0.4</v>
      </c>
      <c r="C4155" s="30" t="s">
        <v>2581</v>
      </c>
      <c r="D4155" s="29" t="s">
        <v>3591</v>
      </c>
      <c r="E4155" s="29"/>
      <c r="F4155" s="71" t="s">
        <v>4071</v>
      </c>
      <c r="G4155" s="147" t="s">
        <v>45</v>
      </c>
      <c r="H4155" s="30"/>
      <c r="I4155" s="29" t="s">
        <v>43</v>
      </c>
      <c r="J4155" s="29">
        <v>5</v>
      </c>
      <c r="K4155" s="29">
        <v>10</v>
      </c>
      <c r="L4155" s="65" t="s">
        <v>248</v>
      </c>
      <c r="M4155" s="57" t="s">
        <v>44</v>
      </c>
      <c r="N4155" s="21">
        <v>50</v>
      </c>
    </row>
    <row r="4156" spans="1:14" s="33" customFormat="1" ht="42.75" hidden="1" outlineLevel="2">
      <c r="A4156" s="28"/>
      <c r="B4156" s="29">
        <v>0.4</v>
      </c>
      <c r="C4156" s="30" t="s">
        <v>2581</v>
      </c>
      <c r="D4156" s="29" t="s">
        <v>3591</v>
      </c>
      <c r="E4156" s="29"/>
      <c r="F4156" s="71" t="s">
        <v>4071</v>
      </c>
      <c r="G4156" s="147" t="s">
        <v>45</v>
      </c>
      <c r="H4156" s="30"/>
      <c r="I4156" s="29" t="s">
        <v>43</v>
      </c>
      <c r="J4156" s="29">
        <v>5</v>
      </c>
      <c r="K4156" s="29">
        <v>10</v>
      </c>
      <c r="L4156" s="65" t="s">
        <v>3595</v>
      </c>
      <c r="M4156" s="57" t="s">
        <v>4033</v>
      </c>
      <c r="N4156" s="21">
        <v>7.12</v>
      </c>
    </row>
    <row r="4157" spans="1:14" s="33" customFormat="1" ht="42.75" hidden="1" outlineLevel="2">
      <c r="A4157" s="28"/>
      <c r="B4157" s="29">
        <v>0.4</v>
      </c>
      <c r="C4157" s="30" t="s">
        <v>2581</v>
      </c>
      <c r="D4157" s="29" t="s">
        <v>3591</v>
      </c>
      <c r="E4157" s="29"/>
      <c r="F4157" s="71" t="s">
        <v>4071</v>
      </c>
      <c r="G4157" s="147" t="s">
        <v>45</v>
      </c>
      <c r="H4157" s="30"/>
      <c r="I4157" s="29" t="s">
        <v>43</v>
      </c>
      <c r="J4157" s="29">
        <v>5</v>
      </c>
      <c r="K4157" s="29">
        <v>10</v>
      </c>
      <c r="L4157" s="65" t="s">
        <v>3599</v>
      </c>
      <c r="M4157" s="57" t="s">
        <v>4033</v>
      </c>
      <c r="N4157" s="21">
        <v>7.12</v>
      </c>
    </row>
    <row r="4158" spans="1:14" s="33" customFormat="1" ht="42.75" hidden="1" outlineLevel="2">
      <c r="A4158" s="28"/>
      <c r="B4158" s="29">
        <v>0.4</v>
      </c>
      <c r="C4158" s="30" t="s">
        <v>2581</v>
      </c>
      <c r="D4158" s="29" t="s">
        <v>3591</v>
      </c>
      <c r="E4158" s="29"/>
      <c r="F4158" s="71" t="s">
        <v>4071</v>
      </c>
      <c r="G4158" s="147" t="s">
        <v>45</v>
      </c>
      <c r="H4158" s="30"/>
      <c r="I4158" s="29" t="s">
        <v>43</v>
      </c>
      <c r="J4158" s="29">
        <v>5</v>
      </c>
      <c r="K4158" s="29">
        <v>10</v>
      </c>
      <c r="L4158" s="145" t="s">
        <v>850</v>
      </c>
      <c r="M4158" s="57" t="s">
        <v>44</v>
      </c>
      <c r="N4158" s="21">
        <v>31</v>
      </c>
    </row>
    <row r="4159" spans="1:14" s="151" customFormat="1" ht="57" outlineLevel="1" collapsed="1">
      <c r="A4159" s="28" t="s">
        <v>4072</v>
      </c>
      <c r="B4159" s="29">
        <v>0.4</v>
      </c>
      <c r="C4159" s="29" t="s">
        <v>154</v>
      </c>
      <c r="D4159" s="29" t="s">
        <v>3591</v>
      </c>
      <c r="E4159" s="29" t="s">
        <v>4073</v>
      </c>
      <c r="F4159" s="27" t="s">
        <v>4074</v>
      </c>
      <c r="G4159" s="30"/>
      <c r="H4159" s="30"/>
      <c r="I4159" s="61"/>
      <c r="J4159" s="147" t="s">
        <v>348</v>
      </c>
      <c r="K4159" s="29">
        <v>8</v>
      </c>
      <c r="L4159" s="27" t="str">
        <f>L4160&amp;" "&amp;N4160&amp;M4160&amp;", "&amp;L4161&amp;" "&amp;N4161&amp;M4161&amp;", "&amp;L4162&amp;" "&amp;N4162&amp;M4162&amp;", "&amp;L4163&amp;" "&amp;N4163&amp;M4163&amp;", "&amp;L4164&amp;" "&amp;N4164&amp;M4164&amp;""</f>
        <v>Замена опор 5шт., Замена опор  10шт., Монтаж провода (по трассе) 0,18км., Демонтаж провода (по трассе) 0,18км., Замена ответвлений к зданиям 101 отв.2пр.</v>
      </c>
      <c r="M4159" s="29"/>
      <c r="N4159" s="21"/>
    </row>
    <row r="4160" spans="1:14" s="151" customFormat="1" ht="42.75" hidden="1" outlineLevel="2">
      <c r="A4160" s="28"/>
      <c r="B4160" s="28">
        <v>0.4</v>
      </c>
      <c r="C4160" s="30" t="s">
        <v>154</v>
      </c>
      <c r="D4160" s="29" t="s">
        <v>3591</v>
      </c>
      <c r="E4160" s="29"/>
      <c r="F4160" s="145" t="s">
        <v>4075</v>
      </c>
      <c r="G4160" s="30" t="s">
        <v>45</v>
      </c>
      <c r="H4160" s="30"/>
      <c r="I4160" s="24" t="s">
        <v>43</v>
      </c>
      <c r="J4160" s="17">
        <v>8</v>
      </c>
      <c r="K4160" s="17">
        <v>8</v>
      </c>
      <c r="L4160" s="84" t="s">
        <v>282</v>
      </c>
      <c r="M4160" s="57" t="s">
        <v>44</v>
      </c>
      <c r="N4160" s="154">
        <v>5</v>
      </c>
    </row>
    <row r="4161" spans="1:14" s="151" customFormat="1" ht="42.75" hidden="1" outlineLevel="2">
      <c r="A4161" s="28"/>
      <c r="B4161" s="28">
        <v>0.4</v>
      </c>
      <c r="C4161" s="30" t="s">
        <v>154</v>
      </c>
      <c r="D4161" s="29" t="s">
        <v>3591</v>
      </c>
      <c r="E4161" s="29"/>
      <c r="F4161" s="145" t="s">
        <v>4076</v>
      </c>
      <c r="G4161" s="30" t="s">
        <v>45</v>
      </c>
      <c r="H4161" s="30"/>
      <c r="I4161" s="24" t="s">
        <v>43</v>
      </c>
      <c r="J4161" s="17">
        <v>8</v>
      </c>
      <c r="K4161" s="17">
        <v>8</v>
      </c>
      <c r="L4161" s="65" t="s">
        <v>248</v>
      </c>
      <c r="M4161" s="57" t="s">
        <v>44</v>
      </c>
      <c r="N4161" s="154">
        <v>10</v>
      </c>
    </row>
    <row r="4162" spans="1:14" s="151" customFormat="1" ht="42.75" hidden="1" outlineLevel="2">
      <c r="A4162" s="28"/>
      <c r="B4162" s="28">
        <v>0.4</v>
      </c>
      <c r="C4162" s="30" t="s">
        <v>154</v>
      </c>
      <c r="D4162" s="29" t="s">
        <v>3591</v>
      </c>
      <c r="E4162" s="29"/>
      <c r="F4162" s="145" t="s">
        <v>4077</v>
      </c>
      <c r="G4162" s="30" t="s">
        <v>45</v>
      </c>
      <c r="H4162" s="30"/>
      <c r="I4162" s="24" t="s">
        <v>43</v>
      </c>
      <c r="J4162" s="17">
        <v>8</v>
      </c>
      <c r="K4162" s="17">
        <v>8</v>
      </c>
      <c r="L4162" s="65" t="s">
        <v>3595</v>
      </c>
      <c r="M4162" s="57" t="s">
        <v>3643</v>
      </c>
      <c r="N4162" s="154">
        <v>0.18</v>
      </c>
    </row>
    <row r="4163" spans="1:14" s="151" customFormat="1" ht="42.75" hidden="1" outlineLevel="2">
      <c r="A4163" s="28"/>
      <c r="B4163" s="28" t="s">
        <v>6466</v>
      </c>
      <c r="C4163" s="30" t="s">
        <v>154</v>
      </c>
      <c r="D4163" s="29" t="s">
        <v>3591</v>
      </c>
      <c r="E4163" s="29"/>
      <c r="F4163" s="145" t="s">
        <v>4077</v>
      </c>
      <c r="G4163" s="30" t="s">
        <v>45</v>
      </c>
      <c r="H4163" s="30"/>
      <c r="I4163" s="24" t="s">
        <v>43</v>
      </c>
      <c r="J4163" s="17">
        <v>8</v>
      </c>
      <c r="K4163" s="17">
        <v>8</v>
      </c>
      <c r="L4163" s="65" t="s">
        <v>3599</v>
      </c>
      <c r="M4163" s="57" t="s">
        <v>3643</v>
      </c>
      <c r="N4163" s="154">
        <v>0.18</v>
      </c>
    </row>
    <row r="4164" spans="1:14" s="151" customFormat="1" ht="42.75" hidden="1" outlineLevel="2">
      <c r="A4164" s="28"/>
      <c r="B4164" s="28">
        <v>0.4</v>
      </c>
      <c r="C4164" s="30" t="s">
        <v>154</v>
      </c>
      <c r="D4164" s="29" t="s">
        <v>3591</v>
      </c>
      <c r="E4164" s="29"/>
      <c r="F4164" s="145" t="s">
        <v>4078</v>
      </c>
      <c r="G4164" s="30" t="s">
        <v>45</v>
      </c>
      <c r="H4164" s="30"/>
      <c r="I4164" s="24" t="s">
        <v>43</v>
      </c>
      <c r="J4164" s="17">
        <v>8</v>
      </c>
      <c r="K4164" s="17">
        <v>8</v>
      </c>
      <c r="L4164" s="145" t="s">
        <v>850</v>
      </c>
      <c r="M4164" s="6" t="s">
        <v>4032</v>
      </c>
      <c r="N4164" s="154">
        <v>10</v>
      </c>
    </row>
    <row r="4165" spans="1:14" s="151" customFormat="1" ht="57" outlineLevel="1" collapsed="1">
      <c r="A4165" s="28" t="s">
        <v>4079</v>
      </c>
      <c r="B4165" s="29">
        <v>0.4</v>
      </c>
      <c r="C4165" s="29" t="s">
        <v>154</v>
      </c>
      <c r="D4165" s="29" t="s">
        <v>3591</v>
      </c>
      <c r="E4165" s="29" t="s">
        <v>4080</v>
      </c>
      <c r="F4165" s="27" t="s">
        <v>4081</v>
      </c>
      <c r="G4165" s="30"/>
      <c r="H4165" s="30"/>
      <c r="I4165" s="61"/>
      <c r="J4165" s="29">
        <v>7</v>
      </c>
      <c r="K4165" s="29">
        <v>7</v>
      </c>
      <c r="L4165" s="27" t="str">
        <f>L4166&amp;" "&amp;N4166&amp;M4166&amp;", "&amp;L4167&amp;" "&amp;N4167&amp;M4167&amp;", "&amp;L4168&amp;" "&amp;N4168&amp;M4168&amp;", "&amp;L4169&amp;" "&amp;N4169&amp;M4169&amp;", "&amp;L4170&amp;" "&amp;N4170&amp;M4170&amp;""</f>
        <v>Замена опор 5шт., Замена опор  10шт., Монтаж провода (по трассе) 0,18км., Демонтаж провода (по трассе) 0,18км., Замена ответвлений к зданиям 101 отв.2пр.</v>
      </c>
      <c r="M4165" s="29"/>
      <c r="N4165" s="21"/>
    </row>
    <row r="4166" spans="1:14" s="151" customFormat="1" ht="42.75" hidden="1" outlineLevel="2">
      <c r="A4166" s="28"/>
      <c r="B4166" s="28">
        <v>0.4</v>
      </c>
      <c r="C4166" s="30" t="s">
        <v>154</v>
      </c>
      <c r="D4166" s="29" t="s">
        <v>3591</v>
      </c>
      <c r="E4166" s="29"/>
      <c r="F4166" s="145" t="s">
        <v>4082</v>
      </c>
      <c r="G4166" s="30" t="s">
        <v>45</v>
      </c>
      <c r="H4166" s="30"/>
      <c r="I4166" s="24" t="s">
        <v>43</v>
      </c>
      <c r="J4166" s="17">
        <v>7</v>
      </c>
      <c r="K4166" s="17">
        <v>7</v>
      </c>
      <c r="L4166" s="84" t="s">
        <v>282</v>
      </c>
      <c r="M4166" s="57" t="s">
        <v>44</v>
      </c>
      <c r="N4166" s="154">
        <v>5</v>
      </c>
    </row>
    <row r="4167" spans="1:14" s="151" customFormat="1" ht="42.75" hidden="1" outlineLevel="2">
      <c r="A4167" s="28"/>
      <c r="B4167" s="28">
        <v>0.4</v>
      </c>
      <c r="C4167" s="30" t="s">
        <v>154</v>
      </c>
      <c r="D4167" s="29" t="s">
        <v>3591</v>
      </c>
      <c r="E4167" s="29"/>
      <c r="F4167" s="145" t="s">
        <v>4083</v>
      </c>
      <c r="G4167" s="30" t="s">
        <v>45</v>
      </c>
      <c r="H4167" s="30"/>
      <c r="I4167" s="24" t="s">
        <v>43</v>
      </c>
      <c r="J4167" s="17">
        <v>7</v>
      </c>
      <c r="K4167" s="17">
        <v>7</v>
      </c>
      <c r="L4167" s="65" t="s">
        <v>248</v>
      </c>
      <c r="M4167" s="57" t="s">
        <v>44</v>
      </c>
      <c r="N4167" s="154">
        <v>10</v>
      </c>
    </row>
    <row r="4168" spans="1:14" s="151" customFormat="1" ht="42.75" hidden="1" outlineLevel="2">
      <c r="A4168" s="28"/>
      <c r="B4168" s="28">
        <v>0.4</v>
      </c>
      <c r="C4168" s="30" t="s">
        <v>154</v>
      </c>
      <c r="D4168" s="29" t="s">
        <v>3591</v>
      </c>
      <c r="E4168" s="29"/>
      <c r="F4168" s="145" t="s">
        <v>4084</v>
      </c>
      <c r="G4168" s="30" t="s">
        <v>45</v>
      </c>
      <c r="H4168" s="30"/>
      <c r="I4168" s="24" t="s">
        <v>43</v>
      </c>
      <c r="J4168" s="17">
        <v>7</v>
      </c>
      <c r="K4168" s="17">
        <v>7</v>
      </c>
      <c r="L4168" s="65" t="s">
        <v>3595</v>
      </c>
      <c r="M4168" s="57" t="s">
        <v>3643</v>
      </c>
      <c r="N4168" s="154">
        <v>0.18</v>
      </c>
    </row>
    <row r="4169" spans="1:14" s="151" customFormat="1" ht="42.75" hidden="1" outlineLevel="2">
      <c r="A4169" s="28"/>
      <c r="B4169" s="28" t="s">
        <v>6466</v>
      </c>
      <c r="C4169" s="30" t="s">
        <v>154</v>
      </c>
      <c r="D4169" s="29" t="s">
        <v>3591</v>
      </c>
      <c r="E4169" s="29"/>
      <c r="F4169" s="145" t="s">
        <v>4084</v>
      </c>
      <c r="G4169" s="30" t="s">
        <v>45</v>
      </c>
      <c r="H4169" s="30"/>
      <c r="I4169" s="24" t="s">
        <v>43</v>
      </c>
      <c r="J4169" s="17">
        <v>7</v>
      </c>
      <c r="K4169" s="17">
        <v>7</v>
      </c>
      <c r="L4169" s="65" t="s">
        <v>3599</v>
      </c>
      <c r="M4169" s="57" t="s">
        <v>3643</v>
      </c>
      <c r="N4169" s="154">
        <v>0.18</v>
      </c>
    </row>
    <row r="4170" spans="1:14" s="151" customFormat="1" ht="42.75" hidden="1" outlineLevel="2">
      <c r="A4170" s="28"/>
      <c r="B4170" s="28">
        <v>0.4</v>
      </c>
      <c r="C4170" s="30" t="s">
        <v>154</v>
      </c>
      <c r="D4170" s="29" t="s">
        <v>3591</v>
      </c>
      <c r="E4170" s="29"/>
      <c r="F4170" s="145" t="s">
        <v>4085</v>
      </c>
      <c r="G4170" s="30" t="s">
        <v>45</v>
      </c>
      <c r="H4170" s="30"/>
      <c r="I4170" s="24" t="s">
        <v>43</v>
      </c>
      <c r="J4170" s="17">
        <v>7</v>
      </c>
      <c r="K4170" s="17">
        <v>7</v>
      </c>
      <c r="L4170" s="145" t="s">
        <v>850</v>
      </c>
      <c r="M4170" s="6" t="s">
        <v>4032</v>
      </c>
      <c r="N4170" s="154">
        <v>10</v>
      </c>
    </row>
    <row r="4171" spans="1:14" s="151" customFormat="1" ht="57" outlineLevel="1" collapsed="1">
      <c r="A4171" s="28" t="s">
        <v>4086</v>
      </c>
      <c r="B4171" s="29">
        <v>0.4</v>
      </c>
      <c r="C4171" s="29" t="s">
        <v>154</v>
      </c>
      <c r="D4171" s="29" t="s">
        <v>3591</v>
      </c>
      <c r="E4171" s="29" t="s">
        <v>4087</v>
      </c>
      <c r="F4171" s="27" t="s">
        <v>4088</v>
      </c>
      <c r="G4171" s="30"/>
      <c r="H4171" s="30"/>
      <c r="I4171" s="61"/>
      <c r="J4171" s="147" t="s">
        <v>332</v>
      </c>
      <c r="K4171" s="29">
        <v>6</v>
      </c>
      <c r="L4171" s="27" t="str">
        <f>L4172&amp;" "&amp;N4172&amp;M4172&amp;", "&amp;L4173&amp;" "&amp;N4173&amp;M4173&amp;", "&amp;L4174&amp;" "&amp;N4174&amp;M4174&amp;", "&amp;L4175&amp;" "&amp;N4175&amp;M4175&amp;", "&amp;L4176&amp;" "&amp;N4176&amp;M4176&amp;""</f>
        <v>Замена опор 5шт., Замена опор  10шт., Монтаж провода (по трассе) 0,18км., Демонтаж провода (по трассе) 0,18км., Замена ответвлений к зданиям 101 отв.2пр.</v>
      </c>
      <c r="M4171" s="29"/>
      <c r="N4171" s="21"/>
    </row>
    <row r="4172" spans="1:14" s="151" customFormat="1" ht="42.75" hidden="1" outlineLevel="2">
      <c r="A4172" s="28"/>
      <c r="B4172" s="28">
        <v>0.4</v>
      </c>
      <c r="C4172" s="30" t="s">
        <v>154</v>
      </c>
      <c r="D4172" s="29" t="s">
        <v>3591</v>
      </c>
      <c r="E4172" s="29"/>
      <c r="F4172" s="145" t="s">
        <v>4089</v>
      </c>
      <c r="G4172" s="30" t="s">
        <v>45</v>
      </c>
      <c r="H4172" s="30"/>
      <c r="I4172" s="24" t="s">
        <v>43</v>
      </c>
      <c r="J4172" s="17">
        <v>6</v>
      </c>
      <c r="K4172" s="17">
        <v>6</v>
      </c>
      <c r="L4172" s="84" t="s">
        <v>282</v>
      </c>
      <c r="M4172" s="57" t="s">
        <v>44</v>
      </c>
      <c r="N4172" s="154">
        <v>5</v>
      </c>
    </row>
    <row r="4173" spans="1:14" s="151" customFormat="1" ht="42.75" hidden="1" outlineLevel="2">
      <c r="A4173" s="28"/>
      <c r="B4173" s="28">
        <v>0.4</v>
      </c>
      <c r="C4173" s="30" t="s">
        <v>154</v>
      </c>
      <c r="D4173" s="29" t="s">
        <v>3591</v>
      </c>
      <c r="E4173" s="29"/>
      <c r="F4173" s="145" t="s">
        <v>4090</v>
      </c>
      <c r="G4173" s="30" t="s">
        <v>45</v>
      </c>
      <c r="H4173" s="30"/>
      <c r="I4173" s="24" t="s">
        <v>43</v>
      </c>
      <c r="J4173" s="17">
        <v>6</v>
      </c>
      <c r="K4173" s="17">
        <v>6</v>
      </c>
      <c r="L4173" s="65" t="s">
        <v>248</v>
      </c>
      <c r="M4173" s="57" t="s">
        <v>44</v>
      </c>
      <c r="N4173" s="154">
        <v>10</v>
      </c>
    </row>
    <row r="4174" spans="1:14" s="151" customFormat="1" ht="42.75" hidden="1" outlineLevel="2">
      <c r="A4174" s="28"/>
      <c r="B4174" s="28">
        <v>0.4</v>
      </c>
      <c r="C4174" s="30" t="s">
        <v>154</v>
      </c>
      <c r="D4174" s="29" t="s">
        <v>3591</v>
      </c>
      <c r="E4174" s="29"/>
      <c r="F4174" s="145" t="s">
        <v>4090</v>
      </c>
      <c r="G4174" s="30" t="s">
        <v>45</v>
      </c>
      <c r="H4174" s="30"/>
      <c r="I4174" s="24" t="s">
        <v>43</v>
      </c>
      <c r="J4174" s="17">
        <v>6</v>
      </c>
      <c r="K4174" s="17">
        <v>6</v>
      </c>
      <c r="L4174" s="65" t="s">
        <v>3595</v>
      </c>
      <c r="M4174" s="57" t="s">
        <v>3643</v>
      </c>
      <c r="N4174" s="154">
        <v>0.18</v>
      </c>
    </row>
    <row r="4175" spans="1:14" s="151" customFormat="1" ht="42.75" hidden="1" outlineLevel="2">
      <c r="A4175" s="28"/>
      <c r="B4175" s="28" t="s">
        <v>6466</v>
      </c>
      <c r="C4175" s="30" t="s">
        <v>154</v>
      </c>
      <c r="D4175" s="29" t="s">
        <v>3591</v>
      </c>
      <c r="E4175" s="29"/>
      <c r="F4175" s="145" t="s">
        <v>4090</v>
      </c>
      <c r="G4175" s="30" t="s">
        <v>45</v>
      </c>
      <c r="H4175" s="30"/>
      <c r="I4175" s="24" t="s">
        <v>43</v>
      </c>
      <c r="J4175" s="17">
        <v>6</v>
      </c>
      <c r="K4175" s="17">
        <v>6</v>
      </c>
      <c r="L4175" s="65" t="s">
        <v>3599</v>
      </c>
      <c r="M4175" s="57" t="s">
        <v>3643</v>
      </c>
      <c r="N4175" s="154">
        <v>0.18</v>
      </c>
    </row>
    <row r="4176" spans="1:14" s="151" customFormat="1" ht="42.75" hidden="1" outlineLevel="2">
      <c r="A4176" s="28"/>
      <c r="B4176" s="28">
        <v>0.4</v>
      </c>
      <c r="C4176" s="30" t="s">
        <v>154</v>
      </c>
      <c r="D4176" s="29" t="s">
        <v>3591</v>
      </c>
      <c r="E4176" s="29"/>
      <c r="F4176" s="145" t="s">
        <v>4090</v>
      </c>
      <c r="G4176" s="30" t="s">
        <v>45</v>
      </c>
      <c r="H4176" s="30"/>
      <c r="I4176" s="24" t="s">
        <v>43</v>
      </c>
      <c r="J4176" s="17">
        <v>6</v>
      </c>
      <c r="K4176" s="17">
        <v>6</v>
      </c>
      <c r="L4176" s="145" t="s">
        <v>850</v>
      </c>
      <c r="M4176" s="6" t="s">
        <v>4032</v>
      </c>
      <c r="N4176" s="154">
        <v>10</v>
      </c>
    </row>
    <row r="4177" spans="1:14" s="151" customFormat="1" ht="57" outlineLevel="1" collapsed="1">
      <c r="A4177" s="28" t="s">
        <v>4091</v>
      </c>
      <c r="B4177" s="29">
        <v>0.4</v>
      </c>
      <c r="C4177" s="29" t="s">
        <v>154</v>
      </c>
      <c r="D4177" s="29" t="s">
        <v>3591</v>
      </c>
      <c r="E4177" s="29" t="s">
        <v>4092</v>
      </c>
      <c r="F4177" s="27" t="s">
        <v>4093</v>
      </c>
      <c r="G4177" s="30"/>
      <c r="H4177" s="30"/>
      <c r="I4177" s="61"/>
      <c r="J4177" s="147" t="s">
        <v>331</v>
      </c>
      <c r="K4177" s="29">
        <v>5</v>
      </c>
      <c r="L4177" s="27" t="str">
        <f>L4178&amp;" "&amp;N4178&amp;M4178&amp;", "&amp;L4179&amp;" "&amp;N4179&amp;M4179&amp;", "&amp;L4180&amp;" "&amp;N4180&amp;M4180&amp;", "&amp;L4181&amp;" "&amp;N4181&amp;M4181&amp;", "&amp;L4182&amp;" "&amp;N4182&amp;M4182&amp;""</f>
        <v>Замена опор 5шт., Замена опор  10шт., Монтаж провода (по трассе) 0,47км., Демонтаж провода (по трассе) 0,47км., Замена ответвлений к зданиям 101 отв.2пр.</v>
      </c>
      <c r="M4177" s="29"/>
      <c r="N4177" s="21"/>
    </row>
    <row r="4178" spans="1:14" s="151" customFormat="1" ht="42.75" hidden="1" outlineLevel="2">
      <c r="A4178" s="28"/>
      <c r="B4178" s="28">
        <v>0.4</v>
      </c>
      <c r="C4178" s="30" t="s">
        <v>154</v>
      </c>
      <c r="D4178" s="29" t="s">
        <v>3591</v>
      </c>
      <c r="E4178" s="29"/>
      <c r="F4178" s="145" t="s">
        <v>4094</v>
      </c>
      <c r="G4178" s="30" t="s">
        <v>45</v>
      </c>
      <c r="H4178" s="30"/>
      <c r="I4178" s="24" t="s">
        <v>43</v>
      </c>
      <c r="J4178" s="17">
        <v>5</v>
      </c>
      <c r="K4178" s="17">
        <v>5</v>
      </c>
      <c r="L4178" s="84" t="s">
        <v>282</v>
      </c>
      <c r="M4178" s="57" t="s">
        <v>44</v>
      </c>
      <c r="N4178" s="154">
        <v>5</v>
      </c>
    </row>
    <row r="4179" spans="1:14" s="151" customFormat="1" ht="42.75" hidden="1" outlineLevel="2">
      <c r="A4179" s="28"/>
      <c r="B4179" s="28">
        <v>0.4</v>
      </c>
      <c r="C4179" s="30" t="s">
        <v>154</v>
      </c>
      <c r="D4179" s="29" t="s">
        <v>3591</v>
      </c>
      <c r="E4179" s="29"/>
      <c r="F4179" s="145" t="s">
        <v>4095</v>
      </c>
      <c r="G4179" s="30" t="s">
        <v>45</v>
      </c>
      <c r="H4179" s="30"/>
      <c r="I4179" s="24" t="s">
        <v>43</v>
      </c>
      <c r="J4179" s="17">
        <v>5</v>
      </c>
      <c r="K4179" s="17">
        <v>5</v>
      </c>
      <c r="L4179" s="65" t="s">
        <v>248</v>
      </c>
      <c r="M4179" s="57" t="s">
        <v>44</v>
      </c>
      <c r="N4179" s="154">
        <v>10</v>
      </c>
    </row>
    <row r="4180" spans="1:14" s="151" customFormat="1" ht="42.75" hidden="1" outlineLevel="2">
      <c r="A4180" s="28"/>
      <c r="B4180" s="28">
        <v>0.4</v>
      </c>
      <c r="C4180" s="30" t="s">
        <v>154</v>
      </c>
      <c r="D4180" s="29" t="s">
        <v>3591</v>
      </c>
      <c r="E4180" s="29"/>
      <c r="F4180" s="145" t="s">
        <v>4096</v>
      </c>
      <c r="G4180" s="30" t="s">
        <v>45</v>
      </c>
      <c r="H4180" s="30"/>
      <c r="I4180" s="24" t="s">
        <v>43</v>
      </c>
      <c r="J4180" s="17">
        <v>5</v>
      </c>
      <c r="K4180" s="17">
        <v>5</v>
      </c>
      <c r="L4180" s="65" t="s">
        <v>3595</v>
      </c>
      <c r="M4180" s="57" t="s">
        <v>3643</v>
      </c>
      <c r="N4180" s="154">
        <v>0.47</v>
      </c>
    </row>
    <row r="4181" spans="1:14" s="151" customFormat="1" ht="42.75" hidden="1" outlineLevel="2">
      <c r="A4181" s="28"/>
      <c r="B4181" s="28" t="s">
        <v>6466</v>
      </c>
      <c r="C4181" s="30" t="s">
        <v>154</v>
      </c>
      <c r="D4181" s="29" t="s">
        <v>3591</v>
      </c>
      <c r="E4181" s="29"/>
      <c r="F4181" s="145" t="s">
        <v>4097</v>
      </c>
      <c r="G4181" s="30" t="s">
        <v>45</v>
      </c>
      <c r="H4181" s="30"/>
      <c r="I4181" s="24" t="s">
        <v>43</v>
      </c>
      <c r="J4181" s="17">
        <v>5</v>
      </c>
      <c r="K4181" s="17">
        <v>5</v>
      </c>
      <c r="L4181" s="65" t="s">
        <v>3599</v>
      </c>
      <c r="M4181" s="57" t="s">
        <v>3643</v>
      </c>
      <c r="N4181" s="154">
        <v>0.47</v>
      </c>
    </row>
    <row r="4182" spans="1:14" s="151" customFormat="1" ht="42.75" hidden="1" outlineLevel="2">
      <c r="A4182" s="28"/>
      <c r="B4182" s="28">
        <v>0.4</v>
      </c>
      <c r="C4182" s="30" t="s">
        <v>154</v>
      </c>
      <c r="D4182" s="29" t="s">
        <v>3591</v>
      </c>
      <c r="E4182" s="29"/>
      <c r="F4182" s="145" t="s">
        <v>4098</v>
      </c>
      <c r="G4182" s="30" t="s">
        <v>45</v>
      </c>
      <c r="H4182" s="30"/>
      <c r="I4182" s="24" t="s">
        <v>43</v>
      </c>
      <c r="J4182" s="17">
        <v>5</v>
      </c>
      <c r="K4182" s="17">
        <v>5</v>
      </c>
      <c r="L4182" s="145" t="s">
        <v>850</v>
      </c>
      <c r="M4182" s="6" t="s">
        <v>4032</v>
      </c>
      <c r="N4182" s="154">
        <v>10</v>
      </c>
    </row>
    <row r="4183" spans="1:14" s="151" customFormat="1" ht="57" outlineLevel="1" collapsed="1">
      <c r="A4183" s="51" t="s">
        <v>4099</v>
      </c>
      <c r="B4183" s="30">
        <v>0.4</v>
      </c>
      <c r="C4183" s="30" t="s">
        <v>3915</v>
      </c>
      <c r="D4183" s="29" t="s">
        <v>3591</v>
      </c>
      <c r="E4183" s="29" t="s">
        <v>4100</v>
      </c>
      <c r="F4183" s="72" t="s">
        <v>4101</v>
      </c>
      <c r="G4183" s="147"/>
      <c r="H4183" s="30"/>
      <c r="I4183" s="30"/>
      <c r="J4183" s="29">
        <v>7</v>
      </c>
      <c r="K4183" s="29">
        <v>7</v>
      </c>
      <c r="L4183" s="27" t="str">
        <f>L4184&amp;" "&amp;N4184&amp;M4184&amp;", "&amp;L4185&amp;" "&amp;N4185&amp;M4185&amp;", "&amp;L4186&amp;" "&amp;N4186&amp;M4186&amp;", "&amp;L4187&amp;" "&amp;N4187&amp;M4187&amp;", "&amp;L4188&amp;" "&amp;N4188&amp;M4188&amp;""</f>
        <v>Установка опор 3шт., Монтаж провода (по трассе) 0,1км., Демонтаж провода (по трассе) 0,1км., Монтаж провода (по трассе) 0,42км., Демонтаж провода (по трассе) 0,42км.</v>
      </c>
      <c r="M4183" s="29"/>
      <c r="N4183" s="21"/>
    </row>
    <row r="4184" spans="1:14" s="151" customFormat="1" ht="42.75" hidden="1" outlineLevel="2">
      <c r="A4184" s="28"/>
      <c r="B4184" s="29">
        <v>0.4</v>
      </c>
      <c r="C4184" s="30" t="s">
        <v>3915</v>
      </c>
      <c r="D4184" s="29" t="s">
        <v>3591</v>
      </c>
      <c r="E4184" s="30"/>
      <c r="F4184" s="27" t="s">
        <v>4102</v>
      </c>
      <c r="G4184" s="30" t="s">
        <v>45</v>
      </c>
      <c r="H4184" s="30"/>
      <c r="I4184" s="30" t="s">
        <v>43</v>
      </c>
      <c r="J4184" s="29">
        <v>7</v>
      </c>
      <c r="K4184" s="30">
        <v>7</v>
      </c>
      <c r="L4184" s="31" t="s">
        <v>306</v>
      </c>
      <c r="M4184" s="57" t="s">
        <v>44</v>
      </c>
      <c r="N4184" s="21">
        <v>3</v>
      </c>
    </row>
    <row r="4185" spans="1:14" s="151" customFormat="1" ht="42.75" hidden="1" outlineLevel="2">
      <c r="A4185" s="28"/>
      <c r="B4185" s="29">
        <v>0.4</v>
      </c>
      <c r="C4185" s="30" t="s">
        <v>3915</v>
      </c>
      <c r="D4185" s="29" t="s">
        <v>3591</v>
      </c>
      <c r="E4185" s="30"/>
      <c r="F4185" s="27" t="s">
        <v>4103</v>
      </c>
      <c r="G4185" s="30" t="s">
        <v>45</v>
      </c>
      <c r="H4185" s="30"/>
      <c r="I4185" s="30" t="s">
        <v>43</v>
      </c>
      <c r="J4185" s="29">
        <v>7</v>
      </c>
      <c r="K4185" s="30">
        <v>7</v>
      </c>
      <c r="L4185" s="65" t="s">
        <v>3595</v>
      </c>
      <c r="M4185" s="57" t="s">
        <v>3643</v>
      </c>
      <c r="N4185" s="21">
        <v>0.1</v>
      </c>
    </row>
    <row r="4186" spans="1:14" s="151" customFormat="1" ht="42.75" hidden="1" outlineLevel="2">
      <c r="A4186" s="28"/>
      <c r="B4186" s="28" t="s">
        <v>6466</v>
      </c>
      <c r="C4186" s="30" t="s">
        <v>3915</v>
      </c>
      <c r="D4186" s="29" t="s">
        <v>3591</v>
      </c>
      <c r="E4186" s="30"/>
      <c r="F4186" s="27" t="s">
        <v>4104</v>
      </c>
      <c r="G4186" s="30" t="s">
        <v>45</v>
      </c>
      <c r="H4186" s="30"/>
      <c r="I4186" s="30" t="s">
        <v>43</v>
      </c>
      <c r="J4186" s="29">
        <v>7</v>
      </c>
      <c r="K4186" s="30">
        <v>7</v>
      </c>
      <c r="L4186" s="65" t="s">
        <v>3599</v>
      </c>
      <c r="M4186" s="57" t="s">
        <v>3643</v>
      </c>
      <c r="N4186" s="21">
        <v>0.1</v>
      </c>
    </row>
    <row r="4187" spans="1:14" s="151" customFormat="1" ht="42.75" hidden="1" outlineLevel="2">
      <c r="A4187" s="28"/>
      <c r="B4187" s="29">
        <v>0.4</v>
      </c>
      <c r="C4187" s="30" t="s">
        <v>3915</v>
      </c>
      <c r="D4187" s="29" t="s">
        <v>3591</v>
      </c>
      <c r="E4187" s="30"/>
      <c r="F4187" s="27" t="s">
        <v>4105</v>
      </c>
      <c r="G4187" s="30" t="s">
        <v>45</v>
      </c>
      <c r="H4187" s="30"/>
      <c r="I4187" s="30" t="s">
        <v>43</v>
      </c>
      <c r="J4187" s="29">
        <v>7</v>
      </c>
      <c r="K4187" s="30">
        <v>7</v>
      </c>
      <c r="L4187" s="65" t="s">
        <v>3595</v>
      </c>
      <c r="M4187" s="57" t="s">
        <v>3643</v>
      </c>
      <c r="N4187" s="21">
        <v>0.42</v>
      </c>
    </row>
    <row r="4188" spans="1:14" s="151" customFormat="1" ht="42.75" hidden="1" outlineLevel="2">
      <c r="A4188" s="28"/>
      <c r="B4188" s="28" t="s">
        <v>6466</v>
      </c>
      <c r="C4188" s="30" t="s">
        <v>3915</v>
      </c>
      <c r="D4188" s="29" t="s">
        <v>3591</v>
      </c>
      <c r="E4188" s="30"/>
      <c r="F4188" s="27" t="s">
        <v>4106</v>
      </c>
      <c r="G4188" s="30" t="s">
        <v>45</v>
      </c>
      <c r="H4188" s="30"/>
      <c r="I4188" s="30" t="s">
        <v>43</v>
      </c>
      <c r="J4188" s="29">
        <v>7</v>
      </c>
      <c r="K4188" s="30">
        <v>7</v>
      </c>
      <c r="L4188" s="65" t="s">
        <v>3599</v>
      </c>
      <c r="M4188" s="57" t="s">
        <v>3643</v>
      </c>
      <c r="N4188" s="21">
        <v>0.42</v>
      </c>
    </row>
    <row r="4189" spans="1:14" s="151" customFormat="1" ht="42.75" outlineLevel="1" collapsed="1">
      <c r="A4189" s="51" t="s">
        <v>4107</v>
      </c>
      <c r="B4189" s="30">
        <v>0.4</v>
      </c>
      <c r="C4189" s="30" t="s">
        <v>3915</v>
      </c>
      <c r="D4189" s="29" t="s">
        <v>3591</v>
      </c>
      <c r="E4189" s="29" t="s">
        <v>4108</v>
      </c>
      <c r="F4189" s="72" t="s">
        <v>4109</v>
      </c>
      <c r="G4189" s="147"/>
      <c r="H4189" s="30"/>
      <c r="I4189" s="30"/>
      <c r="J4189" s="29">
        <v>8</v>
      </c>
      <c r="K4189" s="29">
        <v>8</v>
      </c>
      <c r="L4189" s="27" t="str">
        <f>L4190&amp;" "&amp;N4190&amp;M4190&amp;", "&amp;L4191&amp;" "&amp;N4191&amp;M4191&amp;", "&amp;L4193&amp;" "&amp;N4193&amp;M4193&amp;""</f>
        <v>Замена опор 18шт., Демонтаж провода (по трассе) 0,23км., Замена ответвлений к зданиям 271 отв.2пр.</v>
      </c>
      <c r="M4189" s="29"/>
      <c r="N4189" s="21"/>
    </row>
    <row r="4190" spans="1:14" s="151" customFormat="1" ht="57" hidden="1" outlineLevel="2">
      <c r="A4190" s="28"/>
      <c r="B4190" s="29">
        <v>0.4</v>
      </c>
      <c r="C4190" s="30" t="s">
        <v>3915</v>
      </c>
      <c r="D4190" s="29" t="s">
        <v>3591</v>
      </c>
      <c r="E4190" s="30"/>
      <c r="F4190" s="27" t="s">
        <v>4110</v>
      </c>
      <c r="G4190" s="30" t="s">
        <v>45</v>
      </c>
      <c r="H4190" s="30"/>
      <c r="I4190" s="30" t="s">
        <v>43</v>
      </c>
      <c r="J4190" s="29">
        <v>8</v>
      </c>
      <c r="K4190" s="30">
        <v>8</v>
      </c>
      <c r="L4190" s="31" t="s">
        <v>282</v>
      </c>
      <c r="M4190" s="57" t="s">
        <v>44</v>
      </c>
      <c r="N4190" s="21">
        <v>18</v>
      </c>
    </row>
    <row r="4191" spans="1:14" s="151" customFormat="1" ht="42.75" hidden="1" outlineLevel="2">
      <c r="A4191" s="28"/>
      <c r="B4191" s="29">
        <v>0.4</v>
      </c>
      <c r="C4191" s="30" t="s">
        <v>3915</v>
      </c>
      <c r="D4191" s="29" t="s">
        <v>3591</v>
      </c>
      <c r="E4191" s="30"/>
      <c r="F4191" s="27" t="s">
        <v>4111</v>
      </c>
      <c r="G4191" s="30" t="s">
        <v>45</v>
      </c>
      <c r="H4191" s="30"/>
      <c r="I4191" s="30" t="s">
        <v>43</v>
      </c>
      <c r="J4191" s="29">
        <v>8</v>
      </c>
      <c r="K4191" s="30">
        <v>8</v>
      </c>
      <c r="L4191" s="65" t="s">
        <v>3599</v>
      </c>
      <c r="M4191" s="57" t="s">
        <v>3643</v>
      </c>
      <c r="N4191" s="21">
        <v>0.23</v>
      </c>
    </row>
    <row r="4192" spans="1:14" s="151" customFormat="1" ht="42.75" hidden="1" outlineLevel="2">
      <c r="A4192" s="28"/>
      <c r="B4192" s="28" t="s">
        <v>6466</v>
      </c>
      <c r="C4192" s="30" t="s">
        <v>3915</v>
      </c>
      <c r="D4192" s="29" t="s">
        <v>3591</v>
      </c>
      <c r="E4192" s="30"/>
      <c r="F4192" s="27" t="s">
        <v>4112</v>
      </c>
      <c r="G4192" s="30" t="s">
        <v>45</v>
      </c>
      <c r="H4192" s="30"/>
      <c r="I4192" s="30" t="s">
        <v>43</v>
      </c>
      <c r="J4192" s="29">
        <v>8</v>
      </c>
      <c r="K4192" s="30">
        <v>8</v>
      </c>
      <c r="L4192" s="65" t="s">
        <v>3595</v>
      </c>
      <c r="M4192" s="57" t="s">
        <v>3643</v>
      </c>
      <c r="N4192" s="21">
        <v>0.23</v>
      </c>
    </row>
    <row r="4193" spans="1:14" s="151" customFormat="1" ht="42.75" hidden="1" outlineLevel="2">
      <c r="A4193" s="28"/>
      <c r="B4193" s="29">
        <v>0.4</v>
      </c>
      <c r="C4193" s="30" t="s">
        <v>3915</v>
      </c>
      <c r="D4193" s="29" t="s">
        <v>3591</v>
      </c>
      <c r="E4193" s="30"/>
      <c r="F4193" s="27" t="s">
        <v>4113</v>
      </c>
      <c r="G4193" s="30" t="s">
        <v>45</v>
      </c>
      <c r="H4193" s="30"/>
      <c r="I4193" s="30" t="s">
        <v>43</v>
      </c>
      <c r="J4193" s="29">
        <v>8</v>
      </c>
      <c r="K4193" s="30">
        <v>8</v>
      </c>
      <c r="L4193" s="31" t="s">
        <v>850</v>
      </c>
      <c r="M4193" s="6" t="s">
        <v>4032</v>
      </c>
      <c r="N4193" s="21">
        <v>27</v>
      </c>
    </row>
    <row r="4194" spans="1:14" s="151" customFormat="1" ht="42.75" outlineLevel="1" collapsed="1">
      <c r="A4194" s="28" t="s">
        <v>4114</v>
      </c>
      <c r="B4194" s="30">
        <v>0.4</v>
      </c>
      <c r="C4194" s="29" t="s">
        <v>3983</v>
      </c>
      <c r="D4194" s="29" t="s">
        <v>3591</v>
      </c>
      <c r="E4194" s="29" t="s">
        <v>4115</v>
      </c>
      <c r="F4194" s="27" t="s">
        <v>4116</v>
      </c>
      <c r="G4194" s="30"/>
      <c r="H4194" s="30"/>
      <c r="I4194" s="29"/>
      <c r="J4194" s="61">
        <v>3</v>
      </c>
      <c r="K4194" s="147">
        <v>9</v>
      </c>
      <c r="L4194" s="27" t="str">
        <f>L4196&amp;" "&amp;N4196&amp;M4196&amp;", "&amp;L4197&amp;" "&amp;N4197&amp;M4197&amp;", "&amp;L4198&amp;" "&amp;N4198&amp;M4198&amp;", "&amp;L4199&amp;" "&amp;N4199&amp;M4199&amp;","&amp;L4200&amp;" "&amp;N4200&amp;M4200&amp;","&amp;L4201&amp;" "&amp;N4201&amp;M4201&amp;""</f>
        <v>Замена опор 1шт., Замена опор 2шт., Замена опор 1шт., Замена опор 1шт.,Перетяжка провода 1,76пр/км.,Перетяжка провода 1,76пр/км.</v>
      </c>
      <c r="M4194" s="30"/>
      <c r="N4194" s="21"/>
    </row>
    <row r="4195" spans="1:14" s="151" customFormat="1" ht="42.75" hidden="1" outlineLevel="2">
      <c r="A4195" s="28"/>
      <c r="B4195" s="29">
        <v>0.4</v>
      </c>
      <c r="C4195" s="30" t="s">
        <v>3983</v>
      </c>
      <c r="D4195" s="29" t="s">
        <v>3591</v>
      </c>
      <c r="E4195" s="29"/>
      <c r="F4195" s="27" t="s">
        <v>4117</v>
      </c>
      <c r="G4195" s="30" t="s">
        <v>45</v>
      </c>
      <c r="H4195" s="30"/>
      <c r="I4195" s="29" t="s">
        <v>43</v>
      </c>
      <c r="J4195" s="61">
        <v>6</v>
      </c>
      <c r="K4195" s="147">
        <v>6</v>
      </c>
      <c r="L4195" s="31" t="s">
        <v>282</v>
      </c>
      <c r="M4195" s="57" t="s">
        <v>44</v>
      </c>
      <c r="N4195" s="21">
        <v>3</v>
      </c>
    </row>
    <row r="4196" spans="1:14" s="151" customFormat="1" ht="42.75" hidden="1" outlineLevel="2">
      <c r="A4196" s="28"/>
      <c r="B4196" s="29">
        <v>0.4</v>
      </c>
      <c r="C4196" s="30" t="s">
        <v>3983</v>
      </c>
      <c r="D4196" s="29" t="s">
        <v>3591</v>
      </c>
      <c r="E4196" s="29"/>
      <c r="F4196" s="27" t="s">
        <v>4118</v>
      </c>
      <c r="G4196" s="30" t="s">
        <v>45</v>
      </c>
      <c r="H4196" s="30"/>
      <c r="I4196" s="29" t="s">
        <v>43</v>
      </c>
      <c r="J4196" s="61">
        <v>6</v>
      </c>
      <c r="K4196" s="147">
        <v>6</v>
      </c>
      <c r="L4196" s="31" t="s">
        <v>282</v>
      </c>
      <c r="M4196" s="57" t="s">
        <v>44</v>
      </c>
      <c r="N4196" s="21">
        <v>1</v>
      </c>
    </row>
    <row r="4197" spans="1:14" s="151" customFormat="1" ht="42.75" hidden="1" outlineLevel="2">
      <c r="A4197" s="28"/>
      <c r="B4197" s="29">
        <v>0.4</v>
      </c>
      <c r="C4197" s="30" t="s">
        <v>3983</v>
      </c>
      <c r="D4197" s="29" t="s">
        <v>3591</v>
      </c>
      <c r="E4197" s="29"/>
      <c r="F4197" s="27" t="s">
        <v>4119</v>
      </c>
      <c r="G4197" s="30" t="s">
        <v>45</v>
      </c>
      <c r="H4197" s="30"/>
      <c r="I4197" s="29" t="s">
        <v>43</v>
      </c>
      <c r="J4197" s="61">
        <v>9</v>
      </c>
      <c r="K4197" s="147">
        <v>9</v>
      </c>
      <c r="L4197" s="31" t="s">
        <v>282</v>
      </c>
      <c r="M4197" s="57" t="s">
        <v>44</v>
      </c>
      <c r="N4197" s="21">
        <v>2</v>
      </c>
    </row>
    <row r="4198" spans="1:14" s="151" customFormat="1" ht="42.75" hidden="1" outlineLevel="2">
      <c r="A4198" s="28"/>
      <c r="B4198" s="29">
        <v>0.4</v>
      </c>
      <c r="C4198" s="30" t="s">
        <v>3983</v>
      </c>
      <c r="D4198" s="29" t="s">
        <v>3591</v>
      </c>
      <c r="E4198" s="29"/>
      <c r="F4198" s="27" t="s">
        <v>4120</v>
      </c>
      <c r="G4198" s="30" t="s">
        <v>45</v>
      </c>
      <c r="H4198" s="30"/>
      <c r="I4198" s="29" t="s">
        <v>43</v>
      </c>
      <c r="J4198" s="61">
        <v>9</v>
      </c>
      <c r="K4198" s="147">
        <v>9</v>
      </c>
      <c r="L4198" s="31" t="s">
        <v>282</v>
      </c>
      <c r="M4198" s="57" t="s">
        <v>44</v>
      </c>
      <c r="N4198" s="21">
        <v>1</v>
      </c>
    </row>
    <row r="4199" spans="1:14" s="151" customFormat="1" ht="42.75" hidden="1" outlineLevel="2">
      <c r="A4199" s="28"/>
      <c r="B4199" s="29">
        <v>0.4</v>
      </c>
      <c r="C4199" s="30" t="s">
        <v>3983</v>
      </c>
      <c r="D4199" s="29" t="s">
        <v>3591</v>
      </c>
      <c r="E4199" s="29"/>
      <c r="F4199" s="27" t="s">
        <v>4121</v>
      </c>
      <c r="G4199" s="30" t="s">
        <v>45</v>
      </c>
      <c r="H4199" s="30"/>
      <c r="I4199" s="29" t="s">
        <v>43</v>
      </c>
      <c r="J4199" s="61">
        <v>9</v>
      </c>
      <c r="K4199" s="147">
        <v>9</v>
      </c>
      <c r="L4199" s="31" t="s">
        <v>282</v>
      </c>
      <c r="M4199" s="57" t="s">
        <v>44</v>
      </c>
      <c r="N4199" s="21">
        <v>1</v>
      </c>
    </row>
    <row r="4200" spans="1:14" s="151" customFormat="1" ht="42.75" hidden="1" outlineLevel="2">
      <c r="A4200" s="28"/>
      <c r="B4200" s="29">
        <v>0.4</v>
      </c>
      <c r="C4200" s="30" t="s">
        <v>3983</v>
      </c>
      <c r="D4200" s="29" t="s">
        <v>3591</v>
      </c>
      <c r="E4200" s="29"/>
      <c r="F4200" s="27" t="s">
        <v>4122</v>
      </c>
      <c r="G4200" s="30" t="s">
        <v>45</v>
      </c>
      <c r="H4200" s="30"/>
      <c r="I4200" s="29" t="s">
        <v>43</v>
      </c>
      <c r="J4200" s="61">
        <v>3</v>
      </c>
      <c r="K4200" s="147">
        <v>3</v>
      </c>
      <c r="L4200" s="31" t="s">
        <v>233</v>
      </c>
      <c r="M4200" s="29" t="s">
        <v>4033</v>
      </c>
      <c r="N4200" s="21">
        <v>1.76</v>
      </c>
    </row>
    <row r="4201" spans="1:14" s="151" customFormat="1" ht="42.75" hidden="1" outlineLevel="2">
      <c r="A4201" s="28"/>
      <c r="B4201" s="29">
        <v>0.4</v>
      </c>
      <c r="C4201" s="30" t="s">
        <v>3983</v>
      </c>
      <c r="D4201" s="29" t="s">
        <v>3591</v>
      </c>
      <c r="E4201" s="29"/>
      <c r="F4201" s="27" t="s">
        <v>4123</v>
      </c>
      <c r="G4201" s="30" t="s">
        <v>45</v>
      </c>
      <c r="H4201" s="30"/>
      <c r="I4201" s="29" t="s">
        <v>43</v>
      </c>
      <c r="J4201" s="61">
        <v>4</v>
      </c>
      <c r="K4201" s="147">
        <v>4</v>
      </c>
      <c r="L4201" s="31" t="s">
        <v>233</v>
      </c>
      <c r="M4201" s="29" t="s">
        <v>4033</v>
      </c>
      <c r="N4201" s="21">
        <v>1.76</v>
      </c>
    </row>
    <row r="4202" spans="1:14" s="151" customFormat="1" outlineLevel="1" collapsed="1">
      <c r="A4202" s="28" t="s">
        <v>4124</v>
      </c>
      <c r="B4202" s="30">
        <v>0.4</v>
      </c>
      <c r="C4202" s="29" t="s">
        <v>3983</v>
      </c>
      <c r="D4202" s="29" t="s">
        <v>3591</v>
      </c>
      <c r="E4202" s="29" t="s">
        <v>4125</v>
      </c>
      <c r="F4202" s="27" t="s">
        <v>4126</v>
      </c>
      <c r="G4202" s="30"/>
      <c r="H4202" s="30"/>
      <c r="I4202" s="29"/>
      <c r="J4202" s="61">
        <v>6</v>
      </c>
      <c r="K4202" s="147">
        <v>6</v>
      </c>
      <c r="L4202" s="27" t="str">
        <f>L4203&amp;" "&amp;N4203&amp;M4203&amp;", "&amp;L4204&amp;" "&amp;N4204&amp;M4204&amp;""</f>
        <v>Замена опор 1шт., Замена опор 1шт.</v>
      </c>
      <c r="M4202" s="30"/>
      <c r="N4202" s="21"/>
    </row>
    <row r="4203" spans="1:14" s="151" customFormat="1" ht="42.75" hidden="1" outlineLevel="2">
      <c r="A4203" s="28"/>
      <c r="B4203" s="29">
        <v>0.4</v>
      </c>
      <c r="C4203" s="30" t="s">
        <v>3983</v>
      </c>
      <c r="D4203" s="29" t="s">
        <v>3591</v>
      </c>
      <c r="E4203" s="29"/>
      <c r="F4203" s="27" t="s">
        <v>4127</v>
      </c>
      <c r="G4203" s="147" t="s">
        <v>45</v>
      </c>
      <c r="H4203" s="30"/>
      <c r="I4203" s="29" t="s">
        <v>43</v>
      </c>
      <c r="J4203" s="61">
        <v>6</v>
      </c>
      <c r="K4203" s="147">
        <v>6</v>
      </c>
      <c r="L4203" s="31" t="s">
        <v>282</v>
      </c>
      <c r="M4203" s="57" t="s">
        <v>44</v>
      </c>
      <c r="N4203" s="21">
        <v>1</v>
      </c>
    </row>
    <row r="4204" spans="1:14" s="151" customFormat="1" ht="42.75" hidden="1" outlineLevel="2">
      <c r="A4204" s="28"/>
      <c r="B4204" s="29">
        <v>0.4</v>
      </c>
      <c r="C4204" s="30" t="s">
        <v>3983</v>
      </c>
      <c r="D4204" s="29" t="s">
        <v>3591</v>
      </c>
      <c r="E4204" s="29"/>
      <c r="F4204" s="27" t="s">
        <v>4128</v>
      </c>
      <c r="G4204" s="147" t="s">
        <v>45</v>
      </c>
      <c r="H4204" s="30"/>
      <c r="I4204" s="29" t="s">
        <v>43</v>
      </c>
      <c r="J4204" s="61">
        <v>6</v>
      </c>
      <c r="K4204" s="147">
        <v>6</v>
      </c>
      <c r="L4204" s="31" t="s">
        <v>282</v>
      </c>
      <c r="M4204" s="57" t="s">
        <v>44</v>
      </c>
      <c r="N4204" s="21">
        <v>1</v>
      </c>
    </row>
    <row r="4205" spans="1:14" s="151" customFormat="1" outlineLevel="1" collapsed="1">
      <c r="A4205" s="28" t="s">
        <v>4129</v>
      </c>
      <c r="B4205" s="30">
        <v>0.4</v>
      </c>
      <c r="C4205" s="29" t="s">
        <v>3983</v>
      </c>
      <c r="D4205" s="29" t="s">
        <v>3591</v>
      </c>
      <c r="E4205" s="29" t="s">
        <v>4130</v>
      </c>
      <c r="F4205" s="27" t="s">
        <v>4131</v>
      </c>
      <c r="G4205" s="30"/>
      <c r="H4205" s="30"/>
      <c r="I4205" s="29"/>
      <c r="J4205" s="61">
        <v>9</v>
      </c>
      <c r="K4205" s="147">
        <v>9</v>
      </c>
      <c r="L4205" s="27" t="str">
        <f>L4206&amp;" "&amp;N4206&amp;M4206&amp;""</f>
        <v>Перетяжка провода 1,84пр/км.</v>
      </c>
      <c r="M4205" s="30"/>
      <c r="N4205" s="21"/>
    </row>
    <row r="4206" spans="1:14" s="151" customFormat="1" ht="42.75" hidden="1" outlineLevel="2">
      <c r="A4206" s="28"/>
      <c r="B4206" s="29">
        <v>0.4</v>
      </c>
      <c r="C4206" s="30" t="s">
        <v>3983</v>
      </c>
      <c r="D4206" s="29" t="s">
        <v>3591</v>
      </c>
      <c r="E4206" s="29"/>
      <c r="F4206" s="27" t="s">
        <v>4132</v>
      </c>
      <c r="G4206" s="147" t="s">
        <v>45</v>
      </c>
      <c r="H4206" s="30"/>
      <c r="I4206" s="29" t="s">
        <v>43</v>
      </c>
      <c r="J4206" s="61">
        <v>9</v>
      </c>
      <c r="K4206" s="147">
        <v>9</v>
      </c>
      <c r="L4206" s="31" t="s">
        <v>233</v>
      </c>
      <c r="M4206" s="29" t="s">
        <v>4033</v>
      </c>
      <c r="N4206" s="21">
        <v>1.84</v>
      </c>
    </row>
    <row r="4207" spans="1:14" s="151" customFormat="1" outlineLevel="1" collapsed="1">
      <c r="A4207" s="28" t="s">
        <v>4133</v>
      </c>
      <c r="B4207" s="30">
        <v>0.4</v>
      </c>
      <c r="C4207" s="29" t="s">
        <v>3983</v>
      </c>
      <c r="D4207" s="29" t="s">
        <v>3591</v>
      </c>
      <c r="E4207" s="29" t="s">
        <v>4134</v>
      </c>
      <c r="F4207" s="27" t="s">
        <v>4135</v>
      </c>
      <c r="G4207" s="30"/>
      <c r="H4207" s="30"/>
      <c r="I4207" s="29"/>
      <c r="J4207" s="61">
        <v>4</v>
      </c>
      <c r="K4207" s="147">
        <v>4</v>
      </c>
      <c r="L4207" s="27" t="str">
        <f>L4208&amp;" "&amp;N4208&amp;M4208&amp;""</f>
        <v>Перетяжка провода 0,92пр/км.</v>
      </c>
      <c r="M4207" s="30"/>
      <c r="N4207" s="21"/>
    </row>
    <row r="4208" spans="1:14" s="151" customFormat="1" ht="42.75" hidden="1" outlineLevel="2">
      <c r="A4208" s="28"/>
      <c r="B4208" s="29">
        <v>0.4</v>
      </c>
      <c r="C4208" s="30" t="s">
        <v>3983</v>
      </c>
      <c r="D4208" s="29" t="s">
        <v>3591</v>
      </c>
      <c r="E4208" s="29"/>
      <c r="F4208" s="27" t="s">
        <v>4136</v>
      </c>
      <c r="G4208" s="147" t="s">
        <v>45</v>
      </c>
      <c r="H4208" s="30"/>
      <c r="I4208" s="29" t="s">
        <v>43</v>
      </c>
      <c r="J4208" s="61">
        <v>4</v>
      </c>
      <c r="K4208" s="147">
        <v>4</v>
      </c>
      <c r="L4208" s="31" t="s">
        <v>233</v>
      </c>
      <c r="M4208" s="29" t="s">
        <v>4033</v>
      </c>
      <c r="N4208" s="21">
        <v>0.92</v>
      </c>
    </row>
    <row r="4209" spans="1:14" s="151" customFormat="1" outlineLevel="1" collapsed="1">
      <c r="A4209" s="28" t="s">
        <v>4137</v>
      </c>
      <c r="B4209" s="30">
        <v>0.4</v>
      </c>
      <c r="C4209" s="29" t="s">
        <v>3983</v>
      </c>
      <c r="D4209" s="29" t="s">
        <v>3591</v>
      </c>
      <c r="E4209" s="29" t="s">
        <v>4138</v>
      </c>
      <c r="F4209" s="27" t="s">
        <v>4139</v>
      </c>
      <c r="G4209" s="30"/>
      <c r="H4209" s="30"/>
      <c r="I4209" s="29"/>
      <c r="J4209" s="61">
        <v>7</v>
      </c>
      <c r="K4209" s="147">
        <v>7</v>
      </c>
      <c r="L4209" s="27" t="str">
        <f>L4211&amp;" "&amp;N4211&amp;M4211&amp;""</f>
        <v>Замена опор 2шт.</v>
      </c>
      <c r="M4209" s="30"/>
      <c r="N4209" s="21"/>
    </row>
    <row r="4210" spans="1:14" s="151" customFormat="1" ht="57" hidden="1" outlineLevel="2">
      <c r="A4210" s="28"/>
      <c r="B4210" s="29">
        <v>0.4</v>
      </c>
      <c r="C4210" s="30" t="s">
        <v>3983</v>
      </c>
      <c r="D4210" s="29" t="s">
        <v>3591</v>
      </c>
      <c r="E4210" s="29"/>
      <c r="F4210" s="27" t="s">
        <v>4140</v>
      </c>
      <c r="G4210" s="147" t="s">
        <v>45</v>
      </c>
      <c r="H4210" s="30"/>
      <c r="I4210" s="29" t="s">
        <v>43</v>
      </c>
      <c r="J4210" s="61">
        <v>7</v>
      </c>
      <c r="K4210" s="147">
        <v>7</v>
      </c>
      <c r="L4210" s="31" t="s">
        <v>282</v>
      </c>
      <c r="M4210" s="57" t="s">
        <v>44</v>
      </c>
      <c r="N4210" s="21">
        <v>7</v>
      </c>
    </row>
    <row r="4211" spans="1:14" s="151" customFormat="1" ht="42.75" hidden="1" outlineLevel="2">
      <c r="A4211" s="28"/>
      <c r="B4211" s="29">
        <v>0.4</v>
      </c>
      <c r="C4211" s="30" t="s">
        <v>3983</v>
      </c>
      <c r="D4211" s="29" t="s">
        <v>3591</v>
      </c>
      <c r="E4211" s="29"/>
      <c r="F4211" s="27" t="s">
        <v>4141</v>
      </c>
      <c r="G4211" s="147" t="s">
        <v>45</v>
      </c>
      <c r="H4211" s="30"/>
      <c r="I4211" s="29" t="s">
        <v>43</v>
      </c>
      <c r="J4211" s="61">
        <v>7</v>
      </c>
      <c r="K4211" s="147">
        <v>7</v>
      </c>
      <c r="L4211" s="31" t="s">
        <v>282</v>
      </c>
      <c r="M4211" s="57" t="s">
        <v>44</v>
      </c>
      <c r="N4211" s="21">
        <v>2</v>
      </c>
    </row>
    <row r="4212" spans="1:14" s="151" customFormat="1" ht="28.5" collapsed="1">
      <c r="A4212" s="28" t="s">
        <v>5</v>
      </c>
      <c r="B4212" s="29" t="s">
        <v>1116</v>
      </c>
      <c r="C4212" s="29"/>
      <c r="D4212" s="51" t="s">
        <v>3591</v>
      </c>
      <c r="E4212" s="29"/>
      <c r="F4212" s="4" t="s">
        <v>33</v>
      </c>
      <c r="G4212" s="30"/>
      <c r="H4212" s="30"/>
      <c r="I4212" s="24"/>
      <c r="J4212" s="17"/>
      <c r="K4212" s="17"/>
      <c r="L4212" s="35"/>
      <c r="M4212" s="24"/>
      <c r="N4212" s="17">
        <v>33</v>
      </c>
    </row>
    <row r="4213" spans="1:14" s="151" customFormat="1" ht="71.25" outlineLevel="1">
      <c r="A4213" s="28" t="s">
        <v>1117</v>
      </c>
      <c r="B4213" s="30" t="s">
        <v>1116</v>
      </c>
      <c r="C4213" s="29" t="s">
        <v>2522</v>
      </c>
      <c r="D4213" s="29" t="s">
        <v>3591</v>
      </c>
      <c r="E4213" s="29"/>
      <c r="F4213" s="27" t="s">
        <v>4142</v>
      </c>
      <c r="G4213" s="30"/>
      <c r="H4213" s="30"/>
      <c r="I4213" s="29"/>
      <c r="J4213" s="61">
        <v>8</v>
      </c>
      <c r="K4213" s="147">
        <v>9</v>
      </c>
      <c r="L4213" s="27" t="str">
        <f>L4214&amp;" "&amp;N4214&amp;M4214&amp;", "&amp;L4215&amp;" "&amp;N4215&amp;M4215&amp;", "&amp;L4216&amp;" "&amp;N4216&amp;M4216&amp;", "&amp;L4217&amp;" "&amp;N4217&amp;M4217&amp;", "&amp;L4218&amp;" "&amp;N4218&amp;M4218&amp;""</f>
        <v>Ремонт трансформаторов 110 кВ 1шт., Ремонт трансформаторов 110 кВ 1шт., Ремонт ячеек КРУ, КРУН 17шт., Ремонт трансформаторов тока 10 кВ 24шт., Ремонт сборных шин 6-10 кВ 17м</v>
      </c>
      <c r="M4213" s="30"/>
      <c r="N4213" s="21"/>
    </row>
    <row r="4214" spans="1:14" s="151" customFormat="1" ht="28.5" hidden="1" outlineLevel="2">
      <c r="A4214" s="28" t="s">
        <v>4143</v>
      </c>
      <c r="B4214" s="29" t="s">
        <v>1116</v>
      </c>
      <c r="C4214" s="26" t="s">
        <v>2522</v>
      </c>
      <c r="D4214" s="26" t="s">
        <v>3591</v>
      </c>
      <c r="E4214" s="66" t="s">
        <v>4144</v>
      </c>
      <c r="F4214" s="5" t="s">
        <v>4145</v>
      </c>
      <c r="G4214" s="22" t="s">
        <v>1120</v>
      </c>
      <c r="H4214" s="30"/>
      <c r="I4214" s="24" t="s">
        <v>4146</v>
      </c>
      <c r="J4214" s="17">
        <v>9</v>
      </c>
      <c r="K4214" s="17">
        <v>9</v>
      </c>
      <c r="L4214" s="65" t="s">
        <v>1153</v>
      </c>
      <c r="M4214" s="57" t="s">
        <v>44</v>
      </c>
      <c r="N4214" s="77">
        <v>1</v>
      </c>
    </row>
    <row r="4215" spans="1:14" s="151" customFormat="1" ht="42.75" hidden="1" outlineLevel="2">
      <c r="A4215" s="28" t="s">
        <v>4147</v>
      </c>
      <c r="B4215" s="29" t="s">
        <v>1116</v>
      </c>
      <c r="C4215" s="26" t="s">
        <v>2522</v>
      </c>
      <c r="D4215" s="26" t="s">
        <v>3591</v>
      </c>
      <c r="E4215" s="66" t="s">
        <v>4148</v>
      </c>
      <c r="F4215" s="5" t="s">
        <v>4149</v>
      </c>
      <c r="G4215" s="22" t="s">
        <v>1120</v>
      </c>
      <c r="H4215" s="30"/>
      <c r="I4215" s="24" t="s">
        <v>4146</v>
      </c>
      <c r="J4215" s="17">
        <v>9</v>
      </c>
      <c r="K4215" s="17">
        <v>9</v>
      </c>
      <c r="L4215" s="65" t="s">
        <v>1153</v>
      </c>
      <c r="M4215" s="57" t="s">
        <v>44</v>
      </c>
      <c r="N4215" s="77">
        <v>1</v>
      </c>
    </row>
    <row r="4216" spans="1:14" s="151" customFormat="1" hidden="1" outlineLevel="2">
      <c r="A4216" s="28" t="s">
        <v>4150</v>
      </c>
      <c r="B4216" s="29" t="s">
        <v>1116</v>
      </c>
      <c r="C4216" s="26" t="s">
        <v>2522</v>
      </c>
      <c r="D4216" s="26" t="s">
        <v>3591</v>
      </c>
      <c r="E4216" s="29" t="s">
        <v>4151</v>
      </c>
      <c r="F4216" s="27" t="s">
        <v>4152</v>
      </c>
      <c r="G4216" s="22" t="s">
        <v>1120</v>
      </c>
      <c r="H4216" s="30"/>
      <c r="I4216" s="24" t="s">
        <v>4153</v>
      </c>
      <c r="J4216" s="17">
        <v>8</v>
      </c>
      <c r="K4216" s="17">
        <v>8</v>
      </c>
      <c r="L4216" s="85" t="s">
        <v>4154</v>
      </c>
      <c r="M4216" s="57" t="s">
        <v>44</v>
      </c>
      <c r="N4216" s="77">
        <v>17</v>
      </c>
    </row>
    <row r="4217" spans="1:14" s="151" customFormat="1" ht="57" hidden="1" outlineLevel="2">
      <c r="A4217" s="28" t="s">
        <v>4150</v>
      </c>
      <c r="B4217" s="26" t="s">
        <v>1116</v>
      </c>
      <c r="C4217" s="26" t="s">
        <v>2522</v>
      </c>
      <c r="D4217" s="26" t="s">
        <v>3591</v>
      </c>
      <c r="E4217" s="29" t="s">
        <v>4151</v>
      </c>
      <c r="F4217" s="27" t="s">
        <v>4155</v>
      </c>
      <c r="G4217" s="22" t="s">
        <v>1120</v>
      </c>
      <c r="H4217" s="30"/>
      <c r="I4217" s="24" t="s">
        <v>4146</v>
      </c>
      <c r="J4217" s="17">
        <v>8</v>
      </c>
      <c r="K4217" s="17">
        <v>8</v>
      </c>
      <c r="L4217" s="71" t="s">
        <v>4156</v>
      </c>
      <c r="M4217" s="57" t="s">
        <v>44</v>
      </c>
      <c r="N4217" s="77">
        <v>24</v>
      </c>
    </row>
    <row r="4218" spans="1:14" s="151" customFormat="1" hidden="1" outlineLevel="2">
      <c r="A4218" s="28" t="s">
        <v>4150</v>
      </c>
      <c r="B4218" s="26" t="s">
        <v>1116</v>
      </c>
      <c r="C4218" s="26" t="s">
        <v>2522</v>
      </c>
      <c r="D4218" s="26" t="s">
        <v>3591</v>
      </c>
      <c r="E4218" s="29" t="s">
        <v>4151</v>
      </c>
      <c r="F4218" s="27" t="s">
        <v>4157</v>
      </c>
      <c r="G4218" s="30" t="s">
        <v>1120</v>
      </c>
      <c r="H4218" s="30"/>
      <c r="I4218" s="24" t="s">
        <v>4146</v>
      </c>
      <c r="J4218" s="17">
        <v>8</v>
      </c>
      <c r="K4218" s="17">
        <v>8</v>
      </c>
      <c r="L4218" s="31" t="s">
        <v>4158</v>
      </c>
      <c r="M4218" s="66" t="s">
        <v>826</v>
      </c>
      <c r="N4218" s="77">
        <v>17</v>
      </c>
    </row>
    <row r="4219" spans="1:14" s="151" customFormat="1" ht="99.75" outlineLevel="1" collapsed="1">
      <c r="A4219" s="28" t="s">
        <v>1159</v>
      </c>
      <c r="B4219" s="30" t="s">
        <v>1116</v>
      </c>
      <c r="C4219" s="29" t="s">
        <v>2522</v>
      </c>
      <c r="D4219" s="29" t="s">
        <v>3591</v>
      </c>
      <c r="E4219" s="29"/>
      <c r="F4219" s="27" t="s">
        <v>4159</v>
      </c>
      <c r="G4219" s="30"/>
      <c r="H4219" s="30"/>
      <c r="I4219" s="29"/>
      <c r="J4219" s="61">
        <v>4</v>
      </c>
      <c r="K4219" s="147">
        <v>8</v>
      </c>
      <c r="L4219" s="27" t="str">
        <f>L4220&amp;" "&amp;N4220&amp;M4220&amp;", "&amp;L4221&amp;" "&amp;N4221&amp;M4221&amp;", "&amp;L4222&amp;" "&amp;N4222&amp;M4222&amp;", "&amp;L4223&amp;" "&amp;N4223&amp;M4223&amp;", "&amp;L4224&amp;" "&amp;N4224&amp;M4224&amp;", "&amp;L4225&amp;" "&amp;N4225&amp;M4225&amp;","&amp;L4226&amp;" "&amp;M4226&amp;N4226&amp;""</f>
        <v>Ремонт трансформаторов 110 кВ 1шт., Ремонт трансформаторов 110 кВ 1шт., Ремонт разъединителей 110 кВ  8шт., Ремонт разъединителей 35 кВ 12шт., Ремонт ячеек КРУ, КРУН 15шт., Ремонт трансформаторов тока 6 кВ 23шт.,Ремонт сборных шин 6-10 кВ м16</v>
      </c>
      <c r="M4219" s="30"/>
      <c r="N4219" s="21"/>
    </row>
    <row r="4220" spans="1:14" s="151" customFormat="1" ht="28.5" hidden="1" outlineLevel="2">
      <c r="A4220" s="28" t="s">
        <v>4160</v>
      </c>
      <c r="B4220" s="29" t="s">
        <v>1116</v>
      </c>
      <c r="C4220" s="26" t="s">
        <v>2522</v>
      </c>
      <c r="D4220" s="26" t="s">
        <v>3591</v>
      </c>
      <c r="E4220" s="51" t="s">
        <v>4161</v>
      </c>
      <c r="F4220" s="5" t="s">
        <v>4162</v>
      </c>
      <c r="G4220" s="22" t="s">
        <v>1120</v>
      </c>
      <c r="H4220" s="30"/>
      <c r="I4220" s="24" t="s">
        <v>4146</v>
      </c>
      <c r="J4220" s="17">
        <v>8</v>
      </c>
      <c r="K4220" s="17">
        <v>8</v>
      </c>
      <c r="L4220" s="65" t="s">
        <v>1153</v>
      </c>
      <c r="M4220" s="57" t="s">
        <v>44</v>
      </c>
      <c r="N4220" s="77">
        <v>1</v>
      </c>
    </row>
    <row r="4221" spans="1:14" s="151" customFormat="1" ht="28.5" hidden="1" outlineLevel="2">
      <c r="A4221" s="28" t="s">
        <v>4163</v>
      </c>
      <c r="B4221" s="29" t="s">
        <v>1116</v>
      </c>
      <c r="C4221" s="26" t="s">
        <v>2522</v>
      </c>
      <c r="D4221" s="26" t="s">
        <v>3591</v>
      </c>
      <c r="E4221" s="51" t="s">
        <v>4164</v>
      </c>
      <c r="F4221" s="5" t="s">
        <v>4165</v>
      </c>
      <c r="G4221" s="22" t="s">
        <v>1120</v>
      </c>
      <c r="H4221" s="30"/>
      <c r="I4221" s="24" t="s">
        <v>4146</v>
      </c>
      <c r="J4221" s="17">
        <v>8</v>
      </c>
      <c r="K4221" s="17">
        <v>8</v>
      </c>
      <c r="L4221" s="65" t="s">
        <v>1153</v>
      </c>
      <c r="M4221" s="57" t="s">
        <v>44</v>
      </c>
      <c r="N4221" s="77">
        <v>1</v>
      </c>
    </row>
    <row r="4222" spans="1:14" s="151" customFormat="1" ht="57" hidden="1" outlineLevel="2">
      <c r="A4222" s="28" t="s">
        <v>4166</v>
      </c>
      <c r="B4222" s="29" t="s">
        <v>1116</v>
      </c>
      <c r="C4222" s="26" t="s">
        <v>2522</v>
      </c>
      <c r="D4222" s="26" t="s">
        <v>3591</v>
      </c>
      <c r="E4222" s="29" t="s">
        <v>4167</v>
      </c>
      <c r="F4222" s="27" t="s">
        <v>4168</v>
      </c>
      <c r="G4222" s="22" t="s">
        <v>1120</v>
      </c>
      <c r="H4222" s="30"/>
      <c r="I4222" s="24" t="s">
        <v>4146</v>
      </c>
      <c r="J4222" s="17">
        <v>8</v>
      </c>
      <c r="K4222" s="17">
        <v>8</v>
      </c>
      <c r="L4222" s="65" t="s">
        <v>1128</v>
      </c>
      <c r="M4222" s="57" t="s">
        <v>44</v>
      </c>
      <c r="N4222" s="77">
        <v>8</v>
      </c>
    </row>
    <row r="4223" spans="1:14" s="151" customFormat="1" ht="71.25" hidden="1" outlineLevel="2">
      <c r="A4223" s="28" t="s">
        <v>4169</v>
      </c>
      <c r="B4223" s="29" t="s">
        <v>1116</v>
      </c>
      <c r="C4223" s="26" t="s">
        <v>2522</v>
      </c>
      <c r="D4223" s="26" t="s">
        <v>3591</v>
      </c>
      <c r="E4223" s="29" t="s">
        <v>4170</v>
      </c>
      <c r="F4223" s="27" t="s">
        <v>4171</v>
      </c>
      <c r="G4223" s="22" t="s">
        <v>1120</v>
      </c>
      <c r="H4223" s="30"/>
      <c r="I4223" s="24" t="s">
        <v>4146</v>
      </c>
      <c r="J4223" s="17">
        <v>8</v>
      </c>
      <c r="K4223" s="17">
        <v>8</v>
      </c>
      <c r="L4223" s="65" t="s">
        <v>1367</v>
      </c>
      <c r="M4223" s="57" t="s">
        <v>44</v>
      </c>
      <c r="N4223" s="77">
        <v>12</v>
      </c>
    </row>
    <row r="4224" spans="1:14" s="151" customFormat="1" hidden="1" outlineLevel="2">
      <c r="A4224" s="28" t="s">
        <v>4172</v>
      </c>
      <c r="B4224" s="29" t="s">
        <v>1116</v>
      </c>
      <c r="C4224" s="26" t="s">
        <v>2522</v>
      </c>
      <c r="D4224" s="26" t="s">
        <v>3591</v>
      </c>
      <c r="E4224" s="29" t="s">
        <v>4173</v>
      </c>
      <c r="F4224" s="27" t="s">
        <v>4174</v>
      </c>
      <c r="G4224" s="22" t="s">
        <v>1120</v>
      </c>
      <c r="H4224" s="30"/>
      <c r="I4224" s="24" t="s">
        <v>4153</v>
      </c>
      <c r="J4224" s="17">
        <v>4</v>
      </c>
      <c r="K4224" s="17">
        <v>4</v>
      </c>
      <c r="L4224" s="85" t="s">
        <v>4154</v>
      </c>
      <c r="M4224" s="57" t="s">
        <v>44</v>
      </c>
      <c r="N4224" s="77">
        <v>15</v>
      </c>
    </row>
    <row r="4225" spans="1:14" s="151" customFormat="1" ht="42.75" hidden="1" outlineLevel="2">
      <c r="A4225" s="28" t="s">
        <v>4172</v>
      </c>
      <c r="B4225" s="29" t="s">
        <v>1116</v>
      </c>
      <c r="C4225" s="26" t="s">
        <v>2522</v>
      </c>
      <c r="D4225" s="26" t="s">
        <v>3591</v>
      </c>
      <c r="E4225" s="29" t="s">
        <v>4173</v>
      </c>
      <c r="F4225" s="27" t="s">
        <v>4175</v>
      </c>
      <c r="G4225" s="22" t="s">
        <v>1120</v>
      </c>
      <c r="H4225" s="30"/>
      <c r="I4225" s="24" t="s">
        <v>4146</v>
      </c>
      <c r="J4225" s="17">
        <v>4</v>
      </c>
      <c r="K4225" s="17">
        <v>4</v>
      </c>
      <c r="L4225" s="71" t="s">
        <v>4176</v>
      </c>
      <c r="M4225" s="57" t="s">
        <v>44</v>
      </c>
      <c r="N4225" s="77">
        <v>23</v>
      </c>
    </row>
    <row r="4226" spans="1:14" s="151" customFormat="1" hidden="1" outlineLevel="2">
      <c r="A4226" s="28" t="s">
        <v>4172</v>
      </c>
      <c r="B4226" s="29" t="s">
        <v>1116</v>
      </c>
      <c r="C4226" s="26" t="s">
        <v>2522</v>
      </c>
      <c r="D4226" s="26" t="s">
        <v>3591</v>
      </c>
      <c r="E4226" s="29" t="s">
        <v>4173</v>
      </c>
      <c r="F4226" s="27" t="s">
        <v>4177</v>
      </c>
      <c r="G4226" s="30" t="s">
        <v>1120</v>
      </c>
      <c r="H4226" s="30"/>
      <c r="I4226" s="24" t="s">
        <v>4146</v>
      </c>
      <c r="J4226" s="17">
        <v>4</v>
      </c>
      <c r="K4226" s="17">
        <v>4</v>
      </c>
      <c r="L4226" s="31" t="s">
        <v>4158</v>
      </c>
      <c r="M4226" s="66" t="s">
        <v>826</v>
      </c>
      <c r="N4226" s="77">
        <v>16</v>
      </c>
    </row>
    <row r="4227" spans="1:14" s="151" customFormat="1" ht="128.25" outlineLevel="1" collapsed="1">
      <c r="A4227" s="28" t="s">
        <v>1183</v>
      </c>
      <c r="B4227" s="30" t="s">
        <v>1116</v>
      </c>
      <c r="C4227" s="29" t="s">
        <v>2522</v>
      </c>
      <c r="D4227" s="29" t="s">
        <v>3591</v>
      </c>
      <c r="E4227" s="29"/>
      <c r="F4227" s="27" t="s">
        <v>4178</v>
      </c>
      <c r="G4227" s="30"/>
      <c r="H4227" s="30"/>
      <c r="I4227" s="29"/>
      <c r="J4227" s="61">
        <v>1</v>
      </c>
      <c r="K4227" s="147">
        <v>6</v>
      </c>
      <c r="L4227" s="27" t="str">
        <f>L4228&amp;" "&amp;N4228&amp;M4228&amp;", "&amp;L4229&amp;" "&amp;N4229&amp;M4229&amp;", "&amp;L4230&amp;" "&amp;N4230&amp;M4230&amp;", "&amp;L4231&amp;" "&amp;N4231&amp;M4231&amp;", "&amp;L4232&amp;" "&amp;N4232&amp;M4232&amp;", "&amp;L4233&amp;" "&amp;N4233&amp;M4233&amp;", "&amp;L4234&amp;" "&amp;N4234&amp;M4234&amp;", "&amp;L4235&amp;" "&amp;N4235&amp;M4235&amp;", "&amp;L4236&amp;" "&amp;N4236&amp;M4236&amp;", "&amp;L4237&amp;" "&amp;N4237&amp;M4237&amp;""</f>
        <v>Ремонт трансформаторов 110 кВ 1шт., Ремонт трансформаторов 110 кВ 1шт., Ремонт выключателей 110 кВ 2шт., Ремонт разъединителей 110 кВ  2шт., Ремонт выключателей 6-10 кВ 8шт., Ремонт ячеек КРУ, КРУН 14шт., Ремонт трансформаторов тока 6 кВ 21шт., Ремонт сборных шин 6-10 кВ 13м, Замена разрядников на ОПН 35 кВ 3шт., Замена разрядников на ОПН 35 кВ 3шт.</v>
      </c>
      <c r="M4227" s="30"/>
      <c r="N4227" s="21"/>
    </row>
    <row r="4228" spans="1:14" s="151" customFormat="1" hidden="1" outlineLevel="2">
      <c r="A4228" s="28" t="s">
        <v>4179</v>
      </c>
      <c r="B4228" s="29" t="s">
        <v>1116</v>
      </c>
      <c r="C4228" s="26" t="s">
        <v>2522</v>
      </c>
      <c r="D4228" s="26" t="s">
        <v>3591</v>
      </c>
      <c r="E4228" s="29" t="s">
        <v>4180</v>
      </c>
      <c r="F4228" s="27" t="s">
        <v>4181</v>
      </c>
      <c r="G4228" s="22" t="s">
        <v>1120</v>
      </c>
      <c r="H4228" s="30"/>
      <c r="I4228" s="24" t="s">
        <v>4146</v>
      </c>
      <c r="J4228" s="17">
        <v>6</v>
      </c>
      <c r="K4228" s="17">
        <v>6</v>
      </c>
      <c r="L4228" s="65" t="s">
        <v>1153</v>
      </c>
      <c r="M4228" s="57" t="s">
        <v>44</v>
      </c>
      <c r="N4228" s="77">
        <v>1</v>
      </c>
    </row>
    <row r="4229" spans="1:14" s="151" customFormat="1" hidden="1" outlineLevel="2">
      <c r="A4229" s="28" t="s">
        <v>4182</v>
      </c>
      <c r="B4229" s="29" t="s">
        <v>1116</v>
      </c>
      <c r="C4229" s="26" t="s">
        <v>2522</v>
      </c>
      <c r="D4229" s="26" t="s">
        <v>3591</v>
      </c>
      <c r="E4229" s="29" t="s">
        <v>4183</v>
      </c>
      <c r="F4229" s="27" t="s">
        <v>4184</v>
      </c>
      <c r="G4229" s="22" t="s">
        <v>1120</v>
      </c>
      <c r="H4229" s="30"/>
      <c r="I4229" s="24" t="s">
        <v>4146</v>
      </c>
      <c r="J4229" s="17">
        <v>6</v>
      </c>
      <c r="K4229" s="17">
        <v>6</v>
      </c>
      <c r="L4229" s="65" t="s">
        <v>1153</v>
      </c>
      <c r="M4229" s="57" t="s">
        <v>44</v>
      </c>
      <c r="N4229" s="77">
        <v>1</v>
      </c>
    </row>
    <row r="4230" spans="1:14" s="151" customFormat="1" ht="28.5" hidden="1" outlineLevel="2">
      <c r="A4230" s="28" t="s">
        <v>4185</v>
      </c>
      <c r="B4230" s="26" t="s">
        <v>1116</v>
      </c>
      <c r="C4230" s="26" t="s">
        <v>2522</v>
      </c>
      <c r="D4230" s="26" t="s">
        <v>3591</v>
      </c>
      <c r="E4230" s="51" t="s">
        <v>4186</v>
      </c>
      <c r="F4230" s="27" t="s">
        <v>4187</v>
      </c>
      <c r="G4230" s="22" t="s">
        <v>1120</v>
      </c>
      <c r="H4230" s="30"/>
      <c r="I4230" s="24" t="s">
        <v>4146</v>
      </c>
      <c r="J4230" s="17">
        <v>6</v>
      </c>
      <c r="K4230" s="17">
        <v>6</v>
      </c>
      <c r="L4230" s="65" t="s">
        <v>1125</v>
      </c>
      <c r="M4230" s="57" t="s">
        <v>44</v>
      </c>
      <c r="N4230" s="77">
        <v>2</v>
      </c>
    </row>
    <row r="4231" spans="1:14" s="151" customFormat="1" ht="28.5" hidden="1" outlineLevel="2">
      <c r="A4231" s="28" t="s">
        <v>4185</v>
      </c>
      <c r="B4231" s="29" t="s">
        <v>1116</v>
      </c>
      <c r="C4231" s="26" t="s">
        <v>2522</v>
      </c>
      <c r="D4231" s="26" t="s">
        <v>3591</v>
      </c>
      <c r="E4231" s="51" t="s">
        <v>4186</v>
      </c>
      <c r="F4231" s="27" t="s">
        <v>4188</v>
      </c>
      <c r="G4231" s="30" t="s">
        <v>1120</v>
      </c>
      <c r="H4231" s="30"/>
      <c r="I4231" s="24" t="s">
        <v>4146</v>
      </c>
      <c r="J4231" s="17">
        <v>6</v>
      </c>
      <c r="K4231" s="17">
        <v>6</v>
      </c>
      <c r="L4231" s="65" t="s">
        <v>1128</v>
      </c>
      <c r="M4231" s="57" t="s">
        <v>44</v>
      </c>
      <c r="N4231" s="77">
        <v>2</v>
      </c>
    </row>
    <row r="4232" spans="1:14" s="151" customFormat="1" ht="42.75" hidden="1" outlineLevel="2">
      <c r="A4232" s="28" t="s">
        <v>4189</v>
      </c>
      <c r="B4232" s="26" t="s">
        <v>1116</v>
      </c>
      <c r="C4232" s="26" t="s">
        <v>2522</v>
      </c>
      <c r="D4232" s="26" t="s">
        <v>3591</v>
      </c>
      <c r="E4232" s="29" t="s">
        <v>4190</v>
      </c>
      <c r="F4232" s="27" t="s">
        <v>4191</v>
      </c>
      <c r="G4232" s="30" t="s">
        <v>1120</v>
      </c>
      <c r="H4232" s="30"/>
      <c r="I4232" s="24" t="s">
        <v>4146</v>
      </c>
      <c r="J4232" s="17">
        <v>1</v>
      </c>
      <c r="K4232" s="17">
        <v>1</v>
      </c>
      <c r="L4232" s="71" t="s">
        <v>1843</v>
      </c>
      <c r="M4232" s="57" t="s">
        <v>44</v>
      </c>
      <c r="N4232" s="77">
        <v>8</v>
      </c>
    </row>
    <row r="4233" spans="1:14" s="151" customFormat="1" hidden="1" outlineLevel="2">
      <c r="A4233" s="28" t="s">
        <v>4189</v>
      </c>
      <c r="B4233" s="26" t="s">
        <v>1116</v>
      </c>
      <c r="C4233" s="26" t="s">
        <v>2522</v>
      </c>
      <c r="D4233" s="26" t="s">
        <v>3591</v>
      </c>
      <c r="E4233" s="29" t="s">
        <v>4190</v>
      </c>
      <c r="F4233" s="27" t="s">
        <v>4192</v>
      </c>
      <c r="G4233" s="30" t="s">
        <v>1120</v>
      </c>
      <c r="H4233" s="30"/>
      <c r="I4233" s="24" t="s">
        <v>4153</v>
      </c>
      <c r="J4233" s="17">
        <v>2</v>
      </c>
      <c r="K4233" s="17">
        <v>2</v>
      </c>
      <c r="L4233" s="85" t="s">
        <v>4154</v>
      </c>
      <c r="M4233" s="57" t="s">
        <v>44</v>
      </c>
      <c r="N4233" s="77">
        <v>14</v>
      </c>
    </row>
    <row r="4234" spans="1:14" s="151" customFormat="1" ht="42.75" hidden="1" outlineLevel="2">
      <c r="A4234" s="28" t="s">
        <v>4189</v>
      </c>
      <c r="B4234" s="26" t="s">
        <v>1116</v>
      </c>
      <c r="C4234" s="26" t="s">
        <v>2522</v>
      </c>
      <c r="D4234" s="26" t="s">
        <v>3591</v>
      </c>
      <c r="E4234" s="29" t="s">
        <v>4190</v>
      </c>
      <c r="F4234" s="27" t="s">
        <v>4193</v>
      </c>
      <c r="G4234" s="30" t="s">
        <v>1120</v>
      </c>
      <c r="H4234" s="30"/>
      <c r="I4234" s="24" t="s">
        <v>4146</v>
      </c>
      <c r="J4234" s="17">
        <v>2</v>
      </c>
      <c r="K4234" s="17">
        <v>2</v>
      </c>
      <c r="L4234" s="71" t="s">
        <v>4176</v>
      </c>
      <c r="M4234" s="57" t="s">
        <v>44</v>
      </c>
      <c r="N4234" s="77">
        <v>21</v>
      </c>
    </row>
    <row r="4235" spans="1:14" s="151" customFormat="1" hidden="1" outlineLevel="2">
      <c r="A4235" s="28" t="s">
        <v>4189</v>
      </c>
      <c r="B4235" s="29" t="s">
        <v>1116</v>
      </c>
      <c r="C4235" s="26" t="s">
        <v>2522</v>
      </c>
      <c r="D4235" s="26" t="s">
        <v>3591</v>
      </c>
      <c r="E4235" s="29" t="s">
        <v>4190</v>
      </c>
      <c r="F4235" s="27" t="s">
        <v>4177</v>
      </c>
      <c r="G4235" s="30" t="s">
        <v>1120</v>
      </c>
      <c r="H4235" s="30"/>
      <c r="I4235" s="24" t="s">
        <v>4146</v>
      </c>
      <c r="J4235" s="17">
        <v>2</v>
      </c>
      <c r="K4235" s="17">
        <v>2</v>
      </c>
      <c r="L4235" s="31" t="s">
        <v>4158</v>
      </c>
      <c r="M4235" s="66" t="s">
        <v>826</v>
      </c>
      <c r="N4235" s="77">
        <v>13</v>
      </c>
    </row>
    <row r="4236" spans="1:14" s="151" customFormat="1" ht="42.75" hidden="1" outlineLevel="2">
      <c r="A4236" s="28" t="s">
        <v>4179</v>
      </c>
      <c r="B4236" s="29" t="s">
        <v>2526</v>
      </c>
      <c r="C4236" s="26" t="s">
        <v>2522</v>
      </c>
      <c r="D4236" s="26" t="s">
        <v>3591</v>
      </c>
      <c r="E4236" s="29" t="s">
        <v>4180</v>
      </c>
      <c r="F4236" s="27" t="s">
        <v>4194</v>
      </c>
      <c r="G4236" s="30" t="s">
        <v>45</v>
      </c>
      <c r="H4236" s="30"/>
      <c r="I4236" s="24" t="s">
        <v>4195</v>
      </c>
      <c r="J4236" s="17">
        <v>6</v>
      </c>
      <c r="K4236" s="17">
        <v>6</v>
      </c>
      <c r="L4236" s="31" t="s">
        <v>4196</v>
      </c>
      <c r="M4236" s="66" t="s">
        <v>44</v>
      </c>
      <c r="N4236" s="77">
        <v>3</v>
      </c>
    </row>
    <row r="4237" spans="1:14" s="151" customFormat="1" ht="42.75" hidden="1" outlineLevel="2">
      <c r="A4237" s="28" t="s">
        <v>4182</v>
      </c>
      <c r="B4237" s="29" t="s">
        <v>2526</v>
      </c>
      <c r="C4237" s="26" t="s">
        <v>2522</v>
      </c>
      <c r="D4237" s="26" t="s">
        <v>3591</v>
      </c>
      <c r="E4237" s="29" t="s">
        <v>4183</v>
      </c>
      <c r="F4237" s="27" t="s">
        <v>3135</v>
      </c>
      <c r="G4237" s="30" t="s">
        <v>45</v>
      </c>
      <c r="H4237" s="30"/>
      <c r="I4237" s="24" t="s">
        <v>4195</v>
      </c>
      <c r="J4237" s="17">
        <v>6</v>
      </c>
      <c r="K4237" s="17">
        <v>6</v>
      </c>
      <c r="L4237" s="31" t="s">
        <v>4196</v>
      </c>
      <c r="M4237" s="66" t="s">
        <v>44</v>
      </c>
      <c r="N4237" s="77">
        <v>3</v>
      </c>
    </row>
    <row r="4238" spans="1:14" s="151" customFormat="1" ht="71.25" outlineLevel="1" collapsed="1">
      <c r="A4238" s="28" t="s">
        <v>1198</v>
      </c>
      <c r="B4238" s="30" t="s">
        <v>1116</v>
      </c>
      <c r="C4238" s="29" t="s">
        <v>2522</v>
      </c>
      <c r="D4238" s="29" t="s">
        <v>3591</v>
      </c>
      <c r="E4238" s="29"/>
      <c r="F4238" s="27" t="s">
        <v>4197</v>
      </c>
      <c r="G4238" s="30"/>
      <c r="H4238" s="30"/>
      <c r="I4238" s="29"/>
      <c r="J4238" s="61">
        <v>5</v>
      </c>
      <c r="K4238" s="147">
        <v>9</v>
      </c>
      <c r="L4238" s="27" t="str">
        <f>L4239&amp;" "&amp;N4239&amp;M4239&amp;", "&amp;L4240&amp;" "&amp;N4240&amp;M4240&amp;", "&amp;L4241&amp;" "&amp;N4241&amp;M4241&amp;", "&amp;L4242&amp;" "&amp;N4242&amp;M4242&amp;", "&amp;L4243&amp;" "&amp;N4243&amp;M4243&amp;", "&amp;L4244&amp;" "&amp;N4244&amp;M4244&amp;""</f>
        <v>Ремонт трансформаторов 110 кВ 1шт., Ремонт ячеек КРУ, КРУН 6шт., Ремонт выключателей 6-10 кВ 2шт., Ремонт трансформаторов тока 6 кВ 8шт., Ремонт сборных шин 6-10 кВ 7м, Ремонт  заградителей 1шт.</v>
      </c>
      <c r="M4238" s="30"/>
      <c r="N4238" s="21"/>
    </row>
    <row r="4239" spans="1:14" s="151" customFormat="1" hidden="1" outlineLevel="2">
      <c r="A4239" s="28" t="s">
        <v>4198</v>
      </c>
      <c r="B4239" s="29" t="s">
        <v>1116</v>
      </c>
      <c r="C4239" s="26" t="s">
        <v>2522</v>
      </c>
      <c r="D4239" s="26" t="s">
        <v>3591</v>
      </c>
      <c r="E4239" s="29" t="s">
        <v>4199</v>
      </c>
      <c r="F4239" s="27" t="s">
        <v>4200</v>
      </c>
      <c r="G4239" s="30" t="s">
        <v>1120</v>
      </c>
      <c r="H4239" s="30"/>
      <c r="I4239" s="24" t="s">
        <v>4146</v>
      </c>
      <c r="J4239" s="17">
        <v>5</v>
      </c>
      <c r="K4239" s="17">
        <v>5</v>
      </c>
      <c r="L4239" s="85" t="s">
        <v>1153</v>
      </c>
      <c r="M4239" s="57" t="s">
        <v>44</v>
      </c>
      <c r="N4239" s="77">
        <v>1</v>
      </c>
    </row>
    <row r="4240" spans="1:14" s="151" customFormat="1" hidden="1" outlineLevel="2">
      <c r="A4240" s="28" t="s">
        <v>4201</v>
      </c>
      <c r="B4240" s="29" t="s">
        <v>1116</v>
      </c>
      <c r="C4240" s="26" t="s">
        <v>2522</v>
      </c>
      <c r="D4240" s="26" t="s">
        <v>3591</v>
      </c>
      <c r="E4240" s="29" t="s">
        <v>4199</v>
      </c>
      <c r="F4240" s="27" t="s">
        <v>4202</v>
      </c>
      <c r="G4240" s="30" t="s">
        <v>1120</v>
      </c>
      <c r="H4240" s="30"/>
      <c r="I4240" s="24" t="s">
        <v>4153</v>
      </c>
      <c r="J4240" s="17">
        <v>9</v>
      </c>
      <c r="K4240" s="17">
        <v>9</v>
      </c>
      <c r="L4240" s="85" t="s">
        <v>4154</v>
      </c>
      <c r="M4240" s="57" t="s">
        <v>44</v>
      </c>
      <c r="N4240" s="77">
        <v>6</v>
      </c>
    </row>
    <row r="4241" spans="1:14" s="151" customFormat="1" hidden="1" outlineLevel="2">
      <c r="A4241" s="28" t="s">
        <v>4201</v>
      </c>
      <c r="B4241" s="29" t="s">
        <v>1116</v>
      </c>
      <c r="C4241" s="26" t="s">
        <v>2522</v>
      </c>
      <c r="D4241" s="26" t="s">
        <v>3591</v>
      </c>
      <c r="E4241" s="29" t="s">
        <v>4199</v>
      </c>
      <c r="F4241" s="27" t="s">
        <v>4203</v>
      </c>
      <c r="G4241" s="30" t="s">
        <v>1120</v>
      </c>
      <c r="H4241" s="30"/>
      <c r="I4241" s="24" t="s">
        <v>4146</v>
      </c>
      <c r="J4241" s="17">
        <v>9</v>
      </c>
      <c r="K4241" s="17">
        <v>9</v>
      </c>
      <c r="L4241" s="71" t="s">
        <v>1843</v>
      </c>
      <c r="M4241" s="57" t="s">
        <v>44</v>
      </c>
      <c r="N4241" s="77">
        <v>2</v>
      </c>
    </row>
    <row r="4242" spans="1:14" s="151" customFormat="1" ht="28.5" hidden="1" outlineLevel="2">
      <c r="A4242" s="28" t="s">
        <v>4201</v>
      </c>
      <c r="B4242" s="29" t="s">
        <v>1116</v>
      </c>
      <c r="C4242" s="26" t="s">
        <v>2522</v>
      </c>
      <c r="D4242" s="26" t="s">
        <v>3591</v>
      </c>
      <c r="E4242" s="29" t="s">
        <v>4199</v>
      </c>
      <c r="F4242" s="27" t="s">
        <v>4204</v>
      </c>
      <c r="G4242" s="30" t="s">
        <v>1120</v>
      </c>
      <c r="H4242" s="30"/>
      <c r="I4242" s="24" t="s">
        <v>4146</v>
      </c>
      <c r="J4242" s="17">
        <v>9</v>
      </c>
      <c r="K4242" s="17">
        <v>9</v>
      </c>
      <c r="L4242" s="71" t="s">
        <v>4176</v>
      </c>
      <c r="M4242" s="57" t="s">
        <v>44</v>
      </c>
      <c r="N4242" s="77">
        <v>8</v>
      </c>
    </row>
    <row r="4243" spans="1:14" s="151" customFormat="1" hidden="1" outlineLevel="2">
      <c r="A4243" s="28" t="s">
        <v>4201</v>
      </c>
      <c r="B4243" s="29" t="s">
        <v>1116</v>
      </c>
      <c r="C4243" s="26" t="s">
        <v>2522</v>
      </c>
      <c r="D4243" s="26" t="s">
        <v>3591</v>
      </c>
      <c r="E4243" s="29" t="s">
        <v>4199</v>
      </c>
      <c r="F4243" s="27" t="s">
        <v>4205</v>
      </c>
      <c r="G4243" s="30" t="s">
        <v>1120</v>
      </c>
      <c r="H4243" s="30"/>
      <c r="I4243" s="24" t="s">
        <v>4146</v>
      </c>
      <c r="J4243" s="17">
        <v>9</v>
      </c>
      <c r="K4243" s="17">
        <v>9</v>
      </c>
      <c r="L4243" s="31" t="s">
        <v>4158</v>
      </c>
      <c r="M4243" s="66" t="s">
        <v>826</v>
      </c>
      <c r="N4243" s="77">
        <v>7</v>
      </c>
    </row>
    <row r="4244" spans="1:14" s="151" customFormat="1" ht="42.75" hidden="1" outlineLevel="2">
      <c r="A4244" s="28" t="s">
        <v>4206</v>
      </c>
      <c r="B4244" s="29" t="s">
        <v>1116</v>
      </c>
      <c r="C4244" s="26" t="s">
        <v>2522</v>
      </c>
      <c r="D4244" s="26" t="s">
        <v>3591</v>
      </c>
      <c r="E4244" s="29" t="s">
        <v>4199</v>
      </c>
      <c r="F4244" s="27" t="s">
        <v>4207</v>
      </c>
      <c r="G4244" s="30" t="s">
        <v>45</v>
      </c>
      <c r="H4244" s="30"/>
      <c r="I4244" s="24" t="s">
        <v>4146</v>
      </c>
      <c r="J4244" s="17">
        <v>5</v>
      </c>
      <c r="K4244" s="17">
        <v>5</v>
      </c>
      <c r="L4244" s="71" t="s">
        <v>4208</v>
      </c>
      <c r="M4244" s="57" t="s">
        <v>44</v>
      </c>
      <c r="N4244" s="77">
        <v>1</v>
      </c>
    </row>
    <row r="4245" spans="1:14" s="151" customFormat="1" ht="85.5" outlineLevel="1" collapsed="1">
      <c r="A4245" s="28" t="s">
        <v>1222</v>
      </c>
      <c r="B4245" s="30" t="s">
        <v>1116</v>
      </c>
      <c r="C4245" s="29" t="s">
        <v>2522</v>
      </c>
      <c r="D4245" s="29" t="s">
        <v>3591</v>
      </c>
      <c r="E4245" s="29"/>
      <c r="F4245" s="27" t="s">
        <v>4209</v>
      </c>
      <c r="G4245" s="30"/>
      <c r="H4245" s="30"/>
      <c r="I4245" s="29"/>
      <c r="J4245" s="61">
        <v>5</v>
      </c>
      <c r="K4245" s="147">
        <v>8</v>
      </c>
      <c r="L4245" s="27" t="str">
        <f>L4246&amp;" "&amp;N4246&amp;M4246&amp;", "&amp;L4247&amp;" "&amp;N4247&amp;M4247&amp;", "&amp;L4248&amp;" "&amp;N4248&amp;M4248&amp;", "&amp;L4249&amp;" "&amp;N4249&amp;M4249&amp;", "&amp;L4250&amp;" "&amp;N4250&amp;M4250&amp;", "&amp;L4251&amp;" "&amp;N4251&amp;M4251&amp;","&amp;L4252&amp;" "&amp;M4252&amp;N4252&amp;""</f>
        <v>Ремонт трансформаторов 35 кВ 1шт., Ремонт трансформаторов 35 кВ 1шт., Ремонт разъединителей 35 кВ 5шт., Ремонт выключателей 35 кВ 5шт., Ремонт ячеек КРУ, КРУН 29шт., Ремонт трансформаторов тока 6 кВ 30шт.,Ремонт сборных шин 6-10 кВ м19</v>
      </c>
      <c r="M4245" s="30"/>
      <c r="N4245" s="21"/>
    </row>
    <row r="4246" spans="1:14" s="151" customFormat="1" hidden="1" outlineLevel="2">
      <c r="A4246" s="28" t="s">
        <v>4210</v>
      </c>
      <c r="B4246" s="29" t="s">
        <v>1116</v>
      </c>
      <c r="C4246" s="26" t="s">
        <v>2522</v>
      </c>
      <c r="D4246" s="26" t="s">
        <v>3591</v>
      </c>
      <c r="E4246" s="29" t="s">
        <v>4211</v>
      </c>
      <c r="F4246" s="5" t="s">
        <v>4212</v>
      </c>
      <c r="G4246" s="30" t="s">
        <v>1120</v>
      </c>
      <c r="H4246" s="30"/>
      <c r="I4246" s="24" t="s">
        <v>4146</v>
      </c>
      <c r="J4246" s="17">
        <v>7</v>
      </c>
      <c r="K4246" s="17">
        <v>7</v>
      </c>
      <c r="L4246" s="85" t="s">
        <v>1307</v>
      </c>
      <c r="M4246" s="57" t="s">
        <v>44</v>
      </c>
      <c r="N4246" s="77">
        <v>1</v>
      </c>
    </row>
    <row r="4247" spans="1:14" s="151" customFormat="1" ht="28.5" hidden="1" outlineLevel="2">
      <c r="A4247" s="28" t="s">
        <v>4213</v>
      </c>
      <c r="B4247" s="29" t="s">
        <v>1116</v>
      </c>
      <c r="C4247" s="26" t="s">
        <v>2522</v>
      </c>
      <c r="D4247" s="26" t="s">
        <v>3591</v>
      </c>
      <c r="E4247" s="66" t="s">
        <v>4214</v>
      </c>
      <c r="F4247" s="27" t="s">
        <v>4215</v>
      </c>
      <c r="G4247" s="30" t="s">
        <v>1120</v>
      </c>
      <c r="H4247" s="30"/>
      <c r="I4247" s="24" t="s">
        <v>4146</v>
      </c>
      <c r="J4247" s="17">
        <v>7</v>
      </c>
      <c r="K4247" s="17">
        <v>7</v>
      </c>
      <c r="L4247" s="85" t="s">
        <v>1307</v>
      </c>
      <c r="M4247" s="57" t="s">
        <v>44</v>
      </c>
      <c r="N4247" s="77">
        <v>1</v>
      </c>
    </row>
    <row r="4248" spans="1:14" s="151" customFormat="1" ht="57" hidden="1" outlineLevel="2">
      <c r="A4248" s="28" t="s">
        <v>4216</v>
      </c>
      <c r="B4248" s="29" t="s">
        <v>1116</v>
      </c>
      <c r="C4248" s="26" t="s">
        <v>2522</v>
      </c>
      <c r="D4248" s="26" t="s">
        <v>3591</v>
      </c>
      <c r="E4248" s="29" t="s">
        <v>4217</v>
      </c>
      <c r="F4248" s="27" t="s">
        <v>4218</v>
      </c>
      <c r="G4248" s="30" t="s">
        <v>1120</v>
      </c>
      <c r="H4248" s="30"/>
      <c r="I4248" s="24" t="s">
        <v>4146</v>
      </c>
      <c r="J4248" s="17">
        <v>5</v>
      </c>
      <c r="K4248" s="17">
        <v>5</v>
      </c>
      <c r="L4248" s="65" t="s">
        <v>1367</v>
      </c>
      <c r="M4248" s="57" t="s">
        <v>44</v>
      </c>
      <c r="N4248" s="77">
        <v>5</v>
      </c>
    </row>
    <row r="4249" spans="1:14" s="151" customFormat="1" ht="42.75" hidden="1" outlineLevel="2">
      <c r="A4249" s="28" t="s">
        <v>4216</v>
      </c>
      <c r="B4249" s="29" t="s">
        <v>1116</v>
      </c>
      <c r="C4249" s="26" t="s">
        <v>2522</v>
      </c>
      <c r="D4249" s="26" t="s">
        <v>3591</v>
      </c>
      <c r="E4249" s="29" t="s">
        <v>4217</v>
      </c>
      <c r="F4249" s="27" t="s">
        <v>4219</v>
      </c>
      <c r="G4249" s="30" t="s">
        <v>1120</v>
      </c>
      <c r="H4249" s="30"/>
      <c r="I4249" s="24" t="s">
        <v>4153</v>
      </c>
      <c r="J4249" s="17">
        <v>5</v>
      </c>
      <c r="K4249" s="17">
        <v>7</v>
      </c>
      <c r="L4249" s="65" t="s">
        <v>1132</v>
      </c>
      <c r="M4249" s="57" t="s">
        <v>44</v>
      </c>
      <c r="N4249" s="77">
        <v>5</v>
      </c>
    </row>
    <row r="4250" spans="1:14" s="151" customFormat="1" hidden="1" outlineLevel="2">
      <c r="A4250" s="28" t="s">
        <v>4220</v>
      </c>
      <c r="B4250" s="29" t="s">
        <v>1116</v>
      </c>
      <c r="C4250" s="26" t="s">
        <v>2522</v>
      </c>
      <c r="D4250" s="26" t="s">
        <v>3591</v>
      </c>
      <c r="E4250" s="29" t="s">
        <v>4221</v>
      </c>
      <c r="F4250" s="27" t="s">
        <v>4222</v>
      </c>
      <c r="G4250" s="30" t="s">
        <v>1120</v>
      </c>
      <c r="H4250" s="30"/>
      <c r="I4250" s="24" t="s">
        <v>4153</v>
      </c>
      <c r="J4250" s="17">
        <v>7</v>
      </c>
      <c r="K4250" s="17">
        <v>8</v>
      </c>
      <c r="L4250" s="85" t="s">
        <v>4154</v>
      </c>
      <c r="M4250" s="57" t="s">
        <v>44</v>
      </c>
      <c r="N4250" s="77">
        <v>29</v>
      </c>
    </row>
    <row r="4251" spans="1:14" s="151" customFormat="1" ht="71.25" hidden="1" outlineLevel="2">
      <c r="A4251" s="28" t="s">
        <v>4220</v>
      </c>
      <c r="B4251" s="29" t="s">
        <v>1116</v>
      </c>
      <c r="C4251" s="26" t="s">
        <v>2522</v>
      </c>
      <c r="D4251" s="26" t="s">
        <v>3591</v>
      </c>
      <c r="E4251" s="29" t="s">
        <v>4221</v>
      </c>
      <c r="F4251" s="27" t="s">
        <v>4223</v>
      </c>
      <c r="G4251" s="30" t="s">
        <v>1120</v>
      </c>
      <c r="H4251" s="30"/>
      <c r="I4251" s="24" t="s">
        <v>4146</v>
      </c>
      <c r="J4251" s="17">
        <v>7</v>
      </c>
      <c r="K4251" s="17">
        <v>8</v>
      </c>
      <c r="L4251" s="71" t="s">
        <v>4176</v>
      </c>
      <c r="M4251" s="57" t="s">
        <v>44</v>
      </c>
      <c r="N4251" s="77">
        <v>30</v>
      </c>
    </row>
    <row r="4252" spans="1:14" s="151" customFormat="1" hidden="1" outlineLevel="2">
      <c r="A4252" s="28" t="s">
        <v>4220</v>
      </c>
      <c r="B4252" s="29" t="s">
        <v>1116</v>
      </c>
      <c r="C4252" s="26" t="s">
        <v>2522</v>
      </c>
      <c r="D4252" s="26" t="s">
        <v>3591</v>
      </c>
      <c r="E4252" s="29" t="s">
        <v>4221</v>
      </c>
      <c r="F4252" s="27" t="s">
        <v>4177</v>
      </c>
      <c r="G4252" s="30" t="s">
        <v>1120</v>
      </c>
      <c r="H4252" s="30"/>
      <c r="I4252" s="24" t="s">
        <v>4146</v>
      </c>
      <c r="J4252" s="17">
        <v>7</v>
      </c>
      <c r="K4252" s="17">
        <v>8</v>
      </c>
      <c r="L4252" s="31" t="s">
        <v>4158</v>
      </c>
      <c r="M4252" s="66" t="s">
        <v>826</v>
      </c>
      <c r="N4252" s="77">
        <v>19</v>
      </c>
    </row>
    <row r="4253" spans="1:14" s="151" customFormat="1" ht="71.25" outlineLevel="1" collapsed="1">
      <c r="A4253" s="28" t="s">
        <v>1243</v>
      </c>
      <c r="B4253" s="30" t="s">
        <v>1116</v>
      </c>
      <c r="C4253" s="29" t="s">
        <v>2522</v>
      </c>
      <c r="D4253" s="29" t="s">
        <v>3591</v>
      </c>
      <c r="E4253" s="29"/>
      <c r="F4253" s="27" t="s">
        <v>4224</v>
      </c>
      <c r="G4253" s="30"/>
      <c r="H4253" s="30"/>
      <c r="I4253" s="29"/>
      <c r="J4253" s="61">
        <v>3</v>
      </c>
      <c r="K4253" s="147">
        <v>11</v>
      </c>
      <c r="L4253" s="27" t="str">
        <f>L4254&amp;" "&amp;N4254&amp;M4254&amp;", "&amp;L4255&amp;" "&amp;N4255&amp;M4255&amp;", "&amp;L4256&amp;" "&amp;N4256&amp;M4256&amp;", "&amp;L4257&amp;" "&amp;N4257&amp;M4257&amp;", "&amp;L4258&amp;" "&amp;N4258&amp;M4258&amp;""</f>
        <v>Ремонт трансформаторов 35 кВ 1шт., Ремонт трансформаторов 35 кВ 1шт., Ремонт ячеек КРУ, КРУН 21шт., Ремонт трансформаторов тока 6 кВ 28шт., Ремонт сборных шин 6-10 кВ 20м</v>
      </c>
      <c r="M4253" s="30"/>
      <c r="N4253" s="21"/>
    </row>
    <row r="4254" spans="1:14" s="151" customFormat="1" ht="28.5" hidden="1" outlineLevel="2">
      <c r="A4254" s="28" t="s">
        <v>4225</v>
      </c>
      <c r="B4254" s="29" t="s">
        <v>1116</v>
      </c>
      <c r="C4254" s="26" t="s">
        <v>2522</v>
      </c>
      <c r="D4254" s="26" t="s">
        <v>3591</v>
      </c>
      <c r="E4254" s="66" t="s">
        <v>4226</v>
      </c>
      <c r="F4254" s="65" t="s">
        <v>4227</v>
      </c>
      <c r="G4254" s="30" t="s">
        <v>1120</v>
      </c>
      <c r="H4254" s="30"/>
      <c r="I4254" s="24" t="s">
        <v>4146</v>
      </c>
      <c r="J4254" s="17">
        <v>4</v>
      </c>
      <c r="K4254" s="17">
        <v>4</v>
      </c>
      <c r="L4254" s="85" t="s">
        <v>1307</v>
      </c>
      <c r="M4254" s="57" t="s">
        <v>44</v>
      </c>
      <c r="N4254" s="77">
        <v>1</v>
      </c>
    </row>
    <row r="4255" spans="1:14" s="151" customFormat="1" ht="28.5" hidden="1" outlineLevel="2">
      <c r="A4255" s="28" t="s">
        <v>4228</v>
      </c>
      <c r="B4255" s="29" t="s">
        <v>1116</v>
      </c>
      <c r="C4255" s="26" t="s">
        <v>2522</v>
      </c>
      <c r="D4255" s="26" t="s">
        <v>3591</v>
      </c>
      <c r="E4255" s="66" t="s">
        <v>4229</v>
      </c>
      <c r="F4255" s="65" t="s">
        <v>4230</v>
      </c>
      <c r="G4255" s="30" t="s">
        <v>1120</v>
      </c>
      <c r="H4255" s="30"/>
      <c r="I4255" s="24" t="s">
        <v>4146</v>
      </c>
      <c r="J4255" s="17">
        <v>4</v>
      </c>
      <c r="K4255" s="17">
        <v>4</v>
      </c>
      <c r="L4255" s="85" t="s">
        <v>1307</v>
      </c>
      <c r="M4255" s="57" t="s">
        <v>44</v>
      </c>
      <c r="N4255" s="77">
        <v>1</v>
      </c>
    </row>
    <row r="4256" spans="1:14" s="151" customFormat="1" hidden="1" outlineLevel="2">
      <c r="A4256" s="28" t="s">
        <v>4231</v>
      </c>
      <c r="B4256" s="29" t="s">
        <v>1116</v>
      </c>
      <c r="C4256" s="26" t="s">
        <v>2522</v>
      </c>
      <c r="D4256" s="26" t="s">
        <v>3591</v>
      </c>
      <c r="E4256" s="29" t="s">
        <v>4232</v>
      </c>
      <c r="F4256" s="27" t="s">
        <v>4233</v>
      </c>
      <c r="G4256" s="30" t="s">
        <v>1120</v>
      </c>
      <c r="H4256" s="30"/>
      <c r="I4256" s="24" t="s">
        <v>4153</v>
      </c>
      <c r="J4256" s="17">
        <v>3</v>
      </c>
      <c r="K4256" s="17">
        <v>11</v>
      </c>
      <c r="L4256" s="85" t="s">
        <v>4154</v>
      </c>
      <c r="M4256" s="57" t="s">
        <v>44</v>
      </c>
      <c r="N4256" s="77">
        <v>21</v>
      </c>
    </row>
    <row r="4257" spans="1:14" s="151" customFormat="1" ht="71.25" hidden="1" outlineLevel="2">
      <c r="A4257" s="28" t="s">
        <v>4231</v>
      </c>
      <c r="B4257" s="29" t="s">
        <v>1116</v>
      </c>
      <c r="C4257" s="26" t="s">
        <v>2522</v>
      </c>
      <c r="D4257" s="26" t="s">
        <v>3591</v>
      </c>
      <c r="E4257" s="29" t="s">
        <v>4232</v>
      </c>
      <c r="F4257" s="27" t="s">
        <v>4234</v>
      </c>
      <c r="G4257" s="30" t="s">
        <v>1120</v>
      </c>
      <c r="H4257" s="30"/>
      <c r="I4257" s="24" t="s">
        <v>4146</v>
      </c>
      <c r="J4257" s="17">
        <v>3</v>
      </c>
      <c r="K4257" s="17">
        <v>11</v>
      </c>
      <c r="L4257" s="71" t="s">
        <v>4176</v>
      </c>
      <c r="M4257" s="57" t="s">
        <v>44</v>
      </c>
      <c r="N4257" s="77">
        <v>28</v>
      </c>
    </row>
    <row r="4258" spans="1:14" s="151" customFormat="1" hidden="1" outlineLevel="2">
      <c r="A4258" s="28" t="s">
        <v>4231</v>
      </c>
      <c r="B4258" s="29" t="s">
        <v>1116</v>
      </c>
      <c r="C4258" s="26" t="s">
        <v>2522</v>
      </c>
      <c r="D4258" s="26" t="s">
        <v>3591</v>
      </c>
      <c r="E4258" s="29" t="s">
        <v>4232</v>
      </c>
      <c r="F4258" s="27" t="s">
        <v>4177</v>
      </c>
      <c r="G4258" s="30" t="s">
        <v>1120</v>
      </c>
      <c r="H4258" s="30"/>
      <c r="I4258" s="24" t="s">
        <v>4146</v>
      </c>
      <c r="J4258" s="17">
        <v>3</v>
      </c>
      <c r="K4258" s="17">
        <v>11</v>
      </c>
      <c r="L4258" s="31" t="s">
        <v>4158</v>
      </c>
      <c r="M4258" s="66" t="s">
        <v>826</v>
      </c>
      <c r="N4258" s="77">
        <v>20</v>
      </c>
    </row>
    <row r="4259" spans="1:14" s="151" customFormat="1" ht="71.25" outlineLevel="1" collapsed="1">
      <c r="A4259" s="28" t="s">
        <v>1261</v>
      </c>
      <c r="B4259" s="30" t="s">
        <v>1116</v>
      </c>
      <c r="C4259" s="29" t="s">
        <v>2522</v>
      </c>
      <c r="D4259" s="29" t="s">
        <v>3591</v>
      </c>
      <c r="E4259" s="29"/>
      <c r="F4259" s="27" t="s">
        <v>4235</v>
      </c>
      <c r="G4259" s="30"/>
      <c r="H4259" s="30"/>
      <c r="I4259" s="29"/>
      <c r="J4259" s="61">
        <v>9</v>
      </c>
      <c r="K4259" s="147">
        <v>10</v>
      </c>
      <c r="L4259" s="27" t="str">
        <f>L4260&amp;" "&amp;N4260&amp;M4260&amp;", "&amp;L4261&amp;" "&amp;N4261&amp;M4261&amp;", "&amp;L4262&amp;" "&amp;N4262&amp;M4262&amp;", "&amp;L4263&amp;" "&amp;N4263&amp;M4263&amp;", "&amp;L4264&amp;" "&amp;N4264&amp;M4264&amp;", "&amp;L4265&amp;" "&amp;N4265&amp;M4265&amp;""</f>
        <v>Ремонт выключателей 35 кВ 3шт., Ремонт разъединителей 35 кВ 8шт., Ремонт разъединителей 6-10 кВ 6шт., Ремонт ячеек КРУ, КРУН 13шт., Ремонт сборных шин 6-10 кВ 18м, Ремонт трансформаторов тока 6 кВ 20шт.</v>
      </c>
      <c r="M4259" s="30"/>
      <c r="N4259" s="21"/>
    </row>
    <row r="4260" spans="1:14" s="151" customFormat="1" ht="28.5" hidden="1" outlineLevel="2">
      <c r="A4260" s="28" t="s">
        <v>4236</v>
      </c>
      <c r="B4260" s="29" t="s">
        <v>1116</v>
      </c>
      <c r="C4260" s="26" t="s">
        <v>2522</v>
      </c>
      <c r="D4260" s="26" t="s">
        <v>3591</v>
      </c>
      <c r="E4260" s="51" t="s">
        <v>4237</v>
      </c>
      <c r="F4260" s="5" t="s">
        <v>4238</v>
      </c>
      <c r="G4260" s="30" t="s">
        <v>1120</v>
      </c>
      <c r="H4260" s="30"/>
      <c r="I4260" s="24" t="s">
        <v>4146</v>
      </c>
      <c r="J4260" s="17">
        <v>9</v>
      </c>
      <c r="K4260" s="17">
        <v>9</v>
      </c>
      <c r="L4260" s="65" t="s">
        <v>1132</v>
      </c>
      <c r="M4260" s="57" t="s">
        <v>44</v>
      </c>
      <c r="N4260" s="77">
        <v>3</v>
      </c>
    </row>
    <row r="4261" spans="1:14" s="151" customFormat="1" ht="57" hidden="1" outlineLevel="2">
      <c r="A4261" s="28" t="s">
        <v>4236</v>
      </c>
      <c r="B4261" s="29" t="s">
        <v>1116</v>
      </c>
      <c r="C4261" s="26" t="s">
        <v>2522</v>
      </c>
      <c r="D4261" s="26" t="s">
        <v>3591</v>
      </c>
      <c r="E4261" s="51" t="s">
        <v>4237</v>
      </c>
      <c r="F4261" s="27" t="s">
        <v>4239</v>
      </c>
      <c r="G4261" s="30" t="s">
        <v>1120</v>
      </c>
      <c r="H4261" s="30"/>
      <c r="I4261" s="24" t="s">
        <v>4146</v>
      </c>
      <c r="J4261" s="17">
        <v>9</v>
      </c>
      <c r="K4261" s="17">
        <v>9</v>
      </c>
      <c r="L4261" s="65" t="s">
        <v>1367</v>
      </c>
      <c r="M4261" s="57" t="s">
        <v>44</v>
      </c>
      <c r="N4261" s="77">
        <v>8</v>
      </c>
    </row>
    <row r="4262" spans="1:14" s="151" customFormat="1" ht="28.5" hidden="1" outlineLevel="2">
      <c r="A4262" s="28" t="s">
        <v>4240</v>
      </c>
      <c r="B4262" s="29" t="s">
        <v>1116</v>
      </c>
      <c r="C4262" s="26" t="s">
        <v>2522</v>
      </c>
      <c r="D4262" s="26" t="s">
        <v>3591</v>
      </c>
      <c r="E4262" s="29" t="s">
        <v>51</v>
      </c>
      <c r="F4262" s="27" t="s">
        <v>4241</v>
      </c>
      <c r="G4262" s="30" t="s">
        <v>1120</v>
      </c>
      <c r="H4262" s="30"/>
      <c r="I4262" s="24" t="s">
        <v>4146</v>
      </c>
      <c r="J4262" s="17">
        <v>10</v>
      </c>
      <c r="K4262" s="17">
        <v>10</v>
      </c>
      <c r="L4262" s="65" t="s">
        <v>4242</v>
      </c>
      <c r="M4262" s="57" t="s">
        <v>44</v>
      </c>
      <c r="N4262" s="77">
        <v>6</v>
      </c>
    </row>
    <row r="4263" spans="1:14" s="151" customFormat="1" hidden="1" outlineLevel="2">
      <c r="A4263" s="28" t="s">
        <v>4240</v>
      </c>
      <c r="B4263" s="29" t="s">
        <v>1116</v>
      </c>
      <c r="C4263" s="26" t="s">
        <v>2522</v>
      </c>
      <c r="D4263" s="26" t="s">
        <v>3591</v>
      </c>
      <c r="E4263" s="29" t="s">
        <v>51</v>
      </c>
      <c r="F4263" s="27" t="s">
        <v>4243</v>
      </c>
      <c r="G4263" s="30" t="s">
        <v>1120</v>
      </c>
      <c r="H4263" s="30"/>
      <c r="I4263" s="24" t="s">
        <v>4153</v>
      </c>
      <c r="J4263" s="17">
        <v>10</v>
      </c>
      <c r="K4263" s="17">
        <v>10</v>
      </c>
      <c r="L4263" s="85" t="s">
        <v>4154</v>
      </c>
      <c r="M4263" s="57" t="s">
        <v>44</v>
      </c>
      <c r="N4263" s="77">
        <v>13</v>
      </c>
    </row>
    <row r="4264" spans="1:14" s="151" customFormat="1" hidden="1" outlineLevel="2">
      <c r="A4264" s="28" t="s">
        <v>4240</v>
      </c>
      <c r="B4264" s="29" t="s">
        <v>1116</v>
      </c>
      <c r="C4264" s="26" t="s">
        <v>2522</v>
      </c>
      <c r="D4264" s="26" t="s">
        <v>3591</v>
      </c>
      <c r="E4264" s="29" t="s">
        <v>51</v>
      </c>
      <c r="F4264" s="27" t="s">
        <v>4177</v>
      </c>
      <c r="G4264" s="30" t="s">
        <v>1120</v>
      </c>
      <c r="H4264" s="30"/>
      <c r="I4264" s="24" t="s">
        <v>4146</v>
      </c>
      <c r="J4264" s="17">
        <v>10</v>
      </c>
      <c r="K4264" s="17">
        <v>10</v>
      </c>
      <c r="L4264" s="31" t="s">
        <v>4158</v>
      </c>
      <c r="M4264" s="66" t="s">
        <v>826</v>
      </c>
      <c r="N4264" s="77">
        <v>18</v>
      </c>
    </row>
    <row r="4265" spans="1:14" s="151" customFormat="1" ht="42.75" hidden="1" outlineLevel="2">
      <c r="A4265" s="28" t="s">
        <v>4240</v>
      </c>
      <c r="B4265" s="29" t="s">
        <v>1116</v>
      </c>
      <c r="C4265" s="26" t="s">
        <v>2522</v>
      </c>
      <c r="D4265" s="26" t="s">
        <v>3591</v>
      </c>
      <c r="E4265" s="29" t="s">
        <v>51</v>
      </c>
      <c r="F4265" s="27" t="s">
        <v>4244</v>
      </c>
      <c r="G4265" s="30" t="s">
        <v>1120</v>
      </c>
      <c r="H4265" s="30"/>
      <c r="I4265" s="24" t="s">
        <v>4146</v>
      </c>
      <c r="J4265" s="17">
        <v>10</v>
      </c>
      <c r="K4265" s="17">
        <v>10</v>
      </c>
      <c r="L4265" s="71" t="s">
        <v>4176</v>
      </c>
      <c r="M4265" s="57" t="s">
        <v>44</v>
      </c>
      <c r="N4265" s="77">
        <v>20</v>
      </c>
    </row>
    <row r="4266" spans="1:14" s="151" customFormat="1" ht="57" outlineLevel="1" collapsed="1">
      <c r="A4266" s="28" t="s">
        <v>1279</v>
      </c>
      <c r="B4266" s="30" t="s">
        <v>1116</v>
      </c>
      <c r="C4266" s="29" t="s">
        <v>2522</v>
      </c>
      <c r="D4266" s="29" t="s">
        <v>3591</v>
      </c>
      <c r="E4266" s="29"/>
      <c r="F4266" s="27" t="s">
        <v>4245</v>
      </c>
      <c r="G4266" s="30"/>
      <c r="H4266" s="30"/>
      <c r="I4266" s="29"/>
      <c r="J4266" s="61">
        <v>4</v>
      </c>
      <c r="K4266" s="147">
        <v>7</v>
      </c>
      <c r="L4266" s="27" t="str">
        <f>L4267&amp;" "&amp;N4267&amp;M4267&amp;", "&amp;L4268&amp;" "&amp;N4268&amp;M4268&amp;", "&amp;L4269&amp;" "&amp;N4269&amp;M4269&amp;", "&amp;L4270&amp;" "&amp;N4270&amp;M4270&amp;""</f>
        <v>Ремонт трансформаторов 35 кВ 1шт., Ремонт трансформаторов 35 кВ 1шт., Ремонт выключателей 35 кВ 4шт., Ремонт разъединителей 35 кВ 10шт.</v>
      </c>
      <c r="M4266" s="30"/>
      <c r="N4266" s="21"/>
    </row>
    <row r="4267" spans="1:14" s="151" customFormat="1" ht="28.5" hidden="1" outlineLevel="2">
      <c r="A4267" s="28" t="s">
        <v>4246</v>
      </c>
      <c r="B4267" s="29" t="s">
        <v>1116</v>
      </c>
      <c r="C4267" s="26" t="s">
        <v>2522</v>
      </c>
      <c r="D4267" s="26" t="s">
        <v>3591</v>
      </c>
      <c r="E4267" s="66" t="s">
        <v>4247</v>
      </c>
      <c r="F4267" s="65" t="s">
        <v>4248</v>
      </c>
      <c r="G4267" s="30" t="s">
        <v>1120</v>
      </c>
      <c r="H4267" s="30"/>
      <c r="I4267" s="24" t="s">
        <v>4146</v>
      </c>
      <c r="J4267" s="17">
        <v>7</v>
      </c>
      <c r="K4267" s="17">
        <v>7</v>
      </c>
      <c r="L4267" s="85" t="s">
        <v>1307</v>
      </c>
      <c r="M4267" s="57" t="s">
        <v>44</v>
      </c>
      <c r="N4267" s="77">
        <v>1</v>
      </c>
    </row>
    <row r="4268" spans="1:14" s="151" customFormat="1" ht="28.5" hidden="1" outlineLevel="2">
      <c r="A4268" s="28" t="s">
        <v>4249</v>
      </c>
      <c r="B4268" s="29" t="s">
        <v>1116</v>
      </c>
      <c r="C4268" s="26" t="s">
        <v>2522</v>
      </c>
      <c r="D4268" s="26" t="s">
        <v>3591</v>
      </c>
      <c r="E4268" s="66" t="s">
        <v>4250</v>
      </c>
      <c r="F4268" s="65" t="s">
        <v>4251</v>
      </c>
      <c r="G4268" s="30" t="s">
        <v>1120</v>
      </c>
      <c r="H4268" s="30"/>
      <c r="I4268" s="24" t="s">
        <v>4146</v>
      </c>
      <c r="J4268" s="17">
        <v>7</v>
      </c>
      <c r="K4268" s="17">
        <v>7</v>
      </c>
      <c r="L4268" s="85" t="s">
        <v>1307</v>
      </c>
      <c r="M4268" s="57" t="s">
        <v>44</v>
      </c>
      <c r="N4268" s="77">
        <v>1</v>
      </c>
    </row>
    <row r="4269" spans="1:14" s="151" customFormat="1" ht="28.5" hidden="1" outlineLevel="2">
      <c r="A4269" s="28" t="s">
        <v>4252</v>
      </c>
      <c r="B4269" s="29" t="s">
        <v>1116</v>
      </c>
      <c r="C4269" s="26" t="s">
        <v>2522</v>
      </c>
      <c r="D4269" s="26" t="s">
        <v>3591</v>
      </c>
      <c r="E4269" s="66" t="s">
        <v>4253</v>
      </c>
      <c r="F4269" s="65" t="s">
        <v>4254</v>
      </c>
      <c r="G4269" s="30" t="s">
        <v>1120</v>
      </c>
      <c r="H4269" s="30"/>
      <c r="I4269" s="24" t="s">
        <v>4146</v>
      </c>
      <c r="J4269" s="17">
        <v>4</v>
      </c>
      <c r="K4269" s="17">
        <v>4</v>
      </c>
      <c r="L4269" s="65" t="s">
        <v>1132</v>
      </c>
      <c r="M4269" s="57" t="s">
        <v>44</v>
      </c>
      <c r="N4269" s="77">
        <v>4</v>
      </c>
    </row>
    <row r="4270" spans="1:14" s="151" customFormat="1" ht="57" hidden="1" outlineLevel="2">
      <c r="A4270" s="28" t="s">
        <v>4252</v>
      </c>
      <c r="B4270" s="29" t="s">
        <v>1116</v>
      </c>
      <c r="C4270" s="26" t="s">
        <v>2522</v>
      </c>
      <c r="D4270" s="26" t="s">
        <v>3591</v>
      </c>
      <c r="E4270" s="66" t="s">
        <v>4253</v>
      </c>
      <c r="F4270" s="65" t="s">
        <v>4255</v>
      </c>
      <c r="G4270" s="30" t="s">
        <v>1120</v>
      </c>
      <c r="H4270" s="30"/>
      <c r="I4270" s="24" t="s">
        <v>4146</v>
      </c>
      <c r="J4270" s="17">
        <v>4</v>
      </c>
      <c r="K4270" s="17">
        <v>4</v>
      </c>
      <c r="L4270" s="65" t="s">
        <v>1367</v>
      </c>
      <c r="M4270" s="57" t="s">
        <v>44</v>
      </c>
      <c r="N4270" s="77">
        <v>10</v>
      </c>
    </row>
    <row r="4271" spans="1:14" s="151" customFormat="1" ht="71.25" outlineLevel="1" collapsed="1">
      <c r="A4271" s="28" t="s">
        <v>1291</v>
      </c>
      <c r="B4271" s="30" t="s">
        <v>1116</v>
      </c>
      <c r="C4271" s="29" t="s">
        <v>2522</v>
      </c>
      <c r="D4271" s="29" t="s">
        <v>3591</v>
      </c>
      <c r="E4271" s="29"/>
      <c r="F4271" s="27" t="s">
        <v>4256</v>
      </c>
      <c r="G4271" s="30"/>
      <c r="H4271" s="30"/>
      <c r="I4271" s="29"/>
      <c r="J4271" s="61">
        <v>7</v>
      </c>
      <c r="K4271" s="147">
        <v>11</v>
      </c>
      <c r="L4271" s="27" t="str">
        <f>L4272&amp;" "&amp;N4272&amp;M4272&amp;", "&amp;L4273&amp;" "&amp;N4273&amp;M4273&amp;", "&amp;L4274&amp;" "&amp;N4274&amp;M4274&amp;", "&amp;L4275&amp;" "&amp;N4275&amp;M4275&amp;""</f>
        <v>Ремонт трансформаторов 35 кВ 1шт., Ремонт трансформаторов 35 кВ 1шт., Ремонт трансформаторов 6-10 кВ 1шт., Ремонт обогрева баков и  приводов выключателей 35 кВ 3шт.</v>
      </c>
      <c r="M4271" s="30"/>
      <c r="N4271" s="21"/>
    </row>
    <row r="4272" spans="1:14" s="151" customFormat="1" ht="28.5" hidden="1" outlineLevel="2">
      <c r="A4272" s="28" t="s">
        <v>4257</v>
      </c>
      <c r="B4272" s="29" t="s">
        <v>1116</v>
      </c>
      <c r="C4272" s="26" t="s">
        <v>2522</v>
      </c>
      <c r="D4272" s="26" t="s">
        <v>3591</v>
      </c>
      <c r="E4272" s="66" t="s">
        <v>4258</v>
      </c>
      <c r="F4272" s="65" t="s">
        <v>3181</v>
      </c>
      <c r="G4272" s="30" t="s">
        <v>1120</v>
      </c>
      <c r="H4272" s="30"/>
      <c r="I4272" s="24" t="s">
        <v>4146</v>
      </c>
      <c r="J4272" s="17">
        <v>7</v>
      </c>
      <c r="K4272" s="17">
        <v>7</v>
      </c>
      <c r="L4272" s="85" t="s">
        <v>1307</v>
      </c>
      <c r="M4272" s="57" t="s">
        <v>44</v>
      </c>
      <c r="N4272" s="77">
        <v>1</v>
      </c>
    </row>
    <row r="4273" spans="1:14" s="151" customFormat="1" ht="28.5" hidden="1" outlineLevel="2">
      <c r="A4273" s="28" t="s">
        <v>4259</v>
      </c>
      <c r="B4273" s="29" t="s">
        <v>1116</v>
      </c>
      <c r="C4273" s="26" t="s">
        <v>2522</v>
      </c>
      <c r="D4273" s="26" t="s">
        <v>3591</v>
      </c>
      <c r="E4273" s="66" t="s">
        <v>4258</v>
      </c>
      <c r="F4273" s="65" t="s">
        <v>4260</v>
      </c>
      <c r="G4273" s="30" t="s">
        <v>1120</v>
      </c>
      <c r="H4273" s="30"/>
      <c r="I4273" s="24" t="s">
        <v>4146</v>
      </c>
      <c r="J4273" s="17">
        <v>7</v>
      </c>
      <c r="K4273" s="17">
        <v>7</v>
      </c>
      <c r="L4273" s="85" t="s">
        <v>1307</v>
      </c>
      <c r="M4273" s="57" t="s">
        <v>44</v>
      </c>
      <c r="N4273" s="77">
        <v>1</v>
      </c>
    </row>
    <row r="4274" spans="1:14" s="151" customFormat="1" ht="28.5" hidden="1" outlineLevel="2">
      <c r="A4274" s="28" t="s">
        <v>4261</v>
      </c>
      <c r="B4274" s="29" t="s">
        <v>1116</v>
      </c>
      <c r="C4274" s="26" t="s">
        <v>2522</v>
      </c>
      <c r="D4274" s="26" t="s">
        <v>3591</v>
      </c>
      <c r="E4274" s="66" t="s">
        <v>4262</v>
      </c>
      <c r="F4274" s="65" t="s">
        <v>4263</v>
      </c>
      <c r="G4274" s="30" t="s">
        <v>1120</v>
      </c>
      <c r="H4274" s="30"/>
      <c r="I4274" s="24" t="s">
        <v>4146</v>
      </c>
      <c r="J4274" s="17">
        <v>11</v>
      </c>
      <c r="K4274" s="17">
        <v>11</v>
      </c>
      <c r="L4274" s="85" t="s">
        <v>4264</v>
      </c>
      <c r="M4274" s="57" t="s">
        <v>44</v>
      </c>
      <c r="N4274" s="77">
        <v>1</v>
      </c>
    </row>
    <row r="4275" spans="1:14" s="151" customFormat="1" ht="28.5" hidden="1" outlineLevel="2">
      <c r="A4275" s="28" t="s">
        <v>4265</v>
      </c>
      <c r="B4275" s="29" t="s">
        <v>1116</v>
      </c>
      <c r="C4275" s="26" t="s">
        <v>2522</v>
      </c>
      <c r="D4275" s="26" t="s">
        <v>3591</v>
      </c>
      <c r="E4275" s="66" t="s">
        <v>4266</v>
      </c>
      <c r="F4275" s="65" t="s">
        <v>4267</v>
      </c>
      <c r="G4275" s="30" t="s">
        <v>1120</v>
      </c>
      <c r="H4275" s="30"/>
      <c r="I4275" s="24" t="s">
        <v>4153</v>
      </c>
      <c r="J4275" s="17">
        <v>9</v>
      </c>
      <c r="K4275" s="17">
        <v>9</v>
      </c>
      <c r="L4275" s="65" t="s">
        <v>4268</v>
      </c>
      <c r="M4275" s="57" t="s">
        <v>44</v>
      </c>
      <c r="N4275" s="77">
        <v>3</v>
      </c>
    </row>
    <row r="4276" spans="1:14" s="151" customFormat="1" ht="28.5" outlineLevel="1" collapsed="1">
      <c r="A4276" s="28" t="s">
        <v>1310</v>
      </c>
      <c r="B4276" s="30" t="s">
        <v>1116</v>
      </c>
      <c r="C4276" s="29" t="s">
        <v>2522</v>
      </c>
      <c r="D4276" s="29" t="s">
        <v>3591</v>
      </c>
      <c r="E4276" s="29"/>
      <c r="F4276" s="27" t="s">
        <v>4269</v>
      </c>
      <c r="G4276" s="30"/>
      <c r="H4276" s="30"/>
      <c r="I4276" s="29"/>
      <c r="J4276" s="61">
        <v>7</v>
      </c>
      <c r="K4276" s="147">
        <v>7</v>
      </c>
      <c r="L4276" s="27" t="str">
        <f>L4277&amp;" "&amp;N4277&amp;M4277&amp;", "&amp;L4278&amp;" "&amp;N4278&amp;M4278&amp;""</f>
        <v>Ремонт трансформаторов 35 кВ 1шт., Ремонт трансформаторов 6-10 кВ 1шт.</v>
      </c>
      <c r="M4276" s="30"/>
      <c r="N4276" s="21"/>
    </row>
    <row r="4277" spans="1:14" s="151" customFormat="1" ht="28.5" hidden="1" outlineLevel="2">
      <c r="A4277" s="28" t="s">
        <v>4270</v>
      </c>
      <c r="B4277" s="29" t="s">
        <v>1116</v>
      </c>
      <c r="C4277" s="26" t="s">
        <v>2522</v>
      </c>
      <c r="D4277" s="26" t="s">
        <v>3591</v>
      </c>
      <c r="E4277" s="66" t="s">
        <v>4271</v>
      </c>
      <c r="F4277" s="65" t="s">
        <v>4272</v>
      </c>
      <c r="G4277" s="30" t="s">
        <v>1120</v>
      </c>
      <c r="H4277" s="30"/>
      <c r="I4277" s="24" t="s">
        <v>4146</v>
      </c>
      <c r="J4277" s="17">
        <v>7</v>
      </c>
      <c r="K4277" s="17">
        <v>7</v>
      </c>
      <c r="L4277" s="85" t="s">
        <v>1307</v>
      </c>
      <c r="M4277" s="57" t="s">
        <v>44</v>
      </c>
      <c r="N4277" s="77">
        <v>1</v>
      </c>
    </row>
    <row r="4278" spans="1:14" s="151" customFormat="1" ht="28.5" hidden="1" outlineLevel="2">
      <c r="A4278" s="28" t="s">
        <v>4273</v>
      </c>
      <c r="B4278" s="29" t="s">
        <v>1116</v>
      </c>
      <c r="C4278" s="26" t="s">
        <v>2522</v>
      </c>
      <c r="D4278" s="26" t="s">
        <v>3591</v>
      </c>
      <c r="E4278" s="66" t="s">
        <v>4274</v>
      </c>
      <c r="F4278" s="65" t="s">
        <v>4263</v>
      </c>
      <c r="G4278" s="30" t="s">
        <v>1120</v>
      </c>
      <c r="H4278" s="30"/>
      <c r="I4278" s="24" t="s">
        <v>4146</v>
      </c>
      <c r="J4278" s="17">
        <v>7</v>
      </c>
      <c r="K4278" s="17">
        <v>7</v>
      </c>
      <c r="L4278" s="85" t="s">
        <v>4264</v>
      </c>
      <c r="M4278" s="57" t="s">
        <v>44</v>
      </c>
      <c r="N4278" s="77">
        <v>1</v>
      </c>
    </row>
    <row r="4279" spans="1:14" s="151" customFormat="1" ht="199.5" outlineLevel="1" collapsed="1">
      <c r="A4279" s="28" t="s">
        <v>1328</v>
      </c>
      <c r="B4279" s="30" t="s">
        <v>1116</v>
      </c>
      <c r="C4279" s="29" t="s">
        <v>2581</v>
      </c>
      <c r="D4279" s="29" t="s">
        <v>3591</v>
      </c>
      <c r="E4279" s="29"/>
      <c r="F4279" s="27" t="s">
        <v>4275</v>
      </c>
      <c r="G4279" s="30"/>
      <c r="H4279" s="30"/>
      <c r="I4279" s="29"/>
      <c r="J4279" s="61">
        <v>3</v>
      </c>
      <c r="K4279" s="147">
        <v>10</v>
      </c>
      <c r="L4279" s="27" t="str">
        <f>L4280&amp;" "&amp;N4280&amp;M4280&amp;", "&amp;L4281&amp;" "&amp;N4281&amp;M4281&amp;", "&amp;L4282&amp;" "&amp;N4282&amp;M4282&amp;", "&amp;L4283&amp;" "&amp;N4283&amp;M4283&amp;", "&amp;L4284&amp;" "&amp;N4284&amp;M4284&amp;", "&amp;L4285&amp;" "&amp;N4285&amp;M4285&amp;", "&amp;L4286&amp;" "&amp;N4286&amp;M4286&amp;", "&amp;L4287&amp;" "&amp;N4287&amp;M4287&amp;", "&amp;L4288&amp;" "&amp;N4288&amp;M4288&amp;", "&amp;L4289&amp;" "&amp;N4289&amp;M4289&amp;", "&amp;L4290&amp;" "&amp;N4290&amp;M4290&amp;", "&amp;L4291&amp;" "&amp;M4291&amp;N4291&amp;", "&amp;L4292&amp;" "&amp;M4292&amp;N4292&amp;","&amp;L4293&amp;" "&amp;M4293&amp;N4293&amp;""</f>
        <v>Ремонт разъединителей 110 кВ 2шт., Ремонт отделителей 110 кВ 2шт., Ремонт короткозамыкателей 110 кВ 2шт., Ремонт разъединителей 110 кВ  2шт., Ремонт высокочастотных заградителей 110 кВ 3шт., Ремонт конденсаторов связи 110 кВ 3шт., Ремонт трансформаторов 110 кВ 1шт., Ремонт трансформаторов 110 кВ 1шт., Ремонт трансформаторов 6-10 кВ 1шт., Ремонт трансформаторов 6-10 кВ 1шт., Ремонт выключателей 10 кВ 7шт., Ремонт трансформаторов тока 10 кВ шт.14, Ремонт разъединителей 6-10 кВ шт.7,Ремонт трансформатора напряжения 10 кВ шт.2</v>
      </c>
      <c r="M4279" s="30"/>
      <c r="N4279" s="21"/>
    </row>
    <row r="4280" spans="1:14" s="151" customFormat="1" ht="28.5" hidden="1" outlineLevel="2">
      <c r="A4280" s="28" t="s">
        <v>4276</v>
      </c>
      <c r="B4280" s="29" t="s">
        <v>1116</v>
      </c>
      <c r="C4280" s="26" t="s">
        <v>2581</v>
      </c>
      <c r="D4280" s="26" t="s">
        <v>3591</v>
      </c>
      <c r="E4280" s="66" t="s">
        <v>4277</v>
      </c>
      <c r="F4280" s="65" t="s">
        <v>4278</v>
      </c>
      <c r="G4280" s="30" t="s">
        <v>1120</v>
      </c>
      <c r="H4280" s="30"/>
      <c r="I4280" s="24" t="s">
        <v>4153</v>
      </c>
      <c r="J4280" s="17" t="s">
        <v>348</v>
      </c>
      <c r="K4280" s="17" t="s">
        <v>1534</v>
      </c>
      <c r="L4280" s="85" t="s">
        <v>2981</v>
      </c>
      <c r="M4280" s="57" t="s">
        <v>44</v>
      </c>
      <c r="N4280" s="77">
        <v>2</v>
      </c>
    </row>
    <row r="4281" spans="1:14" s="151" customFormat="1" ht="28.5" hidden="1" outlineLevel="2">
      <c r="A4281" s="28" t="s">
        <v>4276</v>
      </c>
      <c r="B4281" s="29" t="s">
        <v>1116</v>
      </c>
      <c r="C4281" s="26" t="s">
        <v>2581</v>
      </c>
      <c r="D4281" s="26" t="s">
        <v>3591</v>
      </c>
      <c r="E4281" s="66" t="s">
        <v>4277</v>
      </c>
      <c r="F4281" s="65" t="s">
        <v>4279</v>
      </c>
      <c r="G4281" s="30" t="s">
        <v>1120</v>
      </c>
      <c r="H4281" s="30"/>
      <c r="I4281" s="24" t="s">
        <v>4146</v>
      </c>
      <c r="J4281" s="17" t="s">
        <v>1534</v>
      </c>
      <c r="K4281" s="17">
        <v>10</v>
      </c>
      <c r="L4281" s="85" t="s">
        <v>4280</v>
      </c>
      <c r="M4281" s="57" t="s">
        <v>44</v>
      </c>
      <c r="N4281" s="77">
        <v>2</v>
      </c>
    </row>
    <row r="4282" spans="1:14" s="151" customFormat="1" ht="28.5" hidden="1" outlineLevel="2">
      <c r="A4282" s="28" t="s">
        <v>4276</v>
      </c>
      <c r="B4282" s="29" t="s">
        <v>1116</v>
      </c>
      <c r="C4282" s="26" t="s">
        <v>2581</v>
      </c>
      <c r="D4282" s="26" t="s">
        <v>3591</v>
      </c>
      <c r="E4282" s="66" t="s">
        <v>4277</v>
      </c>
      <c r="F4282" s="65" t="s">
        <v>4281</v>
      </c>
      <c r="G4282" s="30" t="s">
        <v>1120</v>
      </c>
      <c r="H4282" s="30"/>
      <c r="I4282" s="24" t="s">
        <v>4146</v>
      </c>
      <c r="J4282" s="17" t="s">
        <v>1534</v>
      </c>
      <c r="K4282" s="17">
        <v>10</v>
      </c>
      <c r="L4282" s="85" t="s">
        <v>4282</v>
      </c>
      <c r="M4282" s="57" t="s">
        <v>44</v>
      </c>
      <c r="N4282" s="77">
        <v>2</v>
      </c>
    </row>
    <row r="4283" spans="1:14" s="151" customFormat="1" ht="28.5" hidden="1" outlineLevel="2">
      <c r="A4283" s="28" t="s">
        <v>4276</v>
      </c>
      <c r="B4283" s="29" t="s">
        <v>1116</v>
      </c>
      <c r="C4283" s="26" t="s">
        <v>2581</v>
      </c>
      <c r="D4283" s="26" t="s">
        <v>3591</v>
      </c>
      <c r="E4283" s="66" t="s">
        <v>4277</v>
      </c>
      <c r="F4283" s="65" t="s">
        <v>4283</v>
      </c>
      <c r="G4283" s="30" t="s">
        <v>1120</v>
      </c>
      <c r="H4283" s="30"/>
      <c r="I4283" s="24" t="s">
        <v>4146</v>
      </c>
      <c r="J4283" s="17" t="s">
        <v>1534</v>
      </c>
      <c r="K4283" s="17" t="s">
        <v>1534</v>
      </c>
      <c r="L4283" s="65" t="s">
        <v>1128</v>
      </c>
      <c r="M4283" s="57" t="s">
        <v>44</v>
      </c>
      <c r="N4283" s="77">
        <v>2</v>
      </c>
    </row>
    <row r="4284" spans="1:14" s="151" customFormat="1" ht="28.5" hidden="1" outlineLevel="2">
      <c r="A4284" s="28" t="s">
        <v>4276</v>
      </c>
      <c r="B4284" s="29" t="s">
        <v>1116</v>
      </c>
      <c r="C4284" s="26" t="s">
        <v>2581</v>
      </c>
      <c r="D4284" s="26" t="s">
        <v>3591</v>
      </c>
      <c r="E4284" s="66" t="s">
        <v>4277</v>
      </c>
      <c r="F4284" s="65" t="s">
        <v>4284</v>
      </c>
      <c r="G4284" s="30" t="s">
        <v>1120</v>
      </c>
      <c r="H4284" s="30"/>
      <c r="I4284" s="24" t="s">
        <v>4146</v>
      </c>
      <c r="J4284" s="17" t="s">
        <v>348</v>
      </c>
      <c r="K4284" s="17" t="s">
        <v>1534</v>
      </c>
      <c r="L4284" s="85" t="s">
        <v>4285</v>
      </c>
      <c r="M4284" s="57" t="s">
        <v>44</v>
      </c>
      <c r="N4284" s="77">
        <v>3</v>
      </c>
    </row>
    <row r="4285" spans="1:14" s="151" customFormat="1" ht="28.5" hidden="1" outlineLevel="2">
      <c r="A4285" s="28" t="s">
        <v>4276</v>
      </c>
      <c r="B4285" s="29" t="s">
        <v>1116</v>
      </c>
      <c r="C4285" s="26" t="s">
        <v>2581</v>
      </c>
      <c r="D4285" s="26" t="s">
        <v>3591</v>
      </c>
      <c r="E4285" s="66" t="s">
        <v>4277</v>
      </c>
      <c r="F4285" s="65" t="s">
        <v>4286</v>
      </c>
      <c r="G4285" s="30" t="s">
        <v>1120</v>
      </c>
      <c r="H4285" s="30"/>
      <c r="I4285" s="24" t="s">
        <v>4146</v>
      </c>
      <c r="J4285" s="17" t="s">
        <v>348</v>
      </c>
      <c r="K4285" s="17" t="s">
        <v>1534</v>
      </c>
      <c r="L4285" s="85" t="s">
        <v>4287</v>
      </c>
      <c r="M4285" s="57" t="s">
        <v>44</v>
      </c>
      <c r="N4285" s="77">
        <v>3</v>
      </c>
    </row>
    <row r="4286" spans="1:14" s="151" customFormat="1" ht="28.5" hidden="1" outlineLevel="2">
      <c r="A4286" s="28" t="s">
        <v>4288</v>
      </c>
      <c r="B4286" s="29" t="s">
        <v>1116</v>
      </c>
      <c r="C4286" s="26" t="s">
        <v>2581</v>
      </c>
      <c r="D4286" s="26" t="s">
        <v>3591</v>
      </c>
      <c r="E4286" s="66" t="s">
        <v>4289</v>
      </c>
      <c r="F4286" s="65" t="s">
        <v>4290</v>
      </c>
      <c r="G4286" s="30" t="s">
        <v>1120</v>
      </c>
      <c r="H4286" s="30"/>
      <c r="I4286" s="24" t="s">
        <v>4146</v>
      </c>
      <c r="J4286" s="17" t="s">
        <v>1534</v>
      </c>
      <c r="K4286" s="17" t="s">
        <v>1534</v>
      </c>
      <c r="L4286" s="65" t="s">
        <v>1153</v>
      </c>
      <c r="M4286" s="57" t="s">
        <v>44</v>
      </c>
      <c r="N4286" s="77">
        <v>1</v>
      </c>
    </row>
    <row r="4287" spans="1:14" s="151" customFormat="1" ht="28.5" hidden="1" outlineLevel="2">
      <c r="A4287" s="28" t="s">
        <v>4291</v>
      </c>
      <c r="B4287" s="29" t="s">
        <v>1116</v>
      </c>
      <c r="C4287" s="26" t="s">
        <v>2581</v>
      </c>
      <c r="D4287" s="26" t="s">
        <v>3591</v>
      </c>
      <c r="E4287" s="66" t="s">
        <v>4292</v>
      </c>
      <c r="F4287" s="65" t="s">
        <v>3057</v>
      </c>
      <c r="G4287" s="30" t="s">
        <v>1120</v>
      </c>
      <c r="H4287" s="30"/>
      <c r="I4287" s="24" t="s">
        <v>4146</v>
      </c>
      <c r="J4287" s="17" t="s">
        <v>1534</v>
      </c>
      <c r="K4287" s="17" t="s">
        <v>1534</v>
      </c>
      <c r="L4287" s="65" t="s">
        <v>1153</v>
      </c>
      <c r="M4287" s="57" t="s">
        <v>44</v>
      </c>
      <c r="N4287" s="77">
        <v>1</v>
      </c>
    </row>
    <row r="4288" spans="1:14" s="151" customFormat="1" ht="28.5" hidden="1" outlineLevel="2">
      <c r="A4288" s="28" t="s">
        <v>4293</v>
      </c>
      <c r="B4288" s="29" t="s">
        <v>1116</v>
      </c>
      <c r="C4288" s="26" t="s">
        <v>2581</v>
      </c>
      <c r="D4288" s="26" t="s">
        <v>3591</v>
      </c>
      <c r="E4288" s="66" t="s">
        <v>4294</v>
      </c>
      <c r="F4288" s="65" t="s">
        <v>4295</v>
      </c>
      <c r="G4288" s="30" t="s">
        <v>1120</v>
      </c>
      <c r="H4288" s="30"/>
      <c r="I4288" s="24" t="s">
        <v>4146</v>
      </c>
      <c r="J4288" s="17" t="s">
        <v>206</v>
      </c>
      <c r="K4288" s="17">
        <v>3</v>
      </c>
      <c r="L4288" s="85" t="s">
        <v>4264</v>
      </c>
      <c r="M4288" s="57" t="s">
        <v>44</v>
      </c>
      <c r="N4288" s="21">
        <v>1</v>
      </c>
    </row>
    <row r="4289" spans="1:14" s="151" customFormat="1" ht="28.5" hidden="1" outlineLevel="2">
      <c r="A4289" s="28" t="s">
        <v>4293</v>
      </c>
      <c r="B4289" s="29" t="s">
        <v>1116</v>
      </c>
      <c r="C4289" s="26" t="s">
        <v>2581</v>
      </c>
      <c r="D4289" s="26" t="s">
        <v>3591</v>
      </c>
      <c r="E4289" s="66" t="s">
        <v>4294</v>
      </c>
      <c r="F4289" s="65" t="s">
        <v>4296</v>
      </c>
      <c r="G4289" s="30" t="s">
        <v>1120</v>
      </c>
      <c r="H4289" s="30"/>
      <c r="I4289" s="24" t="s">
        <v>4146</v>
      </c>
      <c r="J4289" s="17" t="s">
        <v>206</v>
      </c>
      <c r="K4289" s="17">
        <v>3</v>
      </c>
      <c r="L4289" s="85" t="s">
        <v>4264</v>
      </c>
      <c r="M4289" s="57" t="s">
        <v>44</v>
      </c>
      <c r="N4289" s="21">
        <v>1</v>
      </c>
    </row>
    <row r="4290" spans="1:14" s="151" customFormat="1" ht="28.5" hidden="1" outlineLevel="2">
      <c r="A4290" s="28" t="s">
        <v>4293</v>
      </c>
      <c r="B4290" s="29" t="s">
        <v>1116</v>
      </c>
      <c r="C4290" s="26" t="s">
        <v>2581</v>
      </c>
      <c r="D4290" s="26" t="s">
        <v>3591</v>
      </c>
      <c r="E4290" s="66" t="s">
        <v>4294</v>
      </c>
      <c r="F4290" s="65" t="s">
        <v>4297</v>
      </c>
      <c r="G4290" s="30" t="s">
        <v>1120</v>
      </c>
      <c r="H4290" s="30"/>
      <c r="I4290" s="24" t="s">
        <v>4146</v>
      </c>
      <c r="J4290" s="17" t="s">
        <v>206</v>
      </c>
      <c r="K4290" s="17">
        <v>3</v>
      </c>
      <c r="L4290" s="85" t="s">
        <v>1169</v>
      </c>
      <c r="M4290" s="57" t="s">
        <v>44</v>
      </c>
      <c r="N4290" s="77">
        <v>7</v>
      </c>
    </row>
    <row r="4291" spans="1:14" s="151" customFormat="1" ht="28.5" hidden="1" outlineLevel="2">
      <c r="A4291" s="28" t="s">
        <v>4293</v>
      </c>
      <c r="B4291" s="29" t="s">
        <v>1116</v>
      </c>
      <c r="C4291" s="26" t="s">
        <v>2581</v>
      </c>
      <c r="D4291" s="26" t="s">
        <v>3591</v>
      </c>
      <c r="E4291" s="66" t="s">
        <v>4294</v>
      </c>
      <c r="F4291" s="65" t="s">
        <v>4298</v>
      </c>
      <c r="G4291" s="30" t="s">
        <v>1120</v>
      </c>
      <c r="H4291" s="30"/>
      <c r="I4291" s="24" t="s">
        <v>4146</v>
      </c>
      <c r="J4291" s="17" t="s">
        <v>206</v>
      </c>
      <c r="K4291" s="17">
        <v>3</v>
      </c>
      <c r="L4291" s="85" t="s">
        <v>4156</v>
      </c>
      <c r="M4291" s="57" t="s">
        <v>44</v>
      </c>
      <c r="N4291" s="77">
        <v>14</v>
      </c>
    </row>
    <row r="4292" spans="1:14" s="151" customFormat="1" ht="28.5" hidden="1" outlineLevel="2">
      <c r="A4292" s="28" t="s">
        <v>4293</v>
      </c>
      <c r="B4292" s="29" t="s">
        <v>1116</v>
      </c>
      <c r="C4292" s="26" t="s">
        <v>2581</v>
      </c>
      <c r="D4292" s="26" t="s">
        <v>3591</v>
      </c>
      <c r="E4292" s="66" t="s">
        <v>4294</v>
      </c>
      <c r="F4292" s="65" t="s">
        <v>4299</v>
      </c>
      <c r="G4292" s="30" t="s">
        <v>1120</v>
      </c>
      <c r="H4292" s="30"/>
      <c r="I4292" s="24" t="s">
        <v>4146</v>
      </c>
      <c r="J4292" s="17" t="s">
        <v>206</v>
      </c>
      <c r="K4292" s="17">
        <v>8</v>
      </c>
      <c r="L4292" s="65" t="s">
        <v>4242</v>
      </c>
      <c r="M4292" s="57" t="s">
        <v>44</v>
      </c>
      <c r="N4292" s="77">
        <v>7</v>
      </c>
    </row>
    <row r="4293" spans="1:14" s="151" customFormat="1" ht="28.5" hidden="1" outlineLevel="2">
      <c r="A4293" s="28" t="s">
        <v>4293</v>
      </c>
      <c r="B4293" s="29" t="s">
        <v>1116</v>
      </c>
      <c r="C4293" s="26" t="s">
        <v>2581</v>
      </c>
      <c r="D4293" s="26" t="s">
        <v>3591</v>
      </c>
      <c r="E4293" s="66" t="s">
        <v>4294</v>
      </c>
      <c r="F4293" s="65" t="s">
        <v>4300</v>
      </c>
      <c r="G4293" s="30" t="s">
        <v>1120</v>
      </c>
      <c r="H4293" s="30"/>
      <c r="I4293" s="24" t="s">
        <v>4146</v>
      </c>
      <c r="J4293" s="17" t="s">
        <v>206</v>
      </c>
      <c r="K4293" s="17">
        <v>3</v>
      </c>
      <c r="L4293" s="85" t="s">
        <v>4301</v>
      </c>
      <c r="M4293" s="57" t="s">
        <v>44</v>
      </c>
      <c r="N4293" s="77">
        <v>2</v>
      </c>
    </row>
    <row r="4294" spans="1:14" s="151" customFormat="1" ht="213.75" outlineLevel="1" collapsed="1">
      <c r="A4294" s="28" t="s">
        <v>1340</v>
      </c>
      <c r="B4294" s="30" t="s">
        <v>1116</v>
      </c>
      <c r="C4294" s="29" t="s">
        <v>2581</v>
      </c>
      <c r="D4294" s="29" t="s">
        <v>3591</v>
      </c>
      <c r="E4294" s="29"/>
      <c r="F4294" s="27" t="s">
        <v>6508</v>
      </c>
      <c r="G4294" s="30"/>
      <c r="H4294" s="30"/>
      <c r="I4294" s="29"/>
      <c r="J4294" s="61">
        <v>1</v>
      </c>
      <c r="K4294" s="147">
        <v>9</v>
      </c>
      <c r="L4294" s="27" t="str">
        <f>L4295&amp;" "&amp;N4295&amp;M4295&amp;", "&amp;L4296&amp;" "&amp;N4296&amp;M4296&amp;", "&amp;L4297&amp;" "&amp;N4297&amp;M4297&amp;", "&amp;L4298&amp;" "&amp;N4298&amp;M4298&amp;", "&amp;L4299&amp;" "&amp;N4299&amp;M4299&amp;", "&amp;L4300&amp;" "&amp;N4300&amp;M4300&amp;", "&amp;L4301&amp;" "&amp;N4301&amp;M4301&amp;", "&amp;L4302&amp;" "&amp;N4302&amp;M4302&amp;", "&amp;L4303&amp;" "&amp;N4303&amp;M4303&amp;", "&amp;L4304&amp;" "&amp;N4304&amp;M4304&amp;", "&amp;L4305&amp;" "&amp;M4305&amp;N4305&amp;", "&amp;L4306&amp;" "&amp;M4306&amp;N4306&amp;", "&amp;L4308&amp;" "&amp;M4308&amp;N4308&amp;", "&amp;L4309&amp;" "&amp;M4309&amp;N4309&amp;""</f>
        <v>Ремонт трансформаторов 110 кВ 1шт., Ремонт трансформаторов 110 кВ 1шт., Ремонт разъединителей 110 кВ 13шт., Ремонт выключателей 110 кВ 3шт., Ремонт разъединителей 110 кВ  2шт., Ремонт трансформатора напряжения 110 кВ 3шт., Ремонт высокочастотных заградителей 110 кВ 4шт., Ремонт конденсаторов связи 110 кВ 4шт., Нанесение антикоррозионной защиты металлоконструкций (порталов) 3т, Ремонт трансформаторов 6-10 кВ 1шт., Ремонт трансформаторов 6-10 кВ шт.1, Ремонт выключателей 6 кВ шт.6, Ремонт трансформаторов напряжения 6 кВ шт.2, Ремонт разъединителей 6-10 кВ шт.3</v>
      </c>
      <c r="M4294" s="30"/>
      <c r="N4294" s="21"/>
    </row>
    <row r="4295" spans="1:14" s="151" customFormat="1" ht="28.5" hidden="1" outlineLevel="2">
      <c r="A4295" s="28" t="s">
        <v>4302</v>
      </c>
      <c r="B4295" s="29" t="s">
        <v>1116</v>
      </c>
      <c r="C4295" s="26" t="s">
        <v>2581</v>
      </c>
      <c r="D4295" s="26" t="s">
        <v>3591</v>
      </c>
      <c r="E4295" s="66" t="s">
        <v>4303</v>
      </c>
      <c r="F4295" s="65" t="s">
        <v>4304</v>
      </c>
      <c r="G4295" s="30" t="s">
        <v>1120</v>
      </c>
      <c r="H4295" s="30"/>
      <c r="I4295" s="24" t="s">
        <v>4146</v>
      </c>
      <c r="J4295" s="17" t="s">
        <v>331</v>
      </c>
      <c r="K4295" s="17">
        <v>5</v>
      </c>
      <c r="L4295" s="65" t="s">
        <v>1153</v>
      </c>
      <c r="M4295" s="57" t="s">
        <v>44</v>
      </c>
      <c r="N4295" s="77">
        <v>1</v>
      </c>
    </row>
    <row r="4296" spans="1:14" s="151" customFormat="1" ht="28.5" hidden="1" outlineLevel="2">
      <c r="A4296" s="28" t="s">
        <v>4305</v>
      </c>
      <c r="B4296" s="29" t="s">
        <v>1116</v>
      </c>
      <c r="C4296" s="26" t="s">
        <v>2581</v>
      </c>
      <c r="D4296" s="26" t="s">
        <v>3591</v>
      </c>
      <c r="E4296" s="66" t="s">
        <v>4306</v>
      </c>
      <c r="F4296" s="65" t="s">
        <v>4307</v>
      </c>
      <c r="G4296" s="30" t="s">
        <v>1120</v>
      </c>
      <c r="H4296" s="30"/>
      <c r="I4296" s="24" t="s">
        <v>4146</v>
      </c>
      <c r="J4296" s="17" t="s">
        <v>215</v>
      </c>
      <c r="K4296" s="17">
        <v>4</v>
      </c>
      <c r="L4296" s="65" t="s">
        <v>1153</v>
      </c>
      <c r="M4296" s="57" t="s">
        <v>44</v>
      </c>
      <c r="N4296" s="77">
        <v>1</v>
      </c>
    </row>
    <row r="4297" spans="1:14" s="151" customFormat="1" ht="28.5" hidden="1" outlineLevel="2">
      <c r="A4297" s="28" t="s">
        <v>4308</v>
      </c>
      <c r="B4297" s="29" t="s">
        <v>1116</v>
      </c>
      <c r="C4297" s="26" t="s">
        <v>2581</v>
      </c>
      <c r="D4297" s="26" t="s">
        <v>3591</v>
      </c>
      <c r="E4297" s="66" t="s">
        <v>4309</v>
      </c>
      <c r="F4297" s="65" t="s">
        <v>4310</v>
      </c>
      <c r="G4297" s="30" t="s">
        <v>1120</v>
      </c>
      <c r="H4297" s="30"/>
      <c r="I4297" s="24" t="s">
        <v>4153</v>
      </c>
      <c r="J4297" s="17" t="s">
        <v>215</v>
      </c>
      <c r="K4297" s="17">
        <v>4</v>
      </c>
      <c r="L4297" s="85" t="s">
        <v>2981</v>
      </c>
      <c r="M4297" s="57" t="s">
        <v>44</v>
      </c>
      <c r="N4297" s="77">
        <v>13</v>
      </c>
    </row>
    <row r="4298" spans="1:14" s="151" customFormat="1" ht="28.5" hidden="1" outlineLevel="2">
      <c r="A4298" s="28" t="s">
        <v>4308</v>
      </c>
      <c r="B4298" s="29" t="s">
        <v>1116</v>
      </c>
      <c r="C4298" s="26" t="s">
        <v>2581</v>
      </c>
      <c r="D4298" s="26" t="s">
        <v>3591</v>
      </c>
      <c r="E4298" s="66" t="s">
        <v>4309</v>
      </c>
      <c r="F4298" s="65" t="s">
        <v>4311</v>
      </c>
      <c r="G4298" s="30" t="s">
        <v>1120</v>
      </c>
      <c r="H4298" s="30"/>
      <c r="I4298" s="24" t="s">
        <v>4153</v>
      </c>
      <c r="J4298" s="17" t="s">
        <v>332</v>
      </c>
      <c r="K4298" s="17" t="s">
        <v>348</v>
      </c>
      <c r="L4298" s="85" t="s">
        <v>1125</v>
      </c>
      <c r="M4298" s="57" t="s">
        <v>44</v>
      </c>
      <c r="N4298" s="77">
        <v>3</v>
      </c>
    </row>
    <row r="4299" spans="1:14" s="151" customFormat="1" ht="28.5" hidden="1" outlineLevel="2">
      <c r="A4299" s="28" t="s">
        <v>4308</v>
      </c>
      <c r="B4299" s="29" t="s">
        <v>1116</v>
      </c>
      <c r="C4299" s="26" t="s">
        <v>2581</v>
      </c>
      <c r="D4299" s="26" t="s">
        <v>3591</v>
      </c>
      <c r="E4299" s="66" t="s">
        <v>4309</v>
      </c>
      <c r="F4299" s="65" t="s">
        <v>4283</v>
      </c>
      <c r="G4299" s="30" t="s">
        <v>1120</v>
      </c>
      <c r="H4299" s="30"/>
      <c r="I4299" s="24" t="s">
        <v>4146</v>
      </c>
      <c r="J4299" s="17" t="s">
        <v>215</v>
      </c>
      <c r="K4299" s="17">
        <v>5</v>
      </c>
      <c r="L4299" s="65" t="s">
        <v>1128</v>
      </c>
      <c r="M4299" s="57" t="s">
        <v>44</v>
      </c>
      <c r="N4299" s="77">
        <v>2</v>
      </c>
    </row>
    <row r="4300" spans="1:14" s="151" customFormat="1" ht="28.5" hidden="1" outlineLevel="2">
      <c r="A4300" s="28" t="s">
        <v>4308</v>
      </c>
      <c r="B4300" s="29" t="s">
        <v>1116</v>
      </c>
      <c r="C4300" s="26" t="s">
        <v>2581</v>
      </c>
      <c r="D4300" s="26" t="s">
        <v>3591</v>
      </c>
      <c r="E4300" s="66" t="s">
        <v>4309</v>
      </c>
      <c r="F4300" s="65" t="s">
        <v>4312</v>
      </c>
      <c r="G4300" s="30" t="s">
        <v>1120</v>
      </c>
      <c r="H4300" s="30"/>
      <c r="I4300" s="24" t="s">
        <v>4146</v>
      </c>
      <c r="J4300" s="17" t="s">
        <v>215</v>
      </c>
      <c r="K4300" s="17" t="s">
        <v>215</v>
      </c>
      <c r="L4300" s="85" t="s">
        <v>4313</v>
      </c>
      <c r="M4300" s="57" t="s">
        <v>44</v>
      </c>
      <c r="N4300" s="77">
        <v>3</v>
      </c>
    </row>
    <row r="4301" spans="1:14" s="151" customFormat="1" ht="28.5" hidden="1" outlineLevel="2">
      <c r="A4301" s="28" t="s">
        <v>4308</v>
      </c>
      <c r="B4301" s="29" t="s">
        <v>1116</v>
      </c>
      <c r="C4301" s="26" t="s">
        <v>2581</v>
      </c>
      <c r="D4301" s="26" t="s">
        <v>3591</v>
      </c>
      <c r="E4301" s="66" t="s">
        <v>4309</v>
      </c>
      <c r="F4301" s="65" t="s">
        <v>4314</v>
      </c>
      <c r="G4301" s="30" t="s">
        <v>1120</v>
      </c>
      <c r="H4301" s="30"/>
      <c r="I4301" s="24" t="s">
        <v>4146</v>
      </c>
      <c r="J4301" s="17" t="s">
        <v>331</v>
      </c>
      <c r="K4301" s="17">
        <v>9</v>
      </c>
      <c r="L4301" s="85" t="s">
        <v>4285</v>
      </c>
      <c r="M4301" s="57" t="s">
        <v>44</v>
      </c>
      <c r="N4301" s="77">
        <v>4</v>
      </c>
    </row>
    <row r="4302" spans="1:14" s="151" customFormat="1" ht="28.5" hidden="1" outlineLevel="2">
      <c r="A4302" s="28" t="s">
        <v>4308</v>
      </c>
      <c r="B4302" s="29" t="s">
        <v>1116</v>
      </c>
      <c r="C4302" s="26" t="s">
        <v>2581</v>
      </c>
      <c r="D4302" s="26" t="s">
        <v>3591</v>
      </c>
      <c r="E4302" s="66" t="s">
        <v>4309</v>
      </c>
      <c r="F4302" s="65" t="s">
        <v>4315</v>
      </c>
      <c r="G4302" s="30" t="s">
        <v>1120</v>
      </c>
      <c r="H4302" s="30"/>
      <c r="I4302" s="24" t="s">
        <v>4146</v>
      </c>
      <c r="J4302" s="17" t="s">
        <v>331</v>
      </c>
      <c r="K4302" s="17">
        <v>9</v>
      </c>
      <c r="L4302" s="85" t="s">
        <v>4287</v>
      </c>
      <c r="M4302" s="57" t="s">
        <v>44</v>
      </c>
      <c r="N4302" s="77">
        <v>4</v>
      </c>
    </row>
    <row r="4303" spans="1:14" s="151" customFormat="1" ht="42.75" hidden="1" outlineLevel="2">
      <c r="A4303" s="28" t="s">
        <v>4308</v>
      </c>
      <c r="B4303" s="29" t="s">
        <v>1116</v>
      </c>
      <c r="C4303" s="26" t="s">
        <v>2581</v>
      </c>
      <c r="D4303" s="26" t="s">
        <v>3591</v>
      </c>
      <c r="E4303" s="66" t="s">
        <v>4309</v>
      </c>
      <c r="F4303" s="27" t="s">
        <v>4316</v>
      </c>
      <c r="G4303" s="30" t="s">
        <v>2766</v>
      </c>
      <c r="H4303" s="30" t="s">
        <v>4317</v>
      </c>
      <c r="I4303" s="24" t="s">
        <v>4146</v>
      </c>
      <c r="J4303" s="17">
        <v>4</v>
      </c>
      <c r="K4303" s="17">
        <v>9</v>
      </c>
      <c r="L4303" s="86" t="s">
        <v>4318</v>
      </c>
      <c r="M4303" s="66" t="s">
        <v>1475</v>
      </c>
      <c r="N4303" s="77">
        <v>3</v>
      </c>
    </row>
    <row r="4304" spans="1:14" s="151" customFormat="1" ht="28.5" hidden="1" outlineLevel="2">
      <c r="A4304" s="28" t="s">
        <v>4319</v>
      </c>
      <c r="B4304" s="29" t="s">
        <v>1116</v>
      </c>
      <c r="C4304" s="26" t="s">
        <v>2581</v>
      </c>
      <c r="D4304" s="26" t="s">
        <v>3591</v>
      </c>
      <c r="E4304" s="66" t="s">
        <v>4320</v>
      </c>
      <c r="F4304" s="65" t="s">
        <v>4321</v>
      </c>
      <c r="G4304" s="30" t="s">
        <v>1120</v>
      </c>
      <c r="H4304" s="30"/>
      <c r="I4304" s="24" t="s">
        <v>4146</v>
      </c>
      <c r="J4304" s="17" t="s">
        <v>332</v>
      </c>
      <c r="K4304" s="17">
        <v>6</v>
      </c>
      <c r="L4304" s="85" t="s">
        <v>4264</v>
      </c>
      <c r="M4304" s="57" t="s">
        <v>44</v>
      </c>
      <c r="N4304" s="21">
        <v>1</v>
      </c>
    </row>
    <row r="4305" spans="1:14" s="151" customFormat="1" ht="28.5" hidden="1" outlineLevel="2">
      <c r="A4305" s="28" t="s">
        <v>4322</v>
      </c>
      <c r="B4305" s="29" t="s">
        <v>1116</v>
      </c>
      <c r="C4305" s="26" t="s">
        <v>2581</v>
      </c>
      <c r="D4305" s="26" t="s">
        <v>3591</v>
      </c>
      <c r="E4305" s="66" t="s">
        <v>4323</v>
      </c>
      <c r="F4305" s="65" t="s">
        <v>4321</v>
      </c>
      <c r="G4305" s="30" t="s">
        <v>1120</v>
      </c>
      <c r="H4305" s="30"/>
      <c r="I4305" s="24" t="s">
        <v>4146</v>
      </c>
      <c r="J4305" s="17" t="s">
        <v>348</v>
      </c>
      <c r="K4305" s="17">
        <v>8</v>
      </c>
      <c r="L4305" s="85" t="s">
        <v>4264</v>
      </c>
      <c r="M4305" s="57" t="s">
        <v>44</v>
      </c>
      <c r="N4305" s="21">
        <v>1</v>
      </c>
    </row>
    <row r="4306" spans="1:14" s="151" customFormat="1" ht="28.5" hidden="1" outlineLevel="2">
      <c r="A4306" s="28" t="s">
        <v>4324</v>
      </c>
      <c r="B4306" s="29" t="s">
        <v>1116</v>
      </c>
      <c r="C4306" s="26" t="s">
        <v>2581</v>
      </c>
      <c r="D4306" s="26" t="s">
        <v>3591</v>
      </c>
      <c r="E4306" s="66" t="s">
        <v>4325</v>
      </c>
      <c r="F4306" s="65" t="s">
        <v>4326</v>
      </c>
      <c r="G4306" s="30" t="s">
        <v>1120</v>
      </c>
      <c r="H4306" s="30"/>
      <c r="I4306" s="24" t="s">
        <v>4153</v>
      </c>
      <c r="J4306" s="17" t="s">
        <v>769</v>
      </c>
      <c r="K4306" s="17">
        <v>3</v>
      </c>
      <c r="L4306" s="85" t="s">
        <v>1142</v>
      </c>
      <c r="M4306" s="57" t="s">
        <v>44</v>
      </c>
      <c r="N4306" s="77">
        <v>6</v>
      </c>
    </row>
    <row r="4307" spans="1:14" s="151" customFormat="1" ht="28.5" hidden="1" outlineLevel="2">
      <c r="A4307" s="28" t="s">
        <v>4324</v>
      </c>
      <c r="B4307" s="29" t="s">
        <v>1116</v>
      </c>
      <c r="C4307" s="26" t="s">
        <v>2581</v>
      </c>
      <c r="D4307" s="26" t="s">
        <v>3591</v>
      </c>
      <c r="E4307" s="66" t="s">
        <v>4325</v>
      </c>
      <c r="F4307" s="65" t="s">
        <v>4327</v>
      </c>
      <c r="G4307" s="30" t="s">
        <v>1120</v>
      </c>
      <c r="H4307" s="30"/>
      <c r="I4307" s="24" t="s">
        <v>4146</v>
      </c>
      <c r="J4307" s="17" t="s">
        <v>769</v>
      </c>
      <c r="K4307" s="17">
        <v>3</v>
      </c>
      <c r="L4307" s="71" t="s">
        <v>1843</v>
      </c>
      <c r="M4307" s="57" t="s">
        <v>44</v>
      </c>
      <c r="N4307" s="77">
        <v>7</v>
      </c>
    </row>
    <row r="4308" spans="1:14" s="151" customFormat="1" ht="28.5" hidden="1" outlineLevel="2">
      <c r="A4308" s="28" t="s">
        <v>4324</v>
      </c>
      <c r="B4308" s="29" t="s">
        <v>1116</v>
      </c>
      <c r="C4308" s="26" t="s">
        <v>2581</v>
      </c>
      <c r="D4308" s="26" t="s">
        <v>3591</v>
      </c>
      <c r="E4308" s="66" t="s">
        <v>4325</v>
      </c>
      <c r="F4308" s="65" t="s">
        <v>4328</v>
      </c>
      <c r="G4308" s="30" t="s">
        <v>1120</v>
      </c>
      <c r="H4308" s="30"/>
      <c r="I4308" s="24" t="s">
        <v>4146</v>
      </c>
      <c r="J4308" s="17" t="s">
        <v>769</v>
      </c>
      <c r="K4308" s="17">
        <v>3</v>
      </c>
      <c r="L4308" s="85" t="s">
        <v>1484</v>
      </c>
      <c r="M4308" s="57" t="s">
        <v>44</v>
      </c>
      <c r="N4308" s="77">
        <v>2</v>
      </c>
    </row>
    <row r="4309" spans="1:14" s="151" customFormat="1" ht="28.5" hidden="1" outlineLevel="2">
      <c r="A4309" s="28" t="s">
        <v>4324</v>
      </c>
      <c r="B4309" s="29" t="s">
        <v>1116</v>
      </c>
      <c r="C4309" s="26" t="s">
        <v>2581</v>
      </c>
      <c r="D4309" s="26" t="s">
        <v>3591</v>
      </c>
      <c r="E4309" s="66" t="s">
        <v>4325</v>
      </c>
      <c r="F4309" s="65" t="s">
        <v>4329</v>
      </c>
      <c r="G4309" s="30" t="s">
        <v>1120</v>
      </c>
      <c r="H4309" s="30"/>
      <c r="I4309" s="24" t="s">
        <v>4146</v>
      </c>
      <c r="J4309" s="17" t="s">
        <v>769</v>
      </c>
      <c r="K4309" s="17">
        <v>3</v>
      </c>
      <c r="L4309" s="65" t="s">
        <v>4242</v>
      </c>
      <c r="M4309" s="57" t="s">
        <v>44</v>
      </c>
      <c r="N4309" s="77">
        <v>3</v>
      </c>
    </row>
    <row r="4310" spans="1:14" s="151" customFormat="1" ht="42.75" outlineLevel="1" collapsed="1">
      <c r="A4310" s="28" t="s">
        <v>1358</v>
      </c>
      <c r="B4310" s="30" t="s">
        <v>1116</v>
      </c>
      <c r="C4310" s="29" t="s">
        <v>2581</v>
      </c>
      <c r="D4310" s="29" t="s">
        <v>3591</v>
      </c>
      <c r="E4310" s="29"/>
      <c r="F4310" s="27" t="s">
        <v>4330</v>
      </c>
      <c r="G4310" s="30"/>
      <c r="H4310" s="30"/>
      <c r="I4310" s="29"/>
      <c r="J4310" s="61">
        <v>4</v>
      </c>
      <c r="K4310" s="147">
        <v>10</v>
      </c>
      <c r="L4310" s="27" t="str">
        <f>L4311&amp;" "&amp;N4311&amp;M4311&amp;", "&amp;L4312&amp;" "&amp;N4312&amp;M4312&amp;""</f>
        <v>Ремонт трансформаторов 110 кВ 1шт., Ремонт поврежденных связей и элементов заземляющих устройств ОРУ 110 кВ 1шт.</v>
      </c>
      <c r="M4310" s="30"/>
      <c r="N4310" s="21"/>
    </row>
    <row r="4311" spans="1:14" s="151" customFormat="1" ht="28.5" hidden="1" outlineLevel="2">
      <c r="A4311" s="28" t="s">
        <v>4331</v>
      </c>
      <c r="B4311" s="29" t="s">
        <v>1116</v>
      </c>
      <c r="C4311" s="26" t="s">
        <v>2581</v>
      </c>
      <c r="D4311" s="26" t="s">
        <v>3591</v>
      </c>
      <c r="E4311" s="66" t="s">
        <v>4332</v>
      </c>
      <c r="F4311" s="65" t="s">
        <v>4333</v>
      </c>
      <c r="G4311" s="30" t="s">
        <v>1120</v>
      </c>
      <c r="H4311" s="30"/>
      <c r="I4311" s="24" t="s">
        <v>4146</v>
      </c>
      <c r="J4311" s="17" t="s">
        <v>215</v>
      </c>
      <c r="K4311" s="17">
        <v>4</v>
      </c>
      <c r="L4311" s="65" t="s">
        <v>1153</v>
      </c>
      <c r="M4311" s="57" t="s">
        <v>44</v>
      </c>
      <c r="N4311" s="77">
        <v>1</v>
      </c>
    </row>
    <row r="4312" spans="1:14" s="151" customFormat="1" ht="99.75" hidden="1" outlineLevel="2">
      <c r="A4312" s="28" t="s">
        <v>4334</v>
      </c>
      <c r="B4312" s="29" t="s">
        <v>1116</v>
      </c>
      <c r="C4312" s="26" t="s">
        <v>2581</v>
      </c>
      <c r="D4312" s="26" t="s">
        <v>3591</v>
      </c>
      <c r="E4312" s="66" t="s">
        <v>4335</v>
      </c>
      <c r="F4312" s="65" t="s">
        <v>4336</v>
      </c>
      <c r="G4312" s="30" t="s">
        <v>45</v>
      </c>
      <c r="H4312" s="30" t="s">
        <v>4337</v>
      </c>
      <c r="I4312" s="24" t="s">
        <v>43</v>
      </c>
      <c r="J4312" s="17">
        <v>7</v>
      </c>
      <c r="K4312" s="17">
        <v>10</v>
      </c>
      <c r="L4312" s="65" t="s">
        <v>4336</v>
      </c>
      <c r="M4312" s="57" t="s">
        <v>44</v>
      </c>
      <c r="N4312" s="77">
        <v>1</v>
      </c>
    </row>
    <row r="4313" spans="1:14" s="151" customFormat="1" ht="85.5" outlineLevel="1" collapsed="1">
      <c r="A4313" s="28" t="s">
        <v>1373</v>
      </c>
      <c r="B4313" s="30" t="s">
        <v>1116</v>
      </c>
      <c r="C4313" s="29" t="s">
        <v>2581</v>
      </c>
      <c r="D4313" s="29" t="s">
        <v>3591</v>
      </c>
      <c r="E4313" s="29"/>
      <c r="F4313" s="27" t="s">
        <v>4338</v>
      </c>
      <c r="G4313" s="30"/>
      <c r="H4313" s="30"/>
      <c r="I4313" s="29"/>
      <c r="J4313" s="61">
        <v>6</v>
      </c>
      <c r="K4313" s="147">
        <v>8</v>
      </c>
      <c r="L4313" s="27" t="str">
        <f>L4314&amp;" "&amp;N4314&amp;M4314&amp;", "&amp;L4315&amp;" "&amp;N4315&amp;M4315&amp;", "&amp;L4316&amp;" "&amp;N4316&amp;M4316&amp;", "&amp;L4317&amp;" "&amp;N4317&amp;M4317&amp;", "&amp;L4318&amp;" "&amp;N4318&amp;M4318&amp;", "&amp;L4319&amp;" "&amp;N4319&amp;M4319&amp;""</f>
        <v>Ремонт трансформаторов 35 кВ 1шт., Ремонт выключателей 35 кВ 3шт., Ремонт разъединителей 35 кВ 6шт., Ремонт трансформаторов тока 35 кВ 3шт., Ремонт высокочастотных заградителей 35 кВ 4шт., Ремонт конденсаторов связи 35 кВ 4шт.</v>
      </c>
      <c r="M4313" s="30"/>
      <c r="N4313" s="21"/>
    </row>
    <row r="4314" spans="1:14" s="151" customFormat="1" ht="28.5" hidden="1" outlineLevel="2">
      <c r="A4314" s="28" t="s">
        <v>4339</v>
      </c>
      <c r="B4314" s="29" t="s">
        <v>1116</v>
      </c>
      <c r="C4314" s="26" t="s">
        <v>2581</v>
      </c>
      <c r="D4314" s="26" t="s">
        <v>3591</v>
      </c>
      <c r="E4314" s="66" t="s">
        <v>4340</v>
      </c>
      <c r="F4314" s="65" t="s">
        <v>4341</v>
      </c>
      <c r="G4314" s="30" t="s">
        <v>1120</v>
      </c>
      <c r="H4314" s="30"/>
      <c r="I4314" s="24" t="s">
        <v>4146</v>
      </c>
      <c r="J4314" s="17" t="s">
        <v>332</v>
      </c>
      <c r="K4314" s="17">
        <v>6</v>
      </c>
      <c r="L4314" s="85" t="s">
        <v>1307</v>
      </c>
      <c r="M4314" s="57" t="s">
        <v>44</v>
      </c>
      <c r="N4314" s="77">
        <v>1</v>
      </c>
    </row>
    <row r="4315" spans="1:14" s="151" customFormat="1" ht="28.5" hidden="1" outlineLevel="2">
      <c r="A4315" s="28" t="s">
        <v>4342</v>
      </c>
      <c r="B4315" s="29" t="s">
        <v>1116</v>
      </c>
      <c r="C4315" s="26" t="s">
        <v>2581</v>
      </c>
      <c r="D4315" s="26" t="s">
        <v>3591</v>
      </c>
      <c r="E4315" s="66" t="s">
        <v>4343</v>
      </c>
      <c r="F4315" s="65" t="s">
        <v>4344</v>
      </c>
      <c r="G4315" s="30" t="s">
        <v>1120</v>
      </c>
      <c r="H4315" s="30"/>
      <c r="I4315" s="24" t="s">
        <v>4153</v>
      </c>
      <c r="J4315" s="17" t="s">
        <v>332</v>
      </c>
      <c r="K4315" s="17">
        <v>8</v>
      </c>
      <c r="L4315" s="85" t="s">
        <v>1132</v>
      </c>
      <c r="M4315" s="57" t="s">
        <v>44</v>
      </c>
      <c r="N4315" s="77">
        <v>3</v>
      </c>
    </row>
    <row r="4316" spans="1:14" s="151" customFormat="1" ht="28.5" hidden="1" outlineLevel="2">
      <c r="A4316" s="28" t="s">
        <v>4342</v>
      </c>
      <c r="B4316" s="29" t="s">
        <v>1116</v>
      </c>
      <c r="C4316" s="26" t="s">
        <v>2581</v>
      </c>
      <c r="D4316" s="26" t="s">
        <v>3591</v>
      </c>
      <c r="E4316" s="66" t="s">
        <v>4343</v>
      </c>
      <c r="F4316" s="65" t="s">
        <v>4345</v>
      </c>
      <c r="G4316" s="30" t="s">
        <v>1120</v>
      </c>
      <c r="H4316" s="30"/>
      <c r="I4316" s="24" t="s">
        <v>4153</v>
      </c>
      <c r="J4316" s="17" t="s">
        <v>332</v>
      </c>
      <c r="K4316" s="17">
        <v>7</v>
      </c>
      <c r="L4316" s="85" t="s">
        <v>1367</v>
      </c>
      <c r="M4316" s="57" t="s">
        <v>44</v>
      </c>
      <c r="N4316" s="77">
        <v>6</v>
      </c>
    </row>
    <row r="4317" spans="1:14" s="151" customFormat="1" ht="28.5" hidden="1" outlineLevel="2">
      <c r="A4317" s="28" t="s">
        <v>4342</v>
      </c>
      <c r="B4317" s="29" t="s">
        <v>1116</v>
      </c>
      <c r="C4317" s="26" t="s">
        <v>2581</v>
      </c>
      <c r="D4317" s="26" t="s">
        <v>3591</v>
      </c>
      <c r="E4317" s="66" t="s">
        <v>4343</v>
      </c>
      <c r="F4317" s="65" t="s">
        <v>4346</v>
      </c>
      <c r="G4317" s="30" t="s">
        <v>1120</v>
      </c>
      <c r="H4317" s="30"/>
      <c r="I4317" s="24" t="s">
        <v>4146</v>
      </c>
      <c r="J4317" s="17" t="s">
        <v>332</v>
      </c>
      <c r="K4317" s="17">
        <v>6</v>
      </c>
      <c r="L4317" s="85" t="s">
        <v>4347</v>
      </c>
      <c r="M4317" s="57" t="s">
        <v>44</v>
      </c>
      <c r="N4317" s="77">
        <v>3</v>
      </c>
    </row>
    <row r="4318" spans="1:14" s="151" customFormat="1" ht="28.5" hidden="1" outlineLevel="2">
      <c r="A4318" s="28" t="s">
        <v>4342</v>
      </c>
      <c r="B4318" s="29" t="s">
        <v>1116</v>
      </c>
      <c r="C4318" s="26" t="s">
        <v>2581</v>
      </c>
      <c r="D4318" s="26" t="s">
        <v>3591</v>
      </c>
      <c r="E4318" s="66" t="s">
        <v>4343</v>
      </c>
      <c r="F4318" s="65" t="s">
        <v>4348</v>
      </c>
      <c r="G4318" s="30" t="s">
        <v>1120</v>
      </c>
      <c r="H4318" s="30"/>
      <c r="I4318" s="24" t="s">
        <v>4146</v>
      </c>
      <c r="J4318" s="17" t="s">
        <v>332</v>
      </c>
      <c r="K4318" s="17">
        <v>7</v>
      </c>
      <c r="L4318" s="85" t="s">
        <v>3068</v>
      </c>
      <c r="M4318" s="57" t="s">
        <v>44</v>
      </c>
      <c r="N4318" s="77">
        <v>4</v>
      </c>
    </row>
    <row r="4319" spans="1:14" s="151" customFormat="1" ht="28.5" hidden="1" outlineLevel="2">
      <c r="A4319" s="28" t="s">
        <v>4342</v>
      </c>
      <c r="B4319" s="29" t="s">
        <v>1116</v>
      </c>
      <c r="C4319" s="26" t="s">
        <v>2581</v>
      </c>
      <c r="D4319" s="26" t="s">
        <v>3591</v>
      </c>
      <c r="E4319" s="66" t="s">
        <v>4343</v>
      </c>
      <c r="F4319" s="65" t="s">
        <v>4349</v>
      </c>
      <c r="G4319" s="30" t="s">
        <v>1120</v>
      </c>
      <c r="H4319" s="30"/>
      <c r="I4319" s="24" t="s">
        <v>4146</v>
      </c>
      <c r="J4319" s="17" t="s">
        <v>332</v>
      </c>
      <c r="K4319" s="17">
        <v>7</v>
      </c>
      <c r="L4319" s="85" t="s">
        <v>3070</v>
      </c>
      <c r="M4319" s="57" t="s">
        <v>44</v>
      </c>
      <c r="N4319" s="77">
        <v>4</v>
      </c>
    </row>
    <row r="4320" spans="1:14" s="151" customFormat="1" ht="128.25" outlineLevel="1" collapsed="1">
      <c r="A4320" s="28" t="s">
        <v>1390</v>
      </c>
      <c r="B4320" s="30" t="s">
        <v>1116</v>
      </c>
      <c r="C4320" s="29" t="s">
        <v>2581</v>
      </c>
      <c r="D4320" s="29" t="s">
        <v>3591</v>
      </c>
      <c r="E4320" s="29"/>
      <c r="F4320" s="27" t="s">
        <v>4350</v>
      </c>
      <c r="G4320" s="30"/>
      <c r="H4320" s="30"/>
      <c r="I4320" s="29"/>
      <c r="J4320" s="61">
        <v>3</v>
      </c>
      <c r="K4320" s="147">
        <v>9</v>
      </c>
      <c r="L4320" s="27" t="str">
        <f>L4321&amp;" "&amp;N4321&amp;M4321&amp;", "&amp;L4322&amp;" "&amp;N4322&amp;M4322&amp;", "&amp;L4323&amp;" "&amp;N4323&amp;M4323&amp;", "&amp;L4324&amp;" "&amp;N4324&amp;M4324&amp;", "&amp;L4325&amp;" "&amp;N4325&amp;M4325&amp;", "&amp;L4326&amp;" "&amp;N4326&amp;M4326&amp;", "&amp;L4327&amp;" "&amp;N4327&amp;M4327&amp;", "&amp;L4328&amp;" "&amp;N4328&amp;M4328&amp;""</f>
        <v>Ремонт выключателей 35 кВ 6шт., Ремонт выключателей 35 кВ 1шт., Ремонт выключателей 35 кВ 1шт., Ремонт разъединителей 35 кВ 16шт., Ремонт высокочастотных заградителей 35 кВ 5шт., Ремонт конденсаторов связи 35 кВ 5шт., Ремонт трансформатора напряжения 35 кВ 6шт., Нанесение антикоррозионной защиты металлоконструкций (порталов) 5т</v>
      </c>
      <c r="M4320" s="30"/>
      <c r="N4320" s="21"/>
    </row>
    <row r="4321" spans="1:14" s="151" customFormat="1" ht="71.25" hidden="1" outlineLevel="2">
      <c r="A4321" s="28" t="s">
        <v>1390</v>
      </c>
      <c r="B4321" s="29" t="s">
        <v>1116</v>
      </c>
      <c r="C4321" s="26" t="s">
        <v>2581</v>
      </c>
      <c r="D4321" s="26" t="s">
        <v>3591</v>
      </c>
      <c r="E4321" s="66" t="s">
        <v>4351</v>
      </c>
      <c r="F4321" s="65" t="s">
        <v>4352</v>
      </c>
      <c r="G4321" s="30" t="s">
        <v>1120</v>
      </c>
      <c r="H4321" s="30"/>
      <c r="I4321" s="24" t="s">
        <v>4153</v>
      </c>
      <c r="J4321" s="17" t="s">
        <v>331</v>
      </c>
      <c r="K4321" s="17">
        <v>8</v>
      </c>
      <c r="L4321" s="85" t="s">
        <v>1132</v>
      </c>
      <c r="M4321" s="57" t="s">
        <v>44</v>
      </c>
      <c r="N4321" s="77">
        <v>6</v>
      </c>
    </row>
    <row r="4322" spans="1:14" s="151" customFormat="1" ht="28.5" hidden="1" outlineLevel="2">
      <c r="A4322" s="28" t="s">
        <v>1390</v>
      </c>
      <c r="B4322" s="29" t="s">
        <v>1116</v>
      </c>
      <c r="C4322" s="26" t="s">
        <v>2581</v>
      </c>
      <c r="D4322" s="26" t="s">
        <v>3591</v>
      </c>
      <c r="E4322" s="66" t="s">
        <v>4351</v>
      </c>
      <c r="F4322" s="65" t="s">
        <v>4353</v>
      </c>
      <c r="G4322" s="30" t="s">
        <v>1120</v>
      </c>
      <c r="H4322" s="30"/>
      <c r="I4322" s="24" t="s">
        <v>4153</v>
      </c>
      <c r="J4322" s="17" t="s">
        <v>344</v>
      </c>
      <c r="K4322" s="17">
        <v>9</v>
      </c>
      <c r="L4322" s="85" t="s">
        <v>1132</v>
      </c>
      <c r="M4322" s="57" t="s">
        <v>44</v>
      </c>
      <c r="N4322" s="77">
        <v>1</v>
      </c>
    </row>
    <row r="4323" spans="1:14" s="151" customFormat="1" ht="28.5" hidden="1" outlineLevel="2">
      <c r="A4323" s="28" t="s">
        <v>1390</v>
      </c>
      <c r="B4323" s="29" t="s">
        <v>1116</v>
      </c>
      <c r="C4323" s="26" t="s">
        <v>2581</v>
      </c>
      <c r="D4323" s="26" t="s">
        <v>3591</v>
      </c>
      <c r="E4323" s="66" t="s">
        <v>4351</v>
      </c>
      <c r="F4323" s="65" t="s">
        <v>4354</v>
      </c>
      <c r="G4323" s="30" t="s">
        <v>1120</v>
      </c>
      <c r="H4323" s="30"/>
      <c r="I4323" s="24" t="s">
        <v>4146</v>
      </c>
      <c r="J4323" s="17" t="s">
        <v>206</v>
      </c>
      <c r="K4323" s="17">
        <v>3</v>
      </c>
      <c r="L4323" s="85" t="s">
        <v>1132</v>
      </c>
      <c r="M4323" s="57" t="s">
        <v>44</v>
      </c>
      <c r="N4323" s="21">
        <v>1</v>
      </c>
    </row>
    <row r="4324" spans="1:14" s="151" customFormat="1" ht="185.25" hidden="1" outlineLevel="2">
      <c r="A4324" s="28" t="s">
        <v>1390</v>
      </c>
      <c r="B4324" s="29" t="s">
        <v>1116</v>
      </c>
      <c r="C4324" s="26" t="s">
        <v>2581</v>
      </c>
      <c r="D4324" s="26" t="s">
        <v>3591</v>
      </c>
      <c r="E4324" s="66" t="s">
        <v>4351</v>
      </c>
      <c r="F4324" s="65" t="s">
        <v>4355</v>
      </c>
      <c r="G4324" s="30" t="s">
        <v>1120</v>
      </c>
      <c r="H4324" s="30"/>
      <c r="I4324" s="24" t="s">
        <v>4153</v>
      </c>
      <c r="J4324" s="17" t="s">
        <v>215</v>
      </c>
      <c r="K4324" s="17">
        <v>9</v>
      </c>
      <c r="L4324" s="85" t="s">
        <v>1367</v>
      </c>
      <c r="M4324" s="57" t="s">
        <v>44</v>
      </c>
      <c r="N4324" s="77">
        <v>16</v>
      </c>
    </row>
    <row r="4325" spans="1:14" s="151" customFormat="1" ht="42.75" hidden="1" outlineLevel="2">
      <c r="A4325" s="28" t="s">
        <v>1390</v>
      </c>
      <c r="B4325" s="29" t="s">
        <v>1116</v>
      </c>
      <c r="C4325" s="26" t="s">
        <v>2581</v>
      </c>
      <c r="D4325" s="26" t="s">
        <v>3591</v>
      </c>
      <c r="E4325" s="66" t="s">
        <v>4351</v>
      </c>
      <c r="F4325" s="65" t="s">
        <v>4356</v>
      </c>
      <c r="G4325" s="30" t="s">
        <v>1120</v>
      </c>
      <c r="H4325" s="30"/>
      <c r="I4325" s="24" t="s">
        <v>4146</v>
      </c>
      <c r="J4325" s="17" t="s">
        <v>332</v>
      </c>
      <c r="K4325" s="17">
        <v>6</v>
      </c>
      <c r="L4325" s="85" t="s">
        <v>3068</v>
      </c>
      <c r="M4325" s="57" t="s">
        <v>44</v>
      </c>
      <c r="N4325" s="77">
        <v>5</v>
      </c>
    </row>
    <row r="4326" spans="1:14" s="151" customFormat="1" ht="42.75" hidden="1" outlineLevel="2">
      <c r="A4326" s="28" t="s">
        <v>1390</v>
      </c>
      <c r="B4326" s="29" t="s">
        <v>1116</v>
      </c>
      <c r="C4326" s="26" t="s">
        <v>2581</v>
      </c>
      <c r="D4326" s="26" t="s">
        <v>3591</v>
      </c>
      <c r="E4326" s="66" t="s">
        <v>4351</v>
      </c>
      <c r="F4326" s="65" t="s">
        <v>4357</v>
      </c>
      <c r="G4326" s="30" t="s">
        <v>1120</v>
      </c>
      <c r="H4326" s="30"/>
      <c r="I4326" s="24" t="s">
        <v>4146</v>
      </c>
      <c r="J4326" s="17" t="s">
        <v>332</v>
      </c>
      <c r="K4326" s="17">
        <v>8</v>
      </c>
      <c r="L4326" s="85" t="s">
        <v>3070</v>
      </c>
      <c r="M4326" s="57" t="s">
        <v>44</v>
      </c>
      <c r="N4326" s="77">
        <v>5</v>
      </c>
    </row>
    <row r="4327" spans="1:14" s="151" customFormat="1" ht="28.5" hidden="1" outlineLevel="2">
      <c r="A4327" s="28" t="s">
        <v>1390</v>
      </c>
      <c r="B4327" s="29" t="s">
        <v>1116</v>
      </c>
      <c r="C4327" s="26" t="s">
        <v>2581</v>
      </c>
      <c r="D4327" s="26" t="s">
        <v>3591</v>
      </c>
      <c r="E4327" s="66" t="s">
        <v>4351</v>
      </c>
      <c r="F4327" s="65" t="s">
        <v>4358</v>
      </c>
      <c r="G4327" s="30" t="s">
        <v>1120</v>
      </c>
      <c r="H4327" s="30"/>
      <c r="I4327" s="24" t="s">
        <v>4146</v>
      </c>
      <c r="J4327" s="17" t="s">
        <v>206</v>
      </c>
      <c r="K4327" s="17">
        <v>3</v>
      </c>
      <c r="L4327" s="85" t="s">
        <v>4359</v>
      </c>
      <c r="M4327" s="57" t="s">
        <v>44</v>
      </c>
      <c r="N4327" s="77">
        <v>6</v>
      </c>
    </row>
    <row r="4328" spans="1:14" s="151" customFormat="1" ht="28.5" hidden="1" outlineLevel="2">
      <c r="A4328" s="28" t="s">
        <v>1390</v>
      </c>
      <c r="B4328" s="29" t="s">
        <v>1116</v>
      </c>
      <c r="C4328" s="26" t="s">
        <v>2581</v>
      </c>
      <c r="D4328" s="26" t="s">
        <v>3591</v>
      </c>
      <c r="E4328" s="66" t="s">
        <v>4351</v>
      </c>
      <c r="F4328" s="65" t="s">
        <v>4360</v>
      </c>
      <c r="G4328" s="30" t="s">
        <v>1120</v>
      </c>
      <c r="H4328" s="30"/>
      <c r="I4328" s="24" t="s">
        <v>4146</v>
      </c>
      <c r="J4328" s="17" t="s">
        <v>331</v>
      </c>
      <c r="K4328" s="17">
        <v>9</v>
      </c>
      <c r="L4328" s="86" t="s">
        <v>4318</v>
      </c>
      <c r="M4328" s="66" t="s">
        <v>1475</v>
      </c>
      <c r="N4328" s="77">
        <v>5</v>
      </c>
    </row>
    <row r="4329" spans="1:14" s="151" customFormat="1" ht="28.5" outlineLevel="1" collapsed="1">
      <c r="A4329" s="28" t="s">
        <v>1404</v>
      </c>
      <c r="B4329" s="30" t="s">
        <v>1116</v>
      </c>
      <c r="C4329" s="29" t="s">
        <v>2581</v>
      </c>
      <c r="D4329" s="29" t="s">
        <v>3591</v>
      </c>
      <c r="E4329" s="29"/>
      <c r="F4329" s="27" t="s">
        <v>4361</v>
      </c>
      <c r="G4329" s="30"/>
      <c r="H4329" s="30"/>
      <c r="I4329" s="29"/>
      <c r="J4329" s="61">
        <v>10</v>
      </c>
      <c r="K4329" s="147">
        <v>10</v>
      </c>
      <c r="L4329" s="27" t="str">
        <f>L4330&amp;" "&amp;N4330&amp;M4330&amp;", "&amp;L4331&amp;" "&amp;N4331&amp;M4331&amp;""</f>
        <v>Ремонт отделителей 35 кВ 2шт., Ремонт короткозамыкателей  35 кВ 2шт.</v>
      </c>
      <c r="M4329" s="30"/>
      <c r="N4329" s="21"/>
    </row>
    <row r="4330" spans="1:14" s="151" customFormat="1" ht="28.5" hidden="1" outlineLevel="2">
      <c r="A4330" s="28" t="s">
        <v>1404</v>
      </c>
      <c r="B4330" s="29" t="s">
        <v>1116</v>
      </c>
      <c r="C4330" s="26" t="s">
        <v>2581</v>
      </c>
      <c r="D4330" s="26" t="s">
        <v>3591</v>
      </c>
      <c r="E4330" s="66" t="s">
        <v>4362</v>
      </c>
      <c r="F4330" s="65" t="s">
        <v>4363</v>
      </c>
      <c r="G4330" s="30" t="s">
        <v>1120</v>
      </c>
      <c r="H4330" s="30"/>
      <c r="I4330" s="24" t="s">
        <v>4146</v>
      </c>
      <c r="J4330" s="17" t="s">
        <v>1534</v>
      </c>
      <c r="K4330" s="17" t="s">
        <v>1534</v>
      </c>
      <c r="L4330" s="85" t="s">
        <v>3087</v>
      </c>
      <c r="M4330" s="57" t="s">
        <v>44</v>
      </c>
      <c r="N4330" s="77">
        <v>2</v>
      </c>
    </row>
    <row r="4331" spans="1:14" s="151" customFormat="1" ht="28.5" hidden="1" outlineLevel="2">
      <c r="A4331" s="28" t="s">
        <v>1404</v>
      </c>
      <c r="B4331" s="29" t="s">
        <v>1116</v>
      </c>
      <c r="C4331" s="26" t="s">
        <v>2581</v>
      </c>
      <c r="D4331" s="26" t="s">
        <v>3591</v>
      </c>
      <c r="E4331" s="66" t="s">
        <v>4362</v>
      </c>
      <c r="F4331" s="65" t="s">
        <v>4364</v>
      </c>
      <c r="G4331" s="30" t="s">
        <v>1120</v>
      </c>
      <c r="H4331" s="30"/>
      <c r="I4331" s="24" t="s">
        <v>4146</v>
      </c>
      <c r="J4331" s="17" t="s">
        <v>1534</v>
      </c>
      <c r="K4331" s="17" t="s">
        <v>1534</v>
      </c>
      <c r="L4331" s="85" t="s">
        <v>4365</v>
      </c>
      <c r="M4331" s="57" t="s">
        <v>44</v>
      </c>
      <c r="N4331" s="77">
        <v>2</v>
      </c>
    </row>
    <row r="4332" spans="1:14" s="151" customFormat="1" ht="185.25" outlineLevel="1" collapsed="1">
      <c r="A4332" s="28" t="s">
        <v>1421</v>
      </c>
      <c r="B4332" s="30" t="s">
        <v>1116</v>
      </c>
      <c r="C4332" s="29" t="s">
        <v>2581</v>
      </c>
      <c r="D4332" s="29" t="s">
        <v>3591</v>
      </c>
      <c r="E4332" s="29"/>
      <c r="F4332" s="27" t="s">
        <v>4366</v>
      </c>
      <c r="G4332" s="30"/>
      <c r="H4332" s="30"/>
      <c r="I4332" s="29"/>
      <c r="J4332" s="61">
        <v>8</v>
      </c>
      <c r="K4332" s="147">
        <v>10</v>
      </c>
      <c r="L4332" s="27" t="str">
        <f>L4333&amp;" "&amp;N4333&amp;M4333&amp;", "&amp;L4334&amp;" "&amp;N4334&amp;M4334&amp;", "&amp;L4335&amp;" "&amp;N4335&amp;M4335&amp;", "&amp;L4336&amp;" "&amp;N4336&amp;M4336&amp;", "&amp;L4337&amp;" "&amp;N4337&amp;M4337&amp;", "&amp;L4338&amp;" "&amp;N4338&amp;M4338&amp;", "&amp;L4339&amp;" "&amp;N4339&amp;M4339&amp;", "&amp;L4340&amp;" "&amp;N4340&amp;M4340&amp;", "&amp;L4341&amp;" "&amp;N4341&amp;M4341&amp;", "&amp;L4342&amp;" "&amp;N4342&amp;M4342&amp;", "&amp;L4343&amp;" "&amp;N4343&amp;M4343&amp;","&amp;L4344&amp;" "&amp;N4344&amp;M4344&amp;""</f>
        <v>Ремонт выключателей 35 кВ 1шт., Ремонт разъединителей 35 кВ 2шт., Ремонт трансформатора напряжения 35 кВ 3шт., Ремонт трансформатора тока 35 кВ 2шт., Ремонт высокочастотных заградителей 35 кВ 3шт., Ремонт выключателей 10 кВ 5шт., Ремонт разъединителей 6-10 кВ 2шт., Ремонт трансформаторов 6-10 кВ 1шт., Нанесение антикоррозионной защиты металлоконструкций (порталов) 3т, Ремонт трансформатора напряжения 10 кВ 1шт., Ремонт трансформатора тока 10 кВ 3шт.,Ремонт конденсаторной батареи 10 кВ 8шт.</v>
      </c>
      <c r="M4332" s="30"/>
      <c r="N4332" s="21"/>
    </row>
    <row r="4333" spans="1:14" s="151" customFormat="1" ht="28.5" hidden="1" outlineLevel="2">
      <c r="A4333" s="28" t="s">
        <v>1421</v>
      </c>
      <c r="B4333" s="29" t="s">
        <v>1116</v>
      </c>
      <c r="C4333" s="26" t="s">
        <v>2581</v>
      </c>
      <c r="D4333" s="26" t="s">
        <v>3591</v>
      </c>
      <c r="E4333" s="66" t="s">
        <v>4367</v>
      </c>
      <c r="F4333" s="65" t="s">
        <v>4368</v>
      </c>
      <c r="G4333" s="30" t="s">
        <v>1120</v>
      </c>
      <c r="H4333" s="30"/>
      <c r="I4333" s="24" t="s">
        <v>4153</v>
      </c>
      <c r="J4333" s="17" t="s">
        <v>344</v>
      </c>
      <c r="K4333" s="17">
        <v>9</v>
      </c>
      <c r="L4333" s="85" t="s">
        <v>1132</v>
      </c>
      <c r="M4333" s="57" t="s">
        <v>44</v>
      </c>
      <c r="N4333" s="77">
        <v>1</v>
      </c>
    </row>
    <row r="4334" spans="1:14" s="151" customFormat="1" ht="28.5" hidden="1" outlineLevel="2">
      <c r="A4334" s="28" t="s">
        <v>1421</v>
      </c>
      <c r="B4334" s="29" t="s">
        <v>1116</v>
      </c>
      <c r="C4334" s="26" t="s">
        <v>2581</v>
      </c>
      <c r="D4334" s="26" t="s">
        <v>3591</v>
      </c>
      <c r="E4334" s="66" t="s">
        <v>4367</v>
      </c>
      <c r="F4334" s="65" t="s">
        <v>4369</v>
      </c>
      <c r="G4334" s="30" t="s">
        <v>1120</v>
      </c>
      <c r="H4334" s="30"/>
      <c r="I4334" s="24" t="s">
        <v>4153</v>
      </c>
      <c r="J4334" s="17" t="s">
        <v>344</v>
      </c>
      <c r="K4334" s="17">
        <v>9</v>
      </c>
      <c r="L4334" s="85" t="s">
        <v>1367</v>
      </c>
      <c r="M4334" s="57" t="s">
        <v>44</v>
      </c>
      <c r="N4334" s="77">
        <v>2</v>
      </c>
    </row>
    <row r="4335" spans="1:14" s="151" customFormat="1" ht="28.5" hidden="1" outlineLevel="2">
      <c r="A4335" s="28" t="s">
        <v>1421</v>
      </c>
      <c r="B4335" s="29" t="s">
        <v>1116</v>
      </c>
      <c r="C4335" s="26" t="s">
        <v>2581</v>
      </c>
      <c r="D4335" s="26" t="s">
        <v>3591</v>
      </c>
      <c r="E4335" s="66" t="s">
        <v>4367</v>
      </c>
      <c r="F4335" s="65" t="s">
        <v>4370</v>
      </c>
      <c r="G4335" s="30" t="s">
        <v>1120</v>
      </c>
      <c r="H4335" s="30"/>
      <c r="I4335" s="24" t="s">
        <v>4146</v>
      </c>
      <c r="J4335" s="17" t="s">
        <v>344</v>
      </c>
      <c r="K4335" s="17">
        <v>9</v>
      </c>
      <c r="L4335" s="85" t="s">
        <v>4359</v>
      </c>
      <c r="M4335" s="57" t="s">
        <v>44</v>
      </c>
      <c r="N4335" s="77">
        <v>3</v>
      </c>
    </row>
    <row r="4336" spans="1:14" s="151" customFormat="1" ht="28.5" hidden="1" outlineLevel="2">
      <c r="A4336" s="28" t="s">
        <v>1421</v>
      </c>
      <c r="B4336" s="29" t="s">
        <v>1116</v>
      </c>
      <c r="C4336" s="26" t="s">
        <v>2581</v>
      </c>
      <c r="D4336" s="26" t="s">
        <v>3591</v>
      </c>
      <c r="E4336" s="66" t="s">
        <v>4367</v>
      </c>
      <c r="F4336" s="65" t="s">
        <v>4371</v>
      </c>
      <c r="G4336" s="30" t="s">
        <v>1120</v>
      </c>
      <c r="H4336" s="30"/>
      <c r="I4336" s="24" t="s">
        <v>4146</v>
      </c>
      <c r="J4336" s="17" t="s">
        <v>1534</v>
      </c>
      <c r="K4336" s="17">
        <v>10</v>
      </c>
      <c r="L4336" s="85" t="s">
        <v>4372</v>
      </c>
      <c r="M4336" s="57" t="s">
        <v>44</v>
      </c>
      <c r="N4336" s="77">
        <v>2</v>
      </c>
    </row>
    <row r="4337" spans="1:14" s="151" customFormat="1" ht="28.5" hidden="1" outlineLevel="2">
      <c r="A4337" s="28" t="s">
        <v>1421</v>
      </c>
      <c r="B4337" s="29" t="s">
        <v>1116</v>
      </c>
      <c r="C4337" s="26" t="s">
        <v>2581</v>
      </c>
      <c r="D4337" s="26" t="s">
        <v>3591</v>
      </c>
      <c r="E4337" s="66" t="s">
        <v>4367</v>
      </c>
      <c r="F4337" s="65" t="s">
        <v>4373</v>
      </c>
      <c r="G4337" s="30" t="s">
        <v>1120</v>
      </c>
      <c r="H4337" s="30"/>
      <c r="I4337" s="24" t="s">
        <v>4146</v>
      </c>
      <c r="J4337" s="17" t="s">
        <v>1534</v>
      </c>
      <c r="K4337" s="17">
        <v>10</v>
      </c>
      <c r="L4337" s="85" t="s">
        <v>3068</v>
      </c>
      <c r="M4337" s="57" t="s">
        <v>44</v>
      </c>
      <c r="N4337" s="77">
        <v>3</v>
      </c>
    </row>
    <row r="4338" spans="1:14" s="151" customFormat="1" ht="28.5" hidden="1" outlineLevel="2">
      <c r="A4338" s="28" t="s">
        <v>1421</v>
      </c>
      <c r="B4338" s="29" t="s">
        <v>1116</v>
      </c>
      <c r="C4338" s="26" t="s">
        <v>2581</v>
      </c>
      <c r="D4338" s="26" t="s">
        <v>3591</v>
      </c>
      <c r="E4338" s="66" t="s">
        <v>4367</v>
      </c>
      <c r="F4338" s="65" t="s">
        <v>4374</v>
      </c>
      <c r="G4338" s="30" t="s">
        <v>1120</v>
      </c>
      <c r="H4338" s="30"/>
      <c r="I4338" s="24" t="s">
        <v>4146</v>
      </c>
      <c r="J4338" s="17" t="s">
        <v>348</v>
      </c>
      <c r="K4338" s="17">
        <v>10</v>
      </c>
      <c r="L4338" s="85" t="s">
        <v>1169</v>
      </c>
      <c r="M4338" s="57" t="s">
        <v>44</v>
      </c>
      <c r="N4338" s="77">
        <v>5</v>
      </c>
    </row>
    <row r="4339" spans="1:14" s="151" customFormat="1" ht="28.5" hidden="1" outlineLevel="2">
      <c r="A4339" s="28" t="s">
        <v>1421</v>
      </c>
      <c r="B4339" s="29" t="s">
        <v>1116</v>
      </c>
      <c r="C4339" s="26" t="s">
        <v>2581</v>
      </c>
      <c r="D4339" s="26" t="s">
        <v>3591</v>
      </c>
      <c r="E4339" s="66" t="s">
        <v>4367</v>
      </c>
      <c r="F4339" s="65" t="s">
        <v>4375</v>
      </c>
      <c r="G4339" s="30" t="s">
        <v>1120</v>
      </c>
      <c r="H4339" s="30"/>
      <c r="I4339" s="24" t="s">
        <v>4146</v>
      </c>
      <c r="J4339" s="17" t="s">
        <v>1534</v>
      </c>
      <c r="K4339" s="17">
        <v>10</v>
      </c>
      <c r="L4339" s="65" t="s">
        <v>4242</v>
      </c>
      <c r="M4339" s="57" t="s">
        <v>44</v>
      </c>
      <c r="N4339" s="77">
        <v>2</v>
      </c>
    </row>
    <row r="4340" spans="1:14" s="151" customFormat="1" ht="28.5" hidden="1" outlineLevel="2">
      <c r="A4340" s="28" t="s">
        <v>1421</v>
      </c>
      <c r="B4340" s="29" t="s">
        <v>1116</v>
      </c>
      <c r="C4340" s="26" t="s">
        <v>2581</v>
      </c>
      <c r="D4340" s="26" t="s">
        <v>3591</v>
      </c>
      <c r="E4340" s="66" t="s">
        <v>4367</v>
      </c>
      <c r="F4340" s="65" t="s">
        <v>4376</v>
      </c>
      <c r="G4340" s="30" t="s">
        <v>1120</v>
      </c>
      <c r="H4340" s="30"/>
      <c r="I4340" s="24" t="s">
        <v>4146</v>
      </c>
      <c r="J4340" s="17" t="s">
        <v>1534</v>
      </c>
      <c r="K4340" s="17" t="s">
        <v>1534</v>
      </c>
      <c r="L4340" s="85" t="s">
        <v>4264</v>
      </c>
      <c r="M4340" s="57" t="s">
        <v>44</v>
      </c>
      <c r="N4340" s="21">
        <v>1</v>
      </c>
    </row>
    <row r="4341" spans="1:14" s="151" customFormat="1" ht="28.5" hidden="1" outlineLevel="2">
      <c r="A4341" s="28" t="s">
        <v>1421</v>
      </c>
      <c r="B4341" s="29" t="s">
        <v>1116</v>
      </c>
      <c r="C4341" s="26" t="s">
        <v>2581</v>
      </c>
      <c r="D4341" s="26" t="s">
        <v>3591</v>
      </c>
      <c r="E4341" s="66" t="s">
        <v>4367</v>
      </c>
      <c r="F4341" s="65" t="s">
        <v>4360</v>
      </c>
      <c r="G4341" s="30" t="s">
        <v>1120</v>
      </c>
      <c r="H4341" s="30"/>
      <c r="I4341" s="24" t="s">
        <v>4146</v>
      </c>
      <c r="J4341" s="17" t="s">
        <v>348</v>
      </c>
      <c r="K4341" s="17">
        <v>10</v>
      </c>
      <c r="L4341" s="86" t="s">
        <v>4318</v>
      </c>
      <c r="M4341" s="66" t="s">
        <v>1475</v>
      </c>
      <c r="N4341" s="77">
        <v>3</v>
      </c>
    </row>
    <row r="4342" spans="1:14" s="151" customFormat="1" ht="28.5" hidden="1" outlineLevel="2">
      <c r="A4342" s="28" t="s">
        <v>1421</v>
      </c>
      <c r="B4342" s="29" t="s">
        <v>1116</v>
      </c>
      <c r="C4342" s="26" t="s">
        <v>2581</v>
      </c>
      <c r="D4342" s="26" t="s">
        <v>3591</v>
      </c>
      <c r="E4342" s="66" t="s">
        <v>4367</v>
      </c>
      <c r="F4342" s="65" t="s">
        <v>6509</v>
      </c>
      <c r="G4342" s="30" t="s">
        <v>1120</v>
      </c>
      <c r="H4342" s="30"/>
      <c r="I4342" s="24" t="s">
        <v>4146</v>
      </c>
      <c r="J4342" s="17" t="s">
        <v>1534</v>
      </c>
      <c r="K4342" s="17" t="s">
        <v>1534</v>
      </c>
      <c r="L4342" s="85" t="s">
        <v>4301</v>
      </c>
      <c r="M4342" s="57" t="s">
        <v>44</v>
      </c>
      <c r="N4342" s="77">
        <v>1</v>
      </c>
    </row>
    <row r="4343" spans="1:14" s="151" customFormat="1" ht="28.5" hidden="1" outlineLevel="2">
      <c r="A4343" s="28" t="s">
        <v>1421</v>
      </c>
      <c r="B4343" s="29" t="s">
        <v>1116</v>
      </c>
      <c r="C4343" s="26" t="s">
        <v>2581</v>
      </c>
      <c r="D4343" s="26" t="s">
        <v>3591</v>
      </c>
      <c r="E4343" s="66" t="s">
        <v>4367</v>
      </c>
      <c r="F4343" s="65" t="s">
        <v>4298</v>
      </c>
      <c r="G4343" s="30" t="s">
        <v>1120</v>
      </c>
      <c r="H4343" s="30"/>
      <c r="I4343" s="24" t="s">
        <v>4146</v>
      </c>
      <c r="J4343" s="17" t="s">
        <v>1534</v>
      </c>
      <c r="K4343" s="17" t="s">
        <v>1534</v>
      </c>
      <c r="L4343" s="85" t="s">
        <v>4377</v>
      </c>
      <c r="M4343" s="57" t="s">
        <v>44</v>
      </c>
      <c r="N4343" s="77">
        <v>3</v>
      </c>
    </row>
    <row r="4344" spans="1:14" s="151" customFormat="1" ht="42.75" hidden="1" outlineLevel="2">
      <c r="A4344" s="28" t="s">
        <v>1421</v>
      </c>
      <c r="B4344" s="29" t="s">
        <v>1116</v>
      </c>
      <c r="C4344" s="26" t="s">
        <v>2581</v>
      </c>
      <c r="D4344" s="26" t="s">
        <v>3591</v>
      </c>
      <c r="E4344" s="66" t="s">
        <v>4367</v>
      </c>
      <c r="F4344" s="65" t="s">
        <v>4378</v>
      </c>
      <c r="G4344" s="30" t="s">
        <v>45</v>
      </c>
      <c r="H4344" s="30"/>
      <c r="I4344" s="24" t="s">
        <v>4146</v>
      </c>
      <c r="J4344" s="17" t="s">
        <v>348</v>
      </c>
      <c r="K4344" s="17">
        <v>9</v>
      </c>
      <c r="L4344" s="85" t="s">
        <v>4379</v>
      </c>
      <c r="M4344" s="57" t="s">
        <v>44</v>
      </c>
      <c r="N4344" s="77">
        <v>8</v>
      </c>
    </row>
    <row r="4345" spans="1:14" s="151" customFormat="1" ht="156.75" outlineLevel="1" collapsed="1">
      <c r="A4345" s="28" t="s">
        <v>1440</v>
      </c>
      <c r="B4345" s="30" t="s">
        <v>1116</v>
      </c>
      <c r="C4345" s="29" t="s">
        <v>154</v>
      </c>
      <c r="D4345" s="29" t="s">
        <v>3591</v>
      </c>
      <c r="E4345" s="29"/>
      <c r="F4345" s="27" t="s">
        <v>4380</v>
      </c>
      <c r="G4345" s="30"/>
      <c r="H4345" s="30"/>
      <c r="I4345" s="29"/>
      <c r="J4345" s="61">
        <v>4</v>
      </c>
      <c r="K4345" s="147">
        <v>6</v>
      </c>
      <c r="L4345" s="27" t="str">
        <f>L4346&amp;" "&amp;N4346&amp;M4346&amp;", "&amp;L4347&amp;" "&amp;N4347&amp;M4347&amp;", "&amp;L4348&amp;" "&amp;N4348&amp;M4348&amp;", "&amp;L4349&amp;" "&amp;N4349&amp;M4349&amp;", "&amp;L4350&amp;" "&amp;N4350&amp;M4350&amp;", "&amp;L4351&amp;" "&amp;N4351&amp;M4351&amp;", "&amp;L4352&amp;" "&amp;N4352&amp;M4352&amp;", "&amp;L4353&amp;" "&amp;N4353&amp;M4353&amp;", "&amp;L4354&amp;" "&amp;N4354&amp;M4354&amp;", "&amp;L4355&amp;" "&amp;N4355&amp;M4355&amp;", "&amp;L4356&amp;" "&amp;N4356&amp;M4356&amp;""</f>
        <v>Ремонт трансформаторов 220 кВ 1шт., Ремонт трансформаторов 110 кВ 1шт., Ремонт трансформаторов 110 кВ 1шт., Ремонт выключателей 110 кВ 1шт., Ремонт разъединителей 220 кВ 1шт., Ремонт разъединителей 110 кВ 1шт., Ремонт разъединителей 110 кВ  1шт., Замена предохранителей на  автоматические автоматы 3шт., Замена реле РП-16, РП-23 4шт., Замена реле РП-16, РП-23 4шт., Замена реле РП-16, РП-23 4шт.</v>
      </c>
      <c r="M4345" s="30"/>
      <c r="N4345" s="21"/>
    </row>
    <row r="4346" spans="1:14" s="151" customFormat="1" hidden="1" outlineLevel="2">
      <c r="A4346" s="28" t="s">
        <v>4381</v>
      </c>
      <c r="B4346" s="29" t="s">
        <v>1116</v>
      </c>
      <c r="C4346" s="29" t="s">
        <v>154</v>
      </c>
      <c r="D4346" s="29" t="s">
        <v>3591</v>
      </c>
      <c r="E4346" s="29" t="s">
        <v>4382</v>
      </c>
      <c r="F4346" s="27" t="s">
        <v>4383</v>
      </c>
      <c r="G4346" s="30" t="s">
        <v>1120</v>
      </c>
      <c r="H4346" s="30"/>
      <c r="I4346" s="29" t="s">
        <v>4146</v>
      </c>
      <c r="J4346" s="17">
        <v>5</v>
      </c>
      <c r="K4346" s="17">
        <v>5</v>
      </c>
      <c r="L4346" s="31" t="s">
        <v>4384</v>
      </c>
      <c r="M4346" s="57" t="s">
        <v>44</v>
      </c>
      <c r="N4346" s="21">
        <v>1</v>
      </c>
    </row>
    <row r="4347" spans="1:14" s="151" customFormat="1" hidden="1" outlineLevel="2">
      <c r="A4347" s="28" t="s">
        <v>4385</v>
      </c>
      <c r="B4347" s="29" t="s">
        <v>1116</v>
      </c>
      <c r="C4347" s="29" t="s">
        <v>154</v>
      </c>
      <c r="D4347" s="29" t="s">
        <v>3591</v>
      </c>
      <c r="E4347" s="29" t="s">
        <v>4386</v>
      </c>
      <c r="F4347" s="27" t="s">
        <v>4162</v>
      </c>
      <c r="G4347" s="30" t="s">
        <v>1120</v>
      </c>
      <c r="H4347" s="30"/>
      <c r="I4347" s="29" t="s">
        <v>4146</v>
      </c>
      <c r="J4347" s="17">
        <v>5</v>
      </c>
      <c r="K4347" s="17">
        <v>5</v>
      </c>
      <c r="L4347" s="65" t="s">
        <v>1153</v>
      </c>
      <c r="M4347" s="57" t="s">
        <v>44</v>
      </c>
      <c r="N4347" s="21">
        <v>1</v>
      </c>
    </row>
    <row r="4348" spans="1:14" s="151" customFormat="1" hidden="1" outlineLevel="2">
      <c r="A4348" s="28" t="s">
        <v>4387</v>
      </c>
      <c r="B4348" s="29" t="s">
        <v>1116</v>
      </c>
      <c r="C4348" s="29" t="s">
        <v>154</v>
      </c>
      <c r="D4348" s="29" t="s">
        <v>3591</v>
      </c>
      <c r="E4348" s="29" t="s">
        <v>4388</v>
      </c>
      <c r="F4348" s="27" t="s">
        <v>4165</v>
      </c>
      <c r="G4348" s="30" t="s">
        <v>1120</v>
      </c>
      <c r="H4348" s="30"/>
      <c r="I4348" s="29" t="s">
        <v>4146</v>
      </c>
      <c r="J4348" s="17">
        <v>6</v>
      </c>
      <c r="K4348" s="17">
        <v>6</v>
      </c>
      <c r="L4348" s="65" t="s">
        <v>1153</v>
      </c>
      <c r="M4348" s="57" t="s">
        <v>44</v>
      </c>
      <c r="N4348" s="21">
        <v>1</v>
      </c>
    </row>
    <row r="4349" spans="1:14" s="151" customFormat="1" hidden="1" outlineLevel="2">
      <c r="A4349" s="28" t="s">
        <v>4389</v>
      </c>
      <c r="B4349" s="29" t="s">
        <v>1116</v>
      </c>
      <c r="C4349" s="29" t="s">
        <v>154</v>
      </c>
      <c r="D4349" s="29" t="s">
        <v>3591</v>
      </c>
      <c r="E4349" s="29" t="s">
        <v>4390</v>
      </c>
      <c r="F4349" s="27" t="s">
        <v>4391</v>
      </c>
      <c r="G4349" s="30" t="s">
        <v>1120</v>
      </c>
      <c r="H4349" s="30"/>
      <c r="I4349" s="29" t="s">
        <v>4146</v>
      </c>
      <c r="J4349" s="17">
        <v>6</v>
      </c>
      <c r="K4349" s="17">
        <v>6</v>
      </c>
      <c r="L4349" s="65" t="s">
        <v>1125</v>
      </c>
      <c r="M4349" s="57" t="s">
        <v>44</v>
      </c>
      <c r="N4349" s="21">
        <v>1</v>
      </c>
    </row>
    <row r="4350" spans="1:14" s="151" customFormat="1" hidden="1" outlineLevel="2">
      <c r="A4350" s="28" t="s">
        <v>4392</v>
      </c>
      <c r="B4350" s="29" t="s">
        <v>1116</v>
      </c>
      <c r="C4350" s="29" t="s">
        <v>154</v>
      </c>
      <c r="D4350" s="29" t="s">
        <v>3591</v>
      </c>
      <c r="E4350" s="29" t="s">
        <v>4382</v>
      </c>
      <c r="F4350" s="27" t="s">
        <v>4393</v>
      </c>
      <c r="G4350" s="30" t="s">
        <v>1120</v>
      </c>
      <c r="H4350" s="30"/>
      <c r="I4350" s="29" t="s">
        <v>4146</v>
      </c>
      <c r="J4350" s="17">
        <v>6</v>
      </c>
      <c r="K4350" s="17">
        <v>6</v>
      </c>
      <c r="L4350" s="31" t="s">
        <v>4394</v>
      </c>
      <c r="M4350" s="57" t="s">
        <v>44</v>
      </c>
      <c r="N4350" s="21">
        <v>1</v>
      </c>
    </row>
    <row r="4351" spans="1:14" s="151" customFormat="1" hidden="1" outlineLevel="2">
      <c r="A4351" s="28" t="s">
        <v>4389</v>
      </c>
      <c r="B4351" s="29" t="s">
        <v>1116</v>
      </c>
      <c r="C4351" s="29" t="s">
        <v>154</v>
      </c>
      <c r="D4351" s="29" t="s">
        <v>3591</v>
      </c>
      <c r="E4351" s="29" t="s">
        <v>4390</v>
      </c>
      <c r="F4351" s="27" t="s">
        <v>4395</v>
      </c>
      <c r="G4351" s="30" t="s">
        <v>1120</v>
      </c>
      <c r="H4351" s="30"/>
      <c r="I4351" s="24" t="s">
        <v>4153</v>
      </c>
      <c r="J4351" s="17">
        <v>6</v>
      </c>
      <c r="K4351" s="17">
        <v>6</v>
      </c>
      <c r="L4351" s="85" t="s">
        <v>2981</v>
      </c>
      <c r="M4351" s="57" t="s">
        <v>44</v>
      </c>
      <c r="N4351" s="21">
        <v>1</v>
      </c>
    </row>
    <row r="4352" spans="1:14" s="151" customFormat="1" ht="28.5" hidden="1" outlineLevel="2">
      <c r="A4352" s="28" t="s">
        <v>4389</v>
      </c>
      <c r="B4352" s="29" t="s">
        <v>1116</v>
      </c>
      <c r="C4352" s="29" t="s">
        <v>154</v>
      </c>
      <c r="D4352" s="29" t="s">
        <v>3591</v>
      </c>
      <c r="E4352" s="29" t="s">
        <v>4390</v>
      </c>
      <c r="F4352" s="27" t="s">
        <v>4396</v>
      </c>
      <c r="G4352" s="30" t="s">
        <v>1120</v>
      </c>
      <c r="H4352" s="30"/>
      <c r="I4352" s="29" t="s">
        <v>4146</v>
      </c>
      <c r="J4352" s="17">
        <v>4</v>
      </c>
      <c r="K4352" s="17">
        <v>4</v>
      </c>
      <c r="L4352" s="65" t="s">
        <v>1128</v>
      </c>
      <c r="M4352" s="57" t="s">
        <v>44</v>
      </c>
      <c r="N4352" s="21">
        <v>1</v>
      </c>
    </row>
    <row r="4353" spans="1:14" s="151" customFormat="1" ht="28.5" hidden="1" outlineLevel="2">
      <c r="A4353" s="28" t="s">
        <v>4389</v>
      </c>
      <c r="B4353" s="29" t="s">
        <v>1116</v>
      </c>
      <c r="C4353" s="29" t="s">
        <v>154</v>
      </c>
      <c r="D4353" s="29" t="s">
        <v>3591</v>
      </c>
      <c r="E4353" s="29" t="s">
        <v>4390</v>
      </c>
      <c r="F4353" s="27" t="s">
        <v>4397</v>
      </c>
      <c r="G4353" s="30" t="s">
        <v>1120</v>
      </c>
      <c r="H4353" s="30"/>
      <c r="I4353" s="29" t="s">
        <v>4146</v>
      </c>
      <c r="J4353" s="17">
        <v>7</v>
      </c>
      <c r="K4353" s="17">
        <v>7</v>
      </c>
      <c r="L4353" s="65" t="s">
        <v>4398</v>
      </c>
      <c r="M4353" s="57" t="s">
        <v>44</v>
      </c>
      <c r="N4353" s="21">
        <v>3</v>
      </c>
    </row>
    <row r="4354" spans="1:14" s="151" customFormat="1" hidden="1" outlineLevel="2">
      <c r="A4354" s="28" t="s">
        <v>4381</v>
      </c>
      <c r="B4354" s="29" t="s">
        <v>1116</v>
      </c>
      <c r="C4354" s="29" t="s">
        <v>154</v>
      </c>
      <c r="D4354" s="29" t="s">
        <v>3591</v>
      </c>
      <c r="E4354" s="29" t="s">
        <v>4382</v>
      </c>
      <c r="F4354" s="27" t="s">
        <v>4383</v>
      </c>
      <c r="G4354" s="30" t="s">
        <v>1120</v>
      </c>
      <c r="H4354" s="30"/>
      <c r="I4354" s="29" t="s">
        <v>4146</v>
      </c>
      <c r="J4354" s="17">
        <v>7</v>
      </c>
      <c r="K4354" s="17">
        <v>7</v>
      </c>
      <c r="L4354" s="65" t="s">
        <v>4399</v>
      </c>
      <c r="M4354" s="57" t="s">
        <v>44</v>
      </c>
      <c r="N4354" s="21">
        <v>4</v>
      </c>
    </row>
    <row r="4355" spans="1:14" s="151" customFormat="1" hidden="1" outlineLevel="2">
      <c r="A4355" s="28" t="s">
        <v>4385</v>
      </c>
      <c r="B4355" s="29" t="s">
        <v>1116</v>
      </c>
      <c r="C4355" s="29" t="s">
        <v>154</v>
      </c>
      <c r="D4355" s="29" t="s">
        <v>3591</v>
      </c>
      <c r="E4355" s="29" t="s">
        <v>4386</v>
      </c>
      <c r="F4355" s="27" t="s">
        <v>4162</v>
      </c>
      <c r="G4355" s="30" t="s">
        <v>1120</v>
      </c>
      <c r="H4355" s="30"/>
      <c r="I4355" s="29" t="s">
        <v>4146</v>
      </c>
      <c r="J4355" s="17">
        <v>7</v>
      </c>
      <c r="K4355" s="17">
        <v>7</v>
      </c>
      <c r="L4355" s="65" t="s">
        <v>4399</v>
      </c>
      <c r="M4355" s="57" t="s">
        <v>44</v>
      </c>
      <c r="N4355" s="21">
        <v>4</v>
      </c>
    </row>
    <row r="4356" spans="1:14" s="151" customFormat="1" hidden="1" outlineLevel="2">
      <c r="A4356" s="28" t="s">
        <v>4387</v>
      </c>
      <c r="B4356" s="29" t="s">
        <v>1116</v>
      </c>
      <c r="C4356" s="29" t="s">
        <v>154</v>
      </c>
      <c r="D4356" s="29" t="s">
        <v>3591</v>
      </c>
      <c r="E4356" s="29" t="s">
        <v>4388</v>
      </c>
      <c r="F4356" s="27" t="s">
        <v>4165</v>
      </c>
      <c r="G4356" s="30" t="s">
        <v>1120</v>
      </c>
      <c r="H4356" s="30"/>
      <c r="I4356" s="29" t="s">
        <v>4146</v>
      </c>
      <c r="J4356" s="17">
        <v>7</v>
      </c>
      <c r="K4356" s="17">
        <v>7</v>
      </c>
      <c r="L4356" s="65" t="s">
        <v>4399</v>
      </c>
      <c r="M4356" s="57" t="s">
        <v>44</v>
      </c>
      <c r="N4356" s="21">
        <v>4</v>
      </c>
    </row>
    <row r="4357" spans="1:14" s="151" customFormat="1" outlineLevel="1" collapsed="1">
      <c r="A4357" s="28" t="s">
        <v>1457</v>
      </c>
      <c r="B4357" s="30" t="s">
        <v>1116</v>
      </c>
      <c r="C4357" s="29" t="s">
        <v>154</v>
      </c>
      <c r="D4357" s="29" t="s">
        <v>3591</v>
      </c>
      <c r="E4357" s="29"/>
      <c r="F4357" s="27" t="s">
        <v>4400</v>
      </c>
      <c r="G4357" s="30"/>
      <c r="H4357" s="30"/>
      <c r="I4357" s="29"/>
      <c r="J4357" s="61">
        <v>9</v>
      </c>
      <c r="K4357" s="147">
        <v>9</v>
      </c>
      <c r="L4357" s="27" t="str">
        <f>L4358&amp;" "&amp;N4358&amp;M4358&amp;""</f>
        <v>Ремонт трансформаторов 35 кВ 1шт.</v>
      </c>
      <c r="M4357" s="30"/>
      <c r="N4357" s="21"/>
    </row>
    <row r="4358" spans="1:14" s="151" customFormat="1" ht="42.75" hidden="1" outlineLevel="2">
      <c r="A4358" s="28" t="s">
        <v>1457</v>
      </c>
      <c r="B4358" s="29" t="s">
        <v>1116</v>
      </c>
      <c r="C4358" s="29" t="s">
        <v>154</v>
      </c>
      <c r="D4358" s="29" t="s">
        <v>3591</v>
      </c>
      <c r="E4358" s="29" t="s">
        <v>4401</v>
      </c>
      <c r="F4358" s="27" t="s">
        <v>4402</v>
      </c>
      <c r="G4358" s="30" t="s">
        <v>45</v>
      </c>
      <c r="H4358" s="30" t="s">
        <v>4403</v>
      </c>
      <c r="I4358" s="29" t="s">
        <v>4146</v>
      </c>
      <c r="J4358" s="17">
        <v>9</v>
      </c>
      <c r="K4358" s="17">
        <v>9</v>
      </c>
      <c r="L4358" s="85" t="s">
        <v>1307</v>
      </c>
      <c r="M4358" s="57" t="s">
        <v>44</v>
      </c>
      <c r="N4358" s="21">
        <v>1</v>
      </c>
    </row>
    <row r="4359" spans="1:14" s="151" customFormat="1" ht="57" outlineLevel="1" collapsed="1">
      <c r="A4359" s="28" t="s">
        <v>1471</v>
      </c>
      <c r="B4359" s="30" t="s">
        <v>1116</v>
      </c>
      <c r="C4359" s="29" t="s">
        <v>154</v>
      </c>
      <c r="D4359" s="29" t="s">
        <v>3591</v>
      </c>
      <c r="E4359" s="29"/>
      <c r="F4359" s="27" t="s">
        <v>4404</v>
      </c>
      <c r="G4359" s="30"/>
      <c r="H4359" s="30"/>
      <c r="I4359" s="29"/>
      <c r="J4359" s="61">
        <v>8</v>
      </c>
      <c r="K4359" s="147">
        <v>8</v>
      </c>
      <c r="L4359" s="27" t="str">
        <f>L4360&amp;" "&amp;N4360&amp;M4360&amp;", "&amp;L4361&amp;" "&amp;N4361&amp;M4361&amp;", "&amp;L4362&amp;" "&amp;N4362&amp;M4362&amp;", "&amp;L4363&amp;" "&amp;N4363&amp;M4363&amp;""</f>
        <v>Ремонт трансформаторов 6-10 кВ 1шт., Ремонт трансформаторов 6-10 кВ 1шт., Ремонт выключателей 35 кВ 1шт., Ремонт выключателей 35 кВ 1шт.</v>
      </c>
      <c r="M4359" s="30"/>
      <c r="N4359" s="21"/>
    </row>
    <row r="4360" spans="1:14" s="151" customFormat="1" hidden="1" outlineLevel="2">
      <c r="A4360" s="28" t="s">
        <v>4405</v>
      </c>
      <c r="B4360" s="29" t="s">
        <v>1116</v>
      </c>
      <c r="C4360" s="29" t="s">
        <v>154</v>
      </c>
      <c r="D4360" s="29" t="s">
        <v>3591</v>
      </c>
      <c r="E4360" s="29" t="s">
        <v>4406</v>
      </c>
      <c r="F4360" s="27" t="s">
        <v>1413</v>
      </c>
      <c r="G4360" s="30" t="s">
        <v>1120</v>
      </c>
      <c r="H4360" s="30"/>
      <c r="I4360" s="29" t="s">
        <v>4146</v>
      </c>
      <c r="J4360" s="17">
        <v>8</v>
      </c>
      <c r="K4360" s="17">
        <v>8</v>
      </c>
      <c r="L4360" s="85" t="s">
        <v>4264</v>
      </c>
      <c r="M4360" s="57" t="s">
        <v>44</v>
      </c>
      <c r="N4360" s="21">
        <v>1</v>
      </c>
    </row>
    <row r="4361" spans="1:14" s="151" customFormat="1" hidden="1" outlineLevel="2">
      <c r="A4361" s="28" t="s">
        <v>4405</v>
      </c>
      <c r="B4361" s="29" t="s">
        <v>1116</v>
      </c>
      <c r="C4361" s="29" t="s">
        <v>154</v>
      </c>
      <c r="D4361" s="29" t="s">
        <v>3591</v>
      </c>
      <c r="E4361" s="29" t="s">
        <v>4406</v>
      </c>
      <c r="F4361" s="27" t="s">
        <v>1416</v>
      </c>
      <c r="G4361" s="30" t="s">
        <v>1120</v>
      </c>
      <c r="H4361" s="30"/>
      <c r="I4361" s="29" t="s">
        <v>4146</v>
      </c>
      <c r="J4361" s="17">
        <v>8</v>
      </c>
      <c r="K4361" s="17">
        <v>8</v>
      </c>
      <c r="L4361" s="85" t="s">
        <v>4264</v>
      </c>
      <c r="M4361" s="57" t="s">
        <v>44</v>
      </c>
      <c r="N4361" s="21">
        <v>1</v>
      </c>
    </row>
    <row r="4362" spans="1:14" s="151" customFormat="1" hidden="1" outlineLevel="2">
      <c r="A4362" s="28" t="s">
        <v>4407</v>
      </c>
      <c r="B4362" s="29" t="s">
        <v>1116</v>
      </c>
      <c r="C4362" s="29" t="s">
        <v>154</v>
      </c>
      <c r="D4362" s="29" t="s">
        <v>3591</v>
      </c>
      <c r="E4362" s="29" t="s">
        <v>4408</v>
      </c>
      <c r="F4362" s="27" t="s">
        <v>4409</v>
      </c>
      <c r="G4362" s="30" t="s">
        <v>1120</v>
      </c>
      <c r="H4362" s="30"/>
      <c r="I4362" s="29" t="s">
        <v>4146</v>
      </c>
      <c r="J4362" s="17">
        <v>8</v>
      </c>
      <c r="K4362" s="17">
        <v>8</v>
      </c>
      <c r="L4362" s="65" t="s">
        <v>1132</v>
      </c>
      <c r="M4362" s="57" t="s">
        <v>44</v>
      </c>
      <c r="N4362" s="21">
        <v>1</v>
      </c>
    </row>
    <row r="4363" spans="1:14" s="151" customFormat="1" hidden="1" outlineLevel="2">
      <c r="A4363" s="28" t="s">
        <v>4407</v>
      </c>
      <c r="B4363" s="29" t="s">
        <v>1116</v>
      </c>
      <c r="C4363" s="29" t="s">
        <v>154</v>
      </c>
      <c r="D4363" s="29" t="s">
        <v>3591</v>
      </c>
      <c r="E4363" s="29" t="s">
        <v>4408</v>
      </c>
      <c r="F4363" s="27" t="s">
        <v>4410</v>
      </c>
      <c r="G4363" s="30" t="s">
        <v>1120</v>
      </c>
      <c r="H4363" s="30"/>
      <c r="I4363" s="29" t="s">
        <v>4146</v>
      </c>
      <c r="J4363" s="17">
        <v>8</v>
      </c>
      <c r="K4363" s="17">
        <v>8</v>
      </c>
      <c r="L4363" s="65" t="s">
        <v>1132</v>
      </c>
      <c r="M4363" s="57" t="s">
        <v>44</v>
      </c>
      <c r="N4363" s="21">
        <v>1</v>
      </c>
    </row>
    <row r="4364" spans="1:14" s="151" customFormat="1" ht="114" outlineLevel="1" collapsed="1">
      <c r="A4364" s="28" t="s">
        <v>1490</v>
      </c>
      <c r="B4364" s="30" t="s">
        <v>1116</v>
      </c>
      <c r="C4364" s="29" t="s">
        <v>154</v>
      </c>
      <c r="D4364" s="29" t="s">
        <v>3591</v>
      </c>
      <c r="E4364" s="29"/>
      <c r="F4364" s="27" t="s">
        <v>4411</v>
      </c>
      <c r="G4364" s="30"/>
      <c r="H4364" s="30"/>
      <c r="I4364" s="29"/>
      <c r="J4364" s="61">
        <v>7</v>
      </c>
      <c r="K4364" s="147">
        <v>7</v>
      </c>
      <c r="L4364" s="27" t="str">
        <f>L4365&amp;" "&amp;N4365&amp;M4365&amp;", "&amp;L4366&amp;" "&amp;N4366&amp;M4366&amp;", "&amp;L4367&amp;" "&amp;N4367&amp;M4367&amp;", "&amp;L4368&amp;" "&amp;N4368&amp;M4368&amp;", "&amp;L4369&amp;" "&amp;N4369&amp;M4369&amp;", "&amp;L4370&amp;" "&amp;N4370&amp;M4370&amp;", "&amp;L4371&amp;" "&amp;N4371&amp;M4371&amp;", "&amp;L4372&amp;" "&amp;N4372&amp;M4372&amp;""</f>
        <v>Ремонт разъединителей 35 кВ 1шт., Ремонт разъединителей 35 кВ 1шт., Ремонт разъединителей 35 кВ 1шт., Ремонт разъединителей 35 кВ 1шт., Ремонт выключателей 35 кВ 1шт., Ремонт выключателей 35 кВ 1шт., Ремонт выключателей 35 кВ 1шт., Ремонт выключателей 35 кВ 1шт.</v>
      </c>
      <c r="M4364" s="30"/>
      <c r="N4364" s="21"/>
    </row>
    <row r="4365" spans="1:14" s="151" customFormat="1" hidden="1" outlineLevel="2">
      <c r="A4365" s="28" t="s">
        <v>1490</v>
      </c>
      <c r="B4365" s="29" t="s">
        <v>1116</v>
      </c>
      <c r="C4365" s="29" t="s">
        <v>154</v>
      </c>
      <c r="D4365" s="29" t="s">
        <v>3591</v>
      </c>
      <c r="E4365" s="29" t="s">
        <v>4412</v>
      </c>
      <c r="F4365" s="27" t="s">
        <v>4413</v>
      </c>
      <c r="G4365" s="30" t="s">
        <v>1120</v>
      </c>
      <c r="H4365" s="30"/>
      <c r="I4365" s="24" t="s">
        <v>4153</v>
      </c>
      <c r="J4365" s="17">
        <v>7</v>
      </c>
      <c r="K4365" s="17">
        <v>7</v>
      </c>
      <c r="L4365" s="85" t="s">
        <v>1367</v>
      </c>
      <c r="M4365" s="57" t="s">
        <v>44</v>
      </c>
      <c r="N4365" s="21">
        <v>1</v>
      </c>
    </row>
    <row r="4366" spans="1:14" s="151" customFormat="1" hidden="1" outlineLevel="2">
      <c r="A4366" s="28" t="s">
        <v>1490</v>
      </c>
      <c r="B4366" s="29" t="s">
        <v>1116</v>
      </c>
      <c r="C4366" s="29" t="s">
        <v>154</v>
      </c>
      <c r="D4366" s="29" t="s">
        <v>3591</v>
      </c>
      <c r="E4366" s="29" t="s">
        <v>4412</v>
      </c>
      <c r="F4366" s="27" t="s">
        <v>4414</v>
      </c>
      <c r="G4366" s="30" t="s">
        <v>1120</v>
      </c>
      <c r="H4366" s="30"/>
      <c r="I4366" s="24" t="s">
        <v>4153</v>
      </c>
      <c r="J4366" s="17">
        <v>7</v>
      </c>
      <c r="K4366" s="17">
        <v>7</v>
      </c>
      <c r="L4366" s="85" t="s">
        <v>1367</v>
      </c>
      <c r="M4366" s="57" t="s">
        <v>44</v>
      </c>
      <c r="N4366" s="21">
        <v>1</v>
      </c>
    </row>
    <row r="4367" spans="1:14" s="151" customFormat="1" hidden="1" outlineLevel="2">
      <c r="A4367" s="28" t="s">
        <v>1490</v>
      </c>
      <c r="B4367" s="29" t="s">
        <v>1116</v>
      </c>
      <c r="C4367" s="29" t="s">
        <v>154</v>
      </c>
      <c r="D4367" s="29" t="s">
        <v>3591</v>
      </c>
      <c r="E4367" s="29" t="s">
        <v>4412</v>
      </c>
      <c r="F4367" s="27" t="s">
        <v>4415</v>
      </c>
      <c r="G4367" s="30" t="s">
        <v>1120</v>
      </c>
      <c r="H4367" s="30"/>
      <c r="I4367" s="24" t="s">
        <v>4153</v>
      </c>
      <c r="J4367" s="17">
        <v>7</v>
      </c>
      <c r="K4367" s="17">
        <v>7</v>
      </c>
      <c r="L4367" s="85" t="s">
        <v>1367</v>
      </c>
      <c r="M4367" s="57" t="s">
        <v>44</v>
      </c>
      <c r="N4367" s="21">
        <v>1</v>
      </c>
    </row>
    <row r="4368" spans="1:14" s="151" customFormat="1" hidden="1" outlineLevel="2">
      <c r="A4368" s="28" t="s">
        <v>1490</v>
      </c>
      <c r="B4368" s="29" t="s">
        <v>1116</v>
      </c>
      <c r="C4368" s="29" t="s">
        <v>154</v>
      </c>
      <c r="D4368" s="29" t="s">
        <v>3591</v>
      </c>
      <c r="E4368" s="29" t="s">
        <v>4412</v>
      </c>
      <c r="F4368" s="27" t="s">
        <v>4416</v>
      </c>
      <c r="G4368" s="30" t="s">
        <v>1120</v>
      </c>
      <c r="H4368" s="30"/>
      <c r="I4368" s="24" t="s">
        <v>4153</v>
      </c>
      <c r="J4368" s="17">
        <v>7</v>
      </c>
      <c r="K4368" s="17">
        <v>7</v>
      </c>
      <c r="L4368" s="85" t="s">
        <v>1367</v>
      </c>
      <c r="M4368" s="57" t="s">
        <v>44</v>
      </c>
      <c r="N4368" s="21">
        <v>1</v>
      </c>
    </row>
    <row r="4369" spans="1:14" s="151" customFormat="1" hidden="1" outlineLevel="2">
      <c r="A4369" s="28" t="s">
        <v>1490</v>
      </c>
      <c r="B4369" s="29" t="s">
        <v>1116</v>
      </c>
      <c r="C4369" s="29" t="s">
        <v>154</v>
      </c>
      <c r="D4369" s="29" t="s">
        <v>3591</v>
      </c>
      <c r="E4369" s="29" t="s">
        <v>4412</v>
      </c>
      <c r="F4369" s="27" t="s">
        <v>4417</v>
      </c>
      <c r="G4369" s="30" t="s">
        <v>1120</v>
      </c>
      <c r="H4369" s="30"/>
      <c r="I4369" s="29" t="s">
        <v>4146</v>
      </c>
      <c r="J4369" s="17">
        <v>7</v>
      </c>
      <c r="K4369" s="17">
        <v>7</v>
      </c>
      <c r="L4369" s="65" t="s">
        <v>1132</v>
      </c>
      <c r="M4369" s="57" t="s">
        <v>44</v>
      </c>
      <c r="N4369" s="21">
        <v>1</v>
      </c>
    </row>
    <row r="4370" spans="1:14" s="151" customFormat="1" hidden="1" outlineLevel="2">
      <c r="A4370" s="28" t="s">
        <v>1490</v>
      </c>
      <c r="B4370" s="29" t="s">
        <v>1116</v>
      </c>
      <c r="C4370" s="29" t="s">
        <v>154</v>
      </c>
      <c r="D4370" s="29" t="s">
        <v>3591</v>
      </c>
      <c r="E4370" s="29" t="s">
        <v>4412</v>
      </c>
      <c r="F4370" s="27" t="s">
        <v>4418</v>
      </c>
      <c r="G4370" s="30" t="s">
        <v>1120</v>
      </c>
      <c r="H4370" s="30"/>
      <c r="I4370" s="29" t="s">
        <v>4146</v>
      </c>
      <c r="J4370" s="17">
        <v>7</v>
      </c>
      <c r="K4370" s="17">
        <v>7</v>
      </c>
      <c r="L4370" s="65" t="s">
        <v>1132</v>
      </c>
      <c r="M4370" s="57" t="s">
        <v>44</v>
      </c>
      <c r="N4370" s="21">
        <v>1</v>
      </c>
    </row>
    <row r="4371" spans="1:14" s="151" customFormat="1" hidden="1" outlineLevel="2">
      <c r="A4371" s="28" t="s">
        <v>1490</v>
      </c>
      <c r="B4371" s="29" t="s">
        <v>1116</v>
      </c>
      <c r="C4371" s="29" t="s">
        <v>154</v>
      </c>
      <c r="D4371" s="29" t="s">
        <v>3591</v>
      </c>
      <c r="E4371" s="29" t="s">
        <v>4412</v>
      </c>
      <c r="F4371" s="27" t="s">
        <v>4419</v>
      </c>
      <c r="G4371" s="30" t="s">
        <v>1120</v>
      </c>
      <c r="H4371" s="30"/>
      <c r="I4371" s="29" t="s">
        <v>4146</v>
      </c>
      <c r="J4371" s="17">
        <v>7</v>
      </c>
      <c r="K4371" s="17">
        <v>7</v>
      </c>
      <c r="L4371" s="65" t="s">
        <v>1132</v>
      </c>
      <c r="M4371" s="57" t="s">
        <v>44</v>
      </c>
      <c r="N4371" s="21">
        <v>1</v>
      </c>
    </row>
    <row r="4372" spans="1:14" s="151" customFormat="1" hidden="1" outlineLevel="2">
      <c r="A4372" s="28" t="s">
        <v>1490</v>
      </c>
      <c r="B4372" s="29" t="s">
        <v>1116</v>
      </c>
      <c r="C4372" s="29" t="s">
        <v>154</v>
      </c>
      <c r="D4372" s="29" t="s">
        <v>3591</v>
      </c>
      <c r="E4372" s="29" t="s">
        <v>4412</v>
      </c>
      <c r="F4372" s="27" t="s">
        <v>4409</v>
      </c>
      <c r="G4372" s="30" t="s">
        <v>1120</v>
      </c>
      <c r="H4372" s="30"/>
      <c r="I4372" s="29" t="s">
        <v>4146</v>
      </c>
      <c r="J4372" s="17">
        <v>7</v>
      </c>
      <c r="K4372" s="17">
        <v>7</v>
      </c>
      <c r="L4372" s="65" t="s">
        <v>1132</v>
      </c>
      <c r="M4372" s="57" t="s">
        <v>44</v>
      </c>
      <c r="N4372" s="21">
        <v>1</v>
      </c>
    </row>
    <row r="4373" spans="1:14" s="151" customFormat="1" ht="99.75" outlineLevel="1" collapsed="1">
      <c r="A4373" s="28" t="s">
        <v>1506</v>
      </c>
      <c r="B4373" s="30" t="s">
        <v>1116</v>
      </c>
      <c r="C4373" s="29" t="s">
        <v>154</v>
      </c>
      <c r="D4373" s="29" t="s">
        <v>3591</v>
      </c>
      <c r="E4373" s="29"/>
      <c r="F4373" s="27" t="s">
        <v>4420</v>
      </c>
      <c r="G4373" s="30"/>
      <c r="H4373" s="30"/>
      <c r="I4373" s="29"/>
      <c r="J4373" s="61">
        <v>8</v>
      </c>
      <c r="K4373" s="147">
        <v>8</v>
      </c>
      <c r="L4373" s="27" t="str">
        <f>L4374&amp;" "&amp;N4374&amp;M4374&amp;", "&amp;L4375&amp;" "&amp;N4375&amp;M4375&amp;", "&amp;L4376&amp;" "&amp;N4376&amp;M4376&amp;", "&amp;L4377&amp;" "&amp;N4377&amp;M4377&amp;", "&amp;L4378&amp;" "&amp;N4378&amp;M4378&amp;", "&amp;L4379&amp;" "&amp;N4379&amp;M4379&amp;", "&amp;L4380&amp;" "&amp;N4380&amp;M4380&amp;""</f>
        <v>Ремонт разъединителей 35 кВ 1шт., Ремонт разъединителей 35 кВ 1шт., Ремонт разъединителей 35 кВ 1шт., Ремонт разъединителей 35 кВ 1шт., Ремонт выключателей 35 кВ 1шт., Ремонт выключателей 35 кВ 1шт., Ремонт выключателей 35 кВ 1шт.</v>
      </c>
      <c r="M4373" s="30"/>
      <c r="N4373" s="21"/>
    </row>
    <row r="4374" spans="1:14" s="151" customFormat="1" hidden="1" outlineLevel="2">
      <c r="A4374" s="28" t="s">
        <v>1506</v>
      </c>
      <c r="B4374" s="29" t="s">
        <v>1116</v>
      </c>
      <c r="C4374" s="29" t="s">
        <v>154</v>
      </c>
      <c r="D4374" s="29" t="s">
        <v>3591</v>
      </c>
      <c r="E4374" s="29" t="s">
        <v>4421</v>
      </c>
      <c r="F4374" s="27" t="s">
        <v>4422</v>
      </c>
      <c r="G4374" s="30" t="s">
        <v>1120</v>
      </c>
      <c r="H4374" s="30"/>
      <c r="I4374" s="29" t="s">
        <v>4146</v>
      </c>
      <c r="J4374" s="17">
        <v>8</v>
      </c>
      <c r="K4374" s="17">
        <v>8</v>
      </c>
      <c r="L4374" s="65" t="s">
        <v>1367</v>
      </c>
      <c r="M4374" s="57" t="s">
        <v>44</v>
      </c>
      <c r="N4374" s="21">
        <v>1</v>
      </c>
    </row>
    <row r="4375" spans="1:14" s="151" customFormat="1" ht="28.5" hidden="1" outlineLevel="2">
      <c r="A4375" s="28" t="s">
        <v>1506</v>
      </c>
      <c r="B4375" s="29" t="s">
        <v>1116</v>
      </c>
      <c r="C4375" s="29" t="s">
        <v>154</v>
      </c>
      <c r="D4375" s="29" t="s">
        <v>3591</v>
      </c>
      <c r="E4375" s="29" t="s">
        <v>4421</v>
      </c>
      <c r="F4375" s="27" t="s">
        <v>4423</v>
      </c>
      <c r="G4375" s="30" t="s">
        <v>1120</v>
      </c>
      <c r="H4375" s="30"/>
      <c r="I4375" s="24" t="s">
        <v>4153</v>
      </c>
      <c r="J4375" s="17">
        <v>8</v>
      </c>
      <c r="K4375" s="17">
        <v>8</v>
      </c>
      <c r="L4375" s="85" t="s">
        <v>1367</v>
      </c>
      <c r="M4375" s="57" t="s">
        <v>44</v>
      </c>
      <c r="N4375" s="21">
        <v>1</v>
      </c>
    </row>
    <row r="4376" spans="1:14" s="151" customFormat="1" hidden="1" outlineLevel="2">
      <c r="A4376" s="28" t="s">
        <v>1506</v>
      </c>
      <c r="B4376" s="29" t="s">
        <v>1116</v>
      </c>
      <c r="C4376" s="29" t="s">
        <v>154</v>
      </c>
      <c r="D4376" s="29" t="s">
        <v>3591</v>
      </c>
      <c r="E4376" s="29" t="s">
        <v>4421</v>
      </c>
      <c r="F4376" s="27" t="s">
        <v>4424</v>
      </c>
      <c r="G4376" s="30" t="s">
        <v>1120</v>
      </c>
      <c r="H4376" s="30"/>
      <c r="I4376" s="24" t="s">
        <v>4153</v>
      </c>
      <c r="J4376" s="17">
        <v>8</v>
      </c>
      <c r="K4376" s="17">
        <v>8</v>
      </c>
      <c r="L4376" s="85" t="s">
        <v>1367</v>
      </c>
      <c r="M4376" s="57" t="s">
        <v>44</v>
      </c>
      <c r="N4376" s="21">
        <v>1</v>
      </c>
    </row>
    <row r="4377" spans="1:14" s="151" customFormat="1" hidden="1" outlineLevel="2">
      <c r="A4377" s="28" t="s">
        <v>1506</v>
      </c>
      <c r="B4377" s="29" t="s">
        <v>1116</v>
      </c>
      <c r="C4377" s="29" t="s">
        <v>154</v>
      </c>
      <c r="D4377" s="29" t="s">
        <v>3591</v>
      </c>
      <c r="E4377" s="29" t="s">
        <v>4421</v>
      </c>
      <c r="F4377" s="27" t="s">
        <v>4425</v>
      </c>
      <c r="G4377" s="30" t="s">
        <v>1120</v>
      </c>
      <c r="H4377" s="30"/>
      <c r="I4377" s="29" t="s">
        <v>4146</v>
      </c>
      <c r="J4377" s="17">
        <v>9</v>
      </c>
      <c r="K4377" s="17">
        <v>9</v>
      </c>
      <c r="L4377" s="65" t="s">
        <v>1367</v>
      </c>
      <c r="M4377" s="57" t="s">
        <v>44</v>
      </c>
      <c r="N4377" s="21">
        <v>1</v>
      </c>
    </row>
    <row r="4378" spans="1:14" s="151" customFormat="1" hidden="1" outlineLevel="2">
      <c r="A4378" s="28" t="s">
        <v>1506</v>
      </c>
      <c r="B4378" s="29" t="s">
        <v>1116</v>
      </c>
      <c r="C4378" s="29" t="s">
        <v>154</v>
      </c>
      <c r="D4378" s="29" t="s">
        <v>3591</v>
      </c>
      <c r="E4378" s="29" t="s">
        <v>4421</v>
      </c>
      <c r="F4378" s="27" t="s">
        <v>4426</v>
      </c>
      <c r="G4378" s="30" t="s">
        <v>1120</v>
      </c>
      <c r="H4378" s="30"/>
      <c r="I4378" s="29" t="s">
        <v>4146</v>
      </c>
      <c r="J4378" s="17">
        <v>9</v>
      </c>
      <c r="K4378" s="17">
        <v>9</v>
      </c>
      <c r="L4378" s="65" t="s">
        <v>1132</v>
      </c>
      <c r="M4378" s="57" t="s">
        <v>44</v>
      </c>
      <c r="N4378" s="21">
        <v>1</v>
      </c>
    </row>
    <row r="4379" spans="1:14" s="151" customFormat="1" hidden="1" outlineLevel="2">
      <c r="A4379" s="28" t="s">
        <v>1506</v>
      </c>
      <c r="B4379" s="29" t="s">
        <v>1116</v>
      </c>
      <c r="C4379" s="29" t="s">
        <v>154</v>
      </c>
      <c r="D4379" s="29" t="s">
        <v>3591</v>
      </c>
      <c r="E4379" s="29" t="s">
        <v>4421</v>
      </c>
      <c r="F4379" s="27" t="s">
        <v>4427</v>
      </c>
      <c r="G4379" s="30" t="s">
        <v>1120</v>
      </c>
      <c r="H4379" s="30"/>
      <c r="I4379" s="29" t="s">
        <v>4146</v>
      </c>
      <c r="J4379" s="17">
        <v>9</v>
      </c>
      <c r="K4379" s="17">
        <v>9</v>
      </c>
      <c r="L4379" s="65" t="s">
        <v>1132</v>
      </c>
      <c r="M4379" s="57" t="s">
        <v>44</v>
      </c>
      <c r="N4379" s="21">
        <v>1</v>
      </c>
    </row>
    <row r="4380" spans="1:14" s="151" customFormat="1" hidden="1" outlineLevel="2">
      <c r="A4380" s="28" t="s">
        <v>1506</v>
      </c>
      <c r="B4380" s="29" t="s">
        <v>1116</v>
      </c>
      <c r="C4380" s="29" t="s">
        <v>154</v>
      </c>
      <c r="D4380" s="29" t="s">
        <v>3591</v>
      </c>
      <c r="E4380" s="29" t="s">
        <v>4421</v>
      </c>
      <c r="F4380" s="27" t="s">
        <v>4428</v>
      </c>
      <c r="G4380" s="30" t="s">
        <v>1120</v>
      </c>
      <c r="H4380" s="30"/>
      <c r="I4380" s="29" t="s">
        <v>4146</v>
      </c>
      <c r="J4380" s="17">
        <v>9</v>
      </c>
      <c r="K4380" s="17">
        <v>9</v>
      </c>
      <c r="L4380" s="65" t="s">
        <v>1132</v>
      </c>
      <c r="M4380" s="57" t="s">
        <v>44</v>
      </c>
      <c r="N4380" s="21">
        <v>1</v>
      </c>
    </row>
    <row r="4381" spans="1:14" s="151" customFormat="1" ht="114" outlineLevel="1" collapsed="1">
      <c r="A4381" s="28" t="s">
        <v>1518</v>
      </c>
      <c r="B4381" s="30" t="s">
        <v>1116</v>
      </c>
      <c r="C4381" s="29" t="s">
        <v>154</v>
      </c>
      <c r="D4381" s="29" t="s">
        <v>3591</v>
      </c>
      <c r="E4381" s="29"/>
      <c r="F4381" s="27" t="s">
        <v>4429</v>
      </c>
      <c r="G4381" s="30"/>
      <c r="H4381" s="30"/>
      <c r="I4381" s="29"/>
      <c r="J4381" s="61">
        <v>10</v>
      </c>
      <c r="K4381" s="147">
        <v>10</v>
      </c>
      <c r="L4381" s="27" t="str">
        <f>L4382&amp;" "&amp;N4382&amp;M4382&amp;", "&amp;L4383&amp;" "&amp;N4383&amp;M4383&amp;", "&amp;L4384&amp;" "&amp;N4384&amp;M4384&amp;", "&amp;L4385&amp;" "&amp;N4385&amp;M4385&amp;", "&amp;L4386&amp;" "&amp;N4386&amp;M4386&amp;", "&amp;L4387&amp;" "&amp;N4387&amp;M4387&amp;", "&amp;L4388&amp;" "&amp;N4388&amp;M4388&amp;", "&amp;L4389&amp;" "&amp;N4389&amp;M4389&amp;""</f>
        <v>Ремонт выключателей 35 кВ 1шт., Ремонт выключателей 35 кВ 1шт., Ремонт разъединителей 35 кВ 1шт., Ремонт разъединителей 35 кВ 1шт., Ремонт трансформатора напряжения 10 кВ 1шт., Ремонт трансформатора напряжения 10 кВ 1шт., Ремонт трансформаторов 6-10 кВ 1шт., Ремонт трансформаторов 6-10 кВ 1шт.</v>
      </c>
      <c r="M4381" s="30"/>
      <c r="N4381" s="21"/>
    </row>
    <row r="4382" spans="1:14" s="151" customFormat="1" hidden="1" outlineLevel="2">
      <c r="A4382" s="28" t="s">
        <v>4430</v>
      </c>
      <c r="B4382" s="29" t="s">
        <v>1116</v>
      </c>
      <c r="C4382" s="29" t="s">
        <v>154</v>
      </c>
      <c r="D4382" s="29" t="s">
        <v>3591</v>
      </c>
      <c r="E4382" s="29" t="s">
        <v>4431</v>
      </c>
      <c r="F4382" s="27" t="s">
        <v>4427</v>
      </c>
      <c r="G4382" s="30" t="s">
        <v>1120</v>
      </c>
      <c r="H4382" s="30"/>
      <c r="I4382" s="24" t="s">
        <v>4153</v>
      </c>
      <c r="J4382" s="17">
        <v>10</v>
      </c>
      <c r="K4382" s="17">
        <v>10</v>
      </c>
      <c r="L4382" s="31" t="s">
        <v>1132</v>
      </c>
      <c r="M4382" s="57" t="s">
        <v>44</v>
      </c>
      <c r="N4382" s="21">
        <v>1</v>
      </c>
    </row>
    <row r="4383" spans="1:14" s="151" customFormat="1" hidden="1" outlineLevel="2">
      <c r="A4383" s="28" t="s">
        <v>4430</v>
      </c>
      <c r="B4383" s="29" t="s">
        <v>1116</v>
      </c>
      <c r="C4383" s="29" t="s">
        <v>154</v>
      </c>
      <c r="D4383" s="29" t="s">
        <v>3591</v>
      </c>
      <c r="E4383" s="29" t="s">
        <v>4431</v>
      </c>
      <c r="F4383" s="27" t="s">
        <v>4428</v>
      </c>
      <c r="G4383" s="30" t="s">
        <v>1120</v>
      </c>
      <c r="H4383" s="30"/>
      <c r="I4383" s="24" t="s">
        <v>4153</v>
      </c>
      <c r="J4383" s="17">
        <v>10</v>
      </c>
      <c r="K4383" s="17">
        <v>10</v>
      </c>
      <c r="L4383" s="31" t="s">
        <v>1132</v>
      </c>
      <c r="M4383" s="57" t="s">
        <v>44</v>
      </c>
      <c r="N4383" s="21">
        <v>1</v>
      </c>
    </row>
    <row r="4384" spans="1:14" s="151" customFormat="1" hidden="1" outlineLevel="2">
      <c r="A4384" s="28" t="s">
        <v>4430</v>
      </c>
      <c r="B4384" s="29" t="s">
        <v>1116</v>
      </c>
      <c r="C4384" s="29" t="s">
        <v>154</v>
      </c>
      <c r="D4384" s="29" t="s">
        <v>3591</v>
      </c>
      <c r="E4384" s="29" t="s">
        <v>4431</v>
      </c>
      <c r="F4384" s="27" t="s">
        <v>4425</v>
      </c>
      <c r="G4384" s="30" t="s">
        <v>1120</v>
      </c>
      <c r="H4384" s="30"/>
      <c r="I4384" s="29" t="s">
        <v>4146</v>
      </c>
      <c r="J4384" s="17">
        <v>10</v>
      </c>
      <c r="K4384" s="17">
        <v>10</v>
      </c>
      <c r="L4384" s="65" t="s">
        <v>1367</v>
      </c>
      <c r="M4384" s="57" t="s">
        <v>44</v>
      </c>
      <c r="N4384" s="21">
        <v>1</v>
      </c>
    </row>
    <row r="4385" spans="1:14" s="151" customFormat="1" hidden="1" outlineLevel="2">
      <c r="A4385" s="28" t="s">
        <v>4430</v>
      </c>
      <c r="B4385" s="29" t="s">
        <v>1116</v>
      </c>
      <c r="C4385" s="29" t="s">
        <v>154</v>
      </c>
      <c r="D4385" s="29" t="s">
        <v>3591</v>
      </c>
      <c r="E4385" s="29" t="s">
        <v>4431</v>
      </c>
      <c r="F4385" s="27" t="s">
        <v>4432</v>
      </c>
      <c r="G4385" s="30" t="s">
        <v>1120</v>
      </c>
      <c r="H4385" s="30"/>
      <c r="I4385" s="29" t="s">
        <v>4146</v>
      </c>
      <c r="J4385" s="17">
        <v>10</v>
      </c>
      <c r="K4385" s="17">
        <v>10</v>
      </c>
      <c r="L4385" s="65" t="s">
        <v>1367</v>
      </c>
      <c r="M4385" s="57" t="s">
        <v>44</v>
      </c>
      <c r="N4385" s="21">
        <v>1</v>
      </c>
    </row>
    <row r="4386" spans="1:14" s="151" customFormat="1" hidden="1" outlineLevel="2">
      <c r="A4386" s="28" t="s">
        <v>4433</v>
      </c>
      <c r="B4386" s="29" t="s">
        <v>1116</v>
      </c>
      <c r="C4386" s="29" t="s">
        <v>154</v>
      </c>
      <c r="D4386" s="29" t="s">
        <v>3591</v>
      </c>
      <c r="E4386" s="29" t="s">
        <v>4434</v>
      </c>
      <c r="F4386" s="27" t="s">
        <v>4435</v>
      </c>
      <c r="G4386" s="30" t="s">
        <v>1120</v>
      </c>
      <c r="H4386" s="30"/>
      <c r="I4386" s="29" t="s">
        <v>4146</v>
      </c>
      <c r="J4386" s="17">
        <v>10</v>
      </c>
      <c r="K4386" s="17">
        <v>10</v>
      </c>
      <c r="L4386" s="85" t="s">
        <v>4301</v>
      </c>
      <c r="M4386" s="57" t="s">
        <v>44</v>
      </c>
      <c r="N4386" s="21">
        <v>1</v>
      </c>
    </row>
    <row r="4387" spans="1:14" s="151" customFormat="1" hidden="1" outlineLevel="2">
      <c r="A4387" s="28" t="s">
        <v>4433</v>
      </c>
      <c r="B4387" s="29" t="s">
        <v>1116</v>
      </c>
      <c r="C4387" s="29" t="s">
        <v>154</v>
      </c>
      <c r="D4387" s="29" t="s">
        <v>3591</v>
      </c>
      <c r="E4387" s="29" t="s">
        <v>4434</v>
      </c>
      <c r="F4387" s="27" t="s">
        <v>4436</v>
      </c>
      <c r="G4387" s="30" t="s">
        <v>1120</v>
      </c>
      <c r="H4387" s="30"/>
      <c r="I4387" s="29" t="s">
        <v>4146</v>
      </c>
      <c r="J4387" s="17">
        <v>10</v>
      </c>
      <c r="K4387" s="17">
        <v>10</v>
      </c>
      <c r="L4387" s="85" t="s">
        <v>4301</v>
      </c>
      <c r="M4387" s="57" t="s">
        <v>44</v>
      </c>
      <c r="N4387" s="21">
        <v>1</v>
      </c>
    </row>
    <row r="4388" spans="1:14" s="151" customFormat="1" hidden="1" outlineLevel="2">
      <c r="A4388" s="28" t="s">
        <v>4433</v>
      </c>
      <c r="B4388" s="29" t="s">
        <v>1116</v>
      </c>
      <c r="C4388" s="29" t="s">
        <v>154</v>
      </c>
      <c r="D4388" s="29" t="s">
        <v>3591</v>
      </c>
      <c r="E4388" s="29" t="s">
        <v>4434</v>
      </c>
      <c r="F4388" s="27" t="s">
        <v>1413</v>
      </c>
      <c r="G4388" s="30" t="s">
        <v>1120</v>
      </c>
      <c r="H4388" s="30"/>
      <c r="I4388" s="29" t="s">
        <v>4146</v>
      </c>
      <c r="J4388" s="17">
        <v>10</v>
      </c>
      <c r="K4388" s="17">
        <v>10</v>
      </c>
      <c r="L4388" s="85" t="s">
        <v>4264</v>
      </c>
      <c r="M4388" s="57" t="s">
        <v>44</v>
      </c>
      <c r="N4388" s="21">
        <v>1</v>
      </c>
    </row>
    <row r="4389" spans="1:14" s="151" customFormat="1" hidden="1" outlineLevel="2">
      <c r="A4389" s="28" t="s">
        <v>4433</v>
      </c>
      <c r="B4389" s="29" t="s">
        <v>1116</v>
      </c>
      <c r="C4389" s="29" t="s">
        <v>154</v>
      </c>
      <c r="D4389" s="29" t="s">
        <v>3591</v>
      </c>
      <c r="E4389" s="29" t="s">
        <v>4434</v>
      </c>
      <c r="F4389" s="27" t="s">
        <v>1416</v>
      </c>
      <c r="G4389" s="30" t="s">
        <v>1120</v>
      </c>
      <c r="H4389" s="30"/>
      <c r="I4389" s="29" t="s">
        <v>4146</v>
      </c>
      <c r="J4389" s="17">
        <v>10</v>
      </c>
      <c r="K4389" s="17">
        <v>10</v>
      </c>
      <c r="L4389" s="85" t="s">
        <v>4264</v>
      </c>
      <c r="M4389" s="57" t="s">
        <v>44</v>
      </c>
      <c r="N4389" s="21">
        <v>1</v>
      </c>
    </row>
    <row r="4390" spans="1:14" s="151" customFormat="1" outlineLevel="1" collapsed="1">
      <c r="A4390" s="28" t="s">
        <v>1535</v>
      </c>
      <c r="B4390" s="30" t="s">
        <v>1116</v>
      </c>
      <c r="C4390" s="29" t="s">
        <v>154</v>
      </c>
      <c r="D4390" s="29" t="s">
        <v>3591</v>
      </c>
      <c r="E4390" s="29"/>
      <c r="F4390" s="27" t="s">
        <v>4437</v>
      </c>
      <c r="G4390" s="30"/>
      <c r="H4390" s="30"/>
      <c r="I4390" s="29"/>
      <c r="J4390" s="61">
        <v>10</v>
      </c>
      <c r="K4390" s="147">
        <v>10</v>
      </c>
      <c r="L4390" s="27" t="str">
        <f>L4391&amp;" "&amp;N4391&amp;M4391&amp;""</f>
        <v>Ремонт трансформаторов 35 кВ 1шт.</v>
      </c>
      <c r="M4390" s="30"/>
      <c r="N4390" s="21"/>
    </row>
    <row r="4391" spans="1:14" s="151" customFormat="1" ht="42.75" hidden="1" outlineLevel="2">
      <c r="A4391" s="28" t="s">
        <v>1535</v>
      </c>
      <c r="B4391" s="29" t="s">
        <v>1116</v>
      </c>
      <c r="C4391" s="29" t="s">
        <v>154</v>
      </c>
      <c r="D4391" s="29" t="s">
        <v>3591</v>
      </c>
      <c r="E4391" s="29" t="s">
        <v>4438</v>
      </c>
      <c r="F4391" s="27" t="s">
        <v>4439</v>
      </c>
      <c r="G4391" s="30" t="s">
        <v>45</v>
      </c>
      <c r="H4391" s="30" t="s">
        <v>4403</v>
      </c>
      <c r="I4391" s="29" t="s">
        <v>4146</v>
      </c>
      <c r="J4391" s="17">
        <v>10</v>
      </c>
      <c r="K4391" s="17">
        <v>10</v>
      </c>
      <c r="L4391" s="85" t="s">
        <v>1307</v>
      </c>
      <c r="M4391" s="57" t="s">
        <v>44</v>
      </c>
      <c r="N4391" s="21">
        <v>1</v>
      </c>
    </row>
    <row r="4392" spans="1:14" s="151" customFormat="1" ht="270.75" outlineLevel="1" collapsed="1">
      <c r="A4392" s="28" t="s">
        <v>1543</v>
      </c>
      <c r="B4392" s="30" t="s">
        <v>1116</v>
      </c>
      <c r="C4392" s="29" t="s">
        <v>3646</v>
      </c>
      <c r="D4392" s="29" t="s">
        <v>3591</v>
      </c>
      <c r="E4392" s="29"/>
      <c r="F4392" s="27" t="s">
        <v>4440</v>
      </c>
      <c r="G4392" s="30"/>
      <c r="H4392" s="30"/>
      <c r="I4392" s="29"/>
      <c r="J4392" s="61">
        <v>3</v>
      </c>
      <c r="K4392" s="147">
        <v>9</v>
      </c>
      <c r="L4392" s="27" t="str">
        <f>L4393&amp;" "&amp;N4393&amp;M4393&amp;", "&amp;L4394&amp;" "&amp;N4394&amp;M4394&amp;", "&amp;L4395&amp;" "&amp;N4395&amp;M4395&amp;", "&amp;L4396&amp;" "&amp;N4396&amp;M4396&amp;", "&amp;L4397&amp;" "&amp;N4397&amp;M4397&amp;", "&amp;L4398&amp;" "&amp;N4398&amp;M4398&amp;", "&amp;L4399&amp;" "&amp;N4399&amp;M4399&amp;", "&amp;L4400&amp;" "&amp;N4400&amp;M4400&amp;", "&amp;L4401&amp;" "&amp;N4401&amp;M4401&amp;", "&amp;L4402&amp;" "&amp;N4402&amp;M4402&amp;", "&amp;L4403&amp;" "&amp;N4403&amp;M4403&amp;", "&amp;L4404&amp;" "&amp;M4404&amp;N4404&amp;", "&amp;L4405&amp;" "&amp;M4405&amp;N4405&amp;", "&amp;L4407&amp;" "&amp;M4407&amp;N4407&amp;", "&amp;L4408&amp;" "&amp;M4408&amp;N4408&amp;","&amp;L4409&amp;" "&amp;N4409&amp;M4409&amp;","&amp;L4410&amp;" "&amp;N4410&amp;M4410&amp;", "&amp;L4411&amp;" "&amp;N4411&amp;M4411&amp;","&amp;L4412&amp;" "&amp;N4412&amp;M4412&amp;""</f>
        <v>Ремонт выключателей 110 кВ 1шт., Ремонт выключателей 110 кВ 1шт., Ремонт разъединителей 110 кВ 10шт., Ремонт выключателей 35 кВ 2шт., Ремонт выключателей 35 кВ 1шт., Ремонт выключателей 35 кВ 5шт., Ремонт разъединителей 110 кВ 18шт., Ремонт разъединителей 35 кВ 2шт., Ремонт выключателей 6 кВ 3шт., Ремонт выключателей 6-10 кВ 7шт., Ремонт трансформаторов 110 кВ 1шт., Ремонт трансформаторов 110 кВ шт.1, Ремонт трансформаторов 6-10 кВ шт.2, Ремонт реактора 6 кВ шт.2, Ремонт дугогасящей катушки 35 кВ шт.1,Нанесение антикоррозионной защиты металлоконструкций (порталов) 3т,Нанесение антикоррозионной защиты металлоконструкций (порталов) 2т, Ремонт сборных шин 6-10 кВ 56м,Ремонт АКБ с  заменой аккумуляторного элемента №107 1шт.</v>
      </c>
      <c r="M4392" s="30"/>
      <c r="N4392" s="21"/>
    </row>
    <row r="4393" spans="1:14" s="151" customFormat="1" hidden="1" outlineLevel="2">
      <c r="A4393" s="28" t="s">
        <v>4441</v>
      </c>
      <c r="B4393" s="29" t="s">
        <v>1116</v>
      </c>
      <c r="C4393" s="29" t="s">
        <v>3646</v>
      </c>
      <c r="D4393" s="29" t="s">
        <v>3591</v>
      </c>
      <c r="E4393" s="29" t="s">
        <v>4442</v>
      </c>
      <c r="F4393" s="27" t="s">
        <v>4443</v>
      </c>
      <c r="G4393" s="30" t="s">
        <v>1120</v>
      </c>
      <c r="H4393" s="30"/>
      <c r="I4393" s="24" t="s">
        <v>4153</v>
      </c>
      <c r="J4393" s="17">
        <v>6</v>
      </c>
      <c r="K4393" s="17">
        <v>6</v>
      </c>
      <c r="L4393" s="85" t="s">
        <v>1125</v>
      </c>
      <c r="M4393" s="57" t="s">
        <v>44</v>
      </c>
      <c r="N4393" s="21">
        <v>1</v>
      </c>
    </row>
    <row r="4394" spans="1:14" s="151" customFormat="1" hidden="1" outlineLevel="2">
      <c r="A4394" s="28" t="s">
        <v>4441</v>
      </c>
      <c r="B4394" s="29" t="s">
        <v>1116</v>
      </c>
      <c r="C4394" s="29" t="s">
        <v>3646</v>
      </c>
      <c r="D4394" s="29" t="s">
        <v>3591</v>
      </c>
      <c r="E4394" s="29" t="s">
        <v>4442</v>
      </c>
      <c r="F4394" s="27" t="s">
        <v>4444</v>
      </c>
      <c r="G4394" s="30" t="s">
        <v>1120</v>
      </c>
      <c r="H4394" s="30"/>
      <c r="I4394" s="24" t="s">
        <v>4146</v>
      </c>
      <c r="J4394" s="18" t="s">
        <v>332</v>
      </c>
      <c r="K4394" s="17" t="s">
        <v>332</v>
      </c>
      <c r="L4394" s="65" t="s">
        <v>1125</v>
      </c>
      <c r="M4394" s="57" t="s">
        <v>44</v>
      </c>
      <c r="N4394" s="21">
        <v>1</v>
      </c>
    </row>
    <row r="4395" spans="1:14" s="151" customFormat="1" ht="85.5" hidden="1" outlineLevel="2">
      <c r="A4395" s="28" t="s">
        <v>4441</v>
      </c>
      <c r="B4395" s="29" t="s">
        <v>1116</v>
      </c>
      <c r="C4395" s="29" t="s">
        <v>3646</v>
      </c>
      <c r="D4395" s="29" t="s">
        <v>3591</v>
      </c>
      <c r="E4395" s="29" t="s">
        <v>4442</v>
      </c>
      <c r="F4395" s="27" t="s">
        <v>4445</v>
      </c>
      <c r="G4395" s="30" t="s">
        <v>1120</v>
      </c>
      <c r="H4395" s="30"/>
      <c r="I4395" s="24" t="s">
        <v>4153</v>
      </c>
      <c r="J4395" s="18" t="s">
        <v>331</v>
      </c>
      <c r="K4395" s="17" t="s">
        <v>331</v>
      </c>
      <c r="L4395" s="85" t="s">
        <v>2981</v>
      </c>
      <c r="M4395" s="57" t="s">
        <v>44</v>
      </c>
      <c r="N4395" s="21">
        <v>10</v>
      </c>
    </row>
    <row r="4396" spans="1:14" s="151" customFormat="1" ht="28.5" hidden="1" outlineLevel="2">
      <c r="A4396" s="28" t="s">
        <v>4446</v>
      </c>
      <c r="B4396" s="29" t="s">
        <v>1116</v>
      </c>
      <c r="C4396" s="29" t="s">
        <v>3646</v>
      </c>
      <c r="D4396" s="29" t="s">
        <v>3591</v>
      </c>
      <c r="E4396" s="29" t="s">
        <v>4447</v>
      </c>
      <c r="F4396" s="27" t="s">
        <v>4448</v>
      </c>
      <c r="G4396" s="30" t="s">
        <v>1120</v>
      </c>
      <c r="H4396" s="30"/>
      <c r="I4396" s="24" t="s">
        <v>4153</v>
      </c>
      <c r="J4396" s="18" t="s">
        <v>331</v>
      </c>
      <c r="K4396" s="17" t="s">
        <v>331</v>
      </c>
      <c r="L4396" s="85" t="s">
        <v>1132</v>
      </c>
      <c r="M4396" s="57" t="s">
        <v>44</v>
      </c>
      <c r="N4396" s="21">
        <v>2</v>
      </c>
    </row>
    <row r="4397" spans="1:14" s="151" customFormat="1" ht="28.5" hidden="1" outlineLevel="2">
      <c r="A4397" s="28" t="s">
        <v>4446</v>
      </c>
      <c r="B4397" s="29" t="s">
        <v>1116</v>
      </c>
      <c r="C4397" s="29" t="s">
        <v>3646</v>
      </c>
      <c r="D4397" s="29" t="s">
        <v>3591</v>
      </c>
      <c r="E4397" s="29" t="s">
        <v>4447</v>
      </c>
      <c r="F4397" s="27" t="s">
        <v>4449</v>
      </c>
      <c r="G4397" s="30" t="s">
        <v>1120</v>
      </c>
      <c r="H4397" s="30"/>
      <c r="I4397" s="24" t="s">
        <v>4153</v>
      </c>
      <c r="J4397" s="18" t="s">
        <v>331</v>
      </c>
      <c r="K4397" s="17" t="s">
        <v>331</v>
      </c>
      <c r="L4397" s="85" t="s">
        <v>1132</v>
      </c>
      <c r="M4397" s="57" t="s">
        <v>44</v>
      </c>
      <c r="N4397" s="21">
        <v>1</v>
      </c>
    </row>
    <row r="4398" spans="1:14" s="151" customFormat="1" ht="42.75" hidden="1" outlineLevel="2">
      <c r="A4398" s="28" t="s">
        <v>4446</v>
      </c>
      <c r="B4398" s="29" t="s">
        <v>1116</v>
      </c>
      <c r="C4398" s="29" t="s">
        <v>3646</v>
      </c>
      <c r="D4398" s="29" t="s">
        <v>3591</v>
      </c>
      <c r="E4398" s="29" t="s">
        <v>4447</v>
      </c>
      <c r="F4398" s="27" t="s">
        <v>4450</v>
      </c>
      <c r="G4398" s="30" t="s">
        <v>1120</v>
      </c>
      <c r="H4398" s="30"/>
      <c r="I4398" s="24" t="s">
        <v>4146</v>
      </c>
      <c r="J4398" s="18" t="s">
        <v>331</v>
      </c>
      <c r="K4398" s="17" t="s">
        <v>331</v>
      </c>
      <c r="L4398" s="65" t="s">
        <v>1132</v>
      </c>
      <c r="M4398" s="57" t="s">
        <v>44</v>
      </c>
      <c r="N4398" s="21">
        <v>5</v>
      </c>
    </row>
    <row r="4399" spans="1:14" s="151" customFormat="1" ht="85.5" hidden="1" outlineLevel="2">
      <c r="A4399" s="28" t="s">
        <v>4446</v>
      </c>
      <c r="B4399" s="29" t="s">
        <v>1116</v>
      </c>
      <c r="C4399" s="29" t="s">
        <v>3646</v>
      </c>
      <c r="D4399" s="29" t="s">
        <v>3591</v>
      </c>
      <c r="E4399" s="29" t="s">
        <v>4447</v>
      </c>
      <c r="F4399" s="27" t="s">
        <v>4451</v>
      </c>
      <c r="G4399" s="30" t="s">
        <v>1120</v>
      </c>
      <c r="H4399" s="30"/>
      <c r="I4399" s="24" t="s">
        <v>4153</v>
      </c>
      <c r="J4399" s="18" t="s">
        <v>4452</v>
      </c>
      <c r="K4399" s="17" t="s">
        <v>4452</v>
      </c>
      <c r="L4399" s="85" t="s">
        <v>2981</v>
      </c>
      <c r="M4399" s="57" t="s">
        <v>44</v>
      </c>
      <c r="N4399" s="21">
        <v>18</v>
      </c>
    </row>
    <row r="4400" spans="1:14" s="151" customFormat="1" hidden="1" outlineLevel="2">
      <c r="A4400" s="28" t="s">
        <v>4446</v>
      </c>
      <c r="B4400" s="29" t="s">
        <v>1116</v>
      </c>
      <c r="C4400" s="29" t="s">
        <v>3646</v>
      </c>
      <c r="D4400" s="29" t="s">
        <v>3591</v>
      </c>
      <c r="E4400" s="29" t="s">
        <v>4447</v>
      </c>
      <c r="F4400" s="27" t="s">
        <v>4453</v>
      </c>
      <c r="G4400" s="30" t="s">
        <v>1120</v>
      </c>
      <c r="H4400" s="30"/>
      <c r="I4400" s="24" t="s">
        <v>4146</v>
      </c>
      <c r="J4400" s="18" t="s">
        <v>4454</v>
      </c>
      <c r="K4400" s="17" t="s">
        <v>4454</v>
      </c>
      <c r="L4400" s="31" t="s">
        <v>1367</v>
      </c>
      <c r="M4400" s="57" t="s">
        <v>44</v>
      </c>
      <c r="N4400" s="21">
        <v>2</v>
      </c>
    </row>
    <row r="4401" spans="1:14" s="151" customFormat="1" hidden="1" outlineLevel="2">
      <c r="A4401" s="28" t="s">
        <v>4455</v>
      </c>
      <c r="B4401" s="29" t="s">
        <v>1116</v>
      </c>
      <c r="C4401" s="29" t="s">
        <v>3646</v>
      </c>
      <c r="D4401" s="29" t="s">
        <v>3591</v>
      </c>
      <c r="E4401" s="29" t="s">
        <v>4456</v>
      </c>
      <c r="F4401" s="27" t="s">
        <v>4457</v>
      </c>
      <c r="G4401" s="30" t="s">
        <v>1120</v>
      </c>
      <c r="H4401" s="30"/>
      <c r="I4401" s="24" t="s">
        <v>4153</v>
      </c>
      <c r="J4401" s="18" t="s">
        <v>206</v>
      </c>
      <c r="K4401" s="17" t="s">
        <v>206</v>
      </c>
      <c r="L4401" s="31" t="s">
        <v>1142</v>
      </c>
      <c r="M4401" s="57" t="s">
        <v>44</v>
      </c>
      <c r="N4401" s="21">
        <v>3</v>
      </c>
    </row>
    <row r="4402" spans="1:14" s="151" customFormat="1" ht="57" hidden="1" outlineLevel="2">
      <c r="A4402" s="28" t="s">
        <v>4455</v>
      </c>
      <c r="B4402" s="29" t="s">
        <v>1116</v>
      </c>
      <c r="C4402" s="29" t="s">
        <v>3646</v>
      </c>
      <c r="D4402" s="29" t="s">
        <v>3591</v>
      </c>
      <c r="E4402" s="29" t="s">
        <v>4456</v>
      </c>
      <c r="F4402" s="27" t="s">
        <v>4458</v>
      </c>
      <c r="G4402" s="30" t="s">
        <v>1120</v>
      </c>
      <c r="H4402" s="30"/>
      <c r="I4402" s="24" t="s">
        <v>4146</v>
      </c>
      <c r="J4402" s="18" t="s">
        <v>206</v>
      </c>
      <c r="K4402" s="17" t="s">
        <v>206</v>
      </c>
      <c r="L4402" s="71" t="s">
        <v>1843</v>
      </c>
      <c r="M4402" s="57" t="s">
        <v>44</v>
      </c>
      <c r="N4402" s="21">
        <v>7</v>
      </c>
    </row>
    <row r="4403" spans="1:14" s="151" customFormat="1" hidden="1" outlineLevel="2">
      <c r="A4403" s="28" t="s">
        <v>4459</v>
      </c>
      <c r="B4403" s="29" t="s">
        <v>1116</v>
      </c>
      <c r="C4403" s="29" t="s">
        <v>3646</v>
      </c>
      <c r="D4403" s="29" t="s">
        <v>3591</v>
      </c>
      <c r="E4403" s="29" t="s">
        <v>4460</v>
      </c>
      <c r="F4403" s="27" t="s">
        <v>4461</v>
      </c>
      <c r="G4403" s="30" t="s">
        <v>1120</v>
      </c>
      <c r="H4403" s="30"/>
      <c r="I4403" s="24" t="s">
        <v>4146</v>
      </c>
      <c r="J4403" s="18" t="s">
        <v>206</v>
      </c>
      <c r="K4403" s="17" t="s">
        <v>206</v>
      </c>
      <c r="L4403" s="65" t="s">
        <v>1153</v>
      </c>
      <c r="M4403" s="57" t="s">
        <v>44</v>
      </c>
      <c r="N4403" s="21">
        <v>1</v>
      </c>
    </row>
    <row r="4404" spans="1:14" s="151" customFormat="1" hidden="1" outlineLevel="2">
      <c r="A4404" s="28" t="s">
        <v>4462</v>
      </c>
      <c r="B4404" s="29" t="s">
        <v>1116</v>
      </c>
      <c r="C4404" s="29" t="s">
        <v>3646</v>
      </c>
      <c r="D4404" s="29" t="s">
        <v>3591</v>
      </c>
      <c r="E4404" s="29" t="s">
        <v>4463</v>
      </c>
      <c r="F4404" s="27" t="s">
        <v>4464</v>
      </c>
      <c r="G4404" s="30" t="s">
        <v>1120</v>
      </c>
      <c r="H4404" s="30"/>
      <c r="I4404" s="24" t="s">
        <v>4146</v>
      </c>
      <c r="J4404" s="18" t="s">
        <v>215</v>
      </c>
      <c r="K4404" s="17" t="s">
        <v>215</v>
      </c>
      <c r="L4404" s="65" t="s">
        <v>1153</v>
      </c>
      <c r="M4404" s="57" t="s">
        <v>44</v>
      </c>
      <c r="N4404" s="21">
        <v>1</v>
      </c>
    </row>
    <row r="4405" spans="1:14" s="151" customFormat="1" ht="42.75" hidden="1" outlineLevel="2">
      <c r="A4405" s="28" t="s">
        <v>4455</v>
      </c>
      <c r="B4405" s="29" t="s">
        <v>1116</v>
      </c>
      <c r="C4405" s="29" t="s">
        <v>3646</v>
      </c>
      <c r="D4405" s="29" t="s">
        <v>3591</v>
      </c>
      <c r="E4405" s="30" t="s">
        <v>4465</v>
      </c>
      <c r="F4405" s="27" t="s">
        <v>4466</v>
      </c>
      <c r="G4405" s="30" t="s">
        <v>1120</v>
      </c>
      <c r="H4405" s="30"/>
      <c r="I4405" s="24" t="s">
        <v>4146</v>
      </c>
      <c r="J4405" s="18" t="s">
        <v>344</v>
      </c>
      <c r="K4405" s="17" t="s">
        <v>344</v>
      </c>
      <c r="L4405" s="85" t="s">
        <v>4264</v>
      </c>
      <c r="M4405" s="57" t="s">
        <v>44</v>
      </c>
      <c r="N4405" s="21">
        <v>2</v>
      </c>
    </row>
    <row r="4406" spans="1:14" s="151" customFormat="1" hidden="1" outlineLevel="2">
      <c r="A4406" s="28" t="s">
        <v>4446</v>
      </c>
      <c r="B4406" s="29" t="s">
        <v>1116</v>
      </c>
      <c r="C4406" s="29" t="s">
        <v>3646</v>
      </c>
      <c r="D4406" s="29" t="s">
        <v>3591</v>
      </c>
      <c r="E4406" s="29" t="s">
        <v>4447</v>
      </c>
      <c r="F4406" s="27" t="s">
        <v>4467</v>
      </c>
      <c r="G4406" s="30" t="s">
        <v>1120</v>
      </c>
      <c r="H4406" s="30"/>
      <c r="I4406" s="24" t="s">
        <v>4146</v>
      </c>
      <c r="J4406" s="18" t="s">
        <v>344</v>
      </c>
      <c r="K4406" s="17" t="s">
        <v>344</v>
      </c>
      <c r="L4406" s="31" t="s">
        <v>4359</v>
      </c>
      <c r="M4406" s="57" t="s">
        <v>44</v>
      </c>
      <c r="N4406" s="21">
        <v>6</v>
      </c>
    </row>
    <row r="4407" spans="1:14" s="151" customFormat="1" hidden="1" outlineLevel="2">
      <c r="A4407" s="28" t="s">
        <v>4455</v>
      </c>
      <c r="B4407" s="29" t="s">
        <v>1116</v>
      </c>
      <c r="C4407" s="29" t="s">
        <v>3646</v>
      </c>
      <c r="D4407" s="29" t="s">
        <v>3591</v>
      </c>
      <c r="E4407" s="29" t="s">
        <v>4456</v>
      </c>
      <c r="F4407" s="27" t="s">
        <v>4468</v>
      </c>
      <c r="G4407" s="30" t="s">
        <v>1120</v>
      </c>
      <c r="H4407" s="30"/>
      <c r="I4407" s="24" t="s">
        <v>4146</v>
      </c>
      <c r="J4407" s="18" t="s">
        <v>4454</v>
      </c>
      <c r="K4407" s="17" t="s">
        <v>4454</v>
      </c>
      <c r="L4407" s="31" t="s">
        <v>4469</v>
      </c>
      <c r="M4407" s="57" t="s">
        <v>44</v>
      </c>
      <c r="N4407" s="21">
        <v>2</v>
      </c>
    </row>
    <row r="4408" spans="1:14" s="151" customFormat="1" hidden="1" outlineLevel="2">
      <c r="A4408" s="28" t="s">
        <v>4446</v>
      </c>
      <c r="B4408" s="29" t="s">
        <v>1116</v>
      </c>
      <c r="C4408" s="29" t="s">
        <v>3646</v>
      </c>
      <c r="D4408" s="29" t="s">
        <v>3591</v>
      </c>
      <c r="E4408" s="29" t="s">
        <v>4447</v>
      </c>
      <c r="F4408" s="27" t="s">
        <v>4470</v>
      </c>
      <c r="G4408" s="30" t="s">
        <v>1120</v>
      </c>
      <c r="H4408" s="30"/>
      <c r="I4408" s="24" t="s">
        <v>4146</v>
      </c>
      <c r="J4408" s="18" t="s">
        <v>344</v>
      </c>
      <c r="K4408" s="17" t="s">
        <v>344</v>
      </c>
      <c r="L4408" s="31" t="s">
        <v>4471</v>
      </c>
      <c r="M4408" s="57" t="s">
        <v>44</v>
      </c>
      <c r="N4408" s="21">
        <v>1</v>
      </c>
    </row>
    <row r="4409" spans="1:14" s="151" customFormat="1" ht="28.5" hidden="1" outlineLevel="2">
      <c r="A4409" s="28" t="s">
        <v>4441</v>
      </c>
      <c r="B4409" s="29" t="s">
        <v>1116</v>
      </c>
      <c r="C4409" s="29" t="s">
        <v>3646</v>
      </c>
      <c r="D4409" s="29" t="s">
        <v>3591</v>
      </c>
      <c r="E4409" s="29" t="s">
        <v>4442</v>
      </c>
      <c r="F4409" s="27" t="s">
        <v>4472</v>
      </c>
      <c r="G4409" s="30" t="s">
        <v>1120</v>
      </c>
      <c r="H4409" s="30"/>
      <c r="I4409" s="24" t="s">
        <v>4146</v>
      </c>
      <c r="J4409" s="18" t="s">
        <v>4473</v>
      </c>
      <c r="K4409" s="18" t="s">
        <v>4473</v>
      </c>
      <c r="L4409" s="86" t="s">
        <v>4318</v>
      </c>
      <c r="M4409" s="29" t="s">
        <v>1475</v>
      </c>
      <c r="N4409" s="21">
        <v>3</v>
      </c>
    </row>
    <row r="4410" spans="1:14" s="151" customFormat="1" ht="28.5" hidden="1" outlineLevel="2">
      <c r="A4410" s="28" t="s">
        <v>4446</v>
      </c>
      <c r="B4410" s="29" t="s">
        <v>1116</v>
      </c>
      <c r="C4410" s="29" t="s">
        <v>3646</v>
      </c>
      <c r="D4410" s="29" t="s">
        <v>3591</v>
      </c>
      <c r="E4410" s="29" t="s">
        <v>4447</v>
      </c>
      <c r="F4410" s="27" t="s">
        <v>4360</v>
      </c>
      <c r="G4410" s="30" t="s">
        <v>1120</v>
      </c>
      <c r="H4410" s="30"/>
      <c r="I4410" s="24" t="s">
        <v>4146</v>
      </c>
      <c r="J4410" s="18" t="s">
        <v>4473</v>
      </c>
      <c r="K4410" s="18" t="s">
        <v>4473</v>
      </c>
      <c r="L4410" s="86" t="s">
        <v>4318</v>
      </c>
      <c r="M4410" s="29" t="s">
        <v>1475</v>
      </c>
      <c r="N4410" s="21">
        <v>2</v>
      </c>
    </row>
    <row r="4411" spans="1:14" s="151" customFormat="1" hidden="1" outlineLevel="2">
      <c r="A4411" s="28" t="s">
        <v>4455</v>
      </c>
      <c r="B4411" s="29" t="s">
        <v>1116</v>
      </c>
      <c r="C4411" s="29" t="s">
        <v>3646</v>
      </c>
      <c r="D4411" s="29" t="s">
        <v>3591</v>
      </c>
      <c r="E4411" s="29" t="s">
        <v>4456</v>
      </c>
      <c r="F4411" s="27" t="s">
        <v>4177</v>
      </c>
      <c r="G4411" s="30" t="s">
        <v>1120</v>
      </c>
      <c r="H4411" s="30"/>
      <c r="I4411" s="24" t="s">
        <v>4146</v>
      </c>
      <c r="J4411" s="18" t="s">
        <v>344</v>
      </c>
      <c r="K4411" s="17" t="s">
        <v>344</v>
      </c>
      <c r="L4411" s="31" t="s">
        <v>4158</v>
      </c>
      <c r="M4411" s="29" t="s">
        <v>826</v>
      </c>
      <c r="N4411" s="21">
        <v>56</v>
      </c>
    </row>
    <row r="4412" spans="1:14" s="151" customFormat="1" ht="42.75" hidden="1" outlineLevel="2">
      <c r="A4412" s="28" t="s">
        <v>4474</v>
      </c>
      <c r="B4412" s="29" t="s">
        <v>1116</v>
      </c>
      <c r="C4412" s="29" t="s">
        <v>3646</v>
      </c>
      <c r="D4412" s="29" t="s">
        <v>3591</v>
      </c>
      <c r="E4412" s="29" t="s">
        <v>4475</v>
      </c>
      <c r="F4412" s="27" t="s">
        <v>4476</v>
      </c>
      <c r="G4412" s="30" t="s">
        <v>45</v>
      </c>
      <c r="H4412" s="30"/>
      <c r="I4412" s="24" t="s">
        <v>4477</v>
      </c>
      <c r="J4412" s="18">
        <v>9</v>
      </c>
      <c r="K4412" s="17">
        <v>9</v>
      </c>
      <c r="L4412" s="31" t="s">
        <v>4478</v>
      </c>
      <c r="M4412" s="29" t="s">
        <v>44</v>
      </c>
      <c r="N4412" s="21">
        <v>1</v>
      </c>
    </row>
    <row r="4413" spans="1:14" s="151" customFormat="1" ht="71.25" outlineLevel="1" collapsed="1">
      <c r="A4413" s="28" t="s">
        <v>1555</v>
      </c>
      <c r="B4413" s="30" t="s">
        <v>1116</v>
      </c>
      <c r="C4413" s="29" t="s">
        <v>3646</v>
      </c>
      <c r="D4413" s="29" t="s">
        <v>3591</v>
      </c>
      <c r="E4413" s="29"/>
      <c r="F4413" s="27" t="s">
        <v>4479</v>
      </c>
      <c r="G4413" s="30"/>
      <c r="H4413" s="30"/>
      <c r="I4413" s="29"/>
      <c r="J4413" s="61">
        <v>6</v>
      </c>
      <c r="K4413" s="147">
        <v>9</v>
      </c>
      <c r="L4413" s="27" t="str">
        <f>L4414&amp;" "&amp;N4414&amp;M4414&amp;", "&amp;L4415&amp;" "&amp;N4415&amp;M4415&amp;", "&amp;L4416&amp;" "&amp;N4416&amp;M4416&amp;", "&amp;L4417&amp;" "&amp;N4417&amp;M4417&amp;", "&amp;L4418&amp;" "&amp;N4418&amp;M4418&amp;""</f>
        <v>Ремонт выключателей 110 кВ 1шт., Ремонт трансформаторов 35 кВ 1шт., Ремонт трансформаторов 35 кВ 1шт., Ремонт отделителей 110 кВ 2шт., Ремонт короткозамыкателей 110 кВ 2шт.</v>
      </c>
      <c r="M4413" s="30"/>
      <c r="N4413" s="21"/>
    </row>
    <row r="4414" spans="1:14" s="151" customFormat="1" hidden="1" outlineLevel="2">
      <c r="A4414" s="28" t="s">
        <v>4480</v>
      </c>
      <c r="B4414" s="29" t="s">
        <v>1116</v>
      </c>
      <c r="C4414" s="29" t="s">
        <v>3646</v>
      </c>
      <c r="D4414" s="29" t="s">
        <v>3591</v>
      </c>
      <c r="E4414" s="29" t="s">
        <v>4481</v>
      </c>
      <c r="F4414" s="27" t="s">
        <v>4482</v>
      </c>
      <c r="G4414" s="30" t="s">
        <v>1120</v>
      </c>
      <c r="H4414" s="30"/>
      <c r="I4414" s="24" t="s">
        <v>4153</v>
      </c>
      <c r="J4414" s="18" t="s">
        <v>332</v>
      </c>
      <c r="K4414" s="18" t="s">
        <v>332</v>
      </c>
      <c r="L4414" s="85" t="s">
        <v>1125</v>
      </c>
      <c r="M4414" s="57" t="s">
        <v>44</v>
      </c>
      <c r="N4414" s="21">
        <v>1</v>
      </c>
    </row>
    <row r="4415" spans="1:14" s="151" customFormat="1" hidden="1" outlineLevel="2">
      <c r="A4415" s="28" t="s">
        <v>4483</v>
      </c>
      <c r="B4415" s="29" t="s">
        <v>1116</v>
      </c>
      <c r="C4415" s="29" t="s">
        <v>3646</v>
      </c>
      <c r="D4415" s="29" t="s">
        <v>3591</v>
      </c>
      <c r="E4415" s="29" t="s">
        <v>4484</v>
      </c>
      <c r="F4415" s="27" t="s">
        <v>4485</v>
      </c>
      <c r="G4415" s="30" t="s">
        <v>1120</v>
      </c>
      <c r="H4415" s="30"/>
      <c r="I4415" s="24" t="s">
        <v>4146</v>
      </c>
      <c r="J4415" s="18" t="s">
        <v>344</v>
      </c>
      <c r="K4415" s="18" t="s">
        <v>344</v>
      </c>
      <c r="L4415" s="85" t="s">
        <v>1307</v>
      </c>
      <c r="M4415" s="57" t="s">
        <v>44</v>
      </c>
      <c r="N4415" s="21">
        <v>1</v>
      </c>
    </row>
    <row r="4416" spans="1:14" s="151" customFormat="1" hidden="1" outlineLevel="2">
      <c r="A4416" s="28" t="s">
        <v>4486</v>
      </c>
      <c r="B4416" s="29" t="s">
        <v>1116</v>
      </c>
      <c r="C4416" s="29" t="s">
        <v>3646</v>
      </c>
      <c r="D4416" s="29" t="s">
        <v>3591</v>
      </c>
      <c r="E4416" s="29" t="s">
        <v>4487</v>
      </c>
      <c r="F4416" s="27" t="s">
        <v>4488</v>
      </c>
      <c r="G4416" s="30" t="s">
        <v>1120</v>
      </c>
      <c r="H4416" s="30"/>
      <c r="I4416" s="24" t="s">
        <v>4146</v>
      </c>
      <c r="J4416" s="18" t="s">
        <v>344</v>
      </c>
      <c r="K4416" s="18" t="s">
        <v>344</v>
      </c>
      <c r="L4416" s="85" t="s">
        <v>1307</v>
      </c>
      <c r="M4416" s="57" t="s">
        <v>44</v>
      </c>
      <c r="N4416" s="21">
        <v>1</v>
      </c>
    </row>
    <row r="4417" spans="1:14" s="151" customFormat="1" hidden="1" outlineLevel="2">
      <c r="A4417" s="28" t="s">
        <v>4480</v>
      </c>
      <c r="B4417" s="29" t="s">
        <v>1116</v>
      </c>
      <c r="C4417" s="29" t="s">
        <v>3646</v>
      </c>
      <c r="D4417" s="29" t="s">
        <v>3591</v>
      </c>
      <c r="E4417" s="29" t="s">
        <v>4481</v>
      </c>
      <c r="F4417" s="27" t="s">
        <v>4489</v>
      </c>
      <c r="G4417" s="30" t="s">
        <v>1120</v>
      </c>
      <c r="H4417" s="30"/>
      <c r="I4417" s="24" t="s">
        <v>4146</v>
      </c>
      <c r="J4417" s="18" t="s">
        <v>344</v>
      </c>
      <c r="K4417" s="18" t="s">
        <v>344</v>
      </c>
      <c r="L4417" s="31" t="s">
        <v>4280</v>
      </c>
      <c r="M4417" s="57" t="s">
        <v>44</v>
      </c>
      <c r="N4417" s="21">
        <v>2</v>
      </c>
    </row>
    <row r="4418" spans="1:14" s="151" customFormat="1" hidden="1" outlineLevel="2">
      <c r="A4418" s="28" t="s">
        <v>4480</v>
      </c>
      <c r="B4418" s="29" t="s">
        <v>1116</v>
      </c>
      <c r="C4418" s="29" t="s">
        <v>3646</v>
      </c>
      <c r="D4418" s="29" t="s">
        <v>3591</v>
      </c>
      <c r="E4418" s="29" t="s">
        <v>4481</v>
      </c>
      <c r="F4418" s="27" t="s">
        <v>4490</v>
      </c>
      <c r="G4418" s="30" t="s">
        <v>1120</v>
      </c>
      <c r="H4418" s="30"/>
      <c r="I4418" s="24" t="s">
        <v>4146</v>
      </c>
      <c r="J4418" s="18" t="s">
        <v>344</v>
      </c>
      <c r="K4418" s="18" t="s">
        <v>344</v>
      </c>
      <c r="L4418" s="31" t="s">
        <v>4282</v>
      </c>
      <c r="M4418" s="57" t="s">
        <v>44</v>
      </c>
      <c r="N4418" s="21">
        <v>2</v>
      </c>
    </row>
    <row r="4419" spans="1:14" s="151" customFormat="1" ht="57" outlineLevel="1" collapsed="1">
      <c r="A4419" s="28" t="s">
        <v>1564</v>
      </c>
      <c r="B4419" s="30" t="s">
        <v>1116</v>
      </c>
      <c r="C4419" s="29" t="s">
        <v>3646</v>
      </c>
      <c r="D4419" s="29" t="s">
        <v>3591</v>
      </c>
      <c r="E4419" s="29"/>
      <c r="F4419" s="27" t="s">
        <v>4491</v>
      </c>
      <c r="G4419" s="30"/>
      <c r="H4419" s="30"/>
      <c r="I4419" s="29"/>
      <c r="J4419" s="61">
        <v>10</v>
      </c>
      <c r="K4419" s="147">
        <v>10</v>
      </c>
      <c r="L4419" s="27" t="str">
        <f>L4420&amp;" "&amp;N4420&amp;M4420&amp;", "&amp;L4421&amp;" "&amp;N4421&amp;M4421&amp;", "&amp;L4422&amp;" "&amp;N4422&amp;M4422&amp;", "&amp;L4423&amp;" "&amp;N4423&amp;M4423&amp;""</f>
        <v>Ремонт выключателей 35 кВ 1шт., Ремонт выключателей 35 кВ 3шт., Замена реле РВМ-13 на РСВ-13 2шт., Замена реле  РЭУ  на РУ21/0,16 3шт.</v>
      </c>
      <c r="M4419" s="30"/>
      <c r="N4419" s="21"/>
    </row>
    <row r="4420" spans="1:14" s="151" customFormat="1" hidden="1" outlineLevel="2">
      <c r="A4420" s="28" t="s">
        <v>1564</v>
      </c>
      <c r="B4420" s="29" t="s">
        <v>1116</v>
      </c>
      <c r="C4420" s="29" t="s">
        <v>3646</v>
      </c>
      <c r="D4420" s="29" t="s">
        <v>3591</v>
      </c>
      <c r="E4420" s="29" t="s">
        <v>4492</v>
      </c>
      <c r="F4420" s="27" t="s">
        <v>4493</v>
      </c>
      <c r="G4420" s="30" t="s">
        <v>1120</v>
      </c>
      <c r="H4420" s="30"/>
      <c r="I4420" s="24" t="s">
        <v>4153</v>
      </c>
      <c r="J4420" s="18" t="s">
        <v>1534</v>
      </c>
      <c r="K4420" s="18" t="s">
        <v>1534</v>
      </c>
      <c r="L4420" s="85" t="s">
        <v>1132</v>
      </c>
      <c r="M4420" s="57" t="s">
        <v>44</v>
      </c>
      <c r="N4420" s="21">
        <v>1</v>
      </c>
    </row>
    <row r="4421" spans="1:14" s="151" customFormat="1" ht="28.5" hidden="1" outlineLevel="2">
      <c r="A4421" s="28" t="s">
        <v>1564</v>
      </c>
      <c r="B4421" s="29" t="s">
        <v>1116</v>
      </c>
      <c r="C4421" s="29" t="s">
        <v>3646</v>
      </c>
      <c r="D4421" s="29" t="s">
        <v>3591</v>
      </c>
      <c r="E4421" s="29" t="s">
        <v>4492</v>
      </c>
      <c r="F4421" s="27" t="s">
        <v>4494</v>
      </c>
      <c r="G4421" s="30" t="s">
        <v>1120</v>
      </c>
      <c r="H4421" s="30"/>
      <c r="I4421" s="24" t="s">
        <v>4146</v>
      </c>
      <c r="J4421" s="18" t="s">
        <v>1534</v>
      </c>
      <c r="K4421" s="18" t="s">
        <v>1534</v>
      </c>
      <c r="L4421" s="65" t="s">
        <v>1132</v>
      </c>
      <c r="M4421" s="57" t="s">
        <v>44</v>
      </c>
      <c r="N4421" s="21">
        <v>3</v>
      </c>
    </row>
    <row r="4422" spans="1:14" s="151" customFormat="1" hidden="1" outlineLevel="2">
      <c r="A4422" s="28" t="s">
        <v>1564</v>
      </c>
      <c r="B4422" s="29" t="s">
        <v>1116</v>
      </c>
      <c r="C4422" s="29" t="s">
        <v>3646</v>
      </c>
      <c r="D4422" s="29" t="s">
        <v>3591</v>
      </c>
      <c r="E4422" s="29" t="s">
        <v>4492</v>
      </c>
      <c r="F4422" s="27" t="s">
        <v>4495</v>
      </c>
      <c r="G4422" s="30" t="s">
        <v>1120</v>
      </c>
      <c r="H4422" s="30"/>
      <c r="I4422" s="24" t="s">
        <v>4146</v>
      </c>
      <c r="J4422" s="18">
        <v>7</v>
      </c>
      <c r="K4422" s="18">
        <v>7</v>
      </c>
      <c r="L4422" s="65" t="s">
        <v>4496</v>
      </c>
      <c r="M4422" s="57" t="s">
        <v>44</v>
      </c>
      <c r="N4422" s="21">
        <v>2</v>
      </c>
    </row>
    <row r="4423" spans="1:14" s="151" customFormat="1" hidden="1" outlineLevel="2">
      <c r="A4423" s="28" t="s">
        <v>1564</v>
      </c>
      <c r="B4423" s="29" t="s">
        <v>1116</v>
      </c>
      <c r="C4423" s="29" t="s">
        <v>3646</v>
      </c>
      <c r="D4423" s="29" t="s">
        <v>3591</v>
      </c>
      <c r="E4423" s="29" t="s">
        <v>4492</v>
      </c>
      <c r="F4423" s="27" t="s">
        <v>4497</v>
      </c>
      <c r="G4423" s="30" t="s">
        <v>1120</v>
      </c>
      <c r="H4423" s="30"/>
      <c r="I4423" s="24" t="s">
        <v>4146</v>
      </c>
      <c r="J4423" s="18">
        <v>7</v>
      </c>
      <c r="K4423" s="18">
        <v>7</v>
      </c>
      <c r="L4423" s="65" t="s">
        <v>4498</v>
      </c>
      <c r="M4423" s="57" t="s">
        <v>44</v>
      </c>
      <c r="N4423" s="21">
        <v>3</v>
      </c>
    </row>
    <row r="4424" spans="1:14" s="151" customFormat="1" ht="71.25" outlineLevel="1" collapsed="1">
      <c r="A4424" s="28" t="s">
        <v>1577</v>
      </c>
      <c r="B4424" s="30" t="s">
        <v>1116</v>
      </c>
      <c r="C4424" s="29" t="s">
        <v>3646</v>
      </c>
      <c r="D4424" s="29" t="s">
        <v>3591</v>
      </c>
      <c r="E4424" s="29"/>
      <c r="F4424" s="27" t="s">
        <v>4499</v>
      </c>
      <c r="G4424" s="30"/>
      <c r="H4424" s="30"/>
      <c r="I4424" s="29"/>
      <c r="J4424" s="61">
        <v>7</v>
      </c>
      <c r="K4424" s="147">
        <v>7</v>
      </c>
      <c r="L4424" s="27" t="str">
        <f>L4425&amp;" "&amp;N4425&amp;M4425&amp;", "&amp;L4426&amp;" "&amp;N4426&amp;M4426&amp;", "&amp;L4427&amp;" "&amp;N4427&amp;M4427&amp;", "&amp;L4428&amp;" "&amp;N4428&amp;M4428&amp;", "&amp;L4429&amp;" "&amp;N4429&amp;M4429&amp;", "&amp;L4430&amp;" "&amp;N4430&amp;M4430&amp;""</f>
        <v>Ремонт выключателей 10 кВ 3шт., Ремонт выключателей 6-10 кВ 9шт., Замена реле РВМ-13 на РСВ-13 1шт., Замена реле РВМ-13 на РСВ-13 2шт., Замена реле  РЭУ  на РУ21/0,16 3шт., Замена реле  РЭУ  на РУ21/0,16 3шт.</v>
      </c>
      <c r="M4424" s="30"/>
      <c r="N4424" s="21"/>
    </row>
    <row r="4425" spans="1:14" s="151" customFormat="1" ht="42.75" hidden="1" outlineLevel="2">
      <c r="A4425" s="28" t="s">
        <v>4500</v>
      </c>
      <c r="B4425" s="29" t="s">
        <v>1116</v>
      </c>
      <c r="C4425" s="29" t="s">
        <v>3646</v>
      </c>
      <c r="D4425" s="29" t="s">
        <v>3591</v>
      </c>
      <c r="E4425" s="29" t="s">
        <v>4501</v>
      </c>
      <c r="F4425" s="27" t="s">
        <v>4502</v>
      </c>
      <c r="G4425" s="30" t="s">
        <v>1120</v>
      </c>
      <c r="H4425" s="30"/>
      <c r="I4425" s="24" t="s">
        <v>4153</v>
      </c>
      <c r="J4425" s="18" t="s">
        <v>346</v>
      </c>
      <c r="K4425" s="18" t="s">
        <v>346</v>
      </c>
      <c r="L4425" s="31" t="s">
        <v>1169</v>
      </c>
      <c r="M4425" s="57" t="s">
        <v>44</v>
      </c>
      <c r="N4425" s="21">
        <v>3</v>
      </c>
    </row>
    <row r="4426" spans="1:14" s="151" customFormat="1" ht="57" hidden="1" outlineLevel="2">
      <c r="A4426" s="28" t="s">
        <v>4500</v>
      </c>
      <c r="B4426" s="29" t="s">
        <v>1116</v>
      </c>
      <c r="C4426" s="29" t="s">
        <v>3646</v>
      </c>
      <c r="D4426" s="29" t="s">
        <v>3591</v>
      </c>
      <c r="E4426" s="29" t="s">
        <v>4501</v>
      </c>
      <c r="F4426" s="27" t="s">
        <v>4503</v>
      </c>
      <c r="G4426" s="30" t="s">
        <v>1120</v>
      </c>
      <c r="H4426" s="30"/>
      <c r="I4426" s="24" t="s">
        <v>4146</v>
      </c>
      <c r="J4426" s="18" t="s">
        <v>346</v>
      </c>
      <c r="K4426" s="18" t="s">
        <v>346</v>
      </c>
      <c r="L4426" s="71" t="s">
        <v>1843</v>
      </c>
      <c r="M4426" s="57" t="s">
        <v>44</v>
      </c>
      <c r="N4426" s="21">
        <v>9</v>
      </c>
    </row>
    <row r="4427" spans="1:14" s="151" customFormat="1" hidden="1" outlineLevel="2">
      <c r="A4427" s="28" t="s">
        <v>4504</v>
      </c>
      <c r="B4427" s="29" t="s">
        <v>1116</v>
      </c>
      <c r="C4427" s="29" t="s">
        <v>3646</v>
      </c>
      <c r="D4427" s="29" t="s">
        <v>3591</v>
      </c>
      <c r="E4427" s="29" t="s">
        <v>4505</v>
      </c>
      <c r="F4427" s="27" t="s">
        <v>4506</v>
      </c>
      <c r="G4427" s="30" t="s">
        <v>1120</v>
      </c>
      <c r="H4427" s="30"/>
      <c r="I4427" s="24" t="s">
        <v>4146</v>
      </c>
      <c r="J4427" s="18" t="s">
        <v>346</v>
      </c>
      <c r="K4427" s="18" t="s">
        <v>346</v>
      </c>
      <c r="L4427" s="71" t="s">
        <v>4496</v>
      </c>
      <c r="M4427" s="57" t="s">
        <v>44</v>
      </c>
      <c r="N4427" s="21">
        <v>1</v>
      </c>
    </row>
    <row r="4428" spans="1:14" s="151" customFormat="1" hidden="1" outlineLevel="2">
      <c r="A4428" s="28" t="s">
        <v>4500</v>
      </c>
      <c r="B4428" s="29" t="s">
        <v>1116</v>
      </c>
      <c r="C4428" s="29" t="s">
        <v>3646</v>
      </c>
      <c r="D4428" s="29" t="s">
        <v>3591</v>
      </c>
      <c r="E4428" s="29" t="s">
        <v>4501</v>
      </c>
      <c r="F4428" s="27" t="s">
        <v>4507</v>
      </c>
      <c r="G4428" s="30" t="s">
        <v>1120</v>
      </c>
      <c r="H4428" s="30"/>
      <c r="I4428" s="24" t="s">
        <v>4146</v>
      </c>
      <c r="J4428" s="18" t="s">
        <v>346</v>
      </c>
      <c r="K4428" s="18" t="s">
        <v>346</v>
      </c>
      <c r="L4428" s="71" t="s">
        <v>4496</v>
      </c>
      <c r="M4428" s="57" t="s">
        <v>44</v>
      </c>
      <c r="N4428" s="21">
        <v>2</v>
      </c>
    </row>
    <row r="4429" spans="1:14" s="151" customFormat="1" hidden="1" outlineLevel="2">
      <c r="A4429" s="28" t="s">
        <v>4504</v>
      </c>
      <c r="B4429" s="29" t="s">
        <v>1116</v>
      </c>
      <c r="C4429" s="29" t="s">
        <v>3646</v>
      </c>
      <c r="D4429" s="29" t="s">
        <v>3591</v>
      </c>
      <c r="E4429" s="29" t="s">
        <v>4505</v>
      </c>
      <c r="F4429" s="27" t="s">
        <v>4506</v>
      </c>
      <c r="G4429" s="30" t="s">
        <v>1120</v>
      </c>
      <c r="H4429" s="30"/>
      <c r="I4429" s="24" t="s">
        <v>4146</v>
      </c>
      <c r="J4429" s="18" t="s">
        <v>346</v>
      </c>
      <c r="K4429" s="18" t="s">
        <v>346</v>
      </c>
      <c r="L4429" s="71" t="s">
        <v>4498</v>
      </c>
      <c r="M4429" s="57" t="s">
        <v>44</v>
      </c>
      <c r="N4429" s="21">
        <v>3</v>
      </c>
    </row>
    <row r="4430" spans="1:14" s="151" customFormat="1" hidden="1" outlineLevel="2">
      <c r="A4430" s="28" t="s">
        <v>4500</v>
      </c>
      <c r="B4430" s="29" t="s">
        <v>1116</v>
      </c>
      <c r="C4430" s="29" t="s">
        <v>3646</v>
      </c>
      <c r="D4430" s="29" t="s">
        <v>3591</v>
      </c>
      <c r="E4430" s="29" t="s">
        <v>4501</v>
      </c>
      <c r="F4430" s="27" t="s">
        <v>4508</v>
      </c>
      <c r="G4430" s="30" t="s">
        <v>1120</v>
      </c>
      <c r="H4430" s="30"/>
      <c r="I4430" s="24" t="s">
        <v>4146</v>
      </c>
      <c r="J4430" s="18" t="s">
        <v>346</v>
      </c>
      <c r="K4430" s="18" t="s">
        <v>346</v>
      </c>
      <c r="L4430" s="71" t="s">
        <v>4498</v>
      </c>
      <c r="M4430" s="57" t="s">
        <v>44</v>
      </c>
      <c r="N4430" s="21">
        <v>3</v>
      </c>
    </row>
    <row r="4431" spans="1:14" s="151" customFormat="1" outlineLevel="1" collapsed="1">
      <c r="A4431" s="28" t="s">
        <v>1587</v>
      </c>
      <c r="B4431" s="30" t="s">
        <v>1116</v>
      </c>
      <c r="C4431" s="29" t="s">
        <v>3646</v>
      </c>
      <c r="D4431" s="29" t="s">
        <v>3591</v>
      </c>
      <c r="E4431" s="29"/>
      <c r="F4431" s="27" t="s">
        <v>4509</v>
      </c>
      <c r="G4431" s="30"/>
      <c r="H4431" s="30"/>
      <c r="I4431" s="29"/>
      <c r="J4431" s="61">
        <v>8</v>
      </c>
      <c r="K4431" s="147">
        <v>8</v>
      </c>
      <c r="L4431" s="27" t="str">
        <f>L4432&amp;" "&amp;N4432&amp;M4432&amp;""</f>
        <v>Ремонт выключателей 6 кВ 1шт.</v>
      </c>
      <c r="M4431" s="30"/>
      <c r="N4431" s="21"/>
    </row>
    <row r="4432" spans="1:14" s="151" customFormat="1" ht="42.75" hidden="1" outlineLevel="2">
      <c r="A4432" s="28" t="s">
        <v>1587</v>
      </c>
      <c r="B4432" s="29" t="s">
        <v>1116</v>
      </c>
      <c r="C4432" s="29" t="s">
        <v>3646</v>
      </c>
      <c r="D4432" s="29" t="s">
        <v>3591</v>
      </c>
      <c r="E4432" s="29" t="s">
        <v>4510</v>
      </c>
      <c r="F4432" s="27" t="s">
        <v>4511</v>
      </c>
      <c r="G4432" s="30" t="s">
        <v>45</v>
      </c>
      <c r="H4432" s="30" t="s">
        <v>4512</v>
      </c>
      <c r="I4432" s="24" t="s">
        <v>4153</v>
      </c>
      <c r="J4432" s="18" t="s">
        <v>348</v>
      </c>
      <c r="K4432" s="18" t="s">
        <v>348</v>
      </c>
      <c r="L4432" s="31" t="s">
        <v>1142</v>
      </c>
      <c r="M4432" s="57" t="s">
        <v>44</v>
      </c>
      <c r="N4432" s="21">
        <v>1</v>
      </c>
    </row>
    <row r="4433" spans="1:14" s="151" customFormat="1" ht="114" outlineLevel="1" collapsed="1">
      <c r="A4433" s="28" t="s">
        <v>1604</v>
      </c>
      <c r="B4433" s="30" t="s">
        <v>1116</v>
      </c>
      <c r="C4433" s="29" t="s">
        <v>3646</v>
      </c>
      <c r="D4433" s="29" t="s">
        <v>3591</v>
      </c>
      <c r="E4433" s="29"/>
      <c r="F4433" s="27" t="s">
        <v>4513</v>
      </c>
      <c r="G4433" s="30"/>
      <c r="H4433" s="30"/>
      <c r="I4433" s="29"/>
      <c r="J4433" s="61">
        <v>7</v>
      </c>
      <c r="K4433" s="147">
        <v>10</v>
      </c>
      <c r="L4433" s="27" t="str">
        <f>L4434&amp;" "&amp;N4434&amp;M4434&amp;", "&amp;L4435&amp;" "&amp;N4435&amp;M4435&amp;", "&amp;L4436&amp;" "&amp;N4436&amp;M4436&amp;", "&amp;L4437&amp;" "&amp;N4437&amp;M4437&amp;", "&amp;L4438&amp;" "&amp;N4438&amp;M4438&amp;", "&amp;L4439&amp;" "&amp;N4439&amp;M4439&amp;", "&amp;L4440&amp;" "&amp;N4440&amp;M4440&amp;", "&amp;L4441&amp;" "&amp;N4441&amp;M4441&amp;""</f>
        <v>Ремонт выключателей 35 кВ 1шт., Ремонт отделителей 35 кВ 2шт., Ремонт короткозамыкателей  35 кВ 2шт., Ремонт разъединителей 110 кВ 7шт., Ремонт выключателей 10 кВ 8шт., Ремонт разъединителей 6-10 кВ 26шт., Ремонт трансформаторов 6-10 кВ 2шт., Ремонт разрядников 35 кВ 6шт.</v>
      </c>
      <c r="M4433" s="30"/>
      <c r="N4433" s="21"/>
    </row>
    <row r="4434" spans="1:14" s="151" customFormat="1" hidden="1" outlineLevel="2">
      <c r="A4434" s="28" t="s">
        <v>4514</v>
      </c>
      <c r="B4434" s="29" t="s">
        <v>1116</v>
      </c>
      <c r="C4434" s="29" t="s">
        <v>3646</v>
      </c>
      <c r="D4434" s="29" t="s">
        <v>3591</v>
      </c>
      <c r="E4434" s="29" t="s">
        <v>4515</v>
      </c>
      <c r="F4434" s="27" t="s">
        <v>4516</v>
      </c>
      <c r="G4434" s="30" t="s">
        <v>1120</v>
      </c>
      <c r="H4434" s="30"/>
      <c r="I4434" s="24" t="s">
        <v>4153</v>
      </c>
      <c r="J4434" s="18" t="s">
        <v>346</v>
      </c>
      <c r="K4434" s="18" t="s">
        <v>346</v>
      </c>
      <c r="L4434" s="85" t="s">
        <v>1132</v>
      </c>
      <c r="M4434" s="57" t="s">
        <v>44</v>
      </c>
      <c r="N4434" s="21">
        <v>1</v>
      </c>
    </row>
    <row r="4435" spans="1:14" s="151" customFormat="1" hidden="1" outlineLevel="2">
      <c r="A4435" s="28" t="s">
        <v>4514</v>
      </c>
      <c r="B4435" s="29" t="s">
        <v>1116</v>
      </c>
      <c r="C4435" s="29" t="s">
        <v>3646</v>
      </c>
      <c r="D4435" s="29" t="s">
        <v>3591</v>
      </c>
      <c r="E4435" s="29" t="s">
        <v>4515</v>
      </c>
      <c r="F4435" s="27" t="s">
        <v>4517</v>
      </c>
      <c r="G4435" s="30" t="s">
        <v>1120</v>
      </c>
      <c r="H4435" s="30"/>
      <c r="I4435" s="24" t="s">
        <v>4146</v>
      </c>
      <c r="J4435" s="18">
        <v>10</v>
      </c>
      <c r="K4435" s="18" t="s">
        <v>1534</v>
      </c>
      <c r="L4435" s="31" t="s">
        <v>3087</v>
      </c>
      <c r="M4435" s="57" t="s">
        <v>44</v>
      </c>
      <c r="N4435" s="21">
        <v>2</v>
      </c>
    </row>
    <row r="4436" spans="1:14" s="151" customFormat="1" hidden="1" outlineLevel="2">
      <c r="A4436" s="28" t="s">
        <v>4514</v>
      </c>
      <c r="B4436" s="29" t="s">
        <v>1116</v>
      </c>
      <c r="C4436" s="29" t="s">
        <v>3646</v>
      </c>
      <c r="D4436" s="29" t="s">
        <v>3591</v>
      </c>
      <c r="E4436" s="29" t="s">
        <v>4515</v>
      </c>
      <c r="F4436" s="27" t="s">
        <v>4518</v>
      </c>
      <c r="G4436" s="30" t="s">
        <v>1120</v>
      </c>
      <c r="H4436" s="30"/>
      <c r="I4436" s="24" t="s">
        <v>4146</v>
      </c>
      <c r="J4436" s="18" t="s">
        <v>1534</v>
      </c>
      <c r="K4436" s="18" t="s">
        <v>1534</v>
      </c>
      <c r="L4436" s="31" t="s">
        <v>4365</v>
      </c>
      <c r="M4436" s="57" t="s">
        <v>44</v>
      </c>
      <c r="N4436" s="21">
        <v>2</v>
      </c>
    </row>
    <row r="4437" spans="1:14" s="151" customFormat="1" ht="71.25" hidden="1" outlineLevel="2">
      <c r="A4437" s="28" t="s">
        <v>4514</v>
      </c>
      <c r="B4437" s="29" t="s">
        <v>1116</v>
      </c>
      <c r="C4437" s="29" t="s">
        <v>3646</v>
      </c>
      <c r="D4437" s="29" t="s">
        <v>3591</v>
      </c>
      <c r="E4437" s="29" t="s">
        <v>4515</v>
      </c>
      <c r="F4437" s="27" t="s">
        <v>4519</v>
      </c>
      <c r="G4437" s="30" t="s">
        <v>1120</v>
      </c>
      <c r="H4437" s="30"/>
      <c r="I4437" s="24" t="s">
        <v>4153</v>
      </c>
      <c r="J4437" s="18" t="s">
        <v>1534</v>
      </c>
      <c r="K4437" s="18">
        <v>10</v>
      </c>
      <c r="L4437" s="85" t="s">
        <v>2981</v>
      </c>
      <c r="M4437" s="57" t="s">
        <v>44</v>
      </c>
      <c r="N4437" s="21">
        <v>7</v>
      </c>
    </row>
    <row r="4438" spans="1:14" s="151" customFormat="1" ht="42.75" hidden="1" outlineLevel="2">
      <c r="A4438" s="28" t="s">
        <v>4520</v>
      </c>
      <c r="B4438" s="29" t="s">
        <v>1116</v>
      </c>
      <c r="C4438" s="29" t="s">
        <v>3646</v>
      </c>
      <c r="D4438" s="29" t="s">
        <v>3591</v>
      </c>
      <c r="E4438" s="29" t="s">
        <v>4521</v>
      </c>
      <c r="F4438" s="27" t="s">
        <v>4522</v>
      </c>
      <c r="G4438" s="30" t="s">
        <v>1120</v>
      </c>
      <c r="H4438" s="30"/>
      <c r="I4438" s="24" t="s">
        <v>4153</v>
      </c>
      <c r="J4438" s="18" t="s">
        <v>1534</v>
      </c>
      <c r="K4438" s="18" t="s">
        <v>1534</v>
      </c>
      <c r="L4438" s="31" t="s">
        <v>1169</v>
      </c>
      <c r="M4438" s="57" t="s">
        <v>44</v>
      </c>
      <c r="N4438" s="21">
        <v>8</v>
      </c>
    </row>
    <row r="4439" spans="1:14" s="151" customFormat="1" hidden="1" outlineLevel="2">
      <c r="A4439" s="28" t="s">
        <v>4520</v>
      </c>
      <c r="B4439" s="29" t="s">
        <v>1116</v>
      </c>
      <c r="C4439" s="29" t="s">
        <v>3646</v>
      </c>
      <c r="D4439" s="29" t="s">
        <v>3591</v>
      </c>
      <c r="E4439" s="29" t="s">
        <v>4521</v>
      </c>
      <c r="F4439" s="27" t="s">
        <v>4523</v>
      </c>
      <c r="G4439" s="30" t="s">
        <v>1120</v>
      </c>
      <c r="H4439" s="30"/>
      <c r="I4439" s="24" t="s">
        <v>4146</v>
      </c>
      <c r="J4439" s="18" t="s">
        <v>1534</v>
      </c>
      <c r="K4439" s="18" t="s">
        <v>1534</v>
      </c>
      <c r="L4439" s="65" t="s">
        <v>4242</v>
      </c>
      <c r="M4439" s="57" t="s">
        <v>44</v>
      </c>
      <c r="N4439" s="21">
        <v>26</v>
      </c>
    </row>
    <row r="4440" spans="1:14" s="151" customFormat="1" hidden="1" outlineLevel="2">
      <c r="A4440" s="28" t="s">
        <v>4520</v>
      </c>
      <c r="B4440" s="29" t="s">
        <v>1116</v>
      </c>
      <c r="C4440" s="29" t="s">
        <v>3646</v>
      </c>
      <c r="D4440" s="29" t="s">
        <v>3591</v>
      </c>
      <c r="E4440" s="29" t="s">
        <v>4521</v>
      </c>
      <c r="F4440" s="27" t="s">
        <v>3100</v>
      </c>
      <c r="G4440" s="30" t="s">
        <v>1120</v>
      </c>
      <c r="H4440" s="30"/>
      <c r="I4440" s="24" t="s">
        <v>4146</v>
      </c>
      <c r="J4440" s="18" t="s">
        <v>346</v>
      </c>
      <c r="K4440" s="18" t="s">
        <v>346</v>
      </c>
      <c r="L4440" s="85" t="s">
        <v>4264</v>
      </c>
      <c r="M4440" s="57" t="s">
        <v>44</v>
      </c>
      <c r="N4440" s="21">
        <v>2</v>
      </c>
    </row>
    <row r="4441" spans="1:14" s="151" customFormat="1" hidden="1" outlineLevel="2">
      <c r="A4441" s="28" t="s">
        <v>4514</v>
      </c>
      <c r="B4441" s="29" t="s">
        <v>1116</v>
      </c>
      <c r="C4441" s="29" t="s">
        <v>3646</v>
      </c>
      <c r="D4441" s="29" t="s">
        <v>3591</v>
      </c>
      <c r="E4441" s="29" t="s">
        <v>4515</v>
      </c>
      <c r="F4441" s="27" t="s">
        <v>4524</v>
      </c>
      <c r="G4441" s="30" t="s">
        <v>1120</v>
      </c>
      <c r="H4441" s="30"/>
      <c r="I4441" s="24" t="s">
        <v>4146</v>
      </c>
      <c r="J4441" s="18" t="s">
        <v>346</v>
      </c>
      <c r="K4441" s="18" t="s">
        <v>346</v>
      </c>
      <c r="L4441" s="31" t="s">
        <v>1561</v>
      </c>
      <c r="M4441" s="57" t="s">
        <v>44</v>
      </c>
      <c r="N4441" s="21">
        <v>6</v>
      </c>
    </row>
    <row r="4442" spans="1:14" s="151" customFormat="1" outlineLevel="1" collapsed="1">
      <c r="A4442" s="28" t="s">
        <v>1614</v>
      </c>
      <c r="B4442" s="30" t="s">
        <v>1116</v>
      </c>
      <c r="C4442" s="29" t="s">
        <v>3646</v>
      </c>
      <c r="D4442" s="29" t="s">
        <v>3591</v>
      </c>
      <c r="E4442" s="29"/>
      <c r="F4442" s="27" t="s">
        <v>4525</v>
      </c>
      <c r="G4442" s="30"/>
      <c r="H4442" s="30"/>
      <c r="I4442" s="29"/>
      <c r="J4442" s="61">
        <v>6</v>
      </c>
      <c r="K4442" s="147">
        <v>6</v>
      </c>
      <c r="L4442" s="27" t="str">
        <f>L4443&amp;" "&amp;N4443&amp;M4443&amp;""</f>
        <v>Ремонт выключателей 10 кВ 2шт.</v>
      </c>
      <c r="M4442" s="30"/>
      <c r="N4442" s="21"/>
    </row>
    <row r="4443" spans="1:14" s="151" customFormat="1" ht="42.75" hidden="1" outlineLevel="2">
      <c r="A4443" s="28" t="s">
        <v>1614</v>
      </c>
      <c r="B4443" s="29" t="s">
        <v>1116</v>
      </c>
      <c r="C4443" s="29" t="s">
        <v>3646</v>
      </c>
      <c r="D4443" s="29" t="s">
        <v>3591</v>
      </c>
      <c r="E4443" s="29" t="s">
        <v>4526</v>
      </c>
      <c r="F4443" s="27" t="s">
        <v>4527</v>
      </c>
      <c r="G4443" s="30" t="s">
        <v>45</v>
      </c>
      <c r="H4443" s="30" t="s">
        <v>4512</v>
      </c>
      <c r="I4443" s="24" t="s">
        <v>4153</v>
      </c>
      <c r="J4443" s="18" t="s">
        <v>332</v>
      </c>
      <c r="K4443" s="18" t="s">
        <v>332</v>
      </c>
      <c r="L4443" s="31" t="s">
        <v>1169</v>
      </c>
      <c r="M4443" s="57" t="s">
        <v>44</v>
      </c>
      <c r="N4443" s="21">
        <v>2</v>
      </c>
    </row>
    <row r="4444" spans="1:14" s="151" customFormat="1" ht="57" outlineLevel="1" collapsed="1">
      <c r="A4444" s="28" t="s">
        <v>1625</v>
      </c>
      <c r="B4444" s="30" t="s">
        <v>1116</v>
      </c>
      <c r="C4444" s="29" t="s">
        <v>3646</v>
      </c>
      <c r="D4444" s="29" t="s">
        <v>3591</v>
      </c>
      <c r="E4444" s="29"/>
      <c r="F4444" s="27" t="s">
        <v>4528</v>
      </c>
      <c r="G4444" s="30"/>
      <c r="H4444" s="30"/>
      <c r="I4444" s="29"/>
      <c r="J4444" s="61">
        <v>8</v>
      </c>
      <c r="K4444" s="147">
        <v>8</v>
      </c>
      <c r="L4444" s="27" t="str">
        <f>L4445&amp;" "&amp;N4445&amp;M4445&amp;", "&amp;L4446&amp;" "&amp;N4446&amp;M4446&amp;", "&amp;L4447&amp;" "&amp;N4447&amp;M4447&amp;", "&amp;L4448&amp;" "&amp;N4448&amp;M4448&amp;""</f>
        <v>Ремонт разъединителей 35 кВ 3шт., Ремонт разъединителей 35 кВ 2шт., Ремонт выключателей 10 кВ 4шт., Ремонт выключателей 6-10 кВ 2шт.</v>
      </c>
      <c r="M4444" s="30"/>
      <c r="N4444" s="21"/>
    </row>
    <row r="4445" spans="1:14" s="151" customFormat="1" ht="28.5" hidden="1" outlineLevel="2">
      <c r="A4445" s="28" t="s">
        <v>4529</v>
      </c>
      <c r="B4445" s="29" t="s">
        <v>1116</v>
      </c>
      <c r="C4445" s="29" t="s">
        <v>3646</v>
      </c>
      <c r="D4445" s="29" t="s">
        <v>3591</v>
      </c>
      <c r="E4445" s="29" t="s">
        <v>4530</v>
      </c>
      <c r="F4445" s="27" t="s">
        <v>4531</v>
      </c>
      <c r="G4445" s="30" t="s">
        <v>1120</v>
      </c>
      <c r="H4445" s="30"/>
      <c r="I4445" s="24" t="s">
        <v>4146</v>
      </c>
      <c r="J4445" s="18" t="s">
        <v>348</v>
      </c>
      <c r="K4445" s="18" t="s">
        <v>348</v>
      </c>
      <c r="L4445" s="31" t="s">
        <v>1367</v>
      </c>
      <c r="M4445" s="57" t="s">
        <v>44</v>
      </c>
      <c r="N4445" s="21">
        <v>3</v>
      </c>
    </row>
    <row r="4446" spans="1:14" s="151" customFormat="1" ht="28.5" hidden="1" outlineLevel="2">
      <c r="A4446" s="28" t="s">
        <v>4529</v>
      </c>
      <c r="B4446" s="29" t="s">
        <v>1116</v>
      </c>
      <c r="C4446" s="29" t="s">
        <v>3646</v>
      </c>
      <c r="D4446" s="29" t="s">
        <v>3591</v>
      </c>
      <c r="E4446" s="29" t="s">
        <v>4530</v>
      </c>
      <c r="F4446" s="27" t="s">
        <v>4532</v>
      </c>
      <c r="G4446" s="30" t="s">
        <v>1120</v>
      </c>
      <c r="H4446" s="30"/>
      <c r="I4446" s="24" t="s">
        <v>4153</v>
      </c>
      <c r="J4446" s="18" t="s">
        <v>348</v>
      </c>
      <c r="K4446" s="18" t="s">
        <v>348</v>
      </c>
      <c r="L4446" s="31" t="s">
        <v>1367</v>
      </c>
      <c r="M4446" s="57" t="s">
        <v>44</v>
      </c>
      <c r="N4446" s="21">
        <v>2</v>
      </c>
    </row>
    <row r="4447" spans="1:14" s="151" customFormat="1" ht="28.5" hidden="1" outlineLevel="2">
      <c r="A4447" s="28" t="s">
        <v>4533</v>
      </c>
      <c r="B4447" s="29" t="s">
        <v>1116</v>
      </c>
      <c r="C4447" s="29" t="s">
        <v>3646</v>
      </c>
      <c r="D4447" s="29" t="s">
        <v>3591</v>
      </c>
      <c r="E4447" s="29" t="s">
        <v>4534</v>
      </c>
      <c r="F4447" s="27" t="s">
        <v>4535</v>
      </c>
      <c r="G4447" s="30" t="s">
        <v>1120</v>
      </c>
      <c r="H4447" s="30"/>
      <c r="I4447" s="24" t="s">
        <v>4153</v>
      </c>
      <c r="J4447" s="18" t="s">
        <v>348</v>
      </c>
      <c r="K4447" s="18" t="s">
        <v>348</v>
      </c>
      <c r="L4447" s="31" t="s">
        <v>1169</v>
      </c>
      <c r="M4447" s="57" t="s">
        <v>44</v>
      </c>
      <c r="N4447" s="21">
        <v>4</v>
      </c>
    </row>
    <row r="4448" spans="1:14" s="151" customFormat="1" ht="28.5" hidden="1" outlineLevel="2">
      <c r="A4448" s="28" t="s">
        <v>4533</v>
      </c>
      <c r="B4448" s="29" t="s">
        <v>1116</v>
      </c>
      <c r="C4448" s="29" t="s">
        <v>3646</v>
      </c>
      <c r="D4448" s="29" t="s">
        <v>3591</v>
      </c>
      <c r="E4448" s="29" t="s">
        <v>4534</v>
      </c>
      <c r="F4448" s="27" t="s">
        <v>4536</v>
      </c>
      <c r="G4448" s="30" t="s">
        <v>1120</v>
      </c>
      <c r="H4448" s="30"/>
      <c r="I4448" s="24" t="s">
        <v>4146</v>
      </c>
      <c r="J4448" s="18" t="s">
        <v>348</v>
      </c>
      <c r="K4448" s="18" t="s">
        <v>348</v>
      </c>
      <c r="L4448" s="71" t="s">
        <v>1843</v>
      </c>
      <c r="M4448" s="57" t="s">
        <v>44</v>
      </c>
      <c r="N4448" s="21">
        <v>2</v>
      </c>
    </row>
    <row r="4449" spans="1:14" s="151" customFormat="1" ht="57" outlineLevel="1" collapsed="1">
      <c r="A4449" s="28" t="s">
        <v>1639</v>
      </c>
      <c r="B4449" s="30" t="s">
        <v>1116</v>
      </c>
      <c r="C4449" s="29" t="s">
        <v>3646</v>
      </c>
      <c r="D4449" s="29" t="s">
        <v>3591</v>
      </c>
      <c r="E4449" s="29"/>
      <c r="F4449" s="27" t="s">
        <v>4537</v>
      </c>
      <c r="G4449" s="30"/>
      <c r="H4449" s="30"/>
      <c r="I4449" s="29"/>
      <c r="J4449" s="61">
        <v>9</v>
      </c>
      <c r="K4449" s="147">
        <v>9</v>
      </c>
      <c r="L4449" s="27" t="str">
        <f>L4450&amp;" "&amp;N4450&amp;M4450&amp;", "&amp;L4451&amp;" "&amp;N4451&amp;M4451&amp;", "&amp;L4452&amp;" "&amp;N4452&amp;M4452&amp;""</f>
        <v>Замена кабеля телеуправления от БРП ТМ до ячеек управления приводами В-35 200м, Замена реле РВМ-13 на РСВ-13 3шт., Замена реле  РЭУ  на РУ21/0,16 3шт.</v>
      </c>
      <c r="M4449" s="30"/>
      <c r="N4449" s="21"/>
    </row>
    <row r="4450" spans="1:14" s="151" customFormat="1" ht="71.25" hidden="1" outlineLevel="2">
      <c r="A4450" s="28" t="s">
        <v>1639</v>
      </c>
      <c r="B4450" s="29" t="s">
        <v>1116</v>
      </c>
      <c r="C4450" s="29" t="s">
        <v>3646</v>
      </c>
      <c r="D4450" s="29" t="s">
        <v>3591</v>
      </c>
      <c r="E4450" s="29" t="s">
        <v>4538</v>
      </c>
      <c r="F4450" s="27" t="s">
        <v>4539</v>
      </c>
      <c r="G4450" s="30" t="s">
        <v>45</v>
      </c>
      <c r="H4450" s="30" t="s">
        <v>4540</v>
      </c>
      <c r="I4450" s="24" t="s">
        <v>43</v>
      </c>
      <c r="J4450" s="17">
        <v>9</v>
      </c>
      <c r="K4450" s="17">
        <v>10</v>
      </c>
      <c r="L4450" s="86" t="s">
        <v>4541</v>
      </c>
      <c r="M4450" s="29" t="s">
        <v>826</v>
      </c>
      <c r="N4450" s="21">
        <v>200</v>
      </c>
    </row>
    <row r="4451" spans="1:14" s="151" customFormat="1" ht="28.5" hidden="1" outlineLevel="2">
      <c r="A4451" s="28" t="s">
        <v>1639</v>
      </c>
      <c r="B4451" s="29" t="s">
        <v>1116</v>
      </c>
      <c r="C4451" s="29" t="s">
        <v>3646</v>
      </c>
      <c r="D4451" s="29" t="s">
        <v>3591</v>
      </c>
      <c r="E4451" s="29" t="s">
        <v>4538</v>
      </c>
      <c r="F4451" s="27" t="s">
        <v>4542</v>
      </c>
      <c r="G4451" s="30" t="s">
        <v>1120</v>
      </c>
      <c r="H4451" s="30"/>
      <c r="I4451" s="24" t="s">
        <v>4146</v>
      </c>
      <c r="J4451" s="18">
        <v>7</v>
      </c>
      <c r="K4451" s="18">
        <v>7</v>
      </c>
      <c r="L4451" s="71" t="s">
        <v>4496</v>
      </c>
      <c r="M4451" s="57" t="s">
        <v>44</v>
      </c>
      <c r="N4451" s="21">
        <v>3</v>
      </c>
    </row>
    <row r="4452" spans="1:14" s="151" customFormat="1" hidden="1" outlineLevel="2">
      <c r="A4452" s="28" t="s">
        <v>1639</v>
      </c>
      <c r="B4452" s="29" t="s">
        <v>1116</v>
      </c>
      <c r="C4452" s="29" t="s">
        <v>3646</v>
      </c>
      <c r="D4452" s="29" t="s">
        <v>3591</v>
      </c>
      <c r="E4452" s="29" t="s">
        <v>4538</v>
      </c>
      <c r="F4452" s="27" t="s">
        <v>4543</v>
      </c>
      <c r="G4452" s="30" t="s">
        <v>1120</v>
      </c>
      <c r="H4452" s="30"/>
      <c r="I4452" s="24" t="s">
        <v>4146</v>
      </c>
      <c r="J4452" s="18">
        <v>7</v>
      </c>
      <c r="K4452" s="18">
        <v>7</v>
      </c>
      <c r="L4452" s="71" t="s">
        <v>4498</v>
      </c>
      <c r="M4452" s="57" t="s">
        <v>44</v>
      </c>
      <c r="N4452" s="21">
        <v>3</v>
      </c>
    </row>
    <row r="4453" spans="1:14" s="151" customFormat="1" ht="28.5" collapsed="1">
      <c r="A4453" s="51" t="s">
        <v>6</v>
      </c>
      <c r="B4453" s="51" t="s">
        <v>2170</v>
      </c>
      <c r="C4453" s="30"/>
      <c r="D4453" s="51" t="s">
        <v>3591</v>
      </c>
      <c r="E4453" s="30"/>
      <c r="F4453" s="27" t="s">
        <v>18</v>
      </c>
      <c r="G4453" s="30"/>
      <c r="H4453" s="30"/>
      <c r="I4453" s="57"/>
      <c r="J4453" s="57"/>
      <c r="K4453" s="57"/>
      <c r="L4453" s="159"/>
      <c r="M4453" s="226"/>
      <c r="N4453" s="82">
        <v>49</v>
      </c>
    </row>
    <row r="4454" spans="1:14" s="151" customFormat="1" ht="28.5" outlineLevel="1">
      <c r="A4454" s="51" t="s">
        <v>2171</v>
      </c>
      <c r="B4454" s="30" t="s">
        <v>2170</v>
      </c>
      <c r="C4454" s="30" t="s">
        <v>2522</v>
      </c>
      <c r="D4454" s="30" t="s">
        <v>3591</v>
      </c>
      <c r="E4454" s="147" t="s">
        <v>4028</v>
      </c>
      <c r="F4454" s="71" t="s">
        <v>4544</v>
      </c>
      <c r="G4454" s="30" t="s">
        <v>1120</v>
      </c>
      <c r="H4454" s="30"/>
      <c r="I4454" s="30" t="s">
        <v>43</v>
      </c>
      <c r="J4454" s="30">
        <v>6</v>
      </c>
      <c r="K4454" s="82">
        <v>6</v>
      </c>
      <c r="L4454" s="27" t="str">
        <f>L4455&amp;" "&amp;N4455&amp;M4455&amp;", "&amp;L4456&amp;" "&amp;N4456&amp;M4456&amp;""</f>
        <v>Капитальный ремонт ТП 1шт., Ремонт РУ10-0,4 кВ 2шт.</v>
      </c>
      <c r="M4454" s="6"/>
      <c r="N4454" s="6">
        <v>1</v>
      </c>
    </row>
    <row r="4455" spans="1:14" s="151" customFormat="1" ht="28.5" hidden="1" outlineLevel="2">
      <c r="A4455" s="51"/>
      <c r="B4455" s="80" t="s">
        <v>2170</v>
      </c>
      <c r="C4455" s="30" t="s">
        <v>2522</v>
      </c>
      <c r="D4455" s="30" t="s">
        <v>3591</v>
      </c>
      <c r="E4455" s="57"/>
      <c r="F4455" s="81"/>
      <c r="G4455" s="82"/>
      <c r="H4455" s="80"/>
      <c r="I4455" s="66"/>
      <c r="J4455" s="157"/>
      <c r="K4455" s="57"/>
      <c r="L4455" s="83" t="s">
        <v>2174</v>
      </c>
      <c r="M4455" s="57" t="s">
        <v>44</v>
      </c>
      <c r="N4455" s="6">
        <v>1</v>
      </c>
    </row>
    <row r="4456" spans="1:14" s="151" customFormat="1" ht="28.5" hidden="1" outlineLevel="2">
      <c r="A4456" s="51"/>
      <c r="B4456" s="80" t="s">
        <v>2170</v>
      </c>
      <c r="C4456" s="30" t="s">
        <v>2522</v>
      </c>
      <c r="D4456" s="30" t="s">
        <v>3591</v>
      </c>
      <c r="E4456" s="57"/>
      <c r="F4456" s="81"/>
      <c r="G4456" s="82"/>
      <c r="H4456" s="80"/>
      <c r="I4456" s="66"/>
      <c r="J4456" s="157"/>
      <c r="K4456" s="57"/>
      <c r="L4456" s="83" t="s">
        <v>4545</v>
      </c>
      <c r="M4456" s="57" t="s">
        <v>44</v>
      </c>
      <c r="N4456" s="6">
        <v>2</v>
      </c>
    </row>
    <row r="4457" spans="1:14" s="151" customFormat="1" ht="28.5" outlineLevel="1" collapsed="1">
      <c r="A4457" s="51" t="s">
        <v>2177</v>
      </c>
      <c r="B4457" s="30" t="s">
        <v>2170</v>
      </c>
      <c r="C4457" s="30" t="s">
        <v>2522</v>
      </c>
      <c r="D4457" s="30" t="s">
        <v>3591</v>
      </c>
      <c r="E4457" s="147" t="s">
        <v>4546</v>
      </c>
      <c r="F4457" s="71" t="s">
        <v>4547</v>
      </c>
      <c r="G4457" s="30" t="s">
        <v>1120</v>
      </c>
      <c r="H4457" s="30"/>
      <c r="I4457" s="30" t="s">
        <v>43</v>
      </c>
      <c r="J4457" s="30">
        <v>5</v>
      </c>
      <c r="K4457" s="82">
        <v>5</v>
      </c>
      <c r="L4457" s="27" t="str">
        <f>L4458&amp;" "&amp;N4458&amp;M4458&amp;", "&amp;L4459&amp;" "&amp;N4459&amp;M4459&amp;""</f>
        <v>Капитальный ремонт ТП 1шт., Ремонт РУ10-0,4 кВ 2шт.</v>
      </c>
      <c r="M4457" s="6"/>
      <c r="N4457" s="6">
        <f t="shared" ref="N4457" si="3">N4458</f>
        <v>1</v>
      </c>
    </row>
    <row r="4458" spans="1:14" s="151" customFormat="1" ht="28.5" hidden="1" outlineLevel="2">
      <c r="A4458" s="51"/>
      <c r="B4458" s="80" t="s">
        <v>2170</v>
      </c>
      <c r="C4458" s="30" t="s">
        <v>2522</v>
      </c>
      <c r="D4458" s="30" t="s">
        <v>3591</v>
      </c>
      <c r="E4458" s="57"/>
      <c r="F4458" s="81"/>
      <c r="G4458" s="82"/>
      <c r="H4458" s="80"/>
      <c r="I4458" s="66"/>
      <c r="J4458" s="157"/>
      <c r="K4458" s="57"/>
      <c r="L4458" s="83" t="s">
        <v>2174</v>
      </c>
      <c r="M4458" s="57" t="s">
        <v>44</v>
      </c>
      <c r="N4458" s="6">
        <v>1</v>
      </c>
    </row>
    <row r="4459" spans="1:14" s="151" customFormat="1" ht="28.5" hidden="1" outlineLevel="2">
      <c r="A4459" s="51"/>
      <c r="B4459" s="80" t="s">
        <v>2170</v>
      </c>
      <c r="C4459" s="30" t="s">
        <v>2522</v>
      </c>
      <c r="D4459" s="30" t="s">
        <v>3591</v>
      </c>
      <c r="E4459" s="57"/>
      <c r="F4459" s="81"/>
      <c r="G4459" s="82"/>
      <c r="H4459" s="80"/>
      <c r="I4459" s="66"/>
      <c r="J4459" s="157"/>
      <c r="K4459" s="57"/>
      <c r="L4459" s="83" t="s">
        <v>4545</v>
      </c>
      <c r="M4459" s="57" t="s">
        <v>44</v>
      </c>
      <c r="N4459" s="6">
        <v>2</v>
      </c>
    </row>
    <row r="4460" spans="1:14" s="151" customFormat="1" ht="28.5" outlineLevel="1" collapsed="1">
      <c r="A4460" s="51" t="s">
        <v>2181</v>
      </c>
      <c r="B4460" s="30" t="s">
        <v>2170</v>
      </c>
      <c r="C4460" s="30" t="s">
        <v>2522</v>
      </c>
      <c r="D4460" s="30" t="s">
        <v>3591</v>
      </c>
      <c r="E4460" s="147" t="s">
        <v>4548</v>
      </c>
      <c r="F4460" s="71" t="s">
        <v>4549</v>
      </c>
      <c r="G4460" s="30" t="s">
        <v>1120</v>
      </c>
      <c r="H4460" s="30"/>
      <c r="I4460" s="30" t="s">
        <v>43</v>
      </c>
      <c r="J4460" s="30">
        <v>6</v>
      </c>
      <c r="K4460" s="82">
        <v>6</v>
      </c>
      <c r="L4460" s="27" t="str">
        <f>L4461&amp;" "&amp;N4461&amp;M4461&amp;", "&amp;L4462&amp;" "&amp;N4462&amp;M4462&amp;""</f>
        <v>Капитальный ремонт ТП 1шт., Ремонт РУ10-0,4 кВ 2шт.</v>
      </c>
      <c r="M4460" s="6"/>
      <c r="N4460" s="6">
        <f t="shared" ref="N4460" si="4">N4461</f>
        <v>1</v>
      </c>
    </row>
    <row r="4461" spans="1:14" s="151" customFormat="1" ht="28.5" hidden="1" outlineLevel="2">
      <c r="A4461" s="51"/>
      <c r="B4461" s="80" t="s">
        <v>2170</v>
      </c>
      <c r="C4461" s="30" t="s">
        <v>2522</v>
      </c>
      <c r="D4461" s="30" t="s">
        <v>3591</v>
      </c>
      <c r="E4461" s="57"/>
      <c r="F4461" s="81"/>
      <c r="G4461" s="82"/>
      <c r="H4461" s="80"/>
      <c r="I4461" s="66"/>
      <c r="J4461" s="157"/>
      <c r="K4461" s="57"/>
      <c r="L4461" s="83" t="s">
        <v>2174</v>
      </c>
      <c r="M4461" s="57" t="s">
        <v>44</v>
      </c>
      <c r="N4461" s="6">
        <v>1</v>
      </c>
    </row>
    <row r="4462" spans="1:14" s="151" customFormat="1" ht="28.5" hidden="1" outlineLevel="2">
      <c r="A4462" s="51"/>
      <c r="B4462" s="80" t="s">
        <v>2170</v>
      </c>
      <c r="C4462" s="30" t="s">
        <v>2522</v>
      </c>
      <c r="D4462" s="30" t="s">
        <v>3591</v>
      </c>
      <c r="E4462" s="57"/>
      <c r="F4462" s="81"/>
      <c r="G4462" s="82"/>
      <c r="H4462" s="80"/>
      <c r="I4462" s="66"/>
      <c r="J4462" s="157"/>
      <c r="K4462" s="57"/>
      <c r="L4462" s="83" t="s">
        <v>4545</v>
      </c>
      <c r="M4462" s="57" t="s">
        <v>44</v>
      </c>
      <c r="N4462" s="6">
        <v>2</v>
      </c>
    </row>
    <row r="4463" spans="1:14" s="151" customFormat="1" ht="28.5" outlineLevel="1" collapsed="1">
      <c r="A4463" s="51" t="s">
        <v>2185</v>
      </c>
      <c r="B4463" s="30" t="s">
        <v>2170</v>
      </c>
      <c r="C4463" s="30" t="s">
        <v>2522</v>
      </c>
      <c r="D4463" s="30" t="s">
        <v>3591</v>
      </c>
      <c r="E4463" s="147" t="s">
        <v>4550</v>
      </c>
      <c r="F4463" s="71" t="s">
        <v>4551</v>
      </c>
      <c r="G4463" s="30" t="s">
        <v>1120</v>
      </c>
      <c r="H4463" s="30"/>
      <c r="I4463" s="30" t="s">
        <v>43</v>
      </c>
      <c r="J4463" s="30">
        <v>6</v>
      </c>
      <c r="K4463" s="82">
        <v>6</v>
      </c>
      <c r="L4463" s="27" t="str">
        <f>L4464&amp;" "&amp;N4464&amp;M4464&amp;", "&amp;L4465&amp;" "&amp;N4465&amp;M4465&amp;""</f>
        <v>Капитальный ремонт ТП 1шт., Ремонт РУ10-0,4 кВ 2шт.</v>
      </c>
      <c r="M4463" s="6"/>
      <c r="N4463" s="6">
        <f t="shared" ref="N4463" si="5">N4464</f>
        <v>1</v>
      </c>
    </row>
    <row r="4464" spans="1:14" s="151" customFormat="1" ht="28.5" hidden="1" outlineLevel="2">
      <c r="A4464" s="51"/>
      <c r="B4464" s="80" t="s">
        <v>2170</v>
      </c>
      <c r="C4464" s="30" t="s">
        <v>2522</v>
      </c>
      <c r="D4464" s="30" t="s">
        <v>3591</v>
      </c>
      <c r="E4464" s="57"/>
      <c r="F4464" s="81"/>
      <c r="G4464" s="82"/>
      <c r="H4464" s="80"/>
      <c r="I4464" s="66"/>
      <c r="J4464" s="157"/>
      <c r="K4464" s="57"/>
      <c r="L4464" s="83" t="s">
        <v>2174</v>
      </c>
      <c r="M4464" s="57" t="s">
        <v>44</v>
      </c>
      <c r="N4464" s="6">
        <v>1</v>
      </c>
    </row>
    <row r="4465" spans="1:14" s="151" customFormat="1" ht="28.5" hidden="1" outlineLevel="2">
      <c r="A4465" s="51"/>
      <c r="B4465" s="80" t="s">
        <v>2170</v>
      </c>
      <c r="C4465" s="30" t="s">
        <v>2522</v>
      </c>
      <c r="D4465" s="30" t="s">
        <v>3591</v>
      </c>
      <c r="E4465" s="57"/>
      <c r="F4465" s="81"/>
      <c r="G4465" s="82"/>
      <c r="H4465" s="80"/>
      <c r="I4465" s="66"/>
      <c r="J4465" s="157"/>
      <c r="K4465" s="57"/>
      <c r="L4465" s="83" t="s">
        <v>4545</v>
      </c>
      <c r="M4465" s="57" t="s">
        <v>44</v>
      </c>
      <c r="N4465" s="6">
        <v>2</v>
      </c>
    </row>
    <row r="4466" spans="1:14" s="151" customFormat="1" ht="28.5" outlineLevel="1" collapsed="1">
      <c r="A4466" s="51" t="s">
        <v>2188</v>
      </c>
      <c r="B4466" s="30" t="s">
        <v>2170</v>
      </c>
      <c r="C4466" s="30" t="s">
        <v>2522</v>
      </c>
      <c r="D4466" s="30" t="s">
        <v>3591</v>
      </c>
      <c r="E4466" s="147" t="s">
        <v>4552</v>
      </c>
      <c r="F4466" s="71" t="s">
        <v>4553</v>
      </c>
      <c r="G4466" s="30" t="s">
        <v>1120</v>
      </c>
      <c r="H4466" s="30"/>
      <c r="I4466" s="30" t="s">
        <v>43</v>
      </c>
      <c r="J4466" s="30">
        <v>6</v>
      </c>
      <c r="K4466" s="82">
        <v>6</v>
      </c>
      <c r="L4466" s="27" t="str">
        <f>L4467&amp;" "&amp;N4467&amp;M4467&amp;", "&amp;L4468&amp;" "&amp;N4468&amp;M4468&amp;""</f>
        <v>Капитальный ремонт ТП 1шт., Ремонт РУ10-0,4 кВ 2шт.</v>
      </c>
      <c r="M4466" s="6"/>
      <c r="N4466" s="6">
        <f t="shared" ref="N4466" si="6">N4467</f>
        <v>1</v>
      </c>
    </row>
    <row r="4467" spans="1:14" s="151" customFormat="1" ht="28.5" hidden="1" outlineLevel="2">
      <c r="A4467" s="51"/>
      <c r="B4467" s="80" t="s">
        <v>2170</v>
      </c>
      <c r="C4467" s="30" t="s">
        <v>2522</v>
      </c>
      <c r="D4467" s="30" t="s">
        <v>3591</v>
      </c>
      <c r="E4467" s="57"/>
      <c r="F4467" s="81"/>
      <c r="G4467" s="82"/>
      <c r="H4467" s="80"/>
      <c r="I4467" s="66"/>
      <c r="J4467" s="157"/>
      <c r="K4467" s="57"/>
      <c r="L4467" s="83" t="s">
        <v>2174</v>
      </c>
      <c r="M4467" s="57" t="s">
        <v>44</v>
      </c>
      <c r="N4467" s="6">
        <v>1</v>
      </c>
    </row>
    <row r="4468" spans="1:14" s="151" customFormat="1" ht="28.5" hidden="1" outlineLevel="2">
      <c r="A4468" s="51"/>
      <c r="B4468" s="80" t="s">
        <v>2170</v>
      </c>
      <c r="C4468" s="30" t="s">
        <v>2522</v>
      </c>
      <c r="D4468" s="30" t="s">
        <v>3591</v>
      </c>
      <c r="E4468" s="57"/>
      <c r="F4468" s="81"/>
      <c r="G4468" s="82"/>
      <c r="H4468" s="80"/>
      <c r="I4468" s="66"/>
      <c r="J4468" s="157"/>
      <c r="K4468" s="57"/>
      <c r="L4468" s="83" t="s">
        <v>4545</v>
      </c>
      <c r="M4468" s="57" t="s">
        <v>44</v>
      </c>
      <c r="N4468" s="6">
        <v>2</v>
      </c>
    </row>
    <row r="4469" spans="1:14" s="151" customFormat="1" ht="28.5" outlineLevel="1" collapsed="1">
      <c r="A4469" s="51" t="s">
        <v>2191</v>
      </c>
      <c r="B4469" s="30" t="s">
        <v>2170</v>
      </c>
      <c r="C4469" s="30" t="s">
        <v>2522</v>
      </c>
      <c r="D4469" s="30" t="s">
        <v>3591</v>
      </c>
      <c r="E4469" s="147" t="s">
        <v>4554</v>
      </c>
      <c r="F4469" s="71" t="s">
        <v>4555</v>
      </c>
      <c r="G4469" s="30" t="s">
        <v>1120</v>
      </c>
      <c r="H4469" s="30"/>
      <c r="I4469" s="30" t="s">
        <v>43</v>
      </c>
      <c r="J4469" s="30">
        <v>6</v>
      </c>
      <c r="K4469" s="82">
        <v>6</v>
      </c>
      <c r="L4469" s="27" t="str">
        <f>L4470&amp;" "&amp;N4470&amp;M4470&amp;", "&amp;L4471&amp;" "&amp;N4471&amp;M4471&amp;""</f>
        <v>Капитальный ремонт ТП 1шт., Ремонт РУ10-0,4 кВ 2шт.</v>
      </c>
      <c r="M4469" s="6"/>
      <c r="N4469" s="6">
        <f t="shared" ref="N4469" si="7">N4470</f>
        <v>1</v>
      </c>
    </row>
    <row r="4470" spans="1:14" s="151" customFormat="1" ht="28.5" hidden="1" outlineLevel="2">
      <c r="A4470" s="51"/>
      <c r="B4470" s="80" t="s">
        <v>2170</v>
      </c>
      <c r="C4470" s="30" t="s">
        <v>2522</v>
      </c>
      <c r="D4470" s="30" t="s">
        <v>3591</v>
      </c>
      <c r="E4470" s="57"/>
      <c r="F4470" s="81"/>
      <c r="G4470" s="82"/>
      <c r="H4470" s="80"/>
      <c r="I4470" s="66"/>
      <c r="J4470" s="157"/>
      <c r="K4470" s="57"/>
      <c r="L4470" s="83" t="s">
        <v>2174</v>
      </c>
      <c r="M4470" s="57" t="s">
        <v>44</v>
      </c>
      <c r="N4470" s="6">
        <v>1</v>
      </c>
    </row>
    <row r="4471" spans="1:14" s="151" customFormat="1" ht="28.5" hidden="1" outlineLevel="2">
      <c r="A4471" s="51"/>
      <c r="B4471" s="80" t="s">
        <v>2170</v>
      </c>
      <c r="C4471" s="30" t="s">
        <v>2522</v>
      </c>
      <c r="D4471" s="30" t="s">
        <v>3591</v>
      </c>
      <c r="E4471" s="57"/>
      <c r="F4471" s="81"/>
      <c r="G4471" s="82"/>
      <c r="H4471" s="80"/>
      <c r="I4471" s="66"/>
      <c r="J4471" s="157"/>
      <c r="K4471" s="57"/>
      <c r="L4471" s="83" t="s">
        <v>4545</v>
      </c>
      <c r="M4471" s="57" t="s">
        <v>44</v>
      </c>
      <c r="N4471" s="6">
        <v>2</v>
      </c>
    </row>
    <row r="4472" spans="1:14" s="151" customFormat="1" ht="28.5" outlineLevel="1" collapsed="1">
      <c r="A4472" s="28" t="s">
        <v>4556</v>
      </c>
      <c r="B4472" s="29" t="s">
        <v>2170</v>
      </c>
      <c r="C4472" s="29" t="s">
        <v>154</v>
      </c>
      <c r="D4472" s="29" t="s">
        <v>3591</v>
      </c>
      <c r="E4472" s="29" t="s">
        <v>4557</v>
      </c>
      <c r="F4472" s="27" t="s">
        <v>4558</v>
      </c>
      <c r="G4472" s="30" t="s">
        <v>1120</v>
      </c>
      <c r="H4472" s="30"/>
      <c r="I4472" s="61" t="s">
        <v>43</v>
      </c>
      <c r="J4472" s="147">
        <v>6</v>
      </c>
      <c r="K4472" s="29">
        <v>6</v>
      </c>
      <c r="L4472" s="27" t="str">
        <f>L4473&amp;" "&amp;N4473&amp;M4473&amp;", "&amp;L4474&amp;" "&amp;N4474&amp;M4474&amp;""</f>
        <v>Капитальный ремонт ТП 1шт., Ремонт РУ10-0,4 кВ 2шт.</v>
      </c>
      <c r="M4472" s="29"/>
      <c r="N4472" s="21">
        <v>1</v>
      </c>
    </row>
    <row r="4473" spans="1:14" s="151" customFormat="1" hidden="1" outlineLevel="2">
      <c r="A4473" s="28"/>
      <c r="B4473" s="28" t="s">
        <v>2170</v>
      </c>
      <c r="C4473" s="30" t="s">
        <v>154</v>
      </c>
      <c r="D4473" s="29" t="s">
        <v>3591</v>
      </c>
      <c r="E4473" s="29"/>
      <c r="F4473" s="145"/>
      <c r="G4473" s="30"/>
      <c r="H4473" s="30"/>
      <c r="I4473" s="24"/>
      <c r="J4473" s="17"/>
      <c r="K4473" s="17"/>
      <c r="L4473" s="84" t="s">
        <v>2174</v>
      </c>
      <c r="M4473" s="57" t="s">
        <v>44</v>
      </c>
      <c r="N4473" s="154">
        <v>1</v>
      </c>
    </row>
    <row r="4474" spans="1:14" s="151" customFormat="1" hidden="1" outlineLevel="2">
      <c r="A4474" s="28"/>
      <c r="B4474" s="28" t="s">
        <v>2170</v>
      </c>
      <c r="C4474" s="30" t="s">
        <v>154</v>
      </c>
      <c r="D4474" s="29" t="s">
        <v>3591</v>
      </c>
      <c r="E4474" s="29"/>
      <c r="F4474" s="145"/>
      <c r="G4474" s="30"/>
      <c r="H4474" s="30"/>
      <c r="I4474" s="24"/>
      <c r="J4474" s="17"/>
      <c r="K4474" s="17"/>
      <c r="L4474" s="84" t="s">
        <v>4545</v>
      </c>
      <c r="M4474" s="57" t="s">
        <v>44</v>
      </c>
      <c r="N4474" s="154">
        <v>2</v>
      </c>
    </row>
    <row r="4475" spans="1:14" s="151" customFormat="1" ht="28.5" outlineLevel="1" collapsed="1">
      <c r="A4475" s="28" t="s">
        <v>4559</v>
      </c>
      <c r="B4475" s="29" t="s">
        <v>2170</v>
      </c>
      <c r="C4475" s="29" t="s">
        <v>154</v>
      </c>
      <c r="D4475" s="29" t="s">
        <v>3591</v>
      </c>
      <c r="E4475" s="29" t="s">
        <v>4560</v>
      </c>
      <c r="F4475" s="27" t="s">
        <v>4561</v>
      </c>
      <c r="G4475" s="30" t="s">
        <v>1120</v>
      </c>
      <c r="H4475" s="30"/>
      <c r="I4475" s="61" t="s">
        <v>43</v>
      </c>
      <c r="J4475" s="147">
        <v>6</v>
      </c>
      <c r="K4475" s="29">
        <v>6</v>
      </c>
      <c r="L4475" s="27" t="str">
        <f>L4476&amp;" "&amp;N4476&amp;M4476&amp;", "&amp;L4477&amp;" "&amp;N4477&amp;M4477&amp;""</f>
        <v>Капитальный ремонт ТП 1шт., Ремонт РУ10-0,4 кВ 2шт.</v>
      </c>
      <c r="M4475" s="29"/>
      <c r="N4475" s="21">
        <v>1</v>
      </c>
    </row>
    <row r="4476" spans="1:14" s="151" customFormat="1" hidden="1" outlineLevel="2">
      <c r="A4476" s="28"/>
      <c r="B4476" s="28" t="s">
        <v>2170</v>
      </c>
      <c r="C4476" s="30" t="s">
        <v>154</v>
      </c>
      <c r="D4476" s="29" t="s">
        <v>3591</v>
      </c>
      <c r="E4476" s="29"/>
      <c r="F4476" s="145"/>
      <c r="G4476" s="30"/>
      <c r="H4476" s="30"/>
      <c r="I4476" s="24"/>
      <c r="J4476" s="17"/>
      <c r="K4476" s="17"/>
      <c r="L4476" s="84" t="s">
        <v>2174</v>
      </c>
      <c r="M4476" s="57" t="s">
        <v>44</v>
      </c>
      <c r="N4476" s="154">
        <v>1</v>
      </c>
    </row>
    <row r="4477" spans="1:14" s="151" customFormat="1" hidden="1" outlineLevel="2">
      <c r="A4477" s="28"/>
      <c r="B4477" s="28" t="s">
        <v>2170</v>
      </c>
      <c r="C4477" s="30" t="s">
        <v>154</v>
      </c>
      <c r="D4477" s="29" t="s">
        <v>3591</v>
      </c>
      <c r="E4477" s="29"/>
      <c r="F4477" s="27"/>
      <c r="G4477" s="30"/>
      <c r="H4477" s="30"/>
      <c r="I4477" s="24"/>
      <c r="J4477" s="17"/>
      <c r="K4477" s="17"/>
      <c r="L4477" s="84" t="s">
        <v>4545</v>
      </c>
      <c r="M4477" s="57" t="s">
        <v>44</v>
      </c>
      <c r="N4477" s="154">
        <v>2</v>
      </c>
    </row>
    <row r="4478" spans="1:14" s="151" customFormat="1" ht="28.5" outlineLevel="1" collapsed="1">
      <c r="A4478" s="28" t="s">
        <v>4562</v>
      </c>
      <c r="B4478" s="29" t="s">
        <v>2170</v>
      </c>
      <c r="C4478" s="29" t="s">
        <v>154</v>
      </c>
      <c r="D4478" s="29" t="s">
        <v>3591</v>
      </c>
      <c r="E4478" s="29" t="s">
        <v>4563</v>
      </c>
      <c r="F4478" s="27" t="s">
        <v>4564</v>
      </c>
      <c r="G4478" s="30" t="s">
        <v>1120</v>
      </c>
      <c r="H4478" s="30"/>
      <c r="I4478" s="61" t="s">
        <v>43</v>
      </c>
      <c r="J4478" s="147">
        <v>4</v>
      </c>
      <c r="K4478" s="29">
        <v>4</v>
      </c>
      <c r="L4478" s="27" t="str">
        <f>L4479&amp;" "&amp;N4479&amp;M4479&amp;", "&amp;L4480&amp;" "&amp;N4480&amp;M4480&amp;""</f>
        <v>Капитальный ремонт ТП 1шт., Ремонт РУ10-0,4 кВ 2шт.</v>
      </c>
      <c r="M4478" s="29"/>
      <c r="N4478" s="21">
        <v>1</v>
      </c>
    </row>
    <row r="4479" spans="1:14" s="151" customFormat="1" hidden="1" outlineLevel="2">
      <c r="A4479" s="28"/>
      <c r="B4479" s="28" t="s">
        <v>2170</v>
      </c>
      <c r="C4479" s="30" t="s">
        <v>154</v>
      </c>
      <c r="D4479" s="29" t="s">
        <v>3591</v>
      </c>
      <c r="E4479" s="29"/>
      <c r="F4479" s="145"/>
      <c r="G4479" s="30"/>
      <c r="H4479" s="30"/>
      <c r="I4479" s="24"/>
      <c r="J4479" s="17"/>
      <c r="K4479" s="17"/>
      <c r="L4479" s="84" t="s">
        <v>2174</v>
      </c>
      <c r="M4479" s="57" t="s">
        <v>44</v>
      </c>
      <c r="N4479" s="154">
        <v>1</v>
      </c>
    </row>
    <row r="4480" spans="1:14" s="151" customFormat="1" hidden="1" outlineLevel="2">
      <c r="A4480" s="28"/>
      <c r="B4480" s="28" t="s">
        <v>2170</v>
      </c>
      <c r="C4480" s="30" t="s">
        <v>154</v>
      </c>
      <c r="D4480" s="29" t="s">
        <v>3591</v>
      </c>
      <c r="E4480" s="29"/>
      <c r="F4480" s="27"/>
      <c r="G4480" s="30"/>
      <c r="H4480" s="30"/>
      <c r="I4480" s="24"/>
      <c r="J4480" s="17"/>
      <c r="K4480" s="17"/>
      <c r="L4480" s="84" t="s">
        <v>4545</v>
      </c>
      <c r="M4480" s="57" t="s">
        <v>44</v>
      </c>
      <c r="N4480" s="154">
        <v>2</v>
      </c>
    </row>
    <row r="4481" spans="1:14" s="151" customFormat="1" ht="28.5" outlineLevel="1" collapsed="1">
      <c r="A4481" s="28" t="s">
        <v>4565</v>
      </c>
      <c r="B4481" s="29" t="s">
        <v>2170</v>
      </c>
      <c r="C4481" s="29" t="s">
        <v>154</v>
      </c>
      <c r="D4481" s="29" t="s">
        <v>3591</v>
      </c>
      <c r="E4481" s="29" t="s">
        <v>4566</v>
      </c>
      <c r="F4481" s="27" t="s">
        <v>4567</v>
      </c>
      <c r="G4481" s="30" t="s">
        <v>1120</v>
      </c>
      <c r="H4481" s="30"/>
      <c r="I4481" s="61" t="s">
        <v>43</v>
      </c>
      <c r="J4481" s="147">
        <v>4</v>
      </c>
      <c r="K4481" s="29">
        <v>4</v>
      </c>
      <c r="L4481" s="27" t="str">
        <f>L4482&amp;" "&amp;N4482&amp;M4482&amp;", "&amp;L4483&amp;" "&amp;N4483&amp;M4483&amp;""</f>
        <v>Капитальный ремонт ТП 1шт., Ремонт РУ10-0,4 кВ 2шт.</v>
      </c>
      <c r="M4481" s="29"/>
      <c r="N4481" s="21">
        <v>1</v>
      </c>
    </row>
    <row r="4482" spans="1:14" s="151" customFormat="1" hidden="1" outlineLevel="2">
      <c r="A4482" s="28"/>
      <c r="B4482" s="28" t="s">
        <v>2170</v>
      </c>
      <c r="C4482" s="30" t="s">
        <v>154</v>
      </c>
      <c r="D4482" s="29" t="s">
        <v>3591</v>
      </c>
      <c r="E4482" s="29"/>
      <c r="F4482" s="145"/>
      <c r="G4482" s="30"/>
      <c r="H4482" s="30"/>
      <c r="I4482" s="24"/>
      <c r="J4482" s="17"/>
      <c r="K4482" s="17"/>
      <c r="L4482" s="84" t="s">
        <v>2174</v>
      </c>
      <c r="M4482" s="57" t="s">
        <v>44</v>
      </c>
      <c r="N4482" s="154">
        <v>1</v>
      </c>
    </row>
    <row r="4483" spans="1:14" s="151" customFormat="1" hidden="1" outlineLevel="2">
      <c r="A4483" s="28"/>
      <c r="B4483" s="28" t="s">
        <v>2170</v>
      </c>
      <c r="C4483" s="30" t="s">
        <v>154</v>
      </c>
      <c r="D4483" s="29" t="s">
        <v>3591</v>
      </c>
      <c r="E4483" s="29"/>
      <c r="F4483" s="27"/>
      <c r="G4483" s="30"/>
      <c r="H4483" s="30"/>
      <c r="I4483" s="24"/>
      <c r="J4483" s="17"/>
      <c r="K4483" s="17"/>
      <c r="L4483" s="84" t="s">
        <v>4545</v>
      </c>
      <c r="M4483" s="57" t="s">
        <v>44</v>
      </c>
      <c r="N4483" s="154">
        <v>2</v>
      </c>
    </row>
    <row r="4484" spans="1:14" s="151" customFormat="1" ht="28.5" outlineLevel="1" collapsed="1">
      <c r="A4484" s="28" t="s">
        <v>4568</v>
      </c>
      <c r="B4484" s="29" t="s">
        <v>2170</v>
      </c>
      <c r="C4484" s="29" t="s">
        <v>154</v>
      </c>
      <c r="D4484" s="29" t="s">
        <v>3591</v>
      </c>
      <c r="E4484" s="29" t="s">
        <v>4560</v>
      </c>
      <c r="F4484" s="27" t="s">
        <v>4569</v>
      </c>
      <c r="G4484" s="30" t="s">
        <v>1120</v>
      </c>
      <c r="H4484" s="30"/>
      <c r="I4484" s="61" t="s">
        <v>43</v>
      </c>
      <c r="J4484" s="147">
        <v>7</v>
      </c>
      <c r="K4484" s="29">
        <v>7</v>
      </c>
      <c r="L4484" s="27" t="str">
        <f>L4485&amp;" "&amp;N4485&amp;M4485&amp;", "&amp;L4486&amp;" "&amp;N4486&amp;M4486&amp;""</f>
        <v>Капитальный ремонт ТП 1шт., Ремонт РУ10-0,4 кВ 2шт.</v>
      </c>
      <c r="M4484" s="29"/>
      <c r="N4484" s="21">
        <v>1</v>
      </c>
    </row>
    <row r="4485" spans="1:14" s="151" customFormat="1" hidden="1" outlineLevel="2">
      <c r="A4485" s="28"/>
      <c r="B4485" s="28" t="s">
        <v>2170</v>
      </c>
      <c r="C4485" s="30" t="s">
        <v>154</v>
      </c>
      <c r="D4485" s="29" t="s">
        <v>3591</v>
      </c>
      <c r="E4485" s="29"/>
      <c r="F4485" s="145"/>
      <c r="G4485" s="30"/>
      <c r="H4485" s="30"/>
      <c r="I4485" s="24"/>
      <c r="J4485" s="17"/>
      <c r="K4485" s="17"/>
      <c r="L4485" s="84" t="s">
        <v>2174</v>
      </c>
      <c r="M4485" s="57" t="s">
        <v>44</v>
      </c>
      <c r="N4485" s="154">
        <v>1</v>
      </c>
    </row>
    <row r="4486" spans="1:14" s="151" customFormat="1" hidden="1" outlineLevel="2">
      <c r="A4486" s="28"/>
      <c r="B4486" s="28" t="s">
        <v>2170</v>
      </c>
      <c r="C4486" s="30" t="s">
        <v>154</v>
      </c>
      <c r="D4486" s="29" t="s">
        <v>3591</v>
      </c>
      <c r="E4486" s="29"/>
      <c r="F4486" s="27"/>
      <c r="G4486" s="30"/>
      <c r="H4486" s="30"/>
      <c r="I4486" s="24"/>
      <c r="J4486" s="17"/>
      <c r="K4486" s="17"/>
      <c r="L4486" s="84" t="s">
        <v>4545</v>
      </c>
      <c r="M4486" s="57" t="s">
        <v>44</v>
      </c>
      <c r="N4486" s="154">
        <v>2</v>
      </c>
    </row>
    <row r="4487" spans="1:14" s="151" customFormat="1" ht="28.5" outlineLevel="1" collapsed="1">
      <c r="A4487" s="28" t="s">
        <v>4570</v>
      </c>
      <c r="B4487" s="29" t="s">
        <v>2170</v>
      </c>
      <c r="C4487" s="29" t="s">
        <v>154</v>
      </c>
      <c r="D4487" s="29" t="s">
        <v>3591</v>
      </c>
      <c r="E4487" s="29" t="s">
        <v>4571</v>
      </c>
      <c r="F4487" s="27" t="s">
        <v>4572</v>
      </c>
      <c r="G4487" s="30" t="s">
        <v>1120</v>
      </c>
      <c r="H4487" s="30"/>
      <c r="I4487" s="61" t="s">
        <v>43</v>
      </c>
      <c r="J4487" s="147">
        <v>7</v>
      </c>
      <c r="K4487" s="29">
        <v>7</v>
      </c>
      <c r="L4487" s="27" t="str">
        <f>L4488&amp;" "&amp;N4488&amp;M4488&amp;", "&amp;L4489&amp;" "&amp;N4489&amp;M4489&amp;""</f>
        <v>Капитальный ремонт ТП 1шт., Ремонт РУ10-0,4 кВ 2шт.</v>
      </c>
      <c r="M4487" s="29"/>
      <c r="N4487" s="21">
        <v>1</v>
      </c>
    </row>
    <row r="4488" spans="1:14" s="151" customFormat="1" hidden="1" outlineLevel="2">
      <c r="A4488" s="28"/>
      <c r="B4488" s="28" t="s">
        <v>2170</v>
      </c>
      <c r="C4488" s="30" t="s">
        <v>154</v>
      </c>
      <c r="D4488" s="29" t="s">
        <v>3591</v>
      </c>
      <c r="E4488" s="29"/>
      <c r="F4488" s="145"/>
      <c r="G4488" s="30"/>
      <c r="H4488" s="30"/>
      <c r="I4488" s="24"/>
      <c r="J4488" s="17"/>
      <c r="K4488" s="17"/>
      <c r="L4488" s="84" t="s">
        <v>2174</v>
      </c>
      <c r="M4488" s="57" t="s">
        <v>44</v>
      </c>
      <c r="N4488" s="154">
        <v>1</v>
      </c>
    </row>
    <row r="4489" spans="1:14" s="151" customFormat="1" hidden="1" outlineLevel="2">
      <c r="A4489" s="28"/>
      <c r="B4489" s="28" t="s">
        <v>2170</v>
      </c>
      <c r="C4489" s="30" t="s">
        <v>154</v>
      </c>
      <c r="D4489" s="29" t="s">
        <v>3591</v>
      </c>
      <c r="E4489" s="29"/>
      <c r="F4489" s="27"/>
      <c r="G4489" s="30"/>
      <c r="H4489" s="30"/>
      <c r="I4489" s="24"/>
      <c r="J4489" s="17"/>
      <c r="K4489" s="17"/>
      <c r="L4489" s="84" t="s">
        <v>4545</v>
      </c>
      <c r="M4489" s="57" t="s">
        <v>44</v>
      </c>
      <c r="N4489" s="154">
        <v>2</v>
      </c>
    </row>
    <row r="4490" spans="1:14" s="151" customFormat="1" ht="28.5" outlineLevel="1" collapsed="1">
      <c r="A4490" s="28" t="s">
        <v>4573</v>
      </c>
      <c r="B4490" s="29" t="s">
        <v>2170</v>
      </c>
      <c r="C4490" s="29" t="s">
        <v>154</v>
      </c>
      <c r="D4490" s="29" t="s">
        <v>3591</v>
      </c>
      <c r="E4490" s="29" t="s">
        <v>4560</v>
      </c>
      <c r="F4490" s="27" t="s">
        <v>4574</v>
      </c>
      <c r="G4490" s="30" t="s">
        <v>1120</v>
      </c>
      <c r="H4490" s="30"/>
      <c r="I4490" s="61" t="s">
        <v>43</v>
      </c>
      <c r="J4490" s="147">
        <v>7</v>
      </c>
      <c r="K4490" s="29">
        <v>7</v>
      </c>
      <c r="L4490" s="27" t="str">
        <f>L4491&amp;" "&amp;N4491&amp;M4491&amp;", "&amp;L4492&amp;" "&amp;N4492&amp;M4492&amp;""</f>
        <v>Капитальный ремонт ТП 1шт., Ремонт РУ10-0,4 кВ 2шт.</v>
      </c>
      <c r="M4490" s="29"/>
      <c r="N4490" s="21">
        <v>1</v>
      </c>
    </row>
    <row r="4491" spans="1:14" s="151" customFormat="1" hidden="1" outlineLevel="2">
      <c r="A4491" s="28"/>
      <c r="B4491" s="28" t="s">
        <v>2170</v>
      </c>
      <c r="C4491" s="30" t="s">
        <v>154</v>
      </c>
      <c r="D4491" s="29" t="s">
        <v>3591</v>
      </c>
      <c r="E4491" s="29"/>
      <c r="F4491" s="145"/>
      <c r="G4491" s="30"/>
      <c r="H4491" s="30"/>
      <c r="I4491" s="24"/>
      <c r="J4491" s="17"/>
      <c r="K4491" s="17"/>
      <c r="L4491" s="84" t="s">
        <v>2174</v>
      </c>
      <c r="M4491" s="57" t="s">
        <v>44</v>
      </c>
      <c r="N4491" s="154">
        <v>1</v>
      </c>
    </row>
    <row r="4492" spans="1:14" s="151" customFormat="1" hidden="1" outlineLevel="2">
      <c r="A4492" s="28"/>
      <c r="B4492" s="28" t="s">
        <v>2170</v>
      </c>
      <c r="C4492" s="30" t="s">
        <v>154</v>
      </c>
      <c r="D4492" s="29" t="s">
        <v>3591</v>
      </c>
      <c r="E4492" s="29"/>
      <c r="F4492" s="27"/>
      <c r="G4492" s="30"/>
      <c r="H4492" s="30"/>
      <c r="I4492" s="24"/>
      <c r="J4492" s="17"/>
      <c r="K4492" s="17"/>
      <c r="L4492" s="84" t="s">
        <v>4545</v>
      </c>
      <c r="M4492" s="57" t="s">
        <v>44</v>
      </c>
      <c r="N4492" s="154">
        <v>2</v>
      </c>
    </row>
    <row r="4493" spans="1:14" s="151" customFormat="1" ht="28.5" outlineLevel="1" collapsed="1">
      <c r="A4493" s="28" t="s">
        <v>4575</v>
      </c>
      <c r="B4493" s="29" t="s">
        <v>2170</v>
      </c>
      <c r="C4493" s="29" t="s">
        <v>154</v>
      </c>
      <c r="D4493" s="29" t="s">
        <v>3591</v>
      </c>
      <c r="E4493" s="29" t="s">
        <v>4576</v>
      </c>
      <c r="F4493" s="27" t="s">
        <v>4577</v>
      </c>
      <c r="G4493" s="30" t="s">
        <v>1120</v>
      </c>
      <c r="H4493" s="30"/>
      <c r="I4493" s="61" t="s">
        <v>43</v>
      </c>
      <c r="J4493" s="147">
        <v>5</v>
      </c>
      <c r="K4493" s="29">
        <v>5</v>
      </c>
      <c r="L4493" s="27" t="str">
        <f>L4494&amp;" "&amp;N4494&amp;M4494&amp;", "&amp;L4495&amp;" "&amp;N4495&amp;M4495&amp;""</f>
        <v>Капитальный ремонт ТП 1шт., Ремонт РУ10-0,4 кВ 2шт.</v>
      </c>
      <c r="M4493" s="29"/>
      <c r="N4493" s="21">
        <v>1</v>
      </c>
    </row>
    <row r="4494" spans="1:14" s="151" customFormat="1" hidden="1" outlineLevel="2">
      <c r="A4494" s="28"/>
      <c r="B4494" s="28" t="s">
        <v>2170</v>
      </c>
      <c r="C4494" s="30" t="s">
        <v>154</v>
      </c>
      <c r="D4494" s="29" t="s">
        <v>3591</v>
      </c>
      <c r="E4494" s="29"/>
      <c r="F4494" s="145"/>
      <c r="G4494" s="30"/>
      <c r="H4494" s="30"/>
      <c r="I4494" s="24"/>
      <c r="J4494" s="17"/>
      <c r="K4494" s="17"/>
      <c r="L4494" s="84" t="s">
        <v>2174</v>
      </c>
      <c r="M4494" s="57" t="s">
        <v>44</v>
      </c>
      <c r="N4494" s="154">
        <v>1</v>
      </c>
    </row>
    <row r="4495" spans="1:14" s="151" customFormat="1" hidden="1" outlineLevel="2">
      <c r="A4495" s="28"/>
      <c r="B4495" s="28" t="s">
        <v>2170</v>
      </c>
      <c r="C4495" s="30" t="s">
        <v>154</v>
      </c>
      <c r="D4495" s="29" t="s">
        <v>3591</v>
      </c>
      <c r="E4495" s="29"/>
      <c r="F4495" s="27"/>
      <c r="G4495" s="30"/>
      <c r="H4495" s="30"/>
      <c r="I4495" s="24"/>
      <c r="J4495" s="17"/>
      <c r="K4495" s="17"/>
      <c r="L4495" s="84" t="s">
        <v>4545</v>
      </c>
      <c r="M4495" s="57" t="s">
        <v>44</v>
      </c>
      <c r="N4495" s="154">
        <v>2</v>
      </c>
    </row>
    <row r="4496" spans="1:14" s="151" customFormat="1" ht="28.5" outlineLevel="1" collapsed="1">
      <c r="A4496" s="28" t="s">
        <v>4578</v>
      </c>
      <c r="B4496" s="29" t="s">
        <v>2170</v>
      </c>
      <c r="C4496" s="29" t="s">
        <v>154</v>
      </c>
      <c r="D4496" s="29" t="s">
        <v>3591</v>
      </c>
      <c r="E4496" s="29" t="s">
        <v>4579</v>
      </c>
      <c r="F4496" s="27" t="s">
        <v>4580</v>
      </c>
      <c r="G4496" s="30" t="s">
        <v>1120</v>
      </c>
      <c r="H4496" s="30"/>
      <c r="I4496" s="61" t="s">
        <v>43</v>
      </c>
      <c r="J4496" s="147">
        <v>5</v>
      </c>
      <c r="K4496" s="29">
        <v>5</v>
      </c>
      <c r="L4496" s="27" t="str">
        <f>L4497&amp;" "&amp;N4497&amp;M4497&amp;", "&amp;L4498&amp;" "&amp;N4498&amp;M4498&amp;""</f>
        <v>Капитальный ремонт ТП 1шт., Ремонт РУ10-0,4 кВ 2шт.</v>
      </c>
      <c r="M4496" s="29"/>
      <c r="N4496" s="21">
        <v>1</v>
      </c>
    </row>
    <row r="4497" spans="1:14" s="151" customFormat="1" hidden="1" outlineLevel="2">
      <c r="A4497" s="28"/>
      <c r="B4497" s="28" t="s">
        <v>2170</v>
      </c>
      <c r="C4497" s="30" t="s">
        <v>154</v>
      </c>
      <c r="D4497" s="29" t="s">
        <v>3591</v>
      </c>
      <c r="E4497" s="29"/>
      <c r="F4497" s="145"/>
      <c r="G4497" s="30"/>
      <c r="H4497" s="30"/>
      <c r="I4497" s="24"/>
      <c r="J4497" s="17"/>
      <c r="K4497" s="17"/>
      <c r="L4497" s="84" t="s">
        <v>2174</v>
      </c>
      <c r="M4497" s="57" t="s">
        <v>44</v>
      </c>
      <c r="N4497" s="154">
        <v>1</v>
      </c>
    </row>
    <row r="4498" spans="1:14" s="151" customFormat="1" hidden="1" outlineLevel="2">
      <c r="A4498" s="28"/>
      <c r="B4498" s="28" t="s">
        <v>2170</v>
      </c>
      <c r="C4498" s="30" t="s">
        <v>154</v>
      </c>
      <c r="D4498" s="29" t="s">
        <v>3591</v>
      </c>
      <c r="E4498" s="29"/>
      <c r="F4498" s="27"/>
      <c r="G4498" s="30"/>
      <c r="H4498" s="30"/>
      <c r="I4498" s="24"/>
      <c r="J4498" s="17"/>
      <c r="K4498" s="17"/>
      <c r="L4498" s="84" t="s">
        <v>4545</v>
      </c>
      <c r="M4498" s="57" t="s">
        <v>44</v>
      </c>
      <c r="N4498" s="154">
        <v>2</v>
      </c>
    </row>
    <row r="4499" spans="1:14" s="151" customFormat="1" ht="28.5" outlineLevel="1" collapsed="1">
      <c r="A4499" s="28" t="s">
        <v>4581</v>
      </c>
      <c r="B4499" s="29" t="s">
        <v>2170</v>
      </c>
      <c r="C4499" s="29" t="s">
        <v>154</v>
      </c>
      <c r="D4499" s="29" t="s">
        <v>3591</v>
      </c>
      <c r="E4499" s="29" t="s">
        <v>4560</v>
      </c>
      <c r="F4499" s="27" t="s">
        <v>4582</v>
      </c>
      <c r="G4499" s="30" t="s">
        <v>1120</v>
      </c>
      <c r="H4499" s="30"/>
      <c r="I4499" s="61" t="s">
        <v>43</v>
      </c>
      <c r="J4499" s="147">
        <v>5</v>
      </c>
      <c r="K4499" s="29">
        <v>5</v>
      </c>
      <c r="L4499" s="27" t="str">
        <f>L4500&amp;" "&amp;N4500&amp;M4500&amp;", "&amp;L4501&amp;" "&amp;N4501&amp;M4501&amp;""</f>
        <v>Капитальный ремонт ТП 1шт., Ремонт РУ10-0,4 кВ 2шт.</v>
      </c>
      <c r="M4499" s="29"/>
      <c r="N4499" s="21">
        <v>1</v>
      </c>
    </row>
    <row r="4500" spans="1:14" s="151" customFormat="1" hidden="1" outlineLevel="2">
      <c r="A4500" s="28"/>
      <c r="B4500" s="28" t="s">
        <v>2170</v>
      </c>
      <c r="C4500" s="30" t="s">
        <v>154</v>
      </c>
      <c r="D4500" s="29" t="s">
        <v>3591</v>
      </c>
      <c r="E4500" s="29"/>
      <c r="F4500" s="145"/>
      <c r="G4500" s="30"/>
      <c r="H4500" s="30"/>
      <c r="I4500" s="24"/>
      <c r="J4500" s="17"/>
      <c r="K4500" s="17"/>
      <c r="L4500" s="84" t="s">
        <v>2174</v>
      </c>
      <c r="M4500" s="57" t="s">
        <v>44</v>
      </c>
      <c r="N4500" s="154">
        <v>1</v>
      </c>
    </row>
    <row r="4501" spans="1:14" s="151" customFormat="1" hidden="1" outlineLevel="2">
      <c r="A4501" s="28"/>
      <c r="B4501" s="28" t="s">
        <v>2170</v>
      </c>
      <c r="C4501" s="30" t="s">
        <v>154</v>
      </c>
      <c r="D4501" s="29" t="s">
        <v>3591</v>
      </c>
      <c r="E4501" s="29"/>
      <c r="F4501" s="27"/>
      <c r="G4501" s="30"/>
      <c r="H4501" s="30"/>
      <c r="I4501" s="24"/>
      <c r="J4501" s="17"/>
      <c r="K4501" s="17"/>
      <c r="L4501" s="84" t="s">
        <v>4545</v>
      </c>
      <c r="M4501" s="57" t="s">
        <v>44</v>
      </c>
      <c r="N4501" s="154">
        <v>2</v>
      </c>
    </row>
    <row r="4502" spans="1:14" s="151" customFormat="1" ht="28.5" outlineLevel="1" collapsed="1">
      <c r="A4502" s="51" t="s">
        <v>4584</v>
      </c>
      <c r="B4502" s="30" t="s">
        <v>2170</v>
      </c>
      <c r="C4502" s="30" t="s">
        <v>3915</v>
      </c>
      <c r="D4502" s="29" t="s">
        <v>3591</v>
      </c>
      <c r="E4502" s="61" t="s">
        <v>4583</v>
      </c>
      <c r="F4502" s="71" t="s">
        <v>4585</v>
      </c>
      <c r="G4502" s="30" t="s">
        <v>1120</v>
      </c>
      <c r="H4502" s="30"/>
      <c r="I4502" s="29" t="s">
        <v>43</v>
      </c>
      <c r="J4502" s="29">
        <v>5</v>
      </c>
      <c r="K4502" s="17">
        <v>7</v>
      </c>
      <c r="L4502" s="27" t="str">
        <f>L4503&amp;" "&amp;N4503&amp;M4503&amp;", "&amp;L4504&amp;" "&amp;N4504&amp;M4504&amp;""</f>
        <v>Капитальный ремонт ТП 1шт., Ремонт РУ10-0,4 кВ 2шт.</v>
      </c>
      <c r="M4502" s="21"/>
      <c r="N4502" s="21">
        <v>1</v>
      </c>
    </row>
    <row r="4503" spans="1:14" s="151" customFormat="1" ht="28.5" hidden="1" outlineLevel="2">
      <c r="A4503" s="28"/>
      <c r="B4503" s="80" t="s">
        <v>2170</v>
      </c>
      <c r="C4503" s="29" t="s">
        <v>3915</v>
      </c>
      <c r="D4503" s="30" t="s">
        <v>3591</v>
      </c>
      <c r="E4503" s="24"/>
      <c r="F4503" s="87"/>
      <c r="G4503" s="82"/>
      <c r="H4503" s="80"/>
      <c r="I4503" s="66"/>
      <c r="J4503" s="157"/>
      <c r="K4503" s="24"/>
      <c r="L4503" s="35" t="s">
        <v>2174</v>
      </c>
      <c r="M4503" s="57" t="s">
        <v>44</v>
      </c>
      <c r="N4503" s="21">
        <v>1</v>
      </c>
    </row>
    <row r="4504" spans="1:14" s="151" customFormat="1" ht="28.5" hidden="1" outlineLevel="2">
      <c r="A4504" s="28"/>
      <c r="B4504" s="80" t="s">
        <v>2170</v>
      </c>
      <c r="C4504" s="29" t="s">
        <v>3915</v>
      </c>
      <c r="D4504" s="30" t="s">
        <v>3591</v>
      </c>
      <c r="E4504" s="24"/>
      <c r="F4504" s="87"/>
      <c r="G4504" s="82"/>
      <c r="H4504" s="80"/>
      <c r="I4504" s="66"/>
      <c r="J4504" s="157"/>
      <c r="K4504" s="24"/>
      <c r="L4504" s="35" t="s">
        <v>4545</v>
      </c>
      <c r="M4504" s="57" t="s">
        <v>44</v>
      </c>
      <c r="N4504" s="21">
        <v>2</v>
      </c>
    </row>
    <row r="4505" spans="1:14" s="151" customFormat="1" ht="28.5" outlineLevel="1" collapsed="1">
      <c r="A4505" s="28" t="s">
        <v>4586</v>
      </c>
      <c r="B4505" s="30" t="s">
        <v>2170</v>
      </c>
      <c r="C4505" s="30" t="s">
        <v>3915</v>
      </c>
      <c r="D4505" s="29" t="s">
        <v>3591</v>
      </c>
      <c r="E4505" s="61" t="s">
        <v>4552</v>
      </c>
      <c r="F4505" s="71" t="s">
        <v>4587</v>
      </c>
      <c r="G4505" s="30" t="s">
        <v>1120</v>
      </c>
      <c r="H4505" s="30"/>
      <c r="I4505" s="29" t="s">
        <v>43</v>
      </c>
      <c r="J4505" s="29">
        <v>5</v>
      </c>
      <c r="K4505" s="17">
        <v>7</v>
      </c>
      <c r="L4505" s="27" t="str">
        <f>L4506&amp;" "&amp;N4506&amp;M4506&amp;", "&amp;L4507&amp;" "&amp;N4507&amp;M4507&amp;""</f>
        <v>Капитальный ремонт ТП 1шт., Ремонт РУ10-0,4 кВ 2шт.</v>
      </c>
      <c r="M4505" s="21"/>
      <c r="N4505" s="21">
        <v>1</v>
      </c>
    </row>
    <row r="4506" spans="1:14" s="151" customFormat="1" ht="28.5" hidden="1" outlineLevel="2">
      <c r="A4506" s="28"/>
      <c r="B4506" s="80" t="s">
        <v>2170</v>
      </c>
      <c r="C4506" s="29" t="s">
        <v>3915</v>
      </c>
      <c r="D4506" s="30" t="s">
        <v>3591</v>
      </c>
      <c r="E4506" s="24"/>
      <c r="F4506" s="87"/>
      <c r="G4506" s="82"/>
      <c r="H4506" s="80"/>
      <c r="I4506" s="66"/>
      <c r="J4506" s="157"/>
      <c r="K4506" s="24"/>
      <c r="L4506" s="35" t="s">
        <v>2174</v>
      </c>
      <c r="M4506" s="57" t="s">
        <v>44</v>
      </c>
      <c r="N4506" s="21">
        <v>1</v>
      </c>
    </row>
    <row r="4507" spans="1:14" s="151" customFormat="1" ht="28.5" hidden="1" outlineLevel="2">
      <c r="A4507" s="28"/>
      <c r="B4507" s="80" t="s">
        <v>2170</v>
      </c>
      <c r="C4507" s="29" t="s">
        <v>3915</v>
      </c>
      <c r="D4507" s="30" t="s">
        <v>3591</v>
      </c>
      <c r="E4507" s="24"/>
      <c r="F4507" s="87"/>
      <c r="G4507" s="82"/>
      <c r="H4507" s="80"/>
      <c r="I4507" s="66"/>
      <c r="J4507" s="157"/>
      <c r="K4507" s="24"/>
      <c r="L4507" s="35" t="s">
        <v>4545</v>
      </c>
      <c r="M4507" s="57" t="s">
        <v>44</v>
      </c>
      <c r="N4507" s="21">
        <v>2</v>
      </c>
    </row>
    <row r="4508" spans="1:14" s="151" customFormat="1" ht="28.5" outlineLevel="1" collapsed="1">
      <c r="A4508" s="51" t="s">
        <v>4588</v>
      </c>
      <c r="B4508" s="30" t="s">
        <v>2170</v>
      </c>
      <c r="C4508" s="30" t="s">
        <v>3915</v>
      </c>
      <c r="D4508" s="29" t="s">
        <v>3591</v>
      </c>
      <c r="E4508" s="61" t="s">
        <v>4589</v>
      </c>
      <c r="F4508" s="71" t="s">
        <v>4590</v>
      </c>
      <c r="G4508" s="30" t="s">
        <v>1120</v>
      </c>
      <c r="H4508" s="30"/>
      <c r="I4508" s="29" t="s">
        <v>43</v>
      </c>
      <c r="J4508" s="29">
        <v>6</v>
      </c>
      <c r="K4508" s="17">
        <v>8</v>
      </c>
      <c r="L4508" s="27" t="str">
        <f>L4509&amp;" "&amp;N4509&amp;M4509&amp;", "&amp;L4510&amp;" "&amp;N4510&amp;M4510&amp;""</f>
        <v>Капитальный ремонт ТП 1шт., Ремонт РУ10-0,4 кВ 2шт.</v>
      </c>
      <c r="M4508" s="21"/>
      <c r="N4508" s="21">
        <v>1</v>
      </c>
    </row>
    <row r="4509" spans="1:14" s="151" customFormat="1" ht="28.5" hidden="1" outlineLevel="2">
      <c r="A4509" s="28"/>
      <c r="B4509" s="80" t="s">
        <v>2170</v>
      </c>
      <c r="C4509" s="29" t="s">
        <v>3915</v>
      </c>
      <c r="D4509" s="30" t="s">
        <v>3591</v>
      </c>
      <c r="E4509" s="24"/>
      <c r="F4509" s="87"/>
      <c r="G4509" s="82"/>
      <c r="H4509" s="80"/>
      <c r="I4509" s="66"/>
      <c r="J4509" s="157"/>
      <c r="K4509" s="24"/>
      <c r="L4509" s="35" t="s">
        <v>2174</v>
      </c>
      <c r="M4509" s="57" t="s">
        <v>44</v>
      </c>
      <c r="N4509" s="21">
        <v>1</v>
      </c>
    </row>
    <row r="4510" spans="1:14" s="151" customFormat="1" ht="28.5" hidden="1" outlineLevel="2">
      <c r="A4510" s="28"/>
      <c r="B4510" s="80" t="s">
        <v>2170</v>
      </c>
      <c r="C4510" s="29" t="s">
        <v>3915</v>
      </c>
      <c r="D4510" s="30" t="s">
        <v>3591</v>
      </c>
      <c r="E4510" s="24"/>
      <c r="F4510" s="87"/>
      <c r="G4510" s="82"/>
      <c r="H4510" s="80"/>
      <c r="I4510" s="66"/>
      <c r="J4510" s="157"/>
      <c r="K4510" s="24"/>
      <c r="L4510" s="35" t="s">
        <v>4545</v>
      </c>
      <c r="M4510" s="57" t="s">
        <v>44</v>
      </c>
      <c r="N4510" s="21">
        <v>2</v>
      </c>
    </row>
    <row r="4511" spans="1:14" s="151" customFormat="1" ht="28.5" outlineLevel="1" collapsed="1">
      <c r="A4511" s="51" t="s">
        <v>4591</v>
      </c>
      <c r="B4511" s="30" t="s">
        <v>2170</v>
      </c>
      <c r="C4511" s="30" t="s">
        <v>3915</v>
      </c>
      <c r="D4511" s="29" t="s">
        <v>3591</v>
      </c>
      <c r="E4511" s="61" t="s">
        <v>4583</v>
      </c>
      <c r="F4511" s="71" t="s">
        <v>4592</v>
      </c>
      <c r="G4511" s="30" t="s">
        <v>1120</v>
      </c>
      <c r="H4511" s="30"/>
      <c r="I4511" s="29" t="s">
        <v>43</v>
      </c>
      <c r="J4511" s="29">
        <v>5</v>
      </c>
      <c r="K4511" s="17">
        <v>7</v>
      </c>
      <c r="L4511" s="27" t="str">
        <f>L4512&amp;" "&amp;N4512&amp;M4512&amp;", "&amp;L4513&amp;" "&amp;N4513&amp;M4513&amp;""</f>
        <v>Капитальный ремонт ТП 1шт., Ремонт РУ10-0,4 кВ 2шт.</v>
      </c>
      <c r="M4511" s="21"/>
      <c r="N4511" s="21">
        <v>1</v>
      </c>
    </row>
    <row r="4512" spans="1:14" s="151" customFormat="1" ht="28.5" hidden="1" outlineLevel="2">
      <c r="A4512" s="28"/>
      <c r="B4512" s="80" t="s">
        <v>2170</v>
      </c>
      <c r="C4512" s="29" t="s">
        <v>3915</v>
      </c>
      <c r="D4512" s="30" t="s">
        <v>3591</v>
      </c>
      <c r="E4512" s="24"/>
      <c r="F4512" s="87"/>
      <c r="G4512" s="82"/>
      <c r="H4512" s="80"/>
      <c r="I4512" s="66"/>
      <c r="J4512" s="157"/>
      <c r="K4512" s="24"/>
      <c r="L4512" s="35" t="s">
        <v>2174</v>
      </c>
      <c r="M4512" s="57" t="s">
        <v>44</v>
      </c>
      <c r="N4512" s="21">
        <v>1</v>
      </c>
    </row>
    <row r="4513" spans="1:14" s="151" customFormat="1" ht="28.5" hidden="1" outlineLevel="2">
      <c r="A4513" s="28"/>
      <c r="B4513" s="80" t="s">
        <v>2170</v>
      </c>
      <c r="C4513" s="29" t="s">
        <v>3915</v>
      </c>
      <c r="D4513" s="30" t="s">
        <v>3591</v>
      </c>
      <c r="E4513" s="24"/>
      <c r="F4513" s="87"/>
      <c r="G4513" s="82"/>
      <c r="H4513" s="80"/>
      <c r="I4513" s="66"/>
      <c r="J4513" s="157"/>
      <c r="K4513" s="24"/>
      <c r="L4513" s="35" t="s">
        <v>4545</v>
      </c>
      <c r="M4513" s="57" t="s">
        <v>44</v>
      </c>
      <c r="N4513" s="21">
        <v>2</v>
      </c>
    </row>
    <row r="4514" spans="1:14" s="151" customFormat="1" ht="28.5" outlineLevel="1" collapsed="1">
      <c r="A4514" s="28" t="s">
        <v>4593</v>
      </c>
      <c r="B4514" s="30" t="s">
        <v>2170</v>
      </c>
      <c r="C4514" s="29" t="s">
        <v>3983</v>
      </c>
      <c r="D4514" s="29" t="s">
        <v>3591</v>
      </c>
      <c r="E4514" s="29" t="s">
        <v>4594</v>
      </c>
      <c r="F4514" s="27" t="s">
        <v>4595</v>
      </c>
      <c r="G4514" s="30" t="s">
        <v>1120</v>
      </c>
      <c r="H4514" s="30"/>
      <c r="I4514" s="29" t="s">
        <v>43</v>
      </c>
      <c r="J4514" s="61">
        <v>6</v>
      </c>
      <c r="K4514" s="147">
        <v>6</v>
      </c>
      <c r="L4514" s="27" t="str">
        <f>L4515&amp;" "&amp;N4515&amp;M4515&amp;", "&amp;L4516&amp;" "&amp;N4516&amp;M4516&amp;""</f>
        <v>Капитальный ремонт ТП 1шт., Ремонт РУ10-0,4 кВ 2шт.</v>
      </c>
      <c r="M4514" s="30"/>
      <c r="N4514" s="21">
        <v>1</v>
      </c>
    </row>
    <row r="4515" spans="1:14" s="151" customFormat="1" hidden="1" outlineLevel="2">
      <c r="A4515" s="28"/>
      <c r="B4515" s="30" t="s">
        <v>2170</v>
      </c>
      <c r="C4515" s="24" t="s">
        <v>3983</v>
      </c>
      <c r="D4515" s="17" t="s">
        <v>3591</v>
      </c>
      <c r="E4515" s="82"/>
      <c r="F4515" s="84"/>
      <c r="G4515" s="66"/>
      <c r="H4515" s="157"/>
      <c r="I4515" s="24"/>
      <c r="J4515" s="24"/>
      <c r="K4515" s="24"/>
      <c r="L4515" s="35" t="s">
        <v>2174</v>
      </c>
      <c r="M4515" s="57" t="s">
        <v>44</v>
      </c>
      <c r="N4515" s="21">
        <v>1</v>
      </c>
    </row>
    <row r="4516" spans="1:14" s="151" customFormat="1" hidden="1" outlineLevel="2">
      <c r="A4516" s="28"/>
      <c r="B4516" s="30" t="s">
        <v>2170</v>
      </c>
      <c r="C4516" s="24" t="s">
        <v>3983</v>
      </c>
      <c r="D4516" s="17" t="s">
        <v>3591</v>
      </c>
      <c r="E4516" s="82"/>
      <c r="F4516" s="84"/>
      <c r="G4516" s="66"/>
      <c r="H4516" s="157"/>
      <c r="I4516" s="24"/>
      <c r="J4516" s="24"/>
      <c r="K4516" s="24"/>
      <c r="L4516" s="35" t="s">
        <v>4545</v>
      </c>
      <c r="M4516" s="57" t="s">
        <v>44</v>
      </c>
      <c r="N4516" s="21">
        <v>2</v>
      </c>
    </row>
    <row r="4517" spans="1:14" s="151" customFormat="1" ht="28.5" outlineLevel="1" collapsed="1">
      <c r="A4517" s="28" t="s">
        <v>4596</v>
      </c>
      <c r="B4517" s="30" t="s">
        <v>2170</v>
      </c>
      <c r="C4517" s="29" t="s">
        <v>3983</v>
      </c>
      <c r="D4517" s="29" t="s">
        <v>3591</v>
      </c>
      <c r="E4517" s="29" t="s">
        <v>4597</v>
      </c>
      <c r="F4517" s="27" t="s">
        <v>4598</v>
      </c>
      <c r="G4517" s="30" t="s">
        <v>1120</v>
      </c>
      <c r="H4517" s="30"/>
      <c r="I4517" s="29" t="s">
        <v>43</v>
      </c>
      <c r="J4517" s="61">
        <v>9</v>
      </c>
      <c r="K4517" s="147">
        <v>9</v>
      </c>
      <c r="L4517" s="27" t="str">
        <f>L4518&amp;" "&amp;N4518&amp;M4518&amp;", "&amp;L4519&amp;" "&amp;N4519&amp;M4519&amp;""</f>
        <v>Капитальный ремонт ТП 1шт., Ремонт РУ10-0,4 кВ 2шт.</v>
      </c>
      <c r="M4517" s="30"/>
      <c r="N4517" s="21">
        <v>1</v>
      </c>
    </row>
    <row r="4518" spans="1:14" s="151" customFormat="1" hidden="1" outlineLevel="2">
      <c r="A4518" s="28"/>
      <c r="B4518" s="30" t="s">
        <v>2170</v>
      </c>
      <c r="C4518" s="24" t="s">
        <v>3983</v>
      </c>
      <c r="D4518" s="17" t="s">
        <v>3591</v>
      </c>
      <c r="E4518" s="82"/>
      <c r="F4518" s="84"/>
      <c r="G4518" s="66"/>
      <c r="H4518" s="157"/>
      <c r="I4518" s="24"/>
      <c r="J4518" s="24"/>
      <c r="K4518" s="24"/>
      <c r="L4518" s="35" t="s">
        <v>2174</v>
      </c>
      <c r="M4518" s="57" t="s">
        <v>44</v>
      </c>
      <c r="N4518" s="21">
        <v>1</v>
      </c>
    </row>
    <row r="4519" spans="1:14" s="151" customFormat="1" hidden="1" outlineLevel="2">
      <c r="A4519" s="28"/>
      <c r="B4519" s="30" t="s">
        <v>2170</v>
      </c>
      <c r="C4519" s="24" t="s">
        <v>3983</v>
      </c>
      <c r="D4519" s="17" t="s">
        <v>3591</v>
      </c>
      <c r="E4519" s="82"/>
      <c r="F4519" s="84"/>
      <c r="G4519" s="66"/>
      <c r="H4519" s="157"/>
      <c r="I4519" s="24"/>
      <c r="J4519" s="24"/>
      <c r="K4519" s="24"/>
      <c r="L4519" s="35" t="s">
        <v>4545</v>
      </c>
      <c r="M4519" s="57" t="s">
        <v>44</v>
      </c>
      <c r="N4519" s="21">
        <v>2</v>
      </c>
    </row>
    <row r="4520" spans="1:14" s="151" customFormat="1" ht="28.5" outlineLevel="1" collapsed="1">
      <c r="A4520" s="28" t="s">
        <v>4599</v>
      </c>
      <c r="B4520" s="30" t="s">
        <v>2170</v>
      </c>
      <c r="C4520" s="29" t="s">
        <v>3983</v>
      </c>
      <c r="D4520" s="29" t="s">
        <v>3591</v>
      </c>
      <c r="E4520" s="29" t="s">
        <v>4600</v>
      </c>
      <c r="F4520" s="27" t="s">
        <v>4601</v>
      </c>
      <c r="G4520" s="30" t="s">
        <v>1120</v>
      </c>
      <c r="H4520" s="30"/>
      <c r="I4520" s="29" t="s">
        <v>43</v>
      </c>
      <c r="J4520" s="61">
        <v>6</v>
      </c>
      <c r="K4520" s="147">
        <v>6</v>
      </c>
      <c r="L4520" s="27" t="str">
        <f>L4521&amp;" "&amp;N4521&amp;M4521&amp;", "&amp;L4522&amp;" "&amp;N4522&amp;M4522&amp;""</f>
        <v>Капитальный ремонт ТП 1шт., Ремонт РУ10-0,4 кВ 2шт.</v>
      </c>
      <c r="M4520" s="30"/>
      <c r="N4520" s="21">
        <v>1</v>
      </c>
    </row>
    <row r="4521" spans="1:14" s="151" customFormat="1" hidden="1" outlineLevel="2">
      <c r="A4521" s="28"/>
      <c r="B4521" s="30" t="s">
        <v>2170</v>
      </c>
      <c r="C4521" s="24" t="s">
        <v>3983</v>
      </c>
      <c r="D4521" s="17" t="s">
        <v>3591</v>
      </c>
      <c r="E4521" s="82"/>
      <c r="F4521" s="84"/>
      <c r="G4521" s="66"/>
      <c r="H4521" s="157"/>
      <c r="I4521" s="24"/>
      <c r="J4521" s="24"/>
      <c r="K4521" s="24"/>
      <c r="L4521" s="35" t="s">
        <v>2174</v>
      </c>
      <c r="M4521" s="57" t="s">
        <v>44</v>
      </c>
      <c r="N4521" s="21">
        <v>1</v>
      </c>
    </row>
    <row r="4522" spans="1:14" s="151" customFormat="1" hidden="1" outlineLevel="2">
      <c r="A4522" s="28"/>
      <c r="B4522" s="30" t="s">
        <v>2170</v>
      </c>
      <c r="C4522" s="24" t="s">
        <v>3983</v>
      </c>
      <c r="D4522" s="17" t="s">
        <v>3591</v>
      </c>
      <c r="E4522" s="82"/>
      <c r="F4522" s="84"/>
      <c r="G4522" s="66"/>
      <c r="H4522" s="157"/>
      <c r="I4522" s="24"/>
      <c r="J4522" s="24"/>
      <c r="K4522" s="24"/>
      <c r="L4522" s="35" t="s">
        <v>4545</v>
      </c>
      <c r="M4522" s="57" t="s">
        <v>44</v>
      </c>
      <c r="N4522" s="21">
        <v>2</v>
      </c>
    </row>
    <row r="4523" spans="1:14" s="151" customFormat="1" ht="28.5" outlineLevel="1" collapsed="1">
      <c r="A4523" s="28" t="s">
        <v>4602</v>
      </c>
      <c r="B4523" s="30" t="s">
        <v>2170</v>
      </c>
      <c r="C4523" s="29" t="s">
        <v>3983</v>
      </c>
      <c r="D4523" s="29" t="s">
        <v>3591</v>
      </c>
      <c r="E4523" s="29" t="s">
        <v>4603</v>
      </c>
      <c r="F4523" s="27" t="s">
        <v>4604</v>
      </c>
      <c r="G4523" s="30" t="s">
        <v>1120</v>
      </c>
      <c r="H4523" s="30"/>
      <c r="I4523" s="29" t="s">
        <v>43</v>
      </c>
      <c r="J4523" s="61">
        <v>7</v>
      </c>
      <c r="K4523" s="147">
        <v>7</v>
      </c>
      <c r="L4523" s="27" t="str">
        <f>L4524&amp;" "&amp;N4524&amp;M4524&amp;", "&amp;L4525&amp;" "&amp;N4525&amp;M4525&amp;""</f>
        <v>Капитальный ремонт ТП 1шт., Ремонт РУ10-0,4 кВ 2шт.</v>
      </c>
      <c r="M4523" s="30"/>
      <c r="N4523" s="21">
        <v>1</v>
      </c>
    </row>
    <row r="4524" spans="1:14" s="151" customFormat="1" hidden="1" outlineLevel="2">
      <c r="A4524" s="28"/>
      <c r="B4524" s="30" t="s">
        <v>2170</v>
      </c>
      <c r="C4524" s="24" t="s">
        <v>3983</v>
      </c>
      <c r="D4524" s="17" t="s">
        <v>3591</v>
      </c>
      <c r="E4524" s="82"/>
      <c r="F4524" s="84"/>
      <c r="G4524" s="66"/>
      <c r="H4524" s="157"/>
      <c r="I4524" s="24"/>
      <c r="J4524" s="24"/>
      <c r="K4524" s="24"/>
      <c r="L4524" s="35" t="s">
        <v>2174</v>
      </c>
      <c r="M4524" s="57" t="s">
        <v>44</v>
      </c>
      <c r="N4524" s="21">
        <v>1</v>
      </c>
    </row>
    <row r="4525" spans="1:14" s="151" customFormat="1" hidden="1" outlineLevel="2">
      <c r="A4525" s="28"/>
      <c r="B4525" s="30" t="s">
        <v>2170</v>
      </c>
      <c r="C4525" s="24" t="s">
        <v>3983</v>
      </c>
      <c r="D4525" s="17" t="s">
        <v>3591</v>
      </c>
      <c r="E4525" s="82"/>
      <c r="F4525" s="84"/>
      <c r="G4525" s="66"/>
      <c r="H4525" s="157"/>
      <c r="I4525" s="24"/>
      <c r="J4525" s="24"/>
      <c r="K4525" s="24"/>
      <c r="L4525" s="35" t="s">
        <v>4545</v>
      </c>
      <c r="M4525" s="57" t="s">
        <v>44</v>
      </c>
      <c r="N4525" s="21">
        <v>2</v>
      </c>
    </row>
    <row r="4526" spans="1:14" s="151" customFormat="1" ht="28.5" outlineLevel="1" collapsed="1">
      <c r="A4526" s="28" t="s">
        <v>4605</v>
      </c>
      <c r="B4526" s="30" t="s">
        <v>2170</v>
      </c>
      <c r="C4526" s="29" t="s">
        <v>3983</v>
      </c>
      <c r="D4526" s="29" t="s">
        <v>3591</v>
      </c>
      <c r="E4526" s="29" t="s">
        <v>4606</v>
      </c>
      <c r="F4526" s="27" t="s">
        <v>4607</v>
      </c>
      <c r="G4526" s="30" t="s">
        <v>1120</v>
      </c>
      <c r="H4526" s="30"/>
      <c r="I4526" s="29" t="s">
        <v>43</v>
      </c>
      <c r="J4526" s="61">
        <v>8</v>
      </c>
      <c r="K4526" s="147">
        <v>8</v>
      </c>
      <c r="L4526" s="27" t="str">
        <f>L4527&amp;" "&amp;N4527&amp;M4527&amp;", "&amp;L4528&amp;" "&amp;N4528&amp;M4528&amp;""</f>
        <v>Капитальный ремонт ТП 1шт., Ремонт РУ10-0,4 кВ 2шт.</v>
      </c>
      <c r="M4526" s="30"/>
      <c r="N4526" s="21">
        <v>1</v>
      </c>
    </row>
    <row r="4527" spans="1:14" s="151" customFormat="1" hidden="1" outlineLevel="2">
      <c r="A4527" s="28"/>
      <c r="B4527" s="30" t="s">
        <v>2170</v>
      </c>
      <c r="C4527" s="24" t="s">
        <v>3983</v>
      </c>
      <c r="D4527" s="17" t="s">
        <v>3591</v>
      </c>
      <c r="E4527" s="82"/>
      <c r="F4527" s="84"/>
      <c r="G4527" s="66"/>
      <c r="H4527" s="157"/>
      <c r="I4527" s="24"/>
      <c r="J4527" s="24"/>
      <c r="K4527" s="24"/>
      <c r="L4527" s="35" t="s">
        <v>2174</v>
      </c>
      <c r="M4527" s="57" t="s">
        <v>44</v>
      </c>
      <c r="N4527" s="21">
        <v>1</v>
      </c>
    </row>
    <row r="4528" spans="1:14" s="151" customFormat="1" hidden="1" outlineLevel="2">
      <c r="A4528" s="28"/>
      <c r="B4528" s="30" t="s">
        <v>2170</v>
      </c>
      <c r="C4528" s="24" t="s">
        <v>3983</v>
      </c>
      <c r="D4528" s="17" t="s">
        <v>3591</v>
      </c>
      <c r="E4528" s="82"/>
      <c r="F4528" s="84"/>
      <c r="G4528" s="66"/>
      <c r="H4528" s="157"/>
      <c r="I4528" s="24"/>
      <c r="J4528" s="24"/>
      <c r="K4528" s="24"/>
      <c r="L4528" s="35" t="s">
        <v>4545</v>
      </c>
      <c r="M4528" s="57" t="s">
        <v>44</v>
      </c>
      <c r="N4528" s="21">
        <v>2</v>
      </c>
    </row>
    <row r="4529" spans="1:14" s="151" customFormat="1" ht="28.5" outlineLevel="1" collapsed="1">
      <c r="A4529" s="28" t="s">
        <v>4608</v>
      </c>
      <c r="B4529" s="30" t="s">
        <v>2170</v>
      </c>
      <c r="C4529" s="29" t="s">
        <v>3983</v>
      </c>
      <c r="D4529" s="29" t="s">
        <v>3591</v>
      </c>
      <c r="E4529" s="29" t="s">
        <v>4609</v>
      </c>
      <c r="F4529" s="27" t="s">
        <v>4610</v>
      </c>
      <c r="G4529" s="30" t="s">
        <v>1120</v>
      </c>
      <c r="H4529" s="30"/>
      <c r="I4529" s="29" t="s">
        <v>43</v>
      </c>
      <c r="J4529" s="61">
        <v>7</v>
      </c>
      <c r="K4529" s="147">
        <v>7</v>
      </c>
      <c r="L4529" s="27" t="str">
        <f>L4530&amp;" "&amp;N4530&amp;M4530&amp;", "&amp;L4531&amp;" "&amp;N4531&amp;M4531&amp;""</f>
        <v>Капитальный ремонт ТП 1шт., Ремонт РУ10-0,4 кВ 2шт.</v>
      </c>
      <c r="M4529" s="30"/>
      <c r="N4529" s="21">
        <v>1</v>
      </c>
    </row>
    <row r="4530" spans="1:14" s="151" customFormat="1" hidden="1" outlineLevel="2">
      <c r="A4530" s="28"/>
      <c r="B4530" s="30" t="s">
        <v>2170</v>
      </c>
      <c r="C4530" s="24" t="s">
        <v>3983</v>
      </c>
      <c r="D4530" s="17" t="s">
        <v>3591</v>
      </c>
      <c r="E4530" s="82"/>
      <c r="F4530" s="84"/>
      <c r="G4530" s="66"/>
      <c r="H4530" s="157"/>
      <c r="I4530" s="24"/>
      <c r="J4530" s="24"/>
      <c r="K4530" s="24"/>
      <c r="L4530" s="35" t="s">
        <v>2174</v>
      </c>
      <c r="M4530" s="57" t="s">
        <v>44</v>
      </c>
      <c r="N4530" s="21">
        <v>1</v>
      </c>
    </row>
    <row r="4531" spans="1:14" s="151" customFormat="1" hidden="1" outlineLevel="2">
      <c r="A4531" s="28"/>
      <c r="B4531" s="30" t="s">
        <v>2170</v>
      </c>
      <c r="C4531" s="30" t="s">
        <v>3983</v>
      </c>
      <c r="D4531" s="29" t="s">
        <v>3591</v>
      </c>
      <c r="E4531" s="29"/>
      <c r="F4531" s="27"/>
      <c r="G4531" s="147"/>
      <c r="H4531" s="30"/>
      <c r="I4531" s="29"/>
      <c r="J4531" s="61"/>
      <c r="K4531" s="147"/>
      <c r="L4531" s="35" t="s">
        <v>4545</v>
      </c>
      <c r="M4531" s="57" t="s">
        <v>44</v>
      </c>
      <c r="N4531" s="21">
        <v>2</v>
      </c>
    </row>
    <row r="4532" spans="1:14" s="151" customFormat="1" ht="28.5" outlineLevel="1" collapsed="1">
      <c r="A4532" s="28" t="s">
        <v>4611</v>
      </c>
      <c r="B4532" s="30" t="s">
        <v>2170</v>
      </c>
      <c r="C4532" s="29" t="s">
        <v>3983</v>
      </c>
      <c r="D4532" s="29" t="s">
        <v>3591</v>
      </c>
      <c r="E4532" s="29" t="s">
        <v>4612</v>
      </c>
      <c r="F4532" s="27" t="s">
        <v>4613</v>
      </c>
      <c r="G4532" s="30" t="s">
        <v>1120</v>
      </c>
      <c r="H4532" s="30"/>
      <c r="I4532" s="29" t="s">
        <v>43</v>
      </c>
      <c r="J4532" s="61">
        <v>6</v>
      </c>
      <c r="K4532" s="147">
        <v>6</v>
      </c>
      <c r="L4532" s="27" t="str">
        <f>L4533&amp;" "&amp;N4533&amp;M4533&amp;", "&amp;L4534&amp;" "&amp;N4534&amp;M4534&amp;""</f>
        <v>Капитальный ремонт ТП 1шт., Ремонт РУ10-0,4 кВ 2шт.</v>
      </c>
      <c r="M4532" s="30"/>
      <c r="N4532" s="21">
        <v>1</v>
      </c>
    </row>
    <row r="4533" spans="1:14" s="151" customFormat="1" hidden="1" outlineLevel="2">
      <c r="A4533" s="28"/>
      <c r="B4533" s="30" t="s">
        <v>2170</v>
      </c>
      <c r="C4533" s="24" t="s">
        <v>3983</v>
      </c>
      <c r="D4533" s="17" t="s">
        <v>3591</v>
      </c>
      <c r="E4533" s="82"/>
      <c r="F4533" s="84"/>
      <c r="G4533" s="66"/>
      <c r="H4533" s="157"/>
      <c r="I4533" s="24"/>
      <c r="J4533" s="24"/>
      <c r="K4533" s="24"/>
      <c r="L4533" s="35" t="s">
        <v>2174</v>
      </c>
      <c r="M4533" s="57" t="s">
        <v>44</v>
      </c>
      <c r="N4533" s="21">
        <v>1</v>
      </c>
    </row>
    <row r="4534" spans="1:14" s="151" customFormat="1" hidden="1" outlineLevel="2">
      <c r="A4534" s="28"/>
      <c r="B4534" s="30" t="s">
        <v>2170</v>
      </c>
      <c r="C4534" s="30" t="s">
        <v>3983</v>
      </c>
      <c r="D4534" s="29" t="s">
        <v>3591</v>
      </c>
      <c r="E4534" s="29"/>
      <c r="F4534" s="27"/>
      <c r="G4534" s="147"/>
      <c r="H4534" s="30"/>
      <c r="I4534" s="29"/>
      <c r="J4534" s="61"/>
      <c r="K4534" s="147"/>
      <c r="L4534" s="35" t="s">
        <v>4545</v>
      </c>
      <c r="M4534" s="57" t="s">
        <v>44</v>
      </c>
      <c r="N4534" s="21">
        <v>2</v>
      </c>
    </row>
    <row r="4535" spans="1:14" s="151" customFormat="1" ht="28.5" outlineLevel="1" collapsed="1">
      <c r="A4535" s="28" t="s">
        <v>4614</v>
      </c>
      <c r="B4535" s="30" t="s">
        <v>2170</v>
      </c>
      <c r="C4535" s="29" t="s">
        <v>3983</v>
      </c>
      <c r="D4535" s="29" t="s">
        <v>3591</v>
      </c>
      <c r="E4535" s="29" t="s">
        <v>4615</v>
      </c>
      <c r="F4535" s="27" t="s">
        <v>4616</v>
      </c>
      <c r="G4535" s="30" t="s">
        <v>1120</v>
      </c>
      <c r="H4535" s="30"/>
      <c r="I4535" s="29" t="s">
        <v>43</v>
      </c>
      <c r="J4535" s="61">
        <v>9</v>
      </c>
      <c r="K4535" s="147">
        <v>9</v>
      </c>
      <c r="L4535" s="27" t="str">
        <f>L4536&amp;" "&amp;N4536&amp;M4536&amp;", "&amp;L4537&amp;" "&amp;N4537&amp;M4537&amp;""</f>
        <v>Капитальный ремонт ТП 1шт., Ремонт РУ10-0,4 кВ 2шт.</v>
      </c>
      <c r="M4535" s="30"/>
      <c r="N4535" s="21">
        <v>1</v>
      </c>
    </row>
    <row r="4536" spans="1:14" s="151" customFormat="1" hidden="1" outlineLevel="2">
      <c r="A4536" s="28"/>
      <c r="B4536" s="30" t="s">
        <v>2170</v>
      </c>
      <c r="C4536" s="24" t="s">
        <v>3983</v>
      </c>
      <c r="D4536" s="17" t="s">
        <v>3591</v>
      </c>
      <c r="E4536" s="82"/>
      <c r="F4536" s="84"/>
      <c r="G4536" s="66"/>
      <c r="H4536" s="157"/>
      <c r="I4536" s="24"/>
      <c r="J4536" s="24"/>
      <c r="K4536" s="24"/>
      <c r="L4536" s="35" t="s">
        <v>2174</v>
      </c>
      <c r="M4536" s="57" t="s">
        <v>44</v>
      </c>
      <c r="N4536" s="21">
        <v>1</v>
      </c>
    </row>
    <row r="4537" spans="1:14" s="151" customFormat="1" hidden="1" outlineLevel="2">
      <c r="A4537" s="28"/>
      <c r="B4537" s="30" t="s">
        <v>2170</v>
      </c>
      <c r="C4537" s="30" t="s">
        <v>3983</v>
      </c>
      <c r="D4537" s="29" t="s">
        <v>3591</v>
      </c>
      <c r="E4537" s="29"/>
      <c r="F4537" s="27"/>
      <c r="G4537" s="147"/>
      <c r="H4537" s="30"/>
      <c r="I4537" s="29"/>
      <c r="J4537" s="61"/>
      <c r="K4537" s="147"/>
      <c r="L4537" s="35" t="s">
        <v>4545</v>
      </c>
      <c r="M4537" s="57" t="s">
        <v>44</v>
      </c>
      <c r="N4537" s="21">
        <v>2</v>
      </c>
    </row>
    <row r="4538" spans="1:14" s="151" customFormat="1" ht="356.25" outlineLevel="1" collapsed="1">
      <c r="A4538" s="28" t="s">
        <v>4617</v>
      </c>
      <c r="B4538" s="30" t="s">
        <v>2170</v>
      </c>
      <c r="C4538" s="29"/>
      <c r="D4538" s="29" t="s">
        <v>3591</v>
      </c>
      <c r="E4538" s="29"/>
      <c r="F4538" s="27" t="s">
        <v>4618</v>
      </c>
      <c r="G4538" s="30"/>
      <c r="H4538" s="30"/>
      <c r="I4538" s="29"/>
      <c r="J4538" s="61">
        <v>1</v>
      </c>
      <c r="K4538" s="147">
        <v>12</v>
      </c>
      <c r="L4538" s="27" t="str">
        <f>L4539&amp;" "&amp;N4539&amp;M4539&amp;", "&amp;L4540&amp;" "&amp;N4540&amp;M4540&amp;", "&amp;L4541&amp;" "&amp;N4541&amp;M4541&amp;", "&amp;L4542&amp;" "&amp;N4542&amp;M4542&amp;", "&amp;L4543&amp;" "&amp;N4543&amp;M4543&amp;", "&amp;L4544&amp;" "&amp;N4544&amp;M4544&amp;", "&amp;L4545&amp;" "&amp;N4545&amp;M4545&amp;", "&amp;L4546&amp;" "&amp;N4546&amp;M4546&amp;", "&amp;L4547&amp;" "&amp;N4547&amp;M4547&amp;", "&amp;L4548&amp;" "&amp;N4548&amp;M4548&amp;", "&amp;L4549&amp;" "&amp;N4549&amp;M4549&amp;", "&amp;L4550&amp;" "&amp;N4550&amp;M4550&amp;", "&amp;L4551&amp;" "&amp;N4551&amp;M4551&amp;", "&amp;L4552&amp;" "&amp;N4552&amp;M4552&amp;", "&amp;L4553&amp;" "&amp;N4553&amp;M4553&amp;", "&amp;L4554&amp;" "&amp;N4554&amp;M4554&amp;", "&amp;L11157&amp;" "&amp;N4555&amp;M4555&amp;", "&amp;L4556&amp;" "&amp;N4556&amp;M4556&amp;", "&amp;L4557&amp;" "&amp;N4557&amp;M4557&amp;", "&amp;L4558&amp;" "&amp;N4558&amp;M4558&amp;","&amp;L4559&amp;" "&amp;N4559&amp;M4559&amp;""</f>
        <v>Капитальный ремонт трансформатора 1шт., Капитальный ремонт трансформатора 1шт., Капитальный ремонт трансформатора 1шт., Капитальный ремонт трансформатора со сменой обмоток 1шт., Капитальный ремонт трансформатора 1шт., Капитальный ремонт трансформатора со сменой обмоток 1шт., Капитальный ремонт трансформатора 1шт., Капитальный ремонт трансформатора со сменой обмоток 1шт., Капитальный ремонт трансформатора 1шт., Капитальный ремонт трансформатора 1шт., Капитальный ремонт трансформатора 1шт., Капитальный ремонт трансформатора со сменой обмоток 1шт., Капитальный ремонт трансформатора 1шт., Капитальный ремонт трансформатора со сменой обмоток 1шт., Капитальный ремонт трансформатора со сменой обмоток 1шт., Капитальный ремонт трансформатора со сменой обмоток 1шт.,  1шт., Капитальный ремонт трансформатора 1шт., Капитальный ремонт трансформатора со сменой обмоток 1шт., Капитальный ремонт трансформатора со сменой обмоток 1шт.,Капитальный ремонт трансформатора 1шт.</v>
      </c>
      <c r="M4538" s="30"/>
      <c r="N4538" s="21">
        <f>SUM(N4539:N4559)</f>
        <v>21</v>
      </c>
    </row>
    <row r="4539" spans="1:14" s="155" customFormat="1" ht="42.75" hidden="1" outlineLevel="2">
      <c r="A4539" s="28" t="s">
        <v>4620</v>
      </c>
      <c r="B4539" s="29" t="s">
        <v>2170</v>
      </c>
      <c r="C4539" s="29" t="s">
        <v>2522</v>
      </c>
      <c r="D4539" s="29" t="s">
        <v>3591</v>
      </c>
      <c r="E4539" s="29" t="s">
        <v>4621</v>
      </c>
      <c r="F4539" s="27" t="s">
        <v>4619</v>
      </c>
      <c r="G4539" s="30" t="s">
        <v>4622</v>
      </c>
      <c r="H4539" s="30"/>
      <c r="I4539" s="24" t="s">
        <v>43</v>
      </c>
      <c r="J4539" s="18">
        <v>1</v>
      </c>
      <c r="K4539" s="18">
        <v>1</v>
      </c>
      <c r="L4539" s="71" t="s">
        <v>4623</v>
      </c>
      <c r="M4539" s="57" t="s">
        <v>44</v>
      </c>
      <c r="N4539" s="21">
        <v>1</v>
      </c>
    </row>
    <row r="4540" spans="1:14" s="155" customFormat="1" ht="42.75" hidden="1" outlineLevel="2">
      <c r="A4540" s="28" t="s">
        <v>4625</v>
      </c>
      <c r="B4540" s="29" t="s">
        <v>2170</v>
      </c>
      <c r="C4540" s="29" t="s">
        <v>2581</v>
      </c>
      <c r="D4540" s="29" t="s">
        <v>3591</v>
      </c>
      <c r="E4540" s="29" t="s">
        <v>4626</v>
      </c>
      <c r="F4540" s="27" t="s">
        <v>4624</v>
      </c>
      <c r="G4540" s="30" t="s">
        <v>4622</v>
      </c>
      <c r="H4540" s="30"/>
      <c r="I4540" s="24" t="s">
        <v>43</v>
      </c>
      <c r="J4540" s="18">
        <v>2</v>
      </c>
      <c r="K4540" s="18">
        <v>2</v>
      </c>
      <c r="L4540" s="71" t="s">
        <v>4623</v>
      </c>
      <c r="M4540" s="57" t="s">
        <v>44</v>
      </c>
      <c r="N4540" s="21">
        <v>1</v>
      </c>
    </row>
    <row r="4541" spans="1:14" s="155" customFormat="1" ht="42.75" hidden="1" outlineLevel="2">
      <c r="A4541" s="28" t="s">
        <v>4628</v>
      </c>
      <c r="B4541" s="29" t="s">
        <v>2170</v>
      </c>
      <c r="C4541" s="29" t="s">
        <v>2581</v>
      </c>
      <c r="D4541" s="29" t="s">
        <v>3591</v>
      </c>
      <c r="E4541" s="29" t="s">
        <v>4629</v>
      </c>
      <c r="F4541" s="27" t="s">
        <v>4627</v>
      </c>
      <c r="G4541" s="30" t="s">
        <v>4622</v>
      </c>
      <c r="H4541" s="30"/>
      <c r="I4541" s="24" t="s">
        <v>43</v>
      </c>
      <c r="J4541" s="18">
        <v>3</v>
      </c>
      <c r="K4541" s="18">
        <v>3</v>
      </c>
      <c r="L4541" s="71" t="s">
        <v>4623</v>
      </c>
      <c r="M4541" s="57" t="s">
        <v>44</v>
      </c>
      <c r="N4541" s="21">
        <v>1</v>
      </c>
    </row>
    <row r="4542" spans="1:14" s="155" customFormat="1" ht="42.75" hidden="1" outlineLevel="2">
      <c r="A4542" s="28" t="s">
        <v>4631</v>
      </c>
      <c r="B4542" s="29" t="s">
        <v>2170</v>
      </c>
      <c r="C4542" s="29" t="s">
        <v>2581</v>
      </c>
      <c r="D4542" s="29" t="s">
        <v>3591</v>
      </c>
      <c r="E4542" s="29" t="s">
        <v>4632</v>
      </c>
      <c r="F4542" s="27" t="s">
        <v>4630</v>
      </c>
      <c r="G4542" s="30" t="s">
        <v>4622</v>
      </c>
      <c r="H4542" s="30"/>
      <c r="I4542" s="24" t="s">
        <v>43</v>
      </c>
      <c r="J4542" s="18">
        <v>3</v>
      </c>
      <c r="K4542" s="18">
        <v>3</v>
      </c>
      <c r="L4542" s="71" t="s">
        <v>4633</v>
      </c>
      <c r="M4542" s="57" t="s">
        <v>44</v>
      </c>
      <c r="N4542" s="21">
        <v>1</v>
      </c>
    </row>
    <row r="4543" spans="1:14" s="155" customFormat="1" ht="42.75" hidden="1" outlineLevel="2">
      <c r="A4543" s="28" t="s">
        <v>4635</v>
      </c>
      <c r="B4543" s="29" t="s">
        <v>2170</v>
      </c>
      <c r="C4543" s="29" t="s">
        <v>2581</v>
      </c>
      <c r="D4543" s="29" t="s">
        <v>3591</v>
      </c>
      <c r="E4543" s="29" t="s">
        <v>4636</v>
      </c>
      <c r="F4543" s="27" t="s">
        <v>4634</v>
      </c>
      <c r="G4543" s="30" t="s">
        <v>4622</v>
      </c>
      <c r="H4543" s="30"/>
      <c r="I4543" s="24" t="s">
        <v>43</v>
      </c>
      <c r="J4543" s="18">
        <v>4</v>
      </c>
      <c r="K4543" s="18">
        <v>4</v>
      </c>
      <c r="L4543" s="71" t="s">
        <v>4623</v>
      </c>
      <c r="M4543" s="57" t="s">
        <v>44</v>
      </c>
      <c r="N4543" s="21">
        <v>1</v>
      </c>
    </row>
    <row r="4544" spans="1:14" s="155" customFormat="1" ht="42.75" hidden="1" outlineLevel="2">
      <c r="A4544" s="28" t="s">
        <v>4638</v>
      </c>
      <c r="B4544" s="29" t="s">
        <v>2170</v>
      </c>
      <c r="C4544" s="29" t="s">
        <v>2581</v>
      </c>
      <c r="D4544" s="29" t="s">
        <v>3591</v>
      </c>
      <c r="E4544" s="29" t="s">
        <v>4639</v>
      </c>
      <c r="F4544" s="27" t="s">
        <v>4637</v>
      </c>
      <c r="G4544" s="30" t="s">
        <v>4622</v>
      </c>
      <c r="H4544" s="30"/>
      <c r="I4544" s="24" t="s">
        <v>43</v>
      </c>
      <c r="J4544" s="18">
        <v>4</v>
      </c>
      <c r="K4544" s="18">
        <v>4</v>
      </c>
      <c r="L4544" s="71" t="s">
        <v>4633</v>
      </c>
      <c r="M4544" s="57" t="s">
        <v>44</v>
      </c>
      <c r="N4544" s="21">
        <v>1</v>
      </c>
    </row>
    <row r="4545" spans="1:14" s="155" customFormat="1" ht="42.75" hidden="1" outlineLevel="2">
      <c r="A4545" s="28" t="s">
        <v>4641</v>
      </c>
      <c r="B4545" s="29" t="s">
        <v>2170</v>
      </c>
      <c r="C4545" s="29" t="s">
        <v>154</v>
      </c>
      <c r="D4545" s="29" t="s">
        <v>3591</v>
      </c>
      <c r="E4545" s="29" t="s">
        <v>4642</v>
      </c>
      <c r="F4545" s="27" t="s">
        <v>4640</v>
      </c>
      <c r="G4545" s="30" t="s">
        <v>4622</v>
      </c>
      <c r="H4545" s="30"/>
      <c r="I4545" s="24" t="s">
        <v>43</v>
      </c>
      <c r="J4545" s="18">
        <v>5</v>
      </c>
      <c r="K4545" s="18">
        <v>5</v>
      </c>
      <c r="L4545" s="71" t="s">
        <v>4623</v>
      </c>
      <c r="M4545" s="57" t="s">
        <v>44</v>
      </c>
      <c r="N4545" s="21">
        <v>1</v>
      </c>
    </row>
    <row r="4546" spans="1:14" s="155" customFormat="1" ht="42.75" hidden="1" outlineLevel="2">
      <c r="A4546" s="28" t="s">
        <v>4644</v>
      </c>
      <c r="B4546" s="29" t="s">
        <v>2170</v>
      </c>
      <c r="C4546" s="29" t="s">
        <v>154</v>
      </c>
      <c r="D4546" s="29" t="s">
        <v>3591</v>
      </c>
      <c r="E4546" s="29" t="s">
        <v>4645</v>
      </c>
      <c r="F4546" s="27" t="s">
        <v>4643</v>
      </c>
      <c r="G4546" s="30" t="s">
        <v>4622</v>
      </c>
      <c r="H4546" s="30"/>
      <c r="I4546" s="24" t="s">
        <v>43</v>
      </c>
      <c r="J4546" s="18">
        <v>5</v>
      </c>
      <c r="K4546" s="18">
        <v>5</v>
      </c>
      <c r="L4546" s="71" t="s">
        <v>4633</v>
      </c>
      <c r="M4546" s="57" t="s">
        <v>44</v>
      </c>
      <c r="N4546" s="21">
        <v>1</v>
      </c>
    </row>
    <row r="4547" spans="1:14" s="155" customFormat="1" ht="42.75" hidden="1" outlineLevel="2">
      <c r="A4547" s="28" t="s">
        <v>4647</v>
      </c>
      <c r="B4547" s="29" t="s">
        <v>2170</v>
      </c>
      <c r="C4547" s="29" t="s">
        <v>154</v>
      </c>
      <c r="D4547" s="29" t="s">
        <v>3591</v>
      </c>
      <c r="E4547" s="29" t="s">
        <v>4648</v>
      </c>
      <c r="F4547" s="27" t="s">
        <v>4646</v>
      </c>
      <c r="G4547" s="30" t="s">
        <v>4622</v>
      </c>
      <c r="H4547" s="30"/>
      <c r="I4547" s="24" t="s">
        <v>43</v>
      </c>
      <c r="J4547" s="18">
        <v>6</v>
      </c>
      <c r="K4547" s="18">
        <v>6</v>
      </c>
      <c r="L4547" s="71" t="s">
        <v>4623</v>
      </c>
      <c r="M4547" s="57" t="s">
        <v>44</v>
      </c>
      <c r="N4547" s="21">
        <v>1</v>
      </c>
    </row>
    <row r="4548" spans="1:14" s="155" customFormat="1" ht="42.75" hidden="1" outlineLevel="2">
      <c r="A4548" s="28" t="s">
        <v>4650</v>
      </c>
      <c r="B4548" s="29" t="s">
        <v>2170</v>
      </c>
      <c r="C4548" s="29" t="s">
        <v>154</v>
      </c>
      <c r="D4548" s="29" t="s">
        <v>3591</v>
      </c>
      <c r="E4548" s="29" t="s">
        <v>4651</v>
      </c>
      <c r="F4548" s="27" t="s">
        <v>4649</v>
      </c>
      <c r="G4548" s="30" t="s">
        <v>4622</v>
      </c>
      <c r="H4548" s="30"/>
      <c r="I4548" s="24" t="s">
        <v>43</v>
      </c>
      <c r="J4548" s="18">
        <v>6</v>
      </c>
      <c r="K4548" s="18">
        <v>6</v>
      </c>
      <c r="L4548" s="71" t="s">
        <v>4623</v>
      </c>
      <c r="M4548" s="57" t="s">
        <v>44</v>
      </c>
      <c r="N4548" s="21">
        <v>1</v>
      </c>
    </row>
    <row r="4549" spans="1:14" s="155" customFormat="1" ht="42.75" hidden="1" outlineLevel="2">
      <c r="A4549" s="28" t="s">
        <v>4653</v>
      </c>
      <c r="B4549" s="29" t="s">
        <v>2170</v>
      </c>
      <c r="C4549" s="29" t="s">
        <v>154</v>
      </c>
      <c r="D4549" s="29" t="s">
        <v>3591</v>
      </c>
      <c r="E4549" s="29" t="s">
        <v>4654</v>
      </c>
      <c r="F4549" s="27" t="s">
        <v>4652</v>
      </c>
      <c r="G4549" s="30" t="s">
        <v>4622</v>
      </c>
      <c r="H4549" s="30"/>
      <c r="I4549" s="24" t="s">
        <v>43</v>
      </c>
      <c r="J4549" s="18">
        <v>7</v>
      </c>
      <c r="K4549" s="18">
        <v>7</v>
      </c>
      <c r="L4549" s="71" t="s">
        <v>4623</v>
      </c>
      <c r="M4549" s="57" t="s">
        <v>44</v>
      </c>
      <c r="N4549" s="21">
        <v>1</v>
      </c>
    </row>
    <row r="4550" spans="1:14" s="155" customFormat="1" ht="42.75" hidden="1" outlineLevel="2">
      <c r="A4550" s="28" t="s">
        <v>4656</v>
      </c>
      <c r="B4550" s="29" t="s">
        <v>2170</v>
      </c>
      <c r="C4550" s="30" t="s">
        <v>3915</v>
      </c>
      <c r="D4550" s="29" t="s">
        <v>3591</v>
      </c>
      <c r="E4550" s="29" t="s">
        <v>4657</v>
      </c>
      <c r="F4550" s="27" t="s">
        <v>4655</v>
      </c>
      <c r="G4550" s="30" t="s">
        <v>4622</v>
      </c>
      <c r="H4550" s="30"/>
      <c r="I4550" s="24" t="s">
        <v>43</v>
      </c>
      <c r="J4550" s="18">
        <v>7</v>
      </c>
      <c r="K4550" s="18">
        <v>7</v>
      </c>
      <c r="L4550" s="71" t="s">
        <v>4633</v>
      </c>
      <c r="M4550" s="57" t="s">
        <v>44</v>
      </c>
      <c r="N4550" s="21">
        <v>1</v>
      </c>
    </row>
    <row r="4551" spans="1:14" s="155" customFormat="1" ht="42.75" hidden="1" outlineLevel="2">
      <c r="A4551" s="28" t="s">
        <v>4659</v>
      </c>
      <c r="B4551" s="29" t="s">
        <v>2170</v>
      </c>
      <c r="C4551" s="30" t="s">
        <v>3915</v>
      </c>
      <c r="D4551" s="29" t="s">
        <v>3591</v>
      </c>
      <c r="E4551" s="29" t="s">
        <v>4660</v>
      </c>
      <c r="F4551" s="27" t="s">
        <v>4658</v>
      </c>
      <c r="G4551" s="30" t="s">
        <v>4622</v>
      </c>
      <c r="H4551" s="30"/>
      <c r="I4551" s="24" t="s">
        <v>43</v>
      </c>
      <c r="J4551" s="18">
        <v>8</v>
      </c>
      <c r="K4551" s="18">
        <v>8</v>
      </c>
      <c r="L4551" s="71" t="s">
        <v>4623</v>
      </c>
      <c r="M4551" s="57" t="s">
        <v>44</v>
      </c>
      <c r="N4551" s="21">
        <v>1</v>
      </c>
    </row>
    <row r="4552" spans="1:14" s="155" customFormat="1" ht="42.75" hidden="1" outlineLevel="2">
      <c r="A4552" s="28" t="s">
        <v>4662</v>
      </c>
      <c r="B4552" s="29" t="s">
        <v>2170</v>
      </c>
      <c r="C4552" s="30" t="s">
        <v>3915</v>
      </c>
      <c r="D4552" s="29" t="s">
        <v>3591</v>
      </c>
      <c r="E4552" s="29" t="s">
        <v>4663</v>
      </c>
      <c r="F4552" s="27" t="s">
        <v>4661</v>
      </c>
      <c r="G4552" s="30" t="s">
        <v>4622</v>
      </c>
      <c r="H4552" s="30"/>
      <c r="I4552" s="24" t="s">
        <v>43</v>
      </c>
      <c r="J4552" s="18">
        <v>8</v>
      </c>
      <c r="K4552" s="18">
        <v>8</v>
      </c>
      <c r="L4552" s="71" t="s">
        <v>4633</v>
      </c>
      <c r="M4552" s="57" t="s">
        <v>44</v>
      </c>
      <c r="N4552" s="21">
        <v>1</v>
      </c>
    </row>
    <row r="4553" spans="1:14" s="155" customFormat="1" ht="42.75" hidden="1" outlineLevel="2">
      <c r="A4553" s="28" t="s">
        <v>4665</v>
      </c>
      <c r="B4553" s="29" t="s">
        <v>2170</v>
      </c>
      <c r="C4553" s="30" t="s">
        <v>3915</v>
      </c>
      <c r="D4553" s="29" t="s">
        <v>3591</v>
      </c>
      <c r="E4553" s="29" t="s">
        <v>4666</v>
      </c>
      <c r="F4553" s="27" t="s">
        <v>4664</v>
      </c>
      <c r="G4553" s="30" t="s">
        <v>4622</v>
      </c>
      <c r="H4553" s="30"/>
      <c r="I4553" s="24" t="s">
        <v>43</v>
      </c>
      <c r="J4553" s="18">
        <v>9</v>
      </c>
      <c r="K4553" s="18">
        <v>9</v>
      </c>
      <c r="L4553" s="71" t="s">
        <v>4633</v>
      </c>
      <c r="M4553" s="57" t="s">
        <v>44</v>
      </c>
      <c r="N4553" s="21">
        <v>1</v>
      </c>
    </row>
    <row r="4554" spans="1:14" s="155" customFormat="1" ht="42.75" hidden="1" outlineLevel="2">
      <c r="A4554" s="28" t="s">
        <v>4668</v>
      </c>
      <c r="B4554" s="29" t="s">
        <v>2170</v>
      </c>
      <c r="C4554" s="30" t="s">
        <v>3915</v>
      </c>
      <c r="D4554" s="29" t="s">
        <v>3591</v>
      </c>
      <c r="E4554" s="29" t="s">
        <v>4669</v>
      </c>
      <c r="F4554" s="27" t="s">
        <v>4667</v>
      </c>
      <c r="G4554" s="30" t="s">
        <v>4622</v>
      </c>
      <c r="H4554" s="30"/>
      <c r="I4554" s="24" t="s">
        <v>43</v>
      </c>
      <c r="J4554" s="18">
        <v>9</v>
      </c>
      <c r="K4554" s="18">
        <v>9</v>
      </c>
      <c r="L4554" s="71" t="s">
        <v>4633</v>
      </c>
      <c r="M4554" s="57" t="s">
        <v>44</v>
      </c>
      <c r="N4554" s="21">
        <v>1</v>
      </c>
    </row>
    <row r="4555" spans="1:14" s="155" customFormat="1" ht="42.75" hidden="1" outlineLevel="2">
      <c r="A4555" s="28" t="s">
        <v>4671</v>
      </c>
      <c r="B4555" s="29" t="s">
        <v>2170</v>
      </c>
      <c r="C4555" s="29" t="s">
        <v>3983</v>
      </c>
      <c r="D4555" s="29" t="s">
        <v>3591</v>
      </c>
      <c r="E4555" s="29" t="s">
        <v>4672</v>
      </c>
      <c r="F4555" s="27" t="s">
        <v>4670</v>
      </c>
      <c r="G4555" s="30" t="s">
        <v>4622</v>
      </c>
      <c r="H4555" s="30"/>
      <c r="I4555" s="24" t="s">
        <v>43</v>
      </c>
      <c r="J4555" s="18">
        <v>10</v>
      </c>
      <c r="K4555" s="18">
        <v>10</v>
      </c>
      <c r="L4555" s="71" t="s">
        <v>4633</v>
      </c>
      <c r="M4555" s="57" t="s">
        <v>44</v>
      </c>
      <c r="N4555" s="21">
        <v>1</v>
      </c>
    </row>
    <row r="4556" spans="1:14" s="155" customFormat="1" ht="42.75" hidden="1" outlineLevel="2">
      <c r="A4556" s="28" t="s">
        <v>4674</v>
      </c>
      <c r="B4556" s="29" t="s">
        <v>2170</v>
      </c>
      <c r="C4556" s="29" t="s">
        <v>3983</v>
      </c>
      <c r="D4556" s="29" t="s">
        <v>3591</v>
      </c>
      <c r="E4556" s="29" t="s">
        <v>4675</v>
      </c>
      <c r="F4556" s="27" t="s">
        <v>4673</v>
      </c>
      <c r="G4556" s="30" t="s">
        <v>4622</v>
      </c>
      <c r="H4556" s="30"/>
      <c r="I4556" s="24" t="s">
        <v>43</v>
      </c>
      <c r="J4556" s="18">
        <v>10</v>
      </c>
      <c r="K4556" s="18">
        <v>10</v>
      </c>
      <c r="L4556" s="71" t="s">
        <v>4623</v>
      </c>
      <c r="M4556" s="57" t="s">
        <v>44</v>
      </c>
      <c r="N4556" s="21">
        <v>1</v>
      </c>
    </row>
    <row r="4557" spans="1:14" s="155" customFormat="1" ht="42.75" hidden="1" outlineLevel="2">
      <c r="A4557" s="28" t="s">
        <v>4677</v>
      </c>
      <c r="B4557" s="29" t="s">
        <v>2170</v>
      </c>
      <c r="C4557" s="29" t="s">
        <v>3983</v>
      </c>
      <c r="D4557" s="29" t="s">
        <v>3591</v>
      </c>
      <c r="E4557" s="29" t="s">
        <v>4678</v>
      </c>
      <c r="F4557" s="27" t="s">
        <v>4676</v>
      </c>
      <c r="G4557" s="30" t="s">
        <v>4622</v>
      </c>
      <c r="H4557" s="30"/>
      <c r="I4557" s="24" t="s">
        <v>43</v>
      </c>
      <c r="J4557" s="18">
        <v>11</v>
      </c>
      <c r="K4557" s="18">
        <v>11</v>
      </c>
      <c r="L4557" s="71" t="s">
        <v>4633</v>
      </c>
      <c r="M4557" s="57" t="s">
        <v>44</v>
      </c>
      <c r="N4557" s="21">
        <v>1</v>
      </c>
    </row>
    <row r="4558" spans="1:14" s="155" customFormat="1" ht="42.75" hidden="1" outlineLevel="2">
      <c r="A4558" s="28" t="s">
        <v>4680</v>
      </c>
      <c r="B4558" s="29" t="s">
        <v>2170</v>
      </c>
      <c r="C4558" s="29" t="s">
        <v>3983</v>
      </c>
      <c r="D4558" s="29" t="s">
        <v>3591</v>
      </c>
      <c r="E4558" s="29" t="s">
        <v>4681</v>
      </c>
      <c r="F4558" s="27" t="s">
        <v>4679</v>
      </c>
      <c r="G4558" s="30" t="s">
        <v>4622</v>
      </c>
      <c r="H4558" s="30"/>
      <c r="I4558" s="24" t="s">
        <v>43</v>
      </c>
      <c r="J4558" s="18">
        <v>11</v>
      </c>
      <c r="K4558" s="18">
        <v>11</v>
      </c>
      <c r="L4558" s="71" t="s">
        <v>4633</v>
      </c>
      <c r="M4558" s="57" t="s">
        <v>44</v>
      </c>
      <c r="N4558" s="21">
        <v>1</v>
      </c>
    </row>
    <row r="4559" spans="1:14" s="155" customFormat="1" ht="42.75" hidden="1" outlineLevel="2">
      <c r="A4559" s="28" t="s">
        <v>4683</v>
      </c>
      <c r="B4559" s="29" t="s">
        <v>2170</v>
      </c>
      <c r="C4559" s="29" t="s">
        <v>3983</v>
      </c>
      <c r="D4559" s="29" t="s">
        <v>3591</v>
      </c>
      <c r="E4559" s="29" t="s">
        <v>4684</v>
      </c>
      <c r="F4559" s="27" t="s">
        <v>4682</v>
      </c>
      <c r="G4559" s="30" t="s">
        <v>4622</v>
      </c>
      <c r="H4559" s="30"/>
      <c r="I4559" s="24" t="s">
        <v>43</v>
      </c>
      <c r="J4559" s="18">
        <v>12</v>
      </c>
      <c r="K4559" s="18">
        <v>12</v>
      </c>
      <c r="L4559" s="71" t="s">
        <v>4623</v>
      </c>
      <c r="M4559" s="57" t="s">
        <v>44</v>
      </c>
      <c r="N4559" s="21">
        <v>1</v>
      </c>
    </row>
    <row r="4560" spans="1:14" s="155" customFormat="1" ht="28.5" collapsed="1">
      <c r="A4560" s="28" t="s">
        <v>0</v>
      </c>
      <c r="B4560" s="29" t="s">
        <v>46</v>
      </c>
      <c r="C4560" s="29"/>
      <c r="D4560" s="51" t="s">
        <v>3591</v>
      </c>
      <c r="E4560" s="29"/>
      <c r="F4560" s="27" t="s">
        <v>19</v>
      </c>
      <c r="G4560" s="30"/>
      <c r="H4560" s="30"/>
      <c r="I4560" s="24"/>
      <c r="J4560" s="17"/>
      <c r="K4560" s="17"/>
      <c r="L4560" s="35"/>
      <c r="M4560" s="24"/>
      <c r="N4560" s="17">
        <v>18</v>
      </c>
    </row>
    <row r="4561" spans="1:16230" s="151" customFormat="1" ht="28.5" outlineLevel="1">
      <c r="A4561" s="28" t="s">
        <v>48</v>
      </c>
      <c r="B4561" s="30" t="s">
        <v>46</v>
      </c>
      <c r="C4561" s="29" t="s">
        <v>2522</v>
      </c>
      <c r="D4561" s="29" t="s">
        <v>3591</v>
      </c>
      <c r="E4561" s="30" t="s">
        <v>4186</v>
      </c>
      <c r="F4561" s="27" t="s">
        <v>4178</v>
      </c>
      <c r="G4561" s="30"/>
      <c r="H4561" s="30"/>
      <c r="I4561" s="29"/>
      <c r="J4561" s="20">
        <v>6</v>
      </c>
      <c r="K4561" s="22">
        <v>6</v>
      </c>
      <c r="L4561" s="27" t="str">
        <f>L4562&amp;" "&amp;N4562&amp;M4562&amp;""</f>
        <v>Ремонт, замена внутреннего сетчатого ограждения  18м²</v>
      </c>
      <c r="M4561" s="30"/>
      <c r="N4561" s="21"/>
    </row>
    <row r="4562" spans="1:16230" s="155" customFormat="1" ht="42.75" hidden="1" outlineLevel="2">
      <c r="A4562" s="28"/>
      <c r="B4562" s="29" t="s">
        <v>46</v>
      </c>
      <c r="C4562" s="29" t="s">
        <v>2522</v>
      </c>
      <c r="D4562" s="29" t="s">
        <v>3591</v>
      </c>
      <c r="E4562" s="29"/>
      <c r="F4562" s="27" t="s">
        <v>4685</v>
      </c>
      <c r="G4562" s="30" t="s">
        <v>45</v>
      </c>
      <c r="H4562" s="30"/>
      <c r="I4562" s="24" t="s">
        <v>43</v>
      </c>
      <c r="J4562" s="23">
        <v>6</v>
      </c>
      <c r="K4562" s="23">
        <v>6</v>
      </c>
      <c r="L4562" s="31" t="s">
        <v>4686</v>
      </c>
      <c r="M4562" s="21" t="s">
        <v>4736</v>
      </c>
      <c r="N4562" s="21">
        <v>18</v>
      </c>
    </row>
    <row r="4563" spans="1:16230" s="151" customFormat="1" ht="28.5" outlineLevel="1" collapsed="1">
      <c r="A4563" s="28" t="s">
        <v>49</v>
      </c>
      <c r="B4563" s="30" t="s">
        <v>46</v>
      </c>
      <c r="C4563" s="29" t="s">
        <v>2522</v>
      </c>
      <c r="D4563" s="29" t="s">
        <v>3591</v>
      </c>
      <c r="E4563" s="30" t="s">
        <v>51</v>
      </c>
      <c r="F4563" s="27" t="s">
        <v>4235</v>
      </c>
      <c r="G4563" s="30"/>
      <c r="H4563" s="30"/>
      <c r="I4563" s="29"/>
      <c r="J4563" s="20">
        <v>9</v>
      </c>
      <c r="K4563" s="22">
        <v>9</v>
      </c>
      <c r="L4563" s="27" t="str">
        <f>L4564&amp;" "&amp;N4564&amp;M4564&amp;""</f>
        <v>Ремонт кровли  24м²</v>
      </c>
      <c r="M4563" s="30"/>
      <c r="N4563" s="21"/>
    </row>
    <row r="4564" spans="1:16230" s="155" customFormat="1" ht="42.75" hidden="1" outlineLevel="2">
      <c r="A4564" s="28"/>
      <c r="B4564" s="29" t="s">
        <v>46</v>
      </c>
      <c r="C4564" s="29" t="s">
        <v>2522</v>
      </c>
      <c r="D4564" s="29" t="s">
        <v>3591</v>
      </c>
      <c r="E4564" s="29"/>
      <c r="F4564" s="27" t="s">
        <v>4687</v>
      </c>
      <c r="G4564" s="30" t="s">
        <v>45</v>
      </c>
      <c r="H4564" s="30"/>
      <c r="I4564" s="24" t="s">
        <v>43</v>
      </c>
      <c r="J4564" s="23">
        <v>9</v>
      </c>
      <c r="K4564" s="23">
        <v>9</v>
      </c>
      <c r="L4564" s="31" t="s">
        <v>4688</v>
      </c>
      <c r="M4564" s="21" t="s">
        <v>4736</v>
      </c>
      <c r="N4564" s="21">
        <v>24</v>
      </c>
    </row>
    <row r="4565" spans="1:16230" s="151" customFormat="1" ht="28.5" outlineLevel="1" collapsed="1">
      <c r="A4565" s="28" t="s">
        <v>50</v>
      </c>
      <c r="B4565" s="30" t="s">
        <v>46</v>
      </c>
      <c r="C4565" s="29" t="s">
        <v>2522</v>
      </c>
      <c r="D4565" s="29" t="s">
        <v>3591</v>
      </c>
      <c r="E4565" s="30" t="s">
        <v>4173</v>
      </c>
      <c r="F4565" s="27" t="s">
        <v>4159</v>
      </c>
      <c r="G4565" s="30"/>
      <c r="H4565" s="30"/>
      <c r="I4565" s="29"/>
      <c r="J4565" s="20">
        <v>10</v>
      </c>
      <c r="K4565" s="20">
        <v>10</v>
      </c>
      <c r="L4565" s="27" t="str">
        <f>L4566&amp;" "&amp;N4566&amp;M4566&amp;""</f>
        <v>Ремонт освещения 1шт.</v>
      </c>
      <c r="M4565" s="30"/>
      <c r="N4565" s="21"/>
    </row>
    <row r="4566" spans="1:16230" s="155" customFormat="1" ht="42.75" hidden="1" outlineLevel="2">
      <c r="A4566" s="28"/>
      <c r="B4566" s="29" t="s">
        <v>46</v>
      </c>
      <c r="C4566" s="29" t="s">
        <v>2522</v>
      </c>
      <c r="D4566" s="29" t="s">
        <v>3591</v>
      </c>
      <c r="E4566" s="29"/>
      <c r="F4566" s="27" t="s">
        <v>4689</v>
      </c>
      <c r="G4566" s="30" t="s">
        <v>45</v>
      </c>
      <c r="H4566" s="30"/>
      <c r="I4566" s="24" t="s">
        <v>43</v>
      </c>
      <c r="J4566" s="20">
        <v>10</v>
      </c>
      <c r="K4566" s="20">
        <v>10</v>
      </c>
      <c r="L4566" s="31" t="s">
        <v>3005</v>
      </c>
      <c r="M4566" s="57" t="s">
        <v>44</v>
      </c>
      <c r="N4566" s="21">
        <v>1</v>
      </c>
    </row>
    <row r="4567" spans="1:16230" s="151" customFormat="1" ht="57" outlineLevel="1" collapsed="1">
      <c r="A4567" s="28" t="s">
        <v>3388</v>
      </c>
      <c r="B4567" s="30" t="s">
        <v>46</v>
      </c>
      <c r="C4567" s="29" t="s">
        <v>154</v>
      </c>
      <c r="D4567" s="29" t="s">
        <v>3591</v>
      </c>
      <c r="E4567" s="30" t="s">
        <v>4690</v>
      </c>
      <c r="F4567" s="27" t="s">
        <v>4691</v>
      </c>
      <c r="G4567" s="30"/>
      <c r="H4567" s="30"/>
      <c r="I4567" s="29"/>
      <c r="J4567" s="20">
        <v>6</v>
      </c>
      <c r="K4567" s="22">
        <v>6</v>
      </c>
      <c r="L4567" s="27" t="str">
        <f>L4568&amp;" "&amp;N4568&amp;M4568&amp;""</f>
        <v>Ремонт маслоприемников 2шт.</v>
      </c>
      <c r="M4567" s="30"/>
      <c r="N4567" s="21"/>
    </row>
    <row r="4568" spans="1:16230" s="155" customFormat="1" ht="42.75" hidden="1" outlineLevel="2">
      <c r="A4568" s="28"/>
      <c r="B4568" s="29" t="s">
        <v>46</v>
      </c>
      <c r="C4568" s="29" t="s">
        <v>154</v>
      </c>
      <c r="D4568" s="29" t="s">
        <v>3591</v>
      </c>
      <c r="E4568" s="29"/>
      <c r="F4568" s="27" t="s">
        <v>4692</v>
      </c>
      <c r="G4568" s="30" t="s">
        <v>45</v>
      </c>
      <c r="H4568" s="30" t="s">
        <v>3752</v>
      </c>
      <c r="I4568" s="24" t="s">
        <v>43</v>
      </c>
      <c r="J4568" s="23">
        <v>6</v>
      </c>
      <c r="K4568" s="23">
        <v>6</v>
      </c>
      <c r="L4568" s="31" t="s">
        <v>1581</v>
      </c>
      <c r="M4568" s="57" t="s">
        <v>44</v>
      </c>
      <c r="N4568" s="21">
        <v>2</v>
      </c>
    </row>
    <row r="4569" spans="1:16230" s="151" customFormat="1" ht="57" outlineLevel="1" collapsed="1">
      <c r="A4569" s="28" t="s">
        <v>3393</v>
      </c>
      <c r="B4569" s="30" t="s">
        <v>46</v>
      </c>
      <c r="C4569" s="29" t="s">
        <v>154</v>
      </c>
      <c r="D4569" s="29" t="s">
        <v>3591</v>
      </c>
      <c r="E4569" s="30" t="s">
        <v>4693</v>
      </c>
      <c r="F4569" s="27" t="s">
        <v>4694</v>
      </c>
      <c r="G4569" s="30"/>
      <c r="H4569" s="30"/>
      <c r="I4569" s="29"/>
      <c r="J4569" s="20">
        <v>7</v>
      </c>
      <c r="K4569" s="22">
        <v>7</v>
      </c>
      <c r="L4569" s="27" t="str">
        <f>L4570&amp;" "&amp;N4570&amp;M4570&amp;""</f>
        <v>Ремонт маслоприемников 2шт.</v>
      </c>
      <c r="M4569" s="30"/>
      <c r="N4569" s="21"/>
    </row>
    <row r="4570" spans="1:16230" s="155" customFormat="1" ht="42.75" hidden="1" outlineLevel="2">
      <c r="A4570" s="28"/>
      <c r="B4570" s="29" t="s">
        <v>46</v>
      </c>
      <c r="C4570" s="29" t="s">
        <v>154</v>
      </c>
      <c r="D4570" s="29" t="s">
        <v>3591</v>
      </c>
      <c r="E4570" s="29"/>
      <c r="F4570" s="27" t="s">
        <v>4692</v>
      </c>
      <c r="G4570" s="30" t="s">
        <v>45</v>
      </c>
      <c r="H4570" s="30" t="s">
        <v>3752</v>
      </c>
      <c r="I4570" s="24" t="s">
        <v>43</v>
      </c>
      <c r="J4570" s="23">
        <v>7</v>
      </c>
      <c r="K4570" s="23">
        <v>7</v>
      </c>
      <c r="L4570" s="31" t="s">
        <v>1581</v>
      </c>
      <c r="M4570" s="57" t="s">
        <v>44</v>
      </c>
      <c r="N4570" s="21">
        <v>2</v>
      </c>
    </row>
    <row r="4571" spans="1:16230" s="151" customFormat="1" ht="28.5" outlineLevel="1" collapsed="1">
      <c r="A4571" s="28" t="s">
        <v>2364</v>
      </c>
      <c r="B4571" s="30" t="s">
        <v>46</v>
      </c>
      <c r="C4571" s="29" t="s">
        <v>2581</v>
      </c>
      <c r="D4571" s="29" t="s">
        <v>3591</v>
      </c>
      <c r="E4571" s="30" t="s">
        <v>4695</v>
      </c>
      <c r="F4571" s="27" t="s">
        <v>4696</v>
      </c>
      <c r="G4571" s="30"/>
      <c r="H4571" s="30"/>
      <c r="I4571" s="29"/>
      <c r="J4571" s="20">
        <v>10</v>
      </c>
      <c r="K4571" s="22" t="s">
        <v>1534</v>
      </c>
      <c r="L4571" s="27" t="str">
        <f>L4572&amp;" "&amp;N4572&amp;M4572&amp;""</f>
        <v>Ремонт освещения 2шт.</v>
      </c>
      <c r="M4571" s="30"/>
      <c r="N4571" s="21"/>
    </row>
    <row r="4572" spans="1:16230" s="155" customFormat="1" ht="42.75" hidden="1" outlineLevel="2">
      <c r="A4572" s="28"/>
      <c r="B4572" s="29" t="s">
        <v>46</v>
      </c>
      <c r="C4572" s="29" t="s">
        <v>2581</v>
      </c>
      <c r="D4572" s="29" t="s">
        <v>3591</v>
      </c>
      <c r="E4572" s="29"/>
      <c r="F4572" s="27" t="s">
        <v>4697</v>
      </c>
      <c r="G4572" s="30" t="s">
        <v>45</v>
      </c>
      <c r="H4572" s="30"/>
      <c r="I4572" s="24" t="s">
        <v>43</v>
      </c>
      <c r="J4572" s="23">
        <v>10</v>
      </c>
      <c r="K4572" s="23" t="s">
        <v>1534</v>
      </c>
      <c r="L4572" s="31" t="s">
        <v>3005</v>
      </c>
      <c r="M4572" s="57" t="s">
        <v>44</v>
      </c>
      <c r="N4572" s="21">
        <v>2</v>
      </c>
    </row>
    <row r="4573" spans="1:16230" s="155" customFormat="1" ht="57" outlineLevel="1" collapsed="1">
      <c r="A4573" s="28" t="s">
        <v>2365</v>
      </c>
      <c r="B4573" s="30" t="s">
        <v>46</v>
      </c>
      <c r="C4573" s="29" t="s">
        <v>2581</v>
      </c>
      <c r="D4573" s="29" t="s">
        <v>3591</v>
      </c>
      <c r="E4573" s="30" t="s">
        <v>4698</v>
      </c>
      <c r="F4573" s="27" t="s">
        <v>4699</v>
      </c>
      <c r="G4573" s="30"/>
      <c r="H4573" s="30"/>
      <c r="I4573" s="21"/>
      <c r="J4573" s="23">
        <v>4</v>
      </c>
      <c r="K4573" s="23">
        <v>4</v>
      </c>
      <c r="L4573" s="34" t="str">
        <f>L4574&amp;" "&amp;N4574&amp;M4574&amp;""</f>
        <v>Ремонт маслоприемников 2шт.</v>
      </c>
      <c r="M4573" s="21"/>
      <c r="N4573" s="21"/>
      <c r="O4573" s="151"/>
      <c r="P4573" s="151"/>
      <c r="Q4573" s="151"/>
      <c r="R4573" s="151"/>
      <c r="S4573" s="151"/>
      <c r="T4573" s="151"/>
      <c r="U4573" s="151"/>
      <c r="V4573" s="151"/>
      <c r="W4573" s="151"/>
      <c r="X4573" s="151"/>
      <c r="Y4573" s="151"/>
      <c r="Z4573" s="151"/>
      <c r="AA4573" s="151"/>
      <c r="AB4573" s="151"/>
      <c r="AC4573" s="151"/>
      <c r="AD4573" s="151"/>
      <c r="AE4573" s="151"/>
      <c r="AF4573" s="151"/>
      <c r="AG4573" s="151"/>
      <c r="AH4573" s="151"/>
      <c r="AI4573" s="151"/>
      <c r="AJ4573" s="151"/>
      <c r="AK4573" s="151"/>
      <c r="AL4573" s="151"/>
      <c r="AM4573" s="151"/>
      <c r="AN4573" s="151"/>
      <c r="AO4573" s="151"/>
      <c r="AP4573" s="151"/>
      <c r="AQ4573" s="151"/>
      <c r="AR4573" s="151"/>
      <c r="AS4573" s="151"/>
      <c r="AT4573" s="151"/>
      <c r="AU4573" s="151"/>
      <c r="AV4573" s="151"/>
      <c r="AW4573" s="151"/>
      <c r="AX4573" s="151"/>
      <c r="AY4573" s="151"/>
      <c r="AZ4573" s="151"/>
      <c r="BA4573" s="151"/>
      <c r="BB4573" s="151"/>
      <c r="BC4573" s="151"/>
      <c r="BD4573" s="151"/>
      <c r="BE4573" s="151"/>
      <c r="BF4573" s="151"/>
      <c r="BG4573" s="151"/>
      <c r="BH4573" s="151"/>
      <c r="BI4573" s="151"/>
      <c r="BJ4573" s="151"/>
      <c r="BK4573" s="151"/>
      <c r="BL4573" s="151"/>
      <c r="BM4573" s="151"/>
      <c r="BN4573" s="151"/>
      <c r="BO4573" s="151"/>
      <c r="BP4573" s="151"/>
      <c r="BQ4573" s="151"/>
      <c r="BR4573" s="151"/>
      <c r="BS4573" s="151"/>
      <c r="BT4573" s="151"/>
      <c r="BU4573" s="151"/>
      <c r="BV4573" s="151"/>
      <c r="BW4573" s="151"/>
      <c r="BX4573" s="151"/>
      <c r="BY4573" s="151"/>
      <c r="BZ4573" s="151"/>
      <c r="CA4573" s="151"/>
      <c r="CB4573" s="151"/>
      <c r="CC4573" s="151"/>
      <c r="CD4573" s="151"/>
      <c r="CE4573" s="151"/>
      <c r="CF4573" s="151"/>
      <c r="CG4573" s="151"/>
      <c r="CH4573" s="151"/>
      <c r="CI4573" s="151"/>
      <c r="CJ4573" s="151"/>
      <c r="CK4573" s="151"/>
      <c r="CL4573" s="151"/>
      <c r="CM4573" s="151"/>
      <c r="CN4573" s="151"/>
      <c r="CO4573" s="151"/>
      <c r="CP4573" s="151"/>
      <c r="CQ4573" s="151"/>
      <c r="CR4573" s="151"/>
      <c r="CS4573" s="151"/>
      <c r="CT4573" s="151"/>
      <c r="CU4573" s="151"/>
      <c r="CV4573" s="151"/>
      <c r="CW4573" s="151"/>
      <c r="CX4573" s="151"/>
      <c r="CY4573" s="151"/>
      <c r="CZ4573" s="151"/>
      <c r="DA4573" s="151"/>
      <c r="DB4573" s="151"/>
      <c r="DC4573" s="151"/>
      <c r="DD4573" s="151"/>
      <c r="DE4573" s="151"/>
      <c r="DF4573" s="151"/>
      <c r="DG4573" s="151"/>
      <c r="DH4573" s="151"/>
      <c r="DI4573" s="151"/>
      <c r="DJ4573" s="151"/>
      <c r="DK4573" s="151"/>
      <c r="DL4573" s="151"/>
      <c r="DM4573" s="151"/>
      <c r="DN4573" s="151"/>
      <c r="DO4573" s="151"/>
      <c r="DP4573" s="151"/>
      <c r="DQ4573" s="151"/>
      <c r="DR4573" s="151"/>
      <c r="DS4573" s="151"/>
      <c r="DT4573" s="151"/>
      <c r="DU4573" s="151"/>
      <c r="DV4573" s="151"/>
      <c r="DW4573" s="151"/>
      <c r="DX4573" s="151"/>
      <c r="DY4573" s="151"/>
      <c r="DZ4573" s="151"/>
      <c r="EA4573" s="151"/>
      <c r="EB4573" s="151"/>
      <c r="EC4573" s="151"/>
      <c r="ED4573" s="151"/>
      <c r="EE4573" s="151"/>
      <c r="EF4573" s="151"/>
      <c r="EG4573" s="151"/>
      <c r="EH4573" s="151"/>
      <c r="EI4573" s="151"/>
      <c r="EJ4573" s="151"/>
      <c r="EK4573" s="151"/>
      <c r="EL4573" s="151"/>
      <c r="EM4573" s="151"/>
      <c r="EN4573" s="151"/>
      <c r="EO4573" s="151"/>
      <c r="EP4573" s="151"/>
      <c r="EQ4573" s="151"/>
      <c r="ER4573" s="151"/>
      <c r="ES4573" s="151"/>
      <c r="ET4573" s="151"/>
      <c r="EU4573" s="151"/>
      <c r="EV4573" s="151"/>
      <c r="EW4573" s="151"/>
      <c r="EX4573" s="151"/>
      <c r="EY4573" s="151"/>
      <c r="EZ4573" s="151"/>
      <c r="FA4573" s="151"/>
      <c r="FB4573" s="151"/>
      <c r="FC4573" s="151"/>
      <c r="FD4573" s="151"/>
      <c r="FE4573" s="151"/>
      <c r="FF4573" s="151"/>
      <c r="FG4573" s="151"/>
      <c r="FH4573" s="151"/>
      <c r="FI4573" s="151"/>
      <c r="FJ4573" s="151"/>
      <c r="FK4573" s="151"/>
      <c r="FL4573" s="151"/>
      <c r="FM4573" s="151"/>
      <c r="FN4573" s="151"/>
      <c r="FO4573" s="151"/>
      <c r="FP4573" s="151"/>
      <c r="FQ4573" s="151"/>
      <c r="FR4573" s="151"/>
      <c r="FS4573" s="151"/>
      <c r="FT4573" s="151"/>
      <c r="FU4573" s="151"/>
      <c r="FV4573" s="151"/>
      <c r="FW4573" s="151"/>
      <c r="FX4573" s="151"/>
      <c r="FY4573" s="151"/>
      <c r="FZ4573" s="151"/>
      <c r="GA4573" s="151"/>
      <c r="GB4573" s="151"/>
      <c r="GC4573" s="151"/>
      <c r="GD4573" s="151"/>
      <c r="GE4573" s="151"/>
      <c r="GF4573" s="151"/>
      <c r="GG4573" s="151"/>
      <c r="GH4573" s="151"/>
      <c r="GI4573" s="151"/>
      <c r="GJ4573" s="151"/>
      <c r="GK4573" s="151"/>
      <c r="GL4573" s="151"/>
      <c r="GM4573" s="151"/>
      <c r="GN4573" s="151"/>
      <c r="GO4573" s="151"/>
      <c r="GP4573" s="151"/>
      <c r="GQ4573" s="151"/>
      <c r="GR4573" s="151"/>
      <c r="GS4573" s="151"/>
      <c r="GT4573" s="151"/>
      <c r="GU4573" s="151"/>
      <c r="GV4573" s="151"/>
      <c r="GW4573" s="151"/>
      <c r="GX4573" s="151"/>
      <c r="GY4573" s="151"/>
      <c r="GZ4573" s="151"/>
      <c r="HA4573" s="151"/>
      <c r="HB4573" s="151"/>
      <c r="HC4573" s="151"/>
      <c r="HD4573" s="151"/>
      <c r="HE4573" s="151"/>
      <c r="HF4573" s="151"/>
      <c r="HG4573" s="151"/>
      <c r="HH4573" s="151"/>
      <c r="HI4573" s="151"/>
      <c r="HJ4573" s="151"/>
      <c r="HK4573" s="151"/>
      <c r="HL4573" s="151"/>
      <c r="HM4573" s="151"/>
      <c r="HN4573" s="151"/>
      <c r="HO4573" s="151"/>
      <c r="HP4573" s="151"/>
      <c r="HQ4573" s="151"/>
      <c r="HR4573" s="151"/>
      <c r="HS4573" s="151"/>
      <c r="HT4573" s="151"/>
      <c r="HU4573" s="151"/>
      <c r="HV4573" s="151"/>
      <c r="HW4573" s="151"/>
      <c r="HX4573" s="151"/>
      <c r="HY4573" s="151"/>
      <c r="HZ4573" s="151"/>
      <c r="IA4573" s="151"/>
      <c r="IB4573" s="151"/>
      <c r="IC4573" s="151"/>
      <c r="ID4573" s="151"/>
      <c r="IE4573" s="151"/>
      <c r="IF4573" s="151"/>
      <c r="IG4573" s="151"/>
      <c r="IH4573" s="151"/>
      <c r="II4573" s="151"/>
      <c r="IJ4573" s="151"/>
      <c r="IK4573" s="151"/>
      <c r="IL4573" s="151"/>
      <c r="IM4573" s="151"/>
      <c r="IN4573" s="151"/>
      <c r="IO4573" s="151"/>
      <c r="IP4573" s="151"/>
      <c r="IQ4573" s="151"/>
      <c r="IR4573" s="151"/>
      <c r="IS4573" s="151"/>
      <c r="IT4573" s="151"/>
      <c r="IU4573" s="151"/>
      <c r="IV4573" s="151"/>
      <c r="IW4573" s="151"/>
      <c r="IX4573" s="151"/>
      <c r="IY4573" s="151"/>
      <c r="IZ4573" s="151"/>
      <c r="JA4573" s="151"/>
      <c r="JB4573" s="151"/>
      <c r="JC4573" s="151"/>
      <c r="JD4573" s="151"/>
      <c r="JE4573" s="151"/>
      <c r="JF4573" s="151"/>
      <c r="JG4573" s="151"/>
      <c r="JH4573" s="151"/>
      <c r="JI4573" s="151"/>
      <c r="JJ4573" s="151"/>
      <c r="JK4573" s="151"/>
      <c r="JL4573" s="151"/>
      <c r="JM4573" s="151"/>
      <c r="JN4573" s="151"/>
      <c r="JO4573" s="151"/>
      <c r="JP4573" s="151"/>
      <c r="JQ4573" s="151"/>
      <c r="JR4573" s="151"/>
      <c r="JS4573" s="151"/>
      <c r="JT4573" s="151"/>
      <c r="JU4573" s="151"/>
      <c r="JV4573" s="151"/>
      <c r="JW4573" s="151"/>
      <c r="JX4573" s="151"/>
      <c r="JY4573" s="151"/>
      <c r="JZ4573" s="151"/>
      <c r="KA4573" s="151"/>
      <c r="KB4573" s="151"/>
      <c r="KC4573" s="151"/>
      <c r="KD4573" s="151"/>
      <c r="KE4573" s="151"/>
      <c r="KF4573" s="151"/>
      <c r="KG4573" s="151"/>
      <c r="KH4573" s="151"/>
      <c r="KI4573" s="151"/>
      <c r="KJ4573" s="151"/>
      <c r="KK4573" s="151"/>
      <c r="KL4573" s="151"/>
      <c r="KM4573" s="151"/>
      <c r="KN4573" s="151"/>
      <c r="KO4573" s="151"/>
      <c r="KP4573" s="151"/>
      <c r="KQ4573" s="151"/>
      <c r="KR4573" s="151"/>
      <c r="KS4573" s="151"/>
      <c r="KT4573" s="151"/>
      <c r="KU4573" s="151"/>
      <c r="KV4573" s="151"/>
      <c r="KW4573" s="151"/>
      <c r="KX4573" s="151"/>
      <c r="KY4573" s="151"/>
      <c r="KZ4573" s="151"/>
      <c r="LA4573" s="151"/>
      <c r="LB4573" s="151"/>
      <c r="LC4573" s="151"/>
      <c r="LD4573" s="151"/>
      <c r="LE4573" s="151"/>
      <c r="LF4573" s="151"/>
      <c r="LG4573" s="151"/>
      <c r="LH4573" s="151"/>
      <c r="LI4573" s="151"/>
      <c r="LJ4573" s="151"/>
      <c r="LK4573" s="151"/>
      <c r="LL4573" s="151"/>
      <c r="LM4573" s="151"/>
      <c r="LN4573" s="151"/>
      <c r="LO4573" s="151"/>
      <c r="LP4573" s="151"/>
      <c r="LQ4573" s="151"/>
      <c r="LR4573" s="151"/>
      <c r="LS4573" s="151"/>
      <c r="LT4573" s="151"/>
      <c r="LU4573" s="151"/>
      <c r="LV4573" s="151"/>
      <c r="LW4573" s="151"/>
      <c r="LX4573" s="151"/>
      <c r="LY4573" s="151"/>
      <c r="LZ4573" s="151"/>
      <c r="MA4573" s="151"/>
      <c r="MB4573" s="151"/>
      <c r="MC4573" s="151"/>
      <c r="MD4573" s="151"/>
      <c r="ME4573" s="151"/>
      <c r="MF4573" s="151"/>
      <c r="MG4573" s="151"/>
      <c r="MH4573" s="151"/>
      <c r="MI4573" s="151"/>
      <c r="MJ4573" s="151"/>
      <c r="MK4573" s="151"/>
      <c r="ML4573" s="151"/>
      <c r="MM4573" s="151"/>
      <c r="MN4573" s="151"/>
      <c r="MO4573" s="151"/>
      <c r="MP4573" s="151"/>
      <c r="MQ4573" s="151"/>
      <c r="MR4573" s="151"/>
      <c r="MS4573" s="151"/>
      <c r="MT4573" s="151"/>
      <c r="MU4573" s="151"/>
      <c r="MV4573" s="151"/>
      <c r="MW4573" s="151"/>
      <c r="MX4573" s="151"/>
      <c r="MY4573" s="151"/>
      <c r="MZ4573" s="151"/>
      <c r="NA4573" s="151"/>
      <c r="NB4573" s="151"/>
      <c r="NC4573" s="151"/>
      <c r="ND4573" s="151"/>
      <c r="NE4573" s="151"/>
      <c r="NF4573" s="151"/>
      <c r="NG4573" s="151"/>
      <c r="NH4573" s="151"/>
      <c r="NI4573" s="151"/>
      <c r="NJ4573" s="151"/>
      <c r="NK4573" s="151"/>
      <c r="NL4573" s="151"/>
      <c r="NM4573" s="151"/>
      <c r="NN4573" s="151"/>
      <c r="NO4573" s="151"/>
      <c r="NP4573" s="151"/>
      <c r="NQ4573" s="151"/>
      <c r="NR4573" s="151"/>
      <c r="NS4573" s="151"/>
      <c r="NT4573" s="151"/>
      <c r="NU4573" s="151"/>
      <c r="NV4573" s="151"/>
      <c r="NW4573" s="151"/>
      <c r="NX4573" s="151"/>
      <c r="NY4573" s="151"/>
      <c r="NZ4573" s="151"/>
      <c r="OA4573" s="151"/>
      <c r="OB4573" s="151"/>
      <c r="OC4573" s="151"/>
      <c r="OD4573" s="151"/>
      <c r="OE4573" s="151"/>
      <c r="OF4573" s="151"/>
      <c r="OG4573" s="151"/>
      <c r="OH4573" s="151"/>
      <c r="OI4573" s="151"/>
      <c r="OJ4573" s="151"/>
      <c r="OK4573" s="151"/>
      <c r="OL4573" s="151"/>
      <c r="OM4573" s="151"/>
      <c r="ON4573" s="151"/>
      <c r="OO4573" s="151"/>
      <c r="OP4573" s="151"/>
      <c r="OQ4573" s="151"/>
      <c r="OR4573" s="151"/>
      <c r="OS4573" s="151"/>
      <c r="OT4573" s="151"/>
      <c r="OU4573" s="151"/>
      <c r="OV4573" s="151"/>
      <c r="OW4573" s="151"/>
      <c r="OX4573" s="151"/>
      <c r="OY4573" s="151"/>
      <c r="OZ4573" s="151"/>
      <c r="PA4573" s="151"/>
      <c r="PB4573" s="151"/>
      <c r="PC4573" s="151"/>
      <c r="PD4573" s="151"/>
      <c r="PE4573" s="151"/>
      <c r="PF4573" s="151"/>
      <c r="PG4573" s="151"/>
      <c r="PH4573" s="151"/>
      <c r="PI4573" s="151"/>
      <c r="PJ4573" s="151"/>
      <c r="PK4573" s="151"/>
      <c r="PL4573" s="151"/>
      <c r="PM4573" s="151"/>
      <c r="PN4573" s="151"/>
      <c r="PO4573" s="151"/>
      <c r="PP4573" s="151"/>
      <c r="PQ4573" s="151"/>
      <c r="PR4573" s="151"/>
      <c r="PS4573" s="151"/>
      <c r="PT4573" s="151"/>
      <c r="PU4573" s="151"/>
      <c r="PV4573" s="151"/>
      <c r="PW4573" s="151"/>
      <c r="PX4573" s="151"/>
      <c r="PY4573" s="151"/>
      <c r="PZ4573" s="151"/>
      <c r="QA4573" s="151"/>
      <c r="QB4573" s="151"/>
      <c r="QC4573" s="151"/>
      <c r="QD4573" s="151"/>
      <c r="QE4573" s="151"/>
      <c r="QF4573" s="151"/>
      <c r="QG4573" s="151"/>
      <c r="QH4573" s="151"/>
      <c r="QI4573" s="151"/>
      <c r="QJ4573" s="151"/>
      <c r="QK4573" s="151"/>
      <c r="QL4573" s="151"/>
      <c r="QM4573" s="151"/>
      <c r="QN4573" s="151"/>
      <c r="QO4573" s="151"/>
      <c r="QP4573" s="151"/>
      <c r="QQ4573" s="151"/>
      <c r="QR4573" s="151"/>
      <c r="QS4573" s="151"/>
      <c r="QT4573" s="151"/>
      <c r="QU4573" s="151"/>
      <c r="QV4573" s="151"/>
      <c r="QW4573" s="151"/>
      <c r="QX4573" s="151"/>
      <c r="QY4573" s="151"/>
      <c r="QZ4573" s="151"/>
      <c r="RA4573" s="151"/>
      <c r="RB4573" s="151"/>
      <c r="RC4573" s="151"/>
      <c r="RD4573" s="151"/>
      <c r="RE4573" s="151"/>
      <c r="RF4573" s="151"/>
      <c r="RG4573" s="151"/>
      <c r="RH4573" s="151"/>
      <c r="RI4573" s="151"/>
      <c r="RJ4573" s="151"/>
      <c r="RK4573" s="151"/>
      <c r="RL4573" s="151"/>
      <c r="RM4573" s="151"/>
      <c r="RN4573" s="151"/>
      <c r="RO4573" s="151"/>
      <c r="RP4573" s="151"/>
      <c r="RQ4573" s="151"/>
      <c r="RR4573" s="151"/>
      <c r="RS4573" s="151"/>
      <c r="RT4573" s="151"/>
      <c r="RU4573" s="151"/>
      <c r="RV4573" s="151"/>
      <c r="RW4573" s="151"/>
      <c r="RX4573" s="151"/>
      <c r="RY4573" s="151"/>
      <c r="RZ4573" s="151"/>
      <c r="SA4573" s="151"/>
      <c r="SB4573" s="151"/>
      <c r="SC4573" s="151"/>
      <c r="SD4573" s="151"/>
      <c r="SE4573" s="151"/>
      <c r="SF4573" s="151"/>
      <c r="SG4573" s="151"/>
      <c r="SH4573" s="151"/>
      <c r="SI4573" s="151"/>
      <c r="SJ4573" s="151"/>
      <c r="SK4573" s="151"/>
      <c r="SL4573" s="151"/>
      <c r="SM4573" s="151"/>
      <c r="SN4573" s="151"/>
      <c r="SO4573" s="151"/>
      <c r="SP4573" s="151"/>
      <c r="SQ4573" s="151"/>
      <c r="SR4573" s="151"/>
      <c r="SS4573" s="151"/>
      <c r="ST4573" s="151"/>
      <c r="SU4573" s="151"/>
      <c r="SV4573" s="151"/>
      <c r="SW4573" s="151"/>
      <c r="SX4573" s="151"/>
      <c r="SY4573" s="151"/>
      <c r="SZ4573" s="151"/>
      <c r="TA4573" s="151"/>
      <c r="TB4573" s="151"/>
      <c r="TC4573" s="151"/>
      <c r="TD4573" s="151"/>
      <c r="TE4573" s="151"/>
      <c r="TF4573" s="151"/>
      <c r="TG4573" s="151"/>
      <c r="TH4573" s="151"/>
      <c r="TI4573" s="151"/>
      <c r="TJ4573" s="151"/>
      <c r="TK4573" s="151"/>
      <c r="TL4573" s="151"/>
      <c r="TM4573" s="151"/>
      <c r="TN4573" s="151"/>
      <c r="TO4573" s="151"/>
      <c r="TP4573" s="151"/>
      <c r="TQ4573" s="151"/>
      <c r="TR4573" s="151"/>
      <c r="TS4573" s="151"/>
      <c r="TT4573" s="151"/>
      <c r="TU4573" s="151"/>
      <c r="TV4573" s="151"/>
      <c r="TW4573" s="151"/>
      <c r="TX4573" s="151"/>
      <c r="TY4573" s="151"/>
      <c r="TZ4573" s="151"/>
      <c r="UA4573" s="151"/>
      <c r="UB4573" s="151"/>
      <c r="UC4573" s="151"/>
      <c r="UD4573" s="151"/>
      <c r="UE4573" s="151"/>
      <c r="UF4573" s="151"/>
      <c r="UG4573" s="151"/>
      <c r="UH4573" s="151"/>
      <c r="UI4573" s="151"/>
      <c r="UJ4573" s="151"/>
      <c r="UK4573" s="151"/>
      <c r="UL4573" s="151"/>
      <c r="UM4573" s="151"/>
      <c r="UN4573" s="151"/>
      <c r="UO4573" s="151"/>
      <c r="UP4573" s="151"/>
      <c r="UQ4573" s="151"/>
      <c r="UR4573" s="151"/>
      <c r="US4573" s="151"/>
      <c r="UT4573" s="151"/>
      <c r="UU4573" s="151"/>
      <c r="UV4573" s="151"/>
      <c r="UW4573" s="151"/>
      <c r="UX4573" s="151"/>
      <c r="UY4573" s="151"/>
      <c r="UZ4573" s="151"/>
      <c r="VA4573" s="151"/>
      <c r="VB4573" s="151"/>
      <c r="VC4573" s="151"/>
      <c r="VD4573" s="151"/>
      <c r="VE4573" s="151"/>
      <c r="VF4573" s="151"/>
      <c r="VG4573" s="151"/>
      <c r="VH4573" s="151"/>
      <c r="VI4573" s="151"/>
      <c r="VJ4573" s="151"/>
      <c r="VK4573" s="151"/>
      <c r="VL4573" s="151"/>
      <c r="VM4573" s="151"/>
      <c r="VN4573" s="151"/>
      <c r="VO4573" s="151"/>
      <c r="VP4573" s="151"/>
      <c r="VQ4573" s="151"/>
      <c r="VR4573" s="151"/>
      <c r="VS4573" s="151"/>
      <c r="VT4573" s="151"/>
      <c r="VU4573" s="151"/>
      <c r="VV4573" s="151"/>
      <c r="VW4573" s="151"/>
      <c r="VX4573" s="151"/>
      <c r="VY4573" s="151"/>
      <c r="VZ4573" s="151"/>
      <c r="WA4573" s="151"/>
      <c r="WB4573" s="151"/>
      <c r="WC4573" s="151"/>
      <c r="WD4573" s="151"/>
      <c r="WE4573" s="151"/>
      <c r="WF4573" s="151"/>
      <c r="WG4573" s="151"/>
      <c r="WH4573" s="151"/>
      <c r="WI4573" s="151"/>
      <c r="WJ4573" s="151"/>
      <c r="WK4573" s="151"/>
      <c r="WL4573" s="151"/>
      <c r="WM4573" s="151"/>
      <c r="WN4573" s="151"/>
      <c r="WO4573" s="151"/>
      <c r="WP4573" s="151"/>
      <c r="WQ4573" s="151"/>
      <c r="WR4573" s="151"/>
      <c r="WS4573" s="151"/>
      <c r="WT4573" s="151"/>
      <c r="WU4573" s="151"/>
      <c r="WV4573" s="151"/>
      <c r="WW4573" s="151"/>
      <c r="WX4573" s="151"/>
      <c r="WY4573" s="151"/>
      <c r="WZ4573" s="151"/>
      <c r="XA4573" s="151"/>
      <c r="XB4573" s="151"/>
      <c r="XC4573" s="151"/>
      <c r="XD4573" s="151"/>
      <c r="XE4573" s="151"/>
      <c r="XF4573" s="151"/>
      <c r="XG4573" s="151"/>
      <c r="XH4573" s="151"/>
      <c r="XI4573" s="151"/>
      <c r="XJ4573" s="151"/>
      <c r="XK4573" s="151"/>
      <c r="XL4573" s="151"/>
      <c r="XM4573" s="151"/>
      <c r="XN4573" s="151"/>
      <c r="XO4573" s="151"/>
      <c r="XP4573" s="151"/>
      <c r="XQ4573" s="151"/>
      <c r="XR4573" s="151"/>
      <c r="XS4573" s="151"/>
      <c r="XT4573" s="151"/>
      <c r="XU4573" s="151"/>
      <c r="XV4573" s="151"/>
      <c r="XW4573" s="151"/>
      <c r="XX4573" s="151"/>
      <c r="XY4573" s="151"/>
      <c r="XZ4573" s="151"/>
      <c r="YA4573" s="151"/>
      <c r="YB4573" s="151"/>
      <c r="YC4573" s="151"/>
      <c r="YD4573" s="151"/>
      <c r="YE4573" s="151"/>
      <c r="YF4573" s="151"/>
      <c r="YG4573" s="151"/>
      <c r="YH4573" s="151"/>
      <c r="YI4573" s="151"/>
      <c r="YJ4573" s="151"/>
      <c r="YK4573" s="151"/>
      <c r="YL4573" s="151"/>
      <c r="YM4573" s="151"/>
      <c r="YN4573" s="151"/>
      <c r="YO4573" s="151"/>
      <c r="YP4573" s="151"/>
      <c r="YQ4573" s="151"/>
      <c r="YR4573" s="151"/>
      <c r="YS4573" s="151"/>
      <c r="YT4573" s="151"/>
      <c r="YU4573" s="151"/>
      <c r="YV4573" s="151"/>
      <c r="YW4573" s="151"/>
      <c r="YX4573" s="151"/>
      <c r="YY4573" s="151"/>
      <c r="YZ4573" s="151"/>
      <c r="ZA4573" s="151"/>
      <c r="ZB4573" s="151"/>
      <c r="ZC4573" s="151"/>
      <c r="ZD4573" s="151"/>
      <c r="ZE4573" s="151"/>
      <c r="ZF4573" s="151"/>
      <c r="ZG4573" s="151"/>
      <c r="ZH4573" s="151"/>
      <c r="ZI4573" s="151"/>
      <c r="ZJ4573" s="151"/>
      <c r="ZK4573" s="151"/>
      <c r="ZL4573" s="151"/>
      <c r="ZM4573" s="151"/>
      <c r="ZN4573" s="151"/>
      <c r="ZO4573" s="151"/>
      <c r="ZP4573" s="151"/>
      <c r="ZQ4573" s="151"/>
      <c r="ZR4573" s="151"/>
      <c r="ZS4573" s="151"/>
      <c r="ZT4573" s="151"/>
      <c r="ZU4573" s="151"/>
      <c r="ZV4573" s="151"/>
      <c r="ZW4573" s="151"/>
      <c r="ZX4573" s="151"/>
      <c r="ZY4573" s="151"/>
      <c r="ZZ4573" s="151"/>
      <c r="AAA4573" s="151"/>
      <c r="AAB4573" s="151"/>
      <c r="AAC4573" s="151"/>
      <c r="AAD4573" s="151"/>
      <c r="AAE4573" s="151"/>
      <c r="AAF4573" s="151"/>
      <c r="AAG4573" s="151"/>
      <c r="AAH4573" s="151"/>
      <c r="AAI4573" s="151"/>
      <c r="AAJ4573" s="151"/>
      <c r="AAK4573" s="151"/>
      <c r="AAL4573" s="151"/>
      <c r="AAM4573" s="151"/>
      <c r="AAN4573" s="151"/>
      <c r="AAO4573" s="151"/>
      <c r="AAP4573" s="151"/>
      <c r="AAQ4573" s="151"/>
      <c r="AAR4573" s="151"/>
      <c r="AAS4573" s="151"/>
      <c r="AAT4573" s="151"/>
      <c r="AAU4573" s="151"/>
      <c r="AAV4573" s="151"/>
      <c r="AAW4573" s="151"/>
      <c r="AAX4573" s="151"/>
      <c r="AAY4573" s="151"/>
      <c r="AAZ4573" s="151"/>
      <c r="ABA4573" s="151"/>
      <c r="ABB4573" s="151"/>
      <c r="ABC4573" s="151"/>
      <c r="ABD4573" s="151"/>
      <c r="ABE4573" s="151"/>
      <c r="ABF4573" s="151"/>
      <c r="ABG4573" s="151"/>
      <c r="ABH4573" s="151"/>
      <c r="ABI4573" s="151"/>
      <c r="ABJ4573" s="151"/>
      <c r="ABK4573" s="151"/>
      <c r="ABL4573" s="151"/>
      <c r="ABM4573" s="151"/>
      <c r="ABN4573" s="151"/>
      <c r="ABO4573" s="151"/>
      <c r="ABP4573" s="151"/>
      <c r="ABQ4573" s="151"/>
      <c r="ABR4573" s="151"/>
      <c r="ABS4573" s="151"/>
      <c r="ABT4573" s="151"/>
      <c r="ABU4573" s="151"/>
      <c r="ABV4573" s="151"/>
      <c r="ABW4573" s="151"/>
      <c r="ABX4573" s="151"/>
      <c r="ABY4573" s="151"/>
      <c r="ABZ4573" s="151"/>
      <c r="ACA4573" s="151"/>
      <c r="ACB4573" s="151"/>
      <c r="ACC4573" s="151"/>
      <c r="ACD4573" s="151"/>
      <c r="ACE4573" s="151"/>
      <c r="ACF4573" s="151"/>
      <c r="ACG4573" s="151"/>
      <c r="ACH4573" s="151"/>
      <c r="ACI4573" s="151"/>
      <c r="ACJ4573" s="151"/>
      <c r="ACK4573" s="151"/>
      <c r="ACL4573" s="151"/>
      <c r="ACM4573" s="151"/>
      <c r="ACN4573" s="151"/>
      <c r="ACO4573" s="151"/>
      <c r="ACP4573" s="151"/>
      <c r="ACQ4573" s="151"/>
      <c r="ACR4573" s="151"/>
      <c r="ACS4573" s="151"/>
      <c r="ACT4573" s="151"/>
      <c r="ACU4573" s="151"/>
      <c r="ACV4573" s="151"/>
      <c r="ACW4573" s="151"/>
      <c r="ACX4573" s="151"/>
      <c r="ACY4573" s="151"/>
      <c r="ACZ4573" s="151"/>
      <c r="ADA4573" s="151"/>
      <c r="ADB4573" s="151"/>
      <c r="ADC4573" s="151"/>
      <c r="ADD4573" s="151"/>
      <c r="ADE4573" s="151"/>
      <c r="ADF4573" s="151"/>
      <c r="ADG4573" s="151"/>
      <c r="ADH4573" s="151"/>
      <c r="ADI4573" s="151"/>
      <c r="ADJ4573" s="151"/>
      <c r="ADK4573" s="151"/>
      <c r="ADL4573" s="151"/>
      <c r="ADM4573" s="151"/>
      <c r="ADN4573" s="151"/>
      <c r="ADO4573" s="151"/>
      <c r="ADP4573" s="151"/>
      <c r="ADQ4573" s="151"/>
      <c r="ADR4573" s="151"/>
      <c r="ADS4573" s="151"/>
      <c r="ADT4573" s="151"/>
      <c r="ADU4573" s="151"/>
      <c r="ADV4573" s="151"/>
      <c r="ADW4573" s="151"/>
      <c r="ADX4573" s="151"/>
      <c r="ADY4573" s="151"/>
      <c r="ADZ4573" s="151"/>
      <c r="AEA4573" s="151"/>
      <c r="AEB4573" s="151"/>
      <c r="AEC4573" s="151"/>
      <c r="AED4573" s="151"/>
      <c r="AEE4573" s="151"/>
      <c r="AEF4573" s="151"/>
      <c r="AEG4573" s="151"/>
      <c r="AEH4573" s="151"/>
      <c r="AEI4573" s="151"/>
      <c r="AEJ4573" s="151"/>
      <c r="AEK4573" s="151"/>
      <c r="AEL4573" s="151"/>
      <c r="AEM4573" s="151"/>
      <c r="AEN4573" s="151"/>
      <c r="AEO4573" s="151"/>
      <c r="AEP4573" s="151"/>
      <c r="AEQ4573" s="151"/>
      <c r="AER4573" s="151"/>
      <c r="AES4573" s="151"/>
      <c r="AET4573" s="151"/>
      <c r="AEU4573" s="151"/>
      <c r="AEV4573" s="151"/>
      <c r="AEW4573" s="151"/>
      <c r="AEX4573" s="151"/>
      <c r="AEY4573" s="151"/>
      <c r="AEZ4573" s="151"/>
      <c r="AFA4573" s="151"/>
      <c r="AFB4573" s="151"/>
      <c r="AFC4573" s="151"/>
      <c r="AFD4573" s="151"/>
      <c r="AFE4573" s="151"/>
      <c r="AFF4573" s="151"/>
      <c r="AFG4573" s="151"/>
      <c r="AFH4573" s="151"/>
      <c r="AFI4573" s="151"/>
      <c r="AFJ4573" s="151"/>
      <c r="AFK4573" s="151"/>
      <c r="AFL4573" s="151"/>
      <c r="AFM4573" s="151"/>
      <c r="AFN4573" s="151"/>
      <c r="AFO4573" s="151"/>
      <c r="AFP4573" s="151"/>
      <c r="AFQ4573" s="151"/>
      <c r="AFR4573" s="151"/>
      <c r="AFS4573" s="151"/>
      <c r="AFT4573" s="151"/>
      <c r="AFU4573" s="151"/>
      <c r="AFV4573" s="151"/>
      <c r="AFW4573" s="151"/>
      <c r="AFX4573" s="151"/>
      <c r="AFY4573" s="151"/>
      <c r="AFZ4573" s="151"/>
      <c r="AGA4573" s="151"/>
      <c r="AGB4573" s="151"/>
      <c r="AGC4573" s="151"/>
      <c r="AGD4573" s="151"/>
      <c r="AGE4573" s="151"/>
      <c r="AGF4573" s="151"/>
      <c r="AGG4573" s="151"/>
      <c r="AGH4573" s="151"/>
      <c r="AGI4573" s="151"/>
      <c r="AGJ4573" s="151"/>
      <c r="AGK4573" s="151"/>
      <c r="AGL4573" s="151"/>
      <c r="AGM4573" s="151"/>
      <c r="AGN4573" s="151"/>
      <c r="AGO4573" s="151"/>
      <c r="AGP4573" s="151"/>
      <c r="AGQ4573" s="151"/>
      <c r="AGR4573" s="151"/>
      <c r="AGS4573" s="151"/>
      <c r="AGT4573" s="151"/>
      <c r="AGU4573" s="151"/>
      <c r="AGV4573" s="151"/>
      <c r="AGW4573" s="151"/>
      <c r="AGX4573" s="151"/>
      <c r="AGY4573" s="151"/>
      <c r="AGZ4573" s="151"/>
      <c r="AHA4573" s="151"/>
      <c r="AHB4573" s="151"/>
      <c r="AHC4573" s="151"/>
      <c r="AHD4573" s="151"/>
      <c r="AHE4573" s="151"/>
      <c r="AHF4573" s="151"/>
      <c r="AHG4573" s="151"/>
      <c r="AHH4573" s="151"/>
      <c r="AHI4573" s="151"/>
      <c r="AHJ4573" s="151"/>
      <c r="AHK4573" s="151"/>
      <c r="AHL4573" s="151"/>
      <c r="AHM4573" s="151"/>
      <c r="AHN4573" s="151"/>
      <c r="AHO4573" s="151"/>
      <c r="AHP4573" s="151"/>
      <c r="AHQ4573" s="151"/>
      <c r="AHR4573" s="151"/>
      <c r="AHS4573" s="151"/>
      <c r="AHT4573" s="151"/>
      <c r="AHU4573" s="151"/>
      <c r="AHV4573" s="151"/>
      <c r="AHW4573" s="151"/>
      <c r="AHX4573" s="151"/>
      <c r="AHY4573" s="151"/>
      <c r="AHZ4573" s="151"/>
      <c r="AIA4573" s="151"/>
      <c r="AIB4573" s="151"/>
      <c r="AIC4573" s="151"/>
      <c r="AID4573" s="151"/>
      <c r="AIE4573" s="151"/>
      <c r="AIF4573" s="151"/>
      <c r="AIG4573" s="151"/>
      <c r="AIH4573" s="151"/>
      <c r="AII4573" s="151"/>
      <c r="AIJ4573" s="151"/>
      <c r="AIK4573" s="151"/>
      <c r="AIL4573" s="151"/>
      <c r="AIM4573" s="151"/>
      <c r="AIN4573" s="151"/>
      <c r="AIO4573" s="151"/>
      <c r="AIP4573" s="151"/>
      <c r="AIQ4573" s="151"/>
      <c r="AIR4573" s="151"/>
      <c r="AIS4573" s="151"/>
      <c r="AIT4573" s="151"/>
      <c r="AIU4573" s="151"/>
      <c r="AIV4573" s="151"/>
      <c r="AIW4573" s="151"/>
      <c r="AIX4573" s="151"/>
      <c r="AIY4573" s="151"/>
      <c r="AIZ4573" s="151"/>
      <c r="AJA4573" s="151"/>
      <c r="AJB4573" s="151"/>
      <c r="AJC4573" s="151"/>
      <c r="AJD4573" s="151"/>
      <c r="AJE4573" s="151"/>
      <c r="AJF4573" s="151"/>
      <c r="AJG4573" s="151"/>
      <c r="AJH4573" s="151"/>
      <c r="AJI4573" s="151"/>
      <c r="AJJ4573" s="151"/>
      <c r="AJK4573" s="151"/>
      <c r="AJL4573" s="151"/>
      <c r="AJM4573" s="151"/>
      <c r="AJN4573" s="151"/>
      <c r="AJO4573" s="151"/>
      <c r="AJP4573" s="151"/>
      <c r="AJQ4573" s="151"/>
      <c r="AJR4573" s="151"/>
      <c r="AJS4573" s="151"/>
      <c r="AJT4573" s="151"/>
      <c r="AJU4573" s="151"/>
      <c r="AJV4573" s="151"/>
      <c r="AJW4573" s="151"/>
      <c r="AJX4573" s="151"/>
      <c r="AJY4573" s="151"/>
      <c r="AJZ4573" s="151"/>
      <c r="AKA4573" s="151"/>
      <c r="AKB4573" s="151"/>
      <c r="AKC4573" s="151"/>
      <c r="AKD4573" s="151"/>
      <c r="AKE4573" s="151"/>
      <c r="AKF4573" s="151"/>
      <c r="AKG4573" s="151"/>
      <c r="AKH4573" s="151"/>
      <c r="AKI4573" s="151"/>
      <c r="AKJ4573" s="151"/>
      <c r="AKK4573" s="151"/>
      <c r="AKL4573" s="151"/>
      <c r="AKM4573" s="151"/>
      <c r="AKN4573" s="151"/>
      <c r="AKO4573" s="151"/>
      <c r="AKP4573" s="151"/>
      <c r="AKQ4573" s="151"/>
      <c r="AKR4573" s="151"/>
      <c r="AKS4573" s="151"/>
      <c r="AKT4573" s="151"/>
      <c r="AKU4573" s="151"/>
      <c r="AKV4573" s="151"/>
      <c r="AKW4573" s="151"/>
      <c r="AKX4573" s="151"/>
      <c r="AKY4573" s="151"/>
      <c r="AKZ4573" s="151"/>
      <c r="ALA4573" s="151"/>
      <c r="ALB4573" s="151"/>
      <c r="ALC4573" s="151"/>
      <c r="ALD4573" s="151"/>
      <c r="ALE4573" s="151"/>
      <c r="ALF4573" s="151"/>
      <c r="ALG4573" s="151"/>
      <c r="ALH4573" s="151"/>
      <c r="ALI4573" s="151"/>
      <c r="ALJ4573" s="151"/>
      <c r="ALK4573" s="151"/>
      <c r="ALL4573" s="151"/>
      <c r="ALM4573" s="151"/>
      <c r="ALN4573" s="151"/>
      <c r="ALO4573" s="151"/>
      <c r="ALP4573" s="151"/>
      <c r="ALQ4573" s="151"/>
      <c r="ALR4573" s="151"/>
      <c r="ALS4573" s="151"/>
      <c r="ALT4573" s="151"/>
      <c r="ALU4573" s="151"/>
      <c r="ALV4573" s="151"/>
      <c r="ALW4573" s="151"/>
      <c r="ALX4573" s="151"/>
      <c r="ALY4573" s="151"/>
      <c r="ALZ4573" s="151"/>
      <c r="AMA4573" s="151"/>
      <c r="AMB4573" s="151"/>
      <c r="AMC4573" s="151"/>
      <c r="AMD4573" s="151"/>
      <c r="AME4573" s="151"/>
      <c r="AMF4573" s="151"/>
      <c r="AMG4573" s="151"/>
      <c r="AMH4573" s="151"/>
      <c r="AMI4573" s="151"/>
      <c r="AMJ4573" s="151"/>
      <c r="AMK4573" s="151"/>
      <c r="AML4573" s="151"/>
      <c r="AMM4573" s="151"/>
      <c r="AMN4573" s="151"/>
      <c r="AMO4573" s="151"/>
      <c r="AMP4573" s="151"/>
      <c r="AMQ4573" s="151"/>
      <c r="AMR4573" s="151"/>
      <c r="AMS4573" s="151"/>
      <c r="AMT4573" s="151"/>
      <c r="AMU4573" s="151"/>
      <c r="AMV4573" s="151"/>
      <c r="AMW4573" s="151"/>
      <c r="AMX4573" s="151"/>
      <c r="AMY4573" s="151"/>
      <c r="AMZ4573" s="151"/>
      <c r="ANA4573" s="151"/>
      <c r="ANB4573" s="151"/>
      <c r="ANC4573" s="151"/>
      <c r="AND4573" s="151"/>
      <c r="ANE4573" s="151"/>
      <c r="ANF4573" s="151"/>
      <c r="ANG4573" s="151"/>
      <c r="ANH4573" s="151"/>
      <c r="ANI4573" s="151"/>
      <c r="ANJ4573" s="151"/>
      <c r="ANK4573" s="151"/>
      <c r="ANL4573" s="151"/>
      <c r="ANM4573" s="151"/>
      <c r="ANN4573" s="151"/>
      <c r="ANO4573" s="151"/>
      <c r="ANP4573" s="151"/>
      <c r="ANQ4573" s="151"/>
      <c r="ANR4573" s="151"/>
      <c r="ANS4573" s="151"/>
      <c r="ANT4573" s="151"/>
      <c r="ANU4573" s="151"/>
      <c r="ANV4573" s="151"/>
      <c r="ANW4573" s="151"/>
      <c r="ANX4573" s="151"/>
      <c r="ANY4573" s="151"/>
      <c r="ANZ4573" s="151"/>
      <c r="AOA4573" s="151"/>
      <c r="AOB4573" s="151"/>
      <c r="AOC4573" s="151"/>
      <c r="AOD4573" s="151"/>
      <c r="AOE4573" s="151"/>
      <c r="AOF4573" s="151"/>
      <c r="AOG4573" s="151"/>
      <c r="AOH4573" s="151"/>
      <c r="AOI4573" s="151"/>
      <c r="AOJ4573" s="151"/>
      <c r="AOK4573" s="151"/>
      <c r="AOL4573" s="151"/>
      <c r="AOM4573" s="151"/>
      <c r="AON4573" s="151"/>
      <c r="AOO4573" s="151"/>
      <c r="AOP4573" s="151"/>
      <c r="AOQ4573" s="151"/>
      <c r="AOR4573" s="151"/>
      <c r="AOS4573" s="151"/>
      <c r="AOT4573" s="151"/>
      <c r="AOU4573" s="151"/>
      <c r="AOV4573" s="151"/>
      <c r="AOW4573" s="151"/>
      <c r="AOX4573" s="151"/>
      <c r="AOY4573" s="151"/>
      <c r="AOZ4573" s="151"/>
      <c r="APA4573" s="151"/>
      <c r="APB4573" s="151"/>
      <c r="APC4573" s="151"/>
      <c r="APD4573" s="151"/>
      <c r="APE4573" s="151"/>
      <c r="APF4573" s="151"/>
      <c r="APG4573" s="151"/>
      <c r="APH4573" s="151"/>
      <c r="API4573" s="151"/>
      <c r="APJ4573" s="151"/>
      <c r="APK4573" s="151"/>
      <c r="APL4573" s="151"/>
      <c r="APM4573" s="151"/>
      <c r="APN4573" s="151"/>
      <c r="APO4573" s="151"/>
      <c r="APP4573" s="151"/>
      <c r="APQ4573" s="151"/>
      <c r="APR4573" s="151"/>
      <c r="APS4573" s="151"/>
      <c r="APT4573" s="151"/>
      <c r="APU4573" s="151"/>
      <c r="APV4573" s="151"/>
      <c r="APW4573" s="151"/>
      <c r="APX4573" s="151"/>
      <c r="APY4573" s="151"/>
      <c r="APZ4573" s="151"/>
      <c r="AQA4573" s="151"/>
      <c r="AQB4573" s="151"/>
      <c r="AQC4573" s="151"/>
      <c r="AQD4573" s="151"/>
      <c r="AQE4573" s="151"/>
      <c r="AQF4573" s="151"/>
      <c r="AQG4573" s="151"/>
      <c r="AQH4573" s="151"/>
      <c r="AQI4573" s="151"/>
      <c r="AQJ4573" s="151"/>
      <c r="AQK4573" s="151"/>
      <c r="AQL4573" s="151"/>
      <c r="AQM4573" s="151"/>
      <c r="AQN4573" s="151"/>
      <c r="AQO4573" s="151"/>
      <c r="AQP4573" s="151"/>
      <c r="AQQ4573" s="151"/>
      <c r="AQR4573" s="151"/>
      <c r="AQS4573" s="151"/>
      <c r="AQT4573" s="151"/>
      <c r="AQU4573" s="151"/>
      <c r="AQV4573" s="151"/>
      <c r="AQW4573" s="151"/>
      <c r="AQX4573" s="151"/>
      <c r="AQY4573" s="151"/>
      <c r="AQZ4573" s="151"/>
      <c r="ARA4573" s="151"/>
      <c r="ARB4573" s="151"/>
      <c r="ARC4573" s="151"/>
      <c r="ARD4573" s="151"/>
      <c r="ARE4573" s="151"/>
      <c r="ARF4573" s="151"/>
      <c r="ARG4573" s="151"/>
      <c r="ARH4573" s="151"/>
      <c r="ARI4573" s="151"/>
      <c r="ARJ4573" s="151"/>
      <c r="ARK4573" s="151"/>
      <c r="ARL4573" s="151"/>
      <c r="ARM4573" s="151"/>
      <c r="ARN4573" s="151"/>
      <c r="ARO4573" s="151"/>
      <c r="ARP4573" s="151"/>
      <c r="ARQ4573" s="151"/>
      <c r="ARR4573" s="151"/>
      <c r="ARS4573" s="151"/>
      <c r="ART4573" s="151"/>
      <c r="ARU4573" s="151"/>
      <c r="ARV4573" s="151"/>
      <c r="ARW4573" s="151"/>
      <c r="ARX4573" s="151"/>
      <c r="ARY4573" s="151"/>
      <c r="ARZ4573" s="151"/>
      <c r="ASA4573" s="151"/>
      <c r="ASB4573" s="151"/>
      <c r="ASC4573" s="151"/>
      <c r="ASD4573" s="151"/>
      <c r="ASE4573" s="151"/>
      <c r="ASF4573" s="151"/>
      <c r="ASG4573" s="151"/>
      <c r="ASH4573" s="151"/>
      <c r="ASI4573" s="151"/>
      <c r="ASJ4573" s="151"/>
      <c r="ASK4573" s="151"/>
      <c r="ASL4573" s="151"/>
      <c r="ASM4573" s="151"/>
      <c r="ASN4573" s="151"/>
      <c r="ASO4573" s="151"/>
      <c r="ASP4573" s="151"/>
      <c r="ASQ4573" s="151"/>
      <c r="ASR4573" s="151"/>
      <c r="ASS4573" s="151"/>
      <c r="AST4573" s="151"/>
      <c r="ASU4573" s="151"/>
      <c r="ASV4573" s="151"/>
      <c r="ASW4573" s="151"/>
      <c r="ASX4573" s="151"/>
      <c r="ASY4573" s="151"/>
      <c r="ASZ4573" s="151"/>
      <c r="ATA4573" s="151"/>
      <c r="ATB4573" s="151"/>
      <c r="ATC4573" s="151"/>
      <c r="ATD4573" s="151"/>
      <c r="ATE4573" s="151"/>
      <c r="ATF4573" s="151"/>
      <c r="ATG4573" s="151"/>
      <c r="ATH4573" s="151"/>
      <c r="ATI4573" s="151"/>
      <c r="ATJ4573" s="151"/>
      <c r="ATK4573" s="151"/>
      <c r="ATL4573" s="151"/>
      <c r="ATM4573" s="151"/>
      <c r="ATN4573" s="151"/>
      <c r="ATO4573" s="151"/>
      <c r="ATP4573" s="151"/>
      <c r="ATQ4573" s="151"/>
      <c r="ATR4573" s="151"/>
      <c r="ATS4573" s="151"/>
      <c r="ATT4573" s="151"/>
      <c r="ATU4573" s="151"/>
      <c r="ATV4573" s="151"/>
      <c r="ATW4573" s="151"/>
      <c r="ATX4573" s="151"/>
      <c r="ATY4573" s="151"/>
      <c r="ATZ4573" s="151"/>
      <c r="AUA4573" s="151"/>
      <c r="AUB4573" s="151"/>
      <c r="AUC4573" s="151"/>
      <c r="AUD4573" s="151"/>
      <c r="AUE4573" s="151"/>
      <c r="AUF4573" s="151"/>
      <c r="AUG4573" s="151"/>
      <c r="AUH4573" s="151"/>
      <c r="AUI4573" s="151"/>
      <c r="AUJ4573" s="151"/>
      <c r="AUK4573" s="151"/>
      <c r="AUL4573" s="151"/>
      <c r="AUM4573" s="151"/>
      <c r="AUN4573" s="151"/>
      <c r="AUO4573" s="151"/>
      <c r="AUP4573" s="151"/>
      <c r="AUQ4573" s="151"/>
      <c r="AUR4573" s="151"/>
      <c r="AUS4573" s="151"/>
      <c r="AUT4573" s="151"/>
      <c r="AUU4573" s="151"/>
      <c r="AUV4573" s="151"/>
      <c r="AUW4573" s="151"/>
      <c r="AUX4573" s="151"/>
      <c r="AUY4573" s="151"/>
      <c r="AUZ4573" s="151"/>
      <c r="AVA4573" s="151"/>
      <c r="AVB4573" s="151"/>
      <c r="AVC4573" s="151"/>
      <c r="AVD4573" s="151"/>
      <c r="AVE4573" s="151"/>
      <c r="AVF4573" s="151"/>
      <c r="AVG4573" s="151"/>
      <c r="AVH4573" s="151"/>
      <c r="AVI4573" s="151"/>
      <c r="AVJ4573" s="151"/>
      <c r="AVK4573" s="151"/>
      <c r="AVL4573" s="151"/>
      <c r="AVM4573" s="151"/>
      <c r="AVN4573" s="151"/>
      <c r="AVO4573" s="151"/>
      <c r="AVP4573" s="151"/>
      <c r="AVQ4573" s="151"/>
      <c r="AVR4573" s="151"/>
      <c r="AVS4573" s="151"/>
      <c r="AVT4573" s="151"/>
      <c r="AVU4573" s="151"/>
      <c r="AVV4573" s="151"/>
      <c r="AVW4573" s="151"/>
      <c r="AVX4573" s="151"/>
      <c r="AVY4573" s="151"/>
      <c r="AVZ4573" s="151"/>
      <c r="AWA4573" s="151"/>
      <c r="AWB4573" s="151"/>
      <c r="AWC4573" s="151"/>
      <c r="AWD4573" s="151"/>
      <c r="AWE4573" s="151"/>
      <c r="AWF4573" s="151"/>
      <c r="AWG4573" s="151"/>
      <c r="AWH4573" s="151"/>
      <c r="AWI4573" s="151"/>
      <c r="AWJ4573" s="151"/>
      <c r="AWK4573" s="151"/>
      <c r="AWL4573" s="151"/>
      <c r="AWM4573" s="151"/>
      <c r="AWN4573" s="151"/>
      <c r="AWO4573" s="151"/>
      <c r="AWP4573" s="151"/>
      <c r="AWQ4573" s="151"/>
      <c r="AWR4573" s="151"/>
      <c r="AWS4573" s="151"/>
      <c r="AWT4573" s="151"/>
      <c r="AWU4573" s="151"/>
      <c r="AWV4573" s="151"/>
      <c r="AWW4573" s="151"/>
      <c r="AWX4573" s="151"/>
      <c r="AWY4573" s="151"/>
      <c r="AWZ4573" s="151"/>
      <c r="AXA4573" s="151"/>
      <c r="AXB4573" s="151"/>
      <c r="AXC4573" s="151"/>
      <c r="AXD4573" s="151"/>
      <c r="AXE4573" s="151"/>
      <c r="AXF4573" s="151"/>
      <c r="AXG4573" s="151"/>
      <c r="AXH4573" s="151"/>
      <c r="AXI4573" s="151"/>
      <c r="AXJ4573" s="151"/>
      <c r="AXK4573" s="151"/>
      <c r="AXL4573" s="151"/>
      <c r="AXM4573" s="151"/>
      <c r="AXN4573" s="151"/>
      <c r="AXO4573" s="151"/>
      <c r="AXP4573" s="151"/>
      <c r="AXQ4573" s="151"/>
      <c r="AXR4573" s="151"/>
      <c r="AXS4573" s="151"/>
      <c r="AXT4573" s="151"/>
      <c r="AXU4573" s="151"/>
      <c r="AXV4573" s="151"/>
      <c r="AXW4573" s="151"/>
      <c r="AXX4573" s="151"/>
      <c r="AXY4573" s="151"/>
      <c r="AXZ4573" s="151"/>
      <c r="AYA4573" s="151"/>
      <c r="AYB4573" s="151"/>
      <c r="AYC4573" s="151"/>
      <c r="AYD4573" s="151"/>
      <c r="AYE4573" s="151"/>
      <c r="AYF4573" s="151"/>
      <c r="AYG4573" s="151"/>
      <c r="AYH4573" s="151"/>
      <c r="AYI4573" s="151"/>
      <c r="AYJ4573" s="151"/>
      <c r="AYK4573" s="151"/>
      <c r="AYL4573" s="151"/>
      <c r="AYM4573" s="151"/>
      <c r="AYN4573" s="151"/>
      <c r="AYO4573" s="151"/>
      <c r="AYP4573" s="151"/>
      <c r="AYQ4573" s="151"/>
      <c r="AYR4573" s="151"/>
      <c r="AYS4573" s="151"/>
      <c r="AYT4573" s="151"/>
      <c r="AYU4573" s="151"/>
      <c r="AYV4573" s="151"/>
      <c r="AYW4573" s="151"/>
      <c r="AYX4573" s="151"/>
      <c r="AYY4573" s="151"/>
      <c r="AYZ4573" s="151"/>
      <c r="AZA4573" s="151"/>
      <c r="AZB4573" s="151"/>
      <c r="AZC4573" s="151"/>
      <c r="AZD4573" s="151"/>
      <c r="AZE4573" s="151"/>
      <c r="AZF4573" s="151"/>
      <c r="AZG4573" s="151"/>
      <c r="AZH4573" s="151"/>
      <c r="AZI4573" s="151"/>
      <c r="AZJ4573" s="151"/>
      <c r="AZK4573" s="151"/>
      <c r="AZL4573" s="151"/>
      <c r="AZM4573" s="151"/>
      <c r="AZN4573" s="151"/>
      <c r="AZO4573" s="151"/>
      <c r="AZP4573" s="151"/>
      <c r="AZQ4573" s="151"/>
      <c r="AZR4573" s="151"/>
      <c r="AZS4573" s="151"/>
      <c r="AZT4573" s="151"/>
      <c r="AZU4573" s="151"/>
      <c r="AZV4573" s="151"/>
      <c r="AZW4573" s="151"/>
      <c r="AZX4573" s="151"/>
      <c r="AZY4573" s="151"/>
      <c r="AZZ4573" s="151"/>
      <c r="BAA4573" s="151"/>
      <c r="BAB4573" s="151"/>
      <c r="BAC4573" s="151"/>
      <c r="BAD4573" s="151"/>
      <c r="BAE4573" s="151"/>
      <c r="BAF4573" s="151"/>
      <c r="BAG4573" s="151"/>
      <c r="BAH4573" s="151"/>
      <c r="BAI4573" s="151"/>
      <c r="BAJ4573" s="151"/>
      <c r="BAK4573" s="151"/>
      <c r="BAL4573" s="151"/>
      <c r="BAM4573" s="151"/>
      <c r="BAN4573" s="151"/>
      <c r="BAO4573" s="151"/>
      <c r="BAP4573" s="151"/>
      <c r="BAQ4573" s="151"/>
      <c r="BAR4573" s="151"/>
      <c r="BAS4573" s="151"/>
      <c r="BAT4573" s="151"/>
      <c r="BAU4573" s="151"/>
      <c r="BAV4573" s="151"/>
      <c r="BAW4573" s="151"/>
      <c r="BAX4573" s="151"/>
      <c r="BAY4573" s="151"/>
      <c r="BAZ4573" s="151"/>
      <c r="BBA4573" s="151"/>
      <c r="BBB4573" s="151"/>
      <c r="BBC4573" s="151"/>
      <c r="BBD4573" s="151"/>
      <c r="BBE4573" s="151"/>
      <c r="BBF4573" s="151"/>
      <c r="BBG4573" s="151"/>
      <c r="BBH4573" s="151"/>
      <c r="BBI4573" s="151"/>
      <c r="BBJ4573" s="151"/>
      <c r="BBK4573" s="151"/>
      <c r="BBL4573" s="151"/>
      <c r="BBM4573" s="151"/>
      <c r="BBN4573" s="151"/>
      <c r="BBO4573" s="151"/>
      <c r="BBP4573" s="151"/>
      <c r="BBQ4573" s="151"/>
      <c r="BBR4573" s="151"/>
      <c r="BBS4573" s="151"/>
      <c r="BBT4573" s="151"/>
      <c r="BBU4573" s="151"/>
      <c r="BBV4573" s="151"/>
      <c r="BBW4573" s="151"/>
      <c r="BBX4573" s="151"/>
      <c r="BBY4573" s="151"/>
      <c r="BBZ4573" s="151"/>
      <c r="BCA4573" s="151"/>
      <c r="BCB4573" s="151"/>
      <c r="BCC4573" s="151"/>
      <c r="BCD4573" s="151"/>
      <c r="BCE4573" s="151"/>
      <c r="BCF4573" s="151"/>
      <c r="BCG4573" s="151"/>
      <c r="BCH4573" s="151"/>
      <c r="BCI4573" s="151"/>
      <c r="BCJ4573" s="151"/>
      <c r="BCK4573" s="151"/>
      <c r="BCL4573" s="151"/>
      <c r="BCM4573" s="151"/>
      <c r="BCN4573" s="151"/>
      <c r="BCO4573" s="151"/>
      <c r="BCP4573" s="151"/>
      <c r="BCQ4573" s="151"/>
      <c r="BCR4573" s="151"/>
      <c r="BCS4573" s="151"/>
      <c r="BCT4573" s="151"/>
      <c r="BCU4573" s="151"/>
      <c r="BCV4573" s="151"/>
      <c r="BCW4573" s="151"/>
      <c r="BCX4573" s="151"/>
      <c r="BCY4573" s="151"/>
      <c r="BCZ4573" s="151"/>
      <c r="BDA4573" s="151"/>
      <c r="BDB4573" s="151"/>
      <c r="BDC4573" s="151"/>
      <c r="BDD4573" s="151"/>
      <c r="BDE4573" s="151"/>
      <c r="BDF4573" s="151"/>
      <c r="BDG4573" s="151"/>
      <c r="BDH4573" s="151"/>
      <c r="BDI4573" s="151"/>
      <c r="BDJ4573" s="151"/>
      <c r="BDK4573" s="151"/>
      <c r="BDL4573" s="151"/>
      <c r="BDM4573" s="151"/>
      <c r="BDN4573" s="151"/>
      <c r="BDO4573" s="151"/>
      <c r="BDP4573" s="151"/>
      <c r="BDQ4573" s="151"/>
      <c r="BDR4573" s="151"/>
      <c r="BDS4573" s="151"/>
      <c r="BDT4573" s="151"/>
      <c r="BDU4573" s="151"/>
      <c r="BDV4573" s="151"/>
      <c r="BDW4573" s="151"/>
      <c r="BDX4573" s="151"/>
      <c r="BDY4573" s="151"/>
      <c r="BDZ4573" s="151"/>
      <c r="BEA4573" s="151"/>
      <c r="BEB4573" s="151"/>
      <c r="BEC4573" s="151"/>
      <c r="BED4573" s="151"/>
      <c r="BEE4573" s="151"/>
      <c r="BEF4573" s="151"/>
      <c r="BEG4573" s="151"/>
      <c r="BEH4573" s="151"/>
      <c r="BEI4573" s="151"/>
      <c r="BEJ4573" s="151"/>
      <c r="BEK4573" s="151"/>
      <c r="BEL4573" s="151"/>
      <c r="BEM4573" s="151"/>
      <c r="BEN4573" s="151"/>
      <c r="BEO4573" s="151"/>
      <c r="BEP4573" s="151"/>
      <c r="BEQ4573" s="151"/>
      <c r="BER4573" s="151"/>
      <c r="BES4573" s="151"/>
      <c r="BET4573" s="151"/>
      <c r="BEU4573" s="151"/>
      <c r="BEV4573" s="151"/>
      <c r="BEW4573" s="151"/>
      <c r="BEX4573" s="151"/>
      <c r="BEY4573" s="151"/>
      <c r="BEZ4573" s="151"/>
      <c r="BFA4573" s="151"/>
      <c r="BFB4573" s="151"/>
      <c r="BFC4573" s="151"/>
      <c r="BFD4573" s="151"/>
      <c r="BFE4573" s="151"/>
      <c r="BFF4573" s="151"/>
      <c r="BFG4573" s="151"/>
      <c r="BFH4573" s="151"/>
      <c r="BFI4573" s="151"/>
      <c r="BFJ4573" s="151"/>
      <c r="BFK4573" s="151"/>
      <c r="BFL4573" s="151"/>
      <c r="BFM4573" s="151"/>
      <c r="BFN4573" s="151"/>
      <c r="BFO4573" s="151"/>
      <c r="BFP4573" s="151"/>
      <c r="BFQ4573" s="151"/>
      <c r="BFR4573" s="151"/>
      <c r="BFS4573" s="151"/>
      <c r="BFT4573" s="151"/>
      <c r="BFU4573" s="151"/>
      <c r="BFV4573" s="151"/>
      <c r="BFW4573" s="151"/>
      <c r="BFX4573" s="151"/>
      <c r="BFY4573" s="151"/>
      <c r="BFZ4573" s="151"/>
      <c r="BGA4573" s="151"/>
      <c r="BGB4573" s="151"/>
      <c r="BGC4573" s="151"/>
      <c r="BGD4573" s="151"/>
      <c r="BGE4573" s="151"/>
      <c r="BGF4573" s="151"/>
      <c r="BGG4573" s="151"/>
      <c r="BGH4573" s="151"/>
      <c r="BGI4573" s="151"/>
      <c r="BGJ4573" s="151"/>
      <c r="BGK4573" s="151"/>
      <c r="BGL4573" s="151"/>
      <c r="BGM4573" s="151"/>
      <c r="BGN4573" s="151"/>
      <c r="BGO4573" s="151"/>
      <c r="BGP4573" s="151"/>
      <c r="BGQ4573" s="151"/>
      <c r="BGR4573" s="151"/>
      <c r="BGS4573" s="151"/>
      <c r="BGT4573" s="151"/>
      <c r="BGU4573" s="151"/>
      <c r="BGV4573" s="151"/>
      <c r="BGW4573" s="151"/>
      <c r="BGX4573" s="151"/>
      <c r="BGY4573" s="151"/>
      <c r="BGZ4573" s="151"/>
      <c r="BHA4573" s="151"/>
      <c r="BHB4573" s="151"/>
      <c r="BHC4573" s="151"/>
      <c r="BHD4573" s="151"/>
      <c r="BHE4573" s="151"/>
      <c r="BHF4573" s="151"/>
      <c r="BHG4573" s="151"/>
      <c r="BHH4573" s="151"/>
      <c r="BHI4573" s="151"/>
      <c r="BHJ4573" s="151"/>
      <c r="BHK4573" s="151"/>
      <c r="BHL4573" s="151"/>
      <c r="BHM4573" s="151"/>
      <c r="BHN4573" s="151"/>
      <c r="BHO4573" s="151"/>
      <c r="BHP4573" s="151"/>
      <c r="BHQ4573" s="151"/>
      <c r="BHR4573" s="151"/>
      <c r="BHS4573" s="151"/>
      <c r="BHT4573" s="151"/>
      <c r="BHU4573" s="151"/>
      <c r="BHV4573" s="151"/>
      <c r="BHW4573" s="151"/>
      <c r="BHX4573" s="151"/>
      <c r="BHY4573" s="151"/>
      <c r="BHZ4573" s="151"/>
      <c r="BIA4573" s="151"/>
      <c r="BIB4573" s="151"/>
      <c r="BIC4573" s="151"/>
      <c r="BID4573" s="151"/>
      <c r="BIE4573" s="151"/>
      <c r="BIF4573" s="151"/>
      <c r="BIG4573" s="151"/>
      <c r="BIH4573" s="151"/>
      <c r="BII4573" s="151"/>
      <c r="BIJ4573" s="151"/>
      <c r="BIK4573" s="151"/>
      <c r="BIL4573" s="151"/>
      <c r="BIM4573" s="151"/>
      <c r="BIN4573" s="151"/>
      <c r="BIO4573" s="151"/>
      <c r="BIP4573" s="151"/>
      <c r="BIQ4573" s="151"/>
      <c r="BIR4573" s="151"/>
      <c r="BIS4573" s="151"/>
      <c r="BIT4573" s="151"/>
      <c r="BIU4573" s="151"/>
      <c r="BIV4573" s="151"/>
      <c r="BIW4573" s="151"/>
      <c r="BIX4573" s="151"/>
      <c r="BIY4573" s="151"/>
      <c r="BIZ4573" s="151"/>
      <c r="BJA4573" s="151"/>
      <c r="BJB4573" s="151"/>
      <c r="BJC4573" s="151"/>
      <c r="BJD4573" s="151"/>
      <c r="BJE4573" s="151"/>
      <c r="BJF4573" s="151"/>
      <c r="BJG4573" s="151"/>
      <c r="BJH4573" s="151"/>
      <c r="BJI4573" s="151"/>
      <c r="BJJ4573" s="151"/>
      <c r="BJK4573" s="151"/>
      <c r="BJL4573" s="151"/>
      <c r="BJM4573" s="151"/>
      <c r="BJN4573" s="151"/>
      <c r="BJO4573" s="151"/>
      <c r="BJP4573" s="151"/>
      <c r="BJQ4573" s="151"/>
      <c r="BJR4573" s="151"/>
      <c r="BJS4573" s="151"/>
      <c r="BJT4573" s="151"/>
      <c r="BJU4573" s="151"/>
      <c r="BJV4573" s="151"/>
      <c r="BJW4573" s="151"/>
      <c r="BJX4573" s="151"/>
      <c r="BJY4573" s="151"/>
      <c r="BJZ4573" s="151"/>
      <c r="BKA4573" s="151"/>
      <c r="BKB4573" s="151"/>
      <c r="BKC4573" s="151"/>
      <c r="BKD4573" s="151"/>
      <c r="BKE4573" s="151"/>
      <c r="BKF4573" s="151"/>
      <c r="BKG4573" s="151"/>
      <c r="BKH4573" s="151"/>
      <c r="BKI4573" s="151"/>
      <c r="BKJ4573" s="151"/>
      <c r="BKK4573" s="151"/>
      <c r="BKL4573" s="151"/>
      <c r="BKM4573" s="151"/>
      <c r="BKN4573" s="151"/>
      <c r="BKO4573" s="151"/>
      <c r="BKP4573" s="151"/>
      <c r="BKQ4573" s="151"/>
      <c r="BKR4573" s="151"/>
      <c r="BKS4573" s="151"/>
      <c r="BKT4573" s="151"/>
      <c r="BKU4573" s="151"/>
      <c r="BKV4573" s="151"/>
      <c r="BKW4573" s="151"/>
      <c r="BKX4573" s="151"/>
      <c r="BKY4573" s="151"/>
      <c r="BKZ4573" s="151"/>
      <c r="BLA4573" s="151"/>
      <c r="BLB4573" s="151"/>
      <c r="BLC4573" s="151"/>
      <c r="BLD4573" s="151"/>
      <c r="BLE4573" s="151"/>
      <c r="BLF4573" s="151"/>
      <c r="BLG4573" s="151"/>
      <c r="BLH4573" s="151"/>
      <c r="BLI4573" s="151"/>
      <c r="BLJ4573" s="151"/>
      <c r="BLK4573" s="151"/>
      <c r="BLL4573" s="151"/>
      <c r="BLM4573" s="151"/>
      <c r="BLN4573" s="151"/>
      <c r="BLO4573" s="151"/>
      <c r="BLP4573" s="151"/>
      <c r="BLQ4573" s="151"/>
      <c r="BLR4573" s="151"/>
      <c r="BLS4573" s="151"/>
      <c r="BLT4573" s="151"/>
      <c r="BLU4573" s="151"/>
      <c r="BLV4573" s="151"/>
      <c r="BLW4573" s="151"/>
      <c r="BLX4573" s="151"/>
      <c r="BLY4573" s="151"/>
      <c r="BLZ4573" s="151"/>
      <c r="BMA4573" s="151"/>
      <c r="BMB4573" s="151"/>
      <c r="BMC4573" s="151"/>
      <c r="BMD4573" s="151"/>
      <c r="BME4573" s="151"/>
      <c r="BMF4573" s="151"/>
      <c r="BMG4573" s="151"/>
      <c r="BMH4573" s="151"/>
      <c r="BMI4573" s="151"/>
      <c r="BMJ4573" s="151"/>
      <c r="BMK4573" s="151"/>
      <c r="BML4573" s="151"/>
      <c r="BMM4573" s="151"/>
      <c r="BMN4573" s="151"/>
      <c r="BMO4573" s="151"/>
      <c r="BMP4573" s="151"/>
      <c r="BMQ4573" s="151"/>
      <c r="BMR4573" s="151"/>
      <c r="BMS4573" s="151"/>
      <c r="BMT4573" s="151"/>
      <c r="BMU4573" s="151"/>
      <c r="BMV4573" s="151"/>
      <c r="BMW4573" s="151"/>
      <c r="BMX4573" s="151"/>
      <c r="BMY4573" s="151"/>
      <c r="BMZ4573" s="151"/>
      <c r="BNA4573" s="151"/>
      <c r="BNB4573" s="151"/>
      <c r="BNC4573" s="151"/>
      <c r="BND4573" s="151"/>
      <c r="BNE4573" s="151"/>
      <c r="BNF4573" s="151"/>
      <c r="BNG4573" s="151"/>
      <c r="BNH4573" s="151"/>
      <c r="BNI4573" s="151"/>
      <c r="BNJ4573" s="151"/>
      <c r="BNK4573" s="151"/>
      <c r="BNL4573" s="151"/>
      <c r="BNM4573" s="151"/>
      <c r="BNN4573" s="151"/>
      <c r="BNO4573" s="151"/>
      <c r="BNP4573" s="151"/>
      <c r="BNQ4573" s="151"/>
      <c r="BNR4573" s="151"/>
      <c r="BNS4573" s="151"/>
      <c r="BNT4573" s="151"/>
      <c r="BNU4573" s="151"/>
      <c r="BNV4573" s="151"/>
      <c r="BNW4573" s="151"/>
      <c r="BNX4573" s="151"/>
      <c r="BNY4573" s="151"/>
      <c r="BNZ4573" s="151"/>
      <c r="BOA4573" s="151"/>
      <c r="BOB4573" s="151"/>
      <c r="BOC4573" s="151"/>
      <c r="BOD4573" s="151"/>
      <c r="BOE4573" s="151"/>
      <c r="BOF4573" s="151"/>
      <c r="BOG4573" s="151"/>
      <c r="BOH4573" s="151"/>
      <c r="BOI4573" s="151"/>
      <c r="BOJ4573" s="151"/>
      <c r="BOK4573" s="151"/>
      <c r="BOL4573" s="151"/>
      <c r="BOM4573" s="151"/>
      <c r="BON4573" s="151"/>
      <c r="BOO4573" s="151"/>
      <c r="BOP4573" s="151"/>
      <c r="BOQ4573" s="151"/>
      <c r="BOR4573" s="151"/>
      <c r="BOS4573" s="151"/>
      <c r="BOT4573" s="151"/>
      <c r="BOU4573" s="151"/>
      <c r="BOV4573" s="151"/>
      <c r="BOW4573" s="151"/>
      <c r="BOX4573" s="151"/>
      <c r="BOY4573" s="151"/>
      <c r="BOZ4573" s="151"/>
      <c r="BPA4573" s="151"/>
      <c r="BPB4573" s="151"/>
      <c r="BPC4573" s="151"/>
      <c r="BPD4573" s="151"/>
      <c r="BPE4573" s="151"/>
      <c r="BPF4573" s="151"/>
      <c r="BPG4573" s="151"/>
      <c r="BPH4573" s="151"/>
      <c r="BPI4573" s="151"/>
      <c r="BPJ4573" s="151"/>
      <c r="BPK4573" s="151"/>
      <c r="BPL4573" s="151"/>
      <c r="BPM4573" s="151"/>
      <c r="BPN4573" s="151"/>
      <c r="BPO4573" s="151"/>
      <c r="BPP4573" s="151"/>
      <c r="BPQ4573" s="151"/>
      <c r="BPR4573" s="151"/>
      <c r="BPS4573" s="151"/>
      <c r="BPT4573" s="151"/>
      <c r="BPU4573" s="151"/>
      <c r="BPV4573" s="151"/>
      <c r="BPW4573" s="151"/>
      <c r="BPX4573" s="151"/>
      <c r="BPY4573" s="151"/>
      <c r="BPZ4573" s="151"/>
      <c r="BQA4573" s="151"/>
      <c r="BQB4573" s="151"/>
      <c r="BQC4573" s="151"/>
      <c r="BQD4573" s="151"/>
      <c r="BQE4573" s="151"/>
      <c r="BQF4573" s="151"/>
      <c r="BQG4573" s="151"/>
      <c r="BQH4573" s="151"/>
      <c r="BQI4573" s="151"/>
      <c r="BQJ4573" s="151"/>
      <c r="BQK4573" s="151"/>
      <c r="BQL4573" s="151"/>
      <c r="BQM4573" s="151"/>
      <c r="BQN4573" s="151"/>
      <c r="BQO4573" s="151"/>
      <c r="BQP4573" s="151"/>
      <c r="BQQ4573" s="151"/>
      <c r="BQR4573" s="151"/>
      <c r="BQS4573" s="151"/>
      <c r="BQT4573" s="151"/>
      <c r="BQU4573" s="151"/>
      <c r="BQV4573" s="151"/>
      <c r="BQW4573" s="151"/>
      <c r="BQX4573" s="151"/>
      <c r="BQY4573" s="151"/>
      <c r="BQZ4573" s="151"/>
      <c r="BRA4573" s="151"/>
      <c r="BRB4573" s="151"/>
      <c r="BRC4573" s="151"/>
      <c r="BRD4573" s="151"/>
      <c r="BRE4573" s="151"/>
      <c r="BRF4573" s="151"/>
      <c r="BRG4573" s="151"/>
      <c r="BRH4573" s="151"/>
      <c r="BRI4573" s="151"/>
      <c r="BRJ4573" s="151"/>
      <c r="BRK4573" s="151"/>
      <c r="BRL4573" s="151"/>
      <c r="BRM4573" s="151"/>
      <c r="BRN4573" s="151"/>
      <c r="BRO4573" s="151"/>
      <c r="BRP4573" s="151"/>
      <c r="BRQ4573" s="151"/>
      <c r="BRR4573" s="151"/>
      <c r="BRS4573" s="151"/>
      <c r="BRT4573" s="151"/>
      <c r="BRU4573" s="151"/>
      <c r="BRV4573" s="151"/>
      <c r="BRW4573" s="151"/>
      <c r="BRX4573" s="151"/>
      <c r="BRY4573" s="151"/>
      <c r="BRZ4573" s="151"/>
      <c r="BSA4573" s="151"/>
      <c r="BSB4573" s="151"/>
      <c r="BSC4573" s="151"/>
      <c r="BSD4573" s="151"/>
      <c r="BSE4573" s="151"/>
      <c r="BSF4573" s="151"/>
      <c r="BSG4573" s="151"/>
      <c r="BSH4573" s="151"/>
      <c r="BSI4573" s="151"/>
      <c r="BSJ4573" s="151"/>
      <c r="BSK4573" s="151"/>
      <c r="BSL4573" s="151"/>
      <c r="BSM4573" s="151"/>
      <c r="BSN4573" s="151"/>
      <c r="BSO4573" s="151"/>
      <c r="BSP4573" s="151"/>
      <c r="BSQ4573" s="151"/>
      <c r="BSR4573" s="151"/>
      <c r="BSS4573" s="151"/>
      <c r="BST4573" s="151"/>
      <c r="BSU4573" s="151"/>
      <c r="BSV4573" s="151"/>
      <c r="BSW4573" s="151"/>
      <c r="BSX4573" s="151"/>
      <c r="BSY4573" s="151"/>
      <c r="BSZ4573" s="151"/>
      <c r="BTA4573" s="151"/>
      <c r="BTB4573" s="151"/>
      <c r="BTC4573" s="151"/>
      <c r="BTD4573" s="151"/>
      <c r="BTE4573" s="151"/>
      <c r="BTF4573" s="151"/>
      <c r="BTG4573" s="151"/>
      <c r="BTH4573" s="151"/>
      <c r="BTI4573" s="151"/>
      <c r="BTJ4573" s="151"/>
      <c r="BTK4573" s="151"/>
      <c r="BTL4573" s="151"/>
      <c r="BTM4573" s="151"/>
      <c r="BTN4573" s="151"/>
      <c r="BTO4573" s="151"/>
      <c r="BTP4573" s="151"/>
      <c r="BTQ4573" s="151"/>
      <c r="BTR4573" s="151"/>
      <c r="BTS4573" s="151"/>
      <c r="BTT4573" s="151"/>
      <c r="BTU4573" s="151"/>
      <c r="BTV4573" s="151"/>
      <c r="BTW4573" s="151"/>
      <c r="BTX4573" s="151"/>
      <c r="BTY4573" s="151"/>
      <c r="BTZ4573" s="151"/>
      <c r="BUA4573" s="151"/>
      <c r="BUB4573" s="151"/>
      <c r="BUC4573" s="151"/>
      <c r="BUD4573" s="151"/>
      <c r="BUE4573" s="151"/>
      <c r="BUF4573" s="151"/>
      <c r="BUG4573" s="151"/>
      <c r="BUH4573" s="151"/>
      <c r="BUI4573" s="151"/>
      <c r="BUJ4573" s="151"/>
      <c r="BUK4573" s="151"/>
      <c r="BUL4573" s="151"/>
      <c r="BUM4573" s="151"/>
      <c r="BUN4573" s="151"/>
      <c r="BUO4573" s="151"/>
      <c r="BUP4573" s="151"/>
      <c r="BUQ4573" s="151"/>
      <c r="BUR4573" s="151"/>
      <c r="BUS4573" s="151"/>
      <c r="BUT4573" s="151"/>
      <c r="BUU4573" s="151"/>
      <c r="BUV4573" s="151"/>
      <c r="BUW4573" s="151"/>
      <c r="BUX4573" s="151"/>
      <c r="BUY4573" s="151"/>
      <c r="BUZ4573" s="151"/>
      <c r="BVA4573" s="151"/>
      <c r="BVB4573" s="151"/>
      <c r="BVC4573" s="151"/>
      <c r="BVD4573" s="151"/>
      <c r="BVE4573" s="151"/>
      <c r="BVF4573" s="151"/>
      <c r="BVG4573" s="151"/>
      <c r="BVH4573" s="151"/>
      <c r="BVI4573" s="151"/>
      <c r="BVJ4573" s="151"/>
      <c r="BVK4573" s="151"/>
      <c r="BVL4573" s="151"/>
      <c r="BVM4573" s="151"/>
      <c r="BVN4573" s="151"/>
      <c r="BVO4573" s="151"/>
      <c r="BVP4573" s="151"/>
      <c r="BVQ4573" s="151"/>
      <c r="BVR4573" s="151"/>
      <c r="BVS4573" s="151"/>
      <c r="BVT4573" s="151"/>
      <c r="BVU4573" s="151"/>
      <c r="BVV4573" s="151"/>
      <c r="BVW4573" s="151"/>
      <c r="BVX4573" s="151"/>
      <c r="BVY4573" s="151"/>
      <c r="BVZ4573" s="151"/>
      <c r="BWA4573" s="151"/>
      <c r="BWB4573" s="151"/>
      <c r="BWC4573" s="151"/>
      <c r="BWD4573" s="151"/>
      <c r="BWE4573" s="151"/>
      <c r="BWF4573" s="151"/>
      <c r="BWG4573" s="151"/>
      <c r="BWH4573" s="151"/>
      <c r="BWI4573" s="151"/>
      <c r="BWJ4573" s="151"/>
      <c r="BWK4573" s="151"/>
      <c r="BWL4573" s="151"/>
      <c r="BWM4573" s="151"/>
      <c r="BWN4573" s="151"/>
      <c r="BWO4573" s="151"/>
      <c r="BWP4573" s="151"/>
      <c r="BWQ4573" s="151"/>
      <c r="BWR4573" s="151"/>
      <c r="BWS4573" s="151"/>
      <c r="BWT4573" s="151"/>
      <c r="BWU4573" s="151"/>
      <c r="BWV4573" s="151"/>
      <c r="BWW4573" s="151"/>
      <c r="BWX4573" s="151"/>
      <c r="BWY4573" s="151"/>
      <c r="BWZ4573" s="151"/>
      <c r="BXA4573" s="151"/>
      <c r="BXB4573" s="151"/>
      <c r="BXC4573" s="151"/>
      <c r="BXD4573" s="151"/>
      <c r="BXE4573" s="151"/>
      <c r="BXF4573" s="151"/>
      <c r="BXG4573" s="151"/>
      <c r="BXH4573" s="151"/>
      <c r="BXI4573" s="151"/>
      <c r="BXJ4573" s="151"/>
      <c r="BXK4573" s="151"/>
      <c r="BXL4573" s="151"/>
      <c r="BXM4573" s="151"/>
      <c r="BXN4573" s="151"/>
      <c r="BXO4573" s="151"/>
      <c r="BXP4573" s="151"/>
      <c r="BXQ4573" s="151"/>
      <c r="BXR4573" s="151"/>
      <c r="BXS4573" s="151"/>
      <c r="BXT4573" s="151"/>
      <c r="BXU4573" s="151"/>
      <c r="BXV4573" s="151"/>
      <c r="BXW4573" s="151"/>
      <c r="BXX4573" s="151"/>
      <c r="BXY4573" s="151"/>
      <c r="BXZ4573" s="151"/>
      <c r="BYA4573" s="151"/>
      <c r="BYB4573" s="151"/>
      <c r="BYC4573" s="151"/>
      <c r="BYD4573" s="151"/>
      <c r="BYE4573" s="151"/>
      <c r="BYF4573" s="151"/>
      <c r="BYG4573" s="151"/>
      <c r="BYH4573" s="151"/>
      <c r="BYI4573" s="151"/>
      <c r="BYJ4573" s="151"/>
      <c r="BYK4573" s="151"/>
      <c r="BYL4573" s="151"/>
      <c r="BYM4573" s="151"/>
      <c r="BYN4573" s="151"/>
      <c r="BYO4573" s="151"/>
      <c r="BYP4573" s="151"/>
      <c r="BYQ4573" s="151"/>
      <c r="BYR4573" s="151"/>
      <c r="BYS4573" s="151"/>
      <c r="BYT4573" s="151"/>
      <c r="BYU4573" s="151"/>
      <c r="BYV4573" s="151"/>
      <c r="BYW4573" s="151"/>
      <c r="BYX4573" s="151"/>
      <c r="BYY4573" s="151"/>
      <c r="BYZ4573" s="151"/>
      <c r="BZA4573" s="151"/>
      <c r="BZB4573" s="151"/>
      <c r="BZC4573" s="151"/>
      <c r="BZD4573" s="151"/>
      <c r="BZE4573" s="151"/>
      <c r="BZF4573" s="151"/>
      <c r="BZG4573" s="151"/>
      <c r="BZH4573" s="151"/>
      <c r="BZI4573" s="151"/>
      <c r="BZJ4573" s="151"/>
      <c r="BZK4573" s="151"/>
      <c r="BZL4573" s="151"/>
      <c r="BZM4573" s="151"/>
      <c r="BZN4573" s="151"/>
      <c r="BZO4573" s="151"/>
      <c r="BZP4573" s="151"/>
      <c r="BZQ4573" s="151"/>
      <c r="BZR4573" s="151"/>
      <c r="BZS4573" s="151"/>
      <c r="BZT4573" s="151"/>
      <c r="BZU4573" s="151"/>
      <c r="BZV4573" s="151"/>
      <c r="BZW4573" s="151"/>
      <c r="BZX4573" s="151"/>
      <c r="BZY4573" s="151"/>
      <c r="BZZ4573" s="151"/>
      <c r="CAA4573" s="151"/>
      <c r="CAB4573" s="151"/>
      <c r="CAC4573" s="151"/>
      <c r="CAD4573" s="151"/>
      <c r="CAE4573" s="151"/>
      <c r="CAF4573" s="151"/>
      <c r="CAG4573" s="151"/>
      <c r="CAH4573" s="151"/>
      <c r="CAI4573" s="151"/>
      <c r="CAJ4573" s="151"/>
      <c r="CAK4573" s="151"/>
      <c r="CAL4573" s="151"/>
      <c r="CAM4573" s="151"/>
      <c r="CAN4573" s="151"/>
      <c r="CAO4573" s="151"/>
      <c r="CAP4573" s="151"/>
      <c r="CAQ4573" s="151"/>
      <c r="CAR4573" s="151"/>
      <c r="CAS4573" s="151"/>
      <c r="CAT4573" s="151"/>
      <c r="CAU4573" s="151"/>
      <c r="CAV4573" s="151"/>
      <c r="CAW4573" s="151"/>
      <c r="CAX4573" s="151"/>
      <c r="CAY4573" s="151"/>
      <c r="CAZ4573" s="151"/>
      <c r="CBA4573" s="151"/>
      <c r="CBB4573" s="151"/>
      <c r="CBC4573" s="151"/>
      <c r="CBD4573" s="151"/>
      <c r="CBE4573" s="151"/>
      <c r="CBF4573" s="151"/>
      <c r="CBG4573" s="151"/>
      <c r="CBH4573" s="151"/>
      <c r="CBI4573" s="151"/>
      <c r="CBJ4573" s="151"/>
      <c r="CBK4573" s="151"/>
      <c r="CBL4573" s="151"/>
      <c r="CBM4573" s="151"/>
      <c r="CBN4573" s="151"/>
      <c r="CBO4573" s="151"/>
      <c r="CBP4573" s="151"/>
      <c r="CBQ4573" s="151"/>
      <c r="CBR4573" s="151"/>
      <c r="CBS4573" s="151"/>
      <c r="CBT4573" s="151"/>
      <c r="CBU4573" s="151"/>
      <c r="CBV4573" s="151"/>
      <c r="CBW4573" s="151"/>
      <c r="CBX4573" s="151"/>
      <c r="CBY4573" s="151"/>
      <c r="CBZ4573" s="151"/>
      <c r="CCA4573" s="151"/>
      <c r="CCB4573" s="151"/>
      <c r="CCC4573" s="151"/>
      <c r="CCD4573" s="151"/>
      <c r="CCE4573" s="151"/>
      <c r="CCF4573" s="151"/>
      <c r="CCG4573" s="151"/>
      <c r="CCH4573" s="151"/>
      <c r="CCI4573" s="151"/>
      <c r="CCJ4573" s="151"/>
      <c r="CCK4573" s="151"/>
      <c r="CCL4573" s="151"/>
      <c r="CCM4573" s="151"/>
      <c r="CCN4573" s="151"/>
      <c r="CCO4573" s="151"/>
      <c r="CCP4573" s="151"/>
      <c r="CCQ4573" s="151"/>
      <c r="CCR4573" s="151"/>
      <c r="CCS4573" s="151"/>
      <c r="CCT4573" s="151"/>
      <c r="CCU4573" s="151"/>
      <c r="CCV4573" s="151"/>
      <c r="CCW4573" s="151"/>
      <c r="CCX4573" s="151"/>
      <c r="CCY4573" s="151"/>
      <c r="CCZ4573" s="151"/>
      <c r="CDA4573" s="151"/>
      <c r="CDB4573" s="151"/>
      <c r="CDC4573" s="151"/>
      <c r="CDD4573" s="151"/>
      <c r="CDE4573" s="151"/>
      <c r="CDF4573" s="151"/>
      <c r="CDG4573" s="151"/>
      <c r="CDH4573" s="151"/>
      <c r="CDI4573" s="151"/>
      <c r="CDJ4573" s="151"/>
      <c r="CDK4573" s="151"/>
      <c r="CDL4573" s="151"/>
      <c r="CDM4573" s="151"/>
      <c r="CDN4573" s="151"/>
      <c r="CDO4573" s="151"/>
      <c r="CDP4573" s="151"/>
      <c r="CDQ4573" s="151"/>
      <c r="CDR4573" s="151"/>
      <c r="CDS4573" s="151"/>
      <c r="CDT4573" s="151"/>
      <c r="CDU4573" s="151"/>
      <c r="CDV4573" s="151"/>
      <c r="CDW4573" s="151"/>
      <c r="CDX4573" s="151"/>
      <c r="CDY4573" s="151"/>
      <c r="CDZ4573" s="151"/>
      <c r="CEA4573" s="151"/>
      <c r="CEB4573" s="151"/>
      <c r="CEC4573" s="151"/>
      <c r="CED4573" s="151"/>
      <c r="CEE4573" s="151"/>
      <c r="CEF4573" s="151"/>
      <c r="CEG4573" s="151"/>
      <c r="CEH4573" s="151"/>
      <c r="CEI4573" s="151"/>
      <c r="CEJ4573" s="151"/>
      <c r="CEK4573" s="151"/>
      <c r="CEL4573" s="151"/>
      <c r="CEM4573" s="151"/>
      <c r="CEN4573" s="151"/>
      <c r="CEO4573" s="151"/>
      <c r="CEP4573" s="151"/>
      <c r="CEQ4573" s="151"/>
      <c r="CER4573" s="151"/>
      <c r="CES4573" s="151"/>
      <c r="CET4573" s="151"/>
      <c r="CEU4573" s="151"/>
      <c r="CEV4573" s="151"/>
      <c r="CEW4573" s="151"/>
      <c r="CEX4573" s="151"/>
      <c r="CEY4573" s="151"/>
      <c r="CEZ4573" s="151"/>
      <c r="CFA4573" s="151"/>
      <c r="CFB4573" s="151"/>
      <c r="CFC4573" s="151"/>
      <c r="CFD4573" s="151"/>
      <c r="CFE4573" s="151"/>
      <c r="CFF4573" s="151"/>
      <c r="CFG4573" s="151"/>
      <c r="CFH4573" s="151"/>
      <c r="CFI4573" s="151"/>
      <c r="CFJ4573" s="151"/>
      <c r="CFK4573" s="151"/>
      <c r="CFL4573" s="151"/>
      <c r="CFM4573" s="151"/>
      <c r="CFN4573" s="151"/>
      <c r="CFO4573" s="151"/>
      <c r="CFP4573" s="151"/>
      <c r="CFQ4573" s="151"/>
      <c r="CFR4573" s="151"/>
      <c r="CFS4573" s="151"/>
      <c r="CFT4573" s="151"/>
      <c r="CFU4573" s="151"/>
      <c r="CFV4573" s="151"/>
      <c r="CFW4573" s="151"/>
      <c r="CFX4573" s="151"/>
      <c r="CFY4573" s="151"/>
      <c r="CFZ4573" s="151"/>
      <c r="CGA4573" s="151"/>
      <c r="CGB4573" s="151"/>
      <c r="CGC4573" s="151"/>
      <c r="CGD4573" s="151"/>
      <c r="CGE4573" s="151"/>
      <c r="CGF4573" s="151"/>
      <c r="CGG4573" s="151"/>
      <c r="CGH4573" s="151"/>
      <c r="CGI4573" s="151"/>
      <c r="CGJ4573" s="151"/>
      <c r="CGK4573" s="151"/>
      <c r="CGL4573" s="151"/>
      <c r="CGM4573" s="151"/>
      <c r="CGN4573" s="151"/>
      <c r="CGO4573" s="151"/>
      <c r="CGP4573" s="151"/>
      <c r="CGQ4573" s="151"/>
      <c r="CGR4573" s="151"/>
      <c r="CGS4573" s="151"/>
      <c r="CGT4573" s="151"/>
      <c r="CGU4573" s="151"/>
      <c r="CGV4573" s="151"/>
      <c r="CGW4573" s="151"/>
      <c r="CGX4573" s="151"/>
      <c r="CGY4573" s="151"/>
      <c r="CGZ4573" s="151"/>
      <c r="CHA4573" s="151"/>
      <c r="CHB4573" s="151"/>
      <c r="CHC4573" s="151"/>
      <c r="CHD4573" s="151"/>
      <c r="CHE4573" s="151"/>
      <c r="CHF4573" s="151"/>
      <c r="CHG4573" s="151"/>
      <c r="CHH4573" s="151"/>
      <c r="CHI4573" s="151"/>
      <c r="CHJ4573" s="151"/>
      <c r="CHK4573" s="151"/>
      <c r="CHL4573" s="151"/>
      <c r="CHM4573" s="151"/>
      <c r="CHN4573" s="151"/>
      <c r="CHO4573" s="151"/>
      <c r="CHP4573" s="151"/>
      <c r="CHQ4573" s="151"/>
      <c r="CHR4573" s="151"/>
      <c r="CHS4573" s="151"/>
      <c r="CHT4573" s="151"/>
      <c r="CHU4573" s="151"/>
      <c r="CHV4573" s="151"/>
      <c r="CHW4573" s="151"/>
      <c r="CHX4573" s="151"/>
      <c r="CHY4573" s="151"/>
      <c r="CHZ4573" s="151"/>
      <c r="CIA4573" s="151"/>
      <c r="CIB4573" s="151"/>
      <c r="CIC4573" s="151"/>
      <c r="CID4573" s="151"/>
      <c r="CIE4573" s="151"/>
      <c r="CIF4573" s="151"/>
      <c r="CIG4573" s="151"/>
      <c r="CIH4573" s="151"/>
      <c r="CII4573" s="151"/>
      <c r="CIJ4573" s="151"/>
      <c r="CIK4573" s="151"/>
      <c r="CIL4573" s="151"/>
      <c r="CIM4573" s="151"/>
      <c r="CIN4573" s="151"/>
      <c r="CIO4573" s="151"/>
      <c r="CIP4573" s="151"/>
      <c r="CIQ4573" s="151"/>
      <c r="CIR4573" s="151"/>
      <c r="CIS4573" s="151"/>
      <c r="CIT4573" s="151"/>
      <c r="CIU4573" s="151"/>
      <c r="CIV4573" s="151"/>
      <c r="CIW4573" s="151"/>
      <c r="CIX4573" s="151"/>
      <c r="CIY4573" s="151"/>
      <c r="CIZ4573" s="151"/>
      <c r="CJA4573" s="151"/>
      <c r="CJB4573" s="151"/>
      <c r="CJC4573" s="151"/>
      <c r="CJD4573" s="151"/>
      <c r="CJE4573" s="151"/>
      <c r="CJF4573" s="151"/>
      <c r="CJG4573" s="151"/>
      <c r="CJH4573" s="151"/>
      <c r="CJI4573" s="151"/>
      <c r="CJJ4573" s="151"/>
      <c r="CJK4573" s="151"/>
      <c r="CJL4573" s="151"/>
      <c r="CJM4573" s="151"/>
      <c r="CJN4573" s="151"/>
      <c r="CJO4573" s="151"/>
      <c r="CJP4573" s="151"/>
      <c r="CJQ4573" s="151"/>
      <c r="CJR4573" s="151"/>
      <c r="CJS4573" s="151"/>
      <c r="CJT4573" s="151"/>
      <c r="CJU4573" s="151"/>
      <c r="CJV4573" s="151"/>
      <c r="CJW4573" s="151"/>
      <c r="CJX4573" s="151"/>
      <c r="CJY4573" s="151"/>
      <c r="CJZ4573" s="151"/>
      <c r="CKA4573" s="151"/>
      <c r="CKB4573" s="151"/>
      <c r="CKC4573" s="151"/>
      <c r="CKD4573" s="151"/>
      <c r="CKE4573" s="151"/>
      <c r="CKF4573" s="151"/>
      <c r="CKG4573" s="151"/>
      <c r="CKH4573" s="151"/>
      <c r="CKI4573" s="151"/>
      <c r="CKJ4573" s="151"/>
      <c r="CKK4573" s="151"/>
      <c r="CKL4573" s="151"/>
      <c r="CKM4573" s="151"/>
      <c r="CKN4573" s="151"/>
      <c r="CKO4573" s="151"/>
      <c r="CKP4573" s="151"/>
      <c r="CKQ4573" s="151"/>
      <c r="CKR4573" s="151"/>
      <c r="CKS4573" s="151"/>
      <c r="CKT4573" s="151"/>
      <c r="CKU4573" s="151"/>
      <c r="CKV4573" s="151"/>
      <c r="CKW4573" s="151"/>
      <c r="CKX4573" s="151"/>
      <c r="CKY4573" s="151"/>
      <c r="CKZ4573" s="151"/>
      <c r="CLA4573" s="151"/>
      <c r="CLB4573" s="151"/>
      <c r="CLC4573" s="151"/>
      <c r="CLD4573" s="151"/>
      <c r="CLE4573" s="151"/>
      <c r="CLF4573" s="151"/>
      <c r="CLG4573" s="151"/>
      <c r="CLH4573" s="151"/>
      <c r="CLI4573" s="151"/>
      <c r="CLJ4573" s="151"/>
      <c r="CLK4573" s="151"/>
      <c r="CLL4573" s="151"/>
      <c r="CLM4573" s="151"/>
      <c r="CLN4573" s="151"/>
      <c r="CLO4573" s="151"/>
      <c r="CLP4573" s="151"/>
      <c r="CLQ4573" s="151"/>
      <c r="CLR4573" s="151"/>
      <c r="CLS4573" s="151"/>
      <c r="CLT4573" s="151"/>
      <c r="CLU4573" s="151"/>
      <c r="CLV4573" s="151"/>
      <c r="CLW4573" s="151"/>
      <c r="CLX4573" s="151"/>
      <c r="CLY4573" s="151"/>
      <c r="CLZ4573" s="151"/>
      <c r="CMA4573" s="151"/>
      <c r="CMB4573" s="151"/>
      <c r="CMC4573" s="151"/>
      <c r="CMD4573" s="151"/>
      <c r="CME4573" s="151"/>
      <c r="CMF4573" s="151"/>
      <c r="CMG4573" s="151"/>
      <c r="CMH4573" s="151"/>
      <c r="CMI4573" s="151"/>
      <c r="CMJ4573" s="151"/>
      <c r="CMK4573" s="151"/>
      <c r="CML4573" s="151"/>
      <c r="CMM4573" s="151"/>
      <c r="CMN4573" s="151"/>
      <c r="CMO4573" s="151"/>
      <c r="CMP4573" s="151"/>
      <c r="CMQ4573" s="151"/>
      <c r="CMR4573" s="151"/>
      <c r="CMS4573" s="151"/>
      <c r="CMT4573" s="151"/>
      <c r="CMU4573" s="151"/>
      <c r="CMV4573" s="151"/>
      <c r="CMW4573" s="151"/>
      <c r="CMX4573" s="151"/>
      <c r="CMY4573" s="151"/>
      <c r="CMZ4573" s="151"/>
      <c r="CNA4573" s="151"/>
      <c r="CNB4573" s="151"/>
      <c r="CNC4573" s="151"/>
      <c r="CND4573" s="151"/>
      <c r="CNE4573" s="151"/>
      <c r="CNF4573" s="151"/>
      <c r="CNG4573" s="151"/>
      <c r="CNH4573" s="151"/>
      <c r="CNI4573" s="151"/>
      <c r="CNJ4573" s="151"/>
      <c r="CNK4573" s="151"/>
      <c r="CNL4573" s="151"/>
      <c r="CNM4573" s="151"/>
      <c r="CNN4573" s="151"/>
      <c r="CNO4573" s="151"/>
      <c r="CNP4573" s="151"/>
      <c r="CNQ4573" s="151"/>
      <c r="CNR4573" s="151"/>
      <c r="CNS4573" s="151"/>
      <c r="CNT4573" s="151"/>
      <c r="CNU4573" s="151"/>
      <c r="CNV4573" s="151"/>
      <c r="CNW4573" s="151"/>
      <c r="CNX4573" s="151"/>
      <c r="CNY4573" s="151"/>
      <c r="CNZ4573" s="151"/>
      <c r="COA4573" s="151"/>
      <c r="COB4573" s="151"/>
      <c r="COC4573" s="151"/>
      <c r="COD4573" s="151"/>
      <c r="COE4573" s="151"/>
      <c r="COF4573" s="151"/>
      <c r="COG4573" s="151"/>
      <c r="COH4573" s="151"/>
      <c r="COI4573" s="151"/>
      <c r="COJ4573" s="151"/>
      <c r="COK4573" s="151"/>
      <c r="COL4573" s="151"/>
      <c r="COM4573" s="151"/>
      <c r="CON4573" s="151"/>
      <c r="COO4573" s="151"/>
      <c r="COP4573" s="151"/>
      <c r="COQ4573" s="151"/>
      <c r="COR4573" s="151"/>
      <c r="COS4573" s="151"/>
      <c r="COT4573" s="151"/>
      <c r="COU4573" s="151"/>
      <c r="COV4573" s="151"/>
      <c r="COW4573" s="151"/>
      <c r="COX4573" s="151"/>
      <c r="COY4573" s="151"/>
      <c r="COZ4573" s="151"/>
      <c r="CPA4573" s="151"/>
      <c r="CPB4573" s="151"/>
      <c r="CPC4573" s="151"/>
      <c r="CPD4573" s="151"/>
      <c r="CPE4573" s="151"/>
      <c r="CPF4573" s="151"/>
      <c r="CPG4573" s="151"/>
      <c r="CPH4573" s="151"/>
      <c r="CPI4573" s="151"/>
      <c r="CPJ4573" s="151"/>
      <c r="CPK4573" s="151"/>
      <c r="CPL4573" s="151"/>
      <c r="CPM4573" s="151"/>
      <c r="CPN4573" s="151"/>
      <c r="CPO4573" s="151"/>
      <c r="CPP4573" s="151"/>
      <c r="CPQ4573" s="151"/>
      <c r="CPR4573" s="151"/>
      <c r="CPS4573" s="151"/>
      <c r="CPT4573" s="151"/>
      <c r="CPU4573" s="151"/>
      <c r="CPV4573" s="151"/>
      <c r="CPW4573" s="151"/>
      <c r="CPX4573" s="151"/>
      <c r="CPY4573" s="151"/>
      <c r="CPZ4573" s="151"/>
      <c r="CQA4573" s="151"/>
      <c r="CQB4573" s="151"/>
      <c r="CQC4573" s="151"/>
      <c r="CQD4573" s="151"/>
      <c r="CQE4573" s="151"/>
      <c r="CQF4573" s="151"/>
      <c r="CQG4573" s="151"/>
      <c r="CQH4573" s="151"/>
      <c r="CQI4573" s="151"/>
      <c r="CQJ4573" s="151"/>
      <c r="CQK4573" s="151"/>
      <c r="CQL4573" s="151"/>
      <c r="CQM4573" s="151"/>
      <c r="CQN4573" s="151"/>
      <c r="CQO4573" s="151"/>
      <c r="CQP4573" s="151"/>
      <c r="CQQ4573" s="151"/>
      <c r="CQR4573" s="151"/>
      <c r="CQS4573" s="151"/>
      <c r="CQT4573" s="151"/>
      <c r="CQU4573" s="151"/>
      <c r="CQV4573" s="151"/>
      <c r="CQW4573" s="151"/>
      <c r="CQX4573" s="151"/>
      <c r="CQY4573" s="151"/>
      <c r="CQZ4573" s="151"/>
      <c r="CRA4573" s="151"/>
      <c r="CRB4573" s="151"/>
      <c r="CRC4573" s="151"/>
      <c r="CRD4573" s="151"/>
      <c r="CRE4573" s="151"/>
      <c r="CRF4573" s="151"/>
      <c r="CRG4573" s="151"/>
      <c r="CRH4573" s="151"/>
      <c r="CRI4573" s="151"/>
      <c r="CRJ4573" s="151"/>
      <c r="CRK4573" s="151"/>
      <c r="CRL4573" s="151"/>
      <c r="CRM4573" s="151"/>
      <c r="CRN4573" s="151"/>
      <c r="CRO4573" s="151"/>
      <c r="CRP4573" s="151"/>
      <c r="CRQ4573" s="151"/>
      <c r="CRR4573" s="151"/>
      <c r="CRS4573" s="151"/>
      <c r="CRT4573" s="151"/>
      <c r="CRU4573" s="151"/>
      <c r="CRV4573" s="151"/>
      <c r="CRW4573" s="151"/>
      <c r="CRX4573" s="151"/>
      <c r="CRY4573" s="151"/>
      <c r="CRZ4573" s="151"/>
      <c r="CSA4573" s="151"/>
      <c r="CSB4573" s="151"/>
      <c r="CSC4573" s="151"/>
      <c r="CSD4573" s="151"/>
      <c r="CSE4573" s="151"/>
      <c r="CSF4573" s="151"/>
      <c r="CSG4573" s="151"/>
      <c r="CSH4573" s="151"/>
      <c r="CSI4573" s="151"/>
      <c r="CSJ4573" s="151"/>
      <c r="CSK4573" s="151"/>
      <c r="CSL4573" s="151"/>
      <c r="CSM4573" s="151"/>
      <c r="CSN4573" s="151"/>
      <c r="CSO4573" s="151"/>
      <c r="CSP4573" s="151"/>
      <c r="CSQ4573" s="151"/>
      <c r="CSR4573" s="151"/>
      <c r="CSS4573" s="151"/>
      <c r="CST4573" s="151"/>
      <c r="CSU4573" s="151"/>
      <c r="CSV4573" s="151"/>
      <c r="CSW4573" s="151"/>
      <c r="CSX4573" s="151"/>
      <c r="CSY4573" s="151"/>
      <c r="CSZ4573" s="151"/>
      <c r="CTA4573" s="151"/>
      <c r="CTB4573" s="151"/>
      <c r="CTC4573" s="151"/>
      <c r="CTD4573" s="151"/>
      <c r="CTE4573" s="151"/>
      <c r="CTF4573" s="151"/>
      <c r="CTG4573" s="151"/>
      <c r="CTH4573" s="151"/>
      <c r="CTI4573" s="151"/>
      <c r="CTJ4573" s="151"/>
      <c r="CTK4573" s="151"/>
      <c r="CTL4573" s="151"/>
      <c r="CTM4573" s="151"/>
      <c r="CTN4573" s="151"/>
      <c r="CTO4573" s="151"/>
      <c r="CTP4573" s="151"/>
      <c r="CTQ4573" s="151"/>
      <c r="CTR4573" s="151"/>
      <c r="CTS4573" s="151"/>
      <c r="CTT4573" s="151"/>
      <c r="CTU4573" s="151"/>
      <c r="CTV4573" s="151"/>
      <c r="CTW4573" s="151"/>
      <c r="CTX4573" s="151"/>
      <c r="CTY4573" s="151"/>
      <c r="CTZ4573" s="151"/>
      <c r="CUA4573" s="151"/>
      <c r="CUB4573" s="151"/>
      <c r="CUC4573" s="151"/>
      <c r="CUD4573" s="151"/>
      <c r="CUE4573" s="151"/>
      <c r="CUF4573" s="151"/>
      <c r="CUG4573" s="151"/>
      <c r="CUH4573" s="151"/>
      <c r="CUI4573" s="151"/>
      <c r="CUJ4573" s="151"/>
      <c r="CUK4573" s="151"/>
      <c r="CUL4573" s="151"/>
      <c r="CUM4573" s="151"/>
      <c r="CUN4573" s="151"/>
      <c r="CUO4573" s="151"/>
      <c r="CUP4573" s="151"/>
      <c r="CUQ4573" s="151"/>
      <c r="CUR4573" s="151"/>
      <c r="CUS4573" s="151"/>
      <c r="CUT4573" s="151"/>
      <c r="CUU4573" s="151"/>
      <c r="CUV4573" s="151"/>
      <c r="CUW4573" s="151"/>
      <c r="CUX4573" s="151"/>
      <c r="CUY4573" s="151"/>
      <c r="CUZ4573" s="151"/>
      <c r="CVA4573" s="151"/>
      <c r="CVB4573" s="151"/>
      <c r="CVC4573" s="151"/>
      <c r="CVD4573" s="151"/>
      <c r="CVE4573" s="151"/>
      <c r="CVF4573" s="151"/>
      <c r="CVG4573" s="151"/>
      <c r="CVH4573" s="151"/>
      <c r="CVI4573" s="151"/>
      <c r="CVJ4573" s="151"/>
      <c r="CVK4573" s="151"/>
      <c r="CVL4573" s="151"/>
      <c r="CVM4573" s="151"/>
      <c r="CVN4573" s="151"/>
      <c r="CVO4573" s="151"/>
      <c r="CVP4573" s="151"/>
      <c r="CVQ4573" s="151"/>
      <c r="CVR4573" s="151"/>
      <c r="CVS4573" s="151"/>
      <c r="CVT4573" s="151"/>
      <c r="CVU4573" s="151"/>
      <c r="CVV4573" s="151"/>
      <c r="CVW4573" s="151"/>
      <c r="CVX4573" s="151"/>
      <c r="CVY4573" s="151"/>
      <c r="CVZ4573" s="151"/>
      <c r="CWA4573" s="151"/>
      <c r="CWB4573" s="151"/>
      <c r="CWC4573" s="151"/>
      <c r="CWD4573" s="151"/>
      <c r="CWE4573" s="151"/>
      <c r="CWF4573" s="151"/>
      <c r="CWG4573" s="151"/>
      <c r="CWH4573" s="151"/>
      <c r="CWI4573" s="151"/>
      <c r="CWJ4573" s="151"/>
      <c r="CWK4573" s="151"/>
      <c r="CWL4573" s="151"/>
      <c r="CWM4573" s="151"/>
      <c r="CWN4573" s="151"/>
      <c r="CWO4573" s="151"/>
      <c r="CWP4573" s="151"/>
      <c r="CWQ4573" s="151"/>
      <c r="CWR4573" s="151"/>
      <c r="CWS4573" s="151"/>
      <c r="CWT4573" s="151"/>
      <c r="CWU4573" s="151"/>
      <c r="CWV4573" s="151"/>
      <c r="CWW4573" s="151"/>
      <c r="CWX4573" s="151"/>
      <c r="CWY4573" s="151"/>
      <c r="CWZ4573" s="151"/>
      <c r="CXA4573" s="151"/>
      <c r="CXB4573" s="151"/>
      <c r="CXC4573" s="151"/>
      <c r="CXD4573" s="151"/>
      <c r="CXE4573" s="151"/>
      <c r="CXF4573" s="151"/>
      <c r="CXG4573" s="151"/>
      <c r="CXH4573" s="151"/>
      <c r="CXI4573" s="151"/>
      <c r="CXJ4573" s="151"/>
      <c r="CXK4573" s="151"/>
      <c r="CXL4573" s="151"/>
      <c r="CXM4573" s="151"/>
      <c r="CXN4573" s="151"/>
      <c r="CXO4573" s="151"/>
      <c r="CXP4573" s="151"/>
      <c r="CXQ4573" s="151"/>
      <c r="CXR4573" s="151"/>
      <c r="CXS4573" s="151"/>
      <c r="CXT4573" s="151"/>
      <c r="CXU4573" s="151"/>
      <c r="CXV4573" s="151"/>
      <c r="CXW4573" s="151"/>
      <c r="CXX4573" s="151"/>
      <c r="CXY4573" s="151"/>
      <c r="CXZ4573" s="151"/>
      <c r="CYA4573" s="151"/>
      <c r="CYB4573" s="151"/>
      <c r="CYC4573" s="151"/>
      <c r="CYD4573" s="151"/>
      <c r="CYE4573" s="151"/>
      <c r="CYF4573" s="151"/>
      <c r="CYG4573" s="151"/>
      <c r="CYH4573" s="151"/>
      <c r="CYI4573" s="151"/>
      <c r="CYJ4573" s="151"/>
      <c r="CYK4573" s="151"/>
      <c r="CYL4573" s="151"/>
      <c r="CYM4573" s="151"/>
      <c r="CYN4573" s="151"/>
      <c r="CYO4573" s="151"/>
      <c r="CYP4573" s="151"/>
      <c r="CYQ4573" s="151"/>
      <c r="CYR4573" s="151"/>
      <c r="CYS4573" s="151"/>
      <c r="CYT4573" s="151"/>
      <c r="CYU4573" s="151"/>
      <c r="CYV4573" s="151"/>
      <c r="CYW4573" s="151"/>
      <c r="CYX4573" s="151"/>
      <c r="CYY4573" s="151"/>
      <c r="CYZ4573" s="151"/>
      <c r="CZA4573" s="151"/>
      <c r="CZB4573" s="151"/>
      <c r="CZC4573" s="151"/>
      <c r="CZD4573" s="151"/>
      <c r="CZE4573" s="151"/>
      <c r="CZF4573" s="151"/>
      <c r="CZG4573" s="151"/>
      <c r="CZH4573" s="151"/>
      <c r="CZI4573" s="151"/>
      <c r="CZJ4573" s="151"/>
      <c r="CZK4573" s="151"/>
      <c r="CZL4573" s="151"/>
      <c r="CZM4573" s="151"/>
      <c r="CZN4573" s="151"/>
      <c r="CZO4573" s="151"/>
      <c r="CZP4573" s="151"/>
      <c r="CZQ4573" s="151"/>
      <c r="CZR4573" s="151"/>
      <c r="CZS4573" s="151"/>
      <c r="CZT4573" s="151"/>
      <c r="CZU4573" s="151"/>
      <c r="CZV4573" s="151"/>
      <c r="CZW4573" s="151"/>
      <c r="CZX4573" s="151"/>
      <c r="CZY4573" s="151"/>
      <c r="CZZ4573" s="151"/>
      <c r="DAA4573" s="151"/>
      <c r="DAB4573" s="151"/>
      <c r="DAC4573" s="151"/>
      <c r="DAD4573" s="151"/>
      <c r="DAE4573" s="151"/>
      <c r="DAF4573" s="151"/>
      <c r="DAG4573" s="151"/>
      <c r="DAH4573" s="151"/>
      <c r="DAI4573" s="151"/>
      <c r="DAJ4573" s="151"/>
      <c r="DAK4573" s="151"/>
      <c r="DAL4573" s="151"/>
      <c r="DAM4573" s="151"/>
      <c r="DAN4573" s="151"/>
      <c r="DAO4573" s="151"/>
      <c r="DAP4573" s="151"/>
      <c r="DAQ4573" s="151"/>
      <c r="DAR4573" s="151"/>
      <c r="DAS4573" s="151"/>
      <c r="DAT4573" s="151"/>
      <c r="DAU4573" s="151"/>
      <c r="DAV4573" s="151"/>
      <c r="DAW4573" s="151"/>
      <c r="DAX4573" s="151"/>
      <c r="DAY4573" s="151"/>
      <c r="DAZ4573" s="151"/>
      <c r="DBA4573" s="151"/>
      <c r="DBB4573" s="151"/>
      <c r="DBC4573" s="151"/>
      <c r="DBD4573" s="151"/>
      <c r="DBE4573" s="151"/>
      <c r="DBF4573" s="151"/>
      <c r="DBG4573" s="151"/>
      <c r="DBH4573" s="151"/>
      <c r="DBI4573" s="151"/>
      <c r="DBJ4573" s="151"/>
      <c r="DBK4573" s="151"/>
      <c r="DBL4573" s="151"/>
      <c r="DBM4573" s="151"/>
      <c r="DBN4573" s="151"/>
      <c r="DBO4573" s="151"/>
      <c r="DBP4573" s="151"/>
      <c r="DBQ4573" s="151"/>
      <c r="DBR4573" s="151"/>
      <c r="DBS4573" s="151"/>
      <c r="DBT4573" s="151"/>
      <c r="DBU4573" s="151"/>
      <c r="DBV4573" s="151"/>
      <c r="DBW4573" s="151"/>
      <c r="DBX4573" s="151"/>
      <c r="DBY4573" s="151"/>
      <c r="DBZ4573" s="151"/>
      <c r="DCA4573" s="151"/>
      <c r="DCB4573" s="151"/>
      <c r="DCC4573" s="151"/>
      <c r="DCD4573" s="151"/>
      <c r="DCE4573" s="151"/>
      <c r="DCF4573" s="151"/>
      <c r="DCG4573" s="151"/>
      <c r="DCH4573" s="151"/>
      <c r="DCI4573" s="151"/>
      <c r="DCJ4573" s="151"/>
      <c r="DCK4573" s="151"/>
      <c r="DCL4573" s="151"/>
      <c r="DCM4573" s="151"/>
      <c r="DCN4573" s="151"/>
      <c r="DCO4573" s="151"/>
      <c r="DCP4573" s="151"/>
      <c r="DCQ4573" s="151"/>
      <c r="DCR4573" s="151"/>
      <c r="DCS4573" s="151"/>
      <c r="DCT4573" s="151"/>
      <c r="DCU4573" s="151"/>
      <c r="DCV4573" s="151"/>
      <c r="DCW4573" s="151"/>
      <c r="DCX4573" s="151"/>
      <c r="DCY4573" s="151"/>
      <c r="DCZ4573" s="151"/>
      <c r="DDA4573" s="151"/>
      <c r="DDB4573" s="151"/>
      <c r="DDC4573" s="151"/>
      <c r="DDD4573" s="151"/>
      <c r="DDE4573" s="151"/>
      <c r="DDF4573" s="151"/>
      <c r="DDG4573" s="151"/>
      <c r="DDH4573" s="151"/>
      <c r="DDI4573" s="151"/>
      <c r="DDJ4573" s="151"/>
      <c r="DDK4573" s="151"/>
      <c r="DDL4573" s="151"/>
      <c r="DDM4573" s="151"/>
      <c r="DDN4573" s="151"/>
      <c r="DDO4573" s="151"/>
      <c r="DDP4573" s="151"/>
      <c r="DDQ4573" s="151"/>
      <c r="DDR4573" s="151"/>
      <c r="DDS4573" s="151"/>
      <c r="DDT4573" s="151"/>
      <c r="DDU4573" s="151"/>
      <c r="DDV4573" s="151"/>
      <c r="DDW4573" s="151"/>
      <c r="DDX4573" s="151"/>
      <c r="DDY4573" s="151"/>
      <c r="DDZ4573" s="151"/>
      <c r="DEA4573" s="151"/>
      <c r="DEB4573" s="151"/>
      <c r="DEC4573" s="151"/>
      <c r="DED4573" s="151"/>
      <c r="DEE4573" s="151"/>
      <c r="DEF4573" s="151"/>
      <c r="DEG4573" s="151"/>
      <c r="DEH4573" s="151"/>
      <c r="DEI4573" s="151"/>
      <c r="DEJ4573" s="151"/>
      <c r="DEK4573" s="151"/>
      <c r="DEL4573" s="151"/>
      <c r="DEM4573" s="151"/>
      <c r="DEN4573" s="151"/>
      <c r="DEO4573" s="151"/>
      <c r="DEP4573" s="151"/>
      <c r="DEQ4573" s="151"/>
      <c r="DER4573" s="151"/>
      <c r="DES4573" s="151"/>
      <c r="DET4573" s="151"/>
      <c r="DEU4573" s="151"/>
      <c r="DEV4573" s="151"/>
      <c r="DEW4573" s="151"/>
      <c r="DEX4573" s="151"/>
      <c r="DEY4573" s="151"/>
      <c r="DEZ4573" s="151"/>
      <c r="DFA4573" s="151"/>
      <c r="DFB4573" s="151"/>
      <c r="DFC4573" s="151"/>
      <c r="DFD4573" s="151"/>
      <c r="DFE4573" s="151"/>
      <c r="DFF4573" s="151"/>
      <c r="DFG4573" s="151"/>
      <c r="DFH4573" s="151"/>
      <c r="DFI4573" s="151"/>
      <c r="DFJ4573" s="151"/>
      <c r="DFK4573" s="151"/>
      <c r="DFL4573" s="151"/>
      <c r="DFM4573" s="151"/>
      <c r="DFN4573" s="151"/>
      <c r="DFO4573" s="151"/>
      <c r="DFP4573" s="151"/>
      <c r="DFQ4573" s="151"/>
      <c r="DFR4573" s="151"/>
      <c r="DFS4573" s="151"/>
      <c r="DFT4573" s="151"/>
      <c r="DFU4573" s="151"/>
      <c r="DFV4573" s="151"/>
      <c r="DFW4573" s="151"/>
      <c r="DFX4573" s="151"/>
      <c r="DFY4573" s="151"/>
      <c r="DFZ4573" s="151"/>
      <c r="DGA4573" s="151"/>
      <c r="DGB4573" s="151"/>
      <c r="DGC4573" s="151"/>
      <c r="DGD4573" s="151"/>
      <c r="DGE4573" s="151"/>
      <c r="DGF4573" s="151"/>
      <c r="DGG4573" s="151"/>
      <c r="DGH4573" s="151"/>
      <c r="DGI4573" s="151"/>
      <c r="DGJ4573" s="151"/>
      <c r="DGK4573" s="151"/>
      <c r="DGL4573" s="151"/>
      <c r="DGM4573" s="151"/>
      <c r="DGN4573" s="151"/>
      <c r="DGO4573" s="151"/>
      <c r="DGP4573" s="151"/>
      <c r="DGQ4573" s="151"/>
      <c r="DGR4573" s="151"/>
      <c r="DGS4573" s="151"/>
      <c r="DGT4573" s="151"/>
      <c r="DGU4573" s="151"/>
      <c r="DGV4573" s="151"/>
      <c r="DGW4573" s="151"/>
      <c r="DGX4573" s="151"/>
      <c r="DGY4573" s="151"/>
      <c r="DGZ4573" s="151"/>
      <c r="DHA4573" s="151"/>
      <c r="DHB4573" s="151"/>
      <c r="DHC4573" s="151"/>
      <c r="DHD4573" s="151"/>
      <c r="DHE4573" s="151"/>
      <c r="DHF4573" s="151"/>
      <c r="DHG4573" s="151"/>
      <c r="DHH4573" s="151"/>
      <c r="DHI4573" s="151"/>
      <c r="DHJ4573" s="151"/>
      <c r="DHK4573" s="151"/>
      <c r="DHL4573" s="151"/>
      <c r="DHM4573" s="151"/>
      <c r="DHN4573" s="151"/>
      <c r="DHO4573" s="151"/>
      <c r="DHP4573" s="151"/>
      <c r="DHQ4573" s="151"/>
      <c r="DHR4573" s="151"/>
      <c r="DHS4573" s="151"/>
      <c r="DHT4573" s="151"/>
      <c r="DHU4573" s="151"/>
      <c r="DHV4573" s="151"/>
      <c r="DHW4573" s="151"/>
      <c r="DHX4573" s="151"/>
      <c r="DHY4573" s="151"/>
      <c r="DHZ4573" s="151"/>
      <c r="DIA4573" s="151"/>
      <c r="DIB4573" s="151"/>
      <c r="DIC4573" s="151"/>
      <c r="DID4573" s="151"/>
      <c r="DIE4573" s="151"/>
      <c r="DIF4573" s="151"/>
      <c r="DIG4573" s="151"/>
      <c r="DIH4573" s="151"/>
      <c r="DII4573" s="151"/>
      <c r="DIJ4573" s="151"/>
      <c r="DIK4573" s="151"/>
      <c r="DIL4573" s="151"/>
      <c r="DIM4573" s="151"/>
      <c r="DIN4573" s="151"/>
      <c r="DIO4573" s="151"/>
      <c r="DIP4573" s="151"/>
      <c r="DIQ4573" s="151"/>
      <c r="DIR4573" s="151"/>
      <c r="DIS4573" s="151"/>
      <c r="DIT4573" s="151"/>
      <c r="DIU4573" s="151"/>
      <c r="DIV4573" s="151"/>
      <c r="DIW4573" s="151"/>
      <c r="DIX4573" s="151"/>
      <c r="DIY4573" s="151"/>
      <c r="DIZ4573" s="151"/>
      <c r="DJA4573" s="151"/>
      <c r="DJB4573" s="151"/>
      <c r="DJC4573" s="151"/>
      <c r="DJD4573" s="151"/>
      <c r="DJE4573" s="151"/>
      <c r="DJF4573" s="151"/>
      <c r="DJG4573" s="151"/>
      <c r="DJH4573" s="151"/>
      <c r="DJI4573" s="151"/>
      <c r="DJJ4573" s="151"/>
      <c r="DJK4573" s="151"/>
      <c r="DJL4573" s="151"/>
      <c r="DJM4573" s="151"/>
      <c r="DJN4573" s="151"/>
      <c r="DJO4573" s="151"/>
      <c r="DJP4573" s="151"/>
      <c r="DJQ4573" s="151"/>
      <c r="DJR4573" s="151"/>
      <c r="DJS4573" s="151"/>
      <c r="DJT4573" s="151"/>
      <c r="DJU4573" s="151"/>
      <c r="DJV4573" s="151"/>
      <c r="DJW4573" s="151"/>
      <c r="DJX4573" s="151"/>
      <c r="DJY4573" s="151"/>
      <c r="DJZ4573" s="151"/>
      <c r="DKA4573" s="151"/>
      <c r="DKB4573" s="151"/>
      <c r="DKC4573" s="151"/>
      <c r="DKD4573" s="151"/>
      <c r="DKE4573" s="151"/>
      <c r="DKF4573" s="151"/>
      <c r="DKG4573" s="151"/>
      <c r="DKH4573" s="151"/>
      <c r="DKI4573" s="151"/>
      <c r="DKJ4573" s="151"/>
      <c r="DKK4573" s="151"/>
      <c r="DKL4573" s="151"/>
      <c r="DKM4573" s="151"/>
      <c r="DKN4573" s="151"/>
      <c r="DKO4573" s="151"/>
      <c r="DKP4573" s="151"/>
      <c r="DKQ4573" s="151"/>
      <c r="DKR4573" s="151"/>
      <c r="DKS4573" s="151"/>
      <c r="DKT4573" s="151"/>
      <c r="DKU4573" s="151"/>
      <c r="DKV4573" s="151"/>
      <c r="DKW4573" s="151"/>
      <c r="DKX4573" s="151"/>
      <c r="DKY4573" s="151"/>
      <c r="DKZ4573" s="151"/>
      <c r="DLA4573" s="151"/>
      <c r="DLB4573" s="151"/>
      <c r="DLC4573" s="151"/>
      <c r="DLD4573" s="151"/>
      <c r="DLE4573" s="151"/>
      <c r="DLF4573" s="151"/>
      <c r="DLG4573" s="151"/>
      <c r="DLH4573" s="151"/>
      <c r="DLI4573" s="151"/>
      <c r="DLJ4573" s="151"/>
      <c r="DLK4573" s="151"/>
      <c r="DLL4573" s="151"/>
      <c r="DLM4573" s="151"/>
      <c r="DLN4573" s="151"/>
      <c r="DLO4573" s="151"/>
      <c r="DLP4573" s="151"/>
      <c r="DLQ4573" s="151"/>
      <c r="DLR4573" s="151"/>
      <c r="DLS4573" s="151"/>
      <c r="DLT4573" s="151"/>
      <c r="DLU4573" s="151"/>
      <c r="DLV4573" s="151"/>
      <c r="DLW4573" s="151"/>
      <c r="DLX4573" s="151"/>
      <c r="DLY4573" s="151"/>
      <c r="DLZ4573" s="151"/>
      <c r="DMA4573" s="151"/>
      <c r="DMB4573" s="151"/>
      <c r="DMC4573" s="151"/>
      <c r="DMD4573" s="151"/>
      <c r="DME4573" s="151"/>
      <c r="DMF4573" s="151"/>
      <c r="DMG4573" s="151"/>
      <c r="DMH4573" s="151"/>
      <c r="DMI4573" s="151"/>
      <c r="DMJ4573" s="151"/>
      <c r="DMK4573" s="151"/>
      <c r="DML4573" s="151"/>
      <c r="DMM4573" s="151"/>
      <c r="DMN4573" s="151"/>
      <c r="DMO4573" s="151"/>
      <c r="DMP4573" s="151"/>
      <c r="DMQ4573" s="151"/>
      <c r="DMR4573" s="151"/>
      <c r="DMS4573" s="151"/>
      <c r="DMT4573" s="151"/>
      <c r="DMU4573" s="151"/>
      <c r="DMV4573" s="151"/>
      <c r="DMW4573" s="151"/>
      <c r="DMX4573" s="151"/>
      <c r="DMY4573" s="151"/>
      <c r="DMZ4573" s="151"/>
      <c r="DNA4573" s="151"/>
      <c r="DNB4573" s="151"/>
      <c r="DNC4573" s="151"/>
      <c r="DND4573" s="151"/>
      <c r="DNE4573" s="151"/>
      <c r="DNF4573" s="151"/>
      <c r="DNG4573" s="151"/>
      <c r="DNH4573" s="151"/>
      <c r="DNI4573" s="151"/>
      <c r="DNJ4573" s="151"/>
      <c r="DNK4573" s="151"/>
      <c r="DNL4573" s="151"/>
      <c r="DNM4573" s="151"/>
      <c r="DNN4573" s="151"/>
      <c r="DNO4573" s="151"/>
      <c r="DNP4573" s="151"/>
      <c r="DNQ4573" s="151"/>
      <c r="DNR4573" s="151"/>
      <c r="DNS4573" s="151"/>
      <c r="DNT4573" s="151"/>
      <c r="DNU4573" s="151"/>
      <c r="DNV4573" s="151"/>
      <c r="DNW4573" s="151"/>
      <c r="DNX4573" s="151"/>
      <c r="DNY4573" s="151"/>
      <c r="DNZ4573" s="151"/>
      <c r="DOA4573" s="151"/>
      <c r="DOB4573" s="151"/>
      <c r="DOC4573" s="151"/>
      <c r="DOD4573" s="151"/>
      <c r="DOE4573" s="151"/>
      <c r="DOF4573" s="151"/>
      <c r="DOG4573" s="151"/>
      <c r="DOH4573" s="151"/>
      <c r="DOI4573" s="151"/>
      <c r="DOJ4573" s="151"/>
      <c r="DOK4573" s="151"/>
      <c r="DOL4573" s="151"/>
      <c r="DOM4573" s="151"/>
      <c r="DON4573" s="151"/>
      <c r="DOO4573" s="151"/>
      <c r="DOP4573" s="151"/>
      <c r="DOQ4573" s="151"/>
      <c r="DOR4573" s="151"/>
      <c r="DOS4573" s="151"/>
      <c r="DOT4573" s="151"/>
      <c r="DOU4573" s="151"/>
      <c r="DOV4573" s="151"/>
      <c r="DOW4573" s="151"/>
      <c r="DOX4573" s="151"/>
      <c r="DOY4573" s="151"/>
      <c r="DOZ4573" s="151"/>
      <c r="DPA4573" s="151"/>
      <c r="DPB4573" s="151"/>
      <c r="DPC4573" s="151"/>
      <c r="DPD4573" s="151"/>
      <c r="DPE4573" s="151"/>
      <c r="DPF4573" s="151"/>
      <c r="DPG4573" s="151"/>
      <c r="DPH4573" s="151"/>
      <c r="DPI4573" s="151"/>
      <c r="DPJ4573" s="151"/>
      <c r="DPK4573" s="151"/>
      <c r="DPL4573" s="151"/>
      <c r="DPM4573" s="151"/>
      <c r="DPN4573" s="151"/>
      <c r="DPO4573" s="151"/>
      <c r="DPP4573" s="151"/>
      <c r="DPQ4573" s="151"/>
      <c r="DPR4573" s="151"/>
      <c r="DPS4573" s="151"/>
      <c r="DPT4573" s="151"/>
      <c r="DPU4573" s="151"/>
      <c r="DPV4573" s="151"/>
      <c r="DPW4573" s="151"/>
      <c r="DPX4573" s="151"/>
      <c r="DPY4573" s="151"/>
      <c r="DPZ4573" s="151"/>
      <c r="DQA4573" s="151"/>
      <c r="DQB4573" s="151"/>
      <c r="DQC4573" s="151"/>
      <c r="DQD4573" s="151"/>
      <c r="DQE4573" s="151"/>
      <c r="DQF4573" s="151"/>
      <c r="DQG4573" s="151"/>
      <c r="DQH4573" s="151"/>
      <c r="DQI4573" s="151"/>
      <c r="DQJ4573" s="151"/>
      <c r="DQK4573" s="151"/>
      <c r="DQL4573" s="151"/>
      <c r="DQM4573" s="151"/>
      <c r="DQN4573" s="151"/>
      <c r="DQO4573" s="151"/>
      <c r="DQP4573" s="151"/>
      <c r="DQQ4573" s="151"/>
      <c r="DQR4573" s="151"/>
      <c r="DQS4573" s="151"/>
      <c r="DQT4573" s="151"/>
      <c r="DQU4573" s="151"/>
      <c r="DQV4573" s="151"/>
      <c r="DQW4573" s="151"/>
      <c r="DQX4573" s="151"/>
      <c r="DQY4573" s="151"/>
      <c r="DQZ4573" s="151"/>
      <c r="DRA4573" s="151"/>
      <c r="DRB4573" s="151"/>
      <c r="DRC4573" s="151"/>
      <c r="DRD4573" s="151"/>
      <c r="DRE4573" s="151"/>
      <c r="DRF4573" s="151"/>
      <c r="DRG4573" s="151"/>
      <c r="DRH4573" s="151"/>
      <c r="DRI4573" s="151"/>
      <c r="DRJ4573" s="151"/>
      <c r="DRK4573" s="151"/>
      <c r="DRL4573" s="151"/>
      <c r="DRM4573" s="151"/>
      <c r="DRN4573" s="151"/>
      <c r="DRO4573" s="151"/>
      <c r="DRP4573" s="151"/>
      <c r="DRQ4573" s="151"/>
      <c r="DRR4573" s="151"/>
      <c r="DRS4573" s="151"/>
      <c r="DRT4573" s="151"/>
      <c r="DRU4573" s="151"/>
      <c r="DRV4573" s="151"/>
      <c r="DRW4573" s="151"/>
      <c r="DRX4573" s="151"/>
      <c r="DRY4573" s="151"/>
      <c r="DRZ4573" s="151"/>
      <c r="DSA4573" s="151"/>
      <c r="DSB4573" s="151"/>
      <c r="DSC4573" s="151"/>
      <c r="DSD4573" s="151"/>
      <c r="DSE4573" s="151"/>
      <c r="DSF4573" s="151"/>
      <c r="DSG4573" s="151"/>
      <c r="DSH4573" s="151"/>
      <c r="DSI4573" s="151"/>
      <c r="DSJ4573" s="151"/>
      <c r="DSK4573" s="151"/>
      <c r="DSL4573" s="151"/>
      <c r="DSM4573" s="151"/>
      <c r="DSN4573" s="151"/>
      <c r="DSO4573" s="151"/>
      <c r="DSP4573" s="151"/>
      <c r="DSQ4573" s="151"/>
      <c r="DSR4573" s="151"/>
      <c r="DSS4573" s="151"/>
      <c r="DST4573" s="151"/>
      <c r="DSU4573" s="151"/>
      <c r="DSV4573" s="151"/>
      <c r="DSW4573" s="151"/>
      <c r="DSX4573" s="151"/>
      <c r="DSY4573" s="151"/>
      <c r="DSZ4573" s="151"/>
      <c r="DTA4573" s="151"/>
      <c r="DTB4573" s="151"/>
      <c r="DTC4573" s="151"/>
      <c r="DTD4573" s="151"/>
      <c r="DTE4573" s="151"/>
      <c r="DTF4573" s="151"/>
      <c r="DTG4573" s="151"/>
      <c r="DTH4573" s="151"/>
      <c r="DTI4573" s="151"/>
      <c r="DTJ4573" s="151"/>
      <c r="DTK4573" s="151"/>
      <c r="DTL4573" s="151"/>
      <c r="DTM4573" s="151"/>
      <c r="DTN4573" s="151"/>
      <c r="DTO4573" s="151"/>
      <c r="DTP4573" s="151"/>
      <c r="DTQ4573" s="151"/>
      <c r="DTR4573" s="151"/>
      <c r="DTS4573" s="151"/>
      <c r="DTT4573" s="151"/>
      <c r="DTU4573" s="151"/>
      <c r="DTV4573" s="151"/>
      <c r="DTW4573" s="151"/>
      <c r="DTX4573" s="151"/>
      <c r="DTY4573" s="151"/>
      <c r="DTZ4573" s="151"/>
      <c r="DUA4573" s="151"/>
      <c r="DUB4573" s="151"/>
      <c r="DUC4573" s="151"/>
      <c r="DUD4573" s="151"/>
      <c r="DUE4573" s="151"/>
      <c r="DUF4573" s="151"/>
      <c r="DUG4573" s="151"/>
      <c r="DUH4573" s="151"/>
      <c r="DUI4573" s="151"/>
      <c r="DUJ4573" s="151"/>
      <c r="DUK4573" s="151"/>
      <c r="DUL4573" s="151"/>
      <c r="DUM4573" s="151"/>
      <c r="DUN4573" s="151"/>
      <c r="DUO4573" s="151"/>
      <c r="DUP4573" s="151"/>
      <c r="DUQ4573" s="151"/>
      <c r="DUR4573" s="151"/>
      <c r="DUS4573" s="151"/>
      <c r="DUT4573" s="151"/>
      <c r="DUU4573" s="151"/>
      <c r="DUV4573" s="151"/>
      <c r="DUW4573" s="151"/>
      <c r="DUX4573" s="151"/>
      <c r="DUY4573" s="151"/>
      <c r="DUZ4573" s="151"/>
      <c r="DVA4573" s="151"/>
      <c r="DVB4573" s="151"/>
      <c r="DVC4573" s="151"/>
      <c r="DVD4573" s="151"/>
      <c r="DVE4573" s="151"/>
      <c r="DVF4573" s="151"/>
      <c r="DVG4573" s="151"/>
      <c r="DVH4573" s="151"/>
      <c r="DVI4573" s="151"/>
      <c r="DVJ4573" s="151"/>
      <c r="DVK4573" s="151"/>
      <c r="DVL4573" s="151"/>
      <c r="DVM4573" s="151"/>
      <c r="DVN4573" s="151"/>
      <c r="DVO4573" s="151"/>
      <c r="DVP4573" s="151"/>
      <c r="DVQ4573" s="151"/>
      <c r="DVR4573" s="151"/>
      <c r="DVS4573" s="151"/>
      <c r="DVT4573" s="151"/>
      <c r="DVU4573" s="151"/>
      <c r="DVV4573" s="151"/>
      <c r="DVW4573" s="151"/>
      <c r="DVX4573" s="151"/>
      <c r="DVY4573" s="151"/>
      <c r="DVZ4573" s="151"/>
      <c r="DWA4573" s="151"/>
      <c r="DWB4573" s="151"/>
      <c r="DWC4573" s="151"/>
      <c r="DWD4573" s="151"/>
      <c r="DWE4573" s="151"/>
      <c r="DWF4573" s="151"/>
      <c r="DWG4573" s="151"/>
      <c r="DWH4573" s="151"/>
      <c r="DWI4573" s="151"/>
      <c r="DWJ4573" s="151"/>
      <c r="DWK4573" s="151"/>
      <c r="DWL4573" s="151"/>
      <c r="DWM4573" s="151"/>
      <c r="DWN4573" s="151"/>
      <c r="DWO4573" s="151"/>
      <c r="DWP4573" s="151"/>
      <c r="DWQ4573" s="151"/>
      <c r="DWR4573" s="151"/>
      <c r="DWS4573" s="151"/>
      <c r="DWT4573" s="151"/>
      <c r="DWU4573" s="151"/>
      <c r="DWV4573" s="151"/>
      <c r="DWW4573" s="151"/>
      <c r="DWX4573" s="151"/>
      <c r="DWY4573" s="151"/>
      <c r="DWZ4573" s="151"/>
      <c r="DXA4573" s="151"/>
      <c r="DXB4573" s="151"/>
      <c r="DXC4573" s="151"/>
      <c r="DXD4573" s="151"/>
      <c r="DXE4573" s="151"/>
      <c r="DXF4573" s="151"/>
      <c r="DXG4573" s="151"/>
      <c r="DXH4573" s="151"/>
      <c r="DXI4573" s="151"/>
      <c r="DXJ4573" s="151"/>
      <c r="DXK4573" s="151"/>
      <c r="DXL4573" s="151"/>
      <c r="DXM4573" s="151"/>
      <c r="DXN4573" s="151"/>
      <c r="DXO4573" s="151"/>
      <c r="DXP4573" s="151"/>
      <c r="DXQ4573" s="151"/>
      <c r="DXR4573" s="151"/>
      <c r="DXS4573" s="151"/>
      <c r="DXT4573" s="151"/>
      <c r="DXU4573" s="151"/>
      <c r="DXV4573" s="151"/>
      <c r="DXW4573" s="151"/>
      <c r="DXX4573" s="151"/>
      <c r="DXY4573" s="151"/>
      <c r="DXZ4573" s="151"/>
      <c r="DYA4573" s="151"/>
      <c r="DYB4573" s="151"/>
      <c r="DYC4573" s="151"/>
      <c r="DYD4573" s="151"/>
      <c r="DYE4573" s="151"/>
      <c r="DYF4573" s="151"/>
      <c r="DYG4573" s="151"/>
      <c r="DYH4573" s="151"/>
      <c r="DYI4573" s="151"/>
      <c r="DYJ4573" s="151"/>
      <c r="DYK4573" s="151"/>
      <c r="DYL4573" s="151"/>
      <c r="DYM4573" s="151"/>
      <c r="DYN4573" s="151"/>
      <c r="DYO4573" s="151"/>
      <c r="DYP4573" s="151"/>
      <c r="DYQ4573" s="151"/>
      <c r="DYR4573" s="151"/>
      <c r="DYS4573" s="151"/>
      <c r="DYT4573" s="151"/>
      <c r="DYU4573" s="151"/>
      <c r="DYV4573" s="151"/>
      <c r="DYW4573" s="151"/>
      <c r="DYX4573" s="151"/>
      <c r="DYY4573" s="151"/>
      <c r="DYZ4573" s="151"/>
      <c r="DZA4573" s="151"/>
      <c r="DZB4573" s="151"/>
      <c r="DZC4573" s="151"/>
      <c r="DZD4573" s="151"/>
      <c r="DZE4573" s="151"/>
      <c r="DZF4573" s="151"/>
      <c r="DZG4573" s="151"/>
      <c r="DZH4573" s="151"/>
      <c r="DZI4573" s="151"/>
      <c r="DZJ4573" s="151"/>
      <c r="DZK4573" s="151"/>
      <c r="DZL4573" s="151"/>
      <c r="DZM4573" s="151"/>
      <c r="DZN4573" s="151"/>
      <c r="DZO4573" s="151"/>
      <c r="DZP4573" s="151"/>
      <c r="DZQ4573" s="151"/>
      <c r="DZR4573" s="151"/>
      <c r="DZS4573" s="151"/>
      <c r="DZT4573" s="151"/>
      <c r="DZU4573" s="151"/>
      <c r="DZV4573" s="151"/>
      <c r="DZW4573" s="151"/>
      <c r="DZX4573" s="151"/>
      <c r="DZY4573" s="151"/>
      <c r="DZZ4573" s="151"/>
      <c r="EAA4573" s="151"/>
      <c r="EAB4573" s="151"/>
      <c r="EAC4573" s="151"/>
      <c r="EAD4573" s="151"/>
      <c r="EAE4573" s="151"/>
      <c r="EAF4573" s="151"/>
      <c r="EAG4573" s="151"/>
      <c r="EAH4573" s="151"/>
      <c r="EAI4573" s="151"/>
      <c r="EAJ4573" s="151"/>
      <c r="EAK4573" s="151"/>
      <c r="EAL4573" s="151"/>
      <c r="EAM4573" s="151"/>
      <c r="EAN4573" s="151"/>
      <c r="EAO4573" s="151"/>
      <c r="EAP4573" s="151"/>
      <c r="EAQ4573" s="151"/>
      <c r="EAR4573" s="151"/>
      <c r="EAS4573" s="151"/>
      <c r="EAT4573" s="151"/>
      <c r="EAU4573" s="151"/>
      <c r="EAV4573" s="151"/>
      <c r="EAW4573" s="151"/>
      <c r="EAX4573" s="151"/>
      <c r="EAY4573" s="151"/>
      <c r="EAZ4573" s="151"/>
      <c r="EBA4573" s="151"/>
      <c r="EBB4573" s="151"/>
      <c r="EBC4573" s="151"/>
      <c r="EBD4573" s="151"/>
      <c r="EBE4573" s="151"/>
      <c r="EBF4573" s="151"/>
      <c r="EBG4573" s="151"/>
      <c r="EBH4573" s="151"/>
      <c r="EBI4573" s="151"/>
      <c r="EBJ4573" s="151"/>
      <c r="EBK4573" s="151"/>
      <c r="EBL4573" s="151"/>
      <c r="EBM4573" s="151"/>
      <c r="EBN4573" s="151"/>
      <c r="EBO4573" s="151"/>
      <c r="EBP4573" s="151"/>
      <c r="EBQ4573" s="151"/>
      <c r="EBR4573" s="151"/>
      <c r="EBS4573" s="151"/>
      <c r="EBT4573" s="151"/>
      <c r="EBU4573" s="151"/>
      <c r="EBV4573" s="151"/>
      <c r="EBW4573" s="151"/>
      <c r="EBX4573" s="151"/>
      <c r="EBY4573" s="151"/>
      <c r="EBZ4573" s="151"/>
      <c r="ECA4573" s="151"/>
      <c r="ECB4573" s="151"/>
      <c r="ECC4573" s="151"/>
      <c r="ECD4573" s="151"/>
      <c r="ECE4573" s="151"/>
      <c r="ECF4573" s="151"/>
      <c r="ECG4573" s="151"/>
      <c r="ECH4573" s="151"/>
      <c r="ECI4573" s="151"/>
      <c r="ECJ4573" s="151"/>
      <c r="ECK4573" s="151"/>
      <c r="ECL4573" s="151"/>
      <c r="ECM4573" s="151"/>
      <c r="ECN4573" s="151"/>
      <c r="ECO4573" s="151"/>
      <c r="ECP4573" s="151"/>
      <c r="ECQ4573" s="151"/>
      <c r="ECR4573" s="151"/>
      <c r="ECS4573" s="151"/>
      <c r="ECT4573" s="151"/>
      <c r="ECU4573" s="151"/>
      <c r="ECV4573" s="151"/>
      <c r="ECW4573" s="151"/>
      <c r="ECX4573" s="151"/>
      <c r="ECY4573" s="151"/>
      <c r="ECZ4573" s="151"/>
      <c r="EDA4573" s="151"/>
      <c r="EDB4573" s="151"/>
      <c r="EDC4573" s="151"/>
      <c r="EDD4573" s="151"/>
      <c r="EDE4573" s="151"/>
      <c r="EDF4573" s="151"/>
      <c r="EDG4573" s="151"/>
      <c r="EDH4573" s="151"/>
      <c r="EDI4573" s="151"/>
      <c r="EDJ4573" s="151"/>
      <c r="EDK4573" s="151"/>
      <c r="EDL4573" s="151"/>
      <c r="EDM4573" s="151"/>
      <c r="EDN4573" s="151"/>
      <c r="EDO4573" s="151"/>
      <c r="EDP4573" s="151"/>
      <c r="EDQ4573" s="151"/>
      <c r="EDR4573" s="151"/>
      <c r="EDS4573" s="151"/>
      <c r="EDT4573" s="151"/>
      <c r="EDU4573" s="151"/>
      <c r="EDV4573" s="151"/>
      <c r="EDW4573" s="151"/>
      <c r="EDX4573" s="151"/>
      <c r="EDY4573" s="151"/>
      <c r="EDZ4573" s="151"/>
      <c r="EEA4573" s="151"/>
      <c r="EEB4573" s="151"/>
      <c r="EEC4573" s="151"/>
      <c r="EED4573" s="151"/>
      <c r="EEE4573" s="151"/>
      <c r="EEF4573" s="151"/>
      <c r="EEG4573" s="151"/>
      <c r="EEH4573" s="151"/>
      <c r="EEI4573" s="151"/>
      <c r="EEJ4573" s="151"/>
      <c r="EEK4573" s="151"/>
      <c r="EEL4573" s="151"/>
      <c r="EEM4573" s="151"/>
      <c r="EEN4573" s="151"/>
      <c r="EEO4573" s="151"/>
      <c r="EEP4573" s="151"/>
      <c r="EEQ4573" s="151"/>
      <c r="EER4573" s="151"/>
      <c r="EES4573" s="151"/>
      <c r="EET4573" s="151"/>
      <c r="EEU4573" s="151"/>
      <c r="EEV4573" s="151"/>
      <c r="EEW4573" s="151"/>
      <c r="EEX4573" s="151"/>
      <c r="EEY4573" s="151"/>
      <c r="EEZ4573" s="151"/>
      <c r="EFA4573" s="151"/>
      <c r="EFB4573" s="151"/>
      <c r="EFC4573" s="151"/>
      <c r="EFD4573" s="151"/>
      <c r="EFE4573" s="151"/>
      <c r="EFF4573" s="151"/>
      <c r="EFG4573" s="151"/>
      <c r="EFH4573" s="151"/>
      <c r="EFI4573" s="151"/>
      <c r="EFJ4573" s="151"/>
      <c r="EFK4573" s="151"/>
      <c r="EFL4573" s="151"/>
      <c r="EFM4573" s="151"/>
      <c r="EFN4573" s="151"/>
      <c r="EFO4573" s="151"/>
      <c r="EFP4573" s="151"/>
      <c r="EFQ4573" s="151"/>
      <c r="EFR4573" s="151"/>
      <c r="EFS4573" s="151"/>
      <c r="EFT4573" s="151"/>
      <c r="EFU4573" s="151"/>
      <c r="EFV4573" s="151"/>
      <c r="EFW4573" s="151"/>
      <c r="EFX4573" s="151"/>
      <c r="EFY4573" s="151"/>
      <c r="EFZ4573" s="151"/>
      <c r="EGA4573" s="151"/>
      <c r="EGB4573" s="151"/>
      <c r="EGC4573" s="151"/>
      <c r="EGD4573" s="151"/>
      <c r="EGE4573" s="151"/>
      <c r="EGF4573" s="151"/>
      <c r="EGG4573" s="151"/>
      <c r="EGH4573" s="151"/>
      <c r="EGI4573" s="151"/>
      <c r="EGJ4573" s="151"/>
      <c r="EGK4573" s="151"/>
      <c r="EGL4573" s="151"/>
      <c r="EGM4573" s="151"/>
      <c r="EGN4573" s="151"/>
      <c r="EGO4573" s="151"/>
      <c r="EGP4573" s="151"/>
      <c r="EGQ4573" s="151"/>
      <c r="EGR4573" s="151"/>
      <c r="EGS4573" s="151"/>
      <c r="EGT4573" s="151"/>
      <c r="EGU4573" s="151"/>
      <c r="EGV4573" s="151"/>
      <c r="EGW4573" s="151"/>
      <c r="EGX4573" s="151"/>
      <c r="EGY4573" s="151"/>
      <c r="EGZ4573" s="151"/>
      <c r="EHA4573" s="151"/>
      <c r="EHB4573" s="151"/>
      <c r="EHC4573" s="151"/>
      <c r="EHD4573" s="151"/>
      <c r="EHE4573" s="151"/>
      <c r="EHF4573" s="151"/>
      <c r="EHG4573" s="151"/>
      <c r="EHH4573" s="151"/>
      <c r="EHI4573" s="151"/>
      <c r="EHJ4573" s="151"/>
      <c r="EHK4573" s="151"/>
      <c r="EHL4573" s="151"/>
      <c r="EHM4573" s="151"/>
      <c r="EHN4573" s="151"/>
      <c r="EHO4573" s="151"/>
      <c r="EHP4573" s="151"/>
      <c r="EHQ4573" s="151"/>
      <c r="EHR4573" s="151"/>
      <c r="EHS4573" s="151"/>
      <c r="EHT4573" s="151"/>
      <c r="EHU4573" s="151"/>
      <c r="EHV4573" s="151"/>
      <c r="EHW4573" s="151"/>
      <c r="EHX4573" s="151"/>
      <c r="EHY4573" s="151"/>
      <c r="EHZ4573" s="151"/>
      <c r="EIA4573" s="151"/>
      <c r="EIB4573" s="151"/>
      <c r="EIC4573" s="151"/>
      <c r="EID4573" s="151"/>
      <c r="EIE4573" s="151"/>
      <c r="EIF4573" s="151"/>
      <c r="EIG4573" s="151"/>
      <c r="EIH4573" s="151"/>
      <c r="EII4573" s="151"/>
      <c r="EIJ4573" s="151"/>
      <c r="EIK4573" s="151"/>
      <c r="EIL4573" s="151"/>
      <c r="EIM4573" s="151"/>
      <c r="EIN4573" s="151"/>
      <c r="EIO4573" s="151"/>
      <c r="EIP4573" s="151"/>
      <c r="EIQ4573" s="151"/>
      <c r="EIR4573" s="151"/>
      <c r="EIS4573" s="151"/>
      <c r="EIT4573" s="151"/>
      <c r="EIU4573" s="151"/>
      <c r="EIV4573" s="151"/>
      <c r="EIW4573" s="151"/>
      <c r="EIX4573" s="151"/>
      <c r="EIY4573" s="151"/>
      <c r="EIZ4573" s="151"/>
      <c r="EJA4573" s="151"/>
      <c r="EJB4573" s="151"/>
      <c r="EJC4573" s="151"/>
      <c r="EJD4573" s="151"/>
      <c r="EJE4573" s="151"/>
      <c r="EJF4573" s="151"/>
      <c r="EJG4573" s="151"/>
      <c r="EJH4573" s="151"/>
      <c r="EJI4573" s="151"/>
      <c r="EJJ4573" s="151"/>
      <c r="EJK4573" s="151"/>
      <c r="EJL4573" s="151"/>
      <c r="EJM4573" s="151"/>
      <c r="EJN4573" s="151"/>
      <c r="EJO4573" s="151"/>
      <c r="EJP4573" s="151"/>
      <c r="EJQ4573" s="151"/>
      <c r="EJR4573" s="151"/>
      <c r="EJS4573" s="151"/>
      <c r="EJT4573" s="151"/>
      <c r="EJU4573" s="151"/>
      <c r="EJV4573" s="151"/>
      <c r="EJW4573" s="151"/>
      <c r="EJX4573" s="151"/>
      <c r="EJY4573" s="151"/>
      <c r="EJZ4573" s="151"/>
      <c r="EKA4573" s="151"/>
      <c r="EKB4573" s="151"/>
      <c r="EKC4573" s="151"/>
      <c r="EKD4573" s="151"/>
      <c r="EKE4573" s="151"/>
      <c r="EKF4573" s="151"/>
      <c r="EKG4573" s="151"/>
      <c r="EKH4573" s="151"/>
      <c r="EKI4573" s="151"/>
      <c r="EKJ4573" s="151"/>
      <c r="EKK4573" s="151"/>
      <c r="EKL4573" s="151"/>
      <c r="EKM4573" s="151"/>
      <c r="EKN4573" s="151"/>
      <c r="EKO4573" s="151"/>
      <c r="EKP4573" s="151"/>
      <c r="EKQ4573" s="151"/>
      <c r="EKR4573" s="151"/>
      <c r="EKS4573" s="151"/>
      <c r="EKT4573" s="151"/>
      <c r="EKU4573" s="151"/>
      <c r="EKV4573" s="151"/>
      <c r="EKW4573" s="151"/>
      <c r="EKX4573" s="151"/>
      <c r="EKY4573" s="151"/>
      <c r="EKZ4573" s="151"/>
      <c r="ELA4573" s="151"/>
      <c r="ELB4573" s="151"/>
      <c r="ELC4573" s="151"/>
      <c r="ELD4573" s="151"/>
      <c r="ELE4573" s="151"/>
      <c r="ELF4573" s="151"/>
      <c r="ELG4573" s="151"/>
      <c r="ELH4573" s="151"/>
      <c r="ELI4573" s="151"/>
      <c r="ELJ4573" s="151"/>
      <c r="ELK4573" s="151"/>
      <c r="ELL4573" s="151"/>
      <c r="ELM4573" s="151"/>
      <c r="ELN4573" s="151"/>
      <c r="ELO4573" s="151"/>
      <c r="ELP4573" s="151"/>
      <c r="ELQ4573" s="151"/>
      <c r="ELR4573" s="151"/>
      <c r="ELS4573" s="151"/>
      <c r="ELT4573" s="151"/>
      <c r="ELU4573" s="151"/>
      <c r="ELV4573" s="151"/>
      <c r="ELW4573" s="151"/>
      <c r="ELX4573" s="151"/>
      <c r="ELY4573" s="151"/>
      <c r="ELZ4573" s="151"/>
      <c r="EMA4573" s="151"/>
      <c r="EMB4573" s="151"/>
      <c r="EMC4573" s="151"/>
      <c r="EMD4573" s="151"/>
      <c r="EME4573" s="151"/>
      <c r="EMF4573" s="151"/>
      <c r="EMG4573" s="151"/>
      <c r="EMH4573" s="151"/>
      <c r="EMI4573" s="151"/>
      <c r="EMJ4573" s="151"/>
      <c r="EMK4573" s="151"/>
      <c r="EML4573" s="151"/>
      <c r="EMM4573" s="151"/>
      <c r="EMN4573" s="151"/>
      <c r="EMO4573" s="151"/>
      <c r="EMP4573" s="151"/>
      <c r="EMQ4573" s="151"/>
      <c r="EMR4573" s="151"/>
      <c r="EMS4573" s="151"/>
      <c r="EMT4573" s="151"/>
      <c r="EMU4573" s="151"/>
      <c r="EMV4573" s="151"/>
      <c r="EMW4573" s="151"/>
      <c r="EMX4573" s="151"/>
      <c r="EMY4573" s="151"/>
      <c r="EMZ4573" s="151"/>
      <c r="ENA4573" s="151"/>
      <c r="ENB4573" s="151"/>
      <c r="ENC4573" s="151"/>
      <c r="END4573" s="151"/>
      <c r="ENE4573" s="151"/>
      <c r="ENF4573" s="151"/>
      <c r="ENG4573" s="151"/>
      <c r="ENH4573" s="151"/>
      <c r="ENI4573" s="151"/>
      <c r="ENJ4573" s="151"/>
      <c r="ENK4573" s="151"/>
      <c r="ENL4573" s="151"/>
      <c r="ENM4573" s="151"/>
      <c r="ENN4573" s="151"/>
      <c r="ENO4573" s="151"/>
      <c r="ENP4573" s="151"/>
      <c r="ENQ4573" s="151"/>
      <c r="ENR4573" s="151"/>
      <c r="ENS4573" s="151"/>
      <c r="ENT4573" s="151"/>
      <c r="ENU4573" s="151"/>
      <c r="ENV4573" s="151"/>
      <c r="ENW4573" s="151"/>
      <c r="ENX4573" s="151"/>
      <c r="ENY4573" s="151"/>
      <c r="ENZ4573" s="151"/>
      <c r="EOA4573" s="151"/>
      <c r="EOB4573" s="151"/>
      <c r="EOC4573" s="151"/>
      <c r="EOD4573" s="151"/>
      <c r="EOE4573" s="151"/>
      <c r="EOF4573" s="151"/>
      <c r="EOG4573" s="151"/>
      <c r="EOH4573" s="151"/>
      <c r="EOI4573" s="151"/>
      <c r="EOJ4573" s="151"/>
      <c r="EOK4573" s="151"/>
      <c r="EOL4573" s="151"/>
      <c r="EOM4573" s="151"/>
      <c r="EON4573" s="151"/>
      <c r="EOO4573" s="151"/>
      <c r="EOP4573" s="151"/>
      <c r="EOQ4573" s="151"/>
      <c r="EOR4573" s="151"/>
      <c r="EOS4573" s="151"/>
      <c r="EOT4573" s="151"/>
      <c r="EOU4573" s="151"/>
      <c r="EOV4573" s="151"/>
      <c r="EOW4573" s="151"/>
      <c r="EOX4573" s="151"/>
      <c r="EOY4573" s="151"/>
      <c r="EOZ4573" s="151"/>
      <c r="EPA4573" s="151"/>
      <c r="EPB4573" s="151"/>
      <c r="EPC4573" s="151"/>
      <c r="EPD4573" s="151"/>
      <c r="EPE4573" s="151"/>
      <c r="EPF4573" s="151"/>
      <c r="EPG4573" s="151"/>
      <c r="EPH4573" s="151"/>
      <c r="EPI4573" s="151"/>
      <c r="EPJ4573" s="151"/>
      <c r="EPK4573" s="151"/>
      <c r="EPL4573" s="151"/>
      <c r="EPM4573" s="151"/>
      <c r="EPN4573" s="151"/>
      <c r="EPO4573" s="151"/>
      <c r="EPP4573" s="151"/>
      <c r="EPQ4573" s="151"/>
      <c r="EPR4573" s="151"/>
      <c r="EPS4573" s="151"/>
      <c r="EPT4573" s="151"/>
      <c r="EPU4573" s="151"/>
      <c r="EPV4573" s="151"/>
      <c r="EPW4573" s="151"/>
      <c r="EPX4573" s="151"/>
      <c r="EPY4573" s="151"/>
      <c r="EPZ4573" s="151"/>
      <c r="EQA4573" s="151"/>
      <c r="EQB4573" s="151"/>
      <c r="EQC4573" s="151"/>
      <c r="EQD4573" s="151"/>
      <c r="EQE4573" s="151"/>
      <c r="EQF4573" s="151"/>
      <c r="EQG4573" s="151"/>
      <c r="EQH4573" s="151"/>
      <c r="EQI4573" s="151"/>
      <c r="EQJ4573" s="151"/>
      <c r="EQK4573" s="151"/>
      <c r="EQL4573" s="151"/>
      <c r="EQM4573" s="151"/>
      <c r="EQN4573" s="151"/>
      <c r="EQO4573" s="151"/>
      <c r="EQP4573" s="151"/>
      <c r="EQQ4573" s="151"/>
      <c r="EQR4573" s="151"/>
      <c r="EQS4573" s="151"/>
      <c r="EQT4573" s="151"/>
      <c r="EQU4573" s="151"/>
      <c r="EQV4573" s="151"/>
      <c r="EQW4573" s="151"/>
      <c r="EQX4573" s="151"/>
      <c r="EQY4573" s="151"/>
      <c r="EQZ4573" s="151"/>
      <c r="ERA4573" s="151"/>
      <c r="ERB4573" s="151"/>
      <c r="ERC4573" s="151"/>
      <c r="ERD4573" s="151"/>
      <c r="ERE4573" s="151"/>
      <c r="ERF4573" s="151"/>
      <c r="ERG4573" s="151"/>
      <c r="ERH4573" s="151"/>
      <c r="ERI4573" s="151"/>
      <c r="ERJ4573" s="151"/>
      <c r="ERK4573" s="151"/>
      <c r="ERL4573" s="151"/>
      <c r="ERM4573" s="151"/>
      <c r="ERN4573" s="151"/>
      <c r="ERO4573" s="151"/>
      <c r="ERP4573" s="151"/>
      <c r="ERQ4573" s="151"/>
      <c r="ERR4573" s="151"/>
      <c r="ERS4573" s="151"/>
      <c r="ERT4573" s="151"/>
      <c r="ERU4573" s="151"/>
      <c r="ERV4573" s="151"/>
      <c r="ERW4573" s="151"/>
      <c r="ERX4573" s="151"/>
      <c r="ERY4573" s="151"/>
      <c r="ERZ4573" s="151"/>
      <c r="ESA4573" s="151"/>
      <c r="ESB4573" s="151"/>
      <c r="ESC4573" s="151"/>
      <c r="ESD4573" s="151"/>
      <c r="ESE4573" s="151"/>
      <c r="ESF4573" s="151"/>
      <c r="ESG4573" s="151"/>
      <c r="ESH4573" s="151"/>
      <c r="ESI4573" s="151"/>
      <c r="ESJ4573" s="151"/>
      <c r="ESK4573" s="151"/>
      <c r="ESL4573" s="151"/>
      <c r="ESM4573" s="151"/>
      <c r="ESN4573" s="151"/>
      <c r="ESO4573" s="151"/>
      <c r="ESP4573" s="151"/>
      <c r="ESQ4573" s="151"/>
      <c r="ESR4573" s="151"/>
      <c r="ESS4573" s="151"/>
      <c r="EST4573" s="151"/>
      <c r="ESU4573" s="151"/>
      <c r="ESV4573" s="151"/>
      <c r="ESW4573" s="151"/>
      <c r="ESX4573" s="151"/>
      <c r="ESY4573" s="151"/>
      <c r="ESZ4573" s="151"/>
      <c r="ETA4573" s="151"/>
      <c r="ETB4573" s="151"/>
      <c r="ETC4573" s="151"/>
      <c r="ETD4573" s="151"/>
      <c r="ETE4573" s="151"/>
      <c r="ETF4573" s="151"/>
      <c r="ETG4573" s="151"/>
      <c r="ETH4573" s="151"/>
      <c r="ETI4573" s="151"/>
      <c r="ETJ4573" s="151"/>
      <c r="ETK4573" s="151"/>
      <c r="ETL4573" s="151"/>
      <c r="ETM4573" s="151"/>
      <c r="ETN4573" s="151"/>
      <c r="ETO4573" s="151"/>
      <c r="ETP4573" s="151"/>
      <c r="ETQ4573" s="151"/>
      <c r="ETR4573" s="151"/>
      <c r="ETS4573" s="151"/>
      <c r="ETT4573" s="151"/>
      <c r="ETU4573" s="151"/>
      <c r="ETV4573" s="151"/>
      <c r="ETW4573" s="151"/>
      <c r="ETX4573" s="151"/>
      <c r="ETY4573" s="151"/>
      <c r="ETZ4573" s="151"/>
      <c r="EUA4573" s="151"/>
      <c r="EUB4573" s="151"/>
      <c r="EUC4573" s="151"/>
      <c r="EUD4573" s="151"/>
      <c r="EUE4573" s="151"/>
      <c r="EUF4573" s="151"/>
      <c r="EUG4573" s="151"/>
      <c r="EUH4573" s="151"/>
      <c r="EUI4573" s="151"/>
      <c r="EUJ4573" s="151"/>
      <c r="EUK4573" s="151"/>
      <c r="EUL4573" s="151"/>
      <c r="EUM4573" s="151"/>
      <c r="EUN4573" s="151"/>
      <c r="EUO4573" s="151"/>
      <c r="EUP4573" s="151"/>
      <c r="EUQ4573" s="151"/>
      <c r="EUR4573" s="151"/>
      <c r="EUS4573" s="151"/>
      <c r="EUT4573" s="151"/>
      <c r="EUU4573" s="151"/>
      <c r="EUV4573" s="151"/>
      <c r="EUW4573" s="151"/>
      <c r="EUX4573" s="151"/>
      <c r="EUY4573" s="151"/>
      <c r="EUZ4573" s="151"/>
      <c r="EVA4573" s="151"/>
      <c r="EVB4573" s="151"/>
      <c r="EVC4573" s="151"/>
      <c r="EVD4573" s="151"/>
      <c r="EVE4573" s="151"/>
      <c r="EVF4573" s="151"/>
      <c r="EVG4573" s="151"/>
      <c r="EVH4573" s="151"/>
      <c r="EVI4573" s="151"/>
      <c r="EVJ4573" s="151"/>
      <c r="EVK4573" s="151"/>
      <c r="EVL4573" s="151"/>
      <c r="EVM4573" s="151"/>
      <c r="EVN4573" s="151"/>
      <c r="EVO4573" s="151"/>
      <c r="EVP4573" s="151"/>
      <c r="EVQ4573" s="151"/>
      <c r="EVR4573" s="151"/>
      <c r="EVS4573" s="151"/>
      <c r="EVT4573" s="151"/>
      <c r="EVU4573" s="151"/>
      <c r="EVV4573" s="151"/>
      <c r="EVW4573" s="151"/>
      <c r="EVX4573" s="151"/>
      <c r="EVY4573" s="151"/>
      <c r="EVZ4573" s="151"/>
      <c r="EWA4573" s="151"/>
      <c r="EWB4573" s="151"/>
      <c r="EWC4573" s="151"/>
      <c r="EWD4573" s="151"/>
      <c r="EWE4573" s="151"/>
      <c r="EWF4573" s="151"/>
      <c r="EWG4573" s="151"/>
      <c r="EWH4573" s="151"/>
      <c r="EWI4573" s="151"/>
      <c r="EWJ4573" s="151"/>
      <c r="EWK4573" s="151"/>
      <c r="EWL4573" s="151"/>
      <c r="EWM4573" s="151"/>
      <c r="EWN4573" s="151"/>
      <c r="EWO4573" s="151"/>
      <c r="EWP4573" s="151"/>
      <c r="EWQ4573" s="151"/>
      <c r="EWR4573" s="151"/>
      <c r="EWS4573" s="151"/>
      <c r="EWT4573" s="151"/>
      <c r="EWU4573" s="151"/>
      <c r="EWV4573" s="151"/>
      <c r="EWW4573" s="151"/>
      <c r="EWX4573" s="151"/>
      <c r="EWY4573" s="151"/>
      <c r="EWZ4573" s="151"/>
      <c r="EXA4573" s="151"/>
      <c r="EXB4573" s="151"/>
      <c r="EXC4573" s="151"/>
      <c r="EXD4573" s="151"/>
      <c r="EXE4573" s="151"/>
      <c r="EXF4573" s="151"/>
      <c r="EXG4573" s="151"/>
      <c r="EXH4573" s="151"/>
      <c r="EXI4573" s="151"/>
      <c r="EXJ4573" s="151"/>
      <c r="EXK4573" s="151"/>
      <c r="EXL4573" s="151"/>
      <c r="EXM4573" s="151"/>
      <c r="EXN4573" s="151"/>
      <c r="EXO4573" s="151"/>
      <c r="EXP4573" s="151"/>
      <c r="EXQ4573" s="151"/>
      <c r="EXR4573" s="151"/>
      <c r="EXS4573" s="151"/>
      <c r="EXT4573" s="151"/>
      <c r="EXU4573" s="151"/>
      <c r="EXV4573" s="151"/>
      <c r="EXW4573" s="151"/>
      <c r="EXX4573" s="151"/>
      <c r="EXY4573" s="151"/>
      <c r="EXZ4573" s="151"/>
      <c r="EYA4573" s="151"/>
      <c r="EYB4573" s="151"/>
      <c r="EYC4573" s="151"/>
      <c r="EYD4573" s="151"/>
      <c r="EYE4573" s="151"/>
      <c r="EYF4573" s="151"/>
      <c r="EYG4573" s="151"/>
      <c r="EYH4573" s="151"/>
      <c r="EYI4573" s="151"/>
      <c r="EYJ4573" s="151"/>
      <c r="EYK4573" s="151"/>
      <c r="EYL4573" s="151"/>
      <c r="EYM4573" s="151"/>
      <c r="EYN4573" s="151"/>
      <c r="EYO4573" s="151"/>
      <c r="EYP4573" s="151"/>
      <c r="EYQ4573" s="151"/>
      <c r="EYR4573" s="151"/>
      <c r="EYS4573" s="151"/>
      <c r="EYT4573" s="151"/>
      <c r="EYU4573" s="151"/>
      <c r="EYV4573" s="151"/>
      <c r="EYW4573" s="151"/>
      <c r="EYX4573" s="151"/>
      <c r="EYY4573" s="151"/>
      <c r="EYZ4573" s="151"/>
      <c r="EZA4573" s="151"/>
      <c r="EZB4573" s="151"/>
      <c r="EZC4573" s="151"/>
      <c r="EZD4573" s="151"/>
      <c r="EZE4573" s="151"/>
      <c r="EZF4573" s="151"/>
      <c r="EZG4573" s="151"/>
      <c r="EZH4573" s="151"/>
      <c r="EZI4573" s="151"/>
      <c r="EZJ4573" s="151"/>
      <c r="EZK4573" s="151"/>
      <c r="EZL4573" s="151"/>
      <c r="EZM4573" s="151"/>
      <c r="EZN4573" s="151"/>
      <c r="EZO4573" s="151"/>
      <c r="EZP4573" s="151"/>
      <c r="EZQ4573" s="151"/>
      <c r="EZR4573" s="151"/>
      <c r="EZS4573" s="151"/>
      <c r="EZT4573" s="151"/>
      <c r="EZU4573" s="151"/>
      <c r="EZV4573" s="151"/>
      <c r="EZW4573" s="151"/>
      <c r="EZX4573" s="151"/>
      <c r="EZY4573" s="151"/>
      <c r="EZZ4573" s="151"/>
      <c r="FAA4573" s="151"/>
      <c r="FAB4573" s="151"/>
      <c r="FAC4573" s="151"/>
      <c r="FAD4573" s="151"/>
      <c r="FAE4573" s="151"/>
      <c r="FAF4573" s="151"/>
      <c r="FAG4573" s="151"/>
      <c r="FAH4573" s="151"/>
      <c r="FAI4573" s="151"/>
      <c r="FAJ4573" s="151"/>
      <c r="FAK4573" s="151"/>
      <c r="FAL4573" s="151"/>
      <c r="FAM4573" s="151"/>
      <c r="FAN4573" s="151"/>
      <c r="FAO4573" s="151"/>
      <c r="FAP4573" s="151"/>
      <c r="FAQ4573" s="151"/>
      <c r="FAR4573" s="151"/>
      <c r="FAS4573" s="151"/>
      <c r="FAT4573" s="151"/>
      <c r="FAU4573" s="151"/>
      <c r="FAV4573" s="151"/>
      <c r="FAW4573" s="151"/>
      <c r="FAX4573" s="151"/>
      <c r="FAY4573" s="151"/>
      <c r="FAZ4573" s="151"/>
      <c r="FBA4573" s="151"/>
      <c r="FBB4573" s="151"/>
      <c r="FBC4573" s="151"/>
      <c r="FBD4573" s="151"/>
      <c r="FBE4573" s="151"/>
      <c r="FBF4573" s="151"/>
      <c r="FBG4573" s="151"/>
      <c r="FBH4573" s="151"/>
      <c r="FBI4573" s="151"/>
      <c r="FBJ4573" s="151"/>
      <c r="FBK4573" s="151"/>
      <c r="FBL4573" s="151"/>
      <c r="FBM4573" s="151"/>
      <c r="FBN4573" s="151"/>
      <c r="FBO4573" s="151"/>
      <c r="FBP4573" s="151"/>
      <c r="FBQ4573" s="151"/>
      <c r="FBR4573" s="151"/>
      <c r="FBS4573" s="151"/>
      <c r="FBT4573" s="151"/>
      <c r="FBU4573" s="151"/>
      <c r="FBV4573" s="151"/>
      <c r="FBW4573" s="151"/>
      <c r="FBX4573" s="151"/>
      <c r="FBY4573" s="151"/>
      <c r="FBZ4573" s="151"/>
      <c r="FCA4573" s="151"/>
      <c r="FCB4573" s="151"/>
      <c r="FCC4573" s="151"/>
      <c r="FCD4573" s="151"/>
      <c r="FCE4573" s="151"/>
      <c r="FCF4573" s="151"/>
      <c r="FCG4573" s="151"/>
      <c r="FCH4573" s="151"/>
      <c r="FCI4573" s="151"/>
      <c r="FCJ4573" s="151"/>
      <c r="FCK4573" s="151"/>
      <c r="FCL4573" s="151"/>
      <c r="FCM4573" s="151"/>
      <c r="FCN4573" s="151"/>
      <c r="FCO4573" s="151"/>
      <c r="FCP4573" s="151"/>
      <c r="FCQ4573" s="151"/>
      <c r="FCR4573" s="151"/>
      <c r="FCS4573" s="151"/>
      <c r="FCT4573" s="151"/>
      <c r="FCU4573" s="151"/>
      <c r="FCV4573" s="151"/>
      <c r="FCW4573" s="151"/>
      <c r="FCX4573" s="151"/>
      <c r="FCY4573" s="151"/>
      <c r="FCZ4573" s="151"/>
      <c r="FDA4573" s="151"/>
      <c r="FDB4573" s="151"/>
      <c r="FDC4573" s="151"/>
      <c r="FDD4573" s="151"/>
      <c r="FDE4573" s="151"/>
      <c r="FDF4573" s="151"/>
      <c r="FDG4573" s="151"/>
      <c r="FDH4573" s="151"/>
      <c r="FDI4573" s="151"/>
      <c r="FDJ4573" s="151"/>
      <c r="FDK4573" s="151"/>
      <c r="FDL4573" s="151"/>
      <c r="FDM4573" s="151"/>
      <c r="FDN4573" s="151"/>
      <c r="FDO4573" s="151"/>
      <c r="FDP4573" s="151"/>
      <c r="FDQ4573" s="151"/>
      <c r="FDR4573" s="151"/>
      <c r="FDS4573" s="151"/>
      <c r="FDT4573" s="151"/>
      <c r="FDU4573" s="151"/>
      <c r="FDV4573" s="151"/>
      <c r="FDW4573" s="151"/>
      <c r="FDX4573" s="151"/>
      <c r="FDY4573" s="151"/>
      <c r="FDZ4573" s="151"/>
      <c r="FEA4573" s="151"/>
      <c r="FEB4573" s="151"/>
      <c r="FEC4573" s="151"/>
      <c r="FED4573" s="151"/>
      <c r="FEE4573" s="151"/>
      <c r="FEF4573" s="151"/>
      <c r="FEG4573" s="151"/>
      <c r="FEH4573" s="151"/>
      <c r="FEI4573" s="151"/>
      <c r="FEJ4573" s="151"/>
      <c r="FEK4573" s="151"/>
      <c r="FEL4573" s="151"/>
      <c r="FEM4573" s="151"/>
      <c r="FEN4573" s="151"/>
      <c r="FEO4573" s="151"/>
      <c r="FEP4573" s="151"/>
      <c r="FEQ4573" s="151"/>
      <c r="FER4573" s="151"/>
      <c r="FES4573" s="151"/>
      <c r="FET4573" s="151"/>
      <c r="FEU4573" s="151"/>
      <c r="FEV4573" s="151"/>
      <c r="FEW4573" s="151"/>
      <c r="FEX4573" s="151"/>
      <c r="FEY4573" s="151"/>
      <c r="FEZ4573" s="151"/>
      <c r="FFA4573" s="151"/>
      <c r="FFB4573" s="151"/>
      <c r="FFC4573" s="151"/>
      <c r="FFD4573" s="151"/>
      <c r="FFE4573" s="151"/>
      <c r="FFF4573" s="151"/>
      <c r="FFG4573" s="151"/>
      <c r="FFH4573" s="151"/>
      <c r="FFI4573" s="151"/>
      <c r="FFJ4573" s="151"/>
      <c r="FFK4573" s="151"/>
      <c r="FFL4573" s="151"/>
      <c r="FFM4573" s="151"/>
      <c r="FFN4573" s="151"/>
      <c r="FFO4573" s="151"/>
      <c r="FFP4573" s="151"/>
      <c r="FFQ4573" s="151"/>
      <c r="FFR4573" s="151"/>
      <c r="FFS4573" s="151"/>
      <c r="FFT4573" s="151"/>
      <c r="FFU4573" s="151"/>
      <c r="FFV4573" s="151"/>
      <c r="FFW4573" s="151"/>
      <c r="FFX4573" s="151"/>
      <c r="FFY4573" s="151"/>
      <c r="FFZ4573" s="151"/>
      <c r="FGA4573" s="151"/>
      <c r="FGB4573" s="151"/>
      <c r="FGC4573" s="151"/>
      <c r="FGD4573" s="151"/>
      <c r="FGE4573" s="151"/>
      <c r="FGF4573" s="151"/>
      <c r="FGG4573" s="151"/>
      <c r="FGH4573" s="151"/>
      <c r="FGI4573" s="151"/>
      <c r="FGJ4573" s="151"/>
      <c r="FGK4573" s="151"/>
      <c r="FGL4573" s="151"/>
      <c r="FGM4573" s="151"/>
      <c r="FGN4573" s="151"/>
      <c r="FGO4573" s="151"/>
      <c r="FGP4573" s="151"/>
      <c r="FGQ4573" s="151"/>
      <c r="FGR4573" s="151"/>
      <c r="FGS4573" s="151"/>
      <c r="FGT4573" s="151"/>
      <c r="FGU4573" s="151"/>
      <c r="FGV4573" s="151"/>
      <c r="FGW4573" s="151"/>
      <c r="FGX4573" s="151"/>
      <c r="FGY4573" s="151"/>
      <c r="FGZ4573" s="151"/>
      <c r="FHA4573" s="151"/>
      <c r="FHB4573" s="151"/>
      <c r="FHC4573" s="151"/>
      <c r="FHD4573" s="151"/>
      <c r="FHE4573" s="151"/>
      <c r="FHF4573" s="151"/>
      <c r="FHG4573" s="151"/>
      <c r="FHH4573" s="151"/>
      <c r="FHI4573" s="151"/>
      <c r="FHJ4573" s="151"/>
      <c r="FHK4573" s="151"/>
      <c r="FHL4573" s="151"/>
      <c r="FHM4573" s="151"/>
      <c r="FHN4573" s="151"/>
      <c r="FHO4573" s="151"/>
      <c r="FHP4573" s="151"/>
      <c r="FHQ4573" s="151"/>
      <c r="FHR4573" s="151"/>
      <c r="FHS4573" s="151"/>
      <c r="FHT4573" s="151"/>
      <c r="FHU4573" s="151"/>
      <c r="FHV4573" s="151"/>
      <c r="FHW4573" s="151"/>
      <c r="FHX4573" s="151"/>
      <c r="FHY4573" s="151"/>
      <c r="FHZ4573" s="151"/>
      <c r="FIA4573" s="151"/>
      <c r="FIB4573" s="151"/>
      <c r="FIC4573" s="151"/>
      <c r="FID4573" s="151"/>
      <c r="FIE4573" s="151"/>
      <c r="FIF4573" s="151"/>
      <c r="FIG4573" s="151"/>
      <c r="FIH4573" s="151"/>
      <c r="FII4573" s="151"/>
      <c r="FIJ4573" s="151"/>
      <c r="FIK4573" s="151"/>
      <c r="FIL4573" s="151"/>
      <c r="FIM4573" s="151"/>
      <c r="FIN4573" s="151"/>
      <c r="FIO4573" s="151"/>
      <c r="FIP4573" s="151"/>
      <c r="FIQ4573" s="151"/>
      <c r="FIR4573" s="151"/>
      <c r="FIS4573" s="151"/>
      <c r="FIT4573" s="151"/>
      <c r="FIU4573" s="151"/>
      <c r="FIV4573" s="151"/>
      <c r="FIW4573" s="151"/>
      <c r="FIX4573" s="151"/>
      <c r="FIY4573" s="151"/>
      <c r="FIZ4573" s="151"/>
      <c r="FJA4573" s="151"/>
      <c r="FJB4573" s="151"/>
      <c r="FJC4573" s="151"/>
      <c r="FJD4573" s="151"/>
      <c r="FJE4573" s="151"/>
      <c r="FJF4573" s="151"/>
      <c r="FJG4573" s="151"/>
      <c r="FJH4573" s="151"/>
      <c r="FJI4573" s="151"/>
      <c r="FJJ4573" s="151"/>
      <c r="FJK4573" s="151"/>
      <c r="FJL4573" s="151"/>
      <c r="FJM4573" s="151"/>
      <c r="FJN4573" s="151"/>
      <c r="FJO4573" s="151"/>
      <c r="FJP4573" s="151"/>
      <c r="FJQ4573" s="151"/>
      <c r="FJR4573" s="151"/>
      <c r="FJS4573" s="151"/>
      <c r="FJT4573" s="151"/>
      <c r="FJU4573" s="151"/>
      <c r="FJV4573" s="151"/>
      <c r="FJW4573" s="151"/>
      <c r="FJX4573" s="151"/>
      <c r="FJY4573" s="151"/>
      <c r="FJZ4573" s="151"/>
      <c r="FKA4573" s="151"/>
      <c r="FKB4573" s="151"/>
      <c r="FKC4573" s="151"/>
      <c r="FKD4573" s="151"/>
      <c r="FKE4573" s="151"/>
      <c r="FKF4573" s="151"/>
      <c r="FKG4573" s="151"/>
      <c r="FKH4573" s="151"/>
      <c r="FKI4573" s="151"/>
      <c r="FKJ4573" s="151"/>
      <c r="FKK4573" s="151"/>
      <c r="FKL4573" s="151"/>
      <c r="FKM4573" s="151"/>
      <c r="FKN4573" s="151"/>
      <c r="FKO4573" s="151"/>
      <c r="FKP4573" s="151"/>
      <c r="FKQ4573" s="151"/>
      <c r="FKR4573" s="151"/>
      <c r="FKS4573" s="151"/>
      <c r="FKT4573" s="151"/>
      <c r="FKU4573" s="151"/>
      <c r="FKV4573" s="151"/>
      <c r="FKW4573" s="151"/>
      <c r="FKX4573" s="151"/>
      <c r="FKY4573" s="151"/>
      <c r="FKZ4573" s="151"/>
      <c r="FLA4573" s="151"/>
      <c r="FLB4573" s="151"/>
      <c r="FLC4573" s="151"/>
      <c r="FLD4573" s="151"/>
      <c r="FLE4573" s="151"/>
      <c r="FLF4573" s="151"/>
      <c r="FLG4573" s="151"/>
      <c r="FLH4573" s="151"/>
      <c r="FLI4573" s="151"/>
      <c r="FLJ4573" s="151"/>
      <c r="FLK4573" s="151"/>
      <c r="FLL4573" s="151"/>
      <c r="FLM4573" s="151"/>
      <c r="FLN4573" s="151"/>
      <c r="FLO4573" s="151"/>
      <c r="FLP4573" s="151"/>
      <c r="FLQ4573" s="151"/>
      <c r="FLR4573" s="151"/>
      <c r="FLS4573" s="151"/>
      <c r="FLT4573" s="151"/>
      <c r="FLU4573" s="151"/>
      <c r="FLV4573" s="151"/>
      <c r="FLW4573" s="151"/>
      <c r="FLX4573" s="151"/>
      <c r="FLY4573" s="151"/>
      <c r="FLZ4573" s="151"/>
      <c r="FMA4573" s="151"/>
      <c r="FMB4573" s="151"/>
      <c r="FMC4573" s="151"/>
      <c r="FMD4573" s="151"/>
      <c r="FME4573" s="151"/>
      <c r="FMF4573" s="151"/>
      <c r="FMG4573" s="151"/>
      <c r="FMH4573" s="151"/>
      <c r="FMI4573" s="151"/>
      <c r="FMJ4573" s="151"/>
      <c r="FMK4573" s="151"/>
      <c r="FML4573" s="151"/>
      <c r="FMM4573" s="151"/>
      <c r="FMN4573" s="151"/>
      <c r="FMO4573" s="151"/>
      <c r="FMP4573" s="151"/>
      <c r="FMQ4573" s="151"/>
      <c r="FMR4573" s="151"/>
      <c r="FMS4573" s="151"/>
      <c r="FMT4573" s="151"/>
      <c r="FMU4573" s="151"/>
      <c r="FMV4573" s="151"/>
      <c r="FMW4573" s="151"/>
      <c r="FMX4573" s="151"/>
      <c r="FMY4573" s="151"/>
      <c r="FMZ4573" s="151"/>
      <c r="FNA4573" s="151"/>
      <c r="FNB4573" s="151"/>
      <c r="FNC4573" s="151"/>
      <c r="FND4573" s="151"/>
      <c r="FNE4573" s="151"/>
      <c r="FNF4573" s="151"/>
      <c r="FNG4573" s="151"/>
      <c r="FNH4573" s="151"/>
      <c r="FNI4573" s="151"/>
      <c r="FNJ4573" s="151"/>
      <c r="FNK4573" s="151"/>
      <c r="FNL4573" s="151"/>
      <c r="FNM4573" s="151"/>
      <c r="FNN4573" s="151"/>
      <c r="FNO4573" s="151"/>
      <c r="FNP4573" s="151"/>
      <c r="FNQ4573" s="151"/>
      <c r="FNR4573" s="151"/>
      <c r="FNS4573" s="151"/>
      <c r="FNT4573" s="151"/>
      <c r="FNU4573" s="151"/>
      <c r="FNV4573" s="151"/>
      <c r="FNW4573" s="151"/>
      <c r="FNX4573" s="151"/>
      <c r="FNY4573" s="151"/>
      <c r="FNZ4573" s="151"/>
      <c r="FOA4573" s="151"/>
      <c r="FOB4573" s="151"/>
      <c r="FOC4573" s="151"/>
      <c r="FOD4573" s="151"/>
      <c r="FOE4573" s="151"/>
      <c r="FOF4573" s="151"/>
      <c r="FOG4573" s="151"/>
      <c r="FOH4573" s="151"/>
      <c r="FOI4573" s="151"/>
      <c r="FOJ4573" s="151"/>
      <c r="FOK4573" s="151"/>
      <c r="FOL4573" s="151"/>
      <c r="FOM4573" s="151"/>
      <c r="FON4573" s="151"/>
      <c r="FOO4573" s="151"/>
      <c r="FOP4573" s="151"/>
      <c r="FOQ4573" s="151"/>
      <c r="FOR4573" s="151"/>
      <c r="FOS4573" s="151"/>
      <c r="FOT4573" s="151"/>
      <c r="FOU4573" s="151"/>
      <c r="FOV4573" s="151"/>
      <c r="FOW4573" s="151"/>
      <c r="FOX4573" s="151"/>
      <c r="FOY4573" s="151"/>
      <c r="FOZ4573" s="151"/>
      <c r="FPA4573" s="151"/>
      <c r="FPB4573" s="151"/>
      <c r="FPC4573" s="151"/>
      <c r="FPD4573" s="151"/>
      <c r="FPE4573" s="151"/>
      <c r="FPF4573" s="151"/>
      <c r="FPG4573" s="151"/>
      <c r="FPH4573" s="151"/>
      <c r="FPI4573" s="151"/>
      <c r="FPJ4573" s="151"/>
      <c r="FPK4573" s="151"/>
      <c r="FPL4573" s="151"/>
      <c r="FPM4573" s="151"/>
      <c r="FPN4573" s="151"/>
      <c r="FPO4573" s="151"/>
      <c r="FPP4573" s="151"/>
      <c r="FPQ4573" s="151"/>
      <c r="FPR4573" s="151"/>
      <c r="FPS4573" s="151"/>
      <c r="FPT4573" s="151"/>
      <c r="FPU4573" s="151"/>
      <c r="FPV4573" s="151"/>
      <c r="FPW4573" s="151"/>
      <c r="FPX4573" s="151"/>
      <c r="FPY4573" s="151"/>
      <c r="FPZ4573" s="151"/>
      <c r="FQA4573" s="151"/>
      <c r="FQB4573" s="151"/>
      <c r="FQC4573" s="151"/>
      <c r="FQD4573" s="151"/>
      <c r="FQE4573" s="151"/>
      <c r="FQF4573" s="151"/>
      <c r="FQG4573" s="151"/>
      <c r="FQH4573" s="151"/>
      <c r="FQI4573" s="151"/>
      <c r="FQJ4573" s="151"/>
      <c r="FQK4573" s="151"/>
      <c r="FQL4573" s="151"/>
      <c r="FQM4573" s="151"/>
      <c r="FQN4573" s="151"/>
      <c r="FQO4573" s="151"/>
      <c r="FQP4573" s="151"/>
      <c r="FQQ4573" s="151"/>
      <c r="FQR4573" s="151"/>
      <c r="FQS4573" s="151"/>
      <c r="FQT4573" s="151"/>
      <c r="FQU4573" s="151"/>
      <c r="FQV4573" s="151"/>
      <c r="FQW4573" s="151"/>
      <c r="FQX4573" s="151"/>
      <c r="FQY4573" s="151"/>
      <c r="FQZ4573" s="151"/>
      <c r="FRA4573" s="151"/>
      <c r="FRB4573" s="151"/>
      <c r="FRC4573" s="151"/>
      <c r="FRD4573" s="151"/>
      <c r="FRE4573" s="151"/>
      <c r="FRF4573" s="151"/>
      <c r="FRG4573" s="151"/>
      <c r="FRH4573" s="151"/>
      <c r="FRI4573" s="151"/>
      <c r="FRJ4573" s="151"/>
      <c r="FRK4573" s="151"/>
      <c r="FRL4573" s="151"/>
      <c r="FRM4573" s="151"/>
      <c r="FRN4573" s="151"/>
      <c r="FRO4573" s="151"/>
      <c r="FRP4573" s="151"/>
      <c r="FRQ4573" s="151"/>
      <c r="FRR4573" s="151"/>
      <c r="FRS4573" s="151"/>
      <c r="FRT4573" s="151"/>
      <c r="FRU4573" s="151"/>
      <c r="FRV4573" s="151"/>
      <c r="FRW4573" s="151"/>
      <c r="FRX4573" s="151"/>
      <c r="FRY4573" s="151"/>
      <c r="FRZ4573" s="151"/>
      <c r="FSA4573" s="151"/>
      <c r="FSB4573" s="151"/>
      <c r="FSC4573" s="151"/>
      <c r="FSD4573" s="151"/>
      <c r="FSE4573" s="151"/>
      <c r="FSF4573" s="151"/>
      <c r="FSG4573" s="151"/>
      <c r="FSH4573" s="151"/>
      <c r="FSI4573" s="151"/>
      <c r="FSJ4573" s="151"/>
      <c r="FSK4573" s="151"/>
      <c r="FSL4573" s="151"/>
      <c r="FSM4573" s="151"/>
      <c r="FSN4573" s="151"/>
      <c r="FSO4573" s="151"/>
      <c r="FSP4573" s="151"/>
      <c r="FSQ4573" s="151"/>
      <c r="FSR4573" s="151"/>
      <c r="FSS4573" s="151"/>
      <c r="FST4573" s="151"/>
      <c r="FSU4573" s="151"/>
      <c r="FSV4573" s="151"/>
      <c r="FSW4573" s="151"/>
      <c r="FSX4573" s="151"/>
      <c r="FSY4573" s="151"/>
      <c r="FSZ4573" s="151"/>
      <c r="FTA4573" s="151"/>
      <c r="FTB4573" s="151"/>
      <c r="FTC4573" s="151"/>
      <c r="FTD4573" s="151"/>
      <c r="FTE4573" s="151"/>
      <c r="FTF4573" s="151"/>
      <c r="FTG4573" s="151"/>
      <c r="FTH4573" s="151"/>
      <c r="FTI4573" s="151"/>
      <c r="FTJ4573" s="151"/>
      <c r="FTK4573" s="151"/>
      <c r="FTL4573" s="151"/>
      <c r="FTM4573" s="151"/>
      <c r="FTN4573" s="151"/>
      <c r="FTO4573" s="151"/>
      <c r="FTP4573" s="151"/>
      <c r="FTQ4573" s="151"/>
      <c r="FTR4573" s="151"/>
      <c r="FTS4573" s="151"/>
      <c r="FTT4573" s="151"/>
      <c r="FTU4573" s="151"/>
      <c r="FTV4573" s="151"/>
      <c r="FTW4573" s="151"/>
      <c r="FTX4573" s="151"/>
      <c r="FTY4573" s="151"/>
      <c r="FTZ4573" s="151"/>
      <c r="FUA4573" s="151"/>
      <c r="FUB4573" s="151"/>
      <c r="FUC4573" s="151"/>
      <c r="FUD4573" s="151"/>
      <c r="FUE4573" s="151"/>
      <c r="FUF4573" s="151"/>
      <c r="FUG4573" s="151"/>
      <c r="FUH4573" s="151"/>
      <c r="FUI4573" s="151"/>
      <c r="FUJ4573" s="151"/>
      <c r="FUK4573" s="151"/>
      <c r="FUL4573" s="151"/>
      <c r="FUM4573" s="151"/>
      <c r="FUN4573" s="151"/>
      <c r="FUO4573" s="151"/>
      <c r="FUP4573" s="151"/>
      <c r="FUQ4573" s="151"/>
      <c r="FUR4573" s="151"/>
      <c r="FUS4573" s="151"/>
      <c r="FUT4573" s="151"/>
      <c r="FUU4573" s="151"/>
      <c r="FUV4573" s="151"/>
      <c r="FUW4573" s="151"/>
      <c r="FUX4573" s="151"/>
      <c r="FUY4573" s="151"/>
      <c r="FUZ4573" s="151"/>
      <c r="FVA4573" s="151"/>
      <c r="FVB4573" s="151"/>
      <c r="FVC4573" s="151"/>
      <c r="FVD4573" s="151"/>
      <c r="FVE4573" s="151"/>
      <c r="FVF4573" s="151"/>
      <c r="FVG4573" s="151"/>
      <c r="FVH4573" s="151"/>
      <c r="FVI4573" s="151"/>
      <c r="FVJ4573" s="151"/>
      <c r="FVK4573" s="151"/>
      <c r="FVL4573" s="151"/>
      <c r="FVM4573" s="151"/>
      <c r="FVN4573" s="151"/>
      <c r="FVO4573" s="151"/>
      <c r="FVP4573" s="151"/>
      <c r="FVQ4573" s="151"/>
      <c r="FVR4573" s="151"/>
      <c r="FVS4573" s="151"/>
      <c r="FVT4573" s="151"/>
      <c r="FVU4573" s="151"/>
      <c r="FVV4573" s="151"/>
      <c r="FVW4573" s="151"/>
      <c r="FVX4573" s="151"/>
      <c r="FVY4573" s="151"/>
      <c r="FVZ4573" s="151"/>
      <c r="FWA4573" s="151"/>
      <c r="FWB4573" s="151"/>
      <c r="FWC4573" s="151"/>
      <c r="FWD4573" s="151"/>
      <c r="FWE4573" s="151"/>
      <c r="FWF4573" s="151"/>
      <c r="FWG4573" s="151"/>
      <c r="FWH4573" s="151"/>
      <c r="FWI4573" s="151"/>
      <c r="FWJ4573" s="151"/>
      <c r="FWK4573" s="151"/>
      <c r="FWL4573" s="151"/>
      <c r="FWM4573" s="151"/>
      <c r="FWN4573" s="151"/>
      <c r="FWO4573" s="151"/>
      <c r="FWP4573" s="151"/>
      <c r="FWQ4573" s="151"/>
      <c r="FWR4573" s="151"/>
      <c r="FWS4573" s="151"/>
      <c r="FWT4573" s="151"/>
      <c r="FWU4573" s="151"/>
      <c r="FWV4573" s="151"/>
      <c r="FWW4573" s="151"/>
      <c r="FWX4573" s="151"/>
      <c r="FWY4573" s="151"/>
      <c r="FWZ4573" s="151"/>
      <c r="FXA4573" s="151"/>
      <c r="FXB4573" s="151"/>
      <c r="FXC4573" s="151"/>
      <c r="FXD4573" s="151"/>
      <c r="FXE4573" s="151"/>
      <c r="FXF4573" s="151"/>
      <c r="FXG4573" s="151"/>
      <c r="FXH4573" s="151"/>
      <c r="FXI4573" s="151"/>
      <c r="FXJ4573" s="151"/>
      <c r="FXK4573" s="151"/>
      <c r="FXL4573" s="151"/>
      <c r="FXM4573" s="151"/>
      <c r="FXN4573" s="151"/>
      <c r="FXO4573" s="151"/>
      <c r="FXP4573" s="151"/>
      <c r="FXQ4573" s="151"/>
      <c r="FXR4573" s="151"/>
      <c r="FXS4573" s="151"/>
      <c r="FXT4573" s="151"/>
      <c r="FXU4573" s="151"/>
      <c r="FXV4573" s="151"/>
      <c r="FXW4573" s="151"/>
      <c r="FXX4573" s="151"/>
      <c r="FXY4573" s="151"/>
      <c r="FXZ4573" s="151"/>
      <c r="FYA4573" s="151"/>
      <c r="FYB4573" s="151"/>
      <c r="FYC4573" s="151"/>
      <c r="FYD4573" s="151"/>
      <c r="FYE4573" s="151"/>
      <c r="FYF4573" s="151"/>
      <c r="FYG4573" s="151"/>
      <c r="FYH4573" s="151"/>
      <c r="FYI4573" s="151"/>
      <c r="FYJ4573" s="151"/>
      <c r="FYK4573" s="151"/>
      <c r="FYL4573" s="151"/>
      <c r="FYM4573" s="151"/>
      <c r="FYN4573" s="151"/>
      <c r="FYO4573" s="151"/>
      <c r="FYP4573" s="151"/>
      <c r="FYQ4573" s="151"/>
      <c r="FYR4573" s="151"/>
      <c r="FYS4573" s="151"/>
      <c r="FYT4573" s="151"/>
      <c r="FYU4573" s="151"/>
      <c r="FYV4573" s="151"/>
      <c r="FYW4573" s="151"/>
      <c r="FYX4573" s="151"/>
      <c r="FYY4573" s="151"/>
      <c r="FYZ4573" s="151"/>
      <c r="FZA4573" s="151"/>
      <c r="FZB4573" s="151"/>
      <c r="FZC4573" s="151"/>
      <c r="FZD4573" s="151"/>
      <c r="FZE4573" s="151"/>
      <c r="FZF4573" s="151"/>
      <c r="FZG4573" s="151"/>
      <c r="FZH4573" s="151"/>
      <c r="FZI4573" s="151"/>
      <c r="FZJ4573" s="151"/>
      <c r="FZK4573" s="151"/>
      <c r="FZL4573" s="151"/>
      <c r="FZM4573" s="151"/>
      <c r="FZN4573" s="151"/>
      <c r="FZO4573" s="151"/>
      <c r="FZP4573" s="151"/>
      <c r="FZQ4573" s="151"/>
      <c r="FZR4573" s="151"/>
      <c r="FZS4573" s="151"/>
      <c r="FZT4573" s="151"/>
      <c r="FZU4573" s="151"/>
      <c r="FZV4573" s="151"/>
      <c r="FZW4573" s="151"/>
      <c r="FZX4573" s="151"/>
      <c r="FZY4573" s="151"/>
      <c r="FZZ4573" s="151"/>
      <c r="GAA4573" s="151"/>
      <c r="GAB4573" s="151"/>
      <c r="GAC4573" s="151"/>
      <c r="GAD4573" s="151"/>
      <c r="GAE4573" s="151"/>
      <c r="GAF4573" s="151"/>
      <c r="GAG4573" s="151"/>
      <c r="GAH4573" s="151"/>
      <c r="GAI4573" s="151"/>
      <c r="GAJ4573" s="151"/>
      <c r="GAK4573" s="151"/>
      <c r="GAL4573" s="151"/>
      <c r="GAM4573" s="151"/>
      <c r="GAN4573" s="151"/>
      <c r="GAO4573" s="151"/>
      <c r="GAP4573" s="151"/>
      <c r="GAQ4573" s="151"/>
      <c r="GAR4573" s="151"/>
      <c r="GAS4573" s="151"/>
      <c r="GAT4573" s="151"/>
      <c r="GAU4573" s="151"/>
      <c r="GAV4573" s="151"/>
      <c r="GAW4573" s="151"/>
      <c r="GAX4573" s="151"/>
      <c r="GAY4573" s="151"/>
      <c r="GAZ4573" s="151"/>
      <c r="GBA4573" s="151"/>
      <c r="GBB4573" s="151"/>
      <c r="GBC4573" s="151"/>
      <c r="GBD4573" s="151"/>
      <c r="GBE4573" s="151"/>
      <c r="GBF4573" s="151"/>
      <c r="GBG4573" s="151"/>
      <c r="GBH4573" s="151"/>
      <c r="GBI4573" s="151"/>
      <c r="GBJ4573" s="151"/>
      <c r="GBK4573" s="151"/>
      <c r="GBL4573" s="151"/>
      <c r="GBM4573" s="151"/>
      <c r="GBN4573" s="151"/>
      <c r="GBO4573" s="151"/>
      <c r="GBP4573" s="151"/>
      <c r="GBQ4573" s="151"/>
      <c r="GBR4573" s="151"/>
      <c r="GBS4573" s="151"/>
      <c r="GBT4573" s="151"/>
      <c r="GBU4573" s="151"/>
      <c r="GBV4573" s="151"/>
      <c r="GBW4573" s="151"/>
      <c r="GBX4573" s="151"/>
      <c r="GBY4573" s="151"/>
      <c r="GBZ4573" s="151"/>
      <c r="GCA4573" s="151"/>
      <c r="GCB4573" s="151"/>
      <c r="GCC4573" s="151"/>
      <c r="GCD4573" s="151"/>
      <c r="GCE4573" s="151"/>
      <c r="GCF4573" s="151"/>
      <c r="GCG4573" s="151"/>
      <c r="GCH4573" s="151"/>
      <c r="GCI4573" s="151"/>
      <c r="GCJ4573" s="151"/>
      <c r="GCK4573" s="151"/>
      <c r="GCL4573" s="151"/>
      <c r="GCM4573" s="151"/>
      <c r="GCN4573" s="151"/>
      <c r="GCO4573" s="151"/>
      <c r="GCP4573" s="151"/>
      <c r="GCQ4573" s="151"/>
      <c r="GCR4573" s="151"/>
      <c r="GCS4573" s="151"/>
      <c r="GCT4573" s="151"/>
      <c r="GCU4573" s="151"/>
      <c r="GCV4573" s="151"/>
      <c r="GCW4573" s="151"/>
      <c r="GCX4573" s="151"/>
      <c r="GCY4573" s="151"/>
      <c r="GCZ4573" s="151"/>
      <c r="GDA4573" s="151"/>
      <c r="GDB4573" s="151"/>
      <c r="GDC4573" s="151"/>
      <c r="GDD4573" s="151"/>
      <c r="GDE4573" s="151"/>
      <c r="GDF4573" s="151"/>
      <c r="GDG4573" s="151"/>
      <c r="GDH4573" s="151"/>
      <c r="GDI4573" s="151"/>
      <c r="GDJ4573" s="151"/>
      <c r="GDK4573" s="151"/>
      <c r="GDL4573" s="151"/>
      <c r="GDM4573" s="151"/>
      <c r="GDN4573" s="151"/>
      <c r="GDO4573" s="151"/>
      <c r="GDP4573" s="151"/>
      <c r="GDQ4573" s="151"/>
      <c r="GDR4573" s="151"/>
      <c r="GDS4573" s="151"/>
      <c r="GDT4573" s="151"/>
      <c r="GDU4573" s="151"/>
      <c r="GDV4573" s="151"/>
      <c r="GDW4573" s="151"/>
      <c r="GDX4573" s="151"/>
      <c r="GDY4573" s="151"/>
      <c r="GDZ4573" s="151"/>
      <c r="GEA4573" s="151"/>
      <c r="GEB4573" s="151"/>
      <c r="GEC4573" s="151"/>
      <c r="GED4573" s="151"/>
      <c r="GEE4573" s="151"/>
      <c r="GEF4573" s="151"/>
      <c r="GEG4573" s="151"/>
      <c r="GEH4573" s="151"/>
      <c r="GEI4573" s="151"/>
      <c r="GEJ4573" s="151"/>
      <c r="GEK4573" s="151"/>
      <c r="GEL4573" s="151"/>
      <c r="GEM4573" s="151"/>
      <c r="GEN4573" s="151"/>
      <c r="GEO4573" s="151"/>
      <c r="GEP4573" s="151"/>
      <c r="GEQ4573" s="151"/>
      <c r="GER4573" s="151"/>
      <c r="GES4573" s="151"/>
      <c r="GET4573" s="151"/>
      <c r="GEU4573" s="151"/>
      <c r="GEV4573" s="151"/>
      <c r="GEW4573" s="151"/>
      <c r="GEX4573" s="151"/>
      <c r="GEY4573" s="151"/>
      <c r="GEZ4573" s="151"/>
      <c r="GFA4573" s="151"/>
      <c r="GFB4573" s="151"/>
      <c r="GFC4573" s="151"/>
      <c r="GFD4573" s="151"/>
      <c r="GFE4573" s="151"/>
      <c r="GFF4573" s="151"/>
      <c r="GFG4573" s="151"/>
      <c r="GFH4573" s="151"/>
      <c r="GFI4573" s="151"/>
      <c r="GFJ4573" s="151"/>
      <c r="GFK4573" s="151"/>
      <c r="GFL4573" s="151"/>
      <c r="GFM4573" s="151"/>
      <c r="GFN4573" s="151"/>
      <c r="GFO4573" s="151"/>
      <c r="GFP4573" s="151"/>
      <c r="GFQ4573" s="151"/>
      <c r="GFR4573" s="151"/>
      <c r="GFS4573" s="151"/>
      <c r="GFT4573" s="151"/>
      <c r="GFU4573" s="151"/>
      <c r="GFV4573" s="151"/>
      <c r="GFW4573" s="151"/>
      <c r="GFX4573" s="151"/>
      <c r="GFY4573" s="151"/>
      <c r="GFZ4573" s="151"/>
      <c r="GGA4573" s="151"/>
      <c r="GGB4573" s="151"/>
      <c r="GGC4573" s="151"/>
      <c r="GGD4573" s="151"/>
      <c r="GGE4573" s="151"/>
      <c r="GGF4573" s="151"/>
      <c r="GGG4573" s="151"/>
      <c r="GGH4573" s="151"/>
      <c r="GGI4573" s="151"/>
      <c r="GGJ4573" s="151"/>
      <c r="GGK4573" s="151"/>
      <c r="GGL4573" s="151"/>
      <c r="GGM4573" s="151"/>
      <c r="GGN4573" s="151"/>
      <c r="GGO4573" s="151"/>
      <c r="GGP4573" s="151"/>
      <c r="GGQ4573" s="151"/>
      <c r="GGR4573" s="151"/>
      <c r="GGS4573" s="151"/>
      <c r="GGT4573" s="151"/>
      <c r="GGU4573" s="151"/>
      <c r="GGV4573" s="151"/>
      <c r="GGW4573" s="151"/>
      <c r="GGX4573" s="151"/>
      <c r="GGY4573" s="151"/>
      <c r="GGZ4573" s="151"/>
      <c r="GHA4573" s="151"/>
      <c r="GHB4573" s="151"/>
      <c r="GHC4573" s="151"/>
      <c r="GHD4573" s="151"/>
      <c r="GHE4573" s="151"/>
      <c r="GHF4573" s="151"/>
      <c r="GHG4573" s="151"/>
      <c r="GHH4573" s="151"/>
      <c r="GHI4573" s="151"/>
      <c r="GHJ4573" s="151"/>
      <c r="GHK4573" s="151"/>
      <c r="GHL4573" s="151"/>
      <c r="GHM4573" s="151"/>
      <c r="GHN4573" s="151"/>
      <c r="GHO4573" s="151"/>
      <c r="GHP4573" s="151"/>
      <c r="GHQ4573" s="151"/>
      <c r="GHR4573" s="151"/>
      <c r="GHS4573" s="151"/>
      <c r="GHT4573" s="151"/>
      <c r="GHU4573" s="151"/>
      <c r="GHV4573" s="151"/>
      <c r="GHW4573" s="151"/>
      <c r="GHX4573" s="151"/>
      <c r="GHY4573" s="151"/>
      <c r="GHZ4573" s="151"/>
      <c r="GIA4573" s="151"/>
      <c r="GIB4573" s="151"/>
      <c r="GIC4573" s="151"/>
      <c r="GID4573" s="151"/>
      <c r="GIE4573" s="151"/>
      <c r="GIF4573" s="151"/>
      <c r="GIG4573" s="151"/>
      <c r="GIH4573" s="151"/>
      <c r="GII4573" s="151"/>
      <c r="GIJ4573" s="151"/>
      <c r="GIK4573" s="151"/>
      <c r="GIL4573" s="151"/>
      <c r="GIM4573" s="151"/>
      <c r="GIN4573" s="151"/>
      <c r="GIO4573" s="151"/>
      <c r="GIP4573" s="151"/>
      <c r="GIQ4573" s="151"/>
      <c r="GIR4573" s="151"/>
      <c r="GIS4573" s="151"/>
      <c r="GIT4573" s="151"/>
      <c r="GIU4573" s="151"/>
      <c r="GIV4573" s="151"/>
      <c r="GIW4573" s="151"/>
      <c r="GIX4573" s="151"/>
      <c r="GIY4573" s="151"/>
      <c r="GIZ4573" s="151"/>
      <c r="GJA4573" s="151"/>
      <c r="GJB4573" s="151"/>
      <c r="GJC4573" s="151"/>
      <c r="GJD4573" s="151"/>
      <c r="GJE4573" s="151"/>
      <c r="GJF4573" s="151"/>
      <c r="GJG4573" s="151"/>
      <c r="GJH4573" s="151"/>
      <c r="GJI4573" s="151"/>
      <c r="GJJ4573" s="151"/>
      <c r="GJK4573" s="151"/>
      <c r="GJL4573" s="151"/>
      <c r="GJM4573" s="151"/>
      <c r="GJN4573" s="151"/>
      <c r="GJO4573" s="151"/>
      <c r="GJP4573" s="151"/>
      <c r="GJQ4573" s="151"/>
      <c r="GJR4573" s="151"/>
      <c r="GJS4573" s="151"/>
      <c r="GJT4573" s="151"/>
      <c r="GJU4573" s="151"/>
      <c r="GJV4573" s="151"/>
      <c r="GJW4573" s="151"/>
      <c r="GJX4573" s="151"/>
      <c r="GJY4573" s="151"/>
      <c r="GJZ4573" s="151"/>
      <c r="GKA4573" s="151"/>
      <c r="GKB4573" s="151"/>
      <c r="GKC4573" s="151"/>
      <c r="GKD4573" s="151"/>
      <c r="GKE4573" s="151"/>
      <c r="GKF4573" s="151"/>
      <c r="GKG4573" s="151"/>
      <c r="GKH4573" s="151"/>
      <c r="GKI4573" s="151"/>
      <c r="GKJ4573" s="151"/>
      <c r="GKK4573" s="151"/>
      <c r="GKL4573" s="151"/>
      <c r="GKM4573" s="151"/>
      <c r="GKN4573" s="151"/>
      <c r="GKO4573" s="151"/>
      <c r="GKP4573" s="151"/>
      <c r="GKQ4573" s="151"/>
      <c r="GKR4573" s="151"/>
      <c r="GKS4573" s="151"/>
      <c r="GKT4573" s="151"/>
      <c r="GKU4573" s="151"/>
      <c r="GKV4573" s="151"/>
      <c r="GKW4573" s="151"/>
      <c r="GKX4573" s="151"/>
      <c r="GKY4573" s="151"/>
      <c r="GKZ4573" s="151"/>
      <c r="GLA4573" s="151"/>
      <c r="GLB4573" s="151"/>
      <c r="GLC4573" s="151"/>
      <c r="GLD4573" s="151"/>
      <c r="GLE4573" s="151"/>
      <c r="GLF4573" s="151"/>
      <c r="GLG4573" s="151"/>
      <c r="GLH4573" s="151"/>
      <c r="GLI4573" s="151"/>
      <c r="GLJ4573" s="151"/>
      <c r="GLK4573" s="151"/>
      <c r="GLL4573" s="151"/>
      <c r="GLM4573" s="151"/>
      <c r="GLN4573" s="151"/>
      <c r="GLO4573" s="151"/>
      <c r="GLP4573" s="151"/>
      <c r="GLQ4573" s="151"/>
      <c r="GLR4573" s="151"/>
      <c r="GLS4573" s="151"/>
      <c r="GLT4573" s="151"/>
      <c r="GLU4573" s="151"/>
      <c r="GLV4573" s="151"/>
      <c r="GLW4573" s="151"/>
      <c r="GLX4573" s="151"/>
      <c r="GLY4573" s="151"/>
      <c r="GLZ4573" s="151"/>
      <c r="GMA4573" s="151"/>
      <c r="GMB4573" s="151"/>
      <c r="GMC4573" s="151"/>
      <c r="GMD4573" s="151"/>
      <c r="GME4573" s="151"/>
      <c r="GMF4573" s="151"/>
      <c r="GMG4573" s="151"/>
      <c r="GMH4573" s="151"/>
      <c r="GMI4573" s="151"/>
      <c r="GMJ4573" s="151"/>
      <c r="GMK4573" s="151"/>
      <c r="GML4573" s="151"/>
      <c r="GMM4573" s="151"/>
      <c r="GMN4573" s="151"/>
      <c r="GMO4573" s="151"/>
      <c r="GMP4573" s="151"/>
      <c r="GMQ4573" s="151"/>
      <c r="GMR4573" s="151"/>
      <c r="GMS4573" s="151"/>
      <c r="GMT4573" s="151"/>
      <c r="GMU4573" s="151"/>
      <c r="GMV4573" s="151"/>
      <c r="GMW4573" s="151"/>
      <c r="GMX4573" s="151"/>
      <c r="GMY4573" s="151"/>
      <c r="GMZ4573" s="151"/>
      <c r="GNA4573" s="151"/>
      <c r="GNB4573" s="151"/>
      <c r="GNC4573" s="151"/>
      <c r="GND4573" s="151"/>
      <c r="GNE4573" s="151"/>
      <c r="GNF4573" s="151"/>
      <c r="GNG4573" s="151"/>
      <c r="GNH4573" s="151"/>
      <c r="GNI4573" s="151"/>
      <c r="GNJ4573" s="151"/>
      <c r="GNK4573" s="151"/>
      <c r="GNL4573" s="151"/>
      <c r="GNM4573" s="151"/>
      <c r="GNN4573" s="151"/>
      <c r="GNO4573" s="151"/>
      <c r="GNP4573" s="151"/>
      <c r="GNQ4573" s="151"/>
      <c r="GNR4573" s="151"/>
      <c r="GNS4573" s="151"/>
      <c r="GNT4573" s="151"/>
      <c r="GNU4573" s="151"/>
      <c r="GNV4573" s="151"/>
      <c r="GNW4573" s="151"/>
      <c r="GNX4573" s="151"/>
      <c r="GNY4573" s="151"/>
      <c r="GNZ4573" s="151"/>
      <c r="GOA4573" s="151"/>
      <c r="GOB4573" s="151"/>
      <c r="GOC4573" s="151"/>
      <c r="GOD4573" s="151"/>
      <c r="GOE4573" s="151"/>
      <c r="GOF4573" s="151"/>
      <c r="GOG4573" s="151"/>
      <c r="GOH4573" s="151"/>
      <c r="GOI4573" s="151"/>
      <c r="GOJ4573" s="151"/>
      <c r="GOK4573" s="151"/>
      <c r="GOL4573" s="151"/>
      <c r="GOM4573" s="151"/>
      <c r="GON4573" s="151"/>
      <c r="GOO4573" s="151"/>
      <c r="GOP4573" s="151"/>
      <c r="GOQ4573" s="151"/>
      <c r="GOR4573" s="151"/>
      <c r="GOS4573" s="151"/>
      <c r="GOT4573" s="151"/>
      <c r="GOU4573" s="151"/>
      <c r="GOV4573" s="151"/>
      <c r="GOW4573" s="151"/>
      <c r="GOX4573" s="151"/>
      <c r="GOY4573" s="151"/>
      <c r="GOZ4573" s="151"/>
      <c r="GPA4573" s="151"/>
      <c r="GPB4573" s="151"/>
      <c r="GPC4573" s="151"/>
      <c r="GPD4573" s="151"/>
      <c r="GPE4573" s="151"/>
      <c r="GPF4573" s="151"/>
      <c r="GPG4573" s="151"/>
      <c r="GPH4573" s="151"/>
      <c r="GPI4573" s="151"/>
      <c r="GPJ4573" s="151"/>
      <c r="GPK4573" s="151"/>
      <c r="GPL4573" s="151"/>
      <c r="GPM4573" s="151"/>
      <c r="GPN4573" s="151"/>
      <c r="GPO4573" s="151"/>
      <c r="GPP4573" s="151"/>
      <c r="GPQ4573" s="151"/>
      <c r="GPR4573" s="151"/>
      <c r="GPS4573" s="151"/>
      <c r="GPT4573" s="151"/>
      <c r="GPU4573" s="151"/>
      <c r="GPV4573" s="151"/>
      <c r="GPW4573" s="151"/>
      <c r="GPX4573" s="151"/>
      <c r="GPY4573" s="151"/>
      <c r="GPZ4573" s="151"/>
      <c r="GQA4573" s="151"/>
      <c r="GQB4573" s="151"/>
      <c r="GQC4573" s="151"/>
      <c r="GQD4573" s="151"/>
      <c r="GQE4573" s="151"/>
      <c r="GQF4573" s="151"/>
      <c r="GQG4573" s="151"/>
      <c r="GQH4573" s="151"/>
      <c r="GQI4573" s="151"/>
      <c r="GQJ4573" s="151"/>
      <c r="GQK4573" s="151"/>
      <c r="GQL4573" s="151"/>
      <c r="GQM4573" s="151"/>
      <c r="GQN4573" s="151"/>
      <c r="GQO4573" s="151"/>
      <c r="GQP4573" s="151"/>
      <c r="GQQ4573" s="151"/>
      <c r="GQR4573" s="151"/>
      <c r="GQS4573" s="151"/>
      <c r="GQT4573" s="151"/>
      <c r="GQU4573" s="151"/>
      <c r="GQV4573" s="151"/>
      <c r="GQW4573" s="151"/>
      <c r="GQX4573" s="151"/>
      <c r="GQY4573" s="151"/>
      <c r="GQZ4573" s="151"/>
      <c r="GRA4573" s="151"/>
      <c r="GRB4573" s="151"/>
      <c r="GRC4573" s="151"/>
      <c r="GRD4573" s="151"/>
      <c r="GRE4573" s="151"/>
      <c r="GRF4573" s="151"/>
      <c r="GRG4573" s="151"/>
      <c r="GRH4573" s="151"/>
      <c r="GRI4573" s="151"/>
      <c r="GRJ4573" s="151"/>
      <c r="GRK4573" s="151"/>
      <c r="GRL4573" s="151"/>
      <c r="GRM4573" s="151"/>
      <c r="GRN4573" s="151"/>
      <c r="GRO4573" s="151"/>
      <c r="GRP4573" s="151"/>
      <c r="GRQ4573" s="151"/>
      <c r="GRR4573" s="151"/>
      <c r="GRS4573" s="151"/>
      <c r="GRT4573" s="151"/>
      <c r="GRU4573" s="151"/>
      <c r="GRV4573" s="151"/>
      <c r="GRW4573" s="151"/>
      <c r="GRX4573" s="151"/>
      <c r="GRY4573" s="151"/>
      <c r="GRZ4573" s="151"/>
      <c r="GSA4573" s="151"/>
      <c r="GSB4573" s="151"/>
      <c r="GSC4573" s="151"/>
      <c r="GSD4573" s="151"/>
      <c r="GSE4573" s="151"/>
      <c r="GSF4573" s="151"/>
      <c r="GSG4573" s="151"/>
      <c r="GSH4573" s="151"/>
      <c r="GSI4573" s="151"/>
      <c r="GSJ4573" s="151"/>
      <c r="GSK4573" s="151"/>
      <c r="GSL4573" s="151"/>
      <c r="GSM4573" s="151"/>
      <c r="GSN4573" s="151"/>
      <c r="GSO4573" s="151"/>
      <c r="GSP4573" s="151"/>
      <c r="GSQ4573" s="151"/>
      <c r="GSR4573" s="151"/>
      <c r="GSS4573" s="151"/>
      <c r="GST4573" s="151"/>
      <c r="GSU4573" s="151"/>
      <c r="GSV4573" s="151"/>
      <c r="GSW4573" s="151"/>
      <c r="GSX4573" s="151"/>
      <c r="GSY4573" s="151"/>
      <c r="GSZ4573" s="151"/>
      <c r="GTA4573" s="151"/>
      <c r="GTB4573" s="151"/>
      <c r="GTC4573" s="151"/>
      <c r="GTD4573" s="151"/>
      <c r="GTE4573" s="151"/>
      <c r="GTF4573" s="151"/>
      <c r="GTG4573" s="151"/>
      <c r="GTH4573" s="151"/>
      <c r="GTI4573" s="151"/>
      <c r="GTJ4573" s="151"/>
      <c r="GTK4573" s="151"/>
      <c r="GTL4573" s="151"/>
      <c r="GTM4573" s="151"/>
      <c r="GTN4573" s="151"/>
      <c r="GTO4573" s="151"/>
      <c r="GTP4573" s="151"/>
      <c r="GTQ4573" s="151"/>
      <c r="GTR4573" s="151"/>
      <c r="GTS4573" s="151"/>
      <c r="GTT4573" s="151"/>
      <c r="GTU4573" s="151"/>
      <c r="GTV4573" s="151"/>
      <c r="GTW4573" s="151"/>
      <c r="GTX4573" s="151"/>
      <c r="GTY4573" s="151"/>
      <c r="GTZ4573" s="151"/>
      <c r="GUA4573" s="151"/>
      <c r="GUB4573" s="151"/>
      <c r="GUC4573" s="151"/>
      <c r="GUD4573" s="151"/>
      <c r="GUE4573" s="151"/>
      <c r="GUF4573" s="151"/>
      <c r="GUG4573" s="151"/>
      <c r="GUH4573" s="151"/>
      <c r="GUI4573" s="151"/>
      <c r="GUJ4573" s="151"/>
      <c r="GUK4573" s="151"/>
      <c r="GUL4573" s="151"/>
      <c r="GUM4573" s="151"/>
      <c r="GUN4573" s="151"/>
      <c r="GUO4573" s="151"/>
      <c r="GUP4573" s="151"/>
      <c r="GUQ4573" s="151"/>
      <c r="GUR4573" s="151"/>
      <c r="GUS4573" s="151"/>
      <c r="GUT4573" s="151"/>
      <c r="GUU4573" s="151"/>
      <c r="GUV4573" s="151"/>
      <c r="GUW4573" s="151"/>
      <c r="GUX4573" s="151"/>
      <c r="GUY4573" s="151"/>
      <c r="GUZ4573" s="151"/>
      <c r="GVA4573" s="151"/>
      <c r="GVB4573" s="151"/>
      <c r="GVC4573" s="151"/>
      <c r="GVD4573" s="151"/>
      <c r="GVE4573" s="151"/>
      <c r="GVF4573" s="151"/>
      <c r="GVG4573" s="151"/>
      <c r="GVH4573" s="151"/>
      <c r="GVI4573" s="151"/>
      <c r="GVJ4573" s="151"/>
      <c r="GVK4573" s="151"/>
      <c r="GVL4573" s="151"/>
      <c r="GVM4573" s="151"/>
      <c r="GVN4573" s="151"/>
      <c r="GVO4573" s="151"/>
      <c r="GVP4573" s="151"/>
      <c r="GVQ4573" s="151"/>
      <c r="GVR4573" s="151"/>
      <c r="GVS4573" s="151"/>
      <c r="GVT4573" s="151"/>
      <c r="GVU4573" s="151"/>
      <c r="GVV4573" s="151"/>
      <c r="GVW4573" s="151"/>
      <c r="GVX4573" s="151"/>
      <c r="GVY4573" s="151"/>
      <c r="GVZ4573" s="151"/>
      <c r="GWA4573" s="151"/>
      <c r="GWB4573" s="151"/>
      <c r="GWC4573" s="151"/>
      <c r="GWD4573" s="151"/>
      <c r="GWE4573" s="151"/>
      <c r="GWF4573" s="151"/>
      <c r="GWG4573" s="151"/>
      <c r="GWH4573" s="151"/>
      <c r="GWI4573" s="151"/>
      <c r="GWJ4573" s="151"/>
      <c r="GWK4573" s="151"/>
      <c r="GWL4573" s="151"/>
      <c r="GWM4573" s="151"/>
      <c r="GWN4573" s="151"/>
      <c r="GWO4573" s="151"/>
      <c r="GWP4573" s="151"/>
      <c r="GWQ4573" s="151"/>
      <c r="GWR4573" s="151"/>
      <c r="GWS4573" s="151"/>
      <c r="GWT4573" s="151"/>
      <c r="GWU4573" s="151"/>
      <c r="GWV4573" s="151"/>
      <c r="GWW4573" s="151"/>
      <c r="GWX4573" s="151"/>
      <c r="GWY4573" s="151"/>
      <c r="GWZ4573" s="151"/>
      <c r="GXA4573" s="151"/>
      <c r="GXB4573" s="151"/>
      <c r="GXC4573" s="151"/>
      <c r="GXD4573" s="151"/>
      <c r="GXE4573" s="151"/>
      <c r="GXF4573" s="151"/>
      <c r="GXG4573" s="151"/>
      <c r="GXH4573" s="151"/>
      <c r="GXI4573" s="151"/>
      <c r="GXJ4573" s="151"/>
      <c r="GXK4573" s="151"/>
      <c r="GXL4573" s="151"/>
      <c r="GXM4573" s="151"/>
      <c r="GXN4573" s="151"/>
      <c r="GXO4573" s="151"/>
      <c r="GXP4573" s="151"/>
      <c r="GXQ4573" s="151"/>
      <c r="GXR4573" s="151"/>
      <c r="GXS4573" s="151"/>
      <c r="GXT4573" s="151"/>
      <c r="GXU4573" s="151"/>
      <c r="GXV4573" s="151"/>
      <c r="GXW4573" s="151"/>
      <c r="GXX4573" s="151"/>
      <c r="GXY4573" s="151"/>
      <c r="GXZ4573" s="151"/>
      <c r="GYA4573" s="151"/>
      <c r="GYB4573" s="151"/>
      <c r="GYC4573" s="151"/>
      <c r="GYD4573" s="151"/>
      <c r="GYE4573" s="151"/>
      <c r="GYF4573" s="151"/>
      <c r="GYG4573" s="151"/>
      <c r="GYH4573" s="151"/>
      <c r="GYI4573" s="151"/>
      <c r="GYJ4573" s="151"/>
      <c r="GYK4573" s="151"/>
      <c r="GYL4573" s="151"/>
      <c r="GYM4573" s="151"/>
      <c r="GYN4573" s="151"/>
      <c r="GYO4573" s="151"/>
      <c r="GYP4573" s="151"/>
      <c r="GYQ4573" s="151"/>
      <c r="GYR4573" s="151"/>
      <c r="GYS4573" s="151"/>
      <c r="GYT4573" s="151"/>
      <c r="GYU4573" s="151"/>
      <c r="GYV4573" s="151"/>
      <c r="GYW4573" s="151"/>
      <c r="GYX4573" s="151"/>
      <c r="GYY4573" s="151"/>
      <c r="GYZ4573" s="151"/>
      <c r="GZA4573" s="151"/>
      <c r="GZB4573" s="151"/>
      <c r="GZC4573" s="151"/>
      <c r="GZD4573" s="151"/>
      <c r="GZE4573" s="151"/>
      <c r="GZF4573" s="151"/>
      <c r="GZG4573" s="151"/>
      <c r="GZH4573" s="151"/>
      <c r="GZI4573" s="151"/>
      <c r="GZJ4573" s="151"/>
      <c r="GZK4573" s="151"/>
      <c r="GZL4573" s="151"/>
      <c r="GZM4573" s="151"/>
      <c r="GZN4573" s="151"/>
      <c r="GZO4573" s="151"/>
      <c r="GZP4573" s="151"/>
      <c r="GZQ4573" s="151"/>
      <c r="GZR4573" s="151"/>
      <c r="GZS4573" s="151"/>
      <c r="GZT4573" s="151"/>
      <c r="GZU4573" s="151"/>
      <c r="GZV4573" s="151"/>
      <c r="GZW4573" s="151"/>
      <c r="GZX4573" s="151"/>
      <c r="GZY4573" s="151"/>
      <c r="GZZ4573" s="151"/>
      <c r="HAA4573" s="151"/>
      <c r="HAB4573" s="151"/>
      <c r="HAC4573" s="151"/>
      <c r="HAD4573" s="151"/>
      <c r="HAE4573" s="151"/>
      <c r="HAF4573" s="151"/>
      <c r="HAG4573" s="151"/>
      <c r="HAH4573" s="151"/>
      <c r="HAI4573" s="151"/>
      <c r="HAJ4573" s="151"/>
      <c r="HAK4573" s="151"/>
      <c r="HAL4573" s="151"/>
      <c r="HAM4573" s="151"/>
      <c r="HAN4573" s="151"/>
      <c r="HAO4573" s="151"/>
      <c r="HAP4573" s="151"/>
      <c r="HAQ4573" s="151"/>
      <c r="HAR4573" s="151"/>
      <c r="HAS4573" s="151"/>
      <c r="HAT4573" s="151"/>
      <c r="HAU4573" s="151"/>
      <c r="HAV4573" s="151"/>
      <c r="HAW4573" s="151"/>
      <c r="HAX4573" s="151"/>
      <c r="HAY4573" s="151"/>
      <c r="HAZ4573" s="151"/>
      <c r="HBA4573" s="151"/>
      <c r="HBB4573" s="151"/>
      <c r="HBC4573" s="151"/>
      <c r="HBD4573" s="151"/>
      <c r="HBE4573" s="151"/>
      <c r="HBF4573" s="151"/>
      <c r="HBG4573" s="151"/>
      <c r="HBH4573" s="151"/>
      <c r="HBI4573" s="151"/>
      <c r="HBJ4573" s="151"/>
      <c r="HBK4573" s="151"/>
      <c r="HBL4573" s="151"/>
      <c r="HBM4573" s="151"/>
      <c r="HBN4573" s="151"/>
      <c r="HBO4573" s="151"/>
      <c r="HBP4573" s="151"/>
      <c r="HBQ4573" s="151"/>
      <c r="HBR4573" s="151"/>
      <c r="HBS4573" s="151"/>
      <c r="HBT4573" s="151"/>
      <c r="HBU4573" s="151"/>
      <c r="HBV4573" s="151"/>
      <c r="HBW4573" s="151"/>
      <c r="HBX4573" s="151"/>
      <c r="HBY4573" s="151"/>
      <c r="HBZ4573" s="151"/>
      <c r="HCA4573" s="151"/>
      <c r="HCB4573" s="151"/>
      <c r="HCC4573" s="151"/>
      <c r="HCD4573" s="151"/>
      <c r="HCE4573" s="151"/>
      <c r="HCF4573" s="151"/>
      <c r="HCG4573" s="151"/>
      <c r="HCH4573" s="151"/>
      <c r="HCI4573" s="151"/>
      <c r="HCJ4573" s="151"/>
      <c r="HCK4573" s="151"/>
      <c r="HCL4573" s="151"/>
      <c r="HCM4573" s="151"/>
      <c r="HCN4573" s="151"/>
      <c r="HCO4573" s="151"/>
      <c r="HCP4573" s="151"/>
      <c r="HCQ4573" s="151"/>
      <c r="HCR4573" s="151"/>
      <c r="HCS4573" s="151"/>
      <c r="HCT4573" s="151"/>
      <c r="HCU4573" s="151"/>
      <c r="HCV4573" s="151"/>
      <c r="HCW4573" s="151"/>
      <c r="HCX4573" s="151"/>
      <c r="HCY4573" s="151"/>
      <c r="HCZ4573" s="151"/>
      <c r="HDA4573" s="151"/>
      <c r="HDB4573" s="151"/>
      <c r="HDC4573" s="151"/>
      <c r="HDD4573" s="151"/>
      <c r="HDE4573" s="151"/>
      <c r="HDF4573" s="151"/>
      <c r="HDG4573" s="151"/>
      <c r="HDH4573" s="151"/>
      <c r="HDI4573" s="151"/>
      <c r="HDJ4573" s="151"/>
      <c r="HDK4573" s="151"/>
      <c r="HDL4573" s="151"/>
      <c r="HDM4573" s="151"/>
      <c r="HDN4573" s="151"/>
      <c r="HDO4573" s="151"/>
      <c r="HDP4573" s="151"/>
      <c r="HDQ4573" s="151"/>
      <c r="HDR4573" s="151"/>
      <c r="HDS4573" s="151"/>
      <c r="HDT4573" s="151"/>
      <c r="HDU4573" s="151"/>
      <c r="HDV4573" s="151"/>
      <c r="HDW4573" s="151"/>
      <c r="HDX4573" s="151"/>
      <c r="HDY4573" s="151"/>
      <c r="HDZ4573" s="151"/>
      <c r="HEA4573" s="151"/>
      <c r="HEB4573" s="151"/>
      <c r="HEC4573" s="151"/>
      <c r="HED4573" s="151"/>
      <c r="HEE4573" s="151"/>
      <c r="HEF4573" s="151"/>
      <c r="HEG4573" s="151"/>
      <c r="HEH4573" s="151"/>
      <c r="HEI4573" s="151"/>
      <c r="HEJ4573" s="151"/>
      <c r="HEK4573" s="151"/>
      <c r="HEL4573" s="151"/>
      <c r="HEM4573" s="151"/>
      <c r="HEN4573" s="151"/>
      <c r="HEO4573" s="151"/>
      <c r="HEP4573" s="151"/>
      <c r="HEQ4573" s="151"/>
      <c r="HER4573" s="151"/>
      <c r="HES4573" s="151"/>
      <c r="HET4573" s="151"/>
      <c r="HEU4573" s="151"/>
      <c r="HEV4573" s="151"/>
      <c r="HEW4573" s="151"/>
      <c r="HEX4573" s="151"/>
      <c r="HEY4573" s="151"/>
      <c r="HEZ4573" s="151"/>
      <c r="HFA4573" s="151"/>
      <c r="HFB4573" s="151"/>
      <c r="HFC4573" s="151"/>
      <c r="HFD4573" s="151"/>
      <c r="HFE4573" s="151"/>
      <c r="HFF4573" s="151"/>
      <c r="HFG4573" s="151"/>
      <c r="HFH4573" s="151"/>
      <c r="HFI4573" s="151"/>
      <c r="HFJ4573" s="151"/>
      <c r="HFK4573" s="151"/>
      <c r="HFL4573" s="151"/>
      <c r="HFM4573" s="151"/>
      <c r="HFN4573" s="151"/>
      <c r="HFO4573" s="151"/>
      <c r="HFP4573" s="151"/>
      <c r="HFQ4573" s="151"/>
      <c r="HFR4573" s="151"/>
      <c r="HFS4573" s="151"/>
      <c r="HFT4573" s="151"/>
      <c r="HFU4573" s="151"/>
      <c r="HFV4573" s="151"/>
      <c r="HFW4573" s="151"/>
      <c r="HFX4573" s="151"/>
      <c r="HFY4573" s="151"/>
      <c r="HFZ4573" s="151"/>
      <c r="HGA4573" s="151"/>
      <c r="HGB4573" s="151"/>
      <c r="HGC4573" s="151"/>
      <c r="HGD4573" s="151"/>
      <c r="HGE4573" s="151"/>
      <c r="HGF4573" s="151"/>
      <c r="HGG4573" s="151"/>
      <c r="HGH4573" s="151"/>
      <c r="HGI4573" s="151"/>
      <c r="HGJ4573" s="151"/>
      <c r="HGK4573" s="151"/>
      <c r="HGL4573" s="151"/>
      <c r="HGM4573" s="151"/>
      <c r="HGN4573" s="151"/>
      <c r="HGO4573" s="151"/>
      <c r="HGP4573" s="151"/>
      <c r="HGQ4573" s="151"/>
      <c r="HGR4573" s="151"/>
      <c r="HGS4573" s="151"/>
      <c r="HGT4573" s="151"/>
      <c r="HGU4573" s="151"/>
      <c r="HGV4573" s="151"/>
      <c r="HGW4573" s="151"/>
      <c r="HGX4573" s="151"/>
      <c r="HGY4573" s="151"/>
      <c r="HGZ4573" s="151"/>
      <c r="HHA4573" s="151"/>
      <c r="HHB4573" s="151"/>
      <c r="HHC4573" s="151"/>
      <c r="HHD4573" s="151"/>
      <c r="HHE4573" s="151"/>
      <c r="HHF4573" s="151"/>
      <c r="HHG4573" s="151"/>
      <c r="HHH4573" s="151"/>
      <c r="HHI4573" s="151"/>
      <c r="HHJ4573" s="151"/>
      <c r="HHK4573" s="151"/>
      <c r="HHL4573" s="151"/>
      <c r="HHM4573" s="151"/>
      <c r="HHN4573" s="151"/>
      <c r="HHO4573" s="151"/>
      <c r="HHP4573" s="151"/>
      <c r="HHQ4573" s="151"/>
      <c r="HHR4573" s="151"/>
      <c r="HHS4573" s="151"/>
      <c r="HHT4573" s="151"/>
      <c r="HHU4573" s="151"/>
      <c r="HHV4573" s="151"/>
      <c r="HHW4573" s="151"/>
      <c r="HHX4573" s="151"/>
      <c r="HHY4573" s="151"/>
      <c r="HHZ4573" s="151"/>
      <c r="HIA4573" s="151"/>
      <c r="HIB4573" s="151"/>
      <c r="HIC4573" s="151"/>
      <c r="HID4573" s="151"/>
      <c r="HIE4573" s="151"/>
      <c r="HIF4573" s="151"/>
      <c r="HIG4573" s="151"/>
      <c r="HIH4573" s="151"/>
      <c r="HII4573" s="151"/>
      <c r="HIJ4573" s="151"/>
      <c r="HIK4573" s="151"/>
      <c r="HIL4573" s="151"/>
      <c r="HIM4573" s="151"/>
      <c r="HIN4573" s="151"/>
      <c r="HIO4573" s="151"/>
      <c r="HIP4573" s="151"/>
      <c r="HIQ4573" s="151"/>
      <c r="HIR4573" s="151"/>
      <c r="HIS4573" s="151"/>
      <c r="HIT4573" s="151"/>
      <c r="HIU4573" s="151"/>
      <c r="HIV4573" s="151"/>
      <c r="HIW4573" s="151"/>
      <c r="HIX4573" s="151"/>
      <c r="HIY4573" s="151"/>
      <c r="HIZ4573" s="151"/>
      <c r="HJA4573" s="151"/>
      <c r="HJB4573" s="151"/>
      <c r="HJC4573" s="151"/>
      <c r="HJD4573" s="151"/>
      <c r="HJE4573" s="151"/>
      <c r="HJF4573" s="151"/>
      <c r="HJG4573" s="151"/>
      <c r="HJH4573" s="151"/>
      <c r="HJI4573" s="151"/>
      <c r="HJJ4573" s="151"/>
      <c r="HJK4573" s="151"/>
      <c r="HJL4573" s="151"/>
      <c r="HJM4573" s="151"/>
      <c r="HJN4573" s="151"/>
      <c r="HJO4573" s="151"/>
      <c r="HJP4573" s="151"/>
      <c r="HJQ4573" s="151"/>
      <c r="HJR4573" s="151"/>
      <c r="HJS4573" s="151"/>
      <c r="HJT4573" s="151"/>
      <c r="HJU4573" s="151"/>
      <c r="HJV4573" s="151"/>
      <c r="HJW4573" s="151"/>
      <c r="HJX4573" s="151"/>
      <c r="HJY4573" s="151"/>
      <c r="HJZ4573" s="151"/>
      <c r="HKA4573" s="151"/>
      <c r="HKB4573" s="151"/>
      <c r="HKC4573" s="151"/>
      <c r="HKD4573" s="151"/>
      <c r="HKE4573" s="151"/>
      <c r="HKF4573" s="151"/>
      <c r="HKG4573" s="151"/>
      <c r="HKH4573" s="151"/>
      <c r="HKI4573" s="151"/>
      <c r="HKJ4573" s="151"/>
      <c r="HKK4573" s="151"/>
      <c r="HKL4573" s="151"/>
      <c r="HKM4573" s="151"/>
      <c r="HKN4573" s="151"/>
      <c r="HKO4573" s="151"/>
      <c r="HKP4573" s="151"/>
      <c r="HKQ4573" s="151"/>
      <c r="HKR4573" s="151"/>
      <c r="HKS4573" s="151"/>
      <c r="HKT4573" s="151"/>
      <c r="HKU4573" s="151"/>
      <c r="HKV4573" s="151"/>
      <c r="HKW4573" s="151"/>
      <c r="HKX4573" s="151"/>
      <c r="HKY4573" s="151"/>
      <c r="HKZ4573" s="151"/>
      <c r="HLA4573" s="151"/>
      <c r="HLB4573" s="151"/>
      <c r="HLC4573" s="151"/>
      <c r="HLD4573" s="151"/>
      <c r="HLE4573" s="151"/>
      <c r="HLF4573" s="151"/>
      <c r="HLG4573" s="151"/>
      <c r="HLH4573" s="151"/>
      <c r="HLI4573" s="151"/>
      <c r="HLJ4573" s="151"/>
      <c r="HLK4573" s="151"/>
      <c r="HLL4573" s="151"/>
      <c r="HLM4573" s="151"/>
      <c r="HLN4573" s="151"/>
      <c r="HLO4573" s="151"/>
      <c r="HLP4573" s="151"/>
      <c r="HLQ4573" s="151"/>
      <c r="HLR4573" s="151"/>
      <c r="HLS4573" s="151"/>
      <c r="HLT4573" s="151"/>
      <c r="HLU4573" s="151"/>
      <c r="HLV4573" s="151"/>
      <c r="HLW4573" s="151"/>
      <c r="HLX4573" s="151"/>
      <c r="HLY4573" s="151"/>
      <c r="HLZ4573" s="151"/>
      <c r="HMA4573" s="151"/>
      <c r="HMB4573" s="151"/>
      <c r="HMC4573" s="151"/>
      <c r="HMD4573" s="151"/>
      <c r="HME4573" s="151"/>
      <c r="HMF4573" s="151"/>
      <c r="HMG4573" s="151"/>
      <c r="HMH4573" s="151"/>
      <c r="HMI4573" s="151"/>
      <c r="HMJ4573" s="151"/>
      <c r="HMK4573" s="151"/>
      <c r="HML4573" s="151"/>
      <c r="HMM4573" s="151"/>
      <c r="HMN4573" s="151"/>
      <c r="HMO4573" s="151"/>
      <c r="HMP4573" s="151"/>
      <c r="HMQ4573" s="151"/>
      <c r="HMR4573" s="151"/>
      <c r="HMS4573" s="151"/>
      <c r="HMT4573" s="151"/>
      <c r="HMU4573" s="151"/>
      <c r="HMV4573" s="151"/>
      <c r="HMW4573" s="151"/>
      <c r="HMX4573" s="151"/>
      <c r="HMY4573" s="151"/>
      <c r="HMZ4573" s="151"/>
      <c r="HNA4573" s="151"/>
      <c r="HNB4573" s="151"/>
      <c r="HNC4573" s="151"/>
      <c r="HND4573" s="151"/>
      <c r="HNE4573" s="151"/>
      <c r="HNF4573" s="151"/>
      <c r="HNG4573" s="151"/>
      <c r="HNH4573" s="151"/>
      <c r="HNI4573" s="151"/>
      <c r="HNJ4573" s="151"/>
      <c r="HNK4573" s="151"/>
      <c r="HNL4573" s="151"/>
      <c r="HNM4573" s="151"/>
      <c r="HNN4573" s="151"/>
      <c r="HNO4573" s="151"/>
      <c r="HNP4573" s="151"/>
      <c r="HNQ4573" s="151"/>
      <c r="HNR4573" s="151"/>
      <c r="HNS4573" s="151"/>
      <c r="HNT4573" s="151"/>
      <c r="HNU4573" s="151"/>
      <c r="HNV4573" s="151"/>
      <c r="HNW4573" s="151"/>
      <c r="HNX4573" s="151"/>
      <c r="HNY4573" s="151"/>
      <c r="HNZ4573" s="151"/>
      <c r="HOA4573" s="151"/>
      <c r="HOB4573" s="151"/>
      <c r="HOC4573" s="151"/>
      <c r="HOD4573" s="151"/>
      <c r="HOE4573" s="151"/>
      <c r="HOF4573" s="151"/>
      <c r="HOG4573" s="151"/>
      <c r="HOH4573" s="151"/>
      <c r="HOI4573" s="151"/>
      <c r="HOJ4573" s="151"/>
      <c r="HOK4573" s="151"/>
      <c r="HOL4573" s="151"/>
      <c r="HOM4573" s="151"/>
      <c r="HON4573" s="151"/>
      <c r="HOO4573" s="151"/>
      <c r="HOP4573" s="151"/>
      <c r="HOQ4573" s="151"/>
      <c r="HOR4573" s="151"/>
      <c r="HOS4573" s="151"/>
      <c r="HOT4573" s="151"/>
      <c r="HOU4573" s="151"/>
      <c r="HOV4573" s="151"/>
      <c r="HOW4573" s="151"/>
      <c r="HOX4573" s="151"/>
      <c r="HOY4573" s="151"/>
      <c r="HOZ4573" s="151"/>
      <c r="HPA4573" s="151"/>
      <c r="HPB4573" s="151"/>
      <c r="HPC4573" s="151"/>
      <c r="HPD4573" s="151"/>
      <c r="HPE4573" s="151"/>
      <c r="HPF4573" s="151"/>
      <c r="HPG4573" s="151"/>
      <c r="HPH4573" s="151"/>
      <c r="HPI4573" s="151"/>
      <c r="HPJ4573" s="151"/>
      <c r="HPK4573" s="151"/>
      <c r="HPL4573" s="151"/>
      <c r="HPM4573" s="151"/>
      <c r="HPN4573" s="151"/>
      <c r="HPO4573" s="151"/>
      <c r="HPP4573" s="151"/>
      <c r="HPQ4573" s="151"/>
      <c r="HPR4573" s="151"/>
      <c r="HPS4573" s="151"/>
      <c r="HPT4573" s="151"/>
      <c r="HPU4573" s="151"/>
      <c r="HPV4573" s="151"/>
      <c r="HPW4573" s="151"/>
      <c r="HPX4573" s="151"/>
      <c r="HPY4573" s="151"/>
      <c r="HPZ4573" s="151"/>
      <c r="HQA4573" s="151"/>
      <c r="HQB4573" s="151"/>
      <c r="HQC4573" s="151"/>
      <c r="HQD4573" s="151"/>
      <c r="HQE4573" s="151"/>
      <c r="HQF4573" s="151"/>
      <c r="HQG4573" s="151"/>
      <c r="HQH4573" s="151"/>
      <c r="HQI4573" s="151"/>
      <c r="HQJ4573" s="151"/>
      <c r="HQK4573" s="151"/>
      <c r="HQL4573" s="151"/>
      <c r="HQM4573" s="151"/>
      <c r="HQN4573" s="151"/>
      <c r="HQO4573" s="151"/>
      <c r="HQP4573" s="151"/>
      <c r="HQQ4573" s="151"/>
      <c r="HQR4573" s="151"/>
      <c r="HQS4573" s="151"/>
      <c r="HQT4573" s="151"/>
      <c r="HQU4573" s="151"/>
      <c r="HQV4573" s="151"/>
      <c r="HQW4573" s="151"/>
      <c r="HQX4573" s="151"/>
      <c r="HQY4573" s="151"/>
      <c r="HQZ4573" s="151"/>
      <c r="HRA4573" s="151"/>
      <c r="HRB4573" s="151"/>
      <c r="HRC4573" s="151"/>
      <c r="HRD4573" s="151"/>
      <c r="HRE4573" s="151"/>
      <c r="HRF4573" s="151"/>
      <c r="HRG4573" s="151"/>
      <c r="HRH4573" s="151"/>
      <c r="HRI4573" s="151"/>
      <c r="HRJ4573" s="151"/>
      <c r="HRK4573" s="151"/>
      <c r="HRL4573" s="151"/>
      <c r="HRM4573" s="151"/>
      <c r="HRN4573" s="151"/>
      <c r="HRO4573" s="151"/>
      <c r="HRP4573" s="151"/>
      <c r="HRQ4573" s="151"/>
      <c r="HRR4573" s="151"/>
      <c r="HRS4573" s="151"/>
      <c r="HRT4573" s="151"/>
      <c r="HRU4573" s="151"/>
      <c r="HRV4573" s="151"/>
      <c r="HRW4573" s="151"/>
      <c r="HRX4573" s="151"/>
      <c r="HRY4573" s="151"/>
      <c r="HRZ4573" s="151"/>
      <c r="HSA4573" s="151"/>
      <c r="HSB4573" s="151"/>
      <c r="HSC4573" s="151"/>
      <c r="HSD4573" s="151"/>
      <c r="HSE4573" s="151"/>
      <c r="HSF4573" s="151"/>
      <c r="HSG4573" s="151"/>
      <c r="HSH4573" s="151"/>
      <c r="HSI4573" s="151"/>
      <c r="HSJ4573" s="151"/>
      <c r="HSK4573" s="151"/>
      <c r="HSL4573" s="151"/>
      <c r="HSM4573" s="151"/>
      <c r="HSN4573" s="151"/>
      <c r="HSO4573" s="151"/>
      <c r="HSP4573" s="151"/>
      <c r="HSQ4573" s="151"/>
      <c r="HSR4573" s="151"/>
      <c r="HSS4573" s="151"/>
      <c r="HST4573" s="151"/>
      <c r="HSU4573" s="151"/>
      <c r="HSV4573" s="151"/>
      <c r="HSW4573" s="151"/>
      <c r="HSX4573" s="151"/>
      <c r="HSY4573" s="151"/>
      <c r="HSZ4573" s="151"/>
      <c r="HTA4573" s="151"/>
      <c r="HTB4573" s="151"/>
      <c r="HTC4573" s="151"/>
      <c r="HTD4573" s="151"/>
      <c r="HTE4573" s="151"/>
      <c r="HTF4573" s="151"/>
      <c r="HTG4573" s="151"/>
      <c r="HTH4573" s="151"/>
      <c r="HTI4573" s="151"/>
      <c r="HTJ4573" s="151"/>
      <c r="HTK4573" s="151"/>
      <c r="HTL4573" s="151"/>
      <c r="HTM4573" s="151"/>
      <c r="HTN4573" s="151"/>
      <c r="HTO4573" s="151"/>
      <c r="HTP4573" s="151"/>
      <c r="HTQ4573" s="151"/>
      <c r="HTR4573" s="151"/>
      <c r="HTS4573" s="151"/>
      <c r="HTT4573" s="151"/>
      <c r="HTU4573" s="151"/>
      <c r="HTV4573" s="151"/>
      <c r="HTW4573" s="151"/>
      <c r="HTX4573" s="151"/>
      <c r="HTY4573" s="151"/>
      <c r="HTZ4573" s="151"/>
      <c r="HUA4573" s="151"/>
      <c r="HUB4573" s="151"/>
      <c r="HUC4573" s="151"/>
      <c r="HUD4573" s="151"/>
      <c r="HUE4573" s="151"/>
      <c r="HUF4573" s="151"/>
      <c r="HUG4573" s="151"/>
      <c r="HUH4573" s="151"/>
      <c r="HUI4573" s="151"/>
      <c r="HUJ4573" s="151"/>
      <c r="HUK4573" s="151"/>
      <c r="HUL4573" s="151"/>
      <c r="HUM4573" s="151"/>
      <c r="HUN4573" s="151"/>
      <c r="HUO4573" s="151"/>
      <c r="HUP4573" s="151"/>
      <c r="HUQ4573" s="151"/>
      <c r="HUR4573" s="151"/>
      <c r="HUS4573" s="151"/>
      <c r="HUT4573" s="151"/>
      <c r="HUU4573" s="151"/>
      <c r="HUV4573" s="151"/>
      <c r="HUW4573" s="151"/>
      <c r="HUX4573" s="151"/>
      <c r="HUY4573" s="151"/>
      <c r="HUZ4573" s="151"/>
      <c r="HVA4573" s="151"/>
      <c r="HVB4573" s="151"/>
      <c r="HVC4573" s="151"/>
      <c r="HVD4573" s="151"/>
      <c r="HVE4573" s="151"/>
      <c r="HVF4573" s="151"/>
      <c r="HVG4573" s="151"/>
      <c r="HVH4573" s="151"/>
      <c r="HVI4573" s="151"/>
      <c r="HVJ4573" s="151"/>
      <c r="HVK4573" s="151"/>
      <c r="HVL4573" s="151"/>
      <c r="HVM4573" s="151"/>
      <c r="HVN4573" s="151"/>
      <c r="HVO4573" s="151"/>
      <c r="HVP4573" s="151"/>
      <c r="HVQ4573" s="151"/>
      <c r="HVR4573" s="151"/>
      <c r="HVS4573" s="151"/>
      <c r="HVT4573" s="151"/>
      <c r="HVU4573" s="151"/>
      <c r="HVV4573" s="151"/>
      <c r="HVW4573" s="151"/>
      <c r="HVX4573" s="151"/>
      <c r="HVY4573" s="151"/>
      <c r="HVZ4573" s="151"/>
      <c r="HWA4573" s="151"/>
      <c r="HWB4573" s="151"/>
      <c r="HWC4573" s="151"/>
      <c r="HWD4573" s="151"/>
      <c r="HWE4573" s="151"/>
      <c r="HWF4573" s="151"/>
      <c r="HWG4573" s="151"/>
      <c r="HWH4573" s="151"/>
      <c r="HWI4573" s="151"/>
      <c r="HWJ4573" s="151"/>
      <c r="HWK4573" s="151"/>
      <c r="HWL4573" s="151"/>
      <c r="HWM4573" s="151"/>
      <c r="HWN4573" s="151"/>
      <c r="HWO4573" s="151"/>
      <c r="HWP4573" s="151"/>
      <c r="HWQ4573" s="151"/>
      <c r="HWR4573" s="151"/>
      <c r="HWS4573" s="151"/>
      <c r="HWT4573" s="151"/>
      <c r="HWU4573" s="151"/>
      <c r="HWV4573" s="151"/>
      <c r="HWW4573" s="151"/>
      <c r="HWX4573" s="151"/>
      <c r="HWY4573" s="151"/>
      <c r="HWZ4573" s="151"/>
      <c r="HXA4573" s="151"/>
      <c r="HXB4573" s="151"/>
      <c r="HXC4573" s="151"/>
      <c r="HXD4573" s="151"/>
      <c r="HXE4573" s="151"/>
      <c r="HXF4573" s="151"/>
      <c r="HXG4573" s="151"/>
      <c r="HXH4573" s="151"/>
      <c r="HXI4573" s="151"/>
      <c r="HXJ4573" s="151"/>
      <c r="HXK4573" s="151"/>
      <c r="HXL4573" s="151"/>
      <c r="HXM4573" s="151"/>
      <c r="HXN4573" s="151"/>
      <c r="HXO4573" s="151"/>
      <c r="HXP4573" s="151"/>
      <c r="HXQ4573" s="151"/>
      <c r="HXR4573" s="151"/>
      <c r="HXS4573" s="151"/>
      <c r="HXT4573" s="151"/>
      <c r="HXU4573" s="151"/>
      <c r="HXV4573" s="151"/>
      <c r="HXW4573" s="151"/>
      <c r="HXX4573" s="151"/>
      <c r="HXY4573" s="151"/>
      <c r="HXZ4573" s="151"/>
      <c r="HYA4573" s="151"/>
      <c r="HYB4573" s="151"/>
      <c r="HYC4573" s="151"/>
      <c r="HYD4573" s="151"/>
      <c r="HYE4573" s="151"/>
      <c r="HYF4573" s="151"/>
      <c r="HYG4573" s="151"/>
      <c r="HYH4573" s="151"/>
      <c r="HYI4573" s="151"/>
      <c r="HYJ4573" s="151"/>
      <c r="HYK4573" s="151"/>
      <c r="HYL4573" s="151"/>
      <c r="HYM4573" s="151"/>
      <c r="HYN4573" s="151"/>
      <c r="HYO4573" s="151"/>
      <c r="HYP4573" s="151"/>
      <c r="HYQ4573" s="151"/>
      <c r="HYR4573" s="151"/>
      <c r="HYS4573" s="151"/>
      <c r="HYT4573" s="151"/>
      <c r="HYU4573" s="151"/>
      <c r="HYV4573" s="151"/>
      <c r="HYW4573" s="151"/>
      <c r="HYX4573" s="151"/>
      <c r="HYY4573" s="151"/>
      <c r="HYZ4573" s="151"/>
      <c r="HZA4573" s="151"/>
      <c r="HZB4573" s="151"/>
      <c r="HZC4573" s="151"/>
      <c r="HZD4573" s="151"/>
      <c r="HZE4573" s="151"/>
      <c r="HZF4573" s="151"/>
      <c r="HZG4573" s="151"/>
      <c r="HZH4573" s="151"/>
      <c r="HZI4573" s="151"/>
      <c r="HZJ4573" s="151"/>
      <c r="HZK4573" s="151"/>
      <c r="HZL4573" s="151"/>
      <c r="HZM4573" s="151"/>
      <c r="HZN4573" s="151"/>
      <c r="HZO4573" s="151"/>
      <c r="HZP4573" s="151"/>
      <c r="HZQ4573" s="151"/>
      <c r="HZR4573" s="151"/>
      <c r="HZS4573" s="151"/>
      <c r="HZT4573" s="151"/>
      <c r="HZU4573" s="151"/>
      <c r="HZV4573" s="151"/>
      <c r="HZW4573" s="151"/>
      <c r="HZX4573" s="151"/>
      <c r="HZY4573" s="151"/>
      <c r="HZZ4573" s="151"/>
      <c r="IAA4573" s="151"/>
      <c r="IAB4573" s="151"/>
      <c r="IAC4573" s="151"/>
      <c r="IAD4573" s="151"/>
      <c r="IAE4573" s="151"/>
      <c r="IAF4573" s="151"/>
      <c r="IAG4573" s="151"/>
      <c r="IAH4573" s="151"/>
      <c r="IAI4573" s="151"/>
      <c r="IAJ4573" s="151"/>
      <c r="IAK4573" s="151"/>
      <c r="IAL4573" s="151"/>
      <c r="IAM4573" s="151"/>
      <c r="IAN4573" s="151"/>
      <c r="IAO4573" s="151"/>
      <c r="IAP4573" s="151"/>
      <c r="IAQ4573" s="151"/>
      <c r="IAR4573" s="151"/>
      <c r="IAS4573" s="151"/>
      <c r="IAT4573" s="151"/>
      <c r="IAU4573" s="151"/>
      <c r="IAV4573" s="151"/>
      <c r="IAW4573" s="151"/>
      <c r="IAX4573" s="151"/>
      <c r="IAY4573" s="151"/>
      <c r="IAZ4573" s="151"/>
      <c r="IBA4573" s="151"/>
      <c r="IBB4573" s="151"/>
      <c r="IBC4573" s="151"/>
      <c r="IBD4573" s="151"/>
      <c r="IBE4573" s="151"/>
      <c r="IBF4573" s="151"/>
      <c r="IBG4573" s="151"/>
      <c r="IBH4573" s="151"/>
      <c r="IBI4573" s="151"/>
      <c r="IBJ4573" s="151"/>
      <c r="IBK4573" s="151"/>
      <c r="IBL4573" s="151"/>
      <c r="IBM4573" s="151"/>
      <c r="IBN4573" s="151"/>
      <c r="IBO4573" s="151"/>
      <c r="IBP4573" s="151"/>
      <c r="IBQ4573" s="151"/>
      <c r="IBR4573" s="151"/>
      <c r="IBS4573" s="151"/>
      <c r="IBT4573" s="151"/>
      <c r="IBU4573" s="151"/>
      <c r="IBV4573" s="151"/>
      <c r="IBW4573" s="151"/>
      <c r="IBX4573" s="151"/>
      <c r="IBY4573" s="151"/>
      <c r="IBZ4573" s="151"/>
      <c r="ICA4573" s="151"/>
      <c r="ICB4573" s="151"/>
      <c r="ICC4573" s="151"/>
      <c r="ICD4573" s="151"/>
      <c r="ICE4573" s="151"/>
      <c r="ICF4573" s="151"/>
      <c r="ICG4573" s="151"/>
      <c r="ICH4573" s="151"/>
      <c r="ICI4573" s="151"/>
      <c r="ICJ4573" s="151"/>
      <c r="ICK4573" s="151"/>
      <c r="ICL4573" s="151"/>
      <c r="ICM4573" s="151"/>
      <c r="ICN4573" s="151"/>
      <c r="ICO4573" s="151"/>
      <c r="ICP4573" s="151"/>
      <c r="ICQ4573" s="151"/>
      <c r="ICR4573" s="151"/>
      <c r="ICS4573" s="151"/>
      <c r="ICT4573" s="151"/>
      <c r="ICU4573" s="151"/>
      <c r="ICV4573" s="151"/>
      <c r="ICW4573" s="151"/>
      <c r="ICX4573" s="151"/>
      <c r="ICY4573" s="151"/>
      <c r="ICZ4573" s="151"/>
      <c r="IDA4573" s="151"/>
      <c r="IDB4573" s="151"/>
      <c r="IDC4573" s="151"/>
      <c r="IDD4573" s="151"/>
      <c r="IDE4573" s="151"/>
      <c r="IDF4573" s="151"/>
      <c r="IDG4573" s="151"/>
      <c r="IDH4573" s="151"/>
      <c r="IDI4573" s="151"/>
      <c r="IDJ4573" s="151"/>
      <c r="IDK4573" s="151"/>
      <c r="IDL4573" s="151"/>
      <c r="IDM4573" s="151"/>
      <c r="IDN4573" s="151"/>
      <c r="IDO4573" s="151"/>
      <c r="IDP4573" s="151"/>
      <c r="IDQ4573" s="151"/>
      <c r="IDR4573" s="151"/>
      <c r="IDS4573" s="151"/>
      <c r="IDT4573" s="151"/>
      <c r="IDU4573" s="151"/>
      <c r="IDV4573" s="151"/>
      <c r="IDW4573" s="151"/>
      <c r="IDX4573" s="151"/>
      <c r="IDY4573" s="151"/>
      <c r="IDZ4573" s="151"/>
      <c r="IEA4573" s="151"/>
      <c r="IEB4573" s="151"/>
      <c r="IEC4573" s="151"/>
      <c r="IED4573" s="151"/>
      <c r="IEE4573" s="151"/>
      <c r="IEF4573" s="151"/>
      <c r="IEG4573" s="151"/>
      <c r="IEH4573" s="151"/>
      <c r="IEI4573" s="151"/>
      <c r="IEJ4573" s="151"/>
      <c r="IEK4573" s="151"/>
      <c r="IEL4573" s="151"/>
      <c r="IEM4573" s="151"/>
      <c r="IEN4573" s="151"/>
      <c r="IEO4573" s="151"/>
      <c r="IEP4573" s="151"/>
      <c r="IEQ4573" s="151"/>
      <c r="IER4573" s="151"/>
      <c r="IES4573" s="151"/>
      <c r="IET4573" s="151"/>
      <c r="IEU4573" s="151"/>
      <c r="IEV4573" s="151"/>
      <c r="IEW4573" s="151"/>
      <c r="IEX4573" s="151"/>
      <c r="IEY4573" s="151"/>
      <c r="IEZ4573" s="151"/>
      <c r="IFA4573" s="151"/>
      <c r="IFB4573" s="151"/>
      <c r="IFC4573" s="151"/>
      <c r="IFD4573" s="151"/>
      <c r="IFE4573" s="151"/>
      <c r="IFF4573" s="151"/>
      <c r="IFG4573" s="151"/>
      <c r="IFH4573" s="151"/>
      <c r="IFI4573" s="151"/>
      <c r="IFJ4573" s="151"/>
      <c r="IFK4573" s="151"/>
      <c r="IFL4573" s="151"/>
      <c r="IFM4573" s="151"/>
      <c r="IFN4573" s="151"/>
      <c r="IFO4573" s="151"/>
      <c r="IFP4573" s="151"/>
      <c r="IFQ4573" s="151"/>
      <c r="IFR4573" s="151"/>
      <c r="IFS4573" s="151"/>
      <c r="IFT4573" s="151"/>
      <c r="IFU4573" s="151"/>
      <c r="IFV4573" s="151"/>
      <c r="IFW4573" s="151"/>
      <c r="IFX4573" s="151"/>
      <c r="IFY4573" s="151"/>
      <c r="IFZ4573" s="151"/>
      <c r="IGA4573" s="151"/>
      <c r="IGB4573" s="151"/>
      <c r="IGC4573" s="151"/>
      <c r="IGD4573" s="151"/>
      <c r="IGE4573" s="151"/>
      <c r="IGF4573" s="151"/>
      <c r="IGG4573" s="151"/>
      <c r="IGH4573" s="151"/>
      <c r="IGI4573" s="151"/>
      <c r="IGJ4573" s="151"/>
      <c r="IGK4573" s="151"/>
      <c r="IGL4573" s="151"/>
      <c r="IGM4573" s="151"/>
      <c r="IGN4573" s="151"/>
      <c r="IGO4573" s="151"/>
      <c r="IGP4573" s="151"/>
      <c r="IGQ4573" s="151"/>
      <c r="IGR4573" s="151"/>
      <c r="IGS4573" s="151"/>
      <c r="IGT4573" s="151"/>
      <c r="IGU4573" s="151"/>
      <c r="IGV4573" s="151"/>
      <c r="IGW4573" s="151"/>
      <c r="IGX4573" s="151"/>
      <c r="IGY4573" s="151"/>
      <c r="IGZ4573" s="151"/>
      <c r="IHA4573" s="151"/>
      <c r="IHB4573" s="151"/>
      <c r="IHC4573" s="151"/>
      <c r="IHD4573" s="151"/>
      <c r="IHE4573" s="151"/>
      <c r="IHF4573" s="151"/>
      <c r="IHG4573" s="151"/>
      <c r="IHH4573" s="151"/>
      <c r="IHI4573" s="151"/>
      <c r="IHJ4573" s="151"/>
      <c r="IHK4573" s="151"/>
      <c r="IHL4573" s="151"/>
      <c r="IHM4573" s="151"/>
      <c r="IHN4573" s="151"/>
      <c r="IHO4573" s="151"/>
      <c r="IHP4573" s="151"/>
      <c r="IHQ4573" s="151"/>
      <c r="IHR4573" s="151"/>
      <c r="IHS4573" s="151"/>
      <c r="IHT4573" s="151"/>
      <c r="IHU4573" s="151"/>
      <c r="IHV4573" s="151"/>
      <c r="IHW4573" s="151"/>
      <c r="IHX4573" s="151"/>
      <c r="IHY4573" s="151"/>
      <c r="IHZ4573" s="151"/>
      <c r="IIA4573" s="151"/>
      <c r="IIB4573" s="151"/>
      <c r="IIC4573" s="151"/>
      <c r="IID4573" s="151"/>
      <c r="IIE4573" s="151"/>
      <c r="IIF4573" s="151"/>
      <c r="IIG4573" s="151"/>
      <c r="IIH4573" s="151"/>
      <c r="III4573" s="151"/>
      <c r="IIJ4573" s="151"/>
      <c r="IIK4573" s="151"/>
      <c r="IIL4573" s="151"/>
      <c r="IIM4573" s="151"/>
      <c r="IIN4573" s="151"/>
      <c r="IIO4573" s="151"/>
      <c r="IIP4573" s="151"/>
      <c r="IIQ4573" s="151"/>
      <c r="IIR4573" s="151"/>
      <c r="IIS4573" s="151"/>
      <c r="IIT4573" s="151"/>
      <c r="IIU4573" s="151"/>
      <c r="IIV4573" s="151"/>
      <c r="IIW4573" s="151"/>
      <c r="IIX4573" s="151"/>
      <c r="IIY4573" s="151"/>
      <c r="IIZ4573" s="151"/>
      <c r="IJA4573" s="151"/>
      <c r="IJB4573" s="151"/>
      <c r="IJC4573" s="151"/>
      <c r="IJD4573" s="151"/>
      <c r="IJE4573" s="151"/>
      <c r="IJF4573" s="151"/>
      <c r="IJG4573" s="151"/>
      <c r="IJH4573" s="151"/>
      <c r="IJI4573" s="151"/>
      <c r="IJJ4573" s="151"/>
      <c r="IJK4573" s="151"/>
      <c r="IJL4573" s="151"/>
      <c r="IJM4573" s="151"/>
      <c r="IJN4573" s="151"/>
      <c r="IJO4573" s="151"/>
      <c r="IJP4573" s="151"/>
      <c r="IJQ4573" s="151"/>
      <c r="IJR4573" s="151"/>
      <c r="IJS4573" s="151"/>
      <c r="IJT4573" s="151"/>
      <c r="IJU4573" s="151"/>
      <c r="IJV4573" s="151"/>
      <c r="IJW4573" s="151"/>
      <c r="IJX4573" s="151"/>
      <c r="IJY4573" s="151"/>
      <c r="IJZ4573" s="151"/>
      <c r="IKA4573" s="151"/>
      <c r="IKB4573" s="151"/>
      <c r="IKC4573" s="151"/>
      <c r="IKD4573" s="151"/>
      <c r="IKE4573" s="151"/>
      <c r="IKF4573" s="151"/>
      <c r="IKG4573" s="151"/>
      <c r="IKH4573" s="151"/>
      <c r="IKI4573" s="151"/>
      <c r="IKJ4573" s="151"/>
      <c r="IKK4573" s="151"/>
      <c r="IKL4573" s="151"/>
      <c r="IKM4573" s="151"/>
      <c r="IKN4573" s="151"/>
      <c r="IKO4573" s="151"/>
      <c r="IKP4573" s="151"/>
      <c r="IKQ4573" s="151"/>
      <c r="IKR4573" s="151"/>
      <c r="IKS4573" s="151"/>
      <c r="IKT4573" s="151"/>
      <c r="IKU4573" s="151"/>
      <c r="IKV4573" s="151"/>
      <c r="IKW4573" s="151"/>
      <c r="IKX4573" s="151"/>
      <c r="IKY4573" s="151"/>
      <c r="IKZ4573" s="151"/>
      <c r="ILA4573" s="151"/>
      <c r="ILB4573" s="151"/>
      <c r="ILC4573" s="151"/>
      <c r="ILD4573" s="151"/>
      <c r="ILE4573" s="151"/>
      <c r="ILF4573" s="151"/>
      <c r="ILG4573" s="151"/>
      <c r="ILH4573" s="151"/>
      <c r="ILI4573" s="151"/>
      <c r="ILJ4573" s="151"/>
      <c r="ILK4573" s="151"/>
      <c r="ILL4573" s="151"/>
      <c r="ILM4573" s="151"/>
      <c r="ILN4573" s="151"/>
      <c r="ILO4573" s="151"/>
      <c r="ILP4573" s="151"/>
      <c r="ILQ4573" s="151"/>
      <c r="ILR4573" s="151"/>
      <c r="ILS4573" s="151"/>
      <c r="ILT4573" s="151"/>
      <c r="ILU4573" s="151"/>
      <c r="ILV4573" s="151"/>
      <c r="ILW4573" s="151"/>
      <c r="ILX4573" s="151"/>
      <c r="ILY4573" s="151"/>
      <c r="ILZ4573" s="151"/>
      <c r="IMA4573" s="151"/>
      <c r="IMB4573" s="151"/>
      <c r="IMC4573" s="151"/>
      <c r="IMD4573" s="151"/>
      <c r="IME4573" s="151"/>
      <c r="IMF4573" s="151"/>
      <c r="IMG4573" s="151"/>
      <c r="IMH4573" s="151"/>
      <c r="IMI4573" s="151"/>
      <c r="IMJ4573" s="151"/>
      <c r="IMK4573" s="151"/>
      <c r="IML4573" s="151"/>
      <c r="IMM4573" s="151"/>
      <c r="IMN4573" s="151"/>
      <c r="IMO4573" s="151"/>
      <c r="IMP4573" s="151"/>
      <c r="IMQ4573" s="151"/>
      <c r="IMR4573" s="151"/>
      <c r="IMS4573" s="151"/>
      <c r="IMT4573" s="151"/>
      <c r="IMU4573" s="151"/>
      <c r="IMV4573" s="151"/>
      <c r="IMW4573" s="151"/>
      <c r="IMX4573" s="151"/>
      <c r="IMY4573" s="151"/>
      <c r="IMZ4573" s="151"/>
      <c r="INA4573" s="151"/>
      <c r="INB4573" s="151"/>
      <c r="INC4573" s="151"/>
      <c r="IND4573" s="151"/>
      <c r="INE4573" s="151"/>
      <c r="INF4573" s="151"/>
      <c r="ING4573" s="151"/>
      <c r="INH4573" s="151"/>
      <c r="INI4573" s="151"/>
      <c r="INJ4573" s="151"/>
      <c r="INK4573" s="151"/>
      <c r="INL4573" s="151"/>
      <c r="INM4573" s="151"/>
      <c r="INN4573" s="151"/>
      <c r="INO4573" s="151"/>
      <c r="INP4573" s="151"/>
      <c r="INQ4573" s="151"/>
      <c r="INR4573" s="151"/>
      <c r="INS4573" s="151"/>
      <c r="INT4573" s="151"/>
      <c r="INU4573" s="151"/>
      <c r="INV4573" s="151"/>
      <c r="INW4573" s="151"/>
      <c r="INX4573" s="151"/>
      <c r="INY4573" s="151"/>
      <c r="INZ4573" s="151"/>
      <c r="IOA4573" s="151"/>
      <c r="IOB4573" s="151"/>
      <c r="IOC4573" s="151"/>
      <c r="IOD4573" s="151"/>
      <c r="IOE4573" s="151"/>
      <c r="IOF4573" s="151"/>
      <c r="IOG4573" s="151"/>
      <c r="IOH4573" s="151"/>
      <c r="IOI4573" s="151"/>
      <c r="IOJ4573" s="151"/>
      <c r="IOK4573" s="151"/>
      <c r="IOL4573" s="151"/>
      <c r="IOM4573" s="151"/>
      <c r="ION4573" s="151"/>
      <c r="IOO4573" s="151"/>
      <c r="IOP4573" s="151"/>
      <c r="IOQ4573" s="151"/>
      <c r="IOR4573" s="151"/>
      <c r="IOS4573" s="151"/>
      <c r="IOT4573" s="151"/>
      <c r="IOU4573" s="151"/>
      <c r="IOV4573" s="151"/>
      <c r="IOW4573" s="151"/>
      <c r="IOX4573" s="151"/>
      <c r="IOY4573" s="151"/>
      <c r="IOZ4573" s="151"/>
      <c r="IPA4573" s="151"/>
      <c r="IPB4573" s="151"/>
      <c r="IPC4573" s="151"/>
      <c r="IPD4573" s="151"/>
      <c r="IPE4573" s="151"/>
      <c r="IPF4573" s="151"/>
      <c r="IPG4573" s="151"/>
      <c r="IPH4573" s="151"/>
      <c r="IPI4573" s="151"/>
      <c r="IPJ4573" s="151"/>
      <c r="IPK4573" s="151"/>
      <c r="IPL4573" s="151"/>
      <c r="IPM4573" s="151"/>
      <c r="IPN4573" s="151"/>
      <c r="IPO4573" s="151"/>
      <c r="IPP4573" s="151"/>
      <c r="IPQ4573" s="151"/>
      <c r="IPR4573" s="151"/>
      <c r="IPS4573" s="151"/>
      <c r="IPT4573" s="151"/>
      <c r="IPU4573" s="151"/>
      <c r="IPV4573" s="151"/>
      <c r="IPW4573" s="151"/>
      <c r="IPX4573" s="151"/>
      <c r="IPY4573" s="151"/>
      <c r="IPZ4573" s="151"/>
      <c r="IQA4573" s="151"/>
      <c r="IQB4573" s="151"/>
      <c r="IQC4573" s="151"/>
      <c r="IQD4573" s="151"/>
      <c r="IQE4573" s="151"/>
      <c r="IQF4573" s="151"/>
      <c r="IQG4573" s="151"/>
      <c r="IQH4573" s="151"/>
      <c r="IQI4573" s="151"/>
      <c r="IQJ4573" s="151"/>
      <c r="IQK4573" s="151"/>
      <c r="IQL4573" s="151"/>
      <c r="IQM4573" s="151"/>
      <c r="IQN4573" s="151"/>
      <c r="IQO4573" s="151"/>
      <c r="IQP4573" s="151"/>
      <c r="IQQ4573" s="151"/>
      <c r="IQR4573" s="151"/>
      <c r="IQS4573" s="151"/>
      <c r="IQT4573" s="151"/>
      <c r="IQU4573" s="151"/>
      <c r="IQV4573" s="151"/>
      <c r="IQW4573" s="151"/>
      <c r="IQX4573" s="151"/>
      <c r="IQY4573" s="151"/>
      <c r="IQZ4573" s="151"/>
      <c r="IRA4573" s="151"/>
      <c r="IRB4573" s="151"/>
      <c r="IRC4573" s="151"/>
      <c r="IRD4573" s="151"/>
      <c r="IRE4573" s="151"/>
      <c r="IRF4573" s="151"/>
      <c r="IRG4573" s="151"/>
      <c r="IRH4573" s="151"/>
      <c r="IRI4573" s="151"/>
      <c r="IRJ4573" s="151"/>
      <c r="IRK4573" s="151"/>
      <c r="IRL4573" s="151"/>
      <c r="IRM4573" s="151"/>
      <c r="IRN4573" s="151"/>
      <c r="IRO4573" s="151"/>
      <c r="IRP4573" s="151"/>
      <c r="IRQ4573" s="151"/>
      <c r="IRR4573" s="151"/>
      <c r="IRS4573" s="151"/>
      <c r="IRT4573" s="151"/>
      <c r="IRU4573" s="151"/>
      <c r="IRV4573" s="151"/>
      <c r="IRW4573" s="151"/>
      <c r="IRX4573" s="151"/>
      <c r="IRY4573" s="151"/>
      <c r="IRZ4573" s="151"/>
      <c r="ISA4573" s="151"/>
      <c r="ISB4573" s="151"/>
      <c r="ISC4573" s="151"/>
      <c r="ISD4573" s="151"/>
      <c r="ISE4573" s="151"/>
      <c r="ISF4573" s="151"/>
      <c r="ISG4573" s="151"/>
      <c r="ISH4573" s="151"/>
      <c r="ISI4573" s="151"/>
      <c r="ISJ4573" s="151"/>
      <c r="ISK4573" s="151"/>
      <c r="ISL4573" s="151"/>
      <c r="ISM4573" s="151"/>
      <c r="ISN4573" s="151"/>
      <c r="ISO4573" s="151"/>
      <c r="ISP4573" s="151"/>
      <c r="ISQ4573" s="151"/>
      <c r="ISR4573" s="151"/>
      <c r="ISS4573" s="151"/>
      <c r="IST4573" s="151"/>
      <c r="ISU4573" s="151"/>
      <c r="ISV4573" s="151"/>
      <c r="ISW4573" s="151"/>
      <c r="ISX4573" s="151"/>
      <c r="ISY4573" s="151"/>
      <c r="ISZ4573" s="151"/>
      <c r="ITA4573" s="151"/>
      <c r="ITB4573" s="151"/>
      <c r="ITC4573" s="151"/>
      <c r="ITD4573" s="151"/>
      <c r="ITE4573" s="151"/>
      <c r="ITF4573" s="151"/>
      <c r="ITG4573" s="151"/>
      <c r="ITH4573" s="151"/>
      <c r="ITI4573" s="151"/>
      <c r="ITJ4573" s="151"/>
      <c r="ITK4573" s="151"/>
      <c r="ITL4573" s="151"/>
      <c r="ITM4573" s="151"/>
      <c r="ITN4573" s="151"/>
      <c r="ITO4573" s="151"/>
      <c r="ITP4573" s="151"/>
      <c r="ITQ4573" s="151"/>
      <c r="ITR4573" s="151"/>
      <c r="ITS4573" s="151"/>
      <c r="ITT4573" s="151"/>
      <c r="ITU4573" s="151"/>
      <c r="ITV4573" s="151"/>
      <c r="ITW4573" s="151"/>
      <c r="ITX4573" s="151"/>
      <c r="ITY4573" s="151"/>
      <c r="ITZ4573" s="151"/>
      <c r="IUA4573" s="151"/>
      <c r="IUB4573" s="151"/>
      <c r="IUC4573" s="151"/>
      <c r="IUD4573" s="151"/>
      <c r="IUE4573" s="151"/>
      <c r="IUF4573" s="151"/>
      <c r="IUG4573" s="151"/>
      <c r="IUH4573" s="151"/>
      <c r="IUI4573" s="151"/>
      <c r="IUJ4573" s="151"/>
      <c r="IUK4573" s="151"/>
      <c r="IUL4573" s="151"/>
      <c r="IUM4573" s="151"/>
      <c r="IUN4573" s="151"/>
      <c r="IUO4573" s="151"/>
      <c r="IUP4573" s="151"/>
      <c r="IUQ4573" s="151"/>
      <c r="IUR4573" s="151"/>
      <c r="IUS4573" s="151"/>
      <c r="IUT4573" s="151"/>
      <c r="IUU4573" s="151"/>
      <c r="IUV4573" s="151"/>
      <c r="IUW4573" s="151"/>
      <c r="IUX4573" s="151"/>
      <c r="IUY4573" s="151"/>
      <c r="IUZ4573" s="151"/>
      <c r="IVA4573" s="151"/>
      <c r="IVB4573" s="151"/>
      <c r="IVC4573" s="151"/>
      <c r="IVD4573" s="151"/>
      <c r="IVE4573" s="151"/>
      <c r="IVF4573" s="151"/>
      <c r="IVG4573" s="151"/>
      <c r="IVH4573" s="151"/>
      <c r="IVI4573" s="151"/>
      <c r="IVJ4573" s="151"/>
      <c r="IVK4573" s="151"/>
      <c r="IVL4573" s="151"/>
      <c r="IVM4573" s="151"/>
      <c r="IVN4573" s="151"/>
      <c r="IVO4573" s="151"/>
      <c r="IVP4573" s="151"/>
      <c r="IVQ4573" s="151"/>
      <c r="IVR4573" s="151"/>
      <c r="IVS4573" s="151"/>
      <c r="IVT4573" s="151"/>
      <c r="IVU4573" s="151"/>
      <c r="IVV4573" s="151"/>
      <c r="IVW4573" s="151"/>
      <c r="IVX4573" s="151"/>
      <c r="IVY4573" s="151"/>
      <c r="IVZ4573" s="151"/>
      <c r="IWA4573" s="151"/>
      <c r="IWB4573" s="151"/>
      <c r="IWC4573" s="151"/>
      <c r="IWD4573" s="151"/>
      <c r="IWE4573" s="151"/>
      <c r="IWF4573" s="151"/>
      <c r="IWG4573" s="151"/>
      <c r="IWH4573" s="151"/>
      <c r="IWI4573" s="151"/>
      <c r="IWJ4573" s="151"/>
      <c r="IWK4573" s="151"/>
      <c r="IWL4573" s="151"/>
      <c r="IWM4573" s="151"/>
      <c r="IWN4573" s="151"/>
      <c r="IWO4573" s="151"/>
      <c r="IWP4573" s="151"/>
      <c r="IWQ4573" s="151"/>
      <c r="IWR4573" s="151"/>
      <c r="IWS4573" s="151"/>
      <c r="IWT4573" s="151"/>
      <c r="IWU4573" s="151"/>
      <c r="IWV4573" s="151"/>
      <c r="IWW4573" s="151"/>
      <c r="IWX4573" s="151"/>
      <c r="IWY4573" s="151"/>
      <c r="IWZ4573" s="151"/>
      <c r="IXA4573" s="151"/>
      <c r="IXB4573" s="151"/>
      <c r="IXC4573" s="151"/>
      <c r="IXD4573" s="151"/>
      <c r="IXE4573" s="151"/>
      <c r="IXF4573" s="151"/>
      <c r="IXG4573" s="151"/>
      <c r="IXH4573" s="151"/>
      <c r="IXI4573" s="151"/>
      <c r="IXJ4573" s="151"/>
      <c r="IXK4573" s="151"/>
      <c r="IXL4573" s="151"/>
      <c r="IXM4573" s="151"/>
      <c r="IXN4573" s="151"/>
      <c r="IXO4573" s="151"/>
      <c r="IXP4573" s="151"/>
      <c r="IXQ4573" s="151"/>
      <c r="IXR4573" s="151"/>
      <c r="IXS4573" s="151"/>
      <c r="IXT4573" s="151"/>
      <c r="IXU4573" s="151"/>
      <c r="IXV4573" s="151"/>
      <c r="IXW4573" s="151"/>
      <c r="IXX4573" s="151"/>
      <c r="IXY4573" s="151"/>
      <c r="IXZ4573" s="151"/>
      <c r="IYA4573" s="151"/>
      <c r="IYB4573" s="151"/>
      <c r="IYC4573" s="151"/>
      <c r="IYD4573" s="151"/>
      <c r="IYE4573" s="151"/>
      <c r="IYF4573" s="151"/>
      <c r="IYG4573" s="151"/>
      <c r="IYH4573" s="151"/>
      <c r="IYI4573" s="151"/>
      <c r="IYJ4573" s="151"/>
      <c r="IYK4573" s="151"/>
      <c r="IYL4573" s="151"/>
      <c r="IYM4573" s="151"/>
      <c r="IYN4573" s="151"/>
      <c r="IYO4573" s="151"/>
      <c r="IYP4573" s="151"/>
      <c r="IYQ4573" s="151"/>
      <c r="IYR4573" s="151"/>
      <c r="IYS4573" s="151"/>
      <c r="IYT4573" s="151"/>
      <c r="IYU4573" s="151"/>
      <c r="IYV4573" s="151"/>
      <c r="IYW4573" s="151"/>
      <c r="IYX4573" s="151"/>
      <c r="IYY4573" s="151"/>
      <c r="IYZ4573" s="151"/>
      <c r="IZA4573" s="151"/>
      <c r="IZB4573" s="151"/>
      <c r="IZC4573" s="151"/>
      <c r="IZD4573" s="151"/>
      <c r="IZE4573" s="151"/>
      <c r="IZF4573" s="151"/>
      <c r="IZG4573" s="151"/>
      <c r="IZH4573" s="151"/>
      <c r="IZI4573" s="151"/>
      <c r="IZJ4573" s="151"/>
      <c r="IZK4573" s="151"/>
      <c r="IZL4573" s="151"/>
      <c r="IZM4573" s="151"/>
      <c r="IZN4573" s="151"/>
      <c r="IZO4573" s="151"/>
      <c r="IZP4573" s="151"/>
      <c r="IZQ4573" s="151"/>
      <c r="IZR4573" s="151"/>
      <c r="IZS4573" s="151"/>
      <c r="IZT4573" s="151"/>
      <c r="IZU4573" s="151"/>
      <c r="IZV4573" s="151"/>
      <c r="IZW4573" s="151"/>
      <c r="IZX4573" s="151"/>
      <c r="IZY4573" s="151"/>
      <c r="IZZ4573" s="151"/>
      <c r="JAA4573" s="151"/>
      <c r="JAB4573" s="151"/>
      <c r="JAC4573" s="151"/>
      <c r="JAD4573" s="151"/>
      <c r="JAE4573" s="151"/>
      <c r="JAF4573" s="151"/>
      <c r="JAG4573" s="151"/>
      <c r="JAH4573" s="151"/>
      <c r="JAI4573" s="151"/>
      <c r="JAJ4573" s="151"/>
      <c r="JAK4573" s="151"/>
      <c r="JAL4573" s="151"/>
      <c r="JAM4573" s="151"/>
      <c r="JAN4573" s="151"/>
      <c r="JAO4573" s="151"/>
      <c r="JAP4573" s="151"/>
      <c r="JAQ4573" s="151"/>
      <c r="JAR4573" s="151"/>
      <c r="JAS4573" s="151"/>
      <c r="JAT4573" s="151"/>
      <c r="JAU4573" s="151"/>
      <c r="JAV4573" s="151"/>
      <c r="JAW4573" s="151"/>
      <c r="JAX4573" s="151"/>
      <c r="JAY4573" s="151"/>
      <c r="JAZ4573" s="151"/>
      <c r="JBA4573" s="151"/>
      <c r="JBB4573" s="151"/>
      <c r="JBC4573" s="151"/>
      <c r="JBD4573" s="151"/>
      <c r="JBE4573" s="151"/>
      <c r="JBF4573" s="151"/>
      <c r="JBG4573" s="151"/>
      <c r="JBH4573" s="151"/>
      <c r="JBI4573" s="151"/>
      <c r="JBJ4573" s="151"/>
      <c r="JBK4573" s="151"/>
      <c r="JBL4573" s="151"/>
      <c r="JBM4573" s="151"/>
      <c r="JBN4573" s="151"/>
      <c r="JBO4573" s="151"/>
      <c r="JBP4573" s="151"/>
      <c r="JBQ4573" s="151"/>
      <c r="JBR4573" s="151"/>
      <c r="JBS4573" s="151"/>
      <c r="JBT4573" s="151"/>
      <c r="JBU4573" s="151"/>
      <c r="JBV4573" s="151"/>
      <c r="JBW4573" s="151"/>
      <c r="JBX4573" s="151"/>
      <c r="JBY4573" s="151"/>
      <c r="JBZ4573" s="151"/>
      <c r="JCA4573" s="151"/>
      <c r="JCB4573" s="151"/>
      <c r="JCC4573" s="151"/>
      <c r="JCD4573" s="151"/>
      <c r="JCE4573" s="151"/>
      <c r="JCF4573" s="151"/>
      <c r="JCG4573" s="151"/>
      <c r="JCH4573" s="151"/>
      <c r="JCI4573" s="151"/>
      <c r="JCJ4573" s="151"/>
      <c r="JCK4573" s="151"/>
      <c r="JCL4573" s="151"/>
      <c r="JCM4573" s="151"/>
      <c r="JCN4573" s="151"/>
      <c r="JCO4573" s="151"/>
      <c r="JCP4573" s="151"/>
      <c r="JCQ4573" s="151"/>
      <c r="JCR4573" s="151"/>
      <c r="JCS4573" s="151"/>
      <c r="JCT4573" s="151"/>
      <c r="JCU4573" s="151"/>
      <c r="JCV4573" s="151"/>
      <c r="JCW4573" s="151"/>
      <c r="JCX4573" s="151"/>
      <c r="JCY4573" s="151"/>
      <c r="JCZ4573" s="151"/>
      <c r="JDA4573" s="151"/>
      <c r="JDB4573" s="151"/>
      <c r="JDC4573" s="151"/>
      <c r="JDD4573" s="151"/>
      <c r="JDE4573" s="151"/>
      <c r="JDF4573" s="151"/>
      <c r="JDG4573" s="151"/>
      <c r="JDH4573" s="151"/>
      <c r="JDI4573" s="151"/>
      <c r="JDJ4573" s="151"/>
      <c r="JDK4573" s="151"/>
      <c r="JDL4573" s="151"/>
      <c r="JDM4573" s="151"/>
      <c r="JDN4573" s="151"/>
      <c r="JDO4573" s="151"/>
      <c r="JDP4573" s="151"/>
      <c r="JDQ4573" s="151"/>
      <c r="JDR4573" s="151"/>
      <c r="JDS4573" s="151"/>
      <c r="JDT4573" s="151"/>
      <c r="JDU4573" s="151"/>
      <c r="JDV4573" s="151"/>
      <c r="JDW4573" s="151"/>
      <c r="JDX4573" s="151"/>
      <c r="JDY4573" s="151"/>
      <c r="JDZ4573" s="151"/>
      <c r="JEA4573" s="151"/>
      <c r="JEB4573" s="151"/>
      <c r="JEC4573" s="151"/>
      <c r="JED4573" s="151"/>
      <c r="JEE4573" s="151"/>
      <c r="JEF4573" s="151"/>
      <c r="JEG4573" s="151"/>
      <c r="JEH4573" s="151"/>
      <c r="JEI4573" s="151"/>
      <c r="JEJ4573" s="151"/>
      <c r="JEK4573" s="151"/>
      <c r="JEL4573" s="151"/>
      <c r="JEM4573" s="151"/>
      <c r="JEN4573" s="151"/>
      <c r="JEO4573" s="151"/>
      <c r="JEP4573" s="151"/>
      <c r="JEQ4573" s="151"/>
      <c r="JER4573" s="151"/>
      <c r="JES4573" s="151"/>
      <c r="JET4573" s="151"/>
      <c r="JEU4573" s="151"/>
      <c r="JEV4573" s="151"/>
      <c r="JEW4573" s="151"/>
      <c r="JEX4573" s="151"/>
      <c r="JEY4573" s="151"/>
      <c r="JEZ4573" s="151"/>
      <c r="JFA4573" s="151"/>
      <c r="JFB4573" s="151"/>
      <c r="JFC4573" s="151"/>
      <c r="JFD4573" s="151"/>
      <c r="JFE4573" s="151"/>
      <c r="JFF4573" s="151"/>
      <c r="JFG4573" s="151"/>
      <c r="JFH4573" s="151"/>
      <c r="JFI4573" s="151"/>
      <c r="JFJ4573" s="151"/>
      <c r="JFK4573" s="151"/>
      <c r="JFL4573" s="151"/>
      <c r="JFM4573" s="151"/>
      <c r="JFN4573" s="151"/>
      <c r="JFO4573" s="151"/>
      <c r="JFP4573" s="151"/>
      <c r="JFQ4573" s="151"/>
      <c r="JFR4573" s="151"/>
      <c r="JFS4573" s="151"/>
      <c r="JFT4573" s="151"/>
      <c r="JFU4573" s="151"/>
      <c r="JFV4573" s="151"/>
      <c r="JFW4573" s="151"/>
      <c r="JFX4573" s="151"/>
      <c r="JFY4573" s="151"/>
      <c r="JFZ4573" s="151"/>
      <c r="JGA4573" s="151"/>
      <c r="JGB4573" s="151"/>
      <c r="JGC4573" s="151"/>
      <c r="JGD4573" s="151"/>
      <c r="JGE4573" s="151"/>
      <c r="JGF4573" s="151"/>
      <c r="JGG4573" s="151"/>
      <c r="JGH4573" s="151"/>
      <c r="JGI4573" s="151"/>
      <c r="JGJ4573" s="151"/>
      <c r="JGK4573" s="151"/>
      <c r="JGL4573" s="151"/>
      <c r="JGM4573" s="151"/>
      <c r="JGN4573" s="151"/>
      <c r="JGO4573" s="151"/>
      <c r="JGP4573" s="151"/>
      <c r="JGQ4573" s="151"/>
      <c r="JGR4573" s="151"/>
      <c r="JGS4573" s="151"/>
      <c r="JGT4573" s="151"/>
      <c r="JGU4573" s="151"/>
      <c r="JGV4573" s="151"/>
      <c r="JGW4573" s="151"/>
      <c r="JGX4573" s="151"/>
      <c r="JGY4573" s="151"/>
      <c r="JGZ4573" s="151"/>
      <c r="JHA4573" s="151"/>
      <c r="JHB4573" s="151"/>
      <c r="JHC4573" s="151"/>
      <c r="JHD4573" s="151"/>
      <c r="JHE4573" s="151"/>
      <c r="JHF4573" s="151"/>
      <c r="JHG4573" s="151"/>
      <c r="JHH4573" s="151"/>
      <c r="JHI4573" s="151"/>
      <c r="JHJ4573" s="151"/>
      <c r="JHK4573" s="151"/>
      <c r="JHL4573" s="151"/>
      <c r="JHM4573" s="151"/>
      <c r="JHN4573" s="151"/>
      <c r="JHO4573" s="151"/>
      <c r="JHP4573" s="151"/>
      <c r="JHQ4573" s="151"/>
      <c r="JHR4573" s="151"/>
      <c r="JHS4573" s="151"/>
      <c r="JHT4573" s="151"/>
      <c r="JHU4573" s="151"/>
      <c r="JHV4573" s="151"/>
      <c r="JHW4573" s="151"/>
      <c r="JHX4573" s="151"/>
      <c r="JHY4573" s="151"/>
      <c r="JHZ4573" s="151"/>
      <c r="JIA4573" s="151"/>
      <c r="JIB4573" s="151"/>
      <c r="JIC4573" s="151"/>
      <c r="JID4573" s="151"/>
      <c r="JIE4573" s="151"/>
      <c r="JIF4573" s="151"/>
      <c r="JIG4573" s="151"/>
      <c r="JIH4573" s="151"/>
      <c r="JII4573" s="151"/>
      <c r="JIJ4573" s="151"/>
      <c r="JIK4573" s="151"/>
      <c r="JIL4573" s="151"/>
      <c r="JIM4573" s="151"/>
      <c r="JIN4573" s="151"/>
      <c r="JIO4573" s="151"/>
      <c r="JIP4573" s="151"/>
      <c r="JIQ4573" s="151"/>
      <c r="JIR4573" s="151"/>
      <c r="JIS4573" s="151"/>
      <c r="JIT4573" s="151"/>
      <c r="JIU4573" s="151"/>
      <c r="JIV4573" s="151"/>
      <c r="JIW4573" s="151"/>
      <c r="JIX4573" s="151"/>
      <c r="JIY4573" s="151"/>
      <c r="JIZ4573" s="151"/>
      <c r="JJA4573" s="151"/>
      <c r="JJB4573" s="151"/>
      <c r="JJC4573" s="151"/>
      <c r="JJD4573" s="151"/>
      <c r="JJE4573" s="151"/>
      <c r="JJF4573" s="151"/>
      <c r="JJG4573" s="151"/>
      <c r="JJH4573" s="151"/>
      <c r="JJI4573" s="151"/>
      <c r="JJJ4573" s="151"/>
      <c r="JJK4573" s="151"/>
      <c r="JJL4573" s="151"/>
      <c r="JJM4573" s="151"/>
      <c r="JJN4573" s="151"/>
      <c r="JJO4573" s="151"/>
      <c r="JJP4573" s="151"/>
      <c r="JJQ4573" s="151"/>
      <c r="JJR4573" s="151"/>
      <c r="JJS4573" s="151"/>
      <c r="JJT4573" s="151"/>
      <c r="JJU4573" s="151"/>
      <c r="JJV4573" s="151"/>
      <c r="JJW4573" s="151"/>
      <c r="JJX4573" s="151"/>
      <c r="JJY4573" s="151"/>
      <c r="JJZ4573" s="151"/>
      <c r="JKA4573" s="151"/>
      <c r="JKB4573" s="151"/>
      <c r="JKC4573" s="151"/>
      <c r="JKD4573" s="151"/>
      <c r="JKE4573" s="151"/>
      <c r="JKF4573" s="151"/>
      <c r="JKG4573" s="151"/>
      <c r="JKH4573" s="151"/>
      <c r="JKI4573" s="151"/>
      <c r="JKJ4573" s="151"/>
      <c r="JKK4573" s="151"/>
      <c r="JKL4573" s="151"/>
      <c r="JKM4573" s="151"/>
      <c r="JKN4573" s="151"/>
      <c r="JKO4573" s="151"/>
      <c r="JKP4573" s="151"/>
      <c r="JKQ4573" s="151"/>
      <c r="JKR4573" s="151"/>
      <c r="JKS4573" s="151"/>
      <c r="JKT4573" s="151"/>
      <c r="JKU4573" s="151"/>
      <c r="JKV4573" s="151"/>
      <c r="JKW4573" s="151"/>
      <c r="JKX4573" s="151"/>
      <c r="JKY4573" s="151"/>
      <c r="JKZ4573" s="151"/>
      <c r="JLA4573" s="151"/>
      <c r="JLB4573" s="151"/>
      <c r="JLC4573" s="151"/>
      <c r="JLD4573" s="151"/>
      <c r="JLE4573" s="151"/>
      <c r="JLF4573" s="151"/>
      <c r="JLG4573" s="151"/>
      <c r="JLH4573" s="151"/>
      <c r="JLI4573" s="151"/>
      <c r="JLJ4573" s="151"/>
      <c r="JLK4573" s="151"/>
      <c r="JLL4573" s="151"/>
      <c r="JLM4573" s="151"/>
      <c r="JLN4573" s="151"/>
      <c r="JLO4573" s="151"/>
      <c r="JLP4573" s="151"/>
      <c r="JLQ4573" s="151"/>
      <c r="JLR4573" s="151"/>
      <c r="JLS4573" s="151"/>
      <c r="JLT4573" s="151"/>
      <c r="JLU4573" s="151"/>
      <c r="JLV4573" s="151"/>
      <c r="JLW4573" s="151"/>
      <c r="JLX4573" s="151"/>
      <c r="JLY4573" s="151"/>
      <c r="JLZ4573" s="151"/>
      <c r="JMA4573" s="151"/>
      <c r="JMB4573" s="151"/>
      <c r="JMC4573" s="151"/>
      <c r="JMD4573" s="151"/>
      <c r="JME4573" s="151"/>
      <c r="JMF4573" s="151"/>
      <c r="JMG4573" s="151"/>
      <c r="JMH4573" s="151"/>
      <c r="JMI4573" s="151"/>
      <c r="JMJ4573" s="151"/>
      <c r="JMK4573" s="151"/>
      <c r="JML4573" s="151"/>
      <c r="JMM4573" s="151"/>
      <c r="JMN4573" s="151"/>
      <c r="JMO4573" s="151"/>
      <c r="JMP4573" s="151"/>
      <c r="JMQ4573" s="151"/>
      <c r="JMR4573" s="151"/>
      <c r="JMS4573" s="151"/>
      <c r="JMT4573" s="151"/>
      <c r="JMU4573" s="151"/>
      <c r="JMV4573" s="151"/>
      <c r="JMW4573" s="151"/>
      <c r="JMX4573" s="151"/>
      <c r="JMY4573" s="151"/>
      <c r="JMZ4573" s="151"/>
      <c r="JNA4573" s="151"/>
      <c r="JNB4573" s="151"/>
      <c r="JNC4573" s="151"/>
      <c r="JND4573" s="151"/>
      <c r="JNE4573" s="151"/>
      <c r="JNF4573" s="151"/>
      <c r="JNG4573" s="151"/>
      <c r="JNH4573" s="151"/>
      <c r="JNI4573" s="151"/>
      <c r="JNJ4573" s="151"/>
      <c r="JNK4573" s="151"/>
      <c r="JNL4573" s="151"/>
      <c r="JNM4573" s="151"/>
      <c r="JNN4573" s="151"/>
      <c r="JNO4573" s="151"/>
      <c r="JNP4573" s="151"/>
      <c r="JNQ4573" s="151"/>
      <c r="JNR4573" s="151"/>
      <c r="JNS4573" s="151"/>
      <c r="JNT4573" s="151"/>
      <c r="JNU4573" s="151"/>
      <c r="JNV4573" s="151"/>
      <c r="JNW4573" s="151"/>
      <c r="JNX4573" s="151"/>
      <c r="JNY4573" s="151"/>
      <c r="JNZ4573" s="151"/>
      <c r="JOA4573" s="151"/>
      <c r="JOB4573" s="151"/>
      <c r="JOC4573" s="151"/>
      <c r="JOD4573" s="151"/>
      <c r="JOE4573" s="151"/>
      <c r="JOF4573" s="151"/>
      <c r="JOG4573" s="151"/>
      <c r="JOH4573" s="151"/>
      <c r="JOI4573" s="151"/>
      <c r="JOJ4573" s="151"/>
      <c r="JOK4573" s="151"/>
      <c r="JOL4573" s="151"/>
      <c r="JOM4573" s="151"/>
      <c r="JON4573" s="151"/>
      <c r="JOO4573" s="151"/>
      <c r="JOP4573" s="151"/>
      <c r="JOQ4573" s="151"/>
      <c r="JOR4573" s="151"/>
      <c r="JOS4573" s="151"/>
      <c r="JOT4573" s="151"/>
      <c r="JOU4573" s="151"/>
      <c r="JOV4573" s="151"/>
      <c r="JOW4573" s="151"/>
      <c r="JOX4573" s="151"/>
      <c r="JOY4573" s="151"/>
      <c r="JOZ4573" s="151"/>
      <c r="JPA4573" s="151"/>
      <c r="JPB4573" s="151"/>
      <c r="JPC4573" s="151"/>
      <c r="JPD4573" s="151"/>
      <c r="JPE4573" s="151"/>
      <c r="JPF4573" s="151"/>
      <c r="JPG4573" s="151"/>
      <c r="JPH4573" s="151"/>
      <c r="JPI4573" s="151"/>
      <c r="JPJ4573" s="151"/>
      <c r="JPK4573" s="151"/>
      <c r="JPL4573" s="151"/>
      <c r="JPM4573" s="151"/>
      <c r="JPN4573" s="151"/>
      <c r="JPO4573" s="151"/>
      <c r="JPP4573" s="151"/>
      <c r="JPQ4573" s="151"/>
      <c r="JPR4573" s="151"/>
      <c r="JPS4573" s="151"/>
      <c r="JPT4573" s="151"/>
      <c r="JPU4573" s="151"/>
      <c r="JPV4573" s="151"/>
      <c r="JPW4573" s="151"/>
      <c r="JPX4573" s="151"/>
      <c r="JPY4573" s="151"/>
      <c r="JPZ4573" s="151"/>
      <c r="JQA4573" s="151"/>
      <c r="JQB4573" s="151"/>
      <c r="JQC4573" s="151"/>
      <c r="JQD4573" s="151"/>
      <c r="JQE4573" s="151"/>
      <c r="JQF4573" s="151"/>
      <c r="JQG4573" s="151"/>
      <c r="JQH4573" s="151"/>
      <c r="JQI4573" s="151"/>
      <c r="JQJ4573" s="151"/>
      <c r="JQK4573" s="151"/>
      <c r="JQL4573" s="151"/>
      <c r="JQM4573" s="151"/>
      <c r="JQN4573" s="151"/>
      <c r="JQO4573" s="151"/>
      <c r="JQP4573" s="151"/>
      <c r="JQQ4573" s="151"/>
      <c r="JQR4573" s="151"/>
      <c r="JQS4573" s="151"/>
      <c r="JQT4573" s="151"/>
      <c r="JQU4573" s="151"/>
      <c r="JQV4573" s="151"/>
      <c r="JQW4573" s="151"/>
      <c r="JQX4573" s="151"/>
      <c r="JQY4573" s="151"/>
      <c r="JQZ4573" s="151"/>
      <c r="JRA4573" s="151"/>
      <c r="JRB4573" s="151"/>
      <c r="JRC4573" s="151"/>
      <c r="JRD4573" s="151"/>
      <c r="JRE4573" s="151"/>
      <c r="JRF4573" s="151"/>
      <c r="JRG4573" s="151"/>
      <c r="JRH4573" s="151"/>
      <c r="JRI4573" s="151"/>
      <c r="JRJ4573" s="151"/>
      <c r="JRK4573" s="151"/>
      <c r="JRL4573" s="151"/>
      <c r="JRM4573" s="151"/>
      <c r="JRN4573" s="151"/>
      <c r="JRO4573" s="151"/>
      <c r="JRP4573" s="151"/>
      <c r="JRQ4573" s="151"/>
      <c r="JRR4573" s="151"/>
      <c r="JRS4573" s="151"/>
      <c r="JRT4573" s="151"/>
      <c r="JRU4573" s="151"/>
      <c r="JRV4573" s="151"/>
      <c r="JRW4573" s="151"/>
      <c r="JRX4573" s="151"/>
      <c r="JRY4573" s="151"/>
      <c r="JRZ4573" s="151"/>
      <c r="JSA4573" s="151"/>
      <c r="JSB4573" s="151"/>
      <c r="JSC4573" s="151"/>
      <c r="JSD4573" s="151"/>
      <c r="JSE4573" s="151"/>
      <c r="JSF4573" s="151"/>
      <c r="JSG4573" s="151"/>
      <c r="JSH4573" s="151"/>
      <c r="JSI4573" s="151"/>
      <c r="JSJ4573" s="151"/>
      <c r="JSK4573" s="151"/>
      <c r="JSL4573" s="151"/>
      <c r="JSM4573" s="151"/>
      <c r="JSN4573" s="151"/>
      <c r="JSO4573" s="151"/>
      <c r="JSP4573" s="151"/>
      <c r="JSQ4573" s="151"/>
      <c r="JSR4573" s="151"/>
      <c r="JSS4573" s="151"/>
      <c r="JST4573" s="151"/>
      <c r="JSU4573" s="151"/>
      <c r="JSV4573" s="151"/>
      <c r="JSW4573" s="151"/>
      <c r="JSX4573" s="151"/>
      <c r="JSY4573" s="151"/>
      <c r="JSZ4573" s="151"/>
      <c r="JTA4573" s="151"/>
      <c r="JTB4573" s="151"/>
      <c r="JTC4573" s="151"/>
      <c r="JTD4573" s="151"/>
      <c r="JTE4573" s="151"/>
      <c r="JTF4573" s="151"/>
      <c r="JTG4573" s="151"/>
      <c r="JTH4573" s="151"/>
      <c r="JTI4573" s="151"/>
      <c r="JTJ4573" s="151"/>
      <c r="JTK4573" s="151"/>
      <c r="JTL4573" s="151"/>
      <c r="JTM4573" s="151"/>
      <c r="JTN4573" s="151"/>
      <c r="JTO4573" s="151"/>
      <c r="JTP4573" s="151"/>
      <c r="JTQ4573" s="151"/>
      <c r="JTR4573" s="151"/>
      <c r="JTS4573" s="151"/>
      <c r="JTT4573" s="151"/>
      <c r="JTU4573" s="151"/>
      <c r="JTV4573" s="151"/>
      <c r="JTW4573" s="151"/>
      <c r="JTX4573" s="151"/>
      <c r="JTY4573" s="151"/>
      <c r="JTZ4573" s="151"/>
      <c r="JUA4573" s="151"/>
      <c r="JUB4573" s="151"/>
      <c r="JUC4573" s="151"/>
      <c r="JUD4573" s="151"/>
      <c r="JUE4573" s="151"/>
      <c r="JUF4573" s="151"/>
      <c r="JUG4573" s="151"/>
      <c r="JUH4573" s="151"/>
      <c r="JUI4573" s="151"/>
      <c r="JUJ4573" s="151"/>
      <c r="JUK4573" s="151"/>
      <c r="JUL4573" s="151"/>
      <c r="JUM4573" s="151"/>
      <c r="JUN4573" s="151"/>
      <c r="JUO4573" s="151"/>
      <c r="JUP4573" s="151"/>
      <c r="JUQ4573" s="151"/>
      <c r="JUR4573" s="151"/>
      <c r="JUS4573" s="151"/>
      <c r="JUT4573" s="151"/>
      <c r="JUU4573" s="151"/>
      <c r="JUV4573" s="151"/>
      <c r="JUW4573" s="151"/>
      <c r="JUX4573" s="151"/>
      <c r="JUY4573" s="151"/>
      <c r="JUZ4573" s="151"/>
      <c r="JVA4573" s="151"/>
      <c r="JVB4573" s="151"/>
      <c r="JVC4573" s="151"/>
      <c r="JVD4573" s="151"/>
      <c r="JVE4573" s="151"/>
      <c r="JVF4573" s="151"/>
      <c r="JVG4573" s="151"/>
      <c r="JVH4573" s="151"/>
      <c r="JVI4573" s="151"/>
      <c r="JVJ4573" s="151"/>
      <c r="JVK4573" s="151"/>
      <c r="JVL4573" s="151"/>
      <c r="JVM4573" s="151"/>
      <c r="JVN4573" s="151"/>
      <c r="JVO4573" s="151"/>
      <c r="JVP4573" s="151"/>
      <c r="JVQ4573" s="151"/>
      <c r="JVR4573" s="151"/>
      <c r="JVS4573" s="151"/>
      <c r="JVT4573" s="151"/>
      <c r="JVU4573" s="151"/>
      <c r="JVV4573" s="151"/>
      <c r="JVW4573" s="151"/>
      <c r="JVX4573" s="151"/>
      <c r="JVY4573" s="151"/>
      <c r="JVZ4573" s="151"/>
      <c r="JWA4573" s="151"/>
      <c r="JWB4573" s="151"/>
      <c r="JWC4573" s="151"/>
      <c r="JWD4573" s="151"/>
      <c r="JWE4573" s="151"/>
      <c r="JWF4573" s="151"/>
      <c r="JWG4573" s="151"/>
      <c r="JWH4573" s="151"/>
      <c r="JWI4573" s="151"/>
      <c r="JWJ4573" s="151"/>
      <c r="JWK4573" s="151"/>
      <c r="JWL4573" s="151"/>
      <c r="JWM4573" s="151"/>
      <c r="JWN4573" s="151"/>
      <c r="JWO4573" s="151"/>
      <c r="JWP4573" s="151"/>
      <c r="JWQ4573" s="151"/>
      <c r="JWR4573" s="151"/>
      <c r="JWS4573" s="151"/>
      <c r="JWT4573" s="151"/>
      <c r="JWU4573" s="151"/>
      <c r="JWV4573" s="151"/>
      <c r="JWW4573" s="151"/>
      <c r="JWX4573" s="151"/>
      <c r="JWY4573" s="151"/>
      <c r="JWZ4573" s="151"/>
      <c r="JXA4573" s="151"/>
      <c r="JXB4573" s="151"/>
      <c r="JXC4573" s="151"/>
      <c r="JXD4573" s="151"/>
      <c r="JXE4573" s="151"/>
      <c r="JXF4573" s="151"/>
      <c r="JXG4573" s="151"/>
      <c r="JXH4573" s="151"/>
      <c r="JXI4573" s="151"/>
      <c r="JXJ4573" s="151"/>
      <c r="JXK4573" s="151"/>
      <c r="JXL4573" s="151"/>
      <c r="JXM4573" s="151"/>
      <c r="JXN4573" s="151"/>
      <c r="JXO4573" s="151"/>
      <c r="JXP4573" s="151"/>
      <c r="JXQ4573" s="151"/>
      <c r="JXR4573" s="151"/>
      <c r="JXS4573" s="151"/>
      <c r="JXT4573" s="151"/>
      <c r="JXU4573" s="151"/>
      <c r="JXV4573" s="151"/>
      <c r="JXW4573" s="151"/>
      <c r="JXX4573" s="151"/>
      <c r="JXY4573" s="151"/>
      <c r="JXZ4573" s="151"/>
      <c r="JYA4573" s="151"/>
      <c r="JYB4573" s="151"/>
      <c r="JYC4573" s="151"/>
      <c r="JYD4573" s="151"/>
      <c r="JYE4573" s="151"/>
      <c r="JYF4573" s="151"/>
      <c r="JYG4573" s="151"/>
      <c r="JYH4573" s="151"/>
      <c r="JYI4573" s="151"/>
      <c r="JYJ4573" s="151"/>
      <c r="JYK4573" s="151"/>
      <c r="JYL4573" s="151"/>
      <c r="JYM4573" s="151"/>
      <c r="JYN4573" s="151"/>
      <c r="JYO4573" s="151"/>
      <c r="JYP4573" s="151"/>
      <c r="JYQ4573" s="151"/>
      <c r="JYR4573" s="151"/>
      <c r="JYS4573" s="151"/>
      <c r="JYT4573" s="151"/>
      <c r="JYU4573" s="151"/>
      <c r="JYV4573" s="151"/>
      <c r="JYW4573" s="151"/>
      <c r="JYX4573" s="151"/>
      <c r="JYY4573" s="151"/>
      <c r="JYZ4573" s="151"/>
      <c r="JZA4573" s="151"/>
      <c r="JZB4573" s="151"/>
      <c r="JZC4573" s="151"/>
      <c r="JZD4573" s="151"/>
      <c r="JZE4573" s="151"/>
      <c r="JZF4573" s="151"/>
      <c r="JZG4573" s="151"/>
      <c r="JZH4573" s="151"/>
      <c r="JZI4573" s="151"/>
      <c r="JZJ4573" s="151"/>
      <c r="JZK4573" s="151"/>
      <c r="JZL4573" s="151"/>
      <c r="JZM4573" s="151"/>
      <c r="JZN4573" s="151"/>
      <c r="JZO4573" s="151"/>
      <c r="JZP4573" s="151"/>
      <c r="JZQ4573" s="151"/>
      <c r="JZR4573" s="151"/>
      <c r="JZS4573" s="151"/>
      <c r="JZT4573" s="151"/>
      <c r="JZU4573" s="151"/>
      <c r="JZV4573" s="151"/>
      <c r="JZW4573" s="151"/>
      <c r="JZX4573" s="151"/>
      <c r="JZY4573" s="151"/>
      <c r="JZZ4573" s="151"/>
      <c r="KAA4573" s="151"/>
      <c r="KAB4573" s="151"/>
      <c r="KAC4573" s="151"/>
      <c r="KAD4573" s="151"/>
      <c r="KAE4573" s="151"/>
      <c r="KAF4573" s="151"/>
      <c r="KAG4573" s="151"/>
      <c r="KAH4573" s="151"/>
      <c r="KAI4573" s="151"/>
      <c r="KAJ4573" s="151"/>
      <c r="KAK4573" s="151"/>
      <c r="KAL4573" s="151"/>
      <c r="KAM4573" s="151"/>
      <c r="KAN4573" s="151"/>
      <c r="KAO4573" s="151"/>
      <c r="KAP4573" s="151"/>
      <c r="KAQ4573" s="151"/>
      <c r="KAR4573" s="151"/>
      <c r="KAS4573" s="151"/>
      <c r="KAT4573" s="151"/>
      <c r="KAU4573" s="151"/>
      <c r="KAV4573" s="151"/>
      <c r="KAW4573" s="151"/>
      <c r="KAX4573" s="151"/>
      <c r="KAY4573" s="151"/>
      <c r="KAZ4573" s="151"/>
      <c r="KBA4573" s="151"/>
      <c r="KBB4573" s="151"/>
      <c r="KBC4573" s="151"/>
      <c r="KBD4573" s="151"/>
      <c r="KBE4573" s="151"/>
      <c r="KBF4573" s="151"/>
      <c r="KBG4573" s="151"/>
      <c r="KBH4573" s="151"/>
      <c r="KBI4573" s="151"/>
      <c r="KBJ4573" s="151"/>
      <c r="KBK4573" s="151"/>
      <c r="KBL4573" s="151"/>
      <c r="KBM4573" s="151"/>
      <c r="KBN4573" s="151"/>
      <c r="KBO4573" s="151"/>
      <c r="KBP4573" s="151"/>
      <c r="KBQ4573" s="151"/>
      <c r="KBR4573" s="151"/>
      <c r="KBS4573" s="151"/>
      <c r="KBT4573" s="151"/>
      <c r="KBU4573" s="151"/>
      <c r="KBV4573" s="151"/>
      <c r="KBW4573" s="151"/>
      <c r="KBX4573" s="151"/>
      <c r="KBY4573" s="151"/>
      <c r="KBZ4573" s="151"/>
      <c r="KCA4573" s="151"/>
      <c r="KCB4573" s="151"/>
      <c r="KCC4573" s="151"/>
      <c r="KCD4573" s="151"/>
      <c r="KCE4573" s="151"/>
      <c r="KCF4573" s="151"/>
      <c r="KCG4573" s="151"/>
      <c r="KCH4573" s="151"/>
      <c r="KCI4573" s="151"/>
      <c r="KCJ4573" s="151"/>
      <c r="KCK4573" s="151"/>
      <c r="KCL4573" s="151"/>
      <c r="KCM4573" s="151"/>
      <c r="KCN4573" s="151"/>
      <c r="KCO4573" s="151"/>
      <c r="KCP4573" s="151"/>
      <c r="KCQ4573" s="151"/>
      <c r="KCR4573" s="151"/>
      <c r="KCS4573" s="151"/>
      <c r="KCT4573" s="151"/>
      <c r="KCU4573" s="151"/>
      <c r="KCV4573" s="151"/>
      <c r="KCW4573" s="151"/>
      <c r="KCX4573" s="151"/>
      <c r="KCY4573" s="151"/>
      <c r="KCZ4573" s="151"/>
      <c r="KDA4573" s="151"/>
      <c r="KDB4573" s="151"/>
      <c r="KDC4573" s="151"/>
      <c r="KDD4573" s="151"/>
      <c r="KDE4573" s="151"/>
      <c r="KDF4573" s="151"/>
      <c r="KDG4573" s="151"/>
      <c r="KDH4573" s="151"/>
      <c r="KDI4573" s="151"/>
      <c r="KDJ4573" s="151"/>
      <c r="KDK4573" s="151"/>
      <c r="KDL4573" s="151"/>
      <c r="KDM4573" s="151"/>
      <c r="KDN4573" s="151"/>
      <c r="KDO4573" s="151"/>
      <c r="KDP4573" s="151"/>
      <c r="KDQ4573" s="151"/>
      <c r="KDR4573" s="151"/>
      <c r="KDS4573" s="151"/>
      <c r="KDT4573" s="151"/>
      <c r="KDU4573" s="151"/>
      <c r="KDV4573" s="151"/>
      <c r="KDW4573" s="151"/>
      <c r="KDX4573" s="151"/>
      <c r="KDY4573" s="151"/>
      <c r="KDZ4573" s="151"/>
      <c r="KEA4573" s="151"/>
      <c r="KEB4573" s="151"/>
      <c r="KEC4573" s="151"/>
      <c r="KED4573" s="151"/>
      <c r="KEE4573" s="151"/>
      <c r="KEF4573" s="151"/>
      <c r="KEG4573" s="151"/>
      <c r="KEH4573" s="151"/>
      <c r="KEI4573" s="151"/>
      <c r="KEJ4573" s="151"/>
      <c r="KEK4573" s="151"/>
      <c r="KEL4573" s="151"/>
      <c r="KEM4573" s="151"/>
      <c r="KEN4573" s="151"/>
      <c r="KEO4573" s="151"/>
      <c r="KEP4573" s="151"/>
      <c r="KEQ4573" s="151"/>
      <c r="KER4573" s="151"/>
      <c r="KES4573" s="151"/>
      <c r="KET4573" s="151"/>
      <c r="KEU4573" s="151"/>
      <c r="KEV4573" s="151"/>
      <c r="KEW4573" s="151"/>
      <c r="KEX4573" s="151"/>
      <c r="KEY4573" s="151"/>
      <c r="KEZ4573" s="151"/>
      <c r="KFA4573" s="151"/>
      <c r="KFB4573" s="151"/>
      <c r="KFC4573" s="151"/>
      <c r="KFD4573" s="151"/>
      <c r="KFE4573" s="151"/>
      <c r="KFF4573" s="151"/>
      <c r="KFG4573" s="151"/>
      <c r="KFH4573" s="151"/>
      <c r="KFI4573" s="151"/>
      <c r="KFJ4573" s="151"/>
      <c r="KFK4573" s="151"/>
      <c r="KFL4573" s="151"/>
      <c r="KFM4573" s="151"/>
      <c r="KFN4573" s="151"/>
      <c r="KFO4573" s="151"/>
      <c r="KFP4573" s="151"/>
      <c r="KFQ4573" s="151"/>
      <c r="KFR4573" s="151"/>
      <c r="KFS4573" s="151"/>
      <c r="KFT4573" s="151"/>
      <c r="KFU4573" s="151"/>
      <c r="KFV4573" s="151"/>
      <c r="KFW4573" s="151"/>
      <c r="KFX4573" s="151"/>
      <c r="KFY4573" s="151"/>
      <c r="KFZ4573" s="151"/>
      <c r="KGA4573" s="151"/>
      <c r="KGB4573" s="151"/>
      <c r="KGC4573" s="151"/>
      <c r="KGD4573" s="151"/>
      <c r="KGE4573" s="151"/>
      <c r="KGF4573" s="151"/>
      <c r="KGG4573" s="151"/>
      <c r="KGH4573" s="151"/>
      <c r="KGI4573" s="151"/>
      <c r="KGJ4573" s="151"/>
      <c r="KGK4573" s="151"/>
      <c r="KGL4573" s="151"/>
      <c r="KGM4573" s="151"/>
      <c r="KGN4573" s="151"/>
      <c r="KGO4573" s="151"/>
      <c r="KGP4573" s="151"/>
      <c r="KGQ4573" s="151"/>
      <c r="KGR4573" s="151"/>
      <c r="KGS4573" s="151"/>
      <c r="KGT4573" s="151"/>
      <c r="KGU4573" s="151"/>
      <c r="KGV4573" s="151"/>
      <c r="KGW4573" s="151"/>
      <c r="KGX4573" s="151"/>
      <c r="KGY4573" s="151"/>
      <c r="KGZ4573" s="151"/>
      <c r="KHA4573" s="151"/>
      <c r="KHB4573" s="151"/>
      <c r="KHC4573" s="151"/>
      <c r="KHD4573" s="151"/>
      <c r="KHE4573" s="151"/>
      <c r="KHF4573" s="151"/>
      <c r="KHG4573" s="151"/>
      <c r="KHH4573" s="151"/>
      <c r="KHI4573" s="151"/>
      <c r="KHJ4573" s="151"/>
      <c r="KHK4573" s="151"/>
      <c r="KHL4573" s="151"/>
      <c r="KHM4573" s="151"/>
      <c r="KHN4573" s="151"/>
      <c r="KHO4573" s="151"/>
      <c r="KHP4573" s="151"/>
      <c r="KHQ4573" s="151"/>
      <c r="KHR4573" s="151"/>
      <c r="KHS4573" s="151"/>
      <c r="KHT4573" s="151"/>
      <c r="KHU4573" s="151"/>
      <c r="KHV4573" s="151"/>
      <c r="KHW4573" s="151"/>
      <c r="KHX4573" s="151"/>
      <c r="KHY4573" s="151"/>
      <c r="KHZ4573" s="151"/>
      <c r="KIA4573" s="151"/>
      <c r="KIB4573" s="151"/>
      <c r="KIC4573" s="151"/>
      <c r="KID4573" s="151"/>
      <c r="KIE4573" s="151"/>
      <c r="KIF4573" s="151"/>
      <c r="KIG4573" s="151"/>
      <c r="KIH4573" s="151"/>
      <c r="KII4573" s="151"/>
      <c r="KIJ4573" s="151"/>
      <c r="KIK4573" s="151"/>
      <c r="KIL4573" s="151"/>
      <c r="KIM4573" s="151"/>
      <c r="KIN4573" s="151"/>
      <c r="KIO4573" s="151"/>
      <c r="KIP4573" s="151"/>
      <c r="KIQ4573" s="151"/>
      <c r="KIR4573" s="151"/>
      <c r="KIS4573" s="151"/>
      <c r="KIT4573" s="151"/>
      <c r="KIU4573" s="151"/>
      <c r="KIV4573" s="151"/>
      <c r="KIW4573" s="151"/>
      <c r="KIX4573" s="151"/>
      <c r="KIY4573" s="151"/>
      <c r="KIZ4573" s="151"/>
      <c r="KJA4573" s="151"/>
      <c r="KJB4573" s="151"/>
      <c r="KJC4573" s="151"/>
      <c r="KJD4573" s="151"/>
      <c r="KJE4573" s="151"/>
      <c r="KJF4573" s="151"/>
      <c r="KJG4573" s="151"/>
      <c r="KJH4573" s="151"/>
      <c r="KJI4573" s="151"/>
      <c r="KJJ4573" s="151"/>
      <c r="KJK4573" s="151"/>
      <c r="KJL4573" s="151"/>
      <c r="KJM4573" s="151"/>
      <c r="KJN4573" s="151"/>
      <c r="KJO4573" s="151"/>
      <c r="KJP4573" s="151"/>
      <c r="KJQ4573" s="151"/>
      <c r="KJR4573" s="151"/>
      <c r="KJS4573" s="151"/>
      <c r="KJT4573" s="151"/>
      <c r="KJU4573" s="151"/>
      <c r="KJV4573" s="151"/>
      <c r="KJW4573" s="151"/>
      <c r="KJX4573" s="151"/>
      <c r="KJY4573" s="151"/>
      <c r="KJZ4573" s="151"/>
      <c r="KKA4573" s="151"/>
      <c r="KKB4573" s="151"/>
      <c r="KKC4573" s="151"/>
      <c r="KKD4573" s="151"/>
      <c r="KKE4573" s="151"/>
      <c r="KKF4573" s="151"/>
      <c r="KKG4573" s="151"/>
      <c r="KKH4573" s="151"/>
      <c r="KKI4573" s="151"/>
      <c r="KKJ4573" s="151"/>
      <c r="KKK4573" s="151"/>
      <c r="KKL4573" s="151"/>
      <c r="KKM4573" s="151"/>
      <c r="KKN4573" s="151"/>
      <c r="KKO4573" s="151"/>
      <c r="KKP4573" s="151"/>
      <c r="KKQ4573" s="151"/>
      <c r="KKR4573" s="151"/>
      <c r="KKS4573" s="151"/>
      <c r="KKT4573" s="151"/>
      <c r="KKU4573" s="151"/>
      <c r="KKV4573" s="151"/>
      <c r="KKW4573" s="151"/>
      <c r="KKX4573" s="151"/>
      <c r="KKY4573" s="151"/>
      <c r="KKZ4573" s="151"/>
      <c r="KLA4573" s="151"/>
      <c r="KLB4573" s="151"/>
      <c r="KLC4573" s="151"/>
      <c r="KLD4573" s="151"/>
      <c r="KLE4573" s="151"/>
      <c r="KLF4573" s="151"/>
      <c r="KLG4573" s="151"/>
      <c r="KLH4573" s="151"/>
      <c r="KLI4573" s="151"/>
      <c r="KLJ4573" s="151"/>
      <c r="KLK4573" s="151"/>
      <c r="KLL4573" s="151"/>
      <c r="KLM4573" s="151"/>
      <c r="KLN4573" s="151"/>
      <c r="KLO4573" s="151"/>
      <c r="KLP4573" s="151"/>
      <c r="KLQ4573" s="151"/>
      <c r="KLR4573" s="151"/>
      <c r="KLS4573" s="151"/>
      <c r="KLT4573" s="151"/>
      <c r="KLU4573" s="151"/>
      <c r="KLV4573" s="151"/>
      <c r="KLW4573" s="151"/>
      <c r="KLX4573" s="151"/>
      <c r="KLY4573" s="151"/>
      <c r="KLZ4573" s="151"/>
      <c r="KMA4573" s="151"/>
      <c r="KMB4573" s="151"/>
      <c r="KMC4573" s="151"/>
      <c r="KMD4573" s="151"/>
      <c r="KME4573" s="151"/>
      <c r="KMF4573" s="151"/>
      <c r="KMG4573" s="151"/>
      <c r="KMH4573" s="151"/>
      <c r="KMI4573" s="151"/>
      <c r="KMJ4573" s="151"/>
      <c r="KMK4573" s="151"/>
      <c r="KML4573" s="151"/>
      <c r="KMM4573" s="151"/>
      <c r="KMN4573" s="151"/>
      <c r="KMO4573" s="151"/>
      <c r="KMP4573" s="151"/>
      <c r="KMQ4573" s="151"/>
      <c r="KMR4573" s="151"/>
      <c r="KMS4573" s="151"/>
      <c r="KMT4573" s="151"/>
      <c r="KMU4573" s="151"/>
      <c r="KMV4573" s="151"/>
      <c r="KMW4573" s="151"/>
      <c r="KMX4573" s="151"/>
      <c r="KMY4573" s="151"/>
      <c r="KMZ4573" s="151"/>
      <c r="KNA4573" s="151"/>
      <c r="KNB4573" s="151"/>
      <c r="KNC4573" s="151"/>
      <c r="KND4573" s="151"/>
      <c r="KNE4573" s="151"/>
      <c r="KNF4573" s="151"/>
      <c r="KNG4573" s="151"/>
      <c r="KNH4573" s="151"/>
      <c r="KNI4573" s="151"/>
      <c r="KNJ4573" s="151"/>
      <c r="KNK4573" s="151"/>
      <c r="KNL4573" s="151"/>
      <c r="KNM4573" s="151"/>
      <c r="KNN4573" s="151"/>
      <c r="KNO4573" s="151"/>
      <c r="KNP4573" s="151"/>
      <c r="KNQ4573" s="151"/>
      <c r="KNR4573" s="151"/>
      <c r="KNS4573" s="151"/>
      <c r="KNT4573" s="151"/>
      <c r="KNU4573" s="151"/>
      <c r="KNV4573" s="151"/>
      <c r="KNW4573" s="151"/>
      <c r="KNX4573" s="151"/>
      <c r="KNY4573" s="151"/>
      <c r="KNZ4573" s="151"/>
      <c r="KOA4573" s="151"/>
      <c r="KOB4573" s="151"/>
      <c r="KOC4573" s="151"/>
      <c r="KOD4573" s="151"/>
      <c r="KOE4573" s="151"/>
      <c r="KOF4573" s="151"/>
      <c r="KOG4573" s="151"/>
      <c r="KOH4573" s="151"/>
      <c r="KOI4573" s="151"/>
      <c r="KOJ4573" s="151"/>
      <c r="KOK4573" s="151"/>
      <c r="KOL4573" s="151"/>
      <c r="KOM4573" s="151"/>
      <c r="KON4573" s="151"/>
      <c r="KOO4573" s="151"/>
      <c r="KOP4573" s="151"/>
      <c r="KOQ4573" s="151"/>
      <c r="KOR4573" s="151"/>
      <c r="KOS4573" s="151"/>
      <c r="KOT4573" s="151"/>
      <c r="KOU4573" s="151"/>
      <c r="KOV4573" s="151"/>
      <c r="KOW4573" s="151"/>
      <c r="KOX4573" s="151"/>
      <c r="KOY4573" s="151"/>
      <c r="KOZ4573" s="151"/>
      <c r="KPA4573" s="151"/>
      <c r="KPB4573" s="151"/>
      <c r="KPC4573" s="151"/>
      <c r="KPD4573" s="151"/>
      <c r="KPE4573" s="151"/>
      <c r="KPF4573" s="151"/>
      <c r="KPG4573" s="151"/>
      <c r="KPH4573" s="151"/>
      <c r="KPI4573" s="151"/>
      <c r="KPJ4573" s="151"/>
      <c r="KPK4573" s="151"/>
      <c r="KPL4573" s="151"/>
      <c r="KPM4573" s="151"/>
      <c r="KPN4573" s="151"/>
      <c r="KPO4573" s="151"/>
      <c r="KPP4573" s="151"/>
      <c r="KPQ4573" s="151"/>
      <c r="KPR4573" s="151"/>
      <c r="KPS4573" s="151"/>
      <c r="KPT4573" s="151"/>
      <c r="KPU4573" s="151"/>
      <c r="KPV4573" s="151"/>
      <c r="KPW4573" s="151"/>
      <c r="KPX4573" s="151"/>
      <c r="KPY4573" s="151"/>
      <c r="KPZ4573" s="151"/>
      <c r="KQA4573" s="151"/>
      <c r="KQB4573" s="151"/>
      <c r="KQC4573" s="151"/>
      <c r="KQD4573" s="151"/>
      <c r="KQE4573" s="151"/>
      <c r="KQF4573" s="151"/>
      <c r="KQG4573" s="151"/>
      <c r="KQH4573" s="151"/>
      <c r="KQI4573" s="151"/>
      <c r="KQJ4573" s="151"/>
      <c r="KQK4573" s="151"/>
      <c r="KQL4573" s="151"/>
      <c r="KQM4573" s="151"/>
      <c r="KQN4573" s="151"/>
      <c r="KQO4573" s="151"/>
      <c r="KQP4573" s="151"/>
      <c r="KQQ4573" s="151"/>
      <c r="KQR4573" s="151"/>
      <c r="KQS4573" s="151"/>
      <c r="KQT4573" s="151"/>
      <c r="KQU4573" s="151"/>
      <c r="KQV4573" s="151"/>
      <c r="KQW4573" s="151"/>
      <c r="KQX4573" s="151"/>
      <c r="KQY4573" s="151"/>
      <c r="KQZ4573" s="151"/>
      <c r="KRA4573" s="151"/>
      <c r="KRB4573" s="151"/>
      <c r="KRC4573" s="151"/>
      <c r="KRD4573" s="151"/>
      <c r="KRE4573" s="151"/>
      <c r="KRF4573" s="151"/>
      <c r="KRG4573" s="151"/>
      <c r="KRH4573" s="151"/>
      <c r="KRI4573" s="151"/>
      <c r="KRJ4573" s="151"/>
      <c r="KRK4573" s="151"/>
      <c r="KRL4573" s="151"/>
      <c r="KRM4573" s="151"/>
      <c r="KRN4573" s="151"/>
      <c r="KRO4573" s="151"/>
      <c r="KRP4573" s="151"/>
      <c r="KRQ4573" s="151"/>
      <c r="KRR4573" s="151"/>
      <c r="KRS4573" s="151"/>
      <c r="KRT4573" s="151"/>
      <c r="KRU4573" s="151"/>
      <c r="KRV4573" s="151"/>
      <c r="KRW4573" s="151"/>
      <c r="KRX4573" s="151"/>
      <c r="KRY4573" s="151"/>
      <c r="KRZ4573" s="151"/>
      <c r="KSA4573" s="151"/>
      <c r="KSB4573" s="151"/>
      <c r="KSC4573" s="151"/>
      <c r="KSD4573" s="151"/>
      <c r="KSE4573" s="151"/>
      <c r="KSF4573" s="151"/>
      <c r="KSG4573" s="151"/>
      <c r="KSH4573" s="151"/>
      <c r="KSI4573" s="151"/>
      <c r="KSJ4573" s="151"/>
      <c r="KSK4573" s="151"/>
      <c r="KSL4573" s="151"/>
      <c r="KSM4573" s="151"/>
      <c r="KSN4573" s="151"/>
      <c r="KSO4573" s="151"/>
      <c r="KSP4573" s="151"/>
      <c r="KSQ4573" s="151"/>
      <c r="KSR4573" s="151"/>
      <c r="KSS4573" s="151"/>
      <c r="KST4573" s="151"/>
      <c r="KSU4573" s="151"/>
      <c r="KSV4573" s="151"/>
      <c r="KSW4573" s="151"/>
      <c r="KSX4573" s="151"/>
      <c r="KSY4573" s="151"/>
      <c r="KSZ4573" s="151"/>
      <c r="KTA4573" s="151"/>
      <c r="KTB4573" s="151"/>
      <c r="KTC4573" s="151"/>
      <c r="KTD4573" s="151"/>
      <c r="KTE4573" s="151"/>
      <c r="KTF4573" s="151"/>
      <c r="KTG4573" s="151"/>
      <c r="KTH4573" s="151"/>
      <c r="KTI4573" s="151"/>
      <c r="KTJ4573" s="151"/>
      <c r="KTK4573" s="151"/>
      <c r="KTL4573" s="151"/>
      <c r="KTM4573" s="151"/>
      <c r="KTN4573" s="151"/>
      <c r="KTO4573" s="151"/>
      <c r="KTP4573" s="151"/>
      <c r="KTQ4573" s="151"/>
      <c r="KTR4573" s="151"/>
      <c r="KTS4573" s="151"/>
      <c r="KTT4573" s="151"/>
      <c r="KTU4573" s="151"/>
      <c r="KTV4573" s="151"/>
      <c r="KTW4573" s="151"/>
      <c r="KTX4573" s="151"/>
      <c r="KTY4573" s="151"/>
      <c r="KTZ4573" s="151"/>
      <c r="KUA4573" s="151"/>
      <c r="KUB4573" s="151"/>
      <c r="KUC4573" s="151"/>
      <c r="KUD4573" s="151"/>
      <c r="KUE4573" s="151"/>
      <c r="KUF4573" s="151"/>
      <c r="KUG4573" s="151"/>
      <c r="KUH4573" s="151"/>
      <c r="KUI4573" s="151"/>
      <c r="KUJ4573" s="151"/>
      <c r="KUK4573" s="151"/>
      <c r="KUL4573" s="151"/>
      <c r="KUM4573" s="151"/>
      <c r="KUN4573" s="151"/>
      <c r="KUO4573" s="151"/>
      <c r="KUP4573" s="151"/>
      <c r="KUQ4573" s="151"/>
      <c r="KUR4573" s="151"/>
      <c r="KUS4573" s="151"/>
      <c r="KUT4573" s="151"/>
      <c r="KUU4573" s="151"/>
      <c r="KUV4573" s="151"/>
      <c r="KUW4573" s="151"/>
      <c r="KUX4573" s="151"/>
      <c r="KUY4573" s="151"/>
      <c r="KUZ4573" s="151"/>
      <c r="KVA4573" s="151"/>
      <c r="KVB4573" s="151"/>
      <c r="KVC4573" s="151"/>
      <c r="KVD4573" s="151"/>
      <c r="KVE4573" s="151"/>
      <c r="KVF4573" s="151"/>
      <c r="KVG4573" s="151"/>
      <c r="KVH4573" s="151"/>
      <c r="KVI4573" s="151"/>
      <c r="KVJ4573" s="151"/>
      <c r="KVK4573" s="151"/>
      <c r="KVL4573" s="151"/>
      <c r="KVM4573" s="151"/>
      <c r="KVN4573" s="151"/>
      <c r="KVO4573" s="151"/>
      <c r="KVP4573" s="151"/>
      <c r="KVQ4573" s="151"/>
      <c r="KVR4573" s="151"/>
      <c r="KVS4573" s="151"/>
      <c r="KVT4573" s="151"/>
      <c r="KVU4573" s="151"/>
      <c r="KVV4573" s="151"/>
      <c r="KVW4573" s="151"/>
      <c r="KVX4573" s="151"/>
      <c r="KVY4573" s="151"/>
      <c r="KVZ4573" s="151"/>
      <c r="KWA4573" s="151"/>
      <c r="KWB4573" s="151"/>
      <c r="KWC4573" s="151"/>
      <c r="KWD4573" s="151"/>
      <c r="KWE4573" s="151"/>
      <c r="KWF4573" s="151"/>
      <c r="KWG4573" s="151"/>
      <c r="KWH4573" s="151"/>
      <c r="KWI4573" s="151"/>
      <c r="KWJ4573" s="151"/>
      <c r="KWK4573" s="151"/>
      <c r="KWL4573" s="151"/>
      <c r="KWM4573" s="151"/>
      <c r="KWN4573" s="151"/>
      <c r="KWO4573" s="151"/>
      <c r="KWP4573" s="151"/>
      <c r="KWQ4573" s="151"/>
      <c r="KWR4573" s="151"/>
      <c r="KWS4573" s="151"/>
      <c r="KWT4573" s="151"/>
      <c r="KWU4573" s="151"/>
      <c r="KWV4573" s="151"/>
      <c r="KWW4573" s="151"/>
      <c r="KWX4573" s="151"/>
      <c r="KWY4573" s="151"/>
      <c r="KWZ4573" s="151"/>
      <c r="KXA4573" s="151"/>
      <c r="KXB4573" s="151"/>
      <c r="KXC4573" s="151"/>
      <c r="KXD4573" s="151"/>
      <c r="KXE4573" s="151"/>
      <c r="KXF4573" s="151"/>
      <c r="KXG4573" s="151"/>
      <c r="KXH4573" s="151"/>
      <c r="KXI4573" s="151"/>
      <c r="KXJ4573" s="151"/>
      <c r="KXK4573" s="151"/>
      <c r="KXL4573" s="151"/>
      <c r="KXM4573" s="151"/>
      <c r="KXN4573" s="151"/>
      <c r="KXO4573" s="151"/>
      <c r="KXP4573" s="151"/>
      <c r="KXQ4573" s="151"/>
      <c r="KXR4573" s="151"/>
      <c r="KXS4573" s="151"/>
      <c r="KXT4573" s="151"/>
      <c r="KXU4573" s="151"/>
      <c r="KXV4573" s="151"/>
      <c r="KXW4573" s="151"/>
      <c r="KXX4573" s="151"/>
      <c r="KXY4573" s="151"/>
      <c r="KXZ4573" s="151"/>
      <c r="KYA4573" s="151"/>
      <c r="KYB4573" s="151"/>
      <c r="KYC4573" s="151"/>
      <c r="KYD4573" s="151"/>
      <c r="KYE4573" s="151"/>
      <c r="KYF4573" s="151"/>
      <c r="KYG4573" s="151"/>
      <c r="KYH4573" s="151"/>
      <c r="KYI4573" s="151"/>
      <c r="KYJ4573" s="151"/>
      <c r="KYK4573" s="151"/>
      <c r="KYL4573" s="151"/>
      <c r="KYM4573" s="151"/>
      <c r="KYN4573" s="151"/>
      <c r="KYO4573" s="151"/>
      <c r="KYP4573" s="151"/>
      <c r="KYQ4573" s="151"/>
      <c r="KYR4573" s="151"/>
      <c r="KYS4573" s="151"/>
      <c r="KYT4573" s="151"/>
      <c r="KYU4573" s="151"/>
      <c r="KYV4573" s="151"/>
      <c r="KYW4573" s="151"/>
      <c r="KYX4573" s="151"/>
      <c r="KYY4573" s="151"/>
      <c r="KYZ4573" s="151"/>
      <c r="KZA4573" s="151"/>
      <c r="KZB4573" s="151"/>
      <c r="KZC4573" s="151"/>
      <c r="KZD4573" s="151"/>
      <c r="KZE4573" s="151"/>
      <c r="KZF4573" s="151"/>
      <c r="KZG4573" s="151"/>
      <c r="KZH4573" s="151"/>
      <c r="KZI4573" s="151"/>
      <c r="KZJ4573" s="151"/>
      <c r="KZK4573" s="151"/>
      <c r="KZL4573" s="151"/>
      <c r="KZM4573" s="151"/>
      <c r="KZN4573" s="151"/>
      <c r="KZO4573" s="151"/>
      <c r="KZP4573" s="151"/>
      <c r="KZQ4573" s="151"/>
      <c r="KZR4573" s="151"/>
      <c r="KZS4573" s="151"/>
      <c r="KZT4573" s="151"/>
      <c r="KZU4573" s="151"/>
      <c r="KZV4573" s="151"/>
      <c r="KZW4573" s="151"/>
      <c r="KZX4573" s="151"/>
      <c r="KZY4573" s="151"/>
      <c r="KZZ4573" s="151"/>
      <c r="LAA4573" s="151"/>
      <c r="LAB4573" s="151"/>
      <c r="LAC4573" s="151"/>
      <c r="LAD4573" s="151"/>
      <c r="LAE4573" s="151"/>
      <c r="LAF4573" s="151"/>
      <c r="LAG4573" s="151"/>
      <c r="LAH4573" s="151"/>
      <c r="LAI4573" s="151"/>
      <c r="LAJ4573" s="151"/>
      <c r="LAK4573" s="151"/>
      <c r="LAL4573" s="151"/>
      <c r="LAM4573" s="151"/>
      <c r="LAN4573" s="151"/>
      <c r="LAO4573" s="151"/>
      <c r="LAP4573" s="151"/>
      <c r="LAQ4573" s="151"/>
      <c r="LAR4573" s="151"/>
      <c r="LAS4573" s="151"/>
      <c r="LAT4573" s="151"/>
      <c r="LAU4573" s="151"/>
      <c r="LAV4573" s="151"/>
      <c r="LAW4573" s="151"/>
      <c r="LAX4573" s="151"/>
      <c r="LAY4573" s="151"/>
      <c r="LAZ4573" s="151"/>
      <c r="LBA4573" s="151"/>
      <c r="LBB4573" s="151"/>
      <c r="LBC4573" s="151"/>
      <c r="LBD4573" s="151"/>
      <c r="LBE4573" s="151"/>
      <c r="LBF4573" s="151"/>
      <c r="LBG4573" s="151"/>
      <c r="LBH4573" s="151"/>
      <c r="LBI4573" s="151"/>
      <c r="LBJ4573" s="151"/>
      <c r="LBK4573" s="151"/>
      <c r="LBL4573" s="151"/>
      <c r="LBM4573" s="151"/>
      <c r="LBN4573" s="151"/>
      <c r="LBO4573" s="151"/>
      <c r="LBP4573" s="151"/>
      <c r="LBQ4573" s="151"/>
      <c r="LBR4573" s="151"/>
      <c r="LBS4573" s="151"/>
      <c r="LBT4573" s="151"/>
      <c r="LBU4573" s="151"/>
      <c r="LBV4573" s="151"/>
      <c r="LBW4573" s="151"/>
      <c r="LBX4573" s="151"/>
      <c r="LBY4573" s="151"/>
      <c r="LBZ4573" s="151"/>
      <c r="LCA4573" s="151"/>
      <c r="LCB4573" s="151"/>
      <c r="LCC4573" s="151"/>
      <c r="LCD4573" s="151"/>
      <c r="LCE4573" s="151"/>
      <c r="LCF4573" s="151"/>
      <c r="LCG4573" s="151"/>
      <c r="LCH4573" s="151"/>
      <c r="LCI4573" s="151"/>
      <c r="LCJ4573" s="151"/>
      <c r="LCK4573" s="151"/>
      <c r="LCL4573" s="151"/>
      <c r="LCM4573" s="151"/>
      <c r="LCN4573" s="151"/>
      <c r="LCO4573" s="151"/>
      <c r="LCP4573" s="151"/>
      <c r="LCQ4573" s="151"/>
      <c r="LCR4573" s="151"/>
      <c r="LCS4573" s="151"/>
      <c r="LCT4573" s="151"/>
      <c r="LCU4573" s="151"/>
      <c r="LCV4573" s="151"/>
      <c r="LCW4573" s="151"/>
      <c r="LCX4573" s="151"/>
      <c r="LCY4573" s="151"/>
      <c r="LCZ4573" s="151"/>
      <c r="LDA4573" s="151"/>
      <c r="LDB4573" s="151"/>
      <c r="LDC4573" s="151"/>
      <c r="LDD4573" s="151"/>
      <c r="LDE4573" s="151"/>
      <c r="LDF4573" s="151"/>
      <c r="LDG4573" s="151"/>
      <c r="LDH4573" s="151"/>
      <c r="LDI4573" s="151"/>
      <c r="LDJ4573" s="151"/>
      <c r="LDK4573" s="151"/>
      <c r="LDL4573" s="151"/>
      <c r="LDM4573" s="151"/>
      <c r="LDN4573" s="151"/>
      <c r="LDO4573" s="151"/>
      <c r="LDP4573" s="151"/>
      <c r="LDQ4573" s="151"/>
      <c r="LDR4573" s="151"/>
      <c r="LDS4573" s="151"/>
      <c r="LDT4573" s="151"/>
      <c r="LDU4573" s="151"/>
      <c r="LDV4573" s="151"/>
      <c r="LDW4573" s="151"/>
      <c r="LDX4573" s="151"/>
      <c r="LDY4573" s="151"/>
      <c r="LDZ4573" s="151"/>
      <c r="LEA4573" s="151"/>
      <c r="LEB4573" s="151"/>
      <c r="LEC4573" s="151"/>
      <c r="LED4573" s="151"/>
      <c r="LEE4573" s="151"/>
      <c r="LEF4573" s="151"/>
      <c r="LEG4573" s="151"/>
      <c r="LEH4573" s="151"/>
      <c r="LEI4573" s="151"/>
      <c r="LEJ4573" s="151"/>
      <c r="LEK4573" s="151"/>
      <c r="LEL4573" s="151"/>
      <c r="LEM4573" s="151"/>
      <c r="LEN4573" s="151"/>
      <c r="LEO4573" s="151"/>
      <c r="LEP4573" s="151"/>
      <c r="LEQ4573" s="151"/>
      <c r="LER4573" s="151"/>
      <c r="LES4573" s="151"/>
      <c r="LET4573" s="151"/>
      <c r="LEU4573" s="151"/>
      <c r="LEV4573" s="151"/>
      <c r="LEW4573" s="151"/>
      <c r="LEX4573" s="151"/>
      <c r="LEY4573" s="151"/>
      <c r="LEZ4573" s="151"/>
      <c r="LFA4573" s="151"/>
      <c r="LFB4573" s="151"/>
      <c r="LFC4573" s="151"/>
      <c r="LFD4573" s="151"/>
      <c r="LFE4573" s="151"/>
      <c r="LFF4573" s="151"/>
      <c r="LFG4573" s="151"/>
      <c r="LFH4573" s="151"/>
      <c r="LFI4573" s="151"/>
      <c r="LFJ4573" s="151"/>
      <c r="LFK4573" s="151"/>
      <c r="LFL4573" s="151"/>
      <c r="LFM4573" s="151"/>
      <c r="LFN4573" s="151"/>
      <c r="LFO4573" s="151"/>
      <c r="LFP4573" s="151"/>
      <c r="LFQ4573" s="151"/>
      <c r="LFR4573" s="151"/>
      <c r="LFS4573" s="151"/>
      <c r="LFT4573" s="151"/>
      <c r="LFU4573" s="151"/>
      <c r="LFV4573" s="151"/>
      <c r="LFW4573" s="151"/>
      <c r="LFX4573" s="151"/>
      <c r="LFY4573" s="151"/>
      <c r="LFZ4573" s="151"/>
      <c r="LGA4573" s="151"/>
      <c r="LGB4573" s="151"/>
      <c r="LGC4573" s="151"/>
      <c r="LGD4573" s="151"/>
      <c r="LGE4573" s="151"/>
      <c r="LGF4573" s="151"/>
      <c r="LGG4573" s="151"/>
      <c r="LGH4573" s="151"/>
      <c r="LGI4573" s="151"/>
      <c r="LGJ4573" s="151"/>
      <c r="LGK4573" s="151"/>
      <c r="LGL4573" s="151"/>
      <c r="LGM4573" s="151"/>
      <c r="LGN4573" s="151"/>
      <c r="LGO4573" s="151"/>
      <c r="LGP4573" s="151"/>
      <c r="LGQ4573" s="151"/>
      <c r="LGR4573" s="151"/>
      <c r="LGS4573" s="151"/>
      <c r="LGT4573" s="151"/>
      <c r="LGU4573" s="151"/>
      <c r="LGV4573" s="151"/>
      <c r="LGW4573" s="151"/>
      <c r="LGX4573" s="151"/>
      <c r="LGY4573" s="151"/>
      <c r="LGZ4573" s="151"/>
      <c r="LHA4573" s="151"/>
      <c r="LHB4573" s="151"/>
      <c r="LHC4573" s="151"/>
      <c r="LHD4573" s="151"/>
      <c r="LHE4573" s="151"/>
      <c r="LHF4573" s="151"/>
      <c r="LHG4573" s="151"/>
      <c r="LHH4573" s="151"/>
      <c r="LHI4573" s="151"/>
      <c r="LHJ4573" s="151"/>
      <c r="LHK4573" s="151"/>
      <c r="LHL4573" s="151"/>
      <c r="LHM4573" s="151"/>
      <c r="LHN4573" s="151"/>
      <c r="LHO4573" s="151"/>
      <c r="LHP4573" s="151"/>
      <c r="LHQ4573" s="151"/>
      <c r="LHR4573" s="151"/>
      <c r="LHS4573" s="151"/>
      <c r="LHT4573" s="151"/>
      <c r="LHU4573" s="151"/>
      <c r="LHV4573" s="151"/>
      <c r="LHW4573" s="151"/>
      <c r="LHX4573" s="151"/>
      <c r="LHY4573" s="151"/>
      <c r="LHZ4573" s="151"/>
      <c r="LIA4573" s="151"/>
      <c r="LIB4573" s="151"/>
      <c r="LIC4573" s="151"/>
      <c r="LID4573" s="151"/>
      <c r="LIE4573" s="151"/>
      <c r="LIF4573" s="151"/>
      <c r="LIG4573" s="151"/>
      <c r="LIH4573" s="151"/>
      <c r="LII4573" s="151"/>
      <c r="LIJ4573" s="151"/>
      <c r="LIK4573" s="151"/>
      <c r="LIL4573" s="151"/>
      <c r="LIM4573" s="151"/>
      <c r="LIN4573" s="151"/>
      <c r="LIO4573" s="151"/>
      <c r="LIP4573" s="151"/>
      <c r="LIQ4573" s="151"/>
      <c r="LIR4573" s="151"/>
      <c r="LIS4573" s="151"/>
      <c r="LIT4573" s="151"/>
      <c r="LIU4573" s="151"/>
      <c r="LIV4573" s="151"/>
      <c r="LIW4573" s="151"/>
      <c r="LIX4573" s="151"/>
      <c r="LIY4573" s="151"/>
      <c r="LIZ4573" s="151"/>
      <c r="LJA4573" s="151"/>
      <c r="LJB4573" s="151"/>
      <c r="LJC4573" s="151"/>
      <c r="LJD4573" s="151"/>
      <c r="LJE4573" s="151"/>
      <c r="LJF4573" s="151"/>
      <c r="LJG4573" s="151"/>
      <c r="LJH4573" s="151"/>
      <c r="LJI4573" s="151"/>
      <c r="LJJ4573" s="151"/>
      <c r="LJK4573" s="151"/>
      <c r="LJL4573" s="151"/>
      <c r="LJM4573" s="151"/>
      <c r="LJN4573" s="151"/>
      <c r="LJO4573" s="151"/>
      <c r="LJP4573" s="151"/>
      <c r="LJQ4573" s="151"/>
      <c r="LJR4573" s="151"/>
      <c r="LJS4573" s="151"/>
      <c r="LJT4573" s="151"/>
      <c r="LJU4573" s="151"/>
      <c r="LJV4573" s="151"/>
      <c r="LJW4573" s="151"/>
      <c r="LJX4573" s="151"/>
      <c r="LJY4573" s="151"/>
      <c r="LJZ4573" s="151"/>
      <c r="LKA4573" s="151"/>
      <c r="LKB4573" s="151"/>
      <c r="LKC4573" s="151"/>
      <c r="LKD4573" s="151"/>
      <c r="LKE4573" s="151"/>
      <c r="LKF4573" s="151"/>
      <c r="LKG4573" s="151"/>
      <c r="LKH4573" s="151"/>
      <c r="LKI4573" s="151"/>
      <c r="LKJ4573" s="151"/>
      <c r="LKK4573" s="151"/>
      <c r="LKL4573" s="151"/>
      <c r="LKM4573" s="151"/>
      <c r="LKN4573" s="151"/>
      <c r="LKO4573" s="151"/>
      <c r="LKP4573" s="151"/>
      <c r="LKQ4573" s="151"/>
      <c r="LKR4573" s="151"/>
      <c r="LKS4573" s="151"/>
      <c r="LKT4573" s="151"/>
      <c r="LKU4573" s="151"/>
      <c r="LKV4573" s="151"/>
      <c r="LKW4573" s="151"/>
      <c r="LKX4573" s="151"/>
      <c r="LKY4573" s="151"/>
      <c r="LKZ4573" s="151"/>
      <c r="LLA4573" s="151"/>
      <c r="LLB4573" s="151"/>
      <c r="LLC4573" s="151"/>
      <c r="LLD4573" s="151"/>
      <c r="LLE4573" s="151"/>
      <c r="LLF4573" s="151"/>
      <c r="LLG4573" s="151"/>
      <c r="LLH4573" s="151"/>
      <c r="LLI4573" s="151"/>
      <c r="LLJ4573" s="151"/>
      <c r="LLK4573" s="151"/>
      <c r="LLL4573" s="151"/>
      <c r="LLM4573" s="151"/>
      <c r="LLN4573" s="151"/>
      <c r="LLO4573" s="151"/>
      <c r="LLP4573" s="151"/>
      <c r="LLQ4573" s="151"/>
      <c r="LLR4573" s="151"/>
      <c r="LLS4573" s="151"/>
      <c r="LLT4573" s="151"/>
      <c r="LLU4573" s="151"/>
      <c r="LLV4573" s="151"/>
      <c r="LLW4573" s="151"/>
      <c r="LLX4573" s="151"/>
      <c r="LLY4573" s="151"/>
      <c r="LLZ4573" s="151"/>
      <c r="LMA4573" s="151"/>
      <c r="LMB4573" s="151"/>
      <c r="LMC4573" s="151"/>
      <c r="LMD4573" s="151"/>
      <c r="LME4573" s="151"/>
      <c r="LMF4573" s="151"/>
      <c r="LMG4573" s="151"/>
      <c r="LMH4573" s="151"/>
      <c r="LMI4573" s="151"/>
      <c r="LMJ4573" s="151"/>
      <c r="LMK4573" s="151"/>
      <c r="LML4573" s="151"/>
      <c r="LMM4573" s="151"/>
      <c r="LMN4573" s="151"/>
      <c r="LMO4573" s="151"/>
      <c r="LMP4573" s="151"/>
      <c r="LMQ4573" s="151"/>
      <c r="LMR4573" s="151"/>
      <c r="LMS4573" s="151"/>
      <c r="LMT4573" s="151"/>
      <c r="LMU4573" s="151"/>
      <c r="LMV4573" s="151"/>
      <c r="LMW4573" s="151"/>
      <c r="LMX4573" s="151"/>
      <c r="LMY4573" s="151"/>
      <c r="LMZ4573" s="151"/>
      <c r="LNA4573" s="151"/>
      <c r="LNB4573" s="151"/>
      <c r="LNC4573" s="151"/>
      <c r="LND4573" s="151"/>
      <c r="LNE4573" s="151"/>
      <c r="LNF4573" s="151"/>
      <c r="LNG4573" s="151"/>
      <c r="LNH4573" s="151"/>
      <c r="LNI4573" s="151"/>
      <c r="LNJ4573" s="151"/>
      <c r="LNK4573" s="151"/>
      <c r="LNL4573" s="151"/>
      <c r="LNM4573" s="151"/>
      <c r="LNN4573" s="151"/>
      <c r="LNO4573" s="151"/>
      <c r="LNP4573" s="151"/>
      <c r="LNQ4573" s="151"/>
      <c r="LNR4573" s="151"/>
      <c r="LNS4573" s="151"/>
      <c r="LNT4573" s="151"/>
      <c r="LNU4573" s="151"/>
      <c r="LNV4573" s="151"/>
      <c r="LNW4573" s="151"/>
      <c r="LNX4573" s="151"/>
      <c r="LNY4573" s="151"/>
      <c r="LNZ4573" s="151"/>
      <c r="LOA4573" s="151"/>
      <c r="LOB4573" s="151"/>
      <c r="LOC4573" s="151"/>
      <c r="LOD4573" s="151"/>
      <c r="LOE4573" s="151"/>
      <c r="LOF4573" s="151"/>
      <c r="LOG4573" s="151"/>
      <c r="LOH4573" s="151"/>
      <c r="LOI4573" s="151"/>
      <c r="LOJ4573" s="151"/>
      <c r="LOK4573" s="151"/>
      <c r="LOL4573" s="151"/>
      <c r="LOM4573" s="151"/>
      <c r="LON4573" s="151"/>
      <c r="LOO4573" s="151"/>
      <c r="LOP4573" s="151"/>
      <c r="LOQ4573" s="151"/>
      <c r="LOR4573" s="151"/>
      <c r="LOS4573" s="151"/>
      <c r="LOT4573" s="151"/>
      <c r="LOU4573" s="151"/>
      <c r="LOV4573" s="151"/>
      <c r="LOW4573" s="151"/>
      <c r="LOX4573" s="151"/>
      <c r="LOY4573" s="151"/>
      <c r="LOZ4573" s="151"/>
      <c r="LPA4573" s="151"/>
      <c r="LPB4573" s="151"/>
      <c r="LPC4573" s="151"/>
      <c r="LPD4573" s="151"/>
      <c r="LPE4573" s="151"/>
      <c r="LPF4573" s="151"/>
      <c r="LPG4573" s="151"/>
      <c r="LPH4573" s="151"/>
      <c r="LPI4573" s="151"/>
      <c r="LPJ4573" s="151"/>
      <c r="LPK4573" s="151"/>
      <c r="LPL4573" s="151"/>
      <c r="LPM4573" s="151"/>
      <c r="LPN4573" s="151"/>
      <c r="LPO4573" s="151"/>
      <c r="LPP4573" s="151"/>
      <c r="LPQ4573" s="151"/>
      <c r="LPR4573" s="151"/>
      <c r="LPS4573" s="151"/>
      <c r="LPT4573" s="151"/>
      <c r="LPU4573" s="151"/>
      <c r="LPV4573" s="151"/>
      <c r="LPW4573" s="151"/>
      <c r="LPX4573" s="151"/>
      <c r="LPY4573" s="151"/>
      <c r="LPZ4573" s="151"/>
      <c r="LQA4573" s="151"/>
      <c r="LQB4573" s="151"/>
      <c r="LQC4573" s="151"/>
      <c r="LQD4573" s="151"/>
      <c r="LQE4573" s="151"/>
      <c r="LQF4573" s="151"/>
      <c r="LQG4573" s="151"/>
      <c r="LQH4573" s="151"/>
      <c r="LQI4573" s="151"/>
      <c r="LQJ4573" s="151"/>
      <c r="LQK4573" s="151"/>
      <c r="LQL4573" s="151"/>
      <c r="LQM4573" s="151"/>
      <c r="LQN4573" s="151"/>
      <c r="LQO4573" s="151"/>
      <c r="LQP4573" s="151"/>
      <c r="LQQ4573" s="151"/>
      <c r="LQR4573" s="151"/>
      <c r="LQS4573" s="151"/>
      <c r="LQT4573" s="151"/>
      <c r="LQU4573" s="151"/>
      <c r="LQV4573" s="151"/>
      <c r="LQW4573" s="151"/>
      <c r="LQX4573" s="151"/>
      <c r="LQY4573" s="151"/>
      <c r="LQZ4573" s="151"/>
      <c r="LRA4573" s="151"/>
      <c r="LRB4573" s="151"/>
      <c r="LRC4573" s="151"/>
      <c r="LRD4573" s="151"/>
      <c r="LRE4573" s="151"/>
      <c r="LRF4573" s="151"/>
      <c r="LRG4573" s="151"/>
      <c r="LRH4573" s="151"/>
      <c r="LRI4573" s="151"/>
      <c r="LRJ4573" s="151"/>
      <c r="LRK4573" s="151"/>
      <c r="LRL4573" s="151"/>
      <c r="LRM4573" s="151"/>
      <c r="LRN4573" s="151"/>
      <c r="LRO4573" s="151"/>
      <c r="LRP4573" s="151"/>
      <c r="LRQ4573" s="151"/>
      <c r="LRR4573" s="151"/>
      <c r="LRS4573" s="151"/>
      <c r="LRT4573" s="151"/>
      <c r="LRU4573" s="151"/>
      <c r="LRV4573" s="151"/>
      <c r="LRW4573" s="151"/>
      <c r="LRX4573" s="151"/>
      <c r="LRY4573" s="151"/>
      <c r="LRZ4573" s="151"/>
      <c r="LSA4573" s="151"/>
      <c r="LSB4573" s="151"/>
      <c r="LSC4573" s="151"/>
      <c r="LSD4573" s="151"/>
      <c r="LSE4573" s="151"/>
      <c r="LSF4573" s="151"/>
      <c r="LSG4573" s="151"/>
      <c r="LSH4573" s="151"/>
      <c r="LSI4573" s="151"/>
      <c r="LSJ4573" s="151"/>
      <c r="LSK4573" s="151"/>
      <c r="LSL4573" s="151"/>
      <c r="LSM4573" s="151"/>
      <c r="LSN4573" s="151"/>
      <c r="LSO4573" s="151"/>
      <c r="LSP4573" s="151"/>
      <c r="LSQ4573" s="151"/>
      <c r="LSR4573" s="151"/>
      <c r="LSS4573" s="151"/>
      <c r="LST4573" s="151"/>
      <c r="LSU4573" s="151"/>
      <c r="LSV4573" s="151"/>
      <c r="LSW4573" s="151"/>
      <c r="LSX4573" s="151"/>
      <c r="LSY4573" s="151"/>
      <c r="LSZ4573" s="151"/>
      <c r="LTA4573" s="151"/>
      <c r="LTB4573" s="151"/>
      <c r="LTC4573" s="151"/>
      <c r="LTD4573" s="151"/>
      <c r="LTE4573" s="151"/>
      <c r="LTF4573" s="151"/>
      <c r="LTG4573" s="151"/>
      <c r="LTH4573" s="151"/>
      <c r="LTI4573" s="151"/>
      <c r="LTJ4573" s="151"/>
      <c r="LTK4573" s="151"/>
      <c r="LTL4573" s="151"/>
      <c r="LTM4573" s="151"/>
      <c r="LTN4573" s="151"/>
      <c r="LTO4573" s="151"/>
      <c r="LTP4573" s="151"/>
      <c r="LTQ4573" s="151"/>
      <c r="LTR4573" s="151"/>
      <c r="LTS4573" s="151"/>
      <c r="LTT4573" s="151"/>
      <c r="LTU4573" s="151"/>
      <c r="LTV4573" s="151"/>
      <c r="LTW4573" s="151"/>
      <c r="LTX4573" s="151"/>
      <c r="LTY4573" s="151"/>
      <c r="LTZ4573" s="151"/>
      <c r="LUA4573" s="151"/>
      <c r="LUB4573" s="151"/>
      <c r="LUC4573" s="151"/>
      <c r="LUD4573" s="151"/>
      <c r="LUE4573" s="151"/>
      <c r="LUF4573" s="151"/>
      <c r="LUG4573" s="151"/>
      <c r="LUH4573" s="151"/>
      <c r="LUI4573" s="151"/>
      <c r="LUJ4573" s="151"/>
      <c r="LUK4573" s="151"/>
      <c r="LUL4573" s="151"/>
      <c r="LUM4573" s="151"/>
      <c r="LUN4573" s="151"/>
      <c r="LUO4573" s="151"/>
      <c r="LUP4573" s="151"/>
      <c r="LUQ4573" s="151"/>
      <c r="LUR4573" s="151"/>
      <c r="LUS4573" s="151"/>
      <c r="LUT4573" s="151"/>
      <c r="LUU4573" s="151"/>
      <c r="LUV4573" s="151"/>
      <c r="LUW4573" s="151"/>
      <c r="LUX4573" s="151"/>
      <c r="LUY4573" s="151"/>
      <c r="LUZ4573" s="151"/>
      <c r="LVA4573" s="151"/>
      <c r="LVB4573" s="151"/>
      <c r="LVC4573" s="151"/>
      <c r="LVD4573" s="151"/>
      <c r="LVE4573" s="151"/>
      <c r="LVF4573" s="151"/>
      <c r="LVG4573" s="151"/>
      <c r="LVH4573" s="151"/>
      <c r="LVI4573" s="151"/>
      <c r="LVJ4573" s="151"/>
      <c r="LVK4573" s="151"/>
      <c r="LVL4573" s="151"/>
      <c r="LVM4573" s="151"/>
      <c r="LVN4573" s="151"/>
      <c r="LVO4573" s="151"/>
      <c r="LVP4573" s="151"/>
      <c r="LVQ4573" s="151"/>
      <c r="LVR4573" s="151"/>
      <c r="LVS4573" s="151"/>
      <c r="LVT4573" s="151"/>
      <c r="LVU4573" s="151"/>
      <c r="LVV4573" s="151"/>
      <c r="LVW4573" s="151"/>
      <c r="LVX4573" s="151"/>
      <c r="LVY4573" s="151"/>
      <c r="LVZ4573" s="151"/>
      <c r="LWA4573" s="151"/>
      <c r="LWB4573" s="151"/>
      <c r="LWC4573" s="151"/>
      <c r="LWD4573" s="151"/>
      <c r="LWE4573" s="151"/>
      <c r="LWF4573" s="151"/>
      <c r="LWG4573" s="151"/>
      <c r="LWH4573" s="151"/>
      <c r="LWI4573" s="151"/>
      <c r="LWJ4573" s="151"/>
      <c r="LWK4573" s="151"/>
      <c r="LWL4573" s="151"/>
      <c r="LWM4573" s="151"/>
      <c r="LWN4573" s="151"/>
      <c r="LWO4573" s="151"/>
      <c r="LWP4573" s="151"/>
      <c r="LWQ4573" s="151"/>
      <c r="LWR4573" s="151"/>
      <c r="LWS4573" s="151"/>
      <c r="LWT4573" s="151"/>
      <c r="LWU4573" s="151"/>
      <c r="LWV4573" s="151"/>
      <c r="LWW4573" s="151"/>
      <c r="LWX4573" s="151"/>
      <c r="LWY4573" s="151"/>
      <c r="LWZ4573" s="151"/>
      <c r="LXA4573" s="151"/>
      <c r="LXB4573" s="151"/>
      <c r="LXC4573" s="151"/>
      <c r="LXD4573" s="151"/>
      <c r="LXE4573" s="151"/>
      <c r="LXF4573" s="151"/>
      <c r="LXG4573" s="151"/>
      <c r="LXH4573" s="151"/>
      <c r="LXI4573" s="151"/>
      <c r="LXJ4573" s="151"/>
      <c r="LXK4573" s="151"/>
      <c r="LXL4573" s="151"/>
      <c r="LXM4573" s="151"/>
      <c r="LXN4573" s="151"/>
      <c r="LXO4573" s="151"/>
      <c r="LXP4573" s="151"/>
      <c r="LXQ4573" s="151"/>
      <c r="LXR4573" s="151"/>
      <c r="LXS4573" s="151"/>
      <c r="LXT4573" s="151"/>
      <c r="LXU4573" s="151"/>
      <c r="LXV4573" s="151"/>
      <c r="LXW4573" s="151"/>
      <c r="LXX4573" s="151"/>
      <c r="LXY4573" s="151"/>
      <c r="LXZ4573" s="151"/>
      <c r="LYA4573" s="151"/>
      <c r="LYB4573" s="151"/>
      <c r="LYC4573" s="151"/>
      <c r="LYD4573" s="151"/>
      <c r="LYE4573" s="151"/>
      <c r="LYF4573" s="151"/>
      <c r="LYG4573" s="151"/>
      <c r="LYH4573" s="151"/>
      <c r="LYI4573" s="151"/>
      <c r="LYJ4573" s="151"/>
      <c r="LYK4573" s="151"/>
      <c r="LYL4573" s="151"/>
      <c r="LYM4573" s="151"/>
      <c r="LYN4573" s="151"/>
      <c r="LYO4573" s="151"/>
      <c r="LYP4573" s="151"/>
      <c r="LYQ4573" s="151"/>
      <c r="LYR4573" s="151"/>
      <c r="LYS4573" s="151"/>
      <c r="LYT4573" s="151"/>
      <c r="LYU4573" s="151"/>
      <c r="LYV4573" s="151"/>
      <c r="LYW4573" s="151"/>
      <c r="LYX4573" s="151"/>
      <c r="LYY4573" s="151"/>
      <c r="LYZ4573" s="151"/>
      <c r="LZA4573" s="151"/>
      <c r="LZB4573" s="151"/>
      <c r="LZC4573" s="151"/>
      <c r="LZD4573" s="151"/>
      <c r="LZE4573" s="151"/>
      <c r="LZF4573" s="151"/>
      <c r="LZG4573" s="151"/>
      <c r="LZH4573" s="151"/>
      <c r="LZI4573" s="151"/>
      <c r="LZJ4573" s="151"/>
      <c r="LZK4573" s="151"/>
      <c r="LZL4573" s="151"/>
      <c r="LZM4573" s="151"/>
      <c r="LZN4573" s="151"/>
      <c r="LZO4573" s="151"/>
      <c r="LZP4573" s="151"/>
      <c r="LZQ4573" s="151"/>
      <c r="LZR4573" s="151"/>
      <c r="LZS4573" s="151"/>
      <c r="LZT4573" s="151"/>
      <c r="LZU4573" s="151"/>
      <c r="LZV4573" s="151"/>
      <c r="LZW4573" s="151"/>
      <c r="LZX4573" s="151"/>
      <c r="LZY4573" s="151"/>
      <c r="LZZ4573" s="151"/>
      <c r="MAA4573" s="151"/>
      <c r="MAB4573" s="151"/>
      <c r="MAC4573" s="151"/>
      <c r="MAD4573" s="151"/>
      <c r="MAE4573" s="151"/>
      <c r="MAF4573" s="151"/>
      <c r="MAG4573" s="151"/>
      <c r="MAH4573" s="151"/>
      <c r="MAI4573" s="151"/>
      <c r="MAJ4573" s="151"/>
      <c r="MAK4573" s="151"/>
      <c r="MAL4573" s="151"/>
      <c r="MAM4573" s="151"/>
      <c r="MAN4573" s="151"/>
      <c r="MAO4573" s="151"/>
      <c r="MAP4573" s="151"/>
      <c r="MAQ4573" s="151"/>
      <c r="MAR4573" s="151"/>
      <c r="MAS4573" s="151"/>
      <c r="MAT4573" s="151"/>
      <c r="MAU4573" s="151"/>
      <c r="MAV4573" s="151"/>
      <c r="MAW4573" s="151"/>
      <c r="MAX4573" s="151"/>
      <c r="MAY4573" s="151"/>
      <c r="MAZ4573" s="151"/>
      <c r="MBA4573" s="151"/>
      <c r="MBB4573" s="151"/>
      <c r="MBC4573" s="151"/>
      <c r="MBD4573" s="151"/>
      <c r="MBE4573" s="151"/>
      <c r="MBF4573" s="151"/>
      <c r="MBG4573" s="151"/>
      <c r="MBH4573" s="151"/>
      <c r="MBI4573" s="151"/>
      <c r="MBJ4573" s="151"/>
      <c r="MBK4573" s="151"/>
      <c r="MBL4573" s="151"/>
      <c r="MBM4573" s="151"/>
      <c r="MBN4573" s="151"/>
      <c r="MBO4573" s="151"/>
      <c r="MBP4573" s="151"/>
      <c r="MBQ4573" s="151"/>
      <c r="MBR4573" s="151"/>
      <c r="MBS4573" s="151"/>
      <c r="MBT4573" s="151"/>
      <c r="MBU4573" s="151"/>
      <c r="MBV4573" s="151"/>
      <c r="MBW4573" s="151"/>
      <c r="MBX4573" s="151"/>
      <c r="MBY4573" s="151"/>
      <c r="MBZ4573" s="151"/>
      <c r="MCA4573" s="151"/>
      <c r="MCB4573" s="151"/>
      <c r="MCC4573" s="151"/>
      <c r="MCD4573" s="151"/>
      <c r="MCE4573" s="151"/>
      <c r="MCF4573" s="151"/>
      <c r="MCG4573" s="151"/>
      <c r="MCH4573" s="151"/>
      <c r="MCI4573" s="151"/>
      <c r="MCJ4573" s="151"/>
      <c r="MCK4573" s="151"/>
      <c r="MCL4573" s="151"/>
      <c r="MCM4573" s="151"/>
      <c r="MCN4573" s="151"/>
      <c r="MCO4573" s="151"/>
      <c r="MCP4573" s="151"/>
      <c r="MCQ4573" s="151"/>
      <c r="MCR4573" s="151"/>
      <c r="MCS4573" s="151"/>
      <c r="MCT4573" s="151"/>
      <c r="MCU4573" s="151"/>
      <c r="MCV4573" s="151"/>
      <c r="MCW4573" s="151"/>
      <c r="MCX4573" s="151"/>
      <c r="MCY4573" s="151"/>
      <c r="MCZ4573" s="151"/>
      <c r="MDA4573" s="151"/>
      <c r="MDB4573" s="151"/>
      <c r="MDC4573" s="151"/>
      <c r="MDD4573" s="151"/>
      <c r="MDE4573" s="151"/>
      <c r="MDF4573" s="151"/>
      <c r="MDG4573" s="151"/>
      <c r="MDH4573" s="151"/>
      <c r="MDI4573" s="151"/>
      <c r="MDJ4573" s="151"/>
      <c r="MDK4573" s="151"/>
      <c r="MDL4573" s="151"/>
      <c r="MDM4573" s="151"/>
      <c r="MDN4573" s="151"/>
      <c r="MDO4573" s="151"/>
      <c r="MDP4573" s="151"/>
      <c r="MDQ4573" s="151"/>
      <c r="MDR4573" s="151"/>
      <c r="MDS4573" s="151"/>
      <c r="MDT4573" s="151"/>
      <c r="MDU4573" s="151"/>
      <c r="MDV4573" s="151"/>
      <c r="MDW4573" s="151"/>
      <c r="MDX4573" s="151"/>
      <c r="MDY4573" s="151"/>
      <c r="MDZ4573" s="151"/>
      <c r="MEA4573" s="151"/>
      <c r="MEB4573" s="151"/>
      <c r="MEC4573" s="151"/>
      <c r="MED4573" s="151"/>
      <c r="MEE4573" s="151"/>
      <c r="MEF4573" s="151"/>
      <c r="MEG4573" s="151"/>
      <c r="MEH4573" s="151"/>
      <c r="MEI4573" s="151"/>
      <c r="MEJ4573" s="151"/>
      <c r="MEK4573" s="151"/>
      <c r="MEL4573" s="151"/>
      <c r="MEM4573" s="151"/>
      <c r="MEN4573" s="151"/>
      <c r="MEO4573" s="151"/>
      <c r="MEP4573" s="151"/>
      <c r="MEQ4573" s="151"/>
      <c r="MER4573" s="151"/>
      <c r="MES4573" s="151"/>
      <c r="MET4573" s="151"/>
      <c r="MEU4573" s="151"/>
      <c r="MEV4573" s="151"/>
      <c r="MEW4573" s="151"/>
      <c r="MEX4573" s="151"/>
      <c r="MEY4573" s="151"/>
      <c r="MEZ4573" s="151"/>
      <c r="MFA4573" s="151"/>
      <c r="MFB4573" s="151"/>
      <c r="MFC4573" s="151"/>
      <c r="MFD4573" s="151"/>
      <c r="MFE4573" s="151"/>
      <c r="MFF4573" s="151"/>
      <c r="MFG4573" s="151"/>
      <c r="MFH4573" s="151"/>
      <c r="MFI4573" s="151"/>
      <c r="MFJ4573" s="151"/>
      <c r="MFK4573" s="151"/>
      <c r="MFL4573" s="151"/>
      <c r="MFM4573" s="151"/>
      <c r="MFN4573" s="151"/>
      <c r="MFO4573" s="151"/>
      <c r="MFP4573" s="151"/>
      <c r="MFQ4573" s="151"/>
      <c r="MFR4573" s="151"/>
      <c r="MFS4573" s="151"/>
      <c r="MFT4573" s="151"/>
      <c r="MFU4573" s="151"/>
      <c r="MFV4573" s="151"/>
      <c r="MFW4573" s="151"/>
      <c r="MFX4573" s="151"/>
      <c r="MFY4573" s="151"/>
      <c r="MFZ4573" s="151"/>
      <c r="MGA4573" s="151"/>
      <c r="MGB4573" s="151"/>
      <c r="MGC4573" s="151"/>
      <c r="MGD4573" s="151"/>
      <c r="MGE4573" s="151"/>
      <c r="MGF4573" s="151"/>
      <c r="MGG4573" s="151"/>
      <c r="MGH4573" s="151"/>
      <c r="MGI4573" s="151"/>
      <c r="MGJ4573" s="151"/>
      <c r="MGK4573" s="151"/>
      <c r="MGL4573" s="151"/>
      <c r="MGM4573" s="151"/>
      <c r="MGN4573" s="151"/>
      <c r="MGO4573" s="151"/>
      <c r="MGP4573" s="151"/>
      <c r="MGQ4573" s="151"/>
      <c r="MGR4573" s="151"/>
      <c r="MGS4573" s="151"/>
      <c r="MGT4573" s="151"/>
      <c r="MGU4573" s="151"/>
      <c r="MGV4573" s="151"/>
      <c r="MGW4573" s="151"/>
      <c r="MGX4573" s="151"/>
      <c r="MGY4573" s="151"/>
      <c r="MGZ4573" s="151"/>
      <c r="MHA4573" s="151"/>
      <c r="MHB4573" s="151"/>
      <c r="MHC4573" s="151"/>
      <c r="MHD4573" s="151"/>
      <c r="MHE4573" s="151"/>
      <c r="MHF4573" s="151"/>
      <c r="MHG4573" s="151"/>
      <c r="MHH4573" s="151"/>
      <c r="MHI4573" s="151"/>
      <c r="MHJ4573" s="151"/>
      <c r="MHK4573" s="151"/>
      <c r="MHL4573" s="151"/>
      <c r="MHM4573" s="151"/>
      <c r="MHN4573" s="151"/>
      <c r="MHO4573" s="151"/>
      <c r="MHP4573" s="151"/>
      <c r="MHQ4573" s="151"/>
      <c r="MHR4573" s="151"/>
      <c r="MHS4573" s="151"/>
      <c r="MHT4573" s="151"/>
      <c r="MHU4573" s="151"/>
      <c r="MHV4573" s="151"/>
      <c r="MHW4573" s="151"/>
      <c r="MHX4573" s="151"/>
      <c r="MHY4573" s="151"/>
      <c r="MHZ4573" s="151"/>
      <c r="MIA4573" s="151"/>
      <c r="MIB4573" s="151"/>
      <c r="MIC4573" s="151"/>
      <c r="MID4573" s="151"/>
      <c r="MIE4573" s="151"/>
      <c r="MIF4573" s="151"/>
      <c r="MIG4573" s="151"/>
      <c r="MIH4573" s="151"/>
      <c r="MII4573" s="151"/>
      <c r="MIJ4573" s="151"/>
      <c r="MIK4573" s="151"/>
      <c r="MIL4573" s="151"/>
      <c r="MIM4573" s="151"/>
      <c r="MIN4573" s="151"/>
      <c r="MIO4573" s="151"/>
      <c r="MIP4573" s="151"/>
      <c r="MIQ4573" s="151"/>
      <c r="MIR4573" s="151"/>
      <c r="MIS4573" s="151"/>
      <c r="MIT4573" s="151"/>
      <c r="MIU4573" s="151"/>
      <c r="MIV4573" s="151"/>
      <c r="MIW4573" s="151"/>
      <c r="MIX4573" s="151"/>
      <c r="MIY4573" s="151"/>
      <c r="MIZ4573" s="151"/>
      <c r="MJA4573" s="151"/>
      <c r="MJB4573" s="151"/>
      <c r="MJC4573" s="151"/>
      <c r="MJD4573" s="151"/>
      <c r="MJE4573" s="151"/>
      <c r="MJF4573" s="151"/>
      <c r="MJG4573" s="151"/>
      <c r="MJH4573" s="151"/>
      <c r="MJI4573" s="151"/>
      <c r="MJJ4573" s="151"/>
      <c r="MJK4573" s="151"/>
      <c r="MJL4573" s="151"/>
      <c r="MJM4573" s="151"/>
      <c r="MJN4573" s="151"/>
      <c r="MJO4573" s="151"/>
      <c r="MJP4573" s="151"/>
      <c r="MJQ4573" s="151"/>
      <c r="MJR4573" s="151"/>
      <c r="MJS4573" s="151"/>
      <c r="MJT4573" s="151"/>
      <c r="MJU4573" s="151"/>
      <c r="MJV4573" s="151"/>
      <c r="MJW4573" s="151"/>
      <c r="MJX4573" s="151"/>
      <c r="MJY4573" s="151"/>
      <c r="MJZ4573" s="151"/>
      <c r="MKA4573" s="151"/>
      <c r="MKB4573" s="151"/>
      <c r="MKC4573" s="151"/>
      <c r="MKD4573" s="151"/>
      <c r="MKE4573" s="151"/>
      <c r="MKF4573" s="151"/>
      <c r="MKG4573" s="151"/>
      <c r="MKH4573" s="151"/>
      <c r="MKI4573" s="151"/>
      <c r="MKJ4573" s="151"/>
      <c r="MKK4573" s="151"/>
      <c r="MKL4573" s="151"/>
      <c r="MKM4573" s="151"/>
      <c r="MKN4573" s="151"/>
      <c r="MKO4573" s="151"/>
      <c r="MKP4573" s="151"/>
      <c r="MKQ4573" s="151"/>
      <c r="MKR4573" s="151"/>
      <c r="MKS4573" s="151"/>
      <c r="MKT4573" s="151"/>
      <c r="MKU4573" s="151"/>
      <c r="MKV4573" s="151"/>
      <c r="MKW4573" s="151"/>
      <c r="MKX4573" s="151"/>
      <c r="MKY4573" s="151"/>
      <c r="MKZ4573" s="151"/>
      <c r="MLA4573" s="151"/>
      <c r="MLB4573" s="151"/>
      <c r="MLC4573" s="151"/>
      <c r="MLD4573" s="151"/>
      <c r="MLE4573" s="151"/>
      <c r="MLF4573" s="151"/>
      <c r="MLG4573" s="151"/>
      <c r="MLH4573" s="151"/>
      <c r="MLI4573" s="151"/>
      <c r="MLJ4573" s="151"/>
      <c r="MLK4573" s="151"/>
      <c r="MLL4573" s="151"/>
      <c r="MLM4573" s="151"/>
      <c r="MLN4573" s="151"/>
      <c r="MLO4573" s="151"/>
      <c r="MLP4573" s="151"/>
      <c r="MLQ4573" s="151"/>
      <c r="MLR4573" s="151"/>
      <c r="MLS4573" s="151"/>
      <c r="MLT4573" s="151"/>
      <c r="MLU4573" s="151"/>
      <c r="MLV4573" s="151"/>
      <c r="MLW4573" s="151"/>
      <c r="MLX4573" s="151"/>
      <c r="MLY4573" s="151"/>
      <c r="MLZ4573" s="151"/>
      <c r="MMA4573" s="151"/>
      <c r="MMB4573" s="151"/>
      <c r="MMC4573" s="151"/>
      <c r="MMD4573" s="151"/>
      <c r="MME4573" s="151"/>
      <c r="MMF4573" s="151"/>
      <c r="MMG4573" s="151"/>
      <c r="MMH4573" s="151"/>
      <c r="MMI4573" s="151"/>
      <c r="MMJ4573" s="151"/>
      <c r="MMK4573" s="151"/>
      <c r="MML4573" s="151"/>
      <c r="MMM4573" s="151"/>
      <c r="MMN4573" s="151"/>
      <c r="MMO4573" s="151"/>
      <c r="MMP4573" s="151"/>
      <c r="MMQ4573" s="151"/>
      <c r="MMR4573" s="151"/>
      <c r="MMS4573" s="151"/>
      <c r="MMT4573" s="151"/>
      <c r="MMU4573" s="151"/>
      <c r="MMV4573" s="151"/>
      <c r="MMW4573" s="151"/>
      <c r="MMX4573" s="151"/>
      <c r="MMY4573" s="151"/>
      <c r="MMZ4573" s="151"/>
      <c r="MNA4573" s="151"/>
      <c r="MNB4573" s="151"/>
      <c r="MNC4573" s="151"/>
      <c r="MND4573" s="151"/>
      <c r="MNE4573" s="151"/>
      <c r="MNF4573" s="151"/>
      <c r="MNG4573" s="151"/>
      <c r="MNH4573" s="151"/>
      <c r="MNI4573" s="151"/>
      <c r="MNJ4573" s="151"/>
      <c r="MNK4573" s="151"/>
      <c r="MNL4573" s="151"/>
      <c r="MNM4573" s="151"/>
      <c r="MNN4573" s="151"/>
      <c r="MNO4573" s="151"/>
      <c r="MNP4573" s="151"/>
      <c r="MNQ4573" s="151"/>
      <c r="MNR4573" s="151"/>
      <c r="MNS4573" s="151"/>
      <c r="MNT4573" s="151"/>
      <c r="MNU4573" s="151"/>
      <c r="MNV4573" s="151"/>
      <c r="MNW4573" s="151"/>
      <c r="MNX4573" s="151"/>
      <c r="MNY4573" s="151"/>
      <c r="MNZ4573" s="151"/>
      <c r="MOA4573" s="151"/>
      <c r="MOB4573" s="151"/>
      <c r="MOC4573" s="151"/>
      <c r="MOD4573" s="151"/>
      <c r="MOE4573" s="151"/>
      <c r="MOF4573" s="151"/>
      <c r="MOG4573" s="151"/>
      <c r="MOH4573" s="151"/>
      <c r="MOI4573" s="151"/>
      <c r="MOJ4573" s="151"/>
      <c r="MOK4573" s="151"/>
      <c r="MOL4573" s="151"/>
      <c r="MOM4573" s="151"/>
      <c r="MON4573" s="151"/>
      <c r="MOO4573" s="151"/>
      <c r="MOP4573" s="151"/>
      <c r="MOQ4573" s="151"/>
      <c r="MOR4573" s="151"/>
      <c r="MOS4573" s="151"/>
      <c r="MOT4573" s="151"/>
      <c r="MOU4573" s="151"/>
      <c r="MOV4573" s="151"/>
      <c r="MOW4573" s="151"/>
      <c r="MOX4573" s="151"/>
      <c r="MOY4573" s="151"/>
      <c r="MOZ4573" s="151"/>
      <c r="MPA4573" s="151"/>
      <c r="MPB4573" s="151"/>
      <c r="MPC4573" s="151"/>
      <c r="MPD4573" s="151"/>
      <c r="MPE4573" s="151"/>
      <c r="MPF4573" s="151"/>
      <c r="MPG4573" s="151"/>
      <c r="MPH4573" s="151"/>
      <c r="MPI4573" s="151"/>
      <c r="MPJ4573" s="151"/>
      <c r="MPK4573" s="151"/>
      <c r="MPL4573" s="151"/>
      <c r="MPM4573" s="151"/>
      <c r="MPN4573" s="151"/>
      <c r="MPO4573" s="151"/>
      <c r="MPP4573" s="151"/>
      <c r="MPQ4573" s="151"/>
      <c r="MPR4573" s="151"/>
      <c r="MPS4573" s="151"/>
      <c r="MPT4573" s="151"/>
      <c r="MPU4573" s="151"/>
      <c r="MPV4573" s="151"/>
      <c r="MPW4573" s="151"/>
      <c r="MPX4573" s="151"/>
      <c r="MPY4573" s="151"/>
      <c r="MPZ4573" s="151"/>
      <c r="MQA4573" s="151"/>
      <c r="MQB4573" s="151"/>
      <c r="MQC4573" s="151"/>
      <c r="MQD4573" s="151"/>
      <c r="MQE4573" s="151"/>
      <c r="MQF4573" s="151"/>
      <c r="MQG4573" s="151"/>
      <c r="MQH4573" s="151"/>
      <c r="MQI4573" s="151"/>
      <c r="MQJ4573" s="151"/>
      <c r="MQK4573" s="151"/>
      <c r="MQL4573" s="151"/>
      <c r="MQM4573" s="151"/>
      <c r="MQN4573" s="151"/>
      <c r="MQO4573" s="151"/>
      <c r="MQP4573" s="151"/>
      <c r="MQQ4573" s="151"/>
      <c r="MQR4573" s="151"/>
      <c r="MQS4573" s="151"/>
      <c r="MQT4573" s="151"/>
      <c r="MQU4573" s="151"/>
      <c r="MQV4573" s="151"/>
      <c r="MQW4573" s="151"/>
      <c r="MQX4573" s="151"/>
      <c r="MQY4573" s="151"/>
      <c r="MQZ4573" s="151"/>
      <c r="MRA4573" s="151"/>
      <c r="MRB4573" s="151"/>
      <c r="MRC4573" s="151"/>
      <c r="MRD4573" s="151"/>
      <c r="MRE4573" s="151"/>
      <c r="MRF4573" s="151"/>
      <c r="MRG4573" s="151"/>
      <c r="MRH4573" s="151"/>
      <c r="MRI4573" s="151"/>
      <c r="MRJ4573" s="151"/>
      <c r="MRK4573" s="151"/>
      <c r="MRL4573" s="151"/>
      <c r="MRM4573" s="151"/>
      <c r="MRN4573" s="151"/>
      <c r="MRO4573" s="151"/>
      <c r="MRP4573" s="151"/>
      <c r="MRQ4573" s="151"/>
      <c r="MRR4573" s="151"/>
      <c r="MRS4573" s="151"/>
      <c r="MRT4573" s="151"/>
      <c r="MRU4573" s="151"/>
      <c r="MRV4573" s="151"/>
      <c r="MRW4573" s="151"/>
      <c r="MRX4573" s="151"/>
      <c r="MRY4573" s="151"/>
      <c r="MRZ4573" s="151"/>
      <c r="MSA4573" s="151"/>
      <c r="MSB4573" s="151"/>
      <c r="MSC4573" s="151"/>
      <c r="MSD4573" s="151"/>
      <c r="MSE4573" s="151"/>
      <c r="MSF4573" s="151"/>
      <c r="MSG4573" s="151"/>
      <c r="MSH4573" s="151"/>
      <c r="MSI4573" s="151"/>
      <c r="MSJ4573" s="151"/>
      <c r="MSK4573" s="151"/>
      <c r="MSL4573" s="151"/>
      <c r="MSM4573" s="151"/>
      <c r="MSN4573" s="151"/>
      <c r="MSO4573" s="151"/>
      <c r="MSP4573" s="151"/>
      <c r="MSQ4573" s="151"/>
      <c r="MSR4573" s="151"/>
      <c r="MSS4573" s="151"/>
      <c r="MST4573" s="151"/>
      <c r="MSU4573" s="151"/>
      <c r="MSV4573" s="151"/>
      <c r="MSW4573" s="151"/>
      <c r="MSX4573" s="151"/>
      <c r="MSY4573" s="151"/>
      <c r="MSZ4573" s="151"/>
      <c r="MTA4573" s="151"/>
      <c r="MTB4573" s="151"/>
      <c r="MTC4573" s="151"/>
      <c r="MTD4573" s="151"/>
      <c r="MTE4573" s="151"/>
      <c r="MTF4573" s="151"/>
      <c r="MTG4573" s="151"/>
      <c r="MTH4573" s="151"/>
      <c r="MTI4573" s="151"/>
      <c r="MTJ4573" s="151"/>
      <c r="MTK4573" s="151"/>
      <c r="MTL4573" s="151"/>
      <c r="MTM4573" s="151"/>
      <c r="MTN4573" s="151"/>
      <c r="MTO4573" s="151"/>
      <c r="MTP4573" s="151"/>
      <c r="MTQ4573" s="151"/>
      <c r="MTR4573" s="151"/>
      <c r="MTS4573" s="151"/>
      <c r="MTT4573" s="151"/>
      <c r="MTU4573" s="151"/>
      <c r="MTV4573" s="151"/>
      <c r="MTW4573" s="151"/>
      <c r="MTX4573" s="151"/>
      <c r="MTY4573" s="151"/>
      <c r="MTZ4573" s="151"/>
      <c r="MUA4573" s="151"/>
      <c r="MUB4573" s="151"/>
      <c r="MUC4573" s="151"/>
      <c r="MUD4573" s="151"/>
      <c r="MUE4573" s="151"/>
      <c r="MUF4573" s="151"/>
      <c r="MUG4573" s="151"/>
      <c r="MUH4573" s="151"/>
      <c r="MUI4573" s="151"/>
      <c r="MUJ4573" s="151"/>
      <c r="MUK4573" s="151"/>
      <c r="MUL4573" s="151"/>
      <c r="MUM4573" s="151"/>
      <c r="MUN4573" s="151"/>
      <c r="MUO4573" s="151"/>
      <c r="MUP4573" s="151"/>
      <c r="MUQ4573" s="151"/>
      <c r="MUR4573" s="151"/>
      <c r="MUS4573" s="151"/>
      <c r="MUT4573" s="151"/>
      <c r="MUU4573" s="151"/>
      <c r="MUV4573" s="151"/>
      <c r="MUW4573" s="151"/>
      <c r="MUX4573" s="151"/>
      <c r="MUY4573" s="151"/>
      <c r="MUZ4573" s="151"/>
      <c r="MVA4573" s="151"/>
      <c r="MVB4573" s="151"/>
      <c r="MVC4573" s="151"/>
      <c r="MVD4573" s="151"/>
      <c r="MVE4573" s="151"/>
      <c r="MVF4573" s="151"/>
      <c r="MVG4573" s="151"/>
      <c r="MVH4573" s="151"/>
      <c r="MVI4573" s="151"/>
      <c r="MVJ4573" s="151"/>
      <c r="MVK4573" s="151"/>
      <c r="MVL4573" s="151"/>
      <c r="MVM4573" s="151"/>
      <c r="MVN4573" s="151"/>
      <c r="MVO4573" s="151"/>
      <c r="MVP4573" s="151"/>
      <c r="MVQ4573" s="151"/>
      <c r="MVR4573" s="151"/>
      <c r="MVS4573" s="151"/>
      <c r="MVT4573" s="151"/>
      <c r="MVU4573" s="151"/>
      <c r="MVV4573" s="151"/>
      <c r="MVW4573" s="151"/>
      <c r="MVX4573" s="151"/>
      <c r="MVY4573" s="151"/>
      <c r="MVZ4573" s="151"/>
      <c r="MWA4573" s="151"/>
      <c r="MWB4573" s="151"/>
      <c r="MWC4573" s="151"/>
      <c r="MWD4573" s="151"/>
      <c r="MWE4573" s="151"/>
      <c r="MWF4573" s="151"/>
      <c r="MWG4573" s="151"/>
      <c r="MWH4573" s="151"/>
      <c r="MWI4573" s="151"/>
      <c r="MWJ4573" s="151"/>
      <c r="MWK4573" s="151"/>
      <c r="MWL4573" s="151"/>
      <c r="MWM4573" s="151"/>
      <c r="MWN4573" s="151"/>
      <c r="MWO4573" s="151"/>
      <c r="MWP4573" s="151"/>
      <c r="MWQ4573" s="151"/>
      <c r="MWR4573" s="151"/>
      <c r="MWS4573" s="151"/>
      <c r="MWT4573" s="151"/>
      <c r="MWU4573" s="151"/>
      <c r="MWV4573" s="151"/>
      <c r="MWW4573" s="151"/>
      <c r="MWX4573" s="151"/>
      <c r="MWY4573" s="151"/>
      <c r="MWZ4573" s="151"/>
      <c r="MXA4573" s="151"/>
      <c r="MXB4573" s="151"/>
      <c r="MXC4573" s="151"/>
      <c r="MXD4573" s="151"/>
      <c r="MXE4573" s="151"/>
      <c r="MXF4573" s="151"/>
      <c r="MXG4573" s="151"/>
      <c r="MXH4573" s="151"/>
      <c r="MXI4573" s="151"/>
      <c r="MXJ4573" s="151"/>
      <c r="MXK4573" s="151"/>
      <c r="MXL4573" s="151"/>
      <c r="MXM4573" s="151"/>
      <c r="MXN4573" s="151"/>
      <c r="MXO4573" s="151"/>
      <c r="MXP4573" s="151"/>
      <c r="MXQ4573" s="151"/>
      <c r="MXR4573" s="151"/>
      <c r="MXS4573" s="151"/>
      <c r="MXT4573" s="151"/>
      <c r="MXU4573" s="151"/>
      <c r="MXV4573" s="151"/>
      <c r="MXW4573" s="151"/>
      <c r="MXX4573" s="151"/>
      <c r="MXY4573" s="151"/>
      <c r="MXZ4573" s="151"/>
      <c r="MYA4573" s="151"/>
      <c r="MYB4573" s="151"/>
      <c r="MYC4573" s="151"/>
      <c r="MYD4573" s="151"/>
      <c r="MYE4573" s="151"/>
      <c r="MYF4573" s="151"/>
      <c r="MYG4573" s="151"/>
      <c r="MYH4573" s="151"/>
      <c r="MYI4573" s="151"/>
      <c r="MYJ4573" s="151"/>
      <c r="MYK4573" s="151"/>
      <c r="MYL4573" s="151"/>
      <c r="MYM4573" s="151"/>
      <c r="MYN4573" s="151"/>
      <c r="MYO4573" s="151"/>
      <c r="MYP4573" s="151"/>
      <c r="MYQ4573" s="151"/>
      <c r="MYR4573" s="151"/>
      <c r="MYS4573" s="151"/>
      <c r="MYT4573" s="151"/>
      <c r="MYU4573" s="151"/>
      <c r="MYV4573" s="151"/>
      <c r="MYW4573" s="151"/>
      <c r="MYX4573" s="151"/>
      <c r="MYY4573" s="151"/>
      <c r="MYZ4573" s="151"/>
      <c r="MZA4573" s="151"/>
      <c r="MZB4573" s="151"/>
      <c r="MZC4573" s="151"/>
      <c r="MZD4573" s="151"/>
      <c r="MZE4573" s="151"/>
      <c r="MZF4573" s="151"/>
      <c r="MZG4573" s="151"/>
      <c r="MZH4573" s="151"/>
      <c r="MZI4573" s="151"/>
      <c r="MZJ4573" s="151"/>
      <c r="MZK4573" s="151"/>
      <c r="MZL4573" s="151"/>
      <c r="MZM4573" s="151"/>
      <c r="MZN4573" s="151"/>
      <c r="MZO4573" s="151"/>
      <c r="MZP4573" s="151"/>
      <c r="MZQ4573" s="151"/>
      <c r="MZR4573" s="151"/>
      <c r="MZS4573" s="151"/>
      <c r="MZT4573" s="151"/>
      <c r="MZU4573" s="151"/>
      <c r="MZV4573" s="151"/>
      <c r="MZW4573" s="151"/>
      <c r="MZX4573" s="151"/>
      <c r="MZY4573" s="151"/>
      <c r="MZZ4573" s="151"/>
      <c r="NAA4573" s="151"/>
      <c r="NAB4573" s="151"/>
      <c r="NAC4573" s="151"/>
      <c r="NAD4573" s="151"/>
      <c r="NAE4573" s="151"/>
      <c r="NAF4573" s="151"/>
      <c r="NAG4573" s="151"/>
      <c r="NAH4573" s="151"/>
      <c r="NAI4573" s="151"/>
      <c r="NAJ4573" s="151"/>
      <c r="NAK4573" s="151"/>
      <c r="NAL4573" s="151"/>
      <c r="NAM4573" s="151"/>
      <c r="NAN4573" s="151"/>
      <c r="NAO4573" s="151"/>
      <c r="NAP4573" s="151"/>
      <c r="NAQ4573" s="151"/>
      <c r="NAR4573" s="151"/>
      <c r="NAS4573" s="151"/>
      <c r="NAT4573" s="151"/>
      <c r="NAU4573" s="151"/>
      <c r="NAV4573" s="151"/>
      <c r="NAW4573" s="151"/>
      <c r="NAX4573" s="151"/>
      <c r="NAY4573" s="151"/>
      <c r="NAZ4573" s="151"/>
      <c r="NBA4573" s="151"/>
      <c r="NBB4573" s="151"/>
      <c r="NBC4573" s="151"/>
      <c r="NBD4573" s="151"/>
      <c r="NBE4573" s="151"/>
      <c r="NBF4573" s="151"/>
      <c r="NBG4573" s="151"/>
      <c r="NBH4573" s="151"/>
      <c r="NBI4573" s="151"/>
      <c r="NBJ4573" s="151"/>
      <c r="NBK4573" s="151"/>
      <c r="NBL4573" s="151"/>
      <c r="NBM4573" s="151"/>
      <c r="NBN4573" s="151"/>
      <c r="NBO4573" s="151"/>
      <c r="NBP4573" s="151"/>
      <c r="NBQ4573" s="151"/>
      <c r="NBR4573" s="151"/>
      <c r="NBS4573" s="151"/>
      <c r="NBT4573" s="151"/>
      <c r="NBU4573" s="151"/>
      <c r="NBV4573" s="151"/>
      <c r="NBW4573" s="151"/>
      <c r="NBX4573" s="151"/>
      <c r="NBY4573" s="151"/>
      <c r="NBZ4573" s="151"/>
      <c r="NCA4573" s="151"/>
      <c r="NCB4573" s="151"/>
      <c r="NCC4573" s="151"/>
      <c r="NCD4573" s="151"/>
      <c r="NCE4573" s="151"/>
      <c r="NCF4573" s="151"/>
      <c r="NCG4573" s="151"/>
      <c r="NCH4573" s="151"/>
      <c r="NCI4573" s="151"/>
      <c r="NCJ4573" s="151"/>
      <c r="NCK4573" s="151"/>
      <c r="NCL4573" s="151"/>
      <c r="NCM4573" s="151"/>
      <c r="NCN4573" s="151"/>
      <c r="NCO4573" s="151"/>
      <c r="NCP4573" s="151"/>
      <c r="NCQ4573" s="151"/>
      <c r="NCR4573" s="151"/>
      <c r="NCS4573" s="151"/>
      <c r="NCT4573" s="151"/>
      <c r="NCU4573" s="151"/>
      <c r="NCV4573" s="151"/>
      <c r="NCW4573" s="151"/>
      <c r="NCX4573" s="151"/>
      <c r="NCY4573" s="151"/>
      <c r="NCZ4573" s="151"/>
      <c r="NDA4573" s="151"/>
      <c r="NDB4573" s="151"/>
      <c r="NDC4573" s="151"/>
      <c r="NDD4573" s="151"/>
      <c r="NDE4573" s="151"/>
      <c r="NDF4573" s="151"/>
      <c r="NDG4573" s="151"/>
      <c r="NDH4573" s="151"/>
      <c r="NDI4573" s="151"/>
      <c r="NDJ4573" s="151"/>
      <c r="NDK4573" s="151"/>
      <c r="NDL4573" s="151"/>
      <c r="NDM4573" s="151"/>
      <c r="NDN4573" s="151"/>
      <c r="NDO4573" s="151"/>
      <c r="NDP4573" s="151"/>
      <c r="NDQ4573" s="151"/>
      <c r="NDR4573" s="151"/>
      <c r="NDS4573" s="151"/>
      <c r="NDT4573" s="151"/>
      <c r="NDU4573" s="151"/>
      <c r="NDV4573" s="151"/>
      <c r="NDW4573" s="151"/>
      <c r="NDX4573" s="151"/>
      <c r="NDY4573" s="151"/>
      <c r="NDZ4573" s="151"/>
      <c r="NEA4573" s="151"/>
      <c r="NEB4573" s="151"/>
      <c r="NEC4573" s="151"/>
      <c r="NED4573" s="151"/>
      <c r="NEE4573" s="151"/>
      <c r="NEF4573" s="151"/>
      <c r="NEG4573" s="151"/>
      <c r="NEH4573" s="151"/>
      <c r="NEI4573" s="151"/>
      <c r="NEJ4573" s="151"/>
      <c r="NEK4573" s="151"/>
      <c r="NEL4573" s="151"/>
      <c r="NEM4573" s="151"/>
      <c r="NEN4573" s="151"/>
      <c r="NEO4573" s="151"/>
      <c r="NEP4573" s="151"/>
      <c r="NEQ4573" s="151"/>
      <c r="NER4573" s="151"/>
      <c r="NES4573" s="151"/>
      <c r="NET4573" s="151"/>
      <c r="NEU4573" s="151"/>
      <c r="NEV4573" s="151"/>
      <c r="NEW4573" s="151"/>
      <c r="NEX4573" s="151"/>
      <c r="NEY4573" s="151"/>
      <c r="NEZ4573" s="151"/>
      <c r="NFA4573" s="151"/>
      <c r="NFB4573" s="151"/>
      <c r="NFC4573" s="151"/>
      <c r="NFD4573" s="151"/>
      <c r="NFE4573" s="151"/>
      <c r="NFF4573" s="151"/>
      <c r="NFG4573" s="151"/>
      <c r="NFH4573" s="151"/>
      <c r="NFI4573" s="151"/>
      <c r="NFJ4573" s="151"/>
      <c r="NFK4573" s="151"/>
      <c r="NFL4573" s="151"/>
      <c r="NFM4573" s="151"/>
      <c r="NFN4573" s="151"/>
      <c r="NFO4573" s="151"/>
      <c r="NFP4573" s="151"/>
      <c r="NFQ4573" s="151"/>
      <c r="NFR4573" s="151"/>
      <c r="NFS4573" s="151"/>
      <c r="NFT4573" s="151"/>
      <c r="NFU4573" s="151"/>
      <c r="NFV4573" s="151"/>
      <c r="NFW4573" s="151"/>
      <c r="NFX4573" s="151"/>
      <c r="NFY4573" s="151"/>
      <c r="NFZ4573" s="151"/>
      <c r="NGA4573" s="151"/>
      <c r="NGB4573" s="151"/>
      <c r="NGC4573" s="151"/>
      <c r="NGD4573" s="151"/>
      <c r="NGE4573" s="151"/>
      <c r="NGF4573" s="151"/>
      <c r="NGG4573" s="151"/>
      <c r="NGH4573" s="151"/>
      <c r="NGI4573" s="151"/>
      <c r="NGJ4573" s="151"/>
      <c r="NGK4573" s="151"/>
      <c r="NGL4573" s="151"/>
      <c r="NGM4573" s="151"/>
      <c r="NGN4573" s="151"/>
      <c r="NGO4573" s="151"/>
      <c r="NGP4573" s="151"/>
      <c r="NGQ4573" s="151"/>
      <c r="NGR4573" s="151"/>
      <c r="NGS4573" s="151"/>
      <c r="NGT4573" s="151"/>
      <c r="NGU4573" s="151"/>
      <c r="NGV4573" s="151"/>
      <c r="NGW4573" s="151"/>
      <c r="NGX4573" s="151"/>
      <c r="NGY4573" s="151"/>
      <c r="NGZ4573" s="151"/>
      <c r="NHA4573" s="151"/>
      <c r="NHB4573" s="151"/>
      <c r="NHC4573" s="151"/>
      <c r="NHD4573" s="151"/>
      <c r="NHE4573" s="151"/>
      <c r="NHF4573" s="151"/>
      <c r="NHG4573" s="151"/>
      <c r="NHH4573" s="151"/>
      <c r="NHI4573" s="151"/>
      <c r="NHJ4573" s="151"/>
      <c r="NHK4573" s="151"/>
      <c r="NHL4573" s="151"/>
      <c r="NHM4573" s="151"/>
      <c r="NHN4573" s="151"/>
      <c r="NHO4573" s="151"/>
      <c r="NHP4573" s="151"/>
      <c r="NHQ4573" s="151"/>
      <c r="NHR4573" s="151"/>
      <c r="NHS4573" s="151"/>
      <c r="NHT4573" s="151"/>
      <c r="NHU4573" s="151"/>
      <c r="NHV4573" s="151"/>
      <c r="NHW4573" s="151"/>
      <c r="NHX4573" s="151"/>
      <c r="NHY4573" s="151"/>
      <c r="NHZ4573" s="151"/>
      <c r="NIA4573" s="151"/>
      <c r="NIB4573" s="151"/>
      <c r="NIC4573" s="151"/>
      <c r="NID4573" s="151"/>
      <c r="NIE4573" s="151"/>
      <c r="NIF4573" s="151"/>
      <c r="NIG4573" s="151"/>
      <c r="NIH4573" s="151"/>
      <c r="NII4573" s="151"/>
      <c r="NIJ4573" s="151"/>
      <c r="NIK4573" s="151"/>
      <c r="NIL4573" s="151"/>
      <c r="NIM4573" s="151"/>
      <c r="NIN4573" s="151"/>
      <c r="NIO4573" s="151"/>
      <c r="NIP4573" s="151"/>
      <c r="NIQ4573" s="151"/>
      <c r="NIR4573" s="151"/>
      <c r="NIS4573" s="151"/>
      <c r="NIT4573" s="151"/>
      <c r="NIU4573" s="151"/>
      <c r="NIV4573" s="151"/>
      <c r="NIW4573" s="151"/>
      <c r="NIX4573" s="151"/>
      <c r="NIY4573" s="151"/>
      <c r="NIZ4573" s="151"/>
      <c r="NJA4573" s="151"/>
      <c r="NJB4573" s="151"/>
      <c r="NJC4573" s="151"/>
      <c r="NJD4573" s="151"/>
      <c r="NJE4573" s="151"/>
      <c r="NJF4573" s="151"/>
      <c r="NJG4573" s="151"/>
      <c r="NJH4573" s="151"/>
      <c r="NJI4573" s="151"/>
      <c r="NJJ4573" s="151"/>
      <c r="NJK4573" s="151"/>
      <c r="NJL4573" s="151"/>
      <c r="NJM4573" s="151"/>
      <c r="NJN4573" s="151"/>
      <c r="NJO4573" s="151"/>
      <c r="NJP4573" s="151"/>
      <c r="NJQ4573" s="151"/>
      <c r="NJR4573" s="151"/>
      <c r="NJS4573" s="151"/>
      <c r="NJT4573" s="151"/>
      <c r="NJU4573" s="151"/>
      <c r="NJV4573" s="151"/>
      <c r="NJW4573" s="151"/>
      <c r="NJX4573" s="151"/>
      <c r="NJY4573" s="151"/>
      <c r="NJZ4573" s="151"/>
      <c r="NKA4573" s="151"/>
      <c r="NKB4573" s="151"/>
      <c r="NKC4573" s="151"/>
      <c r="NKD4573" s="151"/>
      <c r="NKE4573" s="151"/>
      <c r="NKF4573" s="151"/>
      <c r="NKG4573" s="151"/>
      <c r="NKH4573" s="151"/>
      <c r="NKI4573" s="151"/>
      <c r="NKJ4573" s="151"/>
      <c r="NKK4573" s="151"/>
      <c r="NKL4573" s="151"/>
      <c r="NKM4573" s="151"/>
      <c r="NKN4573" s="151"/>
      <c r="NKO4573" s="151"/>
      <c r="NKP4573" s="151"/>
      <c r="NKQ4573" s="151"/>
      <c r="NKR4573" s="151"/>
      <c r="NKS4573" s="151"/>
      <c r="NKT4573" s="151"/>
      <c r="NKU4573" s="151"/>
      <c r="NKV4573" s="151"/>
      <c r="NKW4573" s="151"/>
      <c r="NKX4573" s="151"/>
      <c r="NKY4573" s="151"/>
      <c r="NKZ4573" s="151"/>
      <c r="NLA4573" s="151"/>
      <c r="NLB4573" s="151"/>
      <c r="NLC4573" s="151"/>
      <c r="NLD4573" s="151"/>
      <c r="NLE4573" s="151"/>
      <c r="NLF4573" s="151"/>
      <c r="NLG4573" s="151"/>
      <c r="NLH4573" s="151"/>
      <c r="NLI4573" s="151"/>
      <c r="NLJ4573" s="151"/>
      <c r="NLK4573" s="151"/>
      <c r="NLL4573" s="151"/>
      <c r="NLM4573" s="151"/>
      <c r="NLN4573" s="151"/>
      <c r="NLO4573" s="151"/>
      <c r="NLP4573" s="151"/>
      <c r="NLQ4573" s="151"/>
      <c r="NLR4573" s="151"/>
      <c r="NLS4573" s="151"/>
      <c r="NLT4573" s="151"/>
      <c r="NLU4573" s="151"/>
      <c r="NLV4573" s="151"/>
      <c r="NLW4573" s="151"/>
      <c r="NLX4573" s="151"/>
      <c r="NLY4573" s="151"/>
      <c r="NLZ4573" s="151"/>
      <c r="NMA4573" s="151"/>
      <c r="NMB4573" s="151"/>
      <c r="NMC4573" s="151"/>
      <c r="NMD4573" s="151"/>
      <c r="NME4573" s="151"/>
      <c r="NMF4573" s="151"/>
      <c r="NMG4573" s="151"/>
      <c r="NMH4573" s="151"/>
      <c r="NMI4573" s="151"/>
      <c r="NMJ4573" s="151"/>
      <c r="NMK4573" s="151"/>
      <c r="NML4573" s="151"/>
      <c r="NMM4573" s="151"/>
      <c r="NMN4573" s="151"/>
      <c r="NMO4573" s="151"/>
      <c r="NMP4573" s="151"/>
      <c r="NMQ4573" s="151"/>
      <c r="NMR4573" s="151"/>
      <c r="NMS4573" s="151"/>
      <c r="NMT4573" s="151"/>
      <c r="NMU4573" s="151"/>
      <c r="NMV4573" s="151"/>
      <c r="NMW4573" s="151"/>
      <c r="NMX4573" s="151"/>
      <c r="NMY4573" s="151"/>
      <c r="NMZ4573" s="151"/>
      <c r="NNA4573" s="151"/>
      <c r="NNB4573" s="151"/>
      <c r="NNC4573" s="151"/>
      <c r="NND4573" s="151"/>
      <c r="NNE4573" s="151"/>
      <c r="NNF4573" s="151"/>
      <c r="NNG4573" s="151"/>
      <c r="NNH4573" s="151"/>
      <c r="NNI4573" s="151"/>
      <c r="NNJ4573" s="151"/>
      <c r="NNK4573" s="151"/>
      <c r="NNL4573" s="151"/>
      <c r="NNM4573" s="151"/>
      <c r="NNN4573" s="151"/>
      <c r="NNO4573" s="151"/>
      <c r="NNP4573" s="151"/>
      <c r="NNQ4573" s="151"/>
      <c r="NNR4573" s="151"/>
      <c r="NNS4573" s="151"/>
      <c r="NNT4573" s="151"/>
      <c r="NNU4573" s="151"/>
      <c r="NNV4573" s="151"/>
      <c r="NNW4573" s="151"/>
      <c r="NNX4573" s="151"/>
      <c r="NNY4573" s="151"/>
      <c r="NNZ4573" s="151"/>
      <c r="NOA4573" s="151"/>
      <c r="NOB4573" s="151"/>
      <c r="NOC4573" s="151"/>
      <c r="NOD4573" s="151"/>
      <c r="NOE4573" s="151"/>
      <c r="NOF4573" s="151"/>
      <c r="NOG4573" s="151"/>
      <c r="NOH4573" s="151"/>
      <c r="NOI4573" s="151"/>
      <c r="NOJ4573" s="151"/>
      <c r="NOK4573" s="151"/>
      <c r="NOL4573" s="151"/>
      <c r="NOM4573" s="151"/>
      <c r="NON4573" s="151"/>
      <c r="NOO4573" s="151"/>
      <c r="NOP4573" s="151"/>
      <c r="NOQ4573" s="151"/>
      <c r="NOR4573" s="151"/>
      <c r="NOS4573" s="151"/>
      <c r="NOT4573" s="151"/>
      <c r="NOU4573" s="151"/>
      <c r="NOV4573" s="151"/>
      <c r="NOW4573" s="151"/>
      <c r="NOX4573" s="151"/>
      <c r="NOY4573" s="151"/>
      <c r="NOZ4573" s="151"/>
      <c r="NPA4573" s="151"/>
      <c r="NPB4573" s="151"/>
      <c r="NPC4573" s="151"/>
      <c r="NPD4573" s="151"/>
      <c r="NPE4573" s="151"/>
      <c r="NPF4573" s="151"/>
      <c r="NPG4573" s="151"/>
      <c r="NPH4573" s="151"/>
      <c r="NPI4573" s="151"/>
      <c r="NPJ4573" s="151"/>
      <c r="NPK4573" s="151"/>
      <c r="NPL4573" s="151"/>
      <c r="NPM4573" s="151"/>
      <c r="NPN4573" s="151"/>
      <c r="NPO4573" s="151"/>
      <c r="NPP4573" s="151"/>
      <c r="NPQ4573" s="151"/>
      <c r="NPR4573" s="151"/>
      <c r="NPS4573" s="151"/>
      <c r="NPT4573" s="151"/>
      <c r="NPU4573" s="151"/>
      <c r="NPV4573" s="151"/>
      <c r="NPW4573" s="151"/>
      <c r="NPX4573" s="151"/>
      <c r="NPY4573" s="151"/>
      <c r="NPZ4573" s="151"/>
      <c r="NQA4573" s="151"/>
      <c r="NQB4573" s="151"/>
      <c r="NQC4573" s="151"/>
      <c r="NQD4573" s="151"/>
      <c r="NQE4573" s="151"/>
      <c r="NQF4573" s="151"/>
      <c r="NQG4573" s="151"/>
      <c r="NQH4573" s="151"/>
      <c r="NQI4573" s="151"/>
      <c r="NQJ4573" s="151"/>
      <c r="NQK4573" s="151"/>
      <c r="NQL4573" s="151"/>
      <c r="NQM4573" s="151"/>
      <c r="NQN4573" s="151"/>
      <c r="NQO4573" s="151"/>
      <c r="NQP4573" s="151"/>
      <c r="NQQ4573" s="151"/>
      <c r="NQR4573" s="151"/>
      <c r="NQS4573" s="151"/>
      <c r="NQT4573" s="151"/>
      <c r="NQU4573" s="151"/>
      <c r="NQV4573" s="151"/>
      <c r="NQW4573" s="151"/>
      <c r="NQX4573" s="151"/>
      <c r="NQY4573" s="151"/>
      <c r="NQZ4573" s="151"/>
      <c r="NRA4573" s="151"/>
      <c r="NRB4573" s="151"/>
      <c r="NRC4573" s="151"/>
      <c r="NRD4573" s="151"/>
      <c r="NRE4573" s="151"/>
      <c r="NRF4573" s="151"/>
      <c r="NRG4573" s="151"/>
      <c r="NRH4573" s="151"/>
      <c r="NRI4573" s="151"/>
      <c r="NRJ4573" s="151"/>
      <c r="NRK4573" s="151"/>
      <c r="NRL4573" s="151"/>
      <c r="NRM4573" s="151"/>
      <c r="NRN4573" s="151"/>
      <c r="NRO4573" s="151"/>
      <c r="NRP4573" s="151"/>
      <c r="NRQ4573" s="151"/>
      <c r="NRR4573" s="151"/>
      <c r="NRS4573" s="151"/>
      <c r="NRT4573" s="151"/>
      <c r="NRU4573" s="151"/>
      <c r="NRV4573" s="151"/>
      <c r="NRW4573" s="151"/>
      <c r="NRX4573" s="151"/>
      <c r="NRY4573" s="151"/>
      <c r="NRZ4573" s="151"/>
      <c r="NSA4573" s="151"/>
      <c r="NSB4573" s="151"/>
      <c r="NSC4573" s="151"/>
      <c r="NSD4573" s="151"/>
      <c r="NSE4573" s="151"/>
      <c r="NSF4573" s="151"/>
      <c r="NSG4573" s="151"/>
      <c r="NSH4573" s="151"/>
      <c r="NSI4573" s="151"/>
      <c r="NSJ4573" s="151"/>
      <c r="NSK4573" s="151"/>
      <c r="NSL4573" s="151"/>
      <c r="NSM4573" s="151"/>
      <c r="NSN4573" s="151"/>
      <c r="NSO4573" s="151"/>
      <c r="NSP4573" s="151"/>
      <c r="NSQ4573" s="151"/>
      <c r="NSR4573" s="151"/>
      <c r="NSS4573" s="151"/>
      <c r="NST4573" s="151"/>
      <c r="NSU4573" s="151"/>
      <c r="NSV4573" s="151"/>
      <c r="NSW4573" s="151"/>
      <c r="NSX4573" s="151"/>
      <c r="NSY4573" s="151"/>
      <c r="NSZ4573" s="151"/>
      <c r="NTA4573" s="151"/>
      <c r="NTB4573" s="151"/>
      <c r="NTC4573" s="151"/>
      <c r="NTD4573" s="151"/>
      <c r="NTE4573" s="151"/>
      <c r="NTF4573" s="151"/>
      <c r="NTG4573" s="151"/>
      <c r="NTH4573" s="151"/>
      <c r="NTI4573" s="151"/>
      <c r="NTJ4573" s="151"/>
      <c r="NTK4573" s="151"/>
      <c r="NTL4573" s="151"/>
      <c r="NTM4573" s="151"/>
      <c r="NTN4573" s="151"/>
      <c r="NTO4573" s="151"/>
      <c r="NTP4573" s="151"/>
      <c r="NTQ4573" s="151"/>
      <c r="NTR4573" s="151"/>
      <c r="NTS4573" s="151"/>
      <c r="NTT4573" s="151"/>
      <c r="NTU4573" s="151"/>
      <c r="NTV4573" s="151"/>
      <c r="NTW4573" s="151"/>
      <c r="NTX4573" s="151"/>
      <c r="NTY4573" s="151"/>
      <c r="NTZ4573" s="151"/>
      <c r="NUA4573" s="151"/>
      <c r="NUB4573" s="151"/>
      <c r="NUC4573" s="151"/>
      <c r="NUD4573" s="151"/>
      <c r="NUE4573" s="151"/>
      <c r="NUF4573" s="151"/>
      <c r="NUG4573" s="151"/>
      <c r="NUH4573" s="151"/>
      <c r="NUI4573" s="151"/>
      <c r="NUJ4573" s="151"/>
      <c r="NUK4573" s="151"/>
      <c r="NUL4573" s="151"/>
      <c r="NUM4573" s="151"/>
      <c r="NUN4573" s="151"/>
      <c r="NUO4573" s="151"/>
      <c r="NUP4573" s="151"/>
      <c r="NUQ4573" s="151"/>
      <c r="NUR4573" s="151"/>
      <c r="NUS4573" s="151"/>
      <c r="NUT4573" s="151"/>
      <c r="NUU4573" s="151"/>
      <c r="NUV4573" s="151"/>
      <c r="NUW4573" s="151"/>
      <c r="NUX4573" s="151"/>
      <c r="NUY4573" s="151"/>
      <c r="NUZ4573" s="151"/>
      <c r="NVA4573" s="151"/>
      <c r="NVB4573" s="151"/>
      <c r="NVC4573" s="151"/>
      <c r="NVD4573" s="151"/>
      <c r="NVE4573" s="151"/>
      <c r="NVF4573" s="151"/>
      <c r="NVG4573" s="151"/>
      <c r="NVH4573" s="151"/>
      <c r="NVI4573" s="151"/>
      <c r="NVJ4573" s="151"/>
      <c r="NVK4573" s="151"/>
      <c r="NVL4573" s="151"/>
      <c r="NVM4573" s="151"/>
      <c r="NVN4573" s="151"/>
      <c r="NVO4573" s="151"/>
      <c r="NVP4573" s="151"/>
      <c r="NVQ4573" s="151"/>
      <c r="NVR4573" s="151"/>
      <c r="NVS4573" s="151"/>
      <c r="NVT4573" s="151"/>
      <c r="NVU4573" s="151"/>
      <c r="NVV4573" s="151"/>
      <c r="NVW4573" s="151"/>
      <c r="NVX4573" s="151"/>
      <c r="NVY4573" s="151"/>
      <c r="NVZ4573" s="151"/>
      <c r="NWA4573" s="151"/>
      <c r="NWB4573" s="151"/>
      <c r="NWC4573" s="151"/>
      <c r="NWD4573" s="151"/>
      <c r="NWE4573" s="151"/>
      <c r="NWF4573" s="151"/>
      <c r="NWG4573" s="151"/>
      <c r="NWH4573" s="151"/>
      <c r="NWI4573" s="151"/>
      <c r="NWJ4573" s="151"/>
      <c r="NWK4573" s="151"/>
      <c r="NWL4573" s="151"/>
      <c r="NWM4573" s="151"/>
      <c r="NWN4573" s="151"/>
      <c r="NWO4573" s="151"/>
      <c r="NWP4573" s="151"/>
      <c r="NWQ4573" s="151"/>
      <c r="NWR4573" s="151"/>
      <c r="NWS4573" s="151"/>
      <c r="NWT4573" s="151"/>
      <c r="NWU4573" s="151"/>
      <c r="NWV4573" s="151"/>
      <c r="NWW4573" s="151"/>
      <c r="NWX4573" s="151"/>
      <c r="NWY4573" s="151"/>
      <c r="NWZ4573" s="151"/>
      <c r="NXA4573" s="151"/>
      <c r="NXB4573" s="151"/>
      <c r="NXC4573" s="151"/>
      <c r="NXD4573" s="151"/>
      <c r="NXE4573" s="151"/>
      <c r="NXF4573" s="151"/>
      <c r="NXG4573" s="151"/>
      <c r="NXH4573" s="151"/>
      <c r="NXI4573" s="151"/>
      <c r="NXJ4573" s="151"/>
      <c r="NXK4573" s="151"/>
      <c r="NXL4573" s="151"/>
      <c r="NXM4573" s="151"/>
      <c r="NXN4573" s="151"/>
      <c r="NXO4573" s="151"/>
      <c r="NXP4573" s="151"/>
      <c r="NXQ4573" s="151"/>
      <c r="NXR4573" s="151"/>
      <c r="NXS4573" s="151"/>
      <c r="NXT4573" s="151"/>
      <c r="NXU4573" s="151"/>
      <c r="NXV4573" s="151"/>
      <c r="NXW4573" s="151"/>
      <c r="NXX4573" s="151"/>
      <c r="NXY4573" s="151"/>
      <c r="NXZ4573" s="151"/>
      <c r="NYA4573" s="151"/>
      <c r="NYB4573" s="151"/>
      <c r="NYC4573" s="151"/>
      <c r="NYD4573" s="151"/>
      <c r="NYE4573" s="151"/>
      <c r="NYF4573" s="151"/>
      <c r="NYG4573" s="151"/>
      <c r="NYH4573" s="151"/>
      <c r="NYI4573" s="151"/>
      <c r="NYJ4573" s="151"/>
      <c r="NYK4573" s="151"/>
      <c r="NYL4573" s="151"/>
      <c r="NYM4573" s="151"/>
      <c r="NYN4573" s="151"/>
      <c r="NYO4573" s="151"/>
      <c r="NYP4573" s="151"/>
      <c r="NYQ4573" s="151"/>
      <c r="NYR4573" s="151"/>
      <c r="NYS4573" s="151"/>
      <c r="NYT4573" s="151"/>
      <c r="NYU4573" s="151"/>
      <c r="NYV4573" s="151"/>
      <c r="NYW4573" s="151"/>
      <c r="NYX4573" s="151"/>
      <c r="NYY4573" s="151"/>
      <c r="NYZ4573" s="151"/>
      <c r="NZA4573" s="151"/>
      <c r="NZB4573" s="151"/>
      <c r="NZC4573" s="151"/>
      <c r="NZD4573" s="151"/>
      <c r="NZE4573" s="151"/>
      <c r="NZF4573" s="151"/>
      <c r="NZG4573" s="151"/>
      <c r="NZH4573" s="151"/>
      <c r="NZI4573" s="151"/>
      <c r="NZJ4573" s="151"/>
      <c r="NZK4573" s="151"/>
      <c r="NZL4573" s="151"/>
      <c r="NZM4573" s="151"/>
      <c r="NZN4573" s="151"/>
      <c r="NZO4573" s="151"/>
      <c r="NZP4573" s="151"/>
      <c r="NZQ4573" s="151"/>
      <c r="NZR4573" s="151"/>
      <c r="NZS4573" s="151"/>
      <c r="NZT4573" s="151"/>
      <c r="NZU4573" s="151"/>
      <c r="NZV4573" s="151"/>
      <c r="NZW4573" s="151"/>
      <c r="NZX4573" s="151"/>
      <c r="NZY4573" s="151"/>
      <c r="NZZ4573" s="151"/>
      <c r="OAA4573" s="151"/>
      <c r="OAB4573" s="151"/>
      <c r="OAC4573" s="151"/>
      <c r="OAD4573" s="151"/>
      <c r="OAE4573" s="151"/>
      <c r="OAF4573" s="151"/>
      <c r="OAG4573" s="151"/>
      <c r="OAH4573" s="151"/>
      <c r="OAI4573" s="151"/>
      <c r="OAJ4573" s="151"/>
      <c r="OAK4573" s="151"/>
      <c r="OAL4573" s="151"/>
      <c r="OAM4573" s="151"/>
      <c r="OAN4573" s="151"/>
      <c r="OAO4573" s="151"/>
      <c r="OAP4573" s="151"/>
      <c r="OAQ4573" s="151"/>
      <c r="OAR4573" s="151"/>
      <c r="OAS4573" s="151"/>
      <c r="OAT4573" s="151"/>
      <c r="OAU4573" s="151"/>
      <c r="OAV4573" s="151"/>
      <c r="OAW4573" s="151"/>
      <c r="OAX4573" s="151"/>
      <c r="OAY4573" s="151"/>
      <c r="OAZ4573" s="151"/>
      <c r="OBA4573" s="151"/>
      <c r="OBB4573" s="151"/>
      <c r="OBC4573" s="151"/>
      <c r="OBD4573" s="151"/>
      <c r="OBE4573" s="151"/>
      <c r="OBF4573" s="151"/>
      <c r="OBG4573" s="151"/>
      <c r="OBH4573" s="151"/>
      <c r="OBI4573" s="151"/>
      <c r="OBJ4573" s="151"/>
      <c r="OBK4573" s="151"/>
      <c r="OBL4573" s="151"/>
      <c r="OBM4573" s="151"/>
      <c r="OBN4573" s="151"/>
      <c r="OBO4573" s="151"/>
      <c r="OBP4573" s="151"/>
      <c r="OBQ4573" s="151"/>
      <c r="OBR4573" s="151"/>
      <c r="OBS4573" s="151"/>
      <c r="OBT4573" s="151"/>
      <c r="OBU4573" s="151"/>
      <c r="OBV4573" s="151"/>
      <c r="OBW4573" s="151"/>
      <c r="OBX4573" s="151"/>
      <c r="OBY4573" s="151"/>
      <c r="OBZ4573" s="151"/>
      <c r="OCA4573" s="151"/>
      <c r="OCB4573" s="151"/>
      <c r="OCC4573" s="151"/>
      <c r="OCD4573" s="151"/>
      <c r="OCE4573" s="151"/>
      <c r="OCF4573" s="151"/>
      <c r="OCG4573" s="151"/>
      <c r="OCH4573" s="151"/>
      <c r="OCI4573" s="151"/>
      <c r="OCJ4573" s="151"/>
      <c r="OCK4573" s="151"/>
      <c r="OCL4573" s="151"/>
      <c r="OCM4573" s="151"/>
      <c r="OCN4573" s="151"/>
      <c r="OCO4573" s="151"/>
      <c r="OCP4573" s="151"/>
      <c r="OCQ4573" s="151"/>
      <c r="OCR4573" s="151"/>
      <c r="OCS4573" s="151"/>
      <c r="OCT4573" s="151"/>
      <c r="OCU4573" s="151"/>
      <c r="OCV4573" s="151"/>
      <c r="OCW4573" s="151"/>
      <c r="OCX4573" s="151"/>
      <c r="OCY4573" s="151"/>
      <c r="OCZ4573" s="151"/>
      <c r="ODA4573" s="151"/>
      <c r="ODB4573" s="151"/>
      <c r="ODC4573" s="151"/>
      <c r="ODD4573" s="151"/>
      <c r="ODE4573" s="151"/>
      <c r="ODF4573" s="151"/>
      <c r="ODG4573" s="151"/>
      <c r="ODH4573" s="151"/>
      <c r="ODI4573" s="151"/>
      <c r="ODJ4573" s="151"/>
      <c r="ODK4573" s="151"/>
      <c r="ODL4573" s="151"/>
      <c r="ODM4573" s="151"/>
      <c r="ODN4573" s="151"/>
      <c r="ODO4573" s="151"/>
      <c r="ODP4573" s="151"/>
      <c r="ODQ4573" s="151"/>
      <c r="ODR4573" s="151"/>
      <c r="ODS4573" s="151"/>
      <c r="ODT4573" s="151"/>
      <c r="ODU4573" s="151"/>
      <c r="ODV4573" s="151"/>
      <c r="ODW4573" s="151"/>
      <c r="ODX4573" s="151"/>
      <c r="ODY4573" s="151"/>
      <c r="ODZ4573" s="151"/>
      <c r="OEA4573" s="151"/>
      <c r="OEB4573" s="151"/>
      <c r="OEC4573" s="151"/>
      <c r="OED4573" s="151"/>
      <c r="OEE4573" s="151"/>
      <c r="OEF4573" s="151"/>
      <c r="OEG4573" s="151"/>
      <c r="OEH4573" s="151"/>
      <c r="OEI4573" s="151"/>
      <c r="OEJ4573" s="151"/>
      <c r="OEK4573" s="151"/>
      <c r="OEL4573" s="151"/>
      <c r="OEM4573" s="151"/>
      <c r="OEN4573" s="151"/>
      <c r="OEO4573" s="151"/>
      <c r="OEP4573" s="151"/>
      <c r="OEQ4573" s="151"/>
      <c r="OER4573" s="151"/>
      <c r="OES4573" s="151"/>
      <c r="OET4573" s="151"/>
      <c r="OEU4573" s="151"/>
      <c r="OEV4573" s="151"/>
      <c r="OEW4573" s="151"/>
      <c r="OEX4573" s="151"/>
      <c r="OEY4573" s="151"/>
      <c r="OEZ4573" s="151"/>
      <c r="OFA4573" s="151"/>
      <c r="OFB4573" s="151"/>
      <c r="OFC4573" s="151"/>
      <c r="OFD4573" s="151"/>
      <c r="OFE4573" s="151"/>
      <c r="OFF4573" s="151"/>
      <c r="OFG4573" s="151"/>
      <c r="OFH4573" s="151"/>
      <c r="OFI4573" s="151"/>
      <c r="OFJ4573" s="151"/>
      <c r="OFK4573" s="151"/>
      <c r="OFL4573" s="151"/>
      <c r="OFM4573" s="151"/>
      <c r="OFN4573" s="151"/>
      <c r="OFO4573" s="151"/>
      <c r="OFP4573" s="151"/>
      <c r="OFQ4573" s="151"/>
      <c r="OFR4573" s="151"/>
      <c r="OFS4573" s="151"/>
      <c r="OFT4573" s="151"/>
      <c r="OFU4573" s="151"/>
      <c r="OFV4573" s="151"/>
      <c r="OFW4573" s="151"/>
      <c r="OFX4573" s="151"/>
      <c r="OFY4573" s="151"/>
      <c r="OFZ4573" s="151"/>
      <c r="OGA4573" s="151"/>
      <c r="OGB4573" s="151"/>
      <c r="OGC4573" s="151"/>
      <c r="OGD4573" s="151"/>
      <c r="OGE4573" s="151"/>
      <c r="OGF4573" s="151"/>
      <c r="OGG4573" s="151"/>
      <c r="OGH4573" s="151"/>
      <c r="OGI4573" s="151"/>
      <c r="OGJ4573" s="151"/>
      <c r="OGK4573" s="151"/>
      <c r="OGL4573" s="151"/>
      <c r="OGM4573" s="151"/>
      <c r="OGN4573" s="151"/>
      <c r="OGO4573" s="151"/>
      <c r="OGP4573" s="151"/>
      <c r="OGQ4573" s="151"/>
      <c r="OGR4573" s="151"/>
      <c r="OGS4573" s="151"/>
      <c r="OGT4573" s="151"/>
      <c r="OGU4573" s="151"/>
      <c r="OGV4573" s="151"/>
      <c r="OGW4573" s="151"/>
      <c r="OGX4573" s="151"/>
      <c r="OGY4573" s="151"/>
      <c r="OGZ4573" s="151"/>
      <c r="OHA4573" s="151"/>
      <c r="OHB4573" s="151"/>
      <c r="OHC4573" s="151"/>
      <c r="OHD4573" s="151"/>
      <c r="OHE4573" s="151"/>
      <c r="OHF4573" s="151"/>
      <c r="OHG4573" s="151"/>
      <c r="OHH4573" s="151"/>
      <c r="OHI4573" s="151"/>
      <c r="OHJ4573" s="151"/>
      <c r="OHK4573" s="151"/>
      <c r="OHL4573" s="151"/>
      <c r="OHM4573" s="151"/>
      <c r="OHN4573" s="151"/>
      <c r="OHO4573" s="151"/>
      <c r="OHP4573" s="151"/>
      <c r="OHQ4573" s="151"/>
      <c r="OHR4573" s="151"/>
      <c r="OHS4573" s="151"/>
      <c r="OHT4573" s="151"/>
      <c r="OHU4573" s="151"/>
      <c r="OHV4573" s="151"/>
      <c r="OHW4573" s="151"/>
      <c r="OHX4573" s="151"/>
      <c r="OHY4573" s="151"/>
      <c r="OHZ4573" s="151"/>
      <c r="OIA4573" s="151"/>
      <c r="OIB4573" s="151"/>
      <c r="OIC4573" s="151"/>
      <c r="OID4573" s="151"/>
      <c r="OIE4573" s="151"/>
      <c r="OIF4573" s="151"/>
      <c r="OIG4573" s="151"/>
      <c r="OIH4573" s="151"/>
      <c r="OII4573" s="151"/>
      <c r="OIJ4573" s="151"/>
      <c r="OIK4573" s="151"/>
      <c r="OIL4573" s="151"/>
      <c r="OIM4573" s="151"/>
      <c r="OIN4573" s="151"/>
      <c r="OIO4573" s="151"/>
      <c r="OIP4573" s="151"/>
      <c r="OIQ4573" s="151"/>
      <c r="OIR4573" s="151"/>
      <c r="OIS4573" s="151"/>
      <c r="OIT4573" s="151"/>
      <c r="OIU4573" s="151"/>
      <c r="OIV4573" s="151"/>
      <c r="OIW4573" s="151"/>
      <c r="OIX4573" s="151"/>
      <c r="OIY4573" s="151"/>
      <c r="OIZ4573" s="151"/>
      <c r="OJA4573" s="151"/>
      <c r="OJB4573" s="151"/>
      <c r="OJC4573" s="151"/>
      <c r="OJD4573" s="151"/>
      <c r="OJE4573" s="151"/>
      <c r="OJF4573" s="151"/>
      <c r="OJG4573" s="151"/>
      <c r="OJH4573" s="151"/>
      <c r="OJI4573" s="151"/>
      <c r="OJJ4573" s="151"/>
      <c r="OJK4573" s="151"/>
      <c r="OJL4573" s="151"/>
      <c r="OJM4573" s="151"/>
      <c r="OJN4573" s="151"/>
      <c r="OJO4573" s="151"/>
      <c r="OJP4573" s="151"/>
      <c r="OJQ4573" s="151"/>
      <c r="OJR4573" s="151"/>
      <c r="OJS4573" s="151"/>
      <c r="OJT4573" s="151"/>
      <c r="OJU4573" s="151"/>
      <c r="OJV4573" s="151"/>
      <c r="OJW4573" s="151"/>
      <c r="OJX4573" s="151"/>
      <c r="OJY4573" s="151"/>
      <c r="OJZ4573" s="151"/>
      <c r="OKA4573" s="151"/>
      <c r="OKB4573" s="151"/>
      <c r="OKC4573" s="151"/>
      <c r="OKD4573" s="151"/>
      <c r="OKE4573" s="151"/>
      <c r="OKF4573" s="151"/>
      <c r="OKG4573" s="151"/>
      <c r="OKH4573" s="151"/>
      <c r="OKI4573" s="151"/>
      <c r="OKJ4573" s="151"/>
      <c r="OKK4573" s="151"/>
      <c r="OKL4573" s="151"/>
      <c r="OKM4573" s="151"/>
      <c r="OKN4573" s="151"/>
      <c r="OKO4573" s="151"/>
      <c r="OKP4573" s="151"/>
      <c r="OKQ4573" s="151"/>
      <c r="OKR4573" s="151"/>
      <c r="OKS4573" s="151"/>
      <c r="OKT4573" s="151"/>
      <c r="OKU4573" s="151"/>
      <c r="OKV4573" s="151"/>
      <c r="OKW4573" s="151"/>
      <c r="OKX4573" s="151"/>
      <c r="OKY4573" s="151"/>
      <c r="OKZ4573" s="151"/>
      <c r="OLA4573" s="151"/>
      <c r="OLB4573" s="151"/>
      <c r="OLC4573" s="151"/>
      <c r="OLD4573" s="151"/>
      <c r="OLE4573" s="151"/>
      <c r="OLF4573" s="151"/>
      <c r="OLG4573" s="151"/>
      <c r="OLH4573" s="151"/>
      <c r="OLI4573" s="151"/>
      <c r="OLJ4573" s="151"/>
      <c r="OLK4573" s="151"/>
      <c r="OLL4573" s="151"/>
      <c r="OLM4573" s="151"/>
      <c r="OLN4573" s="151"/>
      <c r="OLO4573" s="151"/>
      <c r="OLP4573" s="151"/>
      <c r="OLQ4573" s="151"/>
      <c r="OLR4573" s="151"/>
      <c r="OLS4573" s="151"/>
      <c r="OLT4573" s="151"/>
      <c r="OLU4573" s="151"/>
      <c r="OLV4573" s="151"/>
      <c r="OLW4573" s="151"/>
      <c r="OLX4573" s="151"/>
      <c r="OLY4573" s="151"/>
      <c r="OLZ4573" s="151"/>
      <c r="OMA4573" s="151"/>
      <c r="OMB4573" s="151"/>
      <c r="OMC4573" s="151"/>
      <c r="OMD4573" s="151"/>
      <c r="OME4573" s="151"/>
      <c r="OMF4573" s="151"/>
      <c r="OMG4573" s="151"/>
      <c r="OMH4573" s="151"/>
      <c r="OMI4573" s="151"/>
      <c r="OMJ4573" s="151"/>
      <c r="OMK4573" s="151"/>
      <c r="OML4573" s="151"/>
      <c r="OMM4573" s="151"/>
      <c r="OMN4573" s="151"/>
      <c r="OMO4573" s="151"/>
      <c r="OMP4573" s="151"/>
      <c r="OMQ4573" s="151"/>
      <c r="OMR4573" s="151"/>
      <c r="OMS4573" s="151"/>
      <c r="OMT4573" s="151"/>
      <c r="OMU4573" s="151"/>
      <c r="OMV4573" s="151"/>
      <c r="OMW4573" s="151"/>
      <c r="OMX4573" s="151"/>
      <c r="OMY4573" s="151"/>
      <c r="OMZ4573" s="151"/>
      <c r="ONA4573" s="151"/>
      <c r="ONB4573" s="151"/>
      <c r="ONC4573" s="151"/>
      <c r="OND4573" s="151"/>
      <c r="ONE4573" s="151"/>
      <c r="ONF4573" s="151"/>
      <c r="ONG4573" s="151"/>
      <c r="ONH4573" s="151"/>
      <c r="ONI4573" s="151"/>
      <c r="ONJ4573" s="151"/>
      <c r="ONK4573" s="151"/>
      <c r="ONL4573" s="151"/>
      <c r="ONM4573" s="151"/>
      <c r="ONN4573" s="151"/>
      <c r="ONO4573" s="151"/>
      <c r="ONP4573" s="151"/>
      <c r="ONQ4573" s="151"/>
      <c r="ONR4573" s="151"/>
      <c r="ONS4573" s="151"/>
      <c r="ONT4573" s="151"/>
      <c r="ONU4573" s="151"/>
      <c r="ONV4573" s="151"/>
      <c r="ONW4573" s="151"/>
      <c r="ONX4573" s="151"/>
      <c r="ONY4573" s="151"/>
      <c r="ONZ4573" s="151"/>
      <c r="OOA4573" s="151"/>
      <c r="OOB4573" s="151"/>
      <c r="OOC4573" s="151"/>
      <c r="OOD4573" s="151"/>
      <c r="OOE4573" s="151"/>
      <c r="OOF4573" s="151"/>
      <c r="OOG4573" s="151"/>
      <c r="OOH4573" s="151"/>
      <c r="OOI4573" s="151"/>
      <c r="OOJ4573" s="151"/>
      <c r="OOK4573" s="151"/>
      <c r="OOL4573" s="151"/>
      <c r="OOM4573" s="151"/>
      <c r="OON4573" s="151"/>
      <c r="OOO4573" s="151"/>
      <c r="OOP4573" s="151"/>
      <c r="OOQ4573" s="151"/>
      <c r="OOR4573" s="151"/>
      <c r="OOS4573" s="151"/>
      <c r="OOT4573" s="151"/>
      <c r="OOU4573" s="151"/>
      <c r="OOV4573" s="151"/>
      <c r="OOW4573" s="151"/>
      <c r="OOX4573" s="151"/>
      <c r="OOY4573" s="151"/>
      <c r="OOZ4573" s="151"/>
      <c r="OPA4573" s="151"/>
      <c r="OPB4573" s="151"/>
      <c r="OPC4573" s="151"/>
      <c r="OPD4573" s="151"/>
      <c r="OPE4573" s="151"/>
      <c r="OPF4573" s="151"/>
      <c r="OPG4573" s="151"/>
      <c r="OPH4573" s="151"/>
      <c r="OPI4573" s="151"/>
      <c r="OPJ4573" s="151"/>
      <c r="OPK4573" s="151"/>
      <c r="OPL4573" s="151"/>
      <c r="OPM4573" s="151"/>
      <c r="OPN4573" s="151"/>
      <c r="OPO4573" s="151"/>
      <c r="OPP4573" s="151"/>
      <c r="OPQ4573" s="151"/>
      <c r="OPR4573" s="151"/>
      <c r="OPS4573" s="151"/>
      <c r="OPT4573" s="151"/>
      <c r="OPU4573" s="151"/>
      <c r="OPV4573" s="151"/>
      <c r="OPW4573" s="151"/>
      <c r="OPX4573" s="151"/>
      <c r="OPY4573" s="151"/>
      <c r="OPZ4573" s="151"/>
      <c r="OQA4573" s="151"/>
      <c r="OQB4573" s="151"/>
      <c r="OQC4573" s="151"/>
      <c r="OQD4573" s="151"/>
      <c r="OQE4573" s="151"/>
      <c r="OQF4573" s="151"/>
      <c r="OQG4573" s="151"/>
      <c r="OQH4573" s="151"/>
      <c r="OQI4573" s="151"/>
      <c r="OQJ4573" s="151"/>
      <c r="OQK4573" s="151"/>
      <c r="OQL4573" s="151"/>
      <c r="OQM4573" s="151"/>
      <c r="OQN4573" s="151"/>
      <c r="OQO4573" s="151"/>
      <c r="OQP4573" s="151"/>
      <c r="OQQ4573" s="151"/>
      <c r="OQR4573" s="151"/>
      <c r="OQS4573" s="151"/>
      <c r="OQT4573" s="151"/>
      <c r="OQU4573" s="151"/>
      <c r="OQV4573" s="151"/>
      <c r="OQW4573" s="151"/>
      <c r="OQX4573" s="151"/>
      <c r="OQY4573" s="151"/>
      <c r="OQZ4573" s="151"/>
      <c r="ORA4573" s="151"/>
      <c r="ORB4573" s="151"/>
      <c r="ORC4573" s="151"/>
      <c r="ORD4573" s="151"/>
      <c r="ORE4573" s="151"/>
      <c r="ORF4573" s="151"/>
      <c r="ORG4573" s="151"/>
      <c r="ORH4573" s="151"/>
      <c r="ORI4573" s="151"/>
      <c r="ORJ4573" s="151"/>
      <c r="ORK4573" s="151"/>
      <c r="ORL4573" s="151"/>
      <c r="ORM4573" s="151"/>
      <c r="ORN4573" s="151"/>
      <c r="ORO4573" s="151"/>
      <c r="ORP4573" s="151"/>
      <c r="ORQ4573" s="151"/>
      <c r="ORR4573" s="151"/>
      <c r="ORS4573" s="151"/>
      <c r="ORT4573" s="151"/>
      <c r="ORU4573" s="151"/>
      <c r="ORV4573" s="151"/>
      <c r="ORW4573" s="151"/>
      <c r="ORX4573" s="151"/>
      <c r="ORY4573" s="151"/>
      <c r="ORZ4573" s="151"/>
      <c r="OSA4573" s="151"/>
      <c r="OSB4573" s="151"/>
      <c r="OSC4573" s="151"/>
      <c r="OSD4573" s="151"/>
      <c r="OSE4573" s="151"/>
      <c r="OSF4573" s="151"/>
      <c r="OSG4573" s="151"/>
      <c r="OSH4573" s="151"/>
      <c r="OSI4573" s="151"/>
      <c r="OSJ4573" s="151"/>
      <c r="OSK4573" s="151"/>
      <c r="OSL4573" s="151"/>
      <c r="OSM4573" s="151"/>
      <c r="OSN4573" s="151"/>
      <c r="OSO4573" s="151"/>
      <c r="OSP4573" s="151"/>
      <c r="OSQ4573" s="151"/>
      <c r="OSR4573" s="151"/>
      <c r="OSS4573" s="151"/>
      <c r="OST4573" s="151"/>
      <c r="OSU4573" s="151"/>
      <c r="OSV4573" s="151"/>
      <c r="OSW4573" s="151"/>
      <c r="OSX4573" s="151"/>
      <c r="OSY4573" s="151"/>
      <c r="OSZ4573" s="151"/>
      <c r="OTA4573" s="151"/>
      <c r="OTB4573" s="151"/>
      <c r="OTC4573" s="151"/>
      <c r="OTD4573" s="151"/>
      <c r="OTE4573" s="151"/>
      <c r="OTF4573" s="151"/>
      <c r="OTG4573" s="151"/>
      <c r="OTH4573" s="151"/>
      <c r="OTI4573" s="151"/>
      <c r="OTJ4573" s="151"/>
      <c r="OTK4573" s="151"/>
      <c r="OTL4573" s="151"/>
      <c r="OTM4573" s="151"/>
      <c r="OTN4573" s="151"/>
      <c r="OTO4573" s="151"/>
      <c r="OTP4573" s="151"/>
      <c r="OTQ4573" s="151"/>
      <c r="OTR4573" s="151"/>
      <c r="OTS4573" s="151"/>
      <c r="OTT4573" s="151"/>
      <c r="OTU4573" s="151"/>
      <c r="OTV4573" s="151"/>
      <c r="OTW4573" s="151"/>
      <c r="OTX4573" s="151"/>
      <c r="OTY4573" s="151"/>
      <c r="OTZ4573" s="151"/>
      <c r="OUA4573" s="151"/>
      <c r="OUB4573" s="151"/>
      <c r="OUC4573" s="151"/>
      <c r="OUD4573" s="151"/>
      <c r="OUE4573" s="151"/>
      <c r="OUF4573" s="151"/>
      <c r="OUG4573" s="151"/>
      <c r="OUH4573" s="151"/>
      <c r="OUI4573" s="151"/>
      <c r="OUJ4573" s="151"/>
      <c r="OUK4573" s="151"/>
      <c r="OUL4573" s="151"/>
      <c r="OUM4573" s="151"/>
      <c r="OUN4573" s="151"/>
      <c r="OUO4573" s="151"/>
      <c r="OUP4573" s="151"/>
      <c r="OUQ4573" s="151"/>
      <c r="OUR4573" s="151"/>
      <c r="OUS4573" s="151"/>
      <c r="OUT4573" s="151"/>
      <c r="OUU4573" s="151"/>
      <c r="OUV4573" s="151"/>
      <c r="OUW4573" s="151"/>
      <c r="OUX4573" s="151"/>
      <c r="OUY4573" s="151"/>
      <c r="OUZ4573" s="151"/>
      <c r="OVA4573" s="151"/>
      <c r="OVB4573" s="151"/>
      <c r="OVC4573" s="151"/>
      <c r="OVD4573" s="151"/>
      <c r="OVE4573" s="151"/>
      <c r="OVF4573" s="151"/>
      <c r="OVG4573" s="151"/>
      <c r="OVH4573" s="151"/>
      <c r="OVI4573" s="151"/>
      <c r="OVJ4573" s="151"/>
      <c r="OVK4573" s="151"/>
      <c r="OVL4573" s="151"/>
      <c r="OVM4573" s="151"/>
      <c r="OVN4573" s="151"/>
      <c r="OVO4573" s="151"/>
      <c r="OVP4573" s="151"/>
      <c r="OVQ4573" s="151"/>
      <c r="OVR4573" s="151"/>
      <c r="OVS4573" s="151"/>
      <c r="OVT4573" s="151"/>
      <c r="OVU4573" s="151"/>
      <c r="OVV4573" s="151"/>
      <c r="OVW4573" s="151"/>
      <c r="OVX4573" s="151"/>
      <c r="OVY4573" s="151"/>
      <c r="OVZ4573" s="151"/>
      <c r="OWA4573" s="151"/>
      <c r="OWB4573" s="151"/>
      <c r="OWC4573" s="151"/>
      <c r="OWD4573" s="151"/>
      <c r="OWE4573" s="151"/>
      <c r="OWF4573" s="151"/>
      <c r="OWG4573" s="151"/>
      <c r="OWH4573" s="151"/>
      <c r="OWI4573" s="151"/>
      <c r="OWJ4573" s="151"/>
      <c r="OWK4573" s="151"/>
      <c r="OWL4573" s="151"/>
      <c r="OWM4573" s="151"/>
      <c r="OWN4573" s="151"/>
      <c r="OWO4573" s="151"/>
      <c r="OWP4573" s="151"/>
      <c r="OWQ4573" s="151"/>
      <c r="OWR4573" s="151"/>
      <c r="OWS4573" s="151"/>
      <c r="OWT4573" s="151"/>
      <c r="OWU4573" s="151"/>
      <c r="OWV4573" s="151"/>
      <c r="OWW4573" s="151"/>
      <c r="OWX4573" s="151"/>
      <c r="OWY4573" s="151"/>
      <c r="OWZ4573" s="151"/>
      <c r="OXA4573" s="151"/>
      <c r="OXB4573" s="151"/>
      <c r="OXC4573" s="151"/>
      <c r="OXD4573" s="151"/>
      <c r="OXE4573" s="151"/>
      <c r="OXF4573" s="151"/>
      <c r="OXG4573" s="151"/>
      <c r="OXH4573" s="151"/>
      <c r="OXI4573" s="151"/>
      <c r="OXJ4573" s="151"/>
      <c r="OXK4573" s="151"/>
      <c r="OXL4573" s="151"/>
      <c r="OXM4573" s="151"/>
      <c r="OXN4573" s="151"/>
      <c r="OXO4573" s="151"/>
      <c r="OXP4573" s="151"/>
      <c r="OXQ4573" s="151"/>
      <c r="OXR4573" s="151"/>
      <c r="OXS4573" s="151"/>
      <c r="OXT4573" s="151"/>
      <c r="OXU4573" s="151"/>
      <c r="OXV4573" s="151"/>
      <c r="OXW4573" s="151"/>
      <c r="OXX4573" s="151"/>
      <c r="OXY4573" s="151"/>
      <c r="OXZ4573" s="151"/>
      <c r="OYA4573" s="151"/>
      <c r="OYB4573" s="151"/>
      <c r="OYC4573" s="151"/>
      <c r="OYD4573" s="151"/>
      <c r="OYE4573" s="151"/>
      <c r="OYF4573" s="151"/>
      <c r="OYG4573" s="151"/>
      <c r="OYH4573" s="151"/>
      <c r="OYI4573" s="151"/>
      <c r="OYJ4573" s="151"/>
      <c r="OYK4573" s="151"/>
      <c r="OYL4573" s="151"/>
      <c r="OYM4573" s="151"/>
      <c r="OYN4573" s="151"/>
      <c r="OYO4573" s="151"/>
      <c r="OYP4573" s="151"/>
      <c r="OYQ4573" s="151"/>
      <c r="OYR4573" s="151"/>
      <c r="OYS4573" s="151"/>
      <c r="OYT4573" s="151"/>
      <c r="OYU4573" s="151"/>
      <c r="OYV4573" s="151"/>
      <c r="OYW4573" s="151"/>
      <c r="OYX4573" s="151"/>
      <c r="OYY4573" s="151"/>
      <c r="OYZ4573" s="151"/>
      <c r="OZA4573" s="151"/>
      <c r="OZB4573" s="151"/>
      <c r="OZC4573" s="151"/>
      <c r="OZD4573" s="151"/>
      <c r="OZE4573" s="151"/>
      <c r="OZF4573" s="151"/>
      <c r="OZG4573" s="151"/>
      <c r="OZH4573" s="151"/>
      <c r="OZI4573" s="151"/>
      <c r="OZJ4573" s="151"/>
      <c r="OZK4573" s="151"/>
      <c r="OZL4573" s="151"/>
      <c r="OZM4573" s="151"/>
      <c r="OZN4573" s="151"/>
      <c r="OZO4573" s="151"/>
      <c r="OZP4573" s="151"/>
      <c r="OZQ4573" s="151"/>
      <c r="OZR4573" s="151"/>
      <c r="OZS4573" s="151"/>
      <c r="OZT4573" s="151"/>
      <c r="OZU4573" s="151"/>
      <c r="OZV4573" s="151"/>
      <c r="OZW4573" s="151"/>
      <c r="OZX4573" s="151"/>
      <c r="OZY4573" s="151"/>
      <c r="OZZ4573" s="151"/>
      <c r="PAA4573" s="151"/>
      <c r="PAB4573" s="151"/>
      <c r="PAC4573" s="151"/>
      <c r="PAD4573" s="151"/>
      <c r="PAE4573" s="151"/>
      <c r="PAF4573" s="151"/>
      <c r="PAG4573" s="151"/>
      <c r="PAH4573" s="151"/>
      <c r="PAI4573" s="151"/>
      <c r="PAJ4573" s="151"/>
      <c r="PAK4573" s="151"/>
      <c r="PAL4573" s="151"/>
      <c r="PAM4573" s="151"/>
      <c r="PAN4573" s="151"/>
      <c r="PAO4573" s="151"/>
      <c r="PAP4573" s="151"/>
      <c r="PAQ4573" s="151"/>
      <c r="PAR4573" s="151"/>
      <c r="PAS4573" s="151"/>
      <c r="PAT4573" s="151"/>
      <c r="PAU4573" s="151"/>
      <c r="PAV4573" s="151"/>
      <c r="PAW4573" s="151"/>
      <c r="PAX4573" s="151"/>
      <c r="PAY4573" s="151"/>
      <c r="PAZ4573" s="151"/>
      <c r="PBA4573" s="151"/>
      <c r="PBB4573" s="151"/>
      <c r="PBC4573" s="151"/>
      <c r="PBD4573" s="151"/>
      <c r="PBE4573" s="151"/>
      <c r="PBF4573" s="151"/>
      <c r="PBG4573" s="151"/>
      <c r="PBH4573" s="151"/>
      <c r="PBI4573" s="151"/>
      <c r="PBJ4573" s="151"/>
      <c r="PBK4573" s="151"/>
      <c r="PBL4573" s="151"/>
      <c r="PBM4573" s="151"/>
      <c r="PBN4573" s="151"/>
      <c r="PBO4573" s="151"/>
      <c r="PBP4573" s="151"/>
      <c r="PBQ4573" s="151"/>
      <c r="PBR4573" s="151"/>
      <c r="PBS4573" s="151"/>
      <c r="PBT4573" s="151"/>
      <c r="PBU4573" s="151"/>
      <c r="PBV4573" s="151"/>
      <c r="PBW4573" s="151"/>
      <c r="PBX4573" s="151"/>
      <c r="PBY4573" s="151"/>
      <c r="PBZ4573" s="151"/>
      <c r="PCA4573" s="151"/>
      <c r="PCB4573" s="151"/>
      <c r="PCC4573" s="151"/>
      <c r="PCD4573" s="151"/>
      <c r="PCE4573" s="151"/>
      <c r="PCF4573" s="151"/>
      <c r="PCG4573" s="151"/>
      <c r="PCH4573" s="151"/>
      <c r="PCI4573" s="151"/>
      <c r="PCJ4573" s="151"/>
      <c r="PCK4573" s="151"/>
      <c r="PCL4573" s="151"/>
      <c r="PCM4573" s="151"/>
      <c r="PCN4573" s="151"/>
      <c r="PCO4573" s="151"/>
      <c r="PCP4573" s="151"/>
      <c r="PCQ4573" s="151"/>
      <c r="PCR4573" s="151"/>
      <c r="PCS4573" s="151"/>
      <c r="PCT4573" s="151"/>
      <c r="PCU4573" s="151"/>
      <c r="PCV4573" s="151"/>
      <c r="PCW4573" s="151"/>
      <c r="PCX4573" s="151"/>
      <c r="PCY4573" s="151"/>
      <c r="PCZ4573" s="151"/>
      <c r="PDA4573" s="151"/>
      <c r="PDB4573" s="151"/>
      <c r="PDC4573" s="151"/>
      <c r="PDD4573" s="151"/>
      <c r="PDE4573" s="151"/>
      <c r="PDF4573" s="151"/>
      <c r="PDG4573" s="151"/>
      <c r="PDH4573" s="151"/>
      <c r="PDI4573" s="151"/>
      <c r="PDJ4573" s="151"/>
      <c r="PDK4573" s="151"/>
      <c r="PDL4573" s="151"/>
      <c r="PDM4573" s="151"/>
      <c r="PDN4573" s="151"/>
      <c r="PDO4573" s="151"/>
      <c r="PDP4573" s="151"/>
      <c r="PDQ4573" s="151"/>
      <c r="PDR4573" s="151"/>
      <c r="PDS4573" s="151"/>
      <c r="PDT4573" s="151"/>
      <c r="PDU4573" s="151"/>
      <c r="PDV4573" s="151"/>
      <c r="PDW4573" s="151"/>
      <c r="PDX4573" s="151"/>
      <c r="PDY4573" s="151"/>
      <c r="PDZ4573" s="151"/>
      <c r="PEA4573" s="151"/>
      <c r="PEB4573" s="151"/>
      <c r="PEC4573" s="151"/>
      <c r="PED4573" s="151"/>
      <c r="PEE4573" s="151"/>
      <c r="PEF4573" s="151"/>
      <c r="PEG4573" s="151"/>
      <c r="PEH4573" s="151"/>
      <c r="PEI4573" s="151"/>
      <c r="PEJ4573" s="151"/>
      <c r="PEK4573" s="151"/>
      <c r="PEL4573" s="151"/>
      <c r="PEM4573" s="151"/>
      <c r="PEN4573" s="151"/>
      <c r="PEO4573" s="151"/>
      <c r="PEP4573" s="151"/>
      <c r="PEQ4573" s="151"/>
      <c r="PER4573" s="151"/>
      <c r="PES4573" s="151"/>
      <c r="PET4573" s="151"/>
      <c r="PEU4573" s="151"/>
      <c r="PEV4573" s="151"/>
      <c r="PEW4573" s="151"/>
      <c r="PEX4573" s="151"/>
      <c r="PEY4573" s="151"/>
      <c r="PEZ4573" s="151"/>
      <c r="PFA4573" s="151"/>
      <c r="PFB4573" s="151"/>
      <c r="PFC4573" s="151"/>
      <c r="PFD4573" s="151"/>
      <c r="PFE4573" s="151"/>
      <c r="PFF4573" s="151"/>
      <c r="PFG4573" s="151"/>
      <c r="PFH4573" s="151"/>
      <c r="PFI4573" s="151"/>
      <c r="PFJ4573" s="151"/>
      <c r="PFK4573" s="151"/>
      <c r="PFL4573" s="151"/>
      <c r="PFM4573" s="151"/>
      <c r="PFN4573" s="151"/>
      <c r="PFO4573" s="151"/>
      <c r="PFP4573" s="151"/>
      <c r="PFQ4573" s="151"/>
      <c r="PFR4573" s="151"/>
      <c r="PFS4573" s="151"/>
      <c r="PFT4573" s="151"/>
      <c r="PFU4573" s="151"/>
      <c r="PFV4573" s="151"/>
      <c r="PFW4573" s="151"/>
      <c r="PFX4573" s="151"/>
      <c r="PFY4573" s="151"/>
      <c r="PFZ4573" s="151"/>
      <c r="PGA4573" s="151"/>
      <c r="PGB4573" s="151"/>
      <c r="PGC4573" s="151"/>
      <c r="PGD4573" s="151"/>
      <c r="PGE4573" s="151"/>
      <c r="PGF4573" s="151"/>
      <c r="PGG4573" s="151"/>
      <c r="PGH4573" s="151"/>
      <c r="PGI4573" s="151"/>
      <c r="PGJ4573" s="151"/>
      <c r="PGK4573" s="151"/>
      <c r="PGL4573" s="151"/>
      <c r="PGM4573" s="151"/>
      <c r="PGN4573" s="151"/>
      <c r="PGO4573" s="151"/>
      <c r="PGP4573" s="151"/>
      <c r="PGQ4573" s="151"/>
      <c r="PGR4573" s="151"/>
      <c r="PGS4573" s="151"/>
      <c r="PGT4573" s="151"/>
      <c r="PGU4573" s="151"/>
      <c r="PGV4573" s="151"/>
      <c r="PGW4573" s="151"/>
      <c r="PGX4573" s="151"/>
      <c r="PGY4573" s="151"/>
      <c r="PGZ4573" s="151"/>
      <c r="PHA4573" s="151"/>
      <c r="PHB4573" s="151"/>
      <c r="PHC4573" s="151"/>
      <c r="PHD4573" s="151"/>
      <c r="PHE4573" s="151"/>
      <c r="PHF4573" s="151"/>
      <c r="PHG4573" s="151"/>
      <c r="PHH4573" s="151"/>
      <c r="PHI4573" s="151"/>
      <c r="PHJ4573" s="151"/>
      <c r="PHK4573" s="151"/>
      <c r="PHL4573" s="151"/>
      <c r="PHM4573" s="151"/>
      <c r="PHN4573" s="151"/>
      <c r="PHO4573" s="151"/>
      <c r="PHP4573" s="151"/>
      <c r="PHQ4573" s="151"/>
      <c r="PHR4573" s="151"/>
      <c r="PHS4573" s="151"/>
      <c r="PHT4573" s="151"/>
      <c r="PHU4573" s="151"/>
      <c r="PHV4573" s="151"/>
      <c r="PHW4573" s="151"/>
      <c r="PHX4573" s="151"/>
      <c r="PHY4573" s="151"/>
      <c r="PHZ4573" s="151"/>
      <c r="PIA4573" s="151"/>
      <c r="PIB4573" s="151"/>
      <c r="PIC4573" s="151"/>
      <c r="PID4573" s="151"/>
      <c r="PIE4573" s="151"/>
      <c r="PIF4573" s="151"/>
      <c r="PIG4573" s="151"/>
      <c r="PIH4573" s="151"/>
      <c r="PII4573" s="151"/>
      <c r="PIJ4573" s="151"/>
      <c r="PIK4573" s="151"/>
      <c r="PIL4573" s="151"/>
      <c r="PIM4573" s="151"/>
      <c r="PIN4573" s="151"/>
      <c r="PIO4573" s="151"/>
      <c r="PIP4573" s="151"/>
      <c r="PIQ4573" s="151"/>
      <c r="PIR4573" s="151"/>
      <c r="PIS4573" s="151"/>
      <c r="PIT4573" s="151"/>
      <c r="PIU4573" s="151"/>
      <c r="PIV4573" s="151"/>
      <c r="PIW4573" s="151"/>
      <c r="PIX4573" s="151"/>
      <c r="PIY4573" s="151"/>
      <c r="PIZ4573" s="151"/>
      <c r="PJA4573" s="151"/>
      <c r="PJB4573" s="151"/>
      <c r="PJC4573" s="151"/>
      <c r="PJD4573" s="151"/>
      <c r="PJE4573" s="151"/>
      <c r="PJF4573" s="151"/>
      <c r="PJG4573" s="151"/>
      <c r="PJH4573" s="151"/>
      <c r="PJI4573" s="151"/>
      <c r="PJJ4573" s="151"/>
      <c r="PJK4573" s="151"/>
      <c r="PJL4573" s="151"/>
      <c r="PJM4573" s="151"/>
      <c r="PJN4573" s="151"/>
      <c r="PJO4573" s="151"/>
      <c r="PJP4573" s="151"/>
      <c r="PJQ4573" s="151"/>
      <c r="PJR4573" s="151"/>
      <c r="PJS4573" s="151"/>
      <c r="PJT4573" s="151"/>
      <c r="PJU4573" s="151"/>
      <c r="PJV4573" s="151"/>
      <c r="PJW4573" s="151"/>
      <c r="PJX4573" s="151"/>
      <c r="PJY4573" s="151"/>
      <c r="PJZ4573" s="151"/>
      <c r="PKA4573" s="151"/>
      <c r="PKB4573" s="151"/>
      <c r="PKC4573" s="151"/>
      <c r="PKD4573" s="151"/>
      <c r="PKE4573" s="151"/>
      <c r="PKF4573" s="151"/>
      <c r="PKG4573" s="151"/>
      <c r="PKH4573" s="151"/>
      <c r="PKI4573" s="151"/>
      <c r="PKJ4573" s="151"/>
      <c r="PKK4573" s="151"/>
      <c r="PKL4573" s="151"/>
      <c r="PKM4573" s="151"/>
      <c r="PKN4573" s="151"/>
      <c r="PKO4573" s="151"/>
      <c r="PKP4573" s="151"/>
      <c r="PKQ4573" s="151"/>
      <c r="PKR4573" s="151"/>
      <c r="PKS4573" s="151"/>
      <c r="PKT4573" s="151"/>
      <c r="PKU4573" s="151"/>
      <c r="PKV4573" s="151"/>
      <c r="PKW4573" s="151"/>
      <c r="PKX4573" s="151"/>
      <c r="PKY4573" s="151"/>
      <c r="PKZ4573" s="151"/>
      <c r="PLA4573" s="151"/>
      <c r="PLB4573" s="151"/>
      <c r="PLC4573" s="151"/>
      <c r="PLD4573" s="151"/>
      <c r="PLE4573" s="151"/>
      <c r="PLF4573" s="151"/>
      <c r="PLG4573" s="151"/>
      <c r="PLH4573" s="151"/>
      <c r="PLI4573" s="151"/>
      <c r="PLJ4573" s="151"/>
      <c r="PLK4573" s="151"/>
      <c r="PLL4573" s="151"/>
      <c r="PLM4573" s="151"/>
      <c r="PLN4573" s="151"/>
      <c r="PLO4573" s="151"/>
      <c r="PLP4573" s="151"/>
      <c r="PLQ4573" s="151"/>
      <c r="PLR4573" s="151"/>
      <c r="PLS4573" s="151"/>
      <c r="PLT4573" s="151"/>
      <c r="PLU4573" s="151"/>
      <c r="PLV4573" s="151"/>
      <c r="PLW4573" s="151"/>
      <c r="PLX4573" s="151"/>
      <c r="PLY4573" s="151"/>
      <c r="PLZ4573" s="151"/>
      <c r="PMA4573" s="151"/>
      <c r="PMB4573" s="151"/>
      <c r="PMC4573" s="151"/>
      <c r="PMD4573" s="151"/>
      <c r="PME4573" s="151"/>
      <c r="PMF4573" s="151"/>
      <c r="PMG4573" s="151"/>
      <c r="PMH4573" s="151"/>
      <c r="PMI4573" s="151"/>
      <c r="PMJ4573" s="151"/>
      <c r="PMK4573" s="151"/>
      <c r="PML4573" s="151"/>
      <c r="PMM4573" s="151"/>
      <c r="PMN4573" s="151"/>
      <c r="PMO4573" s="151"/>
      <c r="PMP4573" s="151"/>
      <c r="PMQ4573" s="151"/>
      <c r="PMR4573" s="151"/>
      <c r="PMS4573" s="151"/>
      <c r="PMT4573" s="151"/>
      <c r="PMU4573" s="151"/>
      <c r="PMV4573" s="151"/>
      <c r="PMW4573" s="151"/>
      <c r="PMX4573" s="151"/>
      <c r="PMY4573" s="151"/>
      <c r="PMZ4573" s="151"/>
      <c r="PNA4573" s="151"/>
      <c r="PNB4573" s="151"/>
      <c r="PNC4573" s="151"/>
      <c r="PND4573" s="151"/>
      <c r="PNE4573" s="151"/>
      <c r="PNF4573" s="151"/>
      <c r="PNG4573" s="151"/>
      <c r="PNH4573" s="151"/>
      <c r="PNI4573" s="151"/>
      <c r="PNJ4573" s="151"/>
      <c r="PNK4573" s="151"/>
      <c r="PNL4573" s="151"/>
      <c r="PNM4573" s="151"/>
      <c r="PNN4573" s="151"/>
      <c r="PNO4573" s="151"/>
      <c r="PNP4573" s="151"/>
      <c r="PNQ4573" s="151"/>
      <c r="PNR4573" s="151"/>
      <c r="PNS4573" s="151"/>
      <c r="PNT4573" s="151"/>
      <c r="PNU4573" s="151"/>
      <c r="PNV4573" s="151"/>
      <c r="PNW4573" s="151"/>
      <c r="PNX4573" s="151"/>
      <c r="PNY4573" s="151"/>
      <c r="PNZ4573" s="151"/>
      <c r="POA4573" s="151"/>
      <c r="POB4573" s="151"/>
      <c r="POC4573" s="151"/>
      <c r="POD4573" s="151"/>
      <c r="POE4573" s="151"/>
      <c r="POF4573" s="151"/>
      <c r="POG4573" s="151"/>
      <c r="POH4573" s="151"/>
      <c r="POI4573" s="151"/>
      <c r="POJ4573" s="151"/>
      <c r="POK4573" s="151"/>
      <c r="POL4573" s="151"/>
      <c r="POM4573" s="151"/>
      <c r="PON4573" s="151"/>
      <c r="POO4573" s="151"/>
      <c r="POP4573" s="151"/>
      <c r="POQ4573" s="151"/>
      <c r="POR4573" s="151"/>
      <c r="POS4573" s="151"/>
      <c r="POT4573" s="151"/>
      <c r="POU4573" s="151"/>
      <c r="POV4573" s="151"/>
      <c r="POW4573" s="151"/>
      <c r="POX4573" s="151"/>
      <c r="POY4573" s="151"/>
      <c r="POZ4573" s="151"/>
      <c r="PPA4573" s="151"/>
      <c r="PPB4573" s="151"/>
      <c r="PPC4573" s="151"/>
      <c r="PPD4573" s="151"/>
      <c r="PPE4573" s="151"/>
      <c r="PPF4573" s="151"/>
      <c r="PPG4573" s="151"/>
      <c r="PPH4573" s="151"/>
      <c r="PPI4573" s="151"/>
      <c r="PPJ4573" s="151"/>
      <c r="PPK4573" s="151"/>
      <c r="PPL4573" s="151"/>
      <c r="PPM4573" s="151"/>
      <c r="PPN4573" s="151"/>
      <c r="PPO4573" s="151"/>
      <c r="PPP4573" s="151"/>
      <c r="PPQ4573" s="151"/>
      <c r="PPR4573" s="151"/>
      <c r="PPS4573" s="151"/>
      <c r="PPT4573" s="151"/>
      <c r="PPU4573" s="151"/>
      <c r="PPV4573" s="151"/>
      <c r="PPW4573" s="151"/>
      <c r="PPX4573" s="151"/>
      <c r="PPY4573" s="151"/>
      <c r="PPZ4573" s="151"/>
      <c r="PQA4573" s="151"/>
      <c r="PQB4573" s="151"/>
      <c r="PQC4573" s="151"/>
      <c r="PQD4573" s="151"/>
      <c r="PQE4573" s="151"/>
      <c r="PQF4573" s="151"/>
      <c r="PQG4573" s="151"/>
      <c r="PQH4573" s="151"/>
      <c r="PQI4573" s="151"/>
      <c r="PQJ4573" s="151"/>
      <c r="PQK4573" s="151"/>
      <c r="PQL4573" s="151"/>
      <c r="PQM4573" s="151"/>
      <c r="PQN4573" s="151"/>
      <c r="PQO4573" s="151"/>
      <c r="PQP4573" s="151"/>
      <c r="PQQ4573" s="151"/>
      <c r="PQR4573" s="151"/>
      <c r="PQS4573" s="151"/>
      <c r="PQT4573" s="151"/>
      <c r="PQU4573" s="151"/>
      <c r="PQV4573" s="151"/>
      <c r="PQW4573" s="151"/>
      <c r="PQX4573" s="151"/>
      <c r="PQY4573" s="151"/>
      <c r="PQZ4573" s="151"/>
      <c r="PRA4573" s="151"/>
      <c r="PRB4573" s="151"/>
      <c r="PRC4573" s="151"/>
      <c r="PRD4573" s="151"/>
      <c r="PRE4573" s="151"/>
      <c r="PRF4573" s="151"/>
      <c r="PRG4573" s="151"/>
      <c r="PRH4573" s="151"/>
      <c r="PRI4573" s="151"/>
      <c r="PRJ4573" s="151"/>
      <c r="PRK4573" s="151"/>
      <c r="PRL4573" s="151"/>
      <c r="PRM4573" s="151"/>
      <c r="PRN4573" s="151"/>
      <c r="PRO4573" s="151"/>
      <c r="PRP4573" s="151"/>
      <c r="PRQ4573" s="151"/>
      <c r="PRR4573" s="151"/>
      <c r="PRS4573" s="151"/>
      <c r="PRT4573" s="151"/>
      <c r="PRU4573" s="151"/>
      <c r="PRV4573" s="151"/>
      <c r="PRW4573" s="151"/>
      <c r="PRX4573" s="151"/>
      <c r="PRY4573" s="151"/>
      <c r="PRZ4573" s="151"/>
      <c r="PSA4573" s="151"/>
      <c r="PSB4573" s="151"/>
      <c r="PSC4573" s="151"/>
      <c r="PSD4573" s="151"/>
      <c r="PSE4573" s="151"/>
      <c r="PSF4573" s="151"/>
      <c r="PSG4573" s="151"/>
      <c r="PSH4573" s="151"/>
      <c r="PSI4573" s="151"/>
      <c r="PSJ4573" s="151"/>
      <c r="PSK4573" s="151"/>
      <c r="PSL4573" s="151"/>
      <c r="PSM4573" s="151"/>
      <c r="PSN4573" s="151"/>
      <c r="PSO4573" s="151"/>
      <c r="PSP4573" s="151"/>
      <c r="PSQ4573" s="151"/>
      <c r="PSR4573" s="151"/>
      <c r="PSS4573" s="151"/>
      <c r="PST4573" s="151"/>
      <c r="PSU4573" s="151"/>
      <c r="PSV4573" s="151"/>
      <c r="PSW4573" s="151"/>
      <c r="PSX4573" s="151"/>
      <c r="PSY4573" s="151"/>
      <c r="PSZ4573" s="151"/>
      <c r="PTA4573" s="151"/>
      <c r="PTB4573" s="151"/>
      <c r="PTC4573" s="151"/>
      <c r="PTD4573" s="151"/>
      <c r="PTE4573" s="151"/>
      <c r="PTF4573" s="151"/>
      <c r="PTG4573" s="151"/>
      <c r="PTH4573" s="151"/>
      <c r="PTI4573" s="151"/>
      <c r="PTJ4573" s="151"/>
      <c r="PTK4573" s="151"/>
      <c r="PTL4573" s="151"/>
      <c r="PTM4573" s="151"/>
      <c r="PTN4573" s="151"/>
      <c r="PTO4573" s="151"/>
      <c r="PTP4573" s="151"/>
      <c r="PTQ4573" s="151"/>
      <c r="PTR4573" s="151"/>
      <c r="PTS4573" s="151"/>
      <c r="PTT4573" s="151"/>
      <c r="PTU4573" s="151"/>
      <c r="PTV4573" s="151"/>
      <c r="PTW4573" s="151"/>
      <c r="PTX4573" s="151"/>
      <c r="PTY4573" s="151"/>
      <c r="PTZ4573" s="151"/>
      <c r="PUA4573" s="151"/>
      <c r="PUB4573" s="151"/>
      <c r="PUC4573" s="151"/>
      <c r="PUD4573" s="151"/>
      <c r="PUE4573" s="151"/>
      <c r="PUF4573" s="151"/>
      <c r="PUG4573" s="151"/>
      <c r="PUH4573" s="151"/>
      <c r="PUI4573" s="151"/>
      <c r="PUJ4573" s="151"/>
      <c r="PUK4573" s="151"/>
      <c r="PUL4573" s="151"/>
      <c r="PUM4573" s="151"/>
      <c r="PUN4573" s="151"/>
      <c r="PUO4573" s="151"/>
      <c r="PUP4573" s="151"/>
      <c r="PUQ4573" s="151"/>
      <c r="PUR4573" s="151"/>
      <c r="PUS4573" s="151"/>
      <c r="PUT4573" s="151"/>
      <c r="PUU4573" s="151"/>
      <c r="PUV4573" s="151"/>
      <c r="PUW4573" s="151"/>
      <c r="PUX4573" s="151"/>
      <c r="PUY4573" s="151"/>
      <c r="PUZ4573" s="151"/>
      <c r="PVA4573" s="151"/>
      <c r="PVB4573" s="151"/>
      <c r="PVC4573" s="151"/>
      <c r="PVD4573" s="151"/>
      <c r="PVE4573" s="151"/>
      <c r="PVF4573" s="151"/>
      <c r="PVG4573" s="151"/>
      <c r="PVH4573" s="151"/>
      <c r="PVI4573" s="151"/>
      <c r="PVJ4573" s="151"/>
      <c r="PVK4573" s="151"/>
      <c r="PVL4573" s="151"/>
      <c r="PVM4573" s="151"/>
      <c r="PVN4573" s="151"/>
      <c r="PVO4573" s="151"/>
      <c r="PVP4573" s="151"/>
      <c r="PVQ4573" s="151"/>
      <c r="PVR4573" s="151"/>
      <c r="PVS4573" s="151"/>
      <c r="PVT4573" s="151"/>
      <c r="PVU4573" s="151"/>
      <c r="PVV4573" s="151"/>
      <c r="PVW4573" s="151"/>
      <c r="PVX4573" s="151"/>
      <c r="PVY4573" s="151"/>
      <c r="PVZ4573" s="151"/>
      <c r="PWA4573" s="151"/>
      <c r="PWB4573" s="151"/>
      <c r="PWC4573" s="151"/>
      <c r="PWD4573" s="151"/>
      <c r="PWE4573" s="151"/>
      <c r="PWF4573" s="151"/>
      <c r="PWG4573" s="151"/>
      <c r="PWH4573" s="151"/>
      <c r="PWI4573" s="151"/>
      <c r="PWJ4573" s="151"/>
      <c r="PWK4573" s="151"/>
      <c r="PWL4573" s="151"/>
      <c r="PWM4573" s="151"/>
      <c r="PWN4573" s="151"/>
      <c r="PWO4573" s="151"/>
      <c r="PWP4573" s="151"/>
      <c r="PWQ4573" s="151"/>
      <c r="PWR4573" s="151"/>
      <c r="PWS4573" s="151"/>
      <c r="PWT4573" s="151"/>
      <c r="PWU4573" s="151"/>
      <c r="PWV4573" s="151"/>
      <c r="PWW4573" s="151"/>
      <c r="PWX4573" s="151"/>
      <c r="PWY4573" s="151"/>
      <c r="PWZ4573" s="151"/>
      <c r="PXA4573" s="151"/>
      <c r="PXB4573" s="151"/>
      <c r="PXC4573" s="151"/>
      <c r="PXD4573" s="151"/>
      <c r="PXE4573" s="151"/>
      <c r="PXF4573" s="151"/>
      <c r="PXG4573" s="151"/>
      <c r="PXH4573" s="151"/>
      <c r="PXI4573" s="151"/>
      <c r="PXJ4573" s="151"/>
      <c r="PXK4573" s="151"/>
      <c r="PXL4573" s="151"/>
      <c r="PXM4573" s="151"/>
      <c r="PXN4573" s="151"/>
      <c r="PXO4573" s="151"/>
      <c r="PXP4573" s="151"/>
      <c r="PXQ4573" s="151"/>
      <c r="PXR4573" s="151"/>
      <c r="PXS4573" s="151"/>
      <c r="PXT4573" s="151"/>
      <c r="PXU4573" s="151"/>
      <c r="PXV4573" s="151"/>
      <c r="PXW4573" s="151"/>
      <c r="PXX4573" s="151"/>
      <c r="PXY4573" s="151"/>
      <c r="PXZ4573" s="151"/>
      <c r="PYA4573" s="151"/>
      <c r="PYB4573" s="151"/>
      <c r="PYC4573" s="151"/>
      <c r="PYD4573" s="151"/>
      <c r="PYE4573" s="151"/>
      <c r="PYF4573" s="151"/>
      <c r="PYG4573" s="151"/>
      <c r="PYH4573" s="151"/>
      <c r="PYI4573" s="151"/>
      <c r="PYJ4573" s="151"/>
      <c r="PYK4573" s="151"/>
      <c r="PYL4573" s="151"/>
      <c r="PYM4573" s="151"/>
      <c r="PYN4573" s="151"/>
      <c r="PYO4573" s="151"/>
      <c r="PYP4573" s="151"/>
      <c r="PYQ4573" s="151"/>
      <c r="PYR4573" s="151"/>
      <c r="PYS4573" s="151"/>
      <c r="PYT4573" s="151"/>
      <c r="PYU4573" s="151"/>
      <c r="PYV4573" s="151"/>
      <c r="PYW4573" s="151"/>
      <c r="PYX4573" s="151"/>
      <c r="PYY4573" s="151"/>
      <c r="PYZ4573" s="151"/>
      <c r="PZA4573" s="151"/>
      <c r="PZB4573" s="151"/>
      <c r="PZC4573" s="151"/>
      <c r="PZD4573" s="151"/>
      <c r="PZE4573" s="151"/>
      <c r="PZF4573" s="151"/>
      <c r="PZG4573" s="151"/>
      <c r="PZH4573" s="151"/>
      <c r="PZI4573" s="151"/>
      <c r="PZJ4573" s="151"/>
      <c r="PZK4573" s="151"/>
      <c r="PZL4573" s="151"/>
      <c r="PZM4573" s="151"/>
      <c r="PZN4573" s="151"/>
      <c r="PZO4573" s="151"/>
      <c r="PZP4573" s="151"/>
      <c r="PZQ4573" s="151"/>
      <c r="PZR4573" s="151"/>
      <c r="PZS4573" s="151"/>
      <c r="PZT4573" s="151"/>
      <c r="PZU4573" s="151"/>
      <c r="PZV4573" s="151"/>
      <c r="PZW4573" s="151"/>
      <c r="PZX4573" s="151"/>
      <c r="PZY4573" s="151"/>
      <c r="PZZ4573" s="151"/>
      <c r="QAA4573" s="151"/>
      <c r="QAB4573" s="151"/>
      <c r="QAC4573" s="151"/>
      <c r="QAD4573" s="151"/>
      <c r="QAE4573" s="151"/>
      <c r="QAF4573" s="151"/>
      <c r="QAG4573" s="151"/>
      <c r="QAH4573" s="151"/>
      <c r="QAI4573" s="151"/>
      <c r="QAJ4573" s="151"/>
      <c r="QAK4573" s="151"/>
      <c r="QAL4573" s="151"/>
      <c r="QAM4573" s="151"/>
      <c r="QAN4573" s="151"/>
      <c r="QAO4573" s="151"/>
      <c r="QAP4573" s="151"/>
      <c r="QAQ4573" s="151"/>
      <c r="QAR4573" s="151"/>
      <c r="QAS4573" s="151"/>
      <c r="QAT4573" s="151"/>
      <c r="QAU4573" s="151"/>
      <c r="QAV4573" s="151"/>
      <c r="QAW4573" s="151"/>
      <c r="QAX4573" s="151"/>
      <c r="QAY4573" s="151"/>
      <c r="QAZ4573" s="151"/>
      <c r="QBA4573" s="151"/>
      <c r="QBB4573" s="151"/>
      <c r="QBC4573" s="151"/>
      <c r="QBD4573" s="151"/>
      <c r="QBE4573" s="151"/>
      <c r="QBF4573" s="151"/>
      <c r="QBG4573" s="151"/>
      <c r="QBH4573" s="151"/>
      <c r="QBI4573" s="151"/>
      <c r="QBJ4573" s="151"/>
      <c r="QBK4573" s="151"/>
      <c r="QBL4573" s="151"/>
      <c r="QBM4573" s="151"/>
      <c r="QBN4573" s="151"/>
      <c r="QBO4573" s="151"/>
      <c r="QBP4573" s="151"/>
      <c r="QBQ4573" s="151"/>
      <c r="QBR4573" s="151"/>
      <c r="QBS4573" s="151"/>
      <c r="QBT4573" s="151"/>
      <c r="QBU4573" s="151"/>
      <c r="QBV4573" s="151"/>
      <c r="QBW4573" s="151"/>
      <c r="QBX4573" s="151"/>
      <c r="QBY4573" s="151"/>
      <c r="QBZ4573" s="151"/>
      <c r="QCA4573" s="151"/>
      <c r="QCB4573" s="151"/>
      <c r="QCC4573" s="151"/>
      <c r="QCD4573" s="151"/>
      <c r="QCE4573" s="151"/>
      <c r="QCF4573" s="151"/>
      <c r="QCG4573" s="151"/>
      <c r="QCH4573" s="151"/>
      <c r="QCI4573" s="151"/>
      <c r="QCJ4573" s="151"/>
      <c r="QCK4573" s="151"/>
      <c r="QCL4573" s="151"/>
      <c r="QCM4573" s="151"/>
      <c r="QCN4573" s="151"/>
      <c r="QCO4573" s="151"/>
      <c r="QCP4573" s="151"/>
      <c r="QCQ4573" s="151"/>
      <c r="QCR4573" s="151"/>
      <c r="QCS4573" s="151"/>
      <c r="QCT4573" s="151"/>
      <c r="QCU4573" s="151"/>
      <c r="QCV4573" s="151"/>
      <c r="QCW4573" s="151"/>
      <c r="QCX4573" s="151"/>
      <c r="QCY4573" s="151"/>
      <c r="QCZ4573" s="151"/>
      <c r="QDA4573" s="151"/>
      <c r="QDB4573" s="151"/>
      <c r="QDC4573" s="151"/>
      <c r="QDD4573" s="151"/>
      <c r="QDE4573" s="151"/>
      <c r="QDF4573" s="151"/>
      <c r="QDG4573" s="151"/>
      <c r="QDH4573" s="151"/>
      <c r="QDI4573" s="151"/>
      <c r="QDJ4573" s="151"/>
      <c r="QDK4573" s="151"/>
      <c r="QDL4573" s="151"/>
      <c r="QDM4573" s="151"/>
      <c r="QDN4573" s="151"/>
      <c r="QDO4573" s="151"/>
      <c r="QDP4573" s="151"/>
      <c r="QDQ4573" s="151"/>
      <c r="QDR4573" s="151"/>
      <c r="QDS4573" s="151"/>
      <c r="QDT4573" s="151"/>
      <c r="QDU4573" s="151"/>
      <c r="QDV4573" s="151"/>
      <c r="QDW4573" s="151"/>
      <c r="QDX4573" s="151"/>
      <c r="QDY4573" s="151"/>
      <c r="QDZ4573" s="151"/>
      <c r="QEA4573" s="151"/>
      <c r="QEB4573" s="151"/>
      <c r="QEC4573" s="151"/>
      <c r="QED4573" s="151"/>
      <c r="QEE4573" s="151"/>
      <c r="QEF4573" s="151"/>
      <c r="QEG4573" s="151"/>
      <c r="QEH4573" s="151"/>
      <c r="QEI4573" s="151"/>
      <c r="QEJ4573" s="151"/>
      <c r="QEK4573" s="151"/>
      <c r="QEL4573" s="151"/>
      <c r="QEM4573" s="151"/>
      <c r="QEN4573" s="151"/>
      <c r="QEO4573" s="151"/>
      <c r="QEP4573" s="151"/>
      <c r="QEQ4573" s="151"/>
      <c r="QER4573" s="151"/>
      <c r="QES4573" s="151"/>
      <c r="QET4573" s="151"/>
      <c r="QEU4573" s="151"/>
      <c r="QEV4573" s="151"/>
      <c r="QEW4573" s="151"/>
      <c r="QEX4573" s="151"/>
      <c r="QEY4573" s="151"/>
      <c r="QEZ4573" s="151"/>
      <c r="QFA4573" s="151"/>
      <c r="QFB4573" s="151"/>
      <c r="QFC4573" s="151"/>
      <c r="QFD4573" s="151"/>
      <c r="QFE4573" s="151"/>
      <c r="QFF4573" s="151"/>
      <c r="QFG4573" s="151"/>
      <c r="QFH4573" s="151"/>
      <c r="QFI4573" s="151"/>
      <c r="QFJ4573" s="151"/>
      <c r="QFK4573" s="151"/>
      <c r="QFL4573" s="151"/>
      <c r="QFM4573" s="151"/>
      <c r="QFN4573" s="151"/>
      <c r="QFO4573" s="151"/>
      <c r="QFP4573" s="151"/>
      <c r="QFQ4573" s="151"/>
      <c r="QFR4573" s="151"/>
      <c r="QFS4573" s="151"/>
      <c r="QFT4573" s="151"/>
      <c r="QFU4573" s="151"/>
      <c r="QFV4573" s="151"/>
      <c r="QFW4573" s="151"/>
      <c r="QFX4573" s="151"/>
      <c r="QFY4573" s="151"/>
      <c r="QFZ4573" s="151"/>
      <c r="QGA4573" s="151"/>
      <c r="QGB4573" s="151"/>
      <c r="QGC4573" s="151"/>
      <c r="QGD4573" s="151"/>
      <c r="QGE4573" s="151"/>
      <c r="QGF4573" s="151"/>
      <c r="QGG4573" s="151"/>
      <c r="QGH4573" s="151"/>
      <c r="QGI4573" s="151"/>
      <c r="QGJ4573" s="151"/>
      <c r="QGK4573" s="151"/>
      <c r="QGL4573" s="151"/>
      <c r="QGM4573" s="151"/>
      <c r="QGN4573" s="151"/>
      <c r="QGO4573" s="151"/>
      <c r="QGP4573" s="151"/>
      <c r="QGQ4573" s="151"/>
      <c r="QGR4573" s="151"/>
      <c r="QGS4573" s="151"/>
      <c r="QGT4573" s="151"/>
      <c r="QGU4573" s="151"/>
      <c r="QGV4573" s="151"/>
      <c r="QGW4573" s="151"/>
      <c r="QGX4573" s="151"/>
      <c r="QGY4573" s="151"/>
      <c r="QGZ4573" s="151"/>
      <c r="QHA4573" s="151"/>
      <c r="QHB4573" s="151"/>
      <c r="QHC4573" s="151"/>
      <c r="QHD4573" s="151"/>
      <c r="QHE4573" s="151"/>
      <c r="QHF4573" s="151"/>
      <c r="QHG4573" s="151"/>
      <c r="QHH4573" s="151"/>
      <c r="QHI4573" s="151"/>
      <c r="QHJ4573" s="151"/>
      <c r="QHK4573" s="151"/>
      <c r="QHL4573" s="151"/>
      <c r="QHM4573" s="151"/>
      <c r="QHN4573" s="151"/>
      <c r="QHO4573" s="151"/>
      <c r="QHP4573" s="151"/>
      <c r="QHQ4573" s="151"/>
      <c r="QHR4573" s="151"/>
      <c r="QHS4573" s="151"/>
      <c r="QHT4573" s="151"/>
      <c r="QHU4573" s="151"/>
      <c r="QHV4573" s="151"/>
      <c r="QHW4573" s="151"/>
      <c r="QHX4573" s="151"/>
      <c r="QHY4573" s="151"/>
      <c r="QHZ4573" s="151"/>
      <c r="QIA4573" s="151"/>
      <c r="QIB4573" s="151"/>
      <c r="QIC4573" s="151"/>
      <c r="QID4573" s="151"/>
      <c r="QIE4573" s="151"/>
      <c r="QIF4573" s="151"/>
      <c r="QIG4573" s="151"/>
      <c r="QIH4573" s="151"/>
      <c r="QII4573" s="151"/>
      <c r="QIJ4573" s="151"/>
      <c r="QIK4573" s="151"/>
      <c r="QIL4573" s="151"/>
      <c r="QIM4573" s="151"/>
      <c r="QIN4573" s="151"/>
      <c r="QIO4573" s="151"/>
      <c r="QIP4573" s="151"/>
      <c r="QIQ4573" s="151"/>
      <c r="QIR4573" s="151"/>
      <c r="QIS4573" s="151"/>
      <c r="QIT4573" s="151"/>
      <c r="QIU4573" s="151"/>
      <c r="QIV4573" s="151"/>
      <c r="QIW4573" s="151"/>
      <c r="QIX4573" s="151"/>
      <c r="QIY4573" s="151"/>
      <c r="QIZ4573" s="151"/>
      <c r="QJA4573" s="151"/>
      <c r="QJB4573" s="151"/>
      <c r="QJC4573" s="151"/>
      <c r="QJD4573" s="151"/>
      <c r="QJE4573" s="151"/>
      <c r="QJF4573" s="151"/>
      <c r="QJG4573" s="151"/>
      <c r="QJH4573" s="151"/>
      <c r="QJI4573" s="151"/>
      <c r="QJJ4573" s="151"/>
      <c r="QJK4573" s="151"/>
      <c r="QJL4573" s="151"/>
      <c r="QJM4573" s="151"/>
      <c r="QJN4573" s="151"/>
      <c r="QJO4573" s="151"/>
      <c r="QJP4573" s="151"/>
      <c r="QJQ4573" s="151"/>
      <c r="QJR4573" s="151"/>
      <c r="QJS4573" s="151"/>
      <c r="QJT4573" s="151"/>
      <c r="QJU4573" s="151"/>
      <c r="QJV4573" s="151"/>
      <c r="QJW4573" s="151"/>
      <c r="QJX4573" s="151"/>
      <c r="QJY4573" s="151"/>
      <c r="QJZ4573" s="151"/>
      <c r="QKA4573" s="151"/>
      <c r="QKB4573" s="151"/>
      <c r="QKC4573" s="151"/>
      <c r="QKD4573" s="151"/>
      <c r="QKE4573" s="151"/>
      <c r="QKF4573" s="151"/>
      <c r="QKG4573" s="151"/>
      <c r="QKH4573" s="151"/>
      <c r="QKI4573" s="151"/>
      <c r="QKJ4573" s="151"/>
      <c r="QKK4573" s="151"/>
      <c r="QKL4573" s="151"/>
      <c r="QKM4573" s="151"/>
      <c r="QKN4573" s="151"/>
      <c r="QKO4573" s="151"/>
      <c r="QKP4573" s="151"/>
      <c r="QKQ4573" s="151"/>
      <c r="QKR4573" s="151"/>
      <c r="QKS4573" s="151"/>
      <c r="QKT4573" s="151"/>
      <c r="QKU4573" s="151"/>
      <c r="QKV4573" s="151"/>
      <c r="QKW4573" s="151"/>
      <c r="QKX4573" s="151"/>
      <c r="QKY4573" s="151"/>
      <c r="QKZ4573" s="151"/>
      <c r="QLA4573" s="151"/>
      <c r="QLB4573" s="151"/>
      <c r="QLC4573" s="151"/>
      <c r="QLD4573" s="151"/>
      <c r="QLE4573" s="151"/>
      <c r="QLF4573" s="151"/>
      <c r="QLG4573" s="151"/>
      <c r="QLH4573" s="151"/>
      <c r="QLI4573" s="151"/>
      <c r="QLJ4573" s="151"/>
      <c r="QLK4573" s="151"/>
      <c r="QLL4573" s="151"/>
      <c r="QLM4573" s="151"/>
      <c r="QLN4573" s="151"/>
      <c r="QLO4573" s="151"/>
      <c r="QLP4573" s="151"/>
      <c r="QLQ4573" s="151"/>
      <c r="QLR4573" s="151"/>
      <c r="QLS4573" s="151"/>
      <c r="QLT4573" s="151"/>
      <c r="QLU4573" s="151"/>
      <c r="QLV4573" s="151"/>
      <c r="QLW4573" s="151"/>
      <c r="QLX4573" s="151"/>
      <c r="QLY4573" s="151"/>
      <c r="QLZ4573" s="151"/>
      <c r="QMA4573" s="151"/>
      <c r="QMB4573" s="151"/>
      <c r="QMC4573" s="151"/>
      <c r="QMD4573" s="151"/>
      <c r="QME4573" s="151"/>
      <c r="QMF4573" s="151"/>
      <c r="QMG4573" s="151"/>
      <c r="QMH4573" s="151"/>
      <c r="QMI4573" s="151"/>
      <c r="QMJ4573" s="151"/>
      <c r="QMK4573" s="151"/>
      <c r="QML4573" s="151"/>
      <c r="QMM4573" s="151"/>
      <c r="QMN4573" s="151"/>
      <c r="QMO4573" s="151"/>
      <c r="QMP4573" s="151"/>
      <c r="QMQ4573" s="151"/>
      <c r="QMR4573" s="151"/>
      <c r="QMS4573" s="151"/>
      <c r="QMT4573" s="151"/>
      <c r="QMU4573" s="151"/>
      <c r="QMV4573" s="151"/>
      <c r="QMW4573" s="151"/>
      <c r="QMX4573" s="151"/>
      <c r="QMY4573" s="151"/>
      <c r="QMZ4573" s="151"/>
      <c r="QNA4573" s="151"/>
      <c r="QNB4573" s="151"/>
      <c r="QNC4573" s="151"/>
      <c r="QND4573" s="151"/>
      <c r="QNE4573" s="151"/>
      <c r="QNF4573" s="151"/>
      <c r="QNG4573" s="151"/>
      <c r="QNH4573" s="151"/>
      <c r="QNI4573" s="151"/>
      <c r="QNJ4573" s="151"/>
      <c r="QNK4573" s="151"/>
      <c r="QNL4573" s="151"/>
      <c r="QNM4573" s="151"/>
      <c r="QNN4573" s="151"/>
      <c r="QNO4573" s="151"/>
      <c r="QNP4573" s="151"/>
      <c r="QNQ4573" s="151"/>
      <c r="QNR4573" s="151"/>
      <c r="QNS4573" s="151"/>
      <c r="QNT4573" s="151"/>
      <c r="QNU4573" s="151"/>
      <c r="QNV4573" s="151"/>
      <c r="QNW4573" s="151"/>
      <c r="QNX4573" s="151"/>
      <c r="QNY4573" s="151"/>
      <c r="QNZ4573" s="151"/>
      <c r="QOA4573" s="151"/>
      <c r="QOB4573" s="151"/>
      <c r="QOC4573" s="151"/>
      <c r="QOD4573" s="151"/>
      <c r="QOE4573" s="151"/>
      <c r="QOF4573" s="151"/>
      <c r="QOG4573" s="151"/>
      <c r="QOH4573" s="151"/>
      <c r="QOI4573" s="151"/>
      <c r="QOJ4573" s="151"/>
      <c r="QOK4573" s="151"/>
      <c r="QOL4573" s="151"/>
      <c r="QOM4573" s="151"/>
      <c r="QON4573" s="151"/>
      <c r="QOO4573" s="151"/>
      <c r="QOP4573" s="151"/>
      <c r="QOQ4573" s="151"/>
      <c r="QOR4573" s="151"/>
      <c r="QOS4573" s="151"/>
      <c r="QOT4573" s="151"/>
      <c r="QOU4573" s="151"/>
      <c r="QOV4573" s="151"/>
      <c r="QOW4573" s="151"/>
      <c r="QOX4573" s="151"/>
      <c r="QOY4573" s="151"/>
      <c r="QOZ4573" s="151"/>
      <c r="QPA4573" s="151"/>
      <c r="QPB4573" s="151"/>
      <c r="QPC4573" s="151"/>
      <c r="QPD4573" s="151"/>
      <c r="QPE4573" s="151"/>
      <c r="QPF4573" s="151"/>
      <c r="QPG4573" s="151"/>
      <c r="QPH4573" s="151"/>
      <c r="QPI4573" s="151"/>
      <c r="QPJ4573" s="151"/>
      <c r="QPK4573" s="151"/>
      <c r="QPL4573" s="151"/>
      <c r="QPM4573" s="151"/>
      <c r="QPN4573" s="151"/>
      <c r="QPO4573" s="151"/>
      <c r="QPP4573" s="151"/>
      <c r="QPQ4573" s="151"/>
      <c r="QPR4573" s="151"/>
      <c r="QPS4573" s="151"/>
      <c r="QPT4573" s="151"/>
      <c r="QPU4573" s="151"/>
      <c r="QPV4573" s="151"/>
      <c r="QPW4573" s="151"/>
      <c r="QPX4573" s="151"/>
      <c r="QPY4573" s="151"/>
      <c r="QPZ4573" s="151"/>
      <c r="QQA4573" s="151"/>
      <c r="QQB4573" s="151"/>
      <c r="QQC4573" s="151"/>
      <c r="QQD4573" s="151"/>
      <c r="QQE4573" s="151"/>
      <c r="QQF4573" s="151"/>
      <c r="QQG4573" s="151"/>
      <c r="QQH4573" s="151"/>
      <c r="QQI4573" s="151"/>
      <c r="QQJ4573" s="151"/>
      <c r="QQK4573" s="151"/>
      <c r="QQL4573" s="151"/>
      <c r="QQM4573" s="151"/>
      <c r="QQN4573" s="151"/>
      <c r="QQO4573" s="151"/>
      <c r="QQP4573" s="151"/>
      <c r="QQQ4573" s="151"/>
      <c r="QQR4573" s="151"/>
      <c r="QQS4573" s="151"/>
      <c r="QQT4573" s="151"/>
      <c r="QQU4573" s="151"/>
      <c r="QQV4573" s="151"/>
      <c r="QQW4573" s="151"/>
      <c r="QQX4573" s="151"/>
      <c r="QQY4573" s="151"/>
      <c r="QQZ4573" s="151"/>
      <c r="QRA4573" s="151"/>
      <c r="QRB4573" s="151"/>
      <c r="QRC4573" s="151"/>
      <c r="QRD4573" s="151"/>
      <c r="QRE4573" s="151"/>
      <c r="QRF4573" s="151"/>
      <c r="QRG4573" s="151"/>
      <c r="QRH4573" s="151"/>
      <c r="QRI4573" s="151"/>
      <c r="QRJ4573" s="151"/>
      <c r="QRK4573" s="151"/>
      <c r="QRL4573" s="151"/>
      <c r="QRM4573" s="151"/>
      <c r="QRN4573" s="151"/>
      <c r="QRO4573" s="151"/>
      <c r="QRP4573" s="151"/>
      <c r="QRQ4573" s="151"/>
      <c r="QRR4573" s="151"/>
      <c r="QRS4573" s="151"/>
      <c r="QRT4573" s="151"/>
      <c r="QRU4573" s="151"/>
      <c r="QRV4573" s="151"/>
      <c r="QRW4573" s="151"/>
      <c r="QRX4573" s="151"/>
      <c r="QRY4573" s="151"/>
      <c r="QRZ4573" s="151"/>
      <c r="QSA4573" s="151"/>
      <c r="QSB4573" s="151"/>
      <c r="QSC4573" s="151"/>
      <c r="QSD4573" s="151"/>
      <c r="QSE4573" s="151"/>
      <c r="QSF4573" s="151"/>
      <c r="QSG4573" s="151"/>
      <c r="QSH4573" s="151"/>
      <c r="QSI4573" s="151"/>
      <c r="QSJ4573" s="151"/>
      <c r="QSK4573" s="151"/>
      <c r="QSL4573" s="151"/>
      <c r="QSM4573" s="151"/>
      <c r="QSN4573" s="151"/>
      <c r="QSO4573" s="151"/>
      <c r="QSP4573" s="151"/>
      <c r="QSQ4573" s="151"/>
      <c r="QSR4573" s="151"/>
      <c r="QSS4573" s="151"/>
      <c r="QST4573" s="151"/>
      <c r="QSU4573" s="151"/>
      <c r="QSV4573" s="151"/>
      <c r="QSW4573" s="151"/>
      <c r="QSX4573" s="151"/>
      <c r="QSY4573" s="151"/>
      <c r="QSZ4573" s="151"/>
      <c r="QTA4573" s="151"/>
      <c r="QTB4573" s="151"/>
      <c r="QTC4573" s="151"/>
      <c r="QTD4573" s="151"/>
      <c r="QTE4573" s="151"/>
      <c r="QTF4573" s="151"/>
      <c r="QTG4573" s="151"/>
      <c r="QTH4573" s="151"/>
      <c r="QTI4573" s="151"/>
      <c r="QTJ4573" s="151"/>
      <c r="QTK4573" s="151"/>
      <c r="QTL4573" s="151"/>
      <c r="QTM4573" s="151"/>
      <c r="QTN4573" s="151"/>
      <c r="QTO4573" s="151"/>
      <c r="QTP4573" s="151"/>
      <c r="QTQ4573" s="151"/>
      <c r="QTR4573" s="151"/>
      <c r="QTS4573" s="151"/>
      <c r="QTT4573" s="151"/>
      <c r="QTU4573" s="151"/>
      <c r="QTV4573" s="151"/>
      <c r="QTW4573" s="151"/>
      <c r="QTX4573" s="151"/>
      <c r="QTY4573" s="151"/>
      <c r="QTZ4573" s="151"/>
      <c r="QUA4573" s="151"/>
      <c r="QUB4573" s="151"/>
      <c r="QUC4573" s="151"/>
      <c r="QUD4573" s="151"/>
      <c r="QUE4573" s="151"/>
      <c r="QUF4573" s="151"/>
      <c r="QUG4573" s="151"/>
      <c r="QUH4573" s="151"/>
      <c r="QUI4573" s="151"/>
      <c r="QUJ4573" s="151"/>
      <c r="QUK4573" s="151"/>
      <c r="QUL4573" s="151"/>
      <c r="QUM4573" s="151"/>
      <c r="QUN4573" s="151"/>
      <c r="QUO4573" s="151"/>
      <c r="QUP4573" s="151"/>
      <c r="QUQ4573" s="151"/>
      <c r="QUR4573" s="151"/>
      <c r="QUS4573" s="151"/>
      <c r="QUT4573" s="151"/>
      <c r="QUU4573" s="151"/>
      <c r="QUV4573" s="151"/>
      <c r="QUW4573" s="151"/>
      <c r="QUX4573" s="151"/>
      <c r="QUY4573" s="151"/>
      <c r="QUZ4573" s="151"/>
      <c r="QVA4573" s="151"/>
      <c r="QVB4573" s="151"/>
      <c r="QVC4573" s="151"/>
      <c r="QVD4573" s="151"/>
      <c r="QVE4573" s="151"/>
      <c r="QVF4573" s="151"/>
      <c r="QVG4573" s="151"/>
      <c r="QVH4573" s="151"/>
      <c r="QVI4573" s="151"/>
      <c r="QVJ4573" s="151"/>
      <c r="QVK4573" s="151"/>
      <c r="QVL4573" s="151"/>
      <c r="QVM4573" s="151"/>
      <c r="QVN4573" s="151"/>
      <c r="QVO4573" s="151"/>
      <c r="QVP4573" s="151"/>
      <c r="QVQ4573" s="151"/>
      <c r="QVR4573" s="151"/>
      <c r="QVS4573" s="151"/>
      <c r="QVT4573" s="151"/>
      <c r="QVU4573" s="151"/>
      <c r="QVV4573" s="151"/>
      <c r="QVW4573" s="151"/>
      <c r="QVX4573" s="151"/>
      <c r="QVY4573" s="151"/>
      <c r="QVZ4573" s="151"/>
      <c r="QWA4573" s="151"/>
      <c r="QWB4573" s="151"/>
      <c r="QWC4573" s="151"/>
      <c r="QWD4573" s="151"/>
      <c r="QWE4573" s="151"/>
      <c r="QWF4573" s="151"/>
      <c r="QWG4573" s="151"/>
      <c r="QWH4573" s="151"/>
      <c r="QWI4573" s="151"/>
      <c r="QWJ4573" s="151"/>
      <c r="QWK4573" s="151"/>
      <c r="QWL4573" s="151"/>
      <c r="QWM4573" s="151"/>
      <c r="QWN4573" s="151"/>
      <c r="QWO4573" s="151"/>
      <c r="QWP4573" s="151"/>
      <c r="QWQ4573" s="151"/>
      <c r="QWR4573" s="151"/>
      <c r="QWS4573" s="151"/>
      <c r="QWT4573" s="151"/>
      <c r="QWU4573" s="151"/>
      <c r="QWV4573" s="151"/>
      <c r="QWW4573" s="151"/>
      <c r="QWX4573" s="151"/>
      <c r="QWY4573" s="151"/>
      <c r="QWZ4573" s="151"/>
      <c r="QXA4573" s="151"/>
      <c r="QXB4573" s="151"/>
      <c r="QXC4573" s="151"/>
      <c r="QXD4573" s="151"/>
      <c r="QXE4573" s="151"/>
      <c r="QXF4573" s="151"/>
      <c r="QXG4573" s="151"/>
      <c r="QXH4573" s="151"/>
      <c r="QXI4573" s="151"/>
      <c r="QXJ4573" s="151"/>
      <c r="QXK4573" s="151"/>
      <c r="QXL4573" s="151"/>
      <c r="QXM4573" s="151"/>
      <c r="QXN4573" s="151"/>
      <c r="QXO4573" s="151"/>
      <c r="QXP4573" s="151"/>
      <c r="QXQ4573" s="151"/>
      <c r="QXR4573" s="151"/>
      <c r="QXS4573" s="151"/>
      <c r="QXT4573" s="151"/>
      <c r="QXU4573" s="151"/>
      <c r="QXV4573" s="151"/>
      <c r="QXW4573" s="151"/>
      <c r="QXX4573" s="151"/>
      <c r="QXY4573" s="151"/>
      <c r="QXZ4573" s="151"/>
      <c r="QYA4573" s="151"/>
      <c r="QYB4573" s="151"/>
      <c r="QYC4573" s="151"/>
      <c r="QYD4573" s="151"/>
      <c r="QYE4573" s="151"/>
      <c r="QYF4573" s="151"/>
      <c r="QYG4573" s="151"/>
      <c r="QYH4573" s="151"/>
      <c r="QYI4573" s="151"/>
      <c r="QYJ4573" s="151"/>
      <c r="QYK4573" s="151"/>
      <c r="QYL4573" s="151"/>
      <c r="QYM4573" s="151"/>
      <c r="QYN4573" s="151"/>
      <c r="QYO4573" s="151"/>
      <c r="QYP4573" s="151"/>
      <c r="QYQ4573" s="151"/>
      <c r="QYR4573" s="151"/>
      <c r="QYS4573" s="151"/>
      <c r="QYT4573" s="151"/>
      <c r="QYU4573" s="151"/>
      <c r="QYV4573" s="151"/>
      <c r="QYW4573" s="151"/>
      <c r="QYX4573" s="151"/>
      <c r="QYY4573" s="151"/>
      <c r="QYZ4573" s="151"/>
      <c r="QZA4573" s="151"/>
      <c r="QZB4573" s="151"/>
      <c r="QZC4573" s="151"/>
      <c r="QZD4573" s="151"/>
      <c r="QZE4573" s="151"/>
      <c r="QZF4573" s="151"/>
      <c r="QZG4573" s="151"/>
      <c r="QZH4573" s="151"/>
      <c r="QZI4573" s="151"/>
      <c r="QZJ4573" s="151"/>
      <c r="QZK4573" s="151"/>
      <c r="QZL4573" s="151"/>
      <c r="QZM4573" s="151"/>
      <c r="QZN4573" s="151"/>
      <c r="QZO4573" s="151"/>
      <c r="QZP4573" s="151"/>
      <c r="QZQ4573" s="151"/>
      <c r="QZR4573" s="151"/>
      <c r="QZS4573" s="151"/>
      <c r="QZT4573" s="151"/>
      <c r="QZU4573" s="151"/>
      <c r="QZV4573" s="151"/>
      <c r="QZW4573" s="151"/>
      <c r="QZX4573" s="151"/>
      <c r="QZY4573" s="151"/>
      <c r="QZZ4573" s="151"/>
      <c r="RAA4573" s="151"/>
      <c r="RAB4573" s="151"/>
      <c r="RAC4573" s="151"/>
      <c r="RAD4573" s="151"/>
      <c r="RAE4573" s="151"/>
      <c r="RAF4573" s="151"/>
      <c r="RAG4573" s="151"/>
      <c r="RAH4573" s="151"/>
      <c r="RAI4573" s="151"/>
      <c r="RAJ4573" s="151"/>
      <c r="RAK4573" s="151"/>
      <c r="RAL4573" s="151"/>
      <c r="RAM4573" s="151"/>
      <c r="RAN4573" s="151"/>
      <c r="RAO4573" s="151"/>
      <c r="RAP4573" s="151"/>
      <c r="RAQ4573" s="151"/>
      <c r="RAR4573" s="151"/>
      <c r="RAS4573" s="151"/>
      <c r="RAT4573" s="151"/>
      <c r="RAU4573" s="151"/>
      <c r="RAV4573" s="151"/>
      <c r="RAW4573" s="151"/>
      <c r="RAX4573" s="151"/>
      <c r="RAY4573" s="151"/>
      <c r="RAZ4573" s="151"/>
      <c r="RBA4573" s="151"/>
      <c r="RBB4573" s="151"/>
      <c r="RBC4573" s="151"/>
      <c r="RBD4573" s="151"/>
      <c r="RBE4573" s="151"/>
      <c r="RBF4573" s="151"/>
      <c r="RBG4573" s="151"/>
      <c r="RBH4573" s="151"/>
      <c r="RBI4573" s="151"/>
      <c r="RBJ4573" s="151"/>
      <c r="RBK4573" s="151"/>
      <c r="RBL4573" s="151"/>
      <c r="RBM4573" s="151"/>
      <c r="RBN4573" s="151"/>
      <c r="RBO4573" s="151"/>
      <c r="RBP4573" s="151"/>
      <c r="RBQ4573" s="151"/>
      <c r="RBR4573" s="151"/>
      <c r="RBS4573" s="151"/>
      <c r="RBT4573" s="151"/>
      <c r="RBU4573" s="151"/>
      <c r="RBV4573" s="151"/>
      <c r="RBW4573" s="151"/>
      <c r="RBX4573" s="151"/>
      <c r="RBY4573" s="151"/>
      <c r="RBZ4573" s="151"/>
      <c r="RCA4573" s="151"/>
      <c r="RCB4573" s="151"/>
      <c r="RCC4573" s="151"/>
      <c r="RCD4573" s="151"/>
      <c r="RCE4573" s="151"/>
      <c r="RCF4573" s="151"/>
      <c r="RCG4573" s="151"/>
      <c r="RCH4573" s="151"/>
      <c r="RCI4573" s="151"/>
      <c r="RCJ4573" s="151"/>
      <c r="RCK4573" s="151"/>
      <c r="RCL4573" s="151"/>
      <c r="RCM4573" s="151"/>
      <c r="RCN4573" s="151"/>
      <c r="RCO4573" s="151"/>
      <c r="RCP4573" s="151"/>
      <c r="RCQ4573" s="151"/>
      <c r="RCR4573" s="151"/>
      <c r="RCS4573" s="151"/>
      <c r="RCT4573" s="151"/>
      <c r="RCU4573" s="151"/>
      <c r="RCV4573" s="151"/>
      <c r="RCW4573" s="151"/>
      <c r="RCX4573" s="151"/>
      <c r="RCY4573" s="151"/>
      <c r="RCZ4573" s="151"/>
      <c r="RDA4573" s="151"/>
      <c r="RDB4573" s="151"/>
      <c r="RDC4573" s="151"/>
      <c r="RDD4573" s="151"/>
      <c r="RDE4573" s="151"/>
      <c r="RDF4573" s="151"/>
      <c r="RDG4573" s="151"/>
      <c r="RDH4573" s="151"/>
      <c r="RDI4573" s="151"/>
      <c r="RDJ4573" s="151"/>
      <c r="RDK4573" s="151"/>
      <c r="RDL4573" s="151"/>
      <c r="RDM4573" s="151"/>
      <c r="RDN4573" s="151"/>
      <c r="RDO4573" s="151"/>
      <c r="RDP4573" s="151"/>
      <c r="RDQ4573" s="151"/>
      <c r="RDR4573" s="151"/>
      <c r="RDS4573" s="151"/>
      <c r="RDT4573" s="151"/>
      <c r="RDU4573" s="151"/>
      <c r="RDV4573" s="151"/>
      <c r="RDW4573" s="151"/>
      <c r="RDX4573" s="151"/>
      <c r="RDY4573" s="151"/>
      <c r="RDZ4573" s="151"/>
      <c r="REA4573" s="151"/>
      <c r="REB4573" s="151"/>
      <c r="REC4573" s="151"/>
      <c r="RED4573" s="151"/>
      <c r="REE4573" s="151"/>
      <c r="REF4573" s="151"/>
      <c r="REG4573" s="151"/>
      <c r="REH4573" s="151"/>
      <c r="REI4573" s="151"/>
      <c r="REJ4573" s="151"/>
      <c r="REK4573" s="151"/>
      <c r="REL4573" s="151"/>
      <c r="REM4573" s="151"/>
      <c r="REN4573" s="151"/>
      <c r="REO4573" s="151"/>
      <c r="REP4573" s="151"/>
      <c r="REQ4573" s="151"/>
      <c r="RER4573" s="151"/>
      <c r="RES4573" s="151"/>
      <c r="RET4573" s="151"/>
      <c r="REU4573" s="151"/>
      <c r="REV4573" s="151"/>
      <c r="REW4573" s="151"/>
      <c r="REX4573" s="151"/>
      <c r="REY4573" s="151"/>
      <c r="REZ4573" s="151"/>
      <c r="RFA4573" s="151"/>
      <c r="RFB4573" s="151"/>
      <c r="RFC4573" s="151"/>
      <c r="RFD4573" s="151"/>
      <c r="RFE4573" s="151"/>
      <c r="RFF4573" s="151"/>
      <c r="RFG4573" s="151"/>
      <c r="RFH4573" s="151"/>
      <c r="RFI4573" s="151"/>
      <c r="RFJ4573" s="151"/>
      <c r="RFK4573" s="151"/>
      <c r="RFL4573" s="151"/>
      <c r="RFM4573" s="151"/>
      <c r="RFN4573" s="151"/>
      <c r="RFO4573" s="151"/>
      <c r="RFP4573" s="151"/>
      <c r="RFQ4573" s="151"/>
      <c r="RFR4573" s="151"/>
      <c r="RFS4573" s="151"/>
      <c r="RFT4573" s="151"/>
      <c r="RFU4573" s="151"/>
      <c r="RFV4573" s="151"/>
      <c r="RFW4573" s="151"/>
      <c r="RFX4573" s="151"/>
      <c r="RFY4573" s="151"/>
      <c r="RFZ4573" s="151"/>
      <c r="RGA4573" s="151"/>
      <c r="RGB4573" s="151"/>
      <c r="RGC4573" s="151"/>
      <c r="RGD4573" s="151"/>
      <c r="RGE4573" s="151"/>
      <c r="RGF4573" s="151"/>
      <c r="RGG4573" s="151"/>
      <c r="RGH4573" s="151"/>
      <c r="RGI4573" s="151"/>
      <c r="RGJ4573" s="151"/>
      <c r="RGK4573" s="151"/>
      <c r="RGL4573" s="151"/>
      <c r="RGM4573" s="151"/>
      <c r="RGN4573" s="151"/>
      <c r="RGO4573" s="151"/>
      <c r="RGP4573" s="151"/>
      <c r="RGQ4573" s="151"/>
      <c r="RGR4573" s="151"/>
      <c r="RGS4573" s="151"/>
      <c r="RGT4573" s="151"/>
      <c r="RGU4573" s="151"/>
      <c r="RGV4573" s="151"/>
      <c r="RGW4573" s="151"/>
      <c r="RGX4573" s="151"/>
      <c r="RGY4573" s="151"/>
      <c r="RGZ4573" s="151"/>
      <c r="RHA4573" s="151"/>
      <c r="RHB4573" s="151"/>
      <c r="RHC4573" s="151"/>
      <c r="RHD4573" s="151"/>
      <c r="RHE4573" s="151"/>
      <c r="RHF4573" s="151"/>
      <c r="RHG4573" s="151"/>
      <c r="RHH4573" s="151"/>
      <c r="RHI4573" s="151"/>
      <c r="RHJ4573" s="151"/>
      <c r="RHK4573" s="151"/>
      <c r="RHL4573" s="151"/>
      <c r="RHM4573" s="151"/>
      <c r="RHN4573" s="151"/>
      <c r="RHO4573" s="151"/>
      <c r="RHP4573" s="151"/>
      <c r="RHQ4573" s="151"/>
      <c r="RHR4573" s="151"/>
      <c r="RHS4573" s="151"/>
      <c r="RHT4573" s="151"/>
      <c r="RHU4573" s="151"/>
      <c r="RHV4573" s="151"/>
      <c r="RHW4573" s="151"/>
      <c r="RHX4573" s="151"/>
      <c r="RHY4573" s="151"/>
      <c r="RHZ4573" s="151"/>
      <c r="RIA4573" s="151"/>
      <c r="RIB4573" s="151"/>
      <c r="RIC4573" s="151"/>
      <c r="RID4573" s="151"/>
      <c r="RIE4573" s="151"/>
      <c r="RIF4573" s="151"/>
      <c r="RIG4573" s="151"/>
      <c r="RIH4573" s="151"/>
      <c r="RII4573" s="151"/>
      <c r="RIJ4573" s="151"/>
      <c r="RIK4573" s="151"/>
      <c r="RIL4573" s="151"/>
      <c r="RIM4573" s="151"/>
      <c r="RIN4573" s="151"/>
      <c r="RIO4573" s="151"/>
      <c r="RIP4573" s="151"/>
      <c r="RIQ4573" s="151"/>
      <c r="RIR4573" s="151"/>
      <c r="RIS4573" s="151"/>
      <c r="RIT4573" s="151"/>
      <c r="RIU4573" s="151"/>
      <c r="RIV4573" s="151"/>
      <c r="RIW4573" s="151"/>
      <c r="RIX4573" s="151"/>
      <c r="RIY4573" s="151"/>
      <c r="RIZ4573" s="151"/>
      <c r="RJA4573" s="151"/>
      <c r="RJB4573" s="151"/>
      <c r="RJC4573" s="151"/>
      <c r="RJD4573" s="151"/>
      <c r="RJE4573" s="151"/>
      <c r="RJF4573" s="151"/>
      <c r="RJG4573" s="151"/>
      <c r="RJH4573" s="151"/>
      <c r="RJI4573" s="151"/>
      <c r="RJJ4573" s="151"/>
      <c r="RJK4573" s="151"/>
      <c r="RJL4573" s="151"/>
      <c r="RJM4573" s="151"/>
      <c r="RJN4573" s="151"/>
      <c r="RJO4573" s="151"/>
      <c r="RJP4573" s="151"/>
      <c r="RJQ4573" s="151"/>
      <c r="RJR4573" s="151"/>
      <c r="RJS4573" s="151"/>
      <c r="RJT4573" s="151"/>
      <c r="RJU4573" s="151"/>
      <c r="RJV4573" s="151"/>
      <c r="RJW4573" s="151"/>
      <c r="RJX4573" s="151"/>
      <c r="RJY4573" s="151"/>
      <c r="RJZ4573" s="151"/>
      <c r="RKA4573" s="151"/>
      <c r="RKB4573" s="151"/>
      <c r="RKC4573" s="151"/>
      <c r="RKD4573" s="151"/>
      <c r="RKE4573" s="151"/>
      <c r="RKF4573" s="151"/>
      <c r="RKG4573" s="151"/>
      <c r="RKH4573" s="151"/>
      <c r="RKI4573" s="151"/>
      <c r="RKJ4573" s="151"/>
      <c r="RKK4573" s="151"/>
      <c r="RKL4573" s="151"/>
      <c r="RKM4573" s="151"/>
      <c r="RKN4573" s="151"/>
      <c r="RKO4573" s="151"/>
      <c r="RKP4573" s="151"/>
      <c r="RKQ4573" s="151"/>
      <c r="RKR4573" s="151"/>
      <c r="RKS4573" s="151"/>
      <c r="RKT4573" s="151"/>
      <c r="RKU4573" s="151"/>
      <c r="RKV4573" s="151"/>
      <c r="RKW4573" s="151"/>
      <c r="RKX4573" s="151"/>
      <c r="RKY4573" s="151"/>
      <c r="RKZ4573" s="151"/>
      <c r="RLA4573" s="151"/>
      <c r="RLB4573" s="151"/>
      <c r="RLC4573" s="151"/>
      <c r="RLD4573" s="151"/>
      <c r="RLE4573" s="151"/>
      <c r="RLF4573" s="151"/>
      <c r="RLG4573" s="151"/>
      <c r="RLH4573" s="151"/>
      <c r="RLI4573" s="151"/>
      <c r="RLJ4573" s="151"/>
      <c r="RLK4573" s="151"/>
      <c r="RLL4573" s="151"/>
      <c r="RLM4573" s="151"/>
      <c r="RLN4573" s="151"/>
      <c r="RLO4573" s="151"/>
      <c r="RLP4573" s="151"/>
      <c r="RLQ4573" s="151"/>
      <c r="RLR4573" s="151"/>
      <c r="RLS4573" s="151"/>
      <c r="RLT4573" s="151"/>
      <c r="RLU4573" s="151"/>
      <c r="RLV4573" s="151"/>
      <c r="RLW4573" s="151"/>
      <c r="RLX4573" s="151"/>
      <c r="RLY4573" s="151"/>
      <c r="RLZ4573" s="151"/>
      <c r="RMA4573" s="151"/>
      <c r="RMB4573" s="151"/>
      <c r="RMC4573" s="151"/>
      <c r="RMD4573" s="151"/>
      <c r="RME4573" s="151"/>
      <c r="RMF4573" s="151"/>
      <c r="RMG4573" s="151"/>
      <c r="RMH4573" s="151"/>
      <c r="RMI4573" s="151"/>
      <c r="RMJ4573" s="151"/>
      <c r="RMK4573" s="151"/>
      <c r="RML4573" s="151"/>
      <c r="RMM4573" s="151"/>
      <c r="RMN4573" s="151"/>
      <c r="RMO4573" s="151"/>
      <c r="RMP4573" s="151"/>
      <c r="RMQ4573" s="151"/>
      <c r="RMR4573" s="151"/>
      <c r="RMS4573" s="151"/>
      <c r="RMT4573" s="151"/>
      <c r="RMU4573" s="151"/>
      <c r="RMV4573" s="151"/>
      <c r="RMW4573" s="151"/>
      <c r="RMX4573" s="151"/>
      <c r="RMY4573" s="151"/>
      <c r="RMZ4573" s="151"/>
      <c r="RNA4573" s="151"/>
      <c r="RNB4573" s="151"/>
      <c r="RNC4573" s="151"/>
      <c r="RND4573" s="151"/>
      <c r="RNE4573" s="151"/>
      <c r="RNF4573" s="151"/>
      <c r="RNG4573" s="151"/>
      <c r="RNH4573" s="151"/>
      <c r="RNI4573" s="151"/>
      <c r="RNJ4573" s="151"/>
      <c r="RNK4573" s="151"/>
      <c r="RNL4573" s="151"/>
      <c r="RNM4573" s="151"/>
      <c r="RNN4573" s="151"/>
      <c r="RNO4573" s="151"/>
      <c r="RNP4573" s="151"/>
      <c r="RNQ4573" s="151"/>
      <c r="RNR4573" s="151"/>
      <c r="RNS4573" s="151"/>
      <c r="RNT4573" s="151"/>
      <c r="RNU4573" s="151"/>
      <c r="RNV4573" s="151"/>
      <c r="RNW4573" s="151"/>
      <c r="RNX4573" s="151"/>
      <c r="RNY4573" s="151"/>
      <c r="RNZ4573" s="151"/>
      <c r="ROA4573" s="151"/>
      <c r="ROB4573" s="151"/>
      <c r="ROC4573" s="151"/>
      <c r="ROD4573" s="151"/>
      <c r="ROE4573" s="151"/>
      <c r="ROF4573" s="151"/>
      <c r="ROG4573" s="151"/>
      <c r="ROH4573" s="151"/>
      <c r="ROI4573" s="151"/>
      <c r="ROJ4573" s="151"/>
      <c r="ROK4573" s="151"/>
      <c r="ROL4573" s="151"/>
      <c r="ROM4573" s="151"/>
      <c r="RON4573" s="151"/>
      <c r="ROO4573" s="151"/>
      <c r="ROP4573" s="151"/>
      <c r="ROQ4573" s="151"/>
      <c r="ROR4573" s="151"/>
      <c r="ROS4573" s="151"/>
      <c r="ROT4573" s="151"/>
      <c r="ROU4573" s="151"/>
      <c r="ROV4573" s="151"/>
      <c r="ROW4573" s="151"/>
      <c r="ROX4573" s="151"/>
      <c r="ROY4573" s="151"/>
      <c r="ROZ4573" s="151"/>
      <c r="RPA4573" s="151"/>
      <c r="RPB4573" s="151"/>
      <c r="RPC4573" s="151"/>
      <c r="RPD4573" s="151"/>
      <c r="RPE4573" s="151"/>
      <c r="RPF4573" s="151"/>
      <c r="RPG4573" s="151"/>
      <c r="RPH4573" s="151"/>
      <c r="RPI4573" s="151"/>
      <c r="RPJ4573" s="151"/>
      <c r="RPK4573" s="151"/>
      <c r="RPL4573" s="151"/>
      <c r="RPM4573" s="151"/>
      <c r="RPN4573" s="151"/>
      <c r="RPO4573" s="151"/>
      <c r="RPP4573" s="151"/>
      <c r="RPQ4573" s="151"/>
      <c r="RPR4573" s="151"/>
      <c r="RPS4573" s="151"/>
      <c r="RPT4573" s="151"/>
      <c r="RPU4573" s="151"/>
      <c r="RPV4573" s="151"/>
      <c r="RPW4573" s="151"/>
      <c r="RPX4573" s="151"/>
      <c r="RPY4573" s="151"/>
      <c r="RPZ4573" s="151"/>
      <c r="RQA4573" s="151"/>
      <c r="RQB4573" s="151"/>
      <c r="RQC4573" s="151"/>
      <c r="RQD4573" s="151"/>
      <c r="RQE4573" s="151"/>
      <c r="RQF4573" s="151"/>
      <c r="RQG4573" s="151"/>
      <c r="RQH4573" s="151"/>
      <c r="RQI4573" s="151"/>
      <c r="RQJ4573" s="151"/>
      <c r="RQK4573" s="151"/>
      <c r="RQL4573" s="151"/>
      <c r="RQM4573" s="151"/>
      <c r="RQN4573" s="151"/>
      <c r="RQO4573" s="151"/>
      <c r="RQP4573" s="151"/>
      <c r="RQQ4573" s="151"/>
      <c r="RQR4573" s="151"/>
      <c r="RQS4573" s="151"/>
      <c r="RQT4573" s="151"/>
      <c r="RQU4573" s="151"/>
      <c r="RQV4573" s="151"/>
      <c r="RQW4573" s="151"/>
      <c r="RQX4573" s="151"/>
      <c r="RQY4573" s="151"/>
      <c r="RQZ4573" s="151"/>
      <c r="RRA4573" s="151"/>
      <c r="RRB4573" s="151"/>
      <c r="RRC4573" s="151"/>
      <c r="RRD4573" s="151"/>
      <c r="RRE4573" s="151"/>
      <c r="RRF4573" s="151"/>
      <c r="RRG4573" s="151"/>
      <c r="RRH4573" s="151"/>
      <c r="RRI4573" s="151"/>
      <c r="RRJ4573" s="151"/>
      <c r="RRK4573" s="151"/>
      <c r="RRL4573" s="151"/>
      <c r="RRM4573" s="151"/>
      <c r="RRN4573" s="151"/>
      <c r="RRO4573" s="151"/>
      <c r="RRP4573" s="151"/>
      <c r="RRQ4573" s="151"/>
      <c r="RRR4573" s="151"/>
      <c r="RRS4573" s="151"/>
      <c r="RRT4573" s="151"/>
      <c r="RRU4573" s="151"/>
      <c r="RRV4573" s="151"/>
      <c r="RRW4573" s="151"/>
      <c r="RRX4573" s="151"/>
      <c r="RRY4573" s="151"/>
      <c r="RRZ4573" s="151"/>
      <c r="RSA4573" s="151"/>
      <c r="RSB4573" s="151"/>
      <c r="RSC4573" s="151"/>
      <c r="RSD4573" s="151"/>
      <c r="RSE4573" s="151"/>
      <c r="RSF4573" s="151"/>
      <c r="RSG4573" s="151"/>
      <c r="RSH4573" s="151"/>
      <c r="RSI4573" s="151"/>
      <c r="RSJ4573" s="151"/>
      <c r="RSK4573" s="151"/>
      <c r="RSL4573" s="151"/>
      <c r="RSM4573" s="151"/>
      <c r="RSN4573" s="151"/>
      <c r="RSO4573" s="151"/>
      <c r="RSP4573" s="151"/>
      <c r="RSQ4573" s="151"/>
      <c r="RSR4573" s="151"/>
      <c r="RSS4573" s="151"/>
      <c r="RST4573" s="151"/>
      <c r="RSU4573" s="151"/>
      <c r="RSV4573" s="151"/>
      <c r="RSW4573" s="151"/>
      <c r="RSX4573" s="151"/>
      <c r="RSY4573" s="151"/>
      <c r="RSZ4573" s="151"/>
      <c r="RTA4573" s="151"/>
      <c r="RTB4573" s="151"/>
      <c r="RTC4573" s="151"/>
      <c r="RTD4573" s="151"/>
      <c r="RTE4573" s="151"/>
      <c r="RTF4573" s="151"/>
      <c r="RTG4573" s="151"/>
      <c r="RTH4573" s="151"/>
      <c r="RTI4573" s="151"/>
      <c r="RTJ4573" s="151"/>
      <c r="RTK4573" s="151"/>
      <c r="RTL4573" s="151"/>
      <c r="RTM4573" s="151"/>
      <c r="RTN4573" s="151"/>
      <c r="RTO4573" s="151"/>
      <c r="RTP4573" s="151"/>
      <c r="RTQ4573" s="151"/>
      <c r="RTR4573" s="151"/>
      <c r="RTS4573" s="151"/>
      <c r="RTT4573" s="151"/>
      <c r="RTU4573" s="151"/>
      <c r="RTV4573" s="151"/>
      <c r="RTW4573" s="151"/>
      <c r="RTX4573" s="151"/>
      <c r="RTY4573" s="151"/>
      <c r="RTZ4573" s="151"/>
      <c r="RUA4573" s="151"/>
      <c r="RUB4573" s="151"/>
      <c r="RUC4573" s="151"/>
      <c r="RUD4573" s="151"/>
      <c r="RUE4573" s="151"/>
      <c r="RUF4573" s="151"/>
      <c r="RUG4573" s="151"/>
      <c r="RUH4573" s="151"/>
      <c r="RUI4573" s="151"/>
      <c r="RUJ4573" s="151"/>
      <c r="RUK4573" s="151"/>
      <c r="RUL4573" s="151"/>
      <c r="RUM4573" s="151"/>
      <c r="RUN4573" s="151"/>
      <c r="RUO4573" s="151"/>
      <c r="RUP4573" s="151"/>
      <c r="RUQ4573" s="151"/>
      <c r="RUR4573" s="151"/>
      <c r="RUS4573" s="151"/>
      <c r="RUT4573" s="151"/>
      <c r="RUU4573" s="151"/>
      <c r="RUV4573" s="151"/>
      <c r="RUW4573" s="151"/>
      <c r="RUX4573" s="151"/>
      <c r="RUY4573" s="151"/>
      <c r="RUZ4573" s="151"/>
      <c r="RVA4573" s="151"/>
      <c r="RVB4573" s="151"/>
      <c r="RVC4573" s="151"/>
      <c r="RVD4573" s="151"/>
      <c r="RVE4573" s="151"/>
      <c r="RVF4573" s="151"/>
      <c r="RVG4573" s="151"/>
      <c r="RVH4573" s="151"/>
      <c r="RVI4573" s="151"/>
      <c r="RVJ4573" s="151"/>
      <c r="RVK4573" s="151"/>
      <c r="RVL4573" s="151"/>
      <c r="RVM4573" s="151"/>
      <c r="RVN4573" s="151"/>
      <c r="RVO4573" s="151"/>
      <c r="RVP4573" s="151"/>
      <c r="RVQ4573" s="151"/>
      <c r="RVR4573" s="151"/>
      <c r="RVS4573" s="151"/>
      <c r="RVT4573" s="151"/>
      <c r="RVU4573" s="151"/>
      <c r="RVV4573" s="151"/>
      <c r="RVW4573" s="151"/>
      <c r="RVX4573" s="151"/>
      <c r="RVY4573" s="151"/>
      <c r="RVZ4573" s="151"/>
      <c r="RWA4573" s="151"/>
      <c r="RWB4573" s="151"/>
      <c r="RWC4573" s="151"/>
      <c r="RWD4573" s="151"/>
      <c r="RWE4573" s="151"/>
      <c r="RWF4573" s="151"/>
      <c r="RWG4573" s="151"/>
      <c r="RWH4573" s="151"/>
      <c r="RWI4573" s="151"/>
      <c r="RWJ4573" s="151"/>
      <c r="RWK4573" s="151"/>
      <c r="RWL4573" s="151"/>
      <c r="RWM4573" s="151"/>
      <c r="RWN4573" s="151"/>
      <c r="RWO4573" s="151"/>
      <c r="RWP4573" s="151"/>
      <c r="RWQ4573" s="151"/>
      <c r="RWR4573" s="151"/>
      <c r="RWS4573" s="151"/>
      <c r="RWT4573" s="151"/>
      <c r="RWU4573" s="151"/>
      <c r="RWV4573" s="151"/>
      <c r="RWW4573" s="151"/>
      <c r="RWX4573" s="151"/>
      <c r="RWY4573" s="151"/>
      <c r="RWZ4573" s="151"/>
      <c r="RXA4573" s="151"/>
      <c r="RXB4573" s="151"/>
      <c r="RXC4573" s="151"/>
      <c r="RXD4573" s="151"/>
      <c r="RXE4573" s="151"/>
      <c r="RXF4573" s="151"/>
      <c r="RXG4573" s="151"/>
      <c r="RXH4573" s="151"/>
      <c r="RXI4573" s="151"/>
      <c r="RXJ4573" s="151"/>
      <c r="RXK4573" s="151"/>
      <c r="RXL4573" s="151"/>
      <c r="RXM4573" s="151"/>
      <c r="RXN4573" s="151"/>
      <c r="RXO4573" s="151"/>
      <c r="RXP4573" s="151"/>
      <c r="RXQ4573" s="151"/>
      <c r="RXR4573" s="151"/>
      <c r="RXS4573" s="151"/>
      <c r="RXT4573" s="151"/>
      <c r="RXU4573" s="151"/>
      <c r="RXV4573" s="151"/>
      <c r="RXW4573" s="151"/>
      <c r="RXX4573" s="151"/>
      <c r="RXY4573" s="151"/>
      <c r="RXZ4573" s="151"/>
      <c r="RYA4573" s="151"/>
      <c r="RYB4573" s="151"/>
      <c r="RYC4573" s="151"/>
      <c r="RYD4573" s="151"/>
      <c r="RYE4573" s="151"/>
      <c r="RYF4573" s="151"/>
      <c r="RYG4573" s="151"/>
      <c r="RYH4573" s="151"/>
      <c r="RYI4573" s="151"/>
      <c r="RYJ4573" s="151"/>
      <c r="RYK4573" s="151"/>
      <c r="RYL4573" s="151"/>
      <c r="RYM4573" s="151"/>
      <c r="RYN4573" s="151"/>
      <c r="RYO4573" s="151"/>
      <c r="RYP4573" s="151"/>
      <c r="RYQ4573" s="151"/>
      <c r="RYR4573" s="151"/>
      <c r="RYS4573" s="151"/>
      <c r="RYT4573" s="151"/>
      <c r="RYU4573" s="151"/>
      <c r="RYV4573" s="151"/>
      <c r="RYW4573" s="151"/>
      <c r="RYX4573" s="151"/>
      <c r="RYY4573" s="151"/>
      <c r="RYZ4573" s="151"/>
      <c r="RZA4573" s="151"/>
      <c r="RZB4573" s="151"/>
      <c r="RZC4573" s="151"/>
      <c r="RZD4573" s="151"/>
      <c r="RZE4573" s="151"/>
      <c r="RZF4573" s="151"/>
      <c r="RZG4573" s="151"/>
      <c r="RZH4573" s="151"/>
      <c r="RZI4573" s="151"/>
      <c r="RZJ4573" s="151"/>
      <c r="RZK4573" s="151"/>
      <c r="RZL4573" s="151"/>
      <c r="RZM4573" s="151"/>
      <c r="RZN4573" s="151"/>
      <c r="RZO4573" s="151"/>
      <c r="RZP4573" s="151"/>
      <c r="RZQ4573" s="151"/>
      <c r="RZR4573" s="151"/>
      <c r="RZS4573" s="151"/>
      <c r="RZT4573" s="151"/>
      <c r="RZU4573" s="151"/>
      <c r="RZV4573" s="151"/>
      <c r="RZW4573" s="151"/>
      <c r="RZX4573" s="151"/>
      <c r="RZY4573" s="151"/>
      <c r="RZZ4573" s="151"/>
      <c r="SAA4573" s="151"/>
      <c r="SAB4573" s="151"/>
      <c r="SAC4573" s="151"/>
      <c r="SAD4573" s="151"/>
      <c r="SAE4573" s="151"/>
      <c r="SAF4573" s="151"/>
      <c r="SAG4573" s="151"/>
      <c r="SAH4573" s="151"/>
      <c r="SAI4573" s="151"/>
      <c r="SAJ4573" s="151"/>
      <c r="SAK4573" s="151"/>
      <c r="SAL4573" s="151"/>
      <c r="SAM4573" s="151"/>
      <c r="SAN4573" s="151"/>
      <c r="SAO4573" s="151"/>
      <c r="SAP4573" s="151"/>
      <c r="SAQ4573" s="151"/>
      <c r="SAR4573" s="151"/>
      <c r="SAS4573" s="151"/>
      <c r="SAT4573" s="151"/>
      <c r="SAU4573" s="151"/>
      <c r="SAV4573" s="151"/>
      <c r="SAW4573" s="151"/>
      <c r="SAX4573" s="151"/>
      <c r="SAY4573" s="151"/>
      <c r="SAZ4573" s="151"/>
      <c r="SBA4573" s="151"/>
      <c r="SBB4573" s="151"/>
      <c r="SBC4573" s="151"/>
      <c r="SBD4573" s="151"/>
      <c r="SBE4573" s="151"/>
      <c r="SBF4573" s="151"/>
      <c r="SBG4573" s="151"/>
      <c r="SBH4573" s="151"/>
      <c r="SBI4573" s="151"/>
      <c r="SBJ4573" s="151"/>
      <c r="SBK4573" s="151"/>
      <c r="SBL4573" s="151"/>
      <c r="SBM4573" s="151"/>
      <c r="SBN4573" s="151"/>
      <c r="SBO4573" s="151"/>
      <c r="SBP4573" s="151"/>
      <c r="SBQ4573" s="151"/>
      <c r="SBR4573" s="151"/>
      <c r="SBS4573" s="151"/>
      <c r="SBT4573" s="151"/>
      <c r="SBU4573" s="151"/>
      <c r="SBV4573" s="151"/>
      <c r="SBW4573" s="151"/>
      <c r="SBX4573" s="151"/>
      <c r="SBY4573" s="151"/>
      <c r="SBZ4573" s="151"/>
      <c r="SCA4573" s="151"/>
      <c r="SCB4573" s="151"/>
      <c r="SCC4573" s="151"/>
      <c r="SCD4573" s="151"/>
      <c r="SCE4573" s="151"/>
      <c r="SCF4573" s="151"/>
      <c r="SCG4573" s="151"/>
      <c r="SCH4573" s="151"/>
      <c r="SCI4573" s="151"/>
      <c r="SCJ4573" s="151"/>
      <c r="SCK4573" s="151"/>
      <c r="SCL4573" s="151"/>
      <c r="SCM4573" s="151"/>
      <c r="SCN4573" s="151"/>
      <c r="SCO4573" s="151"/>
      <c r="SCP4573" s="151"/>
      <c r="SCQ4573" s="151"/>
      <c r="SCR4573" s="151"/>
      <c r="SCS4573" s="151"/>
      <c r="SCT4573" s="151"/>
      <c r="SCU4573" s="151"/>
      <c r="SCV4573" s="151"/>
      <c r="SCW4573" s="151"/>
      <c r="SCX4573" s="151"/>
      <c r="SCY4573" s="151"/>
      <c r="SCZ4573" s="151"/>
      <c r="SDA4573" s="151"/>
      <c r="SDB4573" s="151"/>
      <c r="SDC4573" s="151"/>
      <c r="SDD4573" s="151"/>
      <c r="SDE4573" s="151"/>
      <c r="SDF4573" s="151"/>
      <c r="SDG4573" s="151"/>
      <c r="SDH4573" s="151"/>
      <c r="SDI4573" s="151"/>
      <c r="SDJ4573" s="151"/>
      <c r="SDK4573" s="151"/>
      <c r="SDL4573" s="151"/>
      <c r="SDM4573" s="151"/>
      <c r="SDN4573" s="151"/>
      <c r="SDO4573" s="151"/>
      <c r="SDP4573" s="151"/>
      <c r="SDQ4573" s="151"/>
      <c r="SDR4573" s="151"/>
      <c r="SDS4573" s="151"/>
      <c r="SDT4573" s="151"/>
      <c r="SDU4573" s="151"/>
      <c r="SDV4573" s="151"/>
      <c r="SDW4573" s="151"/>
      <c r="SDX4573" s="151"/>
      <c r="SDY4573" s="151"/>
      <c r="SDZ4573" s="151"/>
      <c r="SEA4573" s="151"/>
      <c r="SEB4573" s="151"/>
      <c r="SEC4573" s="151"/>
      <c r="SED4573" s="151"/>
      <c r="SEE4573" s="151"/>
      <c r="SEF4573" s="151"/>
      <c r="SEG4573" s="151"/>
      <c r="SEH4573" s="151"/>
      <c r="SEI4573" s="151"/>
      <c r="SEJ4573" s="151"/>
      <c r="SEK4573" s="151"/>
      <c r="SEL4573" s="151"/>
      <c r="SEM4573" s="151"/>
      <c r="SEN4573" s="151"/>
      <c r="SEO4573" s="151"/>
      <c r="SEP4573" s="151"/>
      <c r="SEQ4573" s="151"/>
      <c r="SER4573" s="151"/>
      <c r="SES4573" s="151"/>
      <c r="SET4573" s="151"/>
      <c r="SEU4573" s="151"/>
      <c r="SEV4573" s="151"/>
      <c r="SEW4573" s="151"/>
      <c r="SEX4573" s="151"/>
      <c r="SEY4573" s="151"/>
      <c r="SEZ4573" s="151"/>
      <c r="SFA4573" s="151"/>
      <c r="SFB4573" s="151"/>
      <c r="SFC4573" s="151"/>
      <c r="SFD4573" s="151"/>
      <c r="SFE4573" s="151"/>
      <c r="SFF4573" s="151"/>
      <c r="SFG4573" s="151"/>
      <c r="SFH4573" s="151"/>
      <c r="SFI4573" s="151"/>
      <c r="SFJ4573" s="151"/>
      <c r="SFK4573" s="151"/>
      <c r="SFL4573" s="151"/>
      <c r="SFM4573" s="151"/>
      <c r="SFN4573" s="151"/>
      <c r="SFO4573" s="151"/>
      <c r="SFP4573" s="151"/>
      <c r="SFQ4573" s="151"/>
      <c r="SFR4573" s="151"/>
      <c r="SFS4573" s="151"/>
      <c r="SFT4573" s="151"/>
      <c r="SFU4573" s="151"/>
      <c r="SFV4573" s="151"/>
      <c r="SFW4573" s="151"/>
      <c r="SFX4573" s="151"/>
      <c r="SFY4573" s="151"/>
      <c r="SFZ4573" s="151"/>
      <c r="SGA4573" s="151"/>
      <c r="SGB4573" s="151"/>
      <c r="SGC4573" s="151"/>
      <c r="SGD4573" s="151"/>
      <c r="SGE4573" s="151"/>
      <c r="SGF4573" s="151"/>
      <c r="SGG4573" s="151"/>
      <c r="SGH4573" s="151"/>
      <c r="SGI4573" s="151"/>
      <c r="SGJ4573" s="151"/>
      <c r="SGK4573" s="151"/>
      <c r="SGL4573" s="151"/>
      <c r="SGM4573" s="151"/>
      <c r="SGN4573" s="151"/>
      <c r="SGO4573" s="151"/>
      <c r="SGP4573" s="151"/>
      <c r="SGQ4573" s="151"/>
      <c r="SGR4573" s="151"/>
      <c r="SGS4573" s="151"/>
      <c r="SGT4573" s="151"/>
      <c r="SGU4573" s="151"/>
      <c r="SGV4573" s="151"/>
      <c r="SGW4573" s="151"/>
      <c r="SGX4573" s="151"/>
      <c r="SGY4573" s="151"/>
      <c r="SGZ4573" s="151"/>
      <c r="SHA4573" s="151"/>
      <c r="SHB4573" s="151"/>
      <c r="SHC4573" s="151"/>
      <c r="SHD4573" s="151"/>
      <c r="SHE4573" s="151"/>
      <c r="SHF4573" s="151"/>
      <c r="SHG4573" s="151"/>
      <c r="SHH4573" s="151"/>
      <c r="SHI4573" s="151"/>
      <c r="SHJ4573" s="151"/>
      <c r="SHK4573" s="151"/>
      <c r="SHL4573" s="151"/>
      <c r="SHM4573" s="151"/>
      <c r="SHN4573" s="151"/>
      <c r="SHO4573" s="151"/>
      <c r="SHP4573" s="151"/>
      <c r="SHQ4573" s="151"/>
      <c r="SHR4573" s="151"/>
      <c r="SHS4573" s="151"/>
      <c r="SHT4573" s="151"/>
      <c r="SHU4573" s="151"/>
      <c r="SHV4573" s="151"/>
      <c r="SHW4573" s="151"/>
      <c r="SHX4573" s="151"/>
      <c r="SHY4573" s="151"/>
      <c r="SHZ4573" s="151"/>
      <c r="SIA4573" s="151"/>
      <c r="SIB4573" s="151"/>
      <c r="SIC4573" s="151"/>
      <c r="SID4573" s="151"/>
      <c r="SIE4573" s="151"/>
      <c r="SIF4573" s="151"/>
      <c r="SIG4573" s="151"/>
      <c r="SIH4573" s="151"/>
      <c r="SII4573" s="151"/>
      <c r="SIJ4573" s="151"/>
      <c r="SIK4573" s="151"/>
      <c r="SIL4573" s="151"/>
      <c r="SIM4573" s="151"/>
      <c r="SIN4573" s="151"/>
      <c r="SIO4573" s="151"/>
      <c r="SIP4573" s="151"/>
      <c r="SIQ4573" s="151"/>
      <c r="SIR4573" s="151"/>
      <c r="SIS4573" s="151"/>
      <c r="SIT4573" s="151"/>
      <c r="SIU4573" s="151"/>
      <c r="SIV4573" s="151"/>
      <c r="SIW4573" s="151"/>
      <c r="SIX4573" s="151"/>
      <c r="SIY4573" s="151"/>
      <c r="SIZ4573" s="151"/>
      <c r="SJA4573" s="151"/>
      <c r="SJB4573" s="151"/>
      <c r="SJC4573" s="151"/>
      <c r="SJD4573" s="151"/>
      <c r="SJE4573" s="151"/>
      <c r="SJF4573" s="151"/>
      <c r="SJG4573" s="151"/>
      <c r="SJH4573" s="151"/>
      <c r="SJI4573" s="151"/>
      <c r="SJJ4573" s="151"/>
      <c r="SJK4573" s="151"/>
      <c r="SJL4573" s="151"/>
      <c r="SJM4573" s="151"/>
      <c r="SJN4573" s="151"/>
      <c r="SJO4573" s="151"/>
      <c r="SJP4573" s="151"/>
      <c r="SJQ4573" s="151"/>
      <c r="SJR4573" s="151"/>
      <c r="SJS4573" s="151"/>
      <c r="SJT4573" s="151"/>
      <c r="SJU4573" s="151"/>
      <c r="SJV4573" s="151"/>
      <c r="SJW4573" s="151"/>
      <c r="SJX4573" s="151"/>
      <c r="SJY4573" s="151"/>
      <c r="SJZ4573" s="151"/>
      <c r="SKA4573" s="151"/>
      <c r="SKB4573" s="151"/>
      <c r="SKC4573" s="151"/>
      <c r="SKD4573" s="151"/>
      <c r="SKE4573" s="151"/>
      <c r="SKF4573" s="151"/>
      <c r="SKG4573" s="151"/>
      <c r="SKH4573" s="151"/>
      <c r="SKI4573" s="151"/>
      <c r="SKJ4573" s="151"/>
      <c r="SKK4573" s="151"/>
      <c r="SKL4573" s="151"/>
      <c r="SKM4573" s="151"/>
      <c r="SKN4573" s="151"/>
      <c r="SKO4573" s="151"/>
      <c r="SKP4573" s="151"/>
      <c r="SKQ4573" s="151"/>
      <c r="SKR4573" s="151"/>
      <c r="SKS4573" s="151"/>
      <c r="SKT4573" s="151"/>
      <c r="SKU4573" s="151"/>
      <c r="SKV4573" s="151"/>
      <c r="SKW4573" s="151"/>
      <c r="SKX4573" s="151"/>
      <c r="SKY4573" s="151"/>
      <c r="SKZ4573" s="151"/>
      <c r="SLA4573" s="151"/>
      <c r="SLB4573" s="151"/>
      <c r="SLC4573" s="151"/>
      <c r="SLD4573" s="151"/>
      <c r="SLE4573" s="151"/>
      <c r="SLF4573" s="151"/>
      <c r="SLG4573" s="151"/>
      <c r="SLH4573" s="151"/>
      <c r="SLI4573" s="151"/>
      <c r="SLJ4573" s="151"/>
      <c r="SLK4573" s="151"/>
      <c r="SLL4573" s="151"/>
      <c r="SLM4573" s="151"/>
      <c r="SLN4573" s="151"/>
      <c r="SLO4573" s="151"/>
      <c r="SLP4573" s="151"/>
      <c r="SLQ4573" s="151"/>
      <c r="SLR4573" s="151"/>
      <c r="SLS4573" s="151"/>
      <c r="SLT4573" s="151"/>
      <c r="SLU4573" s="151"/>
      <c r="SLV4573" s="151"/>
      <c r="SLW4573" s="151"/>
      <c r="SLX4573" s="151"/>
      <c r="SLY4573" s="151"/>
      <c r="SLZ4573" s="151"/>
      <c r="SMA4573" s="151"/>
      <c r="SMB4573" s="151"/>
      <c r="SMC4573" s="151"/>
      <c r="SMD4573" s="151"/>
      <c r="SME4573" s="151"/>
      <c r="SMF4573" s="151"/>
      <c r="SMG4573" s="151"/>
      <c r="SMH4573" s="151"/>
      <c r="SMI4573" s="151"/>
      <c r="SMJ4573" s="151"/>
      <c r="SMK4573" s="151"/>
      <c r="SML4573" s="151"/>
      <c r="SMM4573" s="151"/>
      <c r="SMN4573" s="151"/>
      <c r="SMO4573" s="151"/>
      <c r="SMP4573" s="151"/>
      <c r="SMQ4573" s="151"/>
      <c r="SMR4573" s="151"/>
      <c r="SMS4573" s="151"/>
      <c r="SMT4573" s="151"/>
      <c r="SMU4573" s="151"/>
      <c r="SMV4573" s="151"/>
      <c r="SMW4573" s="151"/>
      <c r="SMX4573" s="151"/>
      <c r="SMY4573" s="151"/>
      <c r="SMZ4573" s="151"/>
      <c r="SNA4573" s="151"/>
      <c r="SNB4573" s="151"/>
      <c r="SNC4573" s="151"/>
      <c r="SND4573" s="151"/>
      <c r="SNE4573" s="151"/>
      <c r="SNF4573" s="151"/>
      <c r="SNG4573" s="151"/>
      <c r="SNH4573" s="151"/>
      <c r="SNI4573" s="151"/>
      <c r="SNJ4573" s="151"/>
      <c r="SNK4573" s="151"/>
      <c r="SNL4573" s="151"/>
      <c r="SNM4573" s="151"/>
      <c r="SNN4573" s="151"/>
      <c r="SNO4573" s="151"/>
      <c r="SNP4573" s="151"/>
      <c r="SNQ4573" s="151"/>
      <c r="SNR4573" s="151"/>
      <c r="SNS4573" s="151"/>
      <c r="SNT4573" s="151"/>
      <c r="SNU4573" s="151"/>
      <c r="SNV4573" s="151"/>
      <c r="SNW4573" s="151"/>
      <c r="SNX4573" s="151"/>
      <c r="SNY4573" s="151"/>
      <c r="SNZ4573" s="151"/>
      <c r="SOA4573" s="151"/>
      <c r="SOB4573" s="151"/>
      <c r="SOC4573" s="151"/>
      <c r="SOD4573" s="151"/>
      <c r="SOE4573" s="151"/>
      <c r="SOF4573" s="151"/>
      <c r="SOG4573" s="151"/>
      <c r="SOH4573" s="151"/>
      <c r="SOI4573" s="151"/>
      <c r="SOJ4573" s="151"/>
      <c r="SOK4573" s="151"/>
      <c r="SOL4573" s="151"/>
      <c r="SOM4573" s="151"/>
      <c r="SON4573" s="151"/>
      <c r="SOO4573" s="151"/>
      <c r="SOP4573" s="151"/>
      <c r="SOQ4573" s="151"/>
      <c r="SOR4573" s="151"/>
      <c r="SOS4573" s="151"/>
      <c r="SOT4573" s="151"/>
      <c r="SOU4573" s="151"/>
      <c r="SOV4573" s="151"/>
      <c r="SOW4573" s="151"/>
      <c r="SOX4573" s="151"/>
      <c r="SOY4573" s="151"/>
      <c r="SOZ4573" s="151"/>
      <c r="SPA4573" s="151"/>
      <c r="SPB4573" s="151"/>
      <c r="SPC4573" s="151"/>
      <c r="SPD4573" s="151"/>
      <c r="SPE4573" s="151"/>
      <c r="SPF4573" s="151"/>
      <c r="SPG4573" s="151"/>
      <c r="SPH4573" s="151"/>
      <c r="SPI4573" s="151"/>
      <c r="SPJ4573" s="151"/>
      <c r="SPK4573" s="151"/>
      <c r="SPL4573" s="151"/>
      <c r="SPM4573" s="151"/>
      <c r="SPN4573" s="151"/>
      <c r="SPO4573" s="151"/>
      <c r="SPP4573" s="151"/>
      <c r="SPQ4573" s="151"/>
      <c r="SPR4573" s="151"/>
      <c r="SPS4573" s="151"/>
      <c r="SPT4573" s="151"/>
      <c r="SPU4573" s="151"/>
      <c r="SPV4573" s="151"/>
      <c r="SPW4573" s="151"/>
      <c r="SPX4573" s="151"/>
      <c r="SPY4573" s="151"/>
      <c r="SPZ4573" s="151"/>
      <c r="SQA4573" s="151"/>
      <c r="SQB4573" s="151"/>
      <c r="SQC4573" s="151"/>
      <c r="SQD4573" s="151"/>
      <c r="SQE4573" s="151"/>
      <c r="SQF4573" s="151"/>
      <c r="SQG4573" s="151"/>
      <c r="SQH4573" s="151"/>
      <c r="SQI4573" s="151"/>
      <c r="SQJ4573" s="151"/>
      <c r="SQK4573" s="151"/>
      <c r="SQL4573" s="151"/>
      <c r="SQM4573" s="151"/>
      <c r="SQN4573" s="151"/>
      <c r="SQO4573" s="151"/>
      <c r="SQP4573" s="151"/>
      <c r="SQQ4573" s="151"/>
      <c r="SQR4573" s="151"/>
      <c r="SQS4573" s="151"/>
      <c r="SQT4573" s="151"/>
      <c r="SQU4573" s="151"/>
      <c r="SQV4573" s="151"/>
      <c r="SQW4573" s="151"/>
      <c r="SQX4573" s="151"/>
      <c r="SQY4573" s="151"/>
      <c r="SQZ4573" s="151"/>
      <c r="SRA4573" s="151"/>
      <c r="SRB4573" s="151"/>
      <c r="SRC4573" s="151"/>
      <c r="SRD4573" s="151"/>
      <c r="SRE4573" s="151"/>
      <c r="SRF4573" s="151"/>
      <c r="SRG4573" s="151"/>
      <c r="SRH4573" s="151"/>
      <c r="SRI4573" s="151"/>
      <c r="SRJ4573" s="151"/>
      <c r="SRK4573" s="151"/>
      <c r="SRL4573" s="151"/>
      <c r="SRM4573" s="151"/>
      <c r="SRN4573" s="151"/>
      <c r="SRO4573" s="151"/>
      <c r="SRP4573" s="151"/>
      <c r="SRQ4573" s="151"/>
      <c r="SRR4573" s="151"/>
      <c r="SRS4573" s="151"/>
      <c r="SRT4573" s="151"/>
      <c r="SRU4573" s="151"/>
      <c r="SRV4573" s="151"/>
      <c r="SRW4573" s="151"/>
      <c r="SRX4573" s="151"/>
      <c r="SRY4573" s="151"/>
      <c r="SRZ4573" s="151"/>
      <c r="SSA4573" s="151"/>
      <c r="SSB4573" s="151"/>
      <c r="SSC4573" s="151"/>
      <c r="SSD4573" s="151"/>
      <c r="SSE4573" s="151"/>
      <c r="SSF4573" s="151"/>
      <c r="SSG4573" s="151"/>
      <c r="SSH4573" s="151"/>
      <c r="SSI4573" s="151"/>
      <c r="SSJ4573" s="151"/>
      <c r="SSK4573" s="151"/>
      <c r="SSL4573" s="151"/>
      <c r="SSM4573" s="151"/>
      <c r="SSN4573" s="151"/>
      <c r="SSO4573" s="151"/>
      <c r="SSP4573" s="151"/>
      <c r="SSQ4573" s="151"/>
      <c r="SSR4573" s="151"/>
      <c r="SSS4573" s="151"/>
      <c r="SST4573" s="151"/>
      <c r="SSU4573" s="151"/>
      <c r="SSV4573" s="151"/>
      <c r="SSW4573" s="151"/>
      <c r="SSX4573" s="151"/>
      <c r="SSY4573" s="151"/>
      <c r="SSZ4573" s="151"/>
      <c r="STA4573" s="151"/>
      <c r="STB4573" s="151"/>
      <c r="STC4573" s="151"/>
      <c r="STD4573" s="151"/>
      <c r="STE4573" s="151"/>
      <c r="STF4573" s="151"/>
      <c r="STG4573" s="151"/>
      <c r="STH4573" s="151"/>
      <c r="STI4573" s="151"/>
      <c r="STJ4573" s="151"/>
      <c r="STK4573" s="151"/>
      <c r="STL4573" s="151"/>
      <c r="STM4573" s="151"/>
      <c r="STN4573" s="151"/>
      <c r="STO4573" s="151"/>
      <c r="STP4573" s="151"/>
      <c r="STQ4573" s="151"/>
      <c r="STR4573" s="151"/>
      <c r="STS4573" s="151"/>
      <c r="STT4573" s="151"/>
      <c r="STU4573" s="151"/>
      <c r="STV4573" s="151"/>
      <c r="STW4573" s="151"/>
      <c r="STX4573" s="151"/>
      <c r="STY4573" s="151"/>
      <c r="STZ4573" s="151"/>
      <c r="SUA4573" s="151"/>
      <c r="SUB4573" s="151"/>
      <c r="SUC4573" s="151"/>
      <c r="SUD4573" s="151"/>
      <c r="SUE4573" s="151"/>
      <c r="SUF4573" s="151"/>
      <c r="SUG4573" s="151"/>
      <c r="SUH4573" s="151"/>
      <c r="SUI4573" s="151"/>
      <c r="SUJ4573" s="151"/>
      <c r="SUK4573" s="151"/>
      <c r="SUL4573" s="151"/>
      <c r="SUM4573" s="151"/>
      <c r="SUN4573" s="151"/>
      <c r="SUO4573" s="151"/>
      <c r="SUP4573" s="151"/>
      <c r="SUQ4573" s="151"/>
      <c r="SUR4573" s="151"/>
      <c r="SUS4573" s="151"/>
      <c r="SUT4573" s="151"/>
      <c r="SUU4573" s="151"/>
      <c r="SUV4573" s="151"/>
      <c r="SUW4573" s="151"/>
      <c r="SUX4573" s="151"/>
      <c r="SUY4573" s="151"/>
      <c r="SUZ4573" s="151"/>
      <c r="SVA4573" s="151"/>
      <c r="SVB4573" s="151"/>
      <c r="SVC4573" s="151"/>
      <c r="SVD4573" s="151"/>
      <c r="SVE4573" s="151"/>
      <c r="SVF4573" s="151"/>
      <c r="SVG4573" s="151"/>
      <c r="SVH4573" s="151"/>
      <c r="SVI4573" s="151"/>
      <c r="SVJ4573" s="151"/>
      <c r="SVK4573" s="151"/>
      <c r="SVL4573" s="151"/>
      <c r="SVM4573" s="151"/>
      <c r="SVN4573" s="151"/>
      <c r="SVO4573" s="151"/>
      <c r="SVP4573" s="151"/>
      <c r="SVQ4573" s="151"/>
      <c r="SVR4573" s="151"/>
      <c r="SVS4573" s="151"/>
      <c r="SVT4573" s="151"/>
      <c r="SVU4573" s="151"/>
      <c r="SVV4573" s="151"/>
      <c r="SVW4573" s="151"/>
      <c r="SVX4573" s="151"/>
      <c r="SVY4573" s="151"/>
      <c r="SVZ4573" s="151"/>
      <c r="SWA4573" s="151"/>
      <c r="SWB4573" s="151"/>
      <c r="SWC4573" s="151"/>
      <c r="SWD4573" s="151"/>
      <c r="SWE4573" s="151"/>
      <c r="SWF4573" s="151"/>
      <c r="SWG4573" s="151"/>
      <c r="SWH4573" s="151"/>
      <c r="SWI4573" s="151"/>
      <c r="SWJ4573" s="151"/>
      <c r="SWK4573" s="151"/>
      <c r="SWL4573" s="151"/>
      <c r="SWM4573" s="151"/>
      <c r="SWN4573" s="151"/>
      <c r="SWO4573" s="151"/>
      <c r="SWP4573" s="151"/>
      <c r="SWQ4573" s="151"/>
      <c r="SWR4573" s="151"/>
      <c r="SWS4573" s="151"/>
      <c r="SWT4573" s="151"/>
      <c r="SWU4573" s="151"/>
      <c r="SWV4573" s="151"/>
      <c r="SWW4573" s="151"/>
      <c r="SWX4573" s="151"/>
      <c r="SWY4573" s="151"/>
      <c r="SWZ4573" s="151"/>
      <c r="SXA4573" s="151"/>
      <c r="SXB4573" s="151"/>
      <c r="SXC4573" s="151"/>
      <c r="SXD4573" s="151"/>
      <c r="SXE4573" s="151"/>
      <c r="SXF4573" s="151"/>
      <c r="SXG4573" s="151"/>
      <c r="SXH4573" s="151"/>
      <c r="SXI4573" s="151"/>
      <c r="SXJ4573" s="151"/>
      <c r="SXK4573" s="151"/>
      <c r="SXL4573" s="151"/>
      <c r="SXM4573" s="151"/>
      <c r="SXN4573" s="151"/>
      <c r="SXO4573" s="151"/>
      <c r="SXP4573" s="151"/>
      <c r="SXQ4573" s="151"/>
      <c r="SXR4573" s="151"/>
      <c r="SXS4573" s="151"/>
      <c r="SXT4573" s="151"/>
      <c r="SXU4573" s="151"/>
      <c r="SXV4573" s="151"/>
      <c r="SXW4573" s="151"/>
      <c r="SXX4573" s="151"/>
      <c r="SXY4573" s="151"/>
      <c r="SXZ4573" s="151"/>
      <c r="SYA4573" s="151"/>
      <c r="SYB4573" s="151"/>
      <c r="SYC4573" s="151"/>
      <c r="SYD4573" s="151"/>
      <c r="SYE4573" s="151"/>
      <c r="SYF4573" s="151"/>
      <c r="SYG4573" s="151"/>
      <c r="SYH4573" s="151"/>
      <c r="SYI4573" s="151"/>
      <c r="SYJ4573" s="151"/>
      <c r="SYK4573" s="151"/>
      <c r="SYL4573" s="151"/>
      <c r="SYM4573" s="151"/>
      <c r="SYN4573" s="151"/>
      <c r="SYO4573" s="151"/>
      <c r="SYP4573" s="151"/>
      <c r="SYQ4573" s="151"/>
      <c r="SYR4573" s="151"/>
      <c r="SYS4573" s="151"/>
      <c r="SYT4573" s="151"/>
      <c r="SYU4573" s="151"/>
      <c r="SYV4573" s="151"/>
      <c r="SYW4573" s="151"/>
      <c r="SYX4573" s="151"/>
      <c r="SYY4573" s="151"/>
      <c r="SYZ4573" s="151"/>
      <c r="SZA4573" s="151"/>
      <c r="SZB4573" s="151"/>
      <c r="SZC4573" s="151"/>
      <c r="SZD4573" s="151"/>
      <c r="SZE4573" s="151"/>
      <c r="SZF4573" s="151"/>
      <c r="SZG4573" s="151"/>
      <c r="SZH4573" s="151"/>
      <c r="SZI4573" s="151"/>
      <c r="SZJ4573" s="151"/>
      <c r="SZK4573" s="151"/>
      <c r="SZL4573" s="151"/>
      <c r="SZM4573" s="151"/>
      <c r="SZN4573" s="151"/>
      <c r="SZO4573" s="151"/>
      <c r="SZP4573" s="151"/>
      <c r="SZQ4573" s="151"/>
      <c r="SZR4573" s="151"/>
      <c r="SZS4573" s="151"/>
      <c r="SZT4573" s="151"/>
      <c r="SZU4573" s="151"/>
      <c r="SZV4573" s="151"/>
      <c r="SZW4573" s="151"/>
      <c r="SZX4573" s="151"/>
      <c r="SZY4573" s="151"/>
      <c r="SZZ4573" s="151"/>
      <c r="TAA4573" s="151"/>
      <c r="TAB4573" s="151"/>
      <c r="TAC4573" s="151"/>
      <c r="TAD4573" s="151"/>
      <c r="TAE4573" s="151"/>
      <c r="TAF4573" s="151"/>
      <c r="TAG4573" s="151"/>
      <c r="TAH4573" s="151"/>
      <c r="TAI4573" s="151"/>
      <c r="TAJ4573" s="151"/>
      <c r="TAK4573" s="151"/>
      <c r="TAL4573" s="151"/>
      <c r="TAM4573" s="151"/>
      <c r="TAN4573" s="151"/>
      <c r="TAO4573" s="151"/>
      <c r="TAP4573" s="151"/>
      <c r="TAQ4573" s="151"/>
      <c r="TAR4573" s="151"/>
      <c r="TAS4573" s="151"/>
      <c r="TAT4573" s="151"/>
      <c r="TAU4573" s="151"/>
      <c r="TAV4573" s="151"/>
      <c r="TAW4573" s="151"/>
      <c r="TAX4573" s="151"/>
      <c r="TAY4573" s="151"/>
      <c r="TAZ4573" s="151"/>
      <c r="TBA4573" s="151"/>
      <c r="TBB4573" s="151"/>
      <c r="TBC4573" s="151"/>
      <c r="TBD4573" s="151"/>
      <c r="TBE4573" s="151"/>
      <c r="TBF4573" s="151"/>
      <c r="TBG4573" s="151"/>
      <c r="TBH4573" s="151"/>
      <c r="TBI4573" s="151"/>
      <c r="TBJ4573" s="151"/>
      <c r="TBK4573" s="151"/>
      <c r="TBL4573" s="151"/>
      <c r="TBM4573" s="151"/>
      <c r="TBN4573" s="151"/>
      <c r="TBO4573" s="151"/>
      <c r="TBP4573" s="151"/>
      <c r="TBQ4573" s="151"/>
      <c r="TBR4573" s="151"/>
      <c r="TBS4573" s="151"/>
      <c r="TBT4573" s="151"/>
      <c r="TBU4573" s="151"/>
      <c r="TBV4573" s="151"/>
      <c r="TBW4573" s="151"/>
      <c r="TBX4573" s="151"/>
      <c r="TBY4573" s="151"/>
      <c r="TBZ4573" s="151"/>
      <c r="TCA4573" s="151"/>
      <c r="TCB4573" s="151"/>
      <c r="TCC4573" s="151"/>
      <c r="TCD4573" s="151"/>
      <c r="TCE4573" s="151"/>
      <c r="TCF4573" s="151"/>
      <c r="TCG4573" s="151"/>
      <c r="TCH4573" s="151"/>
      <c r="TCI4573" s="151"/>
      <c r="TCJ4573" s="151"/>
      <c r="TCK4573" s="151"/>
      <c r="TCL4573" s="151"/>
      <c r="TCM4573" s="151"/>
      <c r="TCN4573" s="151"/>
      <c r="TCO4573" s="151"/>
      <c r="TCP4573" s="151"/>
      <c r="TCQ4573" s="151"/>
      <c r="TCR4573" s="151"/>
      <c r="TCS4573" s="151"/>
      <c r="TCT4573" s="151"/>
      <c r="TCU4573" s="151"/>
      <c r="TCV4573" s="151"/>
      <c r="TCW4573" s="151"/>
      <c r="TCX4573" s="151"/>
      <c r="TCY4573" s="151"/>
      <c r="TCZ4573" s="151"/>
      <c r="TDA4573" s="151"/>
      <c r="TDB4573" s="151"/>
      <c r="TDC4573" s="151"/>
      <c r="TDD4573" s="151"/>
      <c r="TDE4573" s="151"/>
      <c r="TDF4573" s="151"/>
      <c r="TDG4573" s="151"/>
      <c r="TDH4573" s="151"/>
      <c r="TDI4573" s="151"/>
      <c r="TDJ4573" s="151"/>
      <c r="TDK4573" s="151"/>
      <c r="TDL4573" s="151"/>
      <c r="TDM4573" s="151"/>
      <c r="TDN4573" s="151"/>
      <c r="TDO4573" s="151"/>
      <c r="TDP4573" s="151"/>
      <c r="TDQ4573" s="151"/>
      <c r="TDR4573" s="151"/>
      <c r="TDS4573" s="151"/>
      <c r="TDT4573" s="151"/>
      <c r="TDU4573" s="151"/>
      <c r="TDV4573" s="151"/>
      <c r="TDW4573" s="151"/>
      <c r="TDX4573" s="151"/>
      <c r="TDY4573" s="151"/>
      <c r="TDZ4573" s="151"/>
      <c r="TEA4573" s="151"/>
      <c r="TEB4573" s="151"/>
      <c r="TEC4573" s="151"/>
      <c r="TED4573" s="151"/>
      <c r="TEE4573" s="151"/>
      <c r="TEF4573" s="151"/>
      <c r="TEG4573" s="151"/>
      <c r="TEH4573" s="151"/>
      <c r="TEI4573" s="151"/>
      <c r="TEJ4573" s="151"/>
      <c r="TEK4573" s="151"/>
      <c r="TEL4573" s="151"/>
      <c r="TEM4573" s="151"/>
      <c r="TEN4573" s="151"/>
      <c r="TEO4573" s="151"/>
      <c r="TEP4573" s="151"/>
      <c r="TEQ4573" s="151"/>
      <c r="TER4573" s="151"/>
      <c r="TES4573" s="151"/>
      <c r="TET4573" s="151"/>
      <c r="TEU4573" s="151"/>
      <c r="TEV4573" s="151"/>
      <c r="TEW4573" s="151"/>
      <c r="TEX4573" s="151"/>
      <c r="TEY4573" s="151"/>
      <c r="TEZ4573" s="151"/>
      <c r="TFA4573" s="151"/>
      <c r="TFB4573" s="151"/>
      <c r="TFC4573" s="151"/>
      <c r="TFD4573" s="151"/>
      <c r="TFE4573" s="151"/>
      <c r="TFF4573" s="151"/>
      <c r="TFG4573" s="151"/>
      <c r="TFH4573" s="151"/>
      <c r="TFI4573" s="151"/>
      <c r="TFJ4573" s="151"/>
      <c r="TFK4573" s="151"/>
      <c r="TFL4573" s="151"/>
      <c r="TFM4573" s="151"/>
      <c r="TFN4573" s="151"/>
      <c r="TFO4573" s="151"/>
      <c r="TFP4573" s="151"/>
      <c r="TFQ4573" s="151"/>
      <c r="TFR4573" s="151"/>
      <c r="TFS4573" s="151"/>
      <c r="TFT4573" s="151"/>
      <c r="TFU4573" s="151"/>
      <c r="TFV4573" s="151"/>
      <c r="TFW4573" s="151"/>
      <c r="TFX4573" s="151"/>
      <c r="TFY4573" s="151"/>
      <c r="TFZ4573" s="151"/>
      <c r="TGA4573" s="151"/>
      <c r="TGB4573" s="151"/>
      <c r="TGC4573" s="151"/>
      <c r="TGD4573" s="151"/>
      <c r="TGE4573" s="151"/>
      <c r="TGF4573" s="151"/>
      <c r="TGG4573" s="151"/>
      <c r="TGH4573" s="151"/>
      <c r="TGI4573" s="151"/>
      <c r="TGJ4573" s="151"/>
      <c r="TGK4573" s="151"/>
      <c r="TGL4573" s="151"/>
      <c r="TGM4573" s="151"/>
      <c r="TGN4573" s="151"/>
      <c r="TGO4573" s="151"/>
      <c r="TGP4573" s="151"/>
      <c r="TGQ4573" s="151"/>
      <c r="TGR4573" s="151"/>
      <c r="TGS4573" s="151"/>
      <c r="TGT4573" s="151"/>
      <c r="TGU4573" s="151"/>
      <c r="TGV4573" s="151"/>
      <c r="TGW4573" s="151"/>
      <c r="TGX4573" s="151"/>
      <c r="TGY4573" s="151"/>
      <c r="TGZ4573" s="151"/>
      <c r="THA4573" s="151"/>
      <c r="THB4573" s="151"/>
      <c r="THC4573" s="151"/>
      <c r="THD4573" s="151"/>
      <c r="THE4573" s="151"/>
      <c r="THF4573" s="151"/>
      <c r="THG4573" s="151"/>
      <c r="THH4573" s="151"/>
      <c r="THI4573" s="151"/>
      <c r="THJ4573" s="151"/>
      <c r="THK4573" s="151"/>
      <c r="THL4573" s="151"/>
      <c r="THM4573" s="151"/>
      <c r="THN4573" s="151"/>
      <c r="THO4573" s="151"/>
      <c r="THP4573" s="151"/>
      <c r="THQ4573" s="151"/>
      <c r="THR4573" s="151"/>
      <c r="THS4573" s="151"/>
      <c r="THT4573" s="151"/>
      <c r="THU4573" s="151"/>
      <c r="THV4573" s="151"/>
      <c r="THW4573" s="151"/>
      <c r="THX4573" s="151"/>
      <c r="THY4573" s="151"/>
      <c r="THZ4573" s="151"/>
      <c r="TIA4573" s="151"/>
      <c r="TIB4573" s="151"/>
      <c r="TIC4573" s="151"/>
      <c r="TID4573" s="151"/>
      <c r="TIE4573" s="151"/>
      <c r="TIF4573" s="151"/>
      <c r="TIG4573" s="151"/>
      <c r="TIH4573" s="151"/>
      <c r="TII4573" s="151"/>
      <c r="TIJ4573" s="151"/>
      <c r="TIK4573" s="151"/>
      <c r="TIL4573" s="151"/>
      <c r="TIM4573" s="151"/>
      <c r="TIN4573" s="151"/>
      <c r="TIO4573" s="151"/>
      <c r="TIP4573" s="151"/>
      <c r="TIQ4573" s="151"/>
      <c r="TIR4573" s="151"/>
      <c r="TIS4573" s="151"/>
      <c r="TIT4573" s="151"/>
      <c r="TIU4573" s="151"/>
      <c r="TIV4573" s="151"/>
      <c r="TIW4573" s="151"/>
      <c r="TIX4573" s="151"/>
      <c r="TIY4573" s="151"/>
      <c r="TIZ4573" s="151"/>
      <c r="TJA4573" s="151"/>
      <c r="TJB4573" s="151"/>
      <c r="TJC4573" s="151"/>
      <c r="TJD4573" s="151"/>
      <c r="TJE4573" s="151"/>
      <c r="TJF4573" s="151"/>
      <c r="TJG4573" s="151"/>
      <c r="TJH4573" s="151"/>
      <c r="TJI4573" s="151"/>
      <c r="TJJ4573" s="151"/>
      <c r="TJK4573" s="151"/>
      <c r="TJL4573" s="151"/>
      <c r="TJM4573" s="151"/>
      <c r="TJN4573" s="151"/>
      <c r="TJO4573" s="151"/>
      <c r="TJP4573" s="151"/>
      <c r="TJQ4573" s="151"/>
      <c r="TJR4573" s="151"/>
      <c r="TJS4573" s="151"/>
      <c r="TJT4573" s="151"/>
      <c r="TJU4573" s="151"/>
      <c r="TJV4573" s="151"/>
      <c r="TJW4573" s="151"/>
      <c r="TJX4573" s="151"/>
      <c r="TJY4573" s="151"/>
      <c r="TJZ4573" s="151"/>
      <c r="TKA4573" s="151"/>
      <c r="TKB4573" s="151"/>
      <c r="TKC4573" s="151"/>
      <c r="TKD4573" s="151"/>
      <c r="TKE4573" s="151"/>
      <c r="TKF4573" s="151"/>
      <c r="TKG4573" s="151"/>
      <c r="TKH4573" s="151"/>
      <c r="TKI4573" s="151"/>
      <c r="TKJ4573" s="151"/>
      <c r="TKK4573" s="151"/>
      <c r="TKL4573" s="151"/>
      <c r="TKM4573" s="151"/>
      <c r="TKN4573" s="151"/>
      <c r="TKO4573" s="151"/>
      <c r="TKP4573" s="151"/>
      <c r="TKQ4573" s="151"/>
      <c r="TKR4573" s="151"/>
      <c r="TKS4573" s="151"/>
      <c r="TKT4573" s="151"/>
      <c r="TKU4573" s="151"/>
      <c r="TKV4573" s="151"/>
      <c r="TKW4573" s="151"/>
      <c r="TKX4573" s="151"/>
      <c r="TKY4573" s="151"/>
      <c r="TKZ4573" s="151"/>
      <c r="TLA4573" s="151"/>
      <c r="TLB4573" s="151"/>
      <c r="TLC4573" s="151"/>
      <c r="TLD4573" s="151"/>
      <c r="TLE4573" s="151"/>
      <c r="TLF4573" s="151"/>
      <c r="TLG4573" s="151"/>
      <c r="TLH4573" s="151"/>
      <c r="TLI4573" s="151"/>
      <c r="TLJ4573" s="151"/>
      <c r="TLK4573" s="151"/>
      <c r="TLL4573" s="151"/>
      <c r="TLM4573" s="151"/>
      <c r="TLN4573" s="151"/>
      <c r="TLO4573" s="151"/>
      <c r="TLP4573" s="151"/>
      <c r="TLQ4573" s="151"/>
      <c r="TLR4573" s="151"/>
      <c r="TLS4573" s="151"/>
      <c r="TLT4573" s="151"/>
      <c r="TLU4573" s="151"/>
      <c r="TLV4573" s="151"/>
      <c r="TLW4573" s="151"/>
      <c r="TLX4573" s="151"/>
      <c r="TLY4573" s="151"/>
      <c r="TLZ4573" s="151"/>
      <c r="TMA4573" s="151"/>
      <c r="TMB4573" s="151"/>
      <c r="TMC4573" s="151"/>
      <c r="TMD4573" s="151"/>
      <c r="TME4573" s="151"/>
      <c r="TMF4573" s="151"/>
      <c r="TMG4573" s="151"/>
      <c r="TMH4573" s="151"/>
      <c r="TMI4573" s="151"/>
      <c r="TMJ4573" s="151"/>
      <c r="TMK4573" s="151"/>
      <c r="TML4573" s="151"/>
      <c r="TMM4573" s="151"/>
      <c r="TMN4573" s="151"/>
      <c r="TMO4573" s="151"/>
      <c r="TMP4573" s="151"/>
      <c r="TMQ4573" s="151"/>
      <c r="TMR4573" s="151"/>
      <c r="TMS4573" s="151"/>
      <c r="TMT4573" s="151"/>
      <c r="TMU4573" s="151"/>
      <c r="TMV4573" s="151"/>
      <c r="TMW4573" s="151"/>
      <c r="TMX4573" s="151"/>
      <c r="TMY4573" s="151"/>
      <c r="TMZ4573" s="151"/>
      <c r="TNA4573" s="151"/>
      <c r="TNB4573" s="151"/>
      <c r="TNC4573" s="151"/>
      <c r="TND4573" s="151"/>
      <c r="TNE4573" s="151"/>
      <c r="TNF4573" s="151"/>
      <c r="TNG4573" s="151"/>
      <c r="TNH4573" s="151"/>
      <c r="TNI4573" s="151"/>
      <c r="TNJ4573" s="151"/>
      <c r="TNK4573" s="151"/>
      <c r="TNL4573" s="151"/>
      <c r="TNM4573" s="151"/>
      <c r="TNN4573" s="151"/>
      <c r="TNO4573" s="151"/>
      <c r="TNP4573" s="151"/>
      <c r="TNQ4573" s="151"/>
      <c r="TNR4573" s="151"/>
      <c r="TNS4573" s="151"/>
      <c r="TNT4573" s="151"/>
      <c r="TNU4573" s="151"/>
      <c r="TNV4573" s="151"/>
      <c r="TNW4573" s="151"/>
      <c r="TNX4573" s="151"/>
      <c r="TNY4573" s="151"/>
      <c r="TNZ4573" s="151"/>
      <c r="TOA4573" s="151"/>
      <c r="TOB4573" s="151"/>
      <c r="TOC4573" s="151"/>
      <c r="TOD4573" s="151"/>
      <c r="TOE4573" s="151"/>
      <c r="TOF4573" s="151"/>
      <c r="TOG4573" s="151"/>
      <c r="TOH4573" s="151"/>
      <c r="TOI4573" s="151"/>
      <c r="TOJ4573" s="151"/>
      <c r="TOK4573" s="151"/>
      <c r="TOL4573" s="151"/>
      <c r="TOM4573" s="151"/>
      <c r="TON4573" s="151"/>
      <c r="TOO4573" s="151"/>
      <c r="TOP4573" s="151"/>
      <c r="TOQ4573" s="151"/>
      <c r="TOR4573" s="151"/>
      <c r="TOS4573" s="151"/>
      <c r="TOT4573" s="151"/>
      <c r="TOU4573" s="151"/>
      <c r="TOV4573" s="151"/>
      <c r="TOW4573" s="151"/>
      <c r="TOX4573" s="151"/>
      <c r="TOY4573" s="151"/>
      <c r="TOZ4573" s="151"/>
      <c r="TPA4573" s="151"/>
      <c r="TPB4573" s="151"/>
      <c r="TPC4573" s="151"/>
      <c r="TPD4573" s="151"/>
      <c r="TPE4573" s="151"/>
      <c r="TPF4573" s="151"/>
      <c r="TPG4573" s="151"/>
      <c r="TPH4573" s="151"/>
      <c r="TPI4573" s="151"/>
      <c r="TPJ4573" s="151"/>
      <c r="TPK4573" s="151"/>
      <c r="TPL4573" s="151"/>
      <c r="TPM4573" s="151"/>
      <c r="TPN4573" s="151"/>
      <c r="TPO4573" s="151"/>
      <c r="TPP4573" s="151"/>
      <c r="TPQ4573" s="151"/>
      <c r="TPR4573" s="151"/>
      <c r="TPS4573" s="151"/>
      <c r="TPT4573" s="151"/>
      <c r="TPU4573" s="151"/>
      <c r="TPV4573" s="151"/>
      <c r="TPW4573" s="151"/>
      <c r="TPX4573" s="151"/>
      <c r="TPY4573" s="151"/>
      <c r="TPZ4573" s="151"/>
      <c r="TQA4573" s="151"/>
      <c r="TQB4573" s="151"/>
      <c r="TQC4573" s="151"/>
      <c r="TQD4573" s="151"/>
      <c r="TQE4573" s="151"/>
      <c r="TQF4573" s="151"/>
      <c r="TQG4573" s="151"/>
      <c r="TQH4573" s="151"/>
      <c r="TQI4573" s="151"/>
      <c r="TQJ4573" s="151"/>
      <c r="TQK4573" s="151"/>
      <c r="TQL4573" s="151"/>
      <c r="TQM4573" s="151"/>
      <c r="TQN4573" s="151"/>
      <c r="TQO4573" s="151"/>
      <c r="TQP4573" s="151"/>
      <c r="TQQ4573" s="151"/>
      <c r="TQR4573" s="151"/>
      <c r="TQS4573" s="151"/>
      <c r="TQT4573" s="151"/>
      <c r="TQU4573" s="151"/>
      <c r="TQV4573" s="151"/>
      <c r="TQW4573" s="151"/>
      <c r="TQX4573" s="151"/>
      <c r="TQY4573" s="151"/>
      <c r="TQZ4573" s="151"/>
      <c r="TRA4573" s="151"/>
      <c r="TRB4573" s="151"/>
      <c r="TRC4573" s="151"/>
      <c r="TRD4573" s="151"/>
      <c r="TRE4573" s="151"/>
      <c r="TRF4573" s="151"/>
      <c r="TRG4573" s="151"/>
      <c r="TRH4573" s="151"/>
      <c r="TRI4573" s="151"/>
      <c r="TRJ4573" s="151"/>
      <c r="TRK4573" s="151"/>
      <c r="TRL4573" s="151"/>
      <c r="TRM4573" s="151"/>
      <c r="TRN4573" s="151"/>
      <c r="TRO4573" s="151"/>
      <c r="TRP4573" s="151"/>
      <c r="TRQ4573" s="151"/>
      <c r="TRR4573" s="151"/>
      <c r="TRS4573" s="151"/>
      <c r="TRT4573" s="151"/>
      <c r="TRU4573" s="151"/>
      <c r="TRV4573" s="151"/>
      <c r="TRW4573" s="151"/>
      <c r="TRX4573" s="151"/>
      <c r="TRY4573" s="151"/>
      <c r="TRZ4573" s="151"/>
      <c r="TSA4573" s="151"/>
      <c r="TSB4573" s="151"/>
      <c r="TSC4573" s="151"/>
      <c r="TSD4573" s="151"/>
      <c r="TSE4573" s="151"/>
      <c r="TSF4573" s="151"/>
      <c r="TSG4573" s="151"/>
      <c r="TSH4573" s="151"/>
      <c r="TSI4573" s="151"/>
      <c r="TSJ4573" s="151"/>
      <c r="TSK4573" s="151"/>
      <c r="TSL4573" s="151"/>
      <c r="TSM4573" s="151"/>
      <c r="TSN4573" s="151"/>
      <c r="TSO4573" s="151"/>
      <c r="TSP4573" s="151"/>
      <c r="TSQ4573" s="151"/>
      <c r="TSR4573" s="151"/>
      <c r="TSS4573" s="151"/>
      <c r="TST4573" s="151"/>
      <c r="TSU4573" s="151"/>
      <c r="TSV4573" s="151"/>
      <c r="TSW4573" s="151"/>
      <c r="TSX4573" s="151"/>
      <c r="TSY4573" s="151"/>
      <c r="TSZ4573" s="151"/>
      <c r="TTA4573" s="151"/>
      <c r="TTB4573" s="151"/>
      <c r="TTC4573" s="151"/>
      <c r="TTD4573" s="151"/>
      <c r="TTE4573" s="151"/>
      <c r="TTF4573" s="151"/>
      <c r="TTG4573" s="151"/>
      <c r="TTH4573" s="151"/>
      <c r="TTI4573" s="151"/>
      <c r="TTJ4573" s="151"/>
      <c r="TTK4573" s="151"/>
      <c r="TTL4573" s="151"/>
      <c r="TTM4573" s="151"/>
      <c r="TTN4573" s="151"/>
      <c r="TTO4573" s="151"/>
      <c r="TTP4573" s="151"/>
      <c r="TTQ4573" s="151"/>
      <c r="TTR4573" s="151"/>
      <c r="TTS4573" s="151"/>
      <c r="TTT4573" s="151"/>
      <c r="TTU4573" s="151"/>
      <c r="TTV4573" s="151"/>
      <c r="TTW4573" s="151"/>
      <c r="TTX4573" s="151"/>
      <c r="TTY4573" s="151"/>
      <c r="TTZ4573" s="151"/>
      <c r="TUA4573" s="151"/>
      <c r="TUB4573" s="151"/>
      <c r="TUC4573" s="151"/>
      <c r="TUD4573" s="151"/>
      <c r="TUE4573" s="151"/>
      <c r="TUF4573" s="151"/>
      <c r="TUG4573" s="151"/>
      <c r="TUH4573" s="151"/>
      <c r="TUI4573" s="151"/>
      <c r="TUJ4573" s="151"/>
      <c r="TUK4573" s="151"/>
      <c r="TUL4573" s="151"/>
      <c r="TUM4573" s="151"/>
      <c r="TUN4573" s="151"/>
      <c r="TUO4573" s="151"/>
      <c r="TUP4573" s="151"/>
      <c r="TUQ4573" s="151"/>
      <c r="TUR4573" s="151"/>
      <c r="TUS4573" s="151"/>
      <c r="TUT4573" s="151"/>
      <c r="TUU4573" s="151"/>
      <c r="TUV4573" s="151"/>
      <c r="TUW4573" s="151"/>
      <c r="TUX4573" s="151"/>
      <c r="TUY4573" s="151"/>
      <c r="TUZ4573" s="151"/>
      <c r="TVA4573" s="151"/>
      <c r="TVB4573" s="151"/>
      <c r="TVC4573" s="151"/>
      <c r="TVD4573" s="151"/>
      <c r="TVE4573" s="151"/>
      <c r="TVF4573" s="151"/>
      <c r="TVG4573" s="151"/>
      <c r="TVH4573" s="151"/>
      <c r="TVI4573" s="151"/>
      <c r="TVJ4573" s="151"/>
      <c r="TVK4573" s="151"/>
      <c r="TVL4573" s="151"/>
      <c r="TVM4573" s="151"/>
      <c r="TVN4573" s="151"/>
      <c r="TVO4573" s="151"/>
      <c r="TVP4573" s="151"/>
      <c r="TVQ4573" s="151"/>
      <c r="TVR4573" s="151"/>
      <c r="TVS4573" s="151"/>
      <c r="TVT4573" s="151"/>
      <c r="TVU4573" s="151"/>
      <c r="TVV4573" s="151"/>
      <c r="TVW4573" s="151"/>
      <c r="TVX4573" s="151"/>
      <c r="TVY4573" s="151"/>
      <c r="TVZ4573" s="151"/>
      <c r="TWA4573" s="151"/>
      <c r="TWB4573" s="151"/>
      <c r="TWC4573" s="151"/>
      <c r="TWD4573" s="151"/>
      <c r="TWE4573" s="151"/>
      <c r="TWF4573" s="151"/>
      <c r="TWG4573" s="151"/>
      <c r="TWH4573" s="151"/>
      <c r="TWI4573" s="151"/>
      <c r="TWJ4573" s="151"/>
      <c r="TWK4573" s="151"/>
      <c r="TWL4573" s="151"/>
      <c r="TWM4573" s="151"/>
      <c r="TWN4573" s="151"/>
      <c r="TWO4573" s="151"/>
      <c r="TWP4573" s="151"/>
      <c r="TWQ4573" s="151"/>
      <c r="TWR4573" s="151"/>
      <c r="TWS4573" s="151"/>
      <c r="TWT4573" s="151"/>
      <c r="TWU4573" s="151"/>
      <c r="TWV4573" s="151"/>
      <c r="TWW4573" s="151"/>
      <c r="TWX4573" s="151"/>
      <c r="TWY4573" s="151"/>
      <c r="TWZ4573" s="151"/>
      <c r="TXA4573" s="151"/>
      <c r="TXB4573" s="151"/>
      <c r="TXC4573" s="151"/>
      <c r="TXD4573" s="151"/>
      <c r="TXE4573" s="151"/>
      <c r="TXF4573" s="151"/>
      <c r="TXG4573" s="151"/>
      <c r="TXH4573" s="151"/>
      <c r="TXI4573" s="151"/>
      <c r="TXJ4573" s="151"/>
      <c r="TXK4573" s="151"/>
      <c r="TXL4573" s="151"/>
      <c r="TXM4573" s="151"/>
      <c r="TXN4573" s="151"/>
      <c r="TXO4573" s="151"/>
      <c r="TXP4573" s="151"/>
      <c r="TXQ4573" s="151"/>
      <c r="TXR4573" s="151"/>
      <c r="TXS4573" s="151"/>
      <c r="TXT4573" s="151"/>
      <c r="TXU4573" s="151"/>
      <c r="TXV4573" s="151"/>
      <c r="TXW4573" s="151"/>
      <c r="TXX4573" s="151"/>
      <c r="TXY4573" s="151"/>
      <c r="TXZ4573" s="151"/>
      <c r="TYA4573" s="151"/>
      <c r="TYB4573" s="151"/>
      <c r="TYC4573" s="151"/>
      <c r="TYD4573" s="151"/>
      <c r="TYE4573" s="151"/>
      <c r="TYF4573" s="151"/>
      <c r="TYG4573" s="151"/>
      <c r="TYH4573" s="151"/>
      <c r="TYI4573" s="151"/>
      <c r="TYJ4573" s="151"/>
      <c r="TYK4573" s="151"/>
      <c r="TYL4573" s="151"/>
      <c r="TYM4573" s="151"/>
      <c r="TYN4573" s="151"/>
      <c r="TYO4573" s="151"/>
      <c r="TYP4573" s="151"/>
      <c r="TYQ4573" s="151"/>
      <c r="TYR4573" s="151"/>
      <c r="TYS4573" s="151"/>
      <c r="TYT4573" s="151"/>
      <c r="TYU4573" s="151"/>
      <c r="TYV4573" s="151"/>
      <c r="TYW4573" s="151"/>
      <c r="TYX4573" s="151"/>
      <c r="TYY4573" s="151"/>
      <c r="TYZ4573" s="151"/>
      <c r="TZA4573" s="151"/>
      <c r="TZB4573" s="151"/>
      <c r="TZC4573" s="151"/>
      <c r="TZD4573" s="151"/>
      <c r="TZE4573" s="151"/>
      <c r="TZF4573" s="151"/>
      <c r="TZG4573" s="151"/>
      <c r="TZH4573" s="151"/>
      <c r="TZI4573" s="151"/>
      <c r="TZJ4573" s="151"/>
      <c r="TZK4573" s="151"/>
      <c r="TZL4573" s="151"/>
      <c r="TZM4573" s="151"/>
      <c r="TZN4573" s="151"/>
      <c r="TZO4573" s="151"/>
      <c r="TZP4573" s="151"/>
      <c r="TZQ4573" s="151"/>
      <c r="TZR4573" s="151"/>
      <c r="TZS4573" s="151"/>
      <c r="TZT4573" s="151"/>
      <c r="TZU4573" s="151"/>
      <c r="TZV4573" s="151"/>
      <c r="TZW4573" s="151"/>
      <c r="TZX4573" s="151"/>
      <c r="TZY4573" s="151"/>
      <c r="TZZ4573" s="151"/>
      <c r="UAA4573" s="151"/>
      <c r="UAB4573" s="151"/>
      <c r="UAC4573" s="151"/>
      <c r="UAD4573" s="151"/>
      <c r="UAE4573" s="151"/>
      <c r="UAF4573" s="151"/>
      <c r="UAG4573" s="151"/>
      <c r="UAH4573" s="151"/>
      <c r="UAI4573" s="151"/>
      <c r="UAJ4573" s="151"/>
      <c r="UAK4573" s="151"/>
      <c r="UAL4573" s="151"/>
      <c r="UAM4573" s="151"/>
      <c r="UAN4573" s="151"/>
      <c r="UAO4573" s="151"/>
      <c r="UAP4573" s="151"/>
      <c r="UAQ4573" s="151"/>
      <c r="UAR4573" s="151"/>
      <c r="UAS4573" s="151"/>
      <c r="UAT4573" s="151"/>
      <c r="UAU4573" s="151"/>
      <c r="UAV4573" s="151"/>
      <c r="UAW4573" s="151"/>
      <c r="UAX4573" s="151"/>
      <c r="UAY4573" s="151"/>
      <c r="UAZ4573" s="151"/>
      <c r="UBA4573" s="151"/>
      <c r="UBB4573" s="151"/>
      <c r="UBC4573" s="151"/>
      <c r="UBD4573" s="151"/>
      <c r="UBE4573" s="151"/>
      <c r="UBF4573" s="151"/>
      <c r="UBG4573" s="151"/>
      <c r="UBH4573" s="151"/>
      <c r="UBI4573" s="151"/>
      <c r="UBJ4573" s="151"/>
      <c r="UBK4573" s="151"/>
      <c r="UBL4573" s="151"/>
      <c r="UBM4573" s="151"/>
      <c r="UBN4573" s="151"/>
      <c r="UBO4573" s="151"/>
      <c r="UBP4573" s="151"/>
      <c r="UBQ4573" s="151"/>
      <c r="UBR4573" s="151"/>
      <c r="UBS4573" s="151"/>
      <c r="UBT4573" s="151"/>
      <c r="UBU4573" s="151"/>
      <c r="UBV4573" s="151"/>
      <c r="UBW4573" s="151"/>
      <c r="UBX4573" s="151"/>
      <c r="UBY4573" s="151"/>
      <c r="UBZ4573" s="151"/>
      <c r="UCA4573" s="151"/>
      <c r="UCB4573" s="151"/>
      <c r="UCC4573" s="151"/>
      <c r="UCD4573" s="151"/>
      <c r="UCE4573" s="151"/>
      <c r="UCF4573" s="151"/>
      <c r="UCG4573" s="151"/>
      <c r="UCH4573" s="151"/>
      <c r="UCI4573" s="151"/>
      <c r="UCJ4573" s="151"/>
      <c r="UCK4573" s="151"/>
      <c r="UCL4573" s="151"/>
      <c r="UCM4573" s="151"/>
      <c r="UCN4573" s="151"/>
      <c r="UCO4573" s="151"/>
      <c r="UCP4573" s="151"/>
      <c r="UCQ4573" s="151"/>
      <c r="UCR4573" s="151"/>
      <c r="UCS4573" s="151"/>
      <c r="UCT4573" s="151"/>
      <c r="UCU4573" s="151"/>
      <c r="UCV4573" s="151"/>
      <c r="UCW4573" s="151"/>
      <c r="UCX4573" s="151"/>
      <c r="UCY4573" s="151"/>
      <c r="UCZ4573" s="151"/>
      <c r="UDA4573" s="151"/>
      <c r="UDB4573" s="151"/>
      <c r="UDC4573" s="151"/>
      <c r="UDD4573" s="151"/>
      <c r="UDE4573" s="151"/>
      <c r="UDF4573" s="151"/>
      <c r="UDG4573" s="151"/>
      <c r="UDH4573" s="151"/>
      <c r="UDI4573" s="151"/>
      <c r="UDJ4573" s="151"/>
      <c r="UDK4573" s="151"/>
      <c r="UDL4573" s="151"/>
      <c r="UDM4573" s="151"/>
      <c r="UDN4573" s="151"/>
      <c r="UDO4573" s="151"/>
      <c r="UDP4573" s="151"/>
      <c r="UDQ4573" s="151"/>
      <c r="UDR4573" s="151"/>
      <c r="UDS4573" s="151"/>
      <c r="UDT4573" s="151"/>
      <c r="UDU4573" s="151"/>
      <c r="UDV4573" s="151"/>
      <c r="UDW4573" s="151"/>
      <c r="UDX4573" s="151"/>
      <c r="UDY4573" s="151"/>
      <c r="UDZ4573" s="151"/>
      <c r="UEA4573" s="151"/>
      <c r="UEB4573" s="151"/>
      <c r="UEC4573" s="151"/>
      <c r="UED4573" s="151"/>
      <c r="UEE4573" s="151"/>
      <c r="UEF4573" s="151"/>
      <c r="UEG4573" s="151"/>
      <c r="UEH4573" s="151"/>
      <c r="UEI4573" s="151"/>
      <c r="UEJ4573" s="151"/>
      <c r="UEK4573" s="151"/>
      <c r="UEL4573" s="151"/>
      <c r="UEM4573" s="151"/>
      <c r="UEN4573" s="151"/>
      <c r="UEO4573" s="151"/>
      <c r="UEP4573" s="151"/>
      <c r="UEQ4573" s="151"/>
      <c r="UER4573" s="151"/>
      <c r="UES4573" s="151"/>
      <c r="UET4573" s="151"/>
      <c r="UEU4573" s="151"/>
      <c r="UEV4573" s="151"/>
      <c r="UEW4573" s="151"/>
      <c r="UEX4573" s="151"/>
      <c r="UEY4573" s="151"/>
      <c r="UEZ4573" s="151"/>
      <c r="UFA4573" s="151"/>
      <c r="UFB4573" s="151"/>
      <c r="UFC4573" s="151"/>
      <c r="UFD4573" s="151"/>
      <c r="UFE4573" s="151"/>
      <c r="UFF4573" s="151"/>
      <c r="UFG4573" s="151"/>
      <c r="UFH4573" s="151"/>
      <c r="UFI4573" s="151"/>
      <c r="UFJ4573" s="151"/>
      <c r="UFK4573" s="151"/>
      <c r="UFL4573" s="151"/>
      <c r="UFM4573" s="151"/>
      <c r="UFN4573" s="151"/>
      <c r="UFO4573" s="151"/>
      <c r="UFP4573" s="151"/>
      <c r="UFQ4573" s="151"/>
      <c r="UFR4573" s="151"/>
      <c r="UFS4573" s="151"/>
      <c r="UFT4573" s="151"/>
      <c r="UFU4573" s="151"/>
      <c r="UFV4573" s="151"/>
      <c r="UFW4573" s="151"/>
      <c r="UFX4573" s="151"/>
      <c r="UFY4573" s="151"/>
      <c r="UFZ4573" s="151"/>
      <c r="UGA4573" s="151"/>
      <c r="UGB4573" s="151"/>
      <c r="UGC4573" s="151"/>
      <c r="UGD4573" s="151"/>
      <c r="UGE4573" s="151"/>
      <c r="UGF4573" s="151"/>
      <c r="UGG4573" s="151"/>
      <c r="UGH4573" s="151"/>
      <c r="UGI4573" s="151"/>
      <c r="UGJ4573" s="151"/>
      <c r="UGK4573" s="151"/>
      <c r="UGL4573" s="151"/>
      <c r="UGM4573" s="151"/>
      <c r="UGN4573" s="151"/>
      <c r="UGO4573" s="151"/>
      <c r="UGP4573" s="151"/>
      <c r="UGQ4573" s="151"/>
      <c r="UGR4573" s="151"/>
      <c r="UGS4573" s="151"/>
      <c r="UGT4573" s="151"/>
      <c r="UGU4573" s="151"/>
      <c r="UGV4573" s="151"/>
      <c r="UGW4573" s="151"/>
      <c r="UGX4573" s="151"/>
      <c r="UGY4573" s="151"/>
      <c r="UGZ4573" s="151"/>
      <c r="UHA4573" s="151"/>
      <c r="UHB4573" s="151"/>
      <c r="UHC4573" s="151"/>
      <c r="UHD4573" s="151"/>
      <c r="UHE4573" s="151"/>
      <c r="UHF4573" s="151"/>
      <c r="UHG4573" s="151"/>
      <c r="UHH4573" s="151"/>
      <c r="UHI4573" s="151"/>
      <c r="UHJ4573" s="151"/>
      <c r="UHK4573" s="151"/>
      <c r="UHL4573" s="151"/>
      <c r="UHM4573" s="151"/>
      <c r="UHN4573" s="151"/>
      <c r="UHO4573" s="151"/>
      <c r="UHP4573" s="151"/>
      <c r="UHQ4573" s="151"/>
      <c r="UHR4573" s="151"/>
      <c r="UHS4573" s="151"/>
      <c r="UHT4573" s="151"/>
      <c r="UHU4573" s="151"/>
      <c r="UHV4573" s="151"/>
      <c r="UHW4573" s="151"/>
      <c r="UHX4573" s="151"/>
      <c r="UHY4573" s="151"/>
      <c r="UHZ4573" s="151"/>
      <c r="UIA4573" s="151"/>
      <c r="UIB4573" s="151"/>
      <c r="UIC4573" s="151"/>
      <c r="UID4573" s="151"/>
      <c r="UIE4573" s="151"/>
      <c r="UIF4573" s="151"/>
      <c r="UIG4573" s="151"/>
      <c r="UIH4573" s="151"/>
      <c r="UII4573" s="151"/>
      <c r="UIJ4573" s="151"/>
      <c r="UIK4573" s="151"/>
      <c r="UIL4573" s="151"/>
      <c r="UIM4573" s="151"/>
      <c r="UIN4573" s="151"/>
      <c r="UIO4573" s="151"/>
      <c r="UIP4573" s="151"/>
      <c r="UIQ4573" s="151"/>
      <c r="UIR4573" s="151"/>
      <c r="UIS4573" s="151"/>
      <c r="UIT4573" s="151"/>
      <c r="UIU4573" s="151"/>
      <c r="UIV4573" s="151"/>
      <c r="UIW4573" s="151"/>
      <c r="UIX4573" s="151"/>
      <c r="UIY4573" s="151"/>
      <c r="UIZ4573" s="151"/>
      <c r="UJA4573" s="151"/>
      <c r="UJB4573" s="151"/>
      <c r="UJC4573" s="151"/>
      <c r="UJD4573" s="151"/>
      <c r="UJE4573" s="151"/>
      <c r="UJF4573" s="151"/>
      <c r="UJG4573" s="151"/>
      <c r="UJH4573" s="151"/>
      <c r="UJI4573" s="151"/>
      <c r="UJJ4573" s="151"/>
      <c r="UJK4573" s="151"/>
      <c r="UJL4573" s="151"/>
      <c r="UJM4573" s="151"/>
      <c r="UJN4573" s="151"/>
      <c r="UJO4573" s="151"/>
      <c r="UJP4573" s="151"/>
      <c r="UJQ4573" s="151"/>
      <c r="UJR4573" s="151"/>
      <c r="UJS4573" s="151"/>
      <c r="UJT4573" s="151"/>
      <c r="UJU4573" s="151"/>
      <c r="UJV4573" s="151"/>
      <c r="UJW4573" s="151"/>
      <c r="UJX4573" s="151"/>
      <c r="UJY4573" s="151"/>
      <c r="UJZ4573" s="151"/>
      <c r="UKA4573" s="151"/>
      <c r="UKB4573" s="151"/>
      <c r="UKC4573" s="151"/>
      <c r="UKD4573" s="151"/>
      <c r="UKE4573" s="151"/>
      <c r="UKF4573" s="151"/>
      <c r="UKG4573" s="151"/>
      <c r="UKH4573" s="151"/>
      <c r="UKI4573" s="151"/>
      <c r="UKJ4573" s="151"/>
      <c r="UKK4573" s="151"/>
      <c r="UKL4573" s="151"/>
      <c r="UKM4573" s="151"/>
      <c r="UKN4573" s="151"/>
      <c r="UKO4573" s="151"/>
      <c r="UKP4573" s="151"/>
      <c r="UKQ4573" s="151"/>
      <c r="UKR4573" s="151"/>
      <c r="UKS4573" s="151"/>
      <c r="UKT4573" s="151"/>
      <c r="UKU4573" s="151"/>
      <c r="UKV4573" s="151"/>
      <c r="UKW4573" s="151"/>
      <c r="UKX4573" s="151"/>
      <c r="UKY4573" s="151"/>
      <c r="UKZ4573" s="151"/>
      <c r="ULA4573" s="151"/>
      <c r="ULB4573" s="151"/>
      <c r="ULC4573" s="151"/>
      <c r="ULD4573" s="151"/>
      <c r="ULE4573" s="151"/>
      <c r="ULF4573" s="151"/>
      <c r="ULG4573" s="151"/>
      <c r="ULH4573" s="151"/>
      <c r="ULI4573" s="151"/>
      <c r="ULJ4573" s="151"/>
      <c r="ULK4573" s="151"/>
      <c r="ULL4573" s="151"/>
      <c r="ULM4573" s="151"/>
      <c r="ULN4573" s="151"/>
      <c r="ULO4573" s="151"/>
      <c r="ULP4573" s="151"/>
      <c r="ULQ4573" s="151"/>
      <c r="ULR4573" s="151"/>
      <c r="ULS4573" s="151"/>
      <c r="ULT4573" s="151"/>
      <c r="ULU4573" s="151"/>
      <c r="ULV4573" s="151"/>
      <c r="ULW4573" s="151"/>
      <c r="ULX4573" s="151"/>
      <c r="ULY4573" s="151"/>
      <c r="ULZ4573" s="151"/>
      <c r="UMA4573" s="151"/>
      <c r="UMB4573" s="151"/>
      <c r="UMC4573" s="151"/>
      <c r="UMD4573" s="151"/>
      <c r="UME4573" s="151"/>
      <c r="UMF4573" s="151"/>
      <c r="UMG4573" s="151"/>
      <c r="UMH4573" s="151"/>
      <c r="UMI4573" s="151"/>
      <c r="UMJ4573" s="151"/>
      <c r="UMK4573" s="151"/>
      <c r="UML4573" s="151"/>
      <c r="UMM4573" s="151"/>
      <c r="UMN4573" s="151"/>
      <c r="UMO4573" s="151"/>
      <c r="UMP4573" s="151"/>
      <c r="UMQ4573" s="151"/>
      <c r="UMR4573" s="151"/>
      <c r="UMS4573" s="151"/>
      <c r="UMT4573" s="151"/>
      <c r="UMU4573" s="151"/>
      <c r="UMV4573" s="151"/>
      <c r="UMW4573" s="151"/>
      <c r="UMX4573" s="151"/>
      <c r="UMY4573" s="151"/>
      <c r="UMZ4573" s="151"/>
      <c r="UNA4573" s="151"/>
      <c r="UNB4573" s="151"/>
      <c r="UNC4573" s="151"/>
      <c r="UND4573" s="151"/>
      <c r="UNE4573" s="151"/>
      <c r="UNF4573" s="151"/>
      <c r="UNG4573" s="151"/>
      <c r="UNH4573" s="151"/>
      <c r="UNI4573" s="151"/>
      <c r="UNJ4573" s="151"/>
      <c r="UNK4573" s="151"/>
      <c r="UNL4573" s="151"/>
      <c r="UNM4573" s="151"/>
      <c r="UNN4573" s="151"/>
      <c r="UNO4573" s="151"/>
      <c r="UNP4573" s="151"/>
      <c r="UNQ4573" s="151"/>
      <c r="UNR4573" s="151"/>
      <c r="UNS4573" s="151"/>
      <c r="UNT4573" s="151"/>
      <c r="UNU4573" s="151"/>
      <c r="UNV4573" s="151"/>
      <c r="UNW4573" s="151"/>
      <c r="UNX4573" s="151"/>
      <c r="UNY4573" s="151"/>
      <c r="UNZ4573" s="151"/>
      <c r="UOA4573" s="151"/>
      <c r="UOB4573" s="151"/>
      <c r="UOC4573" s="151"/>
      <c r="UOD4573" s="151"/>
      <c r="UOE4573" s="151"/>
      <c r="UOF4573" s="151"/>
      <c r="UOG4573" s="151"/>
      <c r="UOH4573" s="151"/>
      <c r="UOI4573" s="151"/>
      <c r="UOJ4573" s="151"/>
      <c r="UOK4573" s="151"/>
      <c r="UOL4573" s="151"/>
      <c r="UOM4573" s="151"/>
      <c r="UON4573" s="151"/>
      <c r="UOO4573" s="151"/>
      <c r="UOP4573" s="151"/>
      <c r="UOQ4573" s="151"/>
      <c r="UOR4573" s="151"/>
      <c r="UOS4573" s="151"/>
      <c r="UOT4573" s="151"/>
      <c r="UOU4573" s="151"/>
      <c r="UOV4573" s="151"/>
      <c r="UOW4573" s="151"/>
      <c r="UOX4573" s="151"/>
      <c r="UOY4573" s="151"/>
      <c r="UOZ4573" s="151"/>
      <c r="UPA4573" s="151"/>
      <c r="UPB4573" s="151"/>
      <c r="UPC4573" s="151"/>
      <c r="UPD4573" s="151"/>
      <c r="UPE4573" s="151"/>
      <c r="UPF4573" s="151"/>
      <c r="UPG4573" s="151"/>
      <c r="UPH4573" s="151"/>
      <c r="UPI4573" s="151"/>
      <c r="UPJ4573" s="151"/>
      <c r="UPK4573" s="151"/>
      <c r="UPL4573" s="151"/>
      <c r="UPM4573" s="151"/>
      <c r="UPN4573" s="151"/>
      <c r="UPO4573" s="151"/>
      <c r="UPP4573" s="151"/>
      <c r="UPQ4573" s="151"/>
      <c r="UPR4573" s="151"/>
      <c r="UPS4573" s="151"/>
      <c r="UPT4573" s="151"/>
      <c r="UPU4573" s="151"/>
      <c r="UPV4573" s="151"/>
      <c r="UPW4573" s="151"/>
      <c r="UPX4573" s="151"/>
      <c r="UPY4573" s="151"/>
      <c r="UPZ4573" s="151"/>
      <c r="UQA4573" s="151"/>
      <c r="UQB4573" s="151"/>
      <c r="UQC4573" s="151"/>
      <c r="UQD4573" s="151"/>
      <c r="UQE4573" s="151"/>
      <c r="UQF4573" s="151"/>
      <c r="UQG4573" s="151"/>
      <c r="UQH4573" s="151"/>
      <c r="UQI4573" s="151"/>
      <c r="UQJ4573" s="151"/>
      <c r="UQK4573" s="151"/>
      <c r="UQL4573" s="151"/>
      <c r="UQM4573" s="151"/>
      <c r="UQN4573" s="151"/>
      <c r="UQO4573" s="151"/>
      <c r="UQP4573" s="151"/>
      <c r="UQQ4573" s="151"/>
      <c r="UQR4573" s="151"/>
      <c r="UQS4573" s="151"/>
      <c r="UQT4573" s="151"/>
      <c r="UQU4573" s="151"/>
      <c r="UQV4573" s="151"/>
      <c r="UQW4573" s="151"/>
      <c r="UQX4573" s="151"/>
      <c r="UQY4573" s="151"/>
      <c r="UQZ4573" s="151"/>
      <c r="URA4573" s="151"/>
      <c r="URB4573" s="151"/>
      <c r="URC4573" s="151"/>
      <c r="URD4573" s="151"/>
      <c r="URE4573" s="151"/>
      <c r="URF4573" s="151"/>
      <c r="URG4573" s="151"/>
      <c r="URH4573" s="151"/>
      <c r="URI4573" s="151"/>
      <c r="URJ4573" s="151"/>
      <c r="URK4573" s="151"/>
      <c r="URL4573" s="151"/>
      <c r="URM4573" s="151"/>
      <c r="URN4573" s="151"/>
      <c r="URO4573" s="151"/>
      <c r="URP4573" s="151"/>
      <c r="URQ4573" s="151"/>
      <c r="URR4573" s="151"/>
      <c r="URS4573" s="151"/>
      <c r="URT4573" s="151"/>
      <c r="URU4573" s="151"/>
      <c r="URV4573" s="151"/>
      <c r="URW4573" s="151"/>
      <c r="URX4573" s="151"/>
      <c r="URY4573" s="151"/>
      <c r="URZ4573" s="151"/>
      <c r="USA4573" s="151"/>
      <c r="USB4573" s="151"/>
      <c r="USC4573" s="151"/>
      <c r="USD4573" s="151"/>
      <c r="USE4573" s="151"/>
      <c r="USF4573" s="151"/>
      <c r="USG4573" s="151"/>
      <c r="USH4573" s="151"/>
      <c r="USI4573" s="151"/>
      <c r="USJ4573" s="151"/>
      <c r="USK4573" s="151"/>
      <c r="USL4573" s="151"/>
      <c r="USM4573" s="151"/>
      <c r="USN4573" s="151"/>
      <c r="USO4573" s="151"/>
      <c r="USP4573" s="151"/>
      <c r="USQ4573" s="151"/>
      <c r="USR4573" s="151"/>
      <c r="USS4573" s="151"/>
      <c r="UST4573" s="151"/>
      <c r="USU4573" s="151"/>
      <c r="USV4573" s="151"/>
      <c r="USW4573" s="151"/>
      <c r="USX4573" s="151"/>
      <c r="USY4573" s="151"/>
      <c r="USZ4573" s="151"/>
      <c r="UTA4573" s="151"/>
      <c r="UTB4573" s="151"/>
      <c r="UTC4573" s="151"/>
      <c r="UTD4573" s="151"/>
      <c r="UTE4573" s="151"/>
      <c r="UTF4573" s="151"/>
      <c r="UTG4573" s="151"/>
      <c r="UTH4573" s="151"/>
      <c r="UTI4573" s="151"/>
      <c r="UTJ4573" s="151"/>
      <c r="UTK4573" s="151"/>
      <c r="UTL4573" s="151"/>
      <c r="UTM4573" s="151"/>
      <c r="UTN4573" s="151"/>
      <c r="UTO4573" s="151"/>
      <c r="UTP4573" s="151"/>
      <c r="UTQ4573" s="151"/>
      <c r="UTR4573" s="151"/>
      <c r="UTS4573" s="151"/>
      <c r="UTT4573" s="151"/>
      <c r="UTU4573" s="151"/>
      <c r="UTV4573" s="151"/>
      <c r="UTW4573" s="151"/>
      <c r="UTX4573" s="151"/>
      <c r="UTY4573" s="151"/>
      <c r="UTZ4573" s="151"/>
      <c r="UUA4573" s="151"/>
      <c r="UUB4573" s="151"/>
      <c r="UUC4573" s="151"/>
      <c r="UUD4573" s="151"/>
      <c r="UUE4573" s="151"/>
      <c r="UUF4573" s="151"/>
      <c r="UUG4573" s="151"/>
      <c r="UUH4573" s="151"/>
      <c r="UUI4573" s="151"/>
      <c r="UUJ4573" s="151"/>
      <c r="UUK4573" s="151"/>
      <c r="UUL4573" s="151"/>
      <c r="UUM4573" s="151"/>
      <c r="UUN4573" s="151"/>
      <c r="UUO4573" s="151"/>
      <c r="UUP4573" s="151"/>
      <c r="UUQ4573" s="151"/>
      <c r="UUR4573" s="151"/>
      <c r="UUS4573" s="151"/>
      <c r="UUT4573" s="151"/>
      <c r="UUU4573" s="151"/>
      <c r="UUV4573" s="151"/>
      <c r="UUW4573" s="151"/>
      <c r="UUX4573" s="151"/>
      <c r="UUY4573" s="151"/>
      <c r="UUZ4573" s="151"/>
      <c r="UVA4573" s="151"/>
      <c r="UVB4573" s="151"/>
      <c r="UVC4573" s="151"/>
      <c r="UVD4573" s="151"/>
      <c r="UVE4573" s="151"/>
      <c r="UVF4573" s="151"/>
      <c r="UVG4573" s="151"/>
      <c r="UVH4573" s="151"/>
      <c r="UVI4573" s="151"/>
      <c r="UVJ4573" s="151"/>
      <c r="UVK4573" s="151"/>
      <c r="UVL4573" s="151"/>
      <c r="UVM4573" s="151"/>
      <c r="UVN4573" s="151"/>
      <c r="UVO4573" s="151"/>
      <c r="UVP4573" s="151"/>
      <c r="UVQ4573" s="151"/>
      <c r="UVR4573" s="151"/>
      <c r="UVS4573" s="151"/>
      <c r="UVT4573" s="151"/>
      <c r="UVU4573" s="151"/>
      <c r="UVV4573" s="151"/>
      <c r="UVW4573" s="151"/>
      <c r="UVX4573" s="151"/>
      <c r="UVY4573" s="151"/>
      <c r="UVZ4573" s="151"/>
      <c r="UWA4573" s="151"/>
      <c r="UWB4573" s="151"/>
      <c r="UWC4573" s="151"/>
      <c r="UWD4573" s="151"/>
      <c r="UWE4573" s="151"/>
      <c r="UWF4573" s="151"/>
      <c r="UWG4573" s="151"/>
      <c r="UWH4573" s="151"/>
      <c r="UWI4573" s="151"/>
      <c r="UWJ4573" s="151"/>
      <c r="UWK4573" s="151"/>
      <c r="UWL4573" s="151"/>
      <c r="UWM4573" s="151"/>
      <c r="UWN4573" s="151"/>
      <c r="UWO4573" s="151"/>
      <c r="UWP4573" s="151"/>
      <c r="UWQ4573" s="151"/>
      <c r="UWR4573" s="151"/>
      <c r="UWS4573" s="151"/>
      <c r="UWT4573" s="151"/>
      <c r="UWU4573" s="151"/>
      <c r="UWV4573" s="151"/>
      <c r="UWW4573" s="151"/>
      <c r="UWX4573" s="151"/>
      <c r="UWY4573" s="151"/>
      <c r="UWZ4573" s="151"/>
      <c r="UXA4573" s="151"/>
      <c r="UXB4573" s="151"/>
      <c r="UXC4573" s="151"/>
      <c r="UXD4573" s="151"/>
      <c r="UXE4573" s="151"/>
      <c r="UXF4573" s="151"/>
      <c r="UXG4573" s="151"/>
      <c r="UXH4573" s="151"/>
      <c r="UXI4573" s="151"/>
      <c r="UXJ4573" s="151"/>
      <c r="UXK4573" s="151"/>
      <c r="UXL4573" s="151"/>
      <c r="UXM4573" s="151"/>
      <c r="UXN4573" s="151"/>
      <c r="UXO4573" s="151"/>
      <c r="UXP4573" s="151"/>
      <c r="UXQ4573" s="151"/>
      <c r="UXR4573" s="151"/>
      <c r="UXS4573" s="151"/>
      <c r="UXT4573" s="151"/>
      <c r="UXU4573" s="151"/>
      <c r="UXV4573" s="151"/>
      <c r="UXW4573" s="151"/>
      <c r="UXX4573" s="151"/>
      <c r="UXY4573" s="151"/>
      <c r="UXZ4573" s="151"/>
      <c r="UYA4573" s="151"/>
      <c r="UYB4573" s="151"/>
      <c r="UYC4573" s="151"/>
      <c r="UYD4573" s="151"/>
      <c r="UYE4573" s="151"/>
      <c r="UYF4573" s="151"/>
      <c r="UYG4573" s="151"/>
      <c r="UYH4573" s="151"/>
      <c r="UYI4573" s="151"/>
      <c r="UYJ4573" s="151"/>
      <c r="UYK4573" s="151"/>
      <c r="UYL4573" s="151"/>
      <c r="UYM4573" s="151"/>
      <c r="UYN4573" s="151"/>
      <c r="UYO4573" s="151"/>
      <c r="UYP4573" s="151"/>
      <c r="UYQ4573" s="151"/>
      <c r="UYR4573" s="151"/>
      <c r="UYS4573" s="151"/>
      <c r="UYT4573" s="151"/>
      <c r="UYU4573" s="151"/>
      <c r="UYV4573" s="151"/>
      <c r="UYW4573" s="151"/>
      <c r="UYX4573" s="151"/>
      <c r="UYY4573" s="151"/>
      <c r="UYZ4573" s="151"/>
      <c r="UZA4573" s="151"/>
      <c r="UZB4573" s="151"/>
      <c r="UZC4573" s="151"/>
      <c r="UZD4573" s="151"/>
      <c r="UZE4573" s="151"/>
      <c r="UZF4573" s="151"/>
      <c r="UZG4573" s="151"/>
      <c r="UZH4573" s="151"/>
      <c r="UZI4573" s="151"/>
      <c r="UZJ4573" s="151"/>
      <c r="UZK4573" s="151"/>
      <c r="UZL4573" s="151"/>
      <c r="UZM4573" s="151"/>
      <c r="UZN4573" s="151"/>
      <c r="UZO4573" s="151"/>
      <c r="UZP4573" s="151"/>
      <c r="UZQ4573" s="151"/>
      <c r="UZR4573" s="151"/>
      <c r="UZS4573" s="151"/>
      <c r="UZT4573" s="151"/>
      <c r="UZU4573" s="151"/>
      <c r="UZV4573" s="151"/>
      <c r="UZW4573" s="151"/>
      <c r="UZX4573" s="151"/>
      <c r="UZY4573" s="151"/>
      <c r="UZZ4573" s="151"/>
      <c r="VAA4573" s="151"/>
      <c r="VAB4573" s="151"/>
      <c r="VAC4573" s="151"/>
      <c r="VAD4573" s="151"/>
      <c r="VAE4573" s="151"/>
      <c r="VAF4573" s="151"/>
      <c r="VAG4573" s="151"/>
      <c r="VAH4573" s="151"/>
      <c r="VAI4573" s="151"/>
      <c r="VAJ4573" s="151"/>
      <c r="VAK4573" s="151"/>
      <c r="VAL4573" s="151"/>
      <c r="VAM4573" s="151"/>
      <c r="VAN4573" s="151"/>
      <c r="VAO4573" s="151"/>
      <c r="VAP4573" s="151"/>
      <c r="VAQ4573" s="151"/>
      <c r="VAR4573" s="151"/>
      <c r="VAS4573" s="151"/>
      <c r="VAT4573" s="151"/>
      <c r="VAU4573" s="151"/>
      <c r="VAV4573" s="151"/>
      <c r="VAW4573" s="151"/>
      <c r="VAX4573" s="151"/>
      <c r="VAY4573" s="151"/>
      <c r="VAZ4573" s="151"/>
      <c r="VBA4573" s="151"/>
      <c r="VBB4573" s="151"/>
      <c r="VBC4573" s="151"/>
      <c r="VBD4573" s="151"/>
      <c r="VBE4573" s="151"/>
      <c r="VBF4573" s="151"/>
      <c r="VBG4573" s="151"/>
      <c r="VBH4573" s="151"/>
      <c r="VBI4573" s="151"/>
      <c r="VBJ4573" s="151"/>
      <c r="VBK4573" s="151"/>
      <c r="VBL4573" s="151"/>
      <c r="VBM4573" s="151"/>
      <c r="VBN4573" s="151"/>
      <c r="VBO4573" s="151"/>
      <c r="VBP4573" s="151"/>
      <c r="VBQ4573" s="151"/>
      <c r="VBR4573" s="151"/>
      <c r="VBS4573" s="151"/>
      <c r="VBT4573" s="151"/>
      <c r="VBU4573" s="151"/>
      <c r="VBV4573" s="151"/>
      <c r="VBW4573" s="151"/>
      <c r="VBX4573" s="151"/>
      <c r="VBY4573" s="151"/>
      <c r="VBZ4573" s="151"/>
      <c r="VCA4573" s="151"/>
      <c r="VCB4573" s="151"/>
      <c r="VCC4573" s="151"/>
      <c r="VCD4573" s="151"/>
      <c r="VCE4573" s="151"/>
      <c r="VCF4573" s="151"/>
      <c r="VCG4573" s="151"/>
      <c r="VCH4573" s="151"/>
      <c r="VCI4573" s="151"/>
      <c r="VCJ4573" s="151"/>
      <c r="VCK4573" s="151"/>
      <c r="VCL4573" s="151"/>
      <c r="VCM4573" s="151"/>
      <c r="VCN4573" s="151"/>
      <c r="VCO4573" s="151"/>
      <c r="VCP4573" s="151"/>
      <c r="VCQ4573" s="151"/>
      <c r="VCR4573" s="151"/>
      <c r="VCS4573" s="151"/>
      <c r="VCT4573" s="151"/>
      <c r="VCU4573" s="151"/>
      <c r="VCV4573" s="151"/>
      <c r="VCW4573" s="151"/>
      <c r="VCX4573" s="151"/>
      <c r="VCY4573" s="151"/>
      <c r="VCZ4573" s="151"/>
      <c r="VDA4573" s="151"/>
      <c r="VDB4573" s="151"/>
      <c r="VDC4573" s="151"/>
      <c r="VDD4573" s="151"/>
      <c r="VDE4573" s="151"/>
      <c r="VDF4573" s="151"/>
      <c r="VDG4573" s="151"/>
      <c r="VDH4573" s="151"/>
      <c r="VDI4573" s="151"/>
      <c r="VDJ4573" s="151"/>
      <c r="VDK4573" s="151"/>
      <c r="VDL4573" s="151"/>
      <c r="VDM4573" s="151"/>
      <c r="VDN4573" s="151"/>
      <c r="VDO4573" s="151"/>
      <c r="VDP4573" s="151"/>
      <c r="VDQ4573" s="151"/>
      <c r="VDR4573" s="151"/>
      <c r="VDS4573" s="151"/>
      <c r="VDT4573" s="151"/>
      <c r="VDU4573" s="151"/>
      <c r="VDV4573" s="151"/>
      <c r="VDW4573" s="151"/>
      <c r="VDX4573" s="151"/>
      <c r="VDY4573" s="151"/>
      <c r="VDZ4573" s="151"/>
      <c r="VEA4573" s="151"/>
      <c r="VEB4573" s="151"/>
      <c r="VEC4573" s="151"/>
      <c r="VED4573" s="151"/>
      <c r="VEE4573" s="151"/>
      <c r="VEF4573" s="151"/>
      <c r="VEG4573" s="151"/>
      <c r="VEH4573" s="151"/>
      <c r="VEI4573" s="151"/>
      <c r="VEJ4573" s="151"/>
      <c r="VEK4573" s="151"/>
      <c r="VEL4573" s="151"/>
      <c r="VEM4573" s="151"/>
      <c r="VEN4573" s="151"/>
      <c r="VEO4573" s="151"/>
      <c r="VEP4573" s="151"/>
      <c r="VEQ4573" s="151"/>
      <c r="VER4573" s="151"/>
      <c r="VES4573" s="151"/>
      <c r="VET4573" s="151"/>
      <c r="VEU4573" s="151"/>
      <c r="VEV4573" s="151"/>
      <c r="VEW4573" s="151"/>
      <c r="VEX4573" s="151"/>
      <c r="VEY4573" s="151"/>
      <c r="VEZ4573" s="151"/>
      <c r="VFA4573" s="151"/>
      <c r="VFB4573" s="151"/>
      <c r="VFC4573" s="151"/>
      <c r="VFD4573" s="151"/>
      <c r="VFE4573" s="151"/>
      <c r="VFF4573" s="151"/>
      <c r="VFG4573" s="151"/>
      <c r="VFH4573" s="151"/>
      <c r="VFI4573" s="151"/>
      <c r="VFJ4573" s="151"/>
      <c r="VFK4573" s="151"/>
      <c r="VFL4573" s="151"/>
      <c r="VFM4573" s="151"/>
      <c r="VFN4573" s="151"/>
      <c r="VFO4573" s="151"/>
      <c r="VFP4573" s="151"/>
      <c r="VFQ4573" s="151"/>
      <c r="VFR4573" s="151"/>
      <c r="VFS4573" s="151"/>
      <c r="VFT4573" s="151"/>
      <c r="VFU4573" s="151"/>
      <c r="VFV4573" s="151"/>
      <c r="VFW4573" s="151"/>
      <c r="VFX4573" s="151"/>
      <c r="VFY4573" s="151"/>
      <c r="VFZ4573" s="151"/>
      <c r="VGA4573" s="151"/>
      <c r="VGB4573" s="151"/>
      <c r="VGC4573" s="151"/>
      <c r="VGD4573" s="151"/>
      <c r="VGE4573" s="151"/>
      <c r="VGF4573" s="151"/>
      <c r="VGG4573" s="151"/>
      <c r="VGH4573" s="151"/>
      <c r="VGI4573" s="151"/>
      <c r="VGJ4573" s="151"/>
      <c r="VGK4573" s="151"/>
      <c r="VGL4573" s="151"/>
      <c r="VGM4573" s="151"/>
      <c r="VGN4573" s="151"/>
      <c r="VGO4573" s="151"/>
      <c r="VGP4573" s="151"/>
      <c r="VGQ4573" s="151"/>
      <c r="VGR4573" s="151"/>
      <c r="VGS4573" s="151"/>
      <c r="VGT4573" s="151"/>
      <c r="VGU4573" s="151"/>
      <c r="VGV4573" s="151"/>
      <c r="VGW4573" s="151"/>
      <c r="VGX4573" s="151"/>
      <c r="VGY4573" s="151"/>
      <c r="VGZ4573" s="151"/>
      <c r="VHA4573" s="151"/>
      <c r="VHB4573" s="151"/>
      <c r="VHC4573" s="151"/>
      <c r="VHD4573" s="151"/>
      <c r="VHE4573" s="151"/>
      <c r="VHF4573" s="151"/>
      <c r="VHG4573" s="151"/>
      <c r="VHH4573" s="151"/>
      <c r="VHI4573" s="151"/>
      <c r="VHJ4573" s="151"/>
      <c r="VHK4573" s="151"/>
      <c r="VHL4573" s="151"/>
      <c r="VHM4573" s="151"/>
      <c r="VHN4573" s="151"/>
      <c r="VHO4573" s="151"/>
      <c r="VHP4573" s="151"/>
      <c r="VHQ4573" s="151"/>
      <c r="VHR4573" s="151"/>
      <c r="VHS4573" s="151"/>
      <c r="VHT4573" s="151"/>
      <c r="VHU4573" s="151"/>
      <c r="VHV4573" s="151"/>
      <c r="VHW4573" s="151"/>
      <c r="VHX4573" s="151"/>
      <c r="VHY4573" s="151"/>
      <c r="VHZ4573" s="151"/>
      <c r="VIA4573" s="151"/>
      <c r="VIB4573" s="151"/>
      <c r="VIC4573" s="151"/>
      <c r="VID4573" s="151"/>
      <c r="VIE4573" s="151"/>
      <c r="VIF4573" s="151"/>
      <c r="VIG4573" s="151"/>
      <c r="VIH4573" s="151"/>
      <c r="VII4573" s="151"/>
      <c r="VIJ4573" s="151"/>
      <c r="VIK4573" s="151"/>
      <c r="VIL4573" s="151"/>
      <c r="VIM4573" s="151"/>
      <c r="VIN4573" s="151"/>
      <c r="VIO4573" s="151"/>
      <c r="VIP4573" s="151"/>
      <c r="VIQ4573" s="151"/>
      <c r="VIR4573" s="151"/>
      <c r="VIS4573" s="151"/>
      <c r="VIT4573" s="151"/>
      <c r="VIU4573" s="151"/>
      <c r="VIV4573" s="151"/>
      <c r="VIW4573" s="151"/>
      <c r="VIX4573" s="151"/>
      <c r="VIY4573" s="151"/>
      <c r="VIZ4573" s="151"/>
      <c r="VJA4573" s="151"/>
      <c r="VJB4573" s="151"/>
      <c r="VJC4573" s="151"/>
      <c r="VJD4573" s="151"/>
      <c r="VJE4573" s="151"/>
      <c r="VJF4573" s="151"/>
      <c r="VJG4573" s="151"/>
      <c r="VJH4573" s="151"/>
      <c r="VJI4573" s="151"/>
      <c r="VJJ4573" s="151"/>
      <c r="VJK4573" s="151"/>
      <c r="VJL4573" s="151"/>
      <c r="VJM4573" s="151"/>
      <c r="VJN4573" s="151"/>
      <c r="VJO4573" s="151"/>
      <c r="VJP4573" s="151"/>
      <c r="VJQ4573" s="151"/>
      <c r="VJR4573" s="151"/>
      <c r="VJS4573" s="151"/>
      <c r="VJT4573" s="151"/>
      <c r="VJU4573" s="151"/>
      <c r="VJV4573" s="151"/>
      <c r="VJW4573" s="151"/>
      <c r="VJX4573" s="151"/>
      <c r="VJY4573" s="151"/>
      <c r="VJZ4573" s="151"/>
      <c r="VKA4573" s="151"/>
      <c r="VKB4573" s="151"/>
      <c r="VKC4573" s="151"/>
      <c r="VKD4573" s="151"/>
      <c r="VKE4573" s="151"/>
      <c r="VKF4573" s="151"/>
      <c r="VKG4573" s="151"/>
      <c r="VKH4573" s="151"/>
      <c r="VKI4573" s="151"/>
      <c r="VKJ4573" s="151"/>
      <c r="VKK4573" s="151"/>
      <c r="VKL4573" s="151"/>
      <c r="VKM4573" s="151"/>
      <c r="VKN4573" s="151"/>
      <c r="VKO4573" s="151"/>
      <c r="VKP4573" s="151"/>
      <c r="VKQ4573" s="151"/>
      <c r="VKR4573" s="151"/>
      <c r="VKS4573" s="151"/>
      <c r="VKT4573" s="151"/>
      <c r="VKU4573" s="151"/>
      <c r="VKV4573" s="151"/>
      <c r="VKW4573" s="151"/>
      <c r="VKX4573" s="151"/>
      <c r="VKY4573" s="151"/>
      <c r="VKZ4573" s="151"/>
      <c r="VLA4573" s="151"/>
      <c r="VLB4573" s="151"/>
      <c r="VLC4573" s="151"/>
      <c r="VLD4573" s="151"/>
      <c r="VLE4573" s="151"/>
      <c r="VLF4573" s="151"/>
      <c r="VLG4573" s="151"/>
      <c r="VLH4573" s="151"/>
      <c r="VLI4573" s="151"/>
      <c r="VLJ4573" s="151"/>
      <c r="VLK4573" s="151"/>
      <c r="VLL4573" s="151"/>
      <c r="VLM4573" s="151"/>
      <c r="VLN4573" s="151"/>
      <c r="VLO4573" s="151"/>
      <c r="VLP4573" s="151"/>
      <c r="VLQ4573" s="151"/>
      <c r="VLR4573" s="151"/>
      <c r="VLS4573" s="151"/>
      <c r="VLT4573" s="151"/>
      <c r="VLU4573" s="151"/>
      <c r="VLV4573" s="151"/>
      <c r="VLW4573" s="151"/>
      <c r="VLX4573" s="151"/>
      <c r="VLY4573" s="151"/>
      <c r="VLZ4573" s="151"/>
      <c r="VMA4573" s="151"/>
      <c r="VMB4573" s="151"/>
      <c r="VMC4573" s="151"/>
      <c r="VMD4573" s="151"/>
      <c r="VME4573" s="151"/>
      <c r="VMF4573" s="151"/>
      <c r="VMG4573" s="151"/>
      <c r="VMH4573" s="151"/>
      <c r="VMI4573" s="151"/>
      <c r="VMJ4573" s="151"/>
      <c r="VMK4573" s="151"/>
      <c r="VML4573" s="151"/>
      <c r="VMM4573" s="151"/>
      <c r="VMN4573" s="151"/>
      <c r="VMO4573" s="151"/>
      <c r="VMP4573" s="151"/>
      <c r="VMQ4573" s="151"/>
      <c r="VMR4573" s="151"/>
      <c r="VMS4573" s="151"/>
      <c r="VMT4573" s="151"/>
      <c r="VMU4573" s="151"/>
      <c r="VMV4573" s="151"/>
      <c r="VMW4573" s="151"/>
      <c r="VMX4573" s="151"/>
      <c r="VMY4573" s="151"/>
      <c r="VMZ4573" s="151"/>
      <c r="VNA4573" s="151"/>
      <c r="VNB4573" s="151"/>
      <c r="VNC4573" s="151"/>
      <c r="VND4573" s="151"/>
      <c r="VNE4573" s="151"/>
      <c r="VNF4573" s="151"/>
      <c r="VNG4573" s="151"/>
      <c r="VNH4573" s="151"/>
      <c r="VNI4573" s="151"/>
      <c r="VNJ4573" s="151"/>
      <c r="VNK4573" s="151"/>
      <c r="VNL4573" s="151"/>
      <c r="VNM4573" s="151"/>
      <c r="VNN4573" s="151"/>
      <c r="VNO4573" s="151"/>
      <c r="VNP4573" s="151"/>
      <c r="VNQ4573" s="151"/>
      <c r="VNR4573" s="151"/>
      <c r="VNS4573" s="151"/>
      <c r="VNT4573" s="151"/>
      <c r="VNU4573" s="151"/>
      <c r="VNV4573" s="151"/>
      <c r="VNW4573" s="151"/>
      <c r="VNX4573" s="151"/>
      <c r="VNY4573" s="151"/>
      <c r="VNZ4573" s="151"/>
      <c r="VOA4573" s="151"/>
      <c r="VOB4573" s="151"/>
      <c r="VOC4573" s="151"/>
      <c r="VOD4573" s="151"/>
      <c r="VOE4573" s="151"/>
      <c r="VOF4573" s="151"/>
      <c r="VOG4573" s="151"/>
      <c r="VOH4573" s="151"/>
      <c r="VOI4573" s="151"/>
      <c r="VOJ4573" s="151"/>
      <c r="VOK4573" s="151"/>
      <c r="VOL4573" s="151"/>
      <c r="VOM4573" s="151"/>
      <c r="VON4573" s="151"/>
      <c r="VOO4573" s="151"/>
      <c r="VOP4573" s="151"/>
      <c r="VOQ4573" s="151"/>
      <c r="VOR4573" s="151"/>
      <c r="VOS4573" s="151"/>
      <c r="VOT4573" s="151"/>
      <c r="VOU4573" s="151"/>
      <c r="VOV4573" s="151"/>
      <c r="VOW4573" s="151"/>
      <c r="VOX4573" s="151"/>
      <c r="VOY4573" s="151"/>
      <c r="VOZ4573" s="151"/>
      <c r="VPA4573" s="151"/>
      <c r="VPB4573" s="151"/>
      <c r="VPC4573" s="151"/>
      <c r="VPD4573" s="151"/>
      <c r="VPE4573" s="151"/>
      <c r="VPF4573" s="151"/>
      <c r="VPG4573" s="151"/>
      <c r="VPH4573" s="151"/>
      <c r="VPI4573" s="151"/>
      <c r="VPJ4573" s="151"/>
      <c r="VPK4573" s="151"/>
      <c r="VPL4573" s="151"/>
      <c r="VPM4573" s="151"/>
      <c r="VPN4573" s="151"/>
      <c r="VPO4573" s="151"/>
      <c r="VPP4573" s="151"/>
      <c r="VPQ4573" s="151"/>
      <c r="VPR4573" s="151"/>
      <c r="VPS4573" s="151"/>
      <c r="VPT4573" s="151"/>
      <c r="VPU4573" s="151"/>
      <c r="VPV4573" s="151"/>
      <c r="VPW4573" s="151"/>
      <c r="VPX4573" s="151"/>
      <c r="VPY4573" s="151"/>
      <c r="VPZ4573" s="151"/>
      <c r="VQA4573" s="151"/>
      <c r="VQB4573" s="151"/>
      <c r="VQC4573" s="151"/>
      <c r="VQD4573" s="151"/>
      <c r="VQE4573" s="151"/>
      <c r="VQF4573" s="151"/>
      <c r="VQG4573" s="151"/>
      <c r="VQH4573" s="151"/>
      <c r="VQI4573" s="151"/>
      <c r="VQJ4573" s="151"/>
      <c r="VQK4573" s="151"/>
      <c r="VQL4573" s="151"/>
      <c r="VQM4573" s="151"/>
      <c r="VQN4573" s="151"/>
      <c r="VQO4573" s="151"/>
      <c r="VQP4573" s="151"/>
      <c r="VQQ4573" s="151"/>
      <c r="VQR4573" s="151"/>
      <c r="VQS4573" s="151"/>
      <c r="VQT4573" s="151"/>
      <c r="VQU4573" s="151"/>
      <c r="VQV4573" s="151"/>
      <c r="VQW4573" s="151"/>
      <c r="VQX4573" s="151"/>
      <c r="VQY4573" s="151"/>
      <c r="VQZ4573" s="151"/>
      <c r="VRA4573" s="151"/>
      <c r="VRB4573" s="151"/>
      <c r="VRC4573" s="151"/>
      <c r="VRD4573" s="151"/>
      <c r="VRE4573" s="151"/>
      <c r="VRF4573" s="151"/>
      <c r="VRG4573" s="151"/>
      <c r="VRH4573" s="151"/>
      <c r="VRI4573" s="151"/>
      <c r="VRJ4573" s="151"/>
      <c r="VRK4573" s="151"/>
      <c r="VRL4573" s="151"/>
      <c r="VRM4573" s="151"/>
      <c r="VRN4573" s="151"/>
      <c r="VRO4573" s="151"/>
      <c r="VRP4573" s="151"/>
      <c r="VRQ4573" s="151"/>
      <c r="VRR4573" s="151"/>
      <c r="VRS4573" s="151"/>
      <c r="VRT4573" s="151"/>
      <c r="VRU4573" s="151"/>
      <c r="VRV4573" s="151"/>
      <c r="VRW4573" s="151"/>
      <c r="VRX4573" s="151"/>
      <c r="VRY4573" s="151"/>
      <c r="VRZ4573" s="151"/>
      <c r="VSA4573" s="151"/>
      <c r="VSB4573" s="151"/>
      <c r="VSC4573" s="151"/>
      <c r="VSD4573" s="151"/>
      <c r="VSE4573" s="151"/>
      <c r="VSF4573" s="151"/>
      <c r="VSG4573" s="151"/>
      <c r="VSH4573" s="151"/>
      <c r="VSI4573" s="151"/>
      <c r="VSJ4573" s="151"/>
      <c r="VSK4573" s="151"/>
      <c r="VSL4573" s="151"/>
      <c r="VSM4573" s="151"/>
      <c r="VSN4573" s="151"/>
      <c r="VSO4573" s="151"/>
      <c r="VSP4573" s="151"/>
      <c r="VSQ4573" s="151"/>
      <c r="VSR4573" s="151"/>
      <c r="VSS4573" s="151"/>
      <c r="VST4573" s="151"/>
      <c r="VSU4573" s="151"/>
      <c r="VSV4573" s="151"/>
      <c r="VSW4573" s="151"/>
      <c r="VSX4573" s="151"/>
      <c r="VSY4573" s="151"/>
      <c r="VSZ4573" s="151"/>
      <c r="VTA4573" s="151"/>
      <c r="VTB4573" s="151"/>
      <c r="VTC4573" s="151"/>
      <c r="VTD4573" s="151"/>
      <c r="VTE4573" s="151"/>
      <c r="VTF4573" s="151"/>
      <c r="VTG4573" s="151"/>
      <c r="VTH4573" s="151"/>
      <c r="VTI4573" s="151"/>
      <c r="VTJ4573" s="151"/>
      <c r="VTK4573" s="151"/>
      <c r="VTL4573" s="151"/>
      <c r="VTM4573" s="151"/>
      <c r="VTN4573" s="151"/>
      <c r="VTO4573" s="151"/>
      <c r="VTP4573" s="151"/>
      <c r="VTQ4573" s="151"/>
      <c r="VTR4573" s="151"/>
      <c r="VTS4573" s="151"/>
      <c r="VTT4573" s="151"/>
      <c r="VTU4573" s="151"/>
      <c r="VTV4573" s="151"/>
      <c r="VTW4573" s="151"/>
      <c r="VTX4573" s="151"/>
      <c r="VTY4573" s="151"/>
      <c r="VTZ4573" s="151"/>
      <c r="VUA4573" s="151"/>
      <c r="VUB4573" s="151"/>
      <c r="VUC4573" s="151"/>
      <c r="VUD4573" s="151"/>
      <c r="VUE4573" s="151"/>
      <c r="VUF4573" s="151"/>
      <c r="VUG4573" s="151"/>
      <c r="VUH4573" s="151"/>
      <c r="VUI4573" s="151"/>
      <c r="VUJ4573" s="151"/>
      <c r="VUK4573" s="151"/>
      <c r="VUL4573" s="151"/>
      <c r="VUM4573" s="151"/>
      <c r="VUN4573" s="151"/>
      <c r="VUO4573" s="151"/>
      <c r="VUP4573" s="151"/>
      <c r="VUQ4573" s="151"/>
      <c r="VUR4573" s="151"/>
      <c r="VUS4573" s="151"/>
      <c r="VUT4573" s="151"/>
      <c r="VUU4573" s="151"/>
      <c r="VUV4573" s="151"/>
      <c r="VUW4573" s="151"/>
      <c r="VUX4573" s="151"/>
      <c r="VUY4573" s="151"/>
      <c r="VUZ4573" s="151"/>
      <c r="VVA4573" s="151"/>
      <c r="VVB4573" s="151"/>
      <c r="VVC4573" s="151"/>
      <c r="VVD4573" s="151"/>
      <c r="VVE4573" s="151"/>
      <c r="VVF4573" s="151"/>
      <c r="VVG4573" s="151"/>
      <c r="VVH4573" s="151"/>
      <c r="VVI4573" s="151"/>
      <c r="VVJ4573" s="151"/>
      <c r="VVK4573" s="151"/>
      <c r="VVL4573" s="151"/>
      <c r="VVM4573" s="151"/>
      <c r="VVN4573" s="151"/>
      <c r="VVO4573" s="151"/>
      <c r="VVP4573" s="151"/>
      <c r="VVQ4573" s="151"/>
      <c r="VVR4573" s="151"/>
      <c r="VVS4573" s="151"/>
      <c r="VVT4573" s="151"/>
      <c r="VVU4573" s="151"/>
      <c r="VVV4573" s="151"/>
      <c r="VVW4573" s="151"/>
      <c r="VVX4573" s="151"/>
      <c r="VVY4573" s="151"/>
      <c r="VVZ4573" s="151"/>
      <c r="VWA4573" s="151"/>
      <c r="VWB4573" s="151"/>
      <c r="VWC4573" s="151"/>
      <c r="VWD4573" s="151"/>
      <c r="VWE4573" s="151"/>
      <c r="VWF4573" s="151"/>
      <c r="VWG4573" s="151"/>
      <c r="VWH4573" s="151"/>
      <c r="VWI4573" s="151"/>
      <c r="VWJ4573" s="151"/>
      <c r="VWK4573" s="151"/>
      <c r="VWL4573" s="151"/>
      <c r="VWM4573" s="151"/>
      <c r="VWN4573" s="151"/>
      <c r="VWO4573" s="151"/>
      <c r="VWP4573" s="151"/>
      <c r="VWQ4573" s="151"/>
      <c r="VWR4573" s="151"/>
      <c r="VWS4573" s="151"/>
      <c r="VWT4573" s="151"/>
      <c r="VWU4573" s="151"/>
      <c r="VWV4573" s="151"/>
      <c r="VWW4573" s="151"/>
      <c r="VWX4573" s="151"/>
      <c r="VWY4573" s="151"/>
      <c r="VWZ4573" s="151"/>
      <c r="VXA4573" s="151"/>
      <c r="VXB4573" s="151"/>
      <c r="VXC4573" s="151"/>
      <c r="VXD4573" s="151"/>
      <c r="VXE4573" s="151"/>
      <c r="VXF4573" s="151"/>
      <c r="VXG4573" s="151"/>
      <c r="VXH4573" s="151"/>
      <c r="VXI4573" s="151"/>
      <c r="VXJ4573" s="151"/>
      <c r="VXK4573" s="151"/>
      <c r="VXL4573" s="151"/>
      <c r="VXM4573" s="151"/>
      <c r="VXN4573" s="151"/>
      <c r="VXO4573" s="151"/>
      <c r="VXP4573" s="151"/>
      <c r="VXQ4573" s="151"/>
      <c r="VXR4573" s="151"/>
      <c r="VXS4573" s="151"/>
      <c r="VXT4573" s="151"/>
      <c r="VXU4573" s="151"/>
      <c r="VXV4573" s="151"/>
      <c r="VXW4573" s="151"/>
      <c r="VXX4573" s="151"/>
      <c r="VXY4573" s="151"/>
      <c r="VXZ4573" s="151"/>
      <c r="VYA4573" s="151"/>
      <c r="VYB4573" s="151"/>
      <c r="VYC4573" s="151"/>
      <c r="VYD4573" s="151"/>
      <c r="VYE4573" s="151"/>
      <c r="VYF4573" s="151"/>
      <c r="VYG4573" s="151"/>
      <c r="VYH4573" s="151"/>
      <c r="VYI4573" s="151"/>
      <c r="VYJ4573" s="151"/>
      <c r="VYK4573" s="151"/>
      <c r="VYL4573" s="151"/>
      <c r="VYM4573" s="151"/>
      <c r="VYN4573" s="151"/>
      <c r="VYO4573" s="151"/>
      <c r="VYP4573" s="151"/>
      <c r="VYQ4573" s="151"/>
      <c r="VYR4573" s="151"/>
      <c r="VYS4573" s="151"/>
      <c r="VYT4573" s="151"/>
      <c r="VYU4573" s="151"/>
      <c r="VYV4573" s="151"/>
      <c r="VYW4573" s="151"/>
      <c r="VYX4573" s="151"/>
      <c r="VYY4573" s="151"/>
      <c r="VYZ4573" s="151"/>
      <c r="VZA4573" s="151"/>
      <c r="VZB4573" s="151"/>
      <c r="VZC4573" s="151"/>
      <c r="VZD4573" s="151"/>
      <c r="VZE4573" s="151"/>
      <c r="VZF4573" s="151"/>
      <c r="VZG4573" s="151"/>
      <c r="VZH4573" s="151"/>
      <c r="VZI4573" s="151"/>
      <c r="VZJ4573" s="151"/>
      <c r="VZK4573" s="151"/>
      <c r="VZL4573" s="151"/>
      <c r="VZM4573" s="151"/>
      <c r="VZN4573" s="151"/>
      <c r="VZO4573" s="151"/>
      <c r="VZP4573" s="151"/>
      <c r="VZQ4573" s="151"/>
      <c r="VZR4573" s="151"/>
      <c r="VZS4573" s="151"/>
      <c r="VZT4573" s="151"/>
      <c r="VZU4573" s="151"/>
      <c r="VZV4573" s="151"/>
      <c r="VZW4573" s="151"/>
      <c r="VZX4573" s="151"/>
      <c r="VZY4573" s="151"/>
      <c r="VZZ4573" s="151"/>
      <c r="WAA4573" s="151"/>
      <c r="WAB4573" s="151"/>
      <c r="WAC4573" s="151"/>
      <c r="WAD4573" s="151"/>
      <c r="WAE4573" s="151"/>
      <c r="WAF4573" s="151"/>
      <c r="WAG4573" s="151"/>
      <c r="WAH4573" s="151"/>
      <c r="WAI4573" s="151"/>
      <c r="WAJ4573" s="151"/>
      <c r="WAK4573" s="151"/>
      <c r="WAL4573" s="151"/>
      <c r="WAM4573" s="151"/>
      <c r="WAN4573" s="151"/>
      <c r="WAO4573" s="151"/>
      <c r="WAP4573" s="151"/>
      <c r="WAQ4573" s="151"/>
      <c r="WAR4573" s="151"/>
      <c r="WAS4573" s="151"/>
      <c r="WAT4573" s="151"/>
      <c r="WAU4573" s="151"/>
      <c r="WAV4573" s="151"/>
      <c r="WAW4573" s="151"/>
      <c r="WAX4573" s="151"/>
      <c r="WAY4573" s="151"/>
      <c r="WAZ4573" s="151"/>
      <c r="WBA4573" s="151"/>
      <c r="WBB4573" s="151"/>
      <c r="WBC4573" s="151"/>
      <c r="WBD4573" s="151"/>
      <c r="WBE4573" s="151"/>
      <c r="WBF4573" s="151"/>
      <c r="WBG4573" s="151"/>
      <c r="WBH4573" s="151"/>
      <c r="WBI4573" s="151"/>
      <c r="WBJ4573" s="151"/>
      <c r="WBK4573" s="151"/>
      <c r="WBL4573" s="151"/>
      <c r="WBM4573" s="151"/>
      <c r="WBN4573" s="151"/>
      <c r="WBO4573" s="151"/>
      <c r="WBP4573" s="151"/>
      <c r="WBQ4573" s="151"/>
      <c r="WBR4573" s="151"/>
      <c r="WBS4573" s="151"/>
      <c r="WBT4573" s="151"/>
      <c r="WBU4573" s="151"/>
      <c r="WBV4573" s="151"/>
      <c r="WBW4573" s="151"/>
      <c r="WBX4573" s="151"/>
      <c r="WBY4573" s="151"/>
      <c r="WBZ4573" s="151"/>
      <c r="WCA4573" s="151"/>
      <c r="WCB4573" s="151"/>
      <c r="WCC4573" s="151"/>
      <c r="WCD4573" s="151"/>
      <c r="WCE4573" s="151"/>
      <c r="WCF4573" s="151"/>
      <c r="WCG4573" s="151"/>
      <c r="WCH4573" s="151"/>
      <c r="WCI4573" s="151"/>
      <c r="WCJ4573" s="151"/>
      <c r="WCK4573" s="151"/>
      <c r="WCL4573" s="151"/>
      <c r="WCM4573" s="151"/>
      <c r="WCN4573" s="151"/>
      <c r="WCO4573" s="151"/>
      <c r="WCP4573" s="151"/>
      <c r="WCQ4573" s="151"/>
      <c r="WCR4573" s="151"/>
      <c r="WCS4573" s="151"/>
      <c r="WCT4573" s="151"/>
      <c r="WCU4573" s="151"/>
      <c r="WCV4573" s="151"/>
      <c r="WCW4573" s="151"/>
      <c r="WCX4573" s="151"/>
      <c r="WCY4573" s="151"/>
      <c r="WCZ4573" s="151"/>
      <c r="WDA4573" s="151"/>
      <c r="WDB4573" s="151"/>
      <c r="WDC4573" s="151"/>
      <c r="WDD4573" s="151"/>
      <c r="WDE4573" s="151"/>
      <c r="WDF4573" s="151"/>
      <c r="WDG4573" s="151"/>
      <c r="WDH4573" s="151"/>
      <c r="WDI4573" s="151"/>
      <c r="WDJ4573" s="151"/>
      <c r="WDK4573" s="151"/>
      <c r="WDL4573" s="151"/>
      <c r="WDM4573" s="151"/>
      <c r="WDN4573" s="151"/>
      <c r="WDO4573" s="151"/>
      <c r="WDP4573" s="151"/>
      <c r="WDQ4573" s="151"/>
      <c r="WDR4573" s="151"/>
      <c r="WDS4573" s="151"/>
      <c r="WDT4573" s="151"/>
      <c r="WDU4573" s="151"/>
      <c r="WDV4573" s="151"/>
      <c r="WDW4573" s="151"/>
      <c r="WDX4573" s="151"/>
      <c r="WDY4573" s="151"/>
      <c r="WDZ4573" s="151"/>
      <c r="WEA4573" s="151"/>
      <c r="WEB4573" s="151"/>
      <c r="WEC4573" s="151"/>
      <c r="WED4573" s="151"/>
      <c r="WEE4573" s="151"/>
      <c r="WEF4573" s="151"/>
      <c r="WEG4573" s="151"/>
      <c r="WEH4573" s="151"/>
      <c r="WEI4573" s="151"/>
      <c r="WEJ4573" s="151"/>
      <c r="WEK4573" s="151"/>
      <c r="WEL4573" s="151"/>
      <c r="WEM4573" s="151"/>
      <c r="WEN4573" s="151"/>
      <c r="WEO4573" s="151"/>
      <c r="WEP4573" s="151"/>
      <c r="WEQ4573" s="151"/>
      <c r="WER4573" s="151"/>
      <c r="WES4573" s="151"/>
      <c r="WET4573" s="151"/>
      <c r="WEU4573" s="151"/>
      <c r="WEV4573" s="151"/>
      <c r="WEW4573" s="151"/>
      <c r="WEX4573" s="151"/>
      <c r="WEY4573" s="151"/>
      <c r="WEZ4573" s="151"/>
      <c r="WFA4573" s="151"/>
      <c r="WFB4573" s="151"/>
      <c r="WFC4573" s="151"/>
      <c r="WFD4573" s="151"/>
      <c r="WFE4573" s="151"/>
      <c r="WFF4573" s="151"/>
      <c r="WFG4573" s="151"/>
      <c r="WFH4573" s="151"/>
      <c r="WFI4573" s="151"/>
      <c r="WFJ4573" s="151"/>
      <c r="WFK4573" s="151"/>
      <c r="WFL4573" s="151"/>
      <c r="WFM4573" s="151"/>
      <c r="WFN4573" s="151"/>
      <c r="WFO4573" s="151"/>
      <c r="WFP4573" s="151"/>
      <c r="WFQ4573" s="151"/>
      <c r="WFR4573" s="151"/>
      <c r="WFS4573" s="151"/>
      <c r="WFT4573" s="151"/>
      <c r="WFU4573" s="151"/>
      <c r="WFV4573" s="151"/>
      <c r="WFW4573" s="151"/>
      <c r="WFX4573" s="151"/>
      <c r="WFY4573" s="151"/>
      <c r="WFZ4573" s="151"/>
      <c r="WGA4573" s="151"/>
      <c r="WGB4573" s="151"/>
      <c r="WGC4573" s="151"/>
      <c r="WGD4573" s="151"/>
      <c r="WGE4573" s="151"/>
      <c r="WGF4573" s="151"/>
      <c r="WGG4573" s="151"/>
      <c r="WGH4573" s="151"/>
      <c r="WGI4573" s="151"/>
      <c r="WGJ4573" s="151"/>
      <c r="WGK4573" s="151"/>
      <c r="WGL4573" s="151"/>
      <c r="WGM4573" s="151"/>
      <c r="WGN4573" s="151"/>
      <c r="WGO4573" s="151"/>
      <c r="WGP4573" s="151"/>
      <c r="WGQ4573" s="151"/>
      <c r="WGR4573" s="151"/>
      <c r="WGS4573" s="151"/>
      <c r="WGT4573" s="151"/>
      <c r="WGU4573" s="151"/>
      <c r="WGV4573" s="151"/>
      <c r="WGW4573" s="151"/>
      <c r="WGX4573" s="151"/>
      <c r="WGY4573" s="151"/>
      <c r="WGZ4573" s="151"/>
      <c r="WHA4573" s="151"/>
      <c r="WHB4573" s="151"/>
      <c r="WHC4573" s="151"/>
      <c r="WHD4573" s="151"/>
      <c r="WHE4573" s="151"/>
      <c r="WHF4573" s="151"/>
      <c r="WHG4573" s="151"/>
      <c r="WHH4573" s="151"/>
      <c r="WHI4573" s="151"/>
      <c r="WHJ4573" s="151"/>
      <c r="WHK4573" s="151"/>
      <c r="WHL4573" s="151"/>
      <c r="WHM4573" s="151"/>
      <c r="WHN4573" s="151"/>
      <c r="WHO4573" s="151"/>
      <c r="WHP4573" s="151"/>
      <c r="WHQ4573" s="151"/>
      <c r="WHR4573" s="151"/>
      <c r="WHS4573" s="151"/>
      <c r="WHT4573" s="151"/>
      <c r="WHU4573" s="151"/>
      <c r="WHV4573" s="151"/>
      <c r="WHW4573" s="151"/>
      <c r="WHX4573" s="151"/>
      <c r="WHY4573" s="151"/>
      <c r="WHZ4573" s="151"/>
      <c r="WIA4573" s="151"/>
      <c r="WIB4573" s="151"/>
      <c r="WIC4573" s="151"/>
      <c r="WID4573" s="151"/>
      <c r="WIE4573" s="151"/>
      <c r="WIF4573" s="151"/>
      <c r="WIG4573" s="151"/>
      <c r="WIH4573" s="151"/>
      <c r="WII4573" s="151"/>
      <c r="WIJ4573" s="151"/>
      <c r="WIK4573" s="151"/>
      <c r="WIL4573" s="151"/>
      <c r="WIM4573" s="151"/>
      <c r="WIN4573" s="151"/>
      <c r="WIO4573" s="151"/>
      <c r="WIP4573" s="151"/>
      <c r="WIQ4573" s="151"/>
      <c r="WIR4573" s="151"/>
      <c r="WIS4573" s="151"/>
      <c r="WIT4573" s="151"/>
      <c r="WIU4573" s="151"/>
      <c r="WIV4573" s="151"/>
      <c r="WIW4573" s="151"/>
      <c r="WIX4573" s="151"/>
      <c r="WIY4573" s="151"/>
      <c r="WIZ4573" s="151"/>
      <c r="WJA4573" s="151"/>
      <c r="WJB4573" s="151"/>
      <c r="WJC4573" s="151"/>
      <c r="WJD4573" s="151"/>
      <c r="WJE4573" s="151"/>
      <c r="WJF4573" s="151"/>
      <c r="WJG4573" s="151"/>
      <c r="WJH4573" s="151"/>
      <c r="WJI4573" s="151"/>
      <c r="WJJ4573" s="151"/>
      <c r="WJK4573" s="151"/>
      <c r="WJL4573" s="151"/>
      <c r="WJM4573" s="151"/>
      <c r="WJN4573" s="151"/>
      <c r="WJO4573" s="151"/>
      <c r="WJP4573" s="151"/>
      <c r="WJQ4573" s="151"/>
      <c r="WJR4573" s="151"/>
      <c r="WJS4573" s="151"/>
      <c r="WJT4573" s="151"/>
      <c r="WJU4573" s="151"/>
      <c r="WJV4573" s="151"/>
      <c r="WJW4573" s="151"/>
      <c r="WJX4573" s="151"/>
      <c r="WJY4573" s="151"/>
      <c r="WJZ4573" s="151"/>
      <c r="WKA4573" s="151"/>
      <c r="WKB4573" s="151"/>
      <c r="WKC4573" s="151"/>
      <c r="WKD4573" s="151"/>
      <c r="WKE4573" s="151"/>
      <c r="WKF4573" s="151"/>
      <c r="WKG4573" s="151"/>
      <c r="WKH4573" s="151"/>
      <c r="WKI4573" s="151"/>
      <c r="WKJ4573" s="151"/>
      <c r="WKK4573" s="151"/>
      <c r="WKL4573" s="151"/>
      <c r="WKM4573" s="151"/>
      <c r="WKN4573" s="151"/>
      <c r="WKO4573" s="151"/>
      <c r="WKP4573" s="151"/>
      <c r="WKQ4573" s="151"/>
      <c r="WKR4573" s="151"/>
      <c r="WKS4573" s="151"/>
      <c r="WKT4573" s="151"/>
      <c r="WKU4573" s="151"/>
      <c r="WKV4573" s="151"/>
      <c r="WKW4573" s="151"/>
      <c r="WKX4573" s="151"/>
      <c r="WKY4573" s="151"/>
      <c r="WKZ4573" s="151"/>
      <c r="WLA4573" s="151"/>
      <c r="WLB4573" s="151"/>
      <c r="WLC4573" s="151"/>
      <c r="WLD4573" s="151"/>
      <c r="WLE4573" s="151"/>
      <c r="WLF4573" s="151"/>
      <c r="WLG4573" s="151"/>
      <c r="WLH4573" s="151"/>
      <c r="WLI4573" s="151"/>
      <c r="WLJ4573" s="151"/>
      <c r="WLK4573" s="151"/>
      <c r="WLL4573" s="151"/>
      <c r="WLM4573" s="151"/>
      <c r="WLN4573" s="151"/>
      <c r="WLO4573" s="151"/>
      <c r="WLP4573" s="151"/>
      <c r="WLQ4573" s="151"/>
      <c r="WLR4573" s="151"/>
      <c r="WLS4573" s="151"/>
      <c r="WLT4573" s="151"/>
      <c r="WLU4573" s="151"/>
      <c r="WLV4573" s="151"/>
      <c r="WLW4573" s="151"/>
      <c r="WLX4573" s="151"/>
      <c r="WLY4573" s="151"/>
      <c r="WLZ4573" s="151"/>
      <c r="WMA4573" s="151"/>
      <c r="WMB4573" s="151"/>
      <c r="WMC4573" s="151"/>
      <c r="WMD4573" s="151"/>
      <c r="WME4573" s="151"/>
      <c r="WMF4573" s="151"/>
      <c r="WMG4573" s="151"/>
      <c r="WMH4573" s="151"/>
      <c r="WMI4573" s="151"/>
      <c r="WMJ4573" s="151"/>
      <c r="WMK4573" s="151"/>
      <c r="WML4573" s="151"/>
      <c r="WMM4573" s="151"/>
      <c r="WMN4573" s="151"/>
      <c r="WMO4573" s="151"/>
      <c r="WMP4573" s="151"/>
      <c r="WMQ4573" s="151"/>
      <c r="WMR4573" s="151"/>
      <c r="WMS4573" s="151"/>
      <c r="WMT4573" s="151"/>
      <c r="WMU4573" s="151"/>
      <c r="WMV4573" s="151"/>
      <c r="WMW4573" s="151"/>
      <c r="WMX4573" s="151"/>
      <c r="WMY4573" s="151"/>
      <c r="WMZ4573" s="151"/>
      <c r="WNA4573" s="151"/>
      <c r="WNB4573" s="151"/>
      <c r="WNC4573" s="151"/>
      <c r="WND4573" s="151"/>
      <c r="WNE4573" s="151"/>
      <c r="WNF4573" s="151"/>
      <c r="WNG4573" s="151"/>
      <c r="WNH4573" s="151"/>
      <c r="WNI4573" s="151"/>
      <c r="WNJ4573" s="151"/>
      <c r="WNK4573" s="151"/>
      <c r="WNL4573" s="151"/>
      <c r="WNM4573" s="151"/>
      <c r="WNN4573" s="151"/>
      <c r="WNO4573" s="151"/>
      <c r="WNP4573" s="151"/>
      <c r="WNQ4573" s="151"/>
      <c r="WNR4573" s="151"/>
      <c r="WNS4573" s="151"/>
      <c r="WNT4573" s="151"/>
      <c r="WNU4573" s="151"/>
      <c r="WNV4573" s="151"/>
      <c r="WNW4573" s="151"/>
      <c r="WNX4573" s="151"/>
      <c r="WNY4573" s="151"/>
      <c r="WNZ4573" s="151"/>
      <c r="WOA4573" s="151"/>
      <c r="WOB4573" s="151"/>
      <c r="WOC4573" s="151"/>
      <c r="WOD4573" s="151"/>
      <c r="WOE4573" s="151"/>
      <c r="WOF4573" s="151"/>
      <c r="WOG4573" s="151"/>
      <c r="WOH4573" s="151"/>
      <c r="WOI4573" s="151"/>
      <c r="WOJ4573" s="151"/>
      <c r="WOK4573" s="151"/>
      <c r="WOL4573" s="151"/>
      <c r="WOM4573" s="151"/>
      <c r="WON4573" s="151"/>
      <c r="WOO4573" s="151"/>
      <c r="WOP4573" s="151"/>
      <c r="WOQ4573" s="151"/>
      <c r="WOR4573" s="151"/>
      <c r="WOS4573" s="151"/>
      <c r="WOT4573" s="151"/>
      <c r="WOU4573" s="151"/>
      <c r="WOV4573" s="151"/>
      <c r="WOW4573" s="151"/>
      <c r="WOX4573" s="151"/>
      <c r="WOY4573" s="151"/>
      <c r="WOZ4573" s="151"/>
      <c r="WPA4573" s="151"/>
      <c r="WPB4573" s="151"/>
      <c r="WPC4573" s="151"/>
      <c r="WPD4573" s="151"/>
      <c r="WPE4573" s="151"/>
      <c r="WPF4573" s="151"/>
      <c r="WPG4573" s="151"/>
      <c r="WPH4573" s="151"/>
      <c r="WPI4573" s="151"/>
      <c r="WPJ4573" s="151"/>
      <c r="WPK4573" s="151"/>
      <c r="WPL4573" s="151"/>
      <c r="WPM4573" s="151"/>
      <c r="WPN4573" s="151"/>
      <c r="WPO4573" s="151"/>
      <c r="WPP4573" s="151"/>
      <c r="WPQ4573" s="151"/>
      <c r="WPR4573" s="151"/>
      <c r="WPS4573" s="151"/>
      <c r="WPT4573" s="151"/>
      <c r="WPU4573" s="151"/>
      <c r="WPV4573" s="151"/>
      <c r="WPW4573" s="151"/>
      <c r="WPX4573" s="151"/>
      <c r="WPY4573" s="151"/>
      <c r="WPZ4573" s="151"/>
      <c r="WQA4573" s="151"/>
      <c r="WQB4573" s="151"/>
      <c r="WQC4573" s="151"/>
      <c r="WQD4573" s="151"/>
      <c r="WQE4573" s="151"/>
      <c r="WQF4573" s="151"/>
      <c r="WQG4573" s="151"/>
      <c r="WQH4573" s="151"/>
      <c r="WQI4573" s="151"/>
      <c r="WQJ4573" s="151"/>
      <c r="WQK4573" s="151"/>
      <c r="WQL4573" s="151"/>
      <c r="WQM4573" s="151"/>
      <c r="WQN4573" s="151"/>
      <c r="WQO4573" s="151"/>
      <c r="WQP4573" s="151"/>
      <c r="WQQ4573" s="151"/>
      <c r="WQR4573" s="151"/>
      <c r="WQS4573" s="151"/>
      <c r="WQT4573" s="151"/>
      <c r="WQU4573" s="151"/>
      <c r="WQV4573" s="151"/>
      <c r="WQW4573" s="151"/>
      <c r="WQX4573" s="151"/>
      <c r="WQY4573" s="151"/>
      <c r="WQZ4573" s="151"/>
      <c r="WRA4573" s="151"/>
      <c r="WRB4573" s="151"/>
      <c r="WRC4573" s="151"/>
      <c r="WRD4573" s="151"/>
      <c r="WRE4573" s="151"/>
      <c r="WRF4573" s="151"/>
      <c r="WRG4573" s="151"/>
      <c r="WRH4573" s="151"/>
      <c r="WRI4573" s="151"/>
      <c r="WRJ4573" s="151"/>
      <c r="WRK4573" s="151"/>
      <c r="WRL4573" s="151"/>
      <c r="WRM4573" s="151"/>
      <c r="WRN4573" s="151"/>
      <c r="WRO4573" s="151"/>
      <c r="WRP4573" s="151"/>
      <c r="WRQ4573" s="151"/>
      <c r="WRR4573" s="151"/>
      <c r="WRS4573" s="151"/>
      <c r="WRT4573" s="151"/>
      <c r="WRU4573" s="151"/>
      <c r="WRV4573" s="151"/>
      <c r="WRW4573" s="151"/>
      <c r="WRX4573" s="151"/>
      <c r="WRY4573" s="151"/>
      <c r="WRZ4573" s="151"/>
      <c r="WSA4573" s="151"/>
      <c r="WSB4573" s="151"/>
      <c r="WSC4573" s="151"/>
      <c r="WSD4573" s="151"/>
      <c r="WSE4573" s="151"/>
      <c r="WSF4573" s="151"/>
      <c r="WSG4573" s="151"/>
      <c r="WSH4573" s="151"/>
      <c r="WSI4573" s="151"/>
      <c r="WSJ4573" s="151"/>
      <c r="WSK4573" s="151"/>
      <c r="WSL4573" s="151"/>
      <c r="WSM4573" s="151"/>
      <c r="WSN4573" s="151"/>
      <c r="WSO4573" s="151"/>
      <c r="WSP4573" s="151"/>
      <c r="WSQ4573" s="151"/>
      <c r="WSR4573" s="151"/>
      <c r="WSS4573" s="151"/>
      <c r="WST4573" s="151"/>
      <c r="WSU4573" s="151"/>
      <c r="WSV4573" s="151"/>
      <c r="WSW4573" s="151"/>
      <c r="WSX4573" s="151"/>
      <c r="WSY4573" s="151"/>
      <c r="WSZ4573" s="151"/>
      <c r="WTA4573" s="151"/>
      <c r="WTB4573" s="151"/>
      <c r="WTC4573" s="151"/>
      <c r="WTD4573" s="151"/>
      <c r="WTE4573" s="151"/>
      <c r="WTF4573" s="151"/>
      <c r="WTG4573" s="151"/>
      <c r="WTH4573" s="151"/>
      <c r="WTI4573" s="151"/>
      <c r="WTJ4573" s="151"/>
      <c r="WTK4573" s="151"/>
      <c r="WTL4573" s="151"/>
      <c r="WTM4573" s="151"/>
      <c r="WTN4573" s="151"/>
      <c r="WTO4573" s="151"/>
      <c r="WTP4573" s="151"/>
      <c r="WTQ4573" s="151"/>
      <c r="WTR4573" s="151"/>
      <c r="WTS4573" s="151"/>
      <c r="WTT4573" s="151"/>
      <c r="WTU4573" s="151"/>
      <c r="WTV4573" s="151"/>
      <c r="WTW4573" s="151"/>
      <c r="WTX4573" s="151"/>
      <c r="WTY4573" s="151"/>
      <c r="WTZ4573" s="151"/>
      <c r="WUA4573" s="151"/>
      <c r="WUB4573" s="151"/>
      <c r="WUC4573" s="151"/>
      <c r="WUD4573" s="151"/>
      <c r="WUE4573" s="151"/>
      <c r="WUF4573" s="151"/>
      <c r="WUG4573" s="151"/>
      <c r="WUH4573" s="151"/>
      <c r="WUI4573" s="151"/>
      <c r="WUJ4573" s="151"/>
      <c r="WUK4573" s="151"/>
      <c r="WUL4573" s="151"/>
      <c r="WUM4573" s="151"/>
      <c r="WUN4573" s="151"/>
      <c r="WUO4573" s="151"/>
      <c r="WUP4573" s="151"/>
      <c r="WUQ4573" s="151"/>
      <c r="WUR4573" s="151"/>
      <c r="WUS4573" s="151"/>
      <c r="WUT4573" s="151"/>
      <c r="WUU4573" s="151"/>
      <c r="WUV4573" s="151"/>
      <c r="WUW4573" s="151"/>
      <c r="WUX4573" s="151"/>
      <c r="WUY4573" s="151"/>
      <c r="WUZ4573" s="151"/>
      <c r="WVA4573" s="151"/>
      <c r="WVB4573" s="151"/>
      <c r="WVC4573" s="151"/>
      <c r="WVD4573" s="151"/>
      <c r="WVE4573" s="151"/>
      <c r="WVF4573" s="151"/>
      <c r="WVG4573" s="151"/>
      <c r="WVH4573" s="151"/>
      <c r="WVI4573" s="151"/>
      <c r="WVJ4573" s="151"/>
      <c r="WVK4573" s="151"/>
      <c r="WVL4573" s="151"/>
      <c r="WVM4573" s="151"/>
      <c r="WVN4573" s="151"/>
      <c r="WVO4573" s="151"/>
      <c r="WVP4573" s="151"/>
      <c r="WVQ4573" s="151"/>
      <c r="WVR4573" s="151"/>
      <c r="WVS4573" s="151"/>
      <c r="WVT4573" s="151"/>
      <c r="WVU4573" s="151"/>
      <c r="WVV4573" s="151"/>
      <c r="WVW4573" s="151"/>
      <c r="WVX4573" s="151"/>
      <c r="WVY4573" s="151"/>
      <c r="WVZ4573" s="151"/>
      <c r="WWA4573" s="151"/>
      <c r="WWB4573" s="151"/>
      <c r="WWC4573" s="151"/>
      <c r="WWD4573" s="151"/>
      <c r="WWE4573" s="151"/>
      <c r="WWF4573" s="151"/>
      <c r="WWG4573" s="151"/>
      <c r="WWH4573" s="151"/>
      <c r="WWI4573" s="151"/>
      <c r="WWJ4573" s="151"/>
      <c r="WWK4573" s="151"/>
      <c r="WWL4573" s="151"/>
      <c r="WWM4573" s="151"/>
      <c r="WWN4573" s="151"/>
      <c r="WWO4573" s="151"/>
      <c r="WWP4573" s="151"/>
      <c r="WWQ4573" s="151"/>
      <c r="WWR4573" s="151"/>
      <c r="WWS4573" s="151"/>
      <c r="WWT4573" s="151"/>
      <c r="WWU4573" s="151"/>
      <c r="WWV4573" s="151"/>
      <c r="WWW4573" s="151"/>
      <c r="WWX4573" s="151"/>
      <c r="WWY4573" s="151"/>
      <c r="WWZ4573" s="151"/>
      <c r="WXA4573" s="151"/>
      <c r="WXB4573" s="151"/>
      <c r="WXC4573" s="151"/>
      <c r="WXD4573" s="151"/>
      <c r="WXE4573" s="151"/>
      <c r="WXF4573" s="151"/>
      <c r="WXG4573" s="151"/>
      <c r="WXH4573" s="151"/>
      <c r="WXI4573" s="151"/>
      <c r="WXJ4573" s="151"/>
      <c r="WXK4573" s="151"/>
      <c r="WXL4573" s="151"/>
      <c r="WXM4573" s="151"/>
      <c r="WXN4573" s="151"/>
      <c r="WXO4573" s="151"/>
      <c r="WXP4573" s="151"/>
      <c r="WXQ4573" s="151"/>
      <c r="WXR4573" s="151"/>
      <c r="WXS4573" s="151"/>
      <c r="WXT4573" s="151"/>
      <c r="WXU4573" s="151"/>
      <c r="WXV4573" s="151"/>
      <c r="WXW4573" s="151"/>
      <c r="WXX4573" s="151"/>
      <c r="WXY4573" s="151"/>
      <c r="WXZ4573" s="151"/>
      <c r="WYA4573" s="151"/>
      <c r="WYB4573" s="151"/>
      <c r="WYC4573" s="151"/>
      <c r="WYD4573" s="151"/>
      <c r="WYE4573" s="151"/>
      <c r="WYF4573" s="151"/>
      <c r="WYG4573" s="151"/>
      <c r="WYH4573" s="151"/>
      <c r="WYI4573" s="151"/>
      <c r="WYJ4573" s="151"/>
      <c r="WYK4573" s="151"/>
      <c r="WYL4573" s="151"/>
      <c r="WYM4573" s="151"/>
      <c r="WYN4573" s="151"/>
      <c r="WYO4573" s="151"/>
      <c r="WYP4573" s="151"/>
      <c r="WYQ4573" s="151"/>
      <c r="WYR4573" s="151"/>
      <c r="WYS4573" s="151"/>
      <c r="WYT4573" s="151"/>
      <c r="WYU4573" s="151"/>
      <c r="WYV4573" s="151"/>
      <c r="WYW4573" s="151"/>
      <c r="WYX4573" s="151"/>
      <c r="WYY4573" s="151"/>
      <c r="WYZ4573" s="151"/>
      <c r="WZA4573" s="151"/>
      <c r="WZB4573" s="151"/>
      <c r="WZC4573" s="151"/>
      <c r="WZD4573" s="151"/>
      <c r="WZE4573" s="151"/>
      <c r="WZF4573" s="151"/>
    </row>
    <row r="4574" spans="1:16230" s="155" customFormat="1" ht="99.75" hidden="1" outlineLevel="2">
      <c r="A4574" s="28"/>
      <c r="B4574" s="29" t="s">
        <v>46</v>
      </c>
      <c r="C4574" s="26" t="s">
        <v>2581</v>
      </c>
      <c r="D4574" s="26" t="s">
        <v>3591</v>
      </c>
      <c r="E4574" s="29"/>
      <c r="F4574" s="27" t="s">
        <v>4692</v>
      </c>
      <c r="G4574" s="30" t="s">
        <v>2766</v>
      </c>
      <c r="H4574" s="30" t="s">
        <v>4700</v>
      </c>
      <c r="I4574" s="21" t="s">
        <v>43</v>
      </c>
      <c r="J4574" s="23">
        <v>4</v>
      </c>
      <c r="K4574" s="23">
        <v>4</v>
      </c>
      <c r="L4574" s="79" t="s">
        <v>1581</v>
      </c>
      <c r="M4574" s="57" t="s">
        <v>44</v>
      </c>
      <c r="N4574" s="21">
        <v>2</v>
      </c>
    </row>
    <row r="4575" spans="1:16230" s="155" customFormat="1" outlineLevel="1" collapsed="1">
      <c r="A4575" s="28" t="s">
        <v>3420</v>
      </c>
      <c r="B4575" s="30" t="s">
        <v>46</v>
      </c>
      <c r="C4575" s="29" t="s">
        <v>2581</v>
      </c>
      <c r="D4575" s="29" t="s">
        <v>3591</v>
      </c>
      <c r="E4575" s="29" t="s">
        <v>4701</v>
      </c>
      <c r="F4575" s="27" t="s">
        <v>4702</v>
      </c>
      <c r="G4575" s="6"/>
      <c r="H4575" s="6"/>
      <c r="I4575" s="21"/>
      <c r="J4575" s="23">
        <v>5</v>
      </c>
      <c r="K4575" s="38">
        <v>5</v>
      </c>
      <c r="L4575" s="34" t="str">
        <f>L4576&amp;" "&amp;N4576&amp;M4576&amp;""</f>
        <v>Ремонт ограждения 30м²</v>
      </c>
      <c r="M4575" s="6"/>
      <c r="N4575" s="21"/>
      <c r="O4575" s="151"/>
      <c r="P4575" s="151"/>
      <c r="Q4575" s="151"/>
      <c r="R4575" s="151"/>
      <c r="S4575" s="151"/>
      <c r="T4575" s="151"/>
      <c r="U4575" s="151"/>
      <c r="V4575" s="151"/>
      <c r="W4575" s="151"/>
      <c r="X4575" s="151"/>
      <c r="Y4575" s="151"/>
      <c r="Z4575" s="151"/>
      <c r="AA4575" s="151"/>
      <c r="AB4575" s="151"/>
      <c r="AC4575" s="151"/>
      <c r="AD4575" s="151"/>
      <c r="AE4575" s="151"/>
      <c r="AF4575" s="151"/>
      <c r="AG4575" s="151"/>
      <c r="AH4575" s="151"/>
      <c r="AI4575" s="151"/>
      <c r="AJ4575" s="151"/>
      <c r="AK4575" s="151"/>
      <c r="AL4575" s="151"/>
      <c r="AM4575" s="151"/>
      <c r="AN4575" s="151"/>
      <c r="AO4575" s="151"/>
      <c r="AP4575" s="151"/>
      <c r="AQ4575" s="151"/>
      <c r="AR4575" s="151"/>
      <c r="AS4575" s="151"/>
      <c r="AT4575" s="151"/>
      <c r="AU4575" s="151"/>
      <c r="AV4575" s="151"/>
      <c r="AW4575" s="151"/>
      <c r="AX4575" s="151"/>
      <c r="AY4575" s="151"/>
      <c r="AZ4575" s="151"/>
      <c r="BA4575" s="151"/>
      <c r="BB4575" s="151"/>
      <c r="BC4575" s="151"/>
      <c r="BD4575" s="151"/>
      <c r="BE4575" s="151"/>
      <c r="BF4575" s="151"/>
      <c r="BG4575" s="151"/>
      <c r="BH4575" s="151"/>
      <c r="BI4575" s="151"/>
      <c r="BJ4575" s="151"/>
      <c r="BK4575" s="151"/>
      <c r="BL4575" s="151"/>
      <c r="BM4575" s="151"/>
      <c r="BN4575" s="151"/>
      <c r="BO4575" s="151"/>
      <c r="BP4575" s="151"/>
      <c r="BQ4575" s="151"/>
      <c r="BR4575" s="151"/>
      <c r="BS4575" s="151"/>
      <c r="BT4575" s="151"/>
      <c r="BU4575" s="151"/>
      <c r="BV4575" s="151"/>
      <c r="BW4575" s="151"/>
      <c r="BX4575" s="151"/>
      <c r="BY4575" s="151"/>
      <c r="BZ4575" s="151"/>
      <c r="CA4575" s="151"/>
      <c r="CB4575" s="151"/>
      <c r="CC4575" s="151"/>
      <c r="CD4575" s="151"/>
      <c r="CE4575" s="151"/>
      <c r="CF4575" s="151"/>
      <c r="CG4575" s="151"/>
      <c r="CH4575" s="151"/>
      <c r="CI4575" s="151"/>
      <c r="CJ4575" s="151"/>
      <c r="CK4575" s="151"/>
      <c r="CL4575" s="151"/>
      <c r="CM4575" s="151"/>
      <c r="CN4575" s="151"/>
      <c r="CO4575" s="151"/>
      <c r="CP4575" s="151"/>
      <c r="CQ4575" s="151"/>
      <c r="CR4575" s="151"/>
      <c r="CS4575" s="151"/>
      <c r="CT4575" s="151"/>
      <c r="CU4575" s="151"/>
      <c r="CV4575" s="151"/>
      <c r="CW4575" s="151"/>
      <c r="CX4575" s="151"/>
      <c r="CY4575" s="151"/>
      <c r="CZ4575" s="151"/>
      <c r="DA4575" s="151"/>
      <c r="DB4575" s="151"/>
      <c r="DC4575" s="151"/>
      <c r="DD4575" s="151"/>
      <c r="DE4575" s="151"/>
      <c r="DF4575" s="151"/>
      <c r="DG4575" s="151"/>
      <c r="DH4575" s="151"/>
      <c r="DI4575" s="151"/>
      <c r="DJ4575" s="151"/>
      <c r="DK4575" s="151"/>
      <c r="DL4575" s="151"/>
      <c r="DM4575" s="151"/>
      <c r="DN4575" s="151"/>
      <c r="DO4575" s="151"/>
      <c r="DP4575" s="151"/>
      <c r="DQ4575" s="151"/>
      <c r="DR4575" s="151"/>
      <c r="DS4575" s="151"/>
      <c r="DT4575" s="151"/>
      <c r="DU4575" s="151"/>
      <c r="DV4575" s="151"/>
      <c r="DW4575" s="151"/>
      <c r="DX4575" s="151"/>
      <c r="DY4575" s="151"/>
      <c r="DZ4575" s="151"/>
      <c r="EA4575" s="151"/>
      <c r="EB4575" s="151"/>
      <c r="EC4575" s="151"/>
      <c r="ED4575" s="151"/>
      <c r="EE4575" s="151"/>
      <c r="EF4575" s="151"/>
      <c r="EG4575" s="151"/>
      <c r="EH4575" s="151"/>
      <c r="EI4575" s="151"/>
      <c r="EJ4575" s="151"/>
      <c r="EK4575" s="151"/>
      <c r="EL4575" s="151"/>
      <c r="EM4575" s="151"/>
      <c r="EN4575" s="151"/>
      <c r="EO4575" s="151"/>
      <c r="EP4575" s="151"/>
      <c r="EQ4575" s="151"/>
      <c r="ER4575" s="151"/>
      <c r="ES4575" s="151"/>
      <c r="ET4575" s="151"/>
      <c r="EU4575" s="151"/>
      <c r="EV4575" s="151"/>
      <c r="EW4575" s="151"/>
      <c r="EX4575" s="151"/>
      <c r="EY4575" s="151"/>
      <c r="EZ4575" s="151"/>
      <c r="FA4575" s="151"/>
      <c r="FB4575" s="151"/>
      <c r="FC4575" s="151"/>
      <c r="FD4575" s="151"/>
      <c r="FE4575" s="151"/>
      <c r="FF4575" s="151"/>
      <c r="FG4575" s="151"/>
      <c r="FH4575" s="151"/>
      <c r="FI4575" s="151"/>
      <c r="FJ4575" s="151"/>
      <c r="FK4575" s="151"/>
      <c r="FL4575" s="151"/>
      <c r="FM4575" s="151"/>
      <c r="FN4575" s="151"/>
      <c r="FO4575" s="151"/>
      <c r="FP4575" s="151"/>
      <c r="FQ4575" s="151"/>
      <c r="FR4575" s="151"/>
      <c r="FS4575" s="151"/>
      <c r="FT4575" s="151"/>
      <c r="FU4575" s="151"/>
      <c r="FV4575" s="151"/>
      <c r="FW4575" s="151"/>
      <c r="FX4575" s="151"/>
      <c r="FY4575" s="151"/>
      <c r="FZ4575" s="151"/>
      <c r="GA4575" s="151"/>
      <c r="GB4575" s="151"/>
      <c r="GC4575" s="151"/>
      <c r="GD4575" s="151"/>
      <c r="GE4575" s="151"/>
      <c r="GF4575" s="151"/>
      <c r="GG4575" s="151"/>
      <c r="GH4575" s="151"/>
      <c r="GI4575" s="151"/>
      <c r="GJ4575" s="151"/>
      <c r="GK4575" s="151"/>
      <c r="GL4575" s="151"/>
      <c r="GM4575" s="151"/>
      <c r="GN4575" s="151"/>
      <c r="GO4575" s="151"/>
      <c r="GP4575" s="151"/>
      <c r="GQ4575" s="151"/>
      <c r="GR4575" s="151"/>
      <c r="GS4575" s="151"/>
      <c r="GT4575" s="151"/>
      <c r="GU4575" s="151"/>
      <c r="GV4575" s="151"/>
      <c r="GW4575" s="151"/>
      <c r="GX4575" s="151"/>
      <c r="GY4575" s="151"/>
      <c r="GZ4575" s="151"/>
      <c r="HA4575" s="151"/>
      <c r="HB4575" s="151"/>
      <c r="HC4575" s="151"/>
      <c r="HD4575" s="151"/>
      <c r="HE4575" s="151"/>
      <c r="HF4575" s="151"/>
      <c r="HG4575" s="151"/>
      <c r="HH4575" s="151"/>
      <c r="HI4575" s="151"/>
      <c r="HJ4575" s="151"/>
      <c r="HK4575" s="151"/>
      <c r="HL4575" s="151"/>
      <c r="HM4575" s="151"/>
      <c r="HN4575" s="151"/>
      <c r="HO4575" s="151"/>
      <c r="HP4575" s="151"/>
      <c r="HQ4575" s="151"/>
      <c r="HR4575" s="151"/>
      <c r="HS4575" s="151"/>
      <c r="HT4575" s="151"/>
      <c r="HU4575" s="151"/>
      <c r="HV4575" s="151"/>
      <c r="HW4575" s="151"/>
      <c r="HX4575" s="151"/>
      <c r="HY4575" s="151"/>
      <c r="HZ4575" s="151"/>
      <c r="IA4575" s="151"/>
      <c r="IB4575" s="151"/>
      <c r="IC4575" s="151"/>
      <c r="ID4575" s="151"/>
      <c r="IE4575" s="151"/>
      <c r="IF4575" s="151"/>
      <c r="IG4575" s="151"/>
      <c r="IH4575" s="151"/>
      <c r="II4575" s="151"/>
      <c r="IJ4575" s="151"/>
      <c r="IK4575" s="151"/>
      <c r="IL4575" s="151"/>
      <c r="IM4575" s="151"/>
      <c r="IN4575" s="151"/>
      <c r="IO4575" s="151"/>
      <c r="IP4575" s="151"/>
      <c r="IQ4575" s="151"/>
      <c r="IR4575" s="151"/>
      <c r="IS4575" s="151"/>
      <c r="IT4575" s="151"/>
      <c r="IU4575" s="151"/>
      <c r="IV4575" s="151"/>
      <c r="IW4575" s="151"/>
      <c r="IX4575" s="151"/>
      <c r="IY4575" s="151"/>
      <c r="IZ4575" s="151"/>
      <c r="JA4575" s="151"/>
      <c r="JB4575" s="151"/>
      <c r="JC4575" s="151"/>
      <c r="JD4575" s="151"/>
      <c r="JE4575" s="151"/>
      <c r="JF4575" s="151"/>
      <c r="JG4575" s="151"/>
      <c r="JH4575" s="151"/>
      <c r="JI4575" s="151"/>
      <c r="JJ4575" s="151"/>
      <c r="JK4575" s="151"/>
      <c r="JL4575" s="151"/>
      <c r="JM4575" s="151"/>
      <c r="JN4575" s="151"/>
      <c r="JO4575" s="151"/>
      <c r="JP4575" s="151"/>
      <c r="JQ4575" s="151"/>
      <c r="JR4575" s="151"/>
      <c r="JS4575" s="151"/>
      <c r="JT4575" s="151"/>
      <c r="JU4575" s="151"/>
      <c r="JV4575" s="151"/>
      <c r="JW4575" s="151"/>
      <c r="JX4575" s="151"/>
      <c r="JY4575" s="151"/>
      <c r="JZ4575" s="151"/>
      <c r="KA4575" s="151"/>
      <c r="KB4575" s="151"/>
      <c r="KC4575" s="151"/>
      <c r="KD4575" s="151"/>
      <c r="KE4575" s="151"/>
      <c r="KF4575" s="151"/>
      <c r="KG4575" s="151"/>
      <c r="KH4575" s="151"/>
      <c r="KI4575" s="151"/>
      <c r="KJ4575" s="151"/>
      <c r="KK4575" s="151"/>
      <c r="KL4575" s="151"/>
      <c r="KM4575" s="151"/>
      <c r="KN4575" s="151"/>
      <c r="KO4575" s="151"/>
      <c r="KP4575" s="151"/>
      <c r="KQ4575" s="151"/>
      <c r="KR4575" s="151"/>
      <c r="KS4575" s="151"/>
      <c r="KT4575" s="151"/>
      <c r="KU4575" s="151"/>
      <c r="KV4575" s="151"/>
      <c r="KW4575" s="151"/>
      <c r="KX4575" s="151"/>
      <c r="KY4575" s="151"/>
      <c r="KZ4575" s="151"/>
      <c r="LA4575" s="151"/>
      <c r="LB4575" s="151"/>
      <c r="LC4575" s="151"/>
      <c r="LD4575" s="151"/>
      <c r="LE4575" s="151"/>
      <c r="LF4575" s="151"/>
      <c r="LG4575" s="151"/>
      <c r="LH4575" s="151"/>
      <c r="LI4575" s="151"/>
      <c r="LJ4575" s="151"/>
      <c r="LK4575" s="151"/>
      <c r="LL4575" s="151"/>
      <c r="LM4575" s="151"/>
      <c r="LN4575" s="151"/>
      <c r="LO4575" s="151"/>
      <c r="LP4575" s="151"/>
      <c r="LQ4575" s="151"/>
      <c r="LR4575" s="151"/>
      <c r="LS4575" s="151"/>
      <c r="LT4575" s="151"/>
      <c r="LU4575" s="151"/>
      <c r="LV4575" s="151"/>
      <c r="LW4575" s="151"/>
      <c r="LX4575" s="151"/>
      <c r="LY4575" s="151"/>
      <c r="LZ4575" s="151"/>
      <c r="MA4575" s="151"/>
      <c r="MB4575" s="151"/>
      <c r="MC4575" s="151"/>
      <c r="MD4575" s="151"/>
      <c r="ME4575" s="151"/>
      <c r="MF4575" s="151"/>
      <c r="MG4575" s="151"/>
      <c r="MH4575" s="151"/>
      <c r="MI4575" s="151"/>
      <c r="MJ4575" s="151"/>
      <c r="MK4575" s="151"/>
      <c r="ML4575" s="151"/>
      <c r="MM4575" s="151"/>
      <c r="MN4575" s="151"/>
      <c r="MO4575" s="151"/>
      <c r="MP4575" s="151"/>
      <c r="MQ4575" s="151"/>
      <c r="MR4575" s="151"/>
      <c r="MS4575" s="151"/>
      <c r="MT4575" s="151"/>
      <c r="MU4575" s="151"/>
      <c r="MV4575" s="151"/>
      <c r="MW4575" s="151"/>
      <c r="MX4575" s="151"/>
      <c r="MY4575" s="151"/>
      <c r="MZ4575" s="151"/>
      <c r="NA4575" s="151"/>
      <c r="NB4575" s="151"/>
      <c r="NC4575" s="151"/>
      <c r="ND4575" s="151"/>
      <c r="NE4575" s="151"/>
      <c r="NF4575" s="151"/>
      <c r="NG4575" s="151"/>
      <c r="NH4575" s="151"/>
      <c r="NI4575" s="151"/>
      <c r="NJ4575" s="151"/>
      <c r="NK4575" s="151"/>
      <c r="NL4575" s="151"/>
      <c r="NM4575" s="151"/>
      <c r="NN4575" s="151"/>
      <c r="NO4575" s="151"/>
      <c r="NP4575" s="151"/>
      <c r="NQ4575" s="151"/>
      <c r="NR4575" s="151"/>
      <c r="NS4575" s="151"/>
      <c r="NT4575" s="151"/>
      <c r="NU4575" s="151"/>
      <c r="NV4575" s="151"/>
      <c r="NW4575" s="151"/>
      <c r="NX4575" s="151"/>
      <c r="NY4575" s="151"/>
      <c r="NZ4575" s="151"/>
      <c r="OA4575" s="151"/>
      <c r="OB4575" s="151"/>
      <c r="OC4575" s="151"/>
      <c r="OD4575" s="151"/>
      <c r="OE4575" s="151"/>
      <c r="OF4575" s="151"/>
      <c r="OG4575" s="151"/>
      <c r="OH4575" s="151"/>
      <c r="OI4575" s="151"/>
      <c r="OJ4575" s="151"/>
      <c r="OK4575" s="151"/>
      <c r="OL4575" s="151"/>
      <c r="OM4575" s="151"/>
      <c r="ON4575" s="151"/>
      <c r="OO4575" s="151"/>
      <c r="OP4575" s="151"/>
      <c r="OQ4575" s="151"/>
      <c r="OR4575" s="151"/>
      <c r="OS4575" s="151"/>
      <c r="OT4575" s="151"/>
      <c r="OU4575" s="151"/>
      <c r="OV4575" s="151"/>
      <c r="OW4575" s="151"/>
      <c r="OX4575" s="151"/>
      <c r="OY4575" s="151"/>
      <c r="OZ4575" s="151"/>
      <c r="PA4575" s="151"/>
      <c r="PB4575" s="151"/>
      <c r="PC4575" s="151"/>
      <c r="PD4575" s="151"/>
      <c r="PE4575" s="151"/>
      <c r="PF4575" s="151"/>
      <c r="PG4575" s="151"/>
      <c r="PH4575" s="151"/>
      <c r="PI4575" s="151"/>
      <c r="PJ4575" s="151"/>
      <c r="PK4575" s="151"/>
      <c r="PL4575" s="151"/>
      <c r="PM4575" s="151"/>
      <c r="PN4575" s="151"/>
      <c r="PO4575" s="151"/>
      <c r="PP4575" s="151"/>
      <c r="PQ4575" s="151"/>
      <c r="PR4575" s="151"/>
      <c r="PS4575" s="151"/>
      <c r="PT4575" s="151"/>
      <c r="PU4575" s="151"/>
      <c r="PV4575" s="151"/>
      <c r="PW4575" s="151"/>
      <c r="PX4575" s="151"/>
      <c r="PY4575" s="151"/>
      <c r="PZ4575" s="151"/>
      <c r="QA4575" s="151"/>
      <c r="QB4575" s="151"/>
      <c r="QC4575" s="151"/>
      <c r="QD4575" s="151"/>
      <c r="QE4575" s="151"/>
      <c r="QF4575" s="151"/>
      <c r="QG4575" s="151"/>
      <c r="QH4575" s="151"/>
      <c r="QI4575" s="151"/>
      <c r="QJ4575" s="151"/>
      <c r="QK4575" s="151"/>
      <c r="QL4575" s="151"/>
      <c r="QM4575" s="151"/>
      <c r="QN4575" s="151"/>
      <c r="QO4575" s="151"/>
      <c r="QP4575" s="151"/>
      <c r="QQ4575" s="151"/>
      <c r="QR4575" s="151"/>
      <c r="QS4575" s="151"/>
      <c r="QT4575" s="151"/>
      <c r="QU4575" s="151"/>
      <c r="QV4575" s="151"/>
      <c r="QW4575" s="151"/>
      <c r="QX4575" s="151"/>
      <c r="QY4575" s="151"/>
      <c r="QZ4575" s="151"/>
      <c r="RA4575" s="151"/>
      <c r="RB4575" s="151"/>
      <c r="RC4575" s="151"/>
      <c r="RD4575" s="151"/>
      <c r="RE4575" s="151"/>
      <c r="RF4575" s="151"/>
      <c r="RG4575" s="151"/>
      <c r="RH4575" s="151"/>
      <c r="RI4575" s="151"/>
      <c r="RJ4575" s="151"/>
      <c r="RK4575" s="151"/>
      <c r="RL4575" s="151"/>
      <c r="RM4575" s="151"/>
      <c r="RN4575" s="151"/>
      <c r="RO4575" s="151"/>
      <c r="RP4575" s="151"/>
      <c r="RQ4575" s="151"/>
      <c r="RR4575" s="151"/>
      <c r="RS4575" s="151"/>
      <c r="RT4575" s="151"/>
      <c r="RU4575" s="151"/>
      <c r="RV4575" s="151"/>
      <c r="RW4575" s="151"/>
      <c r="RX4575" s="151"/>
      <c r="RY4575" s="151"/>
      <c r="RZ4575" s="151"/>
      <c r="SA4575" s="151"/>
      <c r="SB4575" s="151"/>
      <c r="SC4575" s="151"/>
      <c r="SD4575" s="151"/>
      <c r="SE4575" s="151"/>
      <c r="SF4575" s="151"/>
      <c r="SG4575" s="151"/>
      <c r="SH4575" s="151"/>
      <c r="SI4575" s="151"/>
      <c r="SJ4575" s="151"/>
      <c r="SK4575" s="151"/>
      <c r="SL4575" s="151"/>
      <c r="SM4575" s="151"/>
      <c r="SN4575" s="151"/>
      <c r="SO4575" s="151"/>
      <c r="SP4575" s="151"/>
      <c r="SQ4575" s="151"/>
      <c r="SR4575" s="151"/>
      <c r="SS4575" s="151"/>
      <c r="ST4575" s="151"/>
      <c r="SU4575" s="151"/>
      <c r="SV4575" s="151"/>
      <c r="SW4575" s="151"/>
      <c r="SX4575" s="151"/>
      <c r="SY4575" s="151"/>
      <c r="SZ4575" s="151"/>
      <c r="TA4575" s="151"/>
      <c r="TB4575" s="151"/>
      <c r="TC4575" s="151"/>
      <c r="TD4575" s="151"/>
      <c r="TE4575" s="151"/>
      <c r="TF4575" s="151"/>
      <c r="TG4575" s="151"/>
      <c r="TH4575" s="151"/>
      <c r="TI4575" s="151"/>
      <c r="TJ4575" s="151"/>
      <c r="TK4575" s="151"/>
      <c r="TL4575" s="151"/>
      <c r="TM4575" s="151"/>
      <c r="TN4575" s="151"/>
      <c r="TO4575" s="151"/>
      <c r="TP4575" s="151"/>
      <c r="TQ4575" s="151"/>
      <c r="TR4575" s="151"/>
      <c r="TS4575" s="151"/>
      <c r="TT4575" s="151"/>
      <c r="TU4575" s="151"/>
      <c r="TV4575" s="151"/>
      <c r="TW4575" s="151"/>
      <c r="TX4575" s="151"/>
      <c r="TY4575" s="151"/>
      <c r="TZ4575" s="151"/>
      <c r="UA4575" s="151"/>
      <c r="UB4575" s="151"/>
      <c r="UC4575" s="151"/>
      <c r="UD4575" s="151"/>
      <c r="UE4575" s="151"/>
      <c r="UF4575" s="151"/>
      <c r="UG4575" s="151"/>
      <c r="UH4575" s="151"/>
      <c r="UI4575" s="151"/>
      <c r="UJ4575" s="151"/>
      <c r="UK4575" s="151"/>
      <c r="UL4575" s="151"/>
      <c r="UM4575" s="151"/>
      <c r="UN4575" s="151"/>
      <c r="UO4575" s="151"/>
      <c r="UP4575" s="151"/>
      <c r="UQ4575" s="151"/>
      <c r="UR4575" s="151"/>
      <c r="US4575" s="151"/>
      <c r="UT4575" s="151"/>
      <c r="UU4575" s="151"/>
      <c r="UV4575" s="151"/>
      <c r="UW4575" s="151"/>
      <c r="UX4575" s="151"/>
      <c r="UY4575" s="151"/>
      <c r="UZ4575" s="151"/>
      <c r="VA4575" s="151"/>
      <c r="VB4575" s="151"/>
      <c r="VC4575" s="151"/>
      <c r="VD4575" s="151"/>
      <c r="VE4575" s="151"/>
      <c r="VF4575" s="151"/>
      <c r="VG4575" s="151"/>
      <c r="VH4575" s="151"/>
      <c r="VI4575" s="151"/>
      <c r="VJ4575" s="151"/>
      <c r="VK4575" s="151"/>
      <c r="VL4575" s="151"/>
      <c r="VM4575" s="151"/>
      <c r="VN4575" s="151"/>
      <c r="VO4575" s="151"/>
      <c r="VP4575" s="151"/>
      <c r="VQ4575" s="151"/>
      <c r="VR4575" s="151"/>
      <c r="VS4575" s="151"/>
      <c r="VT4575" s="151"/>
      <c r="VU4575" s="151"/>
      <c r="VV4575" s="151"/>
      <c r="VW4575" s="151"/>
      <c r="VX4575" s="151"/>
      <c r="VY4575" s="151"/>
      <c r="VZ4575" s="151"/>
      <c r="WA4575" s="151"/>
      <c r="WB4575" s="151"/>
      <c r="WC4575" s="151"/>
      <c r="WD4575" s="151"/>
      <c r="WE4575" s="151"/>
      <c r="WF4575" s="151"/>
      <c r="WG4575" s="151"/>
      <c r="WH4575" s="151"/>
      <c r="WI4575" s="151"/>
      <c r="WJ4575" s="151"/>
      <c r="WK4575" s="151"/>
      <c r="WL4575" s="151"/>
      <c r="WM4575" s="151"/>
      <c r="WN4575" s="151"/>
      <c r="WO4575" s="151"/>
      <c r="WP4575" s="151"/>
      <c r="WQ4575" s="151"/>
      <c r="WR4575" s="151"/>
      <c r="WS4575" s="151"/>
      <c r="WT4575" s="151"/>
      <c r="WU4575" s="151"/>
      <c r="WV4575" s="151"/>
      <c r="WW4575" s="151"/>
      <c r="WX4575" s="151"/>
      <c r="WY4575" s="151"/>
      <c r="WZ4575" s="151"/>
      <c r="XA4575" s="151"/>
      <c r="XB4575" s="151"/>
      <c r="XC4575" s="151"/>
      <c r="XD4575" s="151"/>
      <c r="XE4575" s="151"/>
      <c r="XF4575" s="151"/>
      <c r="XG4575" s="151"/>
      <c r="XH4575" s="151"/>
      <c r="XI4575" s="151"/>
      <c r="XJ4575" s="151"/>
      <c r="XK4575" s="151"/>
      <c r="XL4575" s="151"/>
      <c r="XM4575" s="151"/>
      <c r="XN4575" s="151"/>
      <c r="XO4575" s="151"/>
      <c r="XP4575" s="151"/>
      <c r="XQ4575" s="151"/>
      <c r="XR4575" s="151"/>
      <c r="XS4575" s="151"/>
      <c r="XT4575" s="151"/>
      <c r="XU4575" s="151"/>
      <c r="XV4575" s="151"/>
      <c r="XW4575" s="151"/>
      <c r="XX4575" s="151"/>
      <c r="XY4575" s="151"/>
      <c r="XZ4575" s="151"/>
      <c r="YA4575" s="151"/>
      <c r="YB4575" s="151"/>
      <c r="YC4575" s="151"/>
      <c r="YD4575" s="151"/>
      <c r="YE4575" s="151"/>
      <c r="YF4575" s="151"/>
      <c r="YG4575" s="151"/>
      <c r="YH4575" s="151"/>
      <c r="YI4575" s="151"/>
      <c r="YJ4575" s="151"/>
      <c r="YK4575" s="151"/>
      <c r="YL4575" s="151"/>
      <c r="YM4575" s="151"/>
      <c r="YN4575" s="151"/>
      <c r="YO4575" s="151"/>
      <c r="YP4575" s="151"/>
      <c r="YQ4575" s="151"/>
      <c r="YR4575" s="151"/>
      <c r="YS4575" s="151"/>
      <c r="YT4575" s="151"/>
      <c r="YU4575" s="151"/>
      <c r="YV4575" s="151"/>
      <c r="YW4575" s="151"/>
      <c r="YX4575" s="151"/>
      <c r="YY4575" s="151"/>
      <c r="YZ4575" s="151"/>
      <c r="ZA4575" s="151"/>
      <c r="ZB4575" s="151"/>
      <c r="ZC4575" s="151"/>
      <c r="ZD4575" s="151"/>
      <c r="ZE4575" s="151"/>
      <c r="ZF4575" s="151"/>
      <c r="ZG4575" s="151"/>
      <c r="ZH4575" s="151"/>
      <c r="ZI4575" s="151"/>
      <c r="ZJ4575" s="151"/>
      <c r="ZK4575" s="151"/>
      <c r="ZL4575" s="151"/>
      <c r="ZM4575" s="151"/>
      <c r="ZN4575" s="151"/>
      <c r="ZO4575" s="151"/>
      <c r="ZP4575" s="151"/>
      <c r="ZQ4575" s="151"/>
      <c r="ZR4575" s="151"/>
      <c r="ZS4575" s="151"/>
      <c r="ZT4575" s="151"/>
      <c r="ZU4575" s="151"/>
      <c r="ZV4575" s="151"/>
      <c r="ZW4575" s="151"/>
      <c r="ZX4575" s="151"/>
      <c r="ZY4575" s="151"/>
      <c r="ZZ4575" s="151"/>
      <c r="AAA4575" s="151"/>
      <c r="AAB4575" s="151"/>
      <c r="AAC4575" s="151"/>
      <c r="AAD4575" s="151"/>
      <c r="AAE4575" s="151"/>
      <c r="AAF4575" s="151"/>
      <c r="AAG4575" s="151"/>
      <c r="AAH4575" s="151"/>
      <c r="AAI4575" s="151"/>
      <c r="AAJ4575" s="151"/>
      <c r="AAK4575" s="151"/>
      <c r="AAL4575" s="151"/>
      <c r="AAM4575" s="151"/>
      <c r="AAN4575" s="151"/>
      <c r="AAO4575" s="151"/>
      <c r="AAP4575" s="151"/>
      <c r="AAQ4575" s="151"/>
      <c r="AAR4575" s="151"/>
      <c r="AAS4575" s="151"/>
      <c r="AAT4575" s="151"/>
      <c r="AAU4575" s="151"/>
      <c r="AAV4575" s="151"/>
      <c r="AAW4575" s="151"/>
      <c r="AAX4575" s="151"/>
      <c r="AAY4575" s="151"/>
      <c r="AAZ4575" s="151"/>
      <c r="ABA4575" s="151"/>
      <c r="ABB4575" s="151"/>
      <c r="ABC4575" s="151"/>
      <c r="ABD4575" s="151"/>
      <c r="ABE4575" s="151"/>
      <c r="ABF4575" s="151"/>
      <c r="ABG4575" s="151"/>
      <c r="ABH4575" s="151"/>
      <c r="ABI4575" s="151"/>
      <c r="ABJ4575" s="151"/>
      <c r="ABK4575" s="151"/>
      <c r="ABL4575" s="151"/>
      <c r="ABM4575" s="151"/>
      <c r="ABN4575" s="151"/>
      <c r="ABO4575" s="151"/>
      <c r="ABP4575" s="151"/>
      <c r="ABQ4575" s="151"/>
      <c r="ABR4575" s="151"/>
      <c r="ABS4575" s="151"/>
      <c r="ABT4575" s="151"/>
      <c r="ABU4575" s="151"/>
      <c r="ABV4575" s="151"/>
      <c r="ABW4575" s="151"/>
      <c r="ABX4575" s="151"/>
      <c r="ABY4575" s="151"/>
      <c r="ABZ4575" s="151"/>
      <c r="ACA4575" s="151"/>
      <c r="ACB4575" s="151"/>
      <c r="ACC4575" s="151"/>
      <c r="ACD4575" s="151"/>
      <c r="ACE4575" s="151"/>
      <c r="ACF4575" s="151"/>
      <c r="ACG4575" s="151"/>
      <c r="ACH4575" s="151"/>
      <c r="ACI4575" s="151"/>
      <c r="ACJ4575" s="151"/>
      <c r="ACK4575" s="151"/>
      <c r="ACL4575" s="151"/>
      <c r="ACM4575" s="151"/>
      <c r="ACN4575" s="151"/>
      <c r="ACO4575" s="151"/>
      <c r="ACP4575" s="151"/>
      <c r="ACQ4575" s="151"/>
      <c r="ACR4575" s="151"/>
      <c r="ACS4575" s="151"/>
      <c r="ACT4575" s="151"/>
      <c r="ACU4575" s="151"/>
      <c r="ACV4575" s="151"/>
      <c r="ACW4575" s="151"/>
      <c r="ACX4575" s="151"/>
      <c r="ACY4575" s="151"/>
      <c r="ACZ4575" s="151"/>
      <c r="ADA4575" s="151"/>
      <c r="ADB4575" s="151"/>
      <c r="ADC4575" s="151"/>
      <c r="ADD4575" s="151"/>
      <c r="ADE4575" s="151"/>
      <c r="ADF4575" s="151"/>
      <c r="ADG4575" s="151"/>
      <c r="ADH4575" s="151"/>
      <c r="ADI4575" s="151"/>
      <c r="ADJ4575" s="151"/>
      <c r="ADK4575" s="151"/>
      <c r="ADL4575" s="151"/>
      <c r="ADM4575" s="151"/>
      <c r="ADN4575" s="151"/>
      <c r="ADO4575" s="151"/>
      <c r="ADP4575" s="151"/>
      <c r="ADQ4575" s="151"/>
      <c r="ADR4575" s="151"/>
      <c r="ADS4575" s="151"/>
      <c r="ADT4575" s="151"/>
      <c r="ADU4575" s="151"/>
      <c r="ADV4575" s="151"/>
      <c r="ADW4575" s="151"/>
      <c r="ADX4575" s="151"/>
      <c r="ADY4575" s="151"/>
      <c r="ADZ4575" s="151"/>
      <c r="AEA4575" s="151"/>
      <c r="AEB4575" s="151"/>
      <c r="AEC4575" s="151"/>
      <c r="AED4575" s="151"/>
      <c r="AEE4575" s="151"/>
      <c r="AEF4575" s="151"/>
      <c r="AEG4575" s="151"/>
      <c r="AEH4575" s="151"/>
      <c r="AEI4575" s="151"/>
      <c r="AEJ4575" s="151"/>
      <c r="AEK4575" s="151"/>
      <c r="AEL4575" s="151"/>
      <c r="AEM4575" s="151"/>
      <c r="AEN4575" s="151"/>
      <c r="AEO4575" s="151"/>
      <c r="AEP4575" s="151"/>
      <c r="AEQ4575" s="151"/>
      <c r="AER4575" s="151"/>
      <c r="AES4575" s="151"/>
      <c r="AET4575" s="151"/>
      <c r="AEU4575" s="151"/>
      <c r="AEV4575" s="151"/>
      <c r="AEW4575" s="151"/>
      <c r="AEX4575" s="151"/>
      <c r="AEY4575" s="151"/>
      <c r="AEZ4575" s="151"/>
      <c r="AFA4575" s="151"/>
      <c r="AFB4575" s="151"/>
      <c r="AFC4575" s="151"/>
      <c r="AFD4575" s="151"/>
      <c r="AFE4575" s="151"/>
      <c r="AFF4575" s="151"/>
      <c r="AFG4575" s="151"/>
      <c r="AFH4575" s="151"/>
      <c r="AFI4575" s="151"/>
      <c r="AFJ4575" s="151"/>
      <c r="AFK4575" s="151"/>
      <c r="AFL4575" s="151"/>
      <c r="AFM4575" s="151"/>
      <c r="AFN4575" s="151"/>
      <c r="AFO4575" s="151"/>
      <c r="AFP4575" s="151"/>
      <c r="AFQ4575" s="151"/>
      <c r="AFR4575" s="151"/>
      <c r="AFS4575" s="151"/>
      <c r="AFT4575" s="151"/>
      <c r="AFU4575" s="151"/>
      <c r="AFV4575" s="151"/>
      <c r="AFW4575" s="151"/>
      <c r="AFX4575" s="151"/>
      <c r="AFY4575" s="151"/>
      <c r="AFZ4575" s="151"/>
      <c r="AGA4575" s="151"/>
      <c r="AGB4575" s="151"/>
      <c r="AGC4575" s="151"/>
      <c r="AGD4575" s="151"/>
      <c r="AGE4575" s="151"/>
      <c r="AGF4575" s="151"/>
      <c r="AGG4575" s="151"/>
      <c r="AGH4575" s="151"/>
      <c r="AGI4575" s="151"/>
      <c r="AGJ4575" s="151"/>
      <c r="AGK4575" s="151"/>
      <c r="AGL4575" s="151"/>
      <c r="AGM4575" s="151"/>
      <c r="AGN4575" s="151"/>
      <c r="AGO4575" s="151"/>
      <c r="AGP4575" s="151"/>
      <c r="AGQ4575" s="151"/>
      <c r="AGR4575" s="151"/>
      <c r="AGS4575" s="151"/>
      <c r="AGT4575" s="151"/>
      <c r="AGU4575" s="151"/>
      <c r="AGV4575" s="151"/>
      <c r="AGW4575" s="151"/>
      <c r="AGX4575" s="151"/>
      <c r="AGY4575" s="151"/>
      <c r="AGZ4575" s="151"/>
      <c r="AHA4575" s="151"/>
      <c r="AHB4575" s="151"/>
      <c r="AHC4575" s="151"/>
      <c r="AHD4575" s="151"/>
      <c r="AHE4575" s="151"/>
      <c r="AHF4575" s="151"/>
      <c r="AHG4575" s="151"/>
      <c r="AHH4575" s="151"/>
      <c r="AHI4575" s="151"/>
      <c r="AHJ4575" s="151"/>
      <c r="AHK4575" s="151"/>
      <c r="AHL4575" s="151"/>
      <c r="AHM4575" s="151"/>
      <c r="AHN4575" s="151"/>
      <c r="AHO4575" s="151"/>
      <c r="AHP4575" s="151"/>
      <c r="AHQ4575" s="151"/>
      <c r="AHR4575" s="151"/>
      <c r="AHS4575" s="151"/>
      <c r="AHT4575" s="151"/>
      <c r="AHU4575" s="151"/>
      <c r="AHV4575" s="151"/>
      <c r="AHW4575" s="151"/>
      <c r="AHX4575" s="151"/>
      <c r="AHY4575" s="151"/>
      <c r="AHZ4575" s="151"/>
      <c r="AIA4575" s="151"/>
      <c r="AIB4575" s="151"/>
      <c r="AIC4575" s="151"/>
      <c r="AID4575" s="151"/>
      <c r="AIE4575" s="151"/>
      <c r="AIF4575" s="151"/>
      <c r="AIG4575" s="151"/>
      <c r="AIH4575" s="151"/>
      <c r="AII4575" s="151"/>
      <c r="AIJ4575" s="151"/>
      <c r="AIK4575" s="151"/>
      <c r="AIL4575" s="151"/>
      <c r="AIM4575" s="151"/>
      <c r="AIN4575" s="151"/>
      <c r="AIO4575" s="151"/>
      <c r="AIP4575" s="151"/>
      <c r="AIQ4575" s="151"/>
      <c r="AIR4575" s="151"/>
      <c r="AIS4575" s="151"/>
      <c r="AIT4575" s="151"/>
      <c r="AIU4575" s="151"/>
      <c r="AIV4575" s="151"/>
      <c r="AIW4575" s="151"/>
      <c r="AIX4575" s="151"/>
      <c r="AIY4575" s="151"/>
      <c r="AIZ4575" s="151"/>
      <c r="AJA4575" s="151"/>
      <c r="AJB4575" s="151"/>
      <c r="AJC4575" s="151"/>
      <c r="AJD4575" s="151"/>
      <c r="AJE4575" s="151"/>
      <c r="AJF4575" s="151"/>
      <c r="AJG4575" s="151"/>
      <c r="AJH4575" s="151"/>
      <c r="AJI4575" s="151"/>
      <c r="AJJ4575" s="151"/>
      <c r="AJK4575" s="151"/>
      <c r="AJL4575" s="151"/>
      <c r="AJM4575" s="151"/>
      <c r="AJN4575" s="151"/>
      <c r="AJO4575" s="151"/>
      <c r="AJP4575" s="151"/>
      <c r="AJQ4575" s="151"/>
      <c r="AJR4575" s="151"/>
      <c r="AJS4575" s="151"/>
      <c r="AJT4575" s="151"/>
      <c r="AJU4575" s="151"/>
      <c r="AJV4575" s="151"/>
      <c r="AJW4575" s="151"/>
      <c r="AJX4575" s="151"/>
      <c r="AJY4575" s="151"/>
      <c r="AJZ4575" s="151"/>
      <c r="AKA4575" s="151"/>
      <c r="AKB4575" s="151"/>
      <c r="AKC4575" s="151"/>
      <c r="AKD4575" s="151"/>
      <c r="AKE4575" s="151"/>
      <c r="AKF4575" s="151"/>
      <c r="AKG4575" s="151"/>
      <c r="AKH4575" s="151"/>
      <c r="AKI4575" s="151"/>
      <c r="AKJ4575" s="151"/>
      <c r="AKK4575" s="151"/>
      <c r="AKL4575" s="151"/>
      <c r="AKM4575" s="151"/>
      <c r="AKN4575" s="151"/>
      <c r="AKO4575" s="151"/>
      <c r="AKP4575" s="151"/>
      <c r="AKQ4575" s="151"/>
      <c r="AKR4575" s="151"/>
      <c r="AKS4575" s="151"/>
      <c r="AKT4575" s="151"/>
      <c r="AKU4575" s="151"/>
      <c r="AKV4575" s="151"/>
      <c r="AKW4575" s="151"/>
      <c r="AKX4575" s="151"/>
      <c r="AKY4575" s="151"/>
      <c r="AKZ4575" s="151"/>
      <c r="ALA4575" s="151"/>
      <c r="ALB4575" s="151"/>
      <c r="ALC4575" s="151"/>
      <c r="ALD4575" s="151"/>
      <c r="ALE4575" s="151"/>
      <c r="ALF4575" s="151"/>
      <c r="ALG4575" s="151"/>
      <c r="ALH4575" s="151"/>
      <c r="ALI4575" s="151"/>
      <c r="ALJ4575" s="151"/>
      <c r="ALK4575" s="151"/>
      <c r="ALL4575" s="151"/>
      <c r="ALM4575" s="151"/>
      <c r="ALN4575" s="151"/>
      <c r="ALO4575" s="151"/>
      <c r="ALP4575" s="151"/>
      <c r="ALQ4575" s="151"/>
      <c r="ALR4575" s="151"/>
      <c r="ALS4575" s="151"/>
      <c r="ALT4575" s="151"/>
      <c r="ALU4575" s="151"/>
      <c r="ALV4575" s="151"/>
      <c r="ALW4575" s="151"/>
      <c r="ALX4575" s="151"/>
      <c r="ALY4575" s="151"/>
      <c r="ALZ4575" s="151"/>
      <c r="AMA4575" s="151"/>
      <c r="AMB4575" s="151"/>
      <c r="AMC4575" s="151"/>
      <c r="AMD4575" s="151"/>
      <c r="AME4575" s="151"/>
      <c r="AMF4575" s="151"/>
      <c r="AMG4575" s="151"/>
      <c r="AMH4575" s="151"/>
      <c r="AMI4575" s="151"/>
      <c r="AMJ4575" s="151"/>
      <c r="AMK4575" s="151"/>
      <c r="AML4575" s="151"/>
      <c r="AMM4575" s="151"/>
      <c r="AMN4575" s="151"/>
      <c r="AMO4575" s="151"/>
      <c r="AMP4575" s="151"/>
      <c r="AMQ4575" s="151"/>
      <c r="AMR4575" s="151"/>
      <c r="AMS4575" s="151"/>
      <c r="AMT4575" s="151"/>
      <c r="AMU4575" s="151"/>
      <c r="AMV4575" s="151"/>
      <c r="AMW4575" s="151"/>
      <c r="AMX4575" s="151"/>
      <c r="AMY4575" s="151"/>
      <c r="AMZ4575" s="151"/>
      <c r="ANA4575" s="151"/>
      <c r="ANB4575" s="151"/>
      <c r="ANC4575" s="151"/>
      <c r="AND4575" s="151"/>
      <c r="ANE4575" s="151"/>
      <c r="ANF4575" s="151"/>
      <c r="ANG4575" s="151"/>
      <c r="ANH4575" s="151"/>
      <c r="ANI4575" s="151"/>
      <c r="ANJ4575" s="151"/>
      <c r="ANK4575" s="151"/>
      <c r="ANL4575" s="151"/>
      <c r="ANM4575" s="151"/>
      <c r="ANN4575" s="151"/>
      <c r="ANO4575" s="151"/>
      <c r="ANP4575" s="151"/>
      <c r="ANQ4575" s="151"/>
      <c r="ANR4575" s="151"/>
      <c r="ANS4575" s="151"/>
      <c r="ANT4575" s="151"/>
      <c r="ANU4575" s="151"/>
      <c r="ANV4575" s="151"/>
      <c r="ANW4575" s="151"/>
      <c r="ANX4575" s="151"/>
      <c r="ANY4575" s="151"/>
      <c r="ANZ4575" s="151"/>
      <c r="AOA4575" s="151"/>
      <c r="AOB4575" s="151"/>
      <c r="AOC4575" s="151"/>
      <c r="AOD4575" s="151"/>
      <c r="AOE4575" s="151"/>
      <c r="AOF4575" s="151"/>
      <c r="AOG4575" s="151"/>
      <c r="AOH4575" s="151"/>
      <c r="AOI4575" s="151"/>
      <c r="AOJ4575" s="151"/>
      <c r="AOK4575" s="151"/>
      <c r="AOL4575" s="151"/>
      <c r="AOM4575" s="151"/>
      <c r="AON4575" s="151"/>
      <c r="AOO4575" s="151"/>
      <c r="AOP4575" s="151"/>
      <c r="AOQ4575" s="151"/>
      <c r="AOR4575" s="151"/>
      <c r="AOS4575" s="151"/>
      <c r="AOT4575" s="151"/>
      <c r="AOU4575" s="151"/>
      <c r="AOV4575" s="151"/>
      <c r="AOW4575" s="151"/>
      <c r="AOX4575" s="151"/>
      <c r="AOY4575" s="151"/>
      <c r="AOZ4575" s="151"/>
      <c r="APA4575" s="151"/>
      <c r="APB4575" s="151"/>
      <c r="APC4575" s="151"/>
      <c r="APD4575" s="151"/>
      <c r="APE4575" s="151"/>
      <c r="APF4575" s="151"/>
      <c r="APG4575" s="151"/>
      <c r="APH4575" s="151"/>
      <c r="API4575" s="151"/>
      <c r="APJ4575" s="151"/>
      <c r="APK4575" s="151"/>
      <c r="APL4575" s="151"/>
      <c r="APM4575" s="151"/>
      <c r="APN4575" s="151"/>
      <c r="APO4575" s="151"/>
      <c r="APP4575" s="151"/>
      <c r="APQ4575" s="151"/>
      <c r="APR4575" s="151"/>
      <c r="APS4575" s="151"/>
      <c r="APT4575" s="151"/>
      <c r="APU4575" s="151"/>
      <c r="APV4575" s="151"/>
      <c r="APW4575" s="151"/>
      <c r="APX4575" s="151"/>
      <c r="APY4575" s="151"/>
      <c r="APZ4575" s="151"/>
      <c r="AQA4575" s="151"/>
      <c r="AQB4575" s="151"/>
      <c r="AQC4575" s="151"/>
      <c r="AQD4575" s="151"/>
      <c r="AQE4575" s="151"/>
      <c r="AQF4575" s="151"/>
      <c r="AQG4575" s="151"/>
      <c r="AQH4575" s="151"/>
      <c r="AQI4575" s="151"/>
      <c r="AQJ4575" s="151"/>
      <c r="AQK4575" s="151"/>
      <c r="AQL4575" s="151"/>
      <c r="AQM4575" s="151"/>
      <c r="AQN4575" s="151"/>
      <c r="AQO4575" s="151"/>
      <c r="AQP4575" s="151"/>
      <c r="AQQ4575" s="151"/>
      <c r="AQR4575" s="151"/>
      <c r="AQS4575" s="151"/>
      <c r="AQT4575" s="151"/>
      <c r="AQU4575" s="151"/>
      <c r="AQV4575" s="151"/>
      <c r="AQW4575" s="151"/>
      <c r="AQX4575" s="151"/>
      <c r="AQY4575" s="151"/>
      <c r="AQZ4575" s="151"/>
      <c r="ARA4575" s="151"/>
      <c r="ARB4575" s="151"/>
      <c r="ARC4575" s="151"/>
      <c r="ARD4575" s="151"/>
      <c r="ARE4575" s="151"/>
      <c r="ARF4575" s="151"/>
      <c r="ARG4575" s="151"/>
      <c r="ARH4575" s="151"/>
      <c r="ARI4575" s="151"/>
      <c r="ARJ4575" s="151"/>
      <c r="ARK4575" s="151"/>
      <c r="ARL4575" s="151"/>
      <c r="ARM4575" s="151"/>
      <c r="ARN4575" s="151"/>
      <c r="ARO4575" s="151"/>
      <c r="ARP4575" s="151"/>
      <c r="ARQ4575" s="151"/>
      <c r="ARR4575" s="151"/>
      <c r="ARS4575" s="151"/>
      <c r="ART4575" s="151"/>
      <c r="ARU4575" s="151"/>
      <c r="ARV4575" s="151"/>
      <c r="ARW4575" s="151"/>
      <c r="ARX4575" s="151"/>
      <c r="ARY4575" s="151"/>
      <c r="ARZ4575" s="151"/>
      <c r="ASA4575" s="151"/>
      <c r="ASB4575" s="151"/>
      <c r="ASC4575" s="151"/>
      <c r="ASD4575" s="151"/>
      <c r="ASE4575" s="151"/>
      <c r="ASF4575" s="151"/>
      <c r="ASG4575" s="151"/>
      <c r="ASH4575" s="151"/>
      <c r="ASI4575" s="151"/>
      <c r="ASJ4575" s="151"/>
      <c r="ASK4575" s="151"/>
      <c r="ASL4575" s="151"/>
      <c r="ASM4575" s="151"/>
      <c r="ASN4575" s="151"/>
      <c r="ASO4575" s="151"/>
      <c r="ASP4575" s="151"/>
      <c r="ASQ4575" s="151"/>
      <c r="ASR4575" s="151"/>
      <c r="ASS4575" s="151"/>
      <c r="AST4575" s="151"/>
      <c r="ASU4575" s="151"/>
      <c r="ASV4575" s="151"/>
      <c r="ASW4575" s="151"/>
      <c r="ASX4575" s="151"/>
      <c r="ASY4575" s="151"/>
      <c r="ASZ4575" s="151"/>
      <c r="ATA4575" s="151"/>
      <c r="ATB4575" s="151"/>
      <c r="ATC4575" s="151"/>
      <c r="ATD4575" s="151"/>
      <c r="ATE4575" s="151"/>
      <c r="ATF4575" s="151"/>
      <c r="ATG4575" s="151"/>
      <c r="ATH4575" s="151"/>
      <c r="ATI4575" s="151"/>
      <c r="ATJ4575" s="151"/>
      <c r="ATK4575" s="151"/>
      <c r="ATL4575" s="151"/>
      <c r="ATM4575" s="151"/>
      <c r="ATN4575" s="151"/>
      <c r="ATO4575" s="151"/>
      <c r="ATP4575" s="151"/>
      <c r="ATQ4575" s="151"/>
      <c r="ATR4575" s="151"/>
      <c r="ATS4575" s="151"/>
      <c r="ATT4575" s="151"/>
      <c r="ATU4575" s="151"/>
      <c r="ATV4575" s="151"/>
      <c r="ATW4575" s="151"/>
      <c r="ATX4575" s="151"/>
      <c r="ATY4575" s="151"/>
      <c r="ATZ4575" s="151"/>
      <c r="AUA4575" s="151"/>
      <c r="AUB4575" s="151"/>
      <c r="AUC4575" s="151"/>
      <c r="AUD4575" s="151"/>
      <c r="AUE4575" s="151"/>
      <c r="AUF4575" s="151"/>
      <c r="AUG4575" s="151"/>
      <c r="AUH4575" s="151"/>
      <c r="AUI4575" s="151"/>
      <c r="AUJ4575" s="151"/>
      <c r="AUK4575" s="151"/>
      <c r="AUL4575" s="151"/>
      <c r="AUM4575" s="151"/>
      <c r="AUN4575" s="151"/>
      <c r="AUO4575" s="151"/>
      <c r="AUP4575" s="151"/>
      <c r="AUQ4575" s="151"/>
      <c r="AUR4575" s="151"/>
      <c r="AUS4575" s="151"/>
      <c r="AUT4575" s="151"/>
      <c r="AUU4575" s="151"/>
      <c r="AUV4575" s="151"/>
      <c r="AUW4575" s="151"/>
      <c r="AUX4575" s="151"/>
      <c r="AUY4575" s="151"/>
      <c r="AUZ4575" s="151"/>
      <c r="AVA4575" s="151"/>
      <c r="AVB4575" s="151"/>
      <c r="AVC4575" s="151"/>
      <c r="AVD4575" s="151"/>
      <c r="AVE4575" s="151"/>
      <c r="AVF4575" s="151"/>
      <c r="AVG4575" s="151"/>
      <c r="AVH4575" s="151"/>
      <c r="AVI4575" s="151"/>
      <c r="AVJ4575" s="151"/>
      <c r="AVK4575" s="151"/>
      <c r="AVL4575" s="151"/>
      <c r="AVM4575" s="151"/>
      <c r="AVN4575" s="151"/>
      <c r="AVO4575" s="151"/>
      <c r="AVP4575" s="151"/>
      <c r="AVQ4575" s="151"/>
      <c r="AVR4575" s="151"/>
      <c r="AVS4575" s="151"/>
      <c r="AVT4575" s="151"/>
      <c r="AVU4575" s="151"/>
      <c r="AVV4575" s="151"/>
      <c r="AVW4575" s="151"/>
      <c r="AVX4575" s="151"/>
      <c r="AVY4575" s="151"/>
      <c r="AVZ4575" s="151"/>
      <c r="AWA4575" s="151"/>
      <c r="AWB4575" s="151"/>
      <c r="AWC4575" s="151"/>
      <c r="AWD4575" s="151"/>
      <c r="AWE4575" s="151"/>
      <c r="AWF4575" s="151"/>
      <c r="AWG4575" s="151"/>
      <c r="AWH4575" s="151"/>
      <c r="AWI4575" s="151"/>
      <c r="AWJ4575" s="151"/>
      <c r="AWK4575" s="151"/>
      <c r="AWL4575" s="151"/>
      <c r="AWM4575" s="151"/>
      <c r="AWN4575" s="151"/>
      <c r="AWO4575" s="151"/>
      <c r="AWP4575" s="151"/>
      <c r="AWQ4575" s="151"/>
      <c r="AWR4575" s="151"/>
      <c r="AWS4575" s="151"/>
      <c r="AWT4575" s="151"/>
      <c r="AWU4575" s="151"/>
      <c r="AWV4575" s="151"/>
      <c r="AWW4575" s="151"/>
      <c r="AWX4575" s="151"/>
      <c r="AWY4575" s="151"/>
      <c r="AWZ4575" s="151"/>
      <c r="AXA4575" s="151"/>
      <c r="AXB4575" s="151"/>
      <c r="AXC4575" s="151"/>
      <c r="AXD4575" s="151"/>
      <c r="AXE4575" s="151"/>
      <c r="AXF4575" s="151"/>
      <c r="AXG4575" s="151"/>
      <c r="AXH4575" s="151"/>
      <c r="AXI4575" s="151"/>
      <c r="AXJ4575" s="151"/>
      <c r="AXK4575" s="151"/>
      <c r="AXL4575" s="151"/>
      <c r="AXM4575" s="151"/>
      <c r="AXN4575" s="151"/>
      <c r="AXO4575" s="151"/>
      <c r="AXP4575" s="151"/>
      <c r="AXQ4575" s="151"/>
      <c r="AXR4575" s="151"/>
      <c r="AXS4575" s="151"/>
      <c r="AXT4575" s="151"/>
      <c r="AXU4575" s="151"/>
      <c r="AXV4575" s="151"/>
      <c r="AXW4575" s="151"/>
      <c r="AXX4575" s="151"/>
      <c r="AXY4575" s="151"/>
      <c r="AXZ4575" s="151"/>
      <c r="AYA4575" s="151"/>
      <c r="AYB4575" s="151"/>
      <c r="AYC4575" s="151"/>
      <c r="AYD4575" s="151"/>
      <c r="AYE4575" s="151"/>
      <c r="AYF4575" s="151"/>
      <c r="AYG4575" s="151"/>
      <c r="AYH4575" s="151"/>
      <c r="AYI4575" s="151"/>
      <c r="AYJ4575" s="151"/>
      <c r="AYK4575" s="151"/>
      <c r="AYL4575" s="151"/>
      <c r="AYM4575" s="151"/>
      <c r="AYN4575" s="151"/>
      <c r="AYO4575" s="151"/>
      <c r="AYP4575" s="151"/>
      <c r="AYQ4575" s="151"/>
      <c r="AYR4575" s="151"/>
      <c r="AYS4575" s="151"/>
      <c r="AYT4575" s="151"/>
      <c r="AYU4575" s="151"/>
      <c r="AYV4575" s="151"/>
      <c r="AYW4575" s="151"/>
      <c r="AYX4575" s="151"/>
      <c r="AYY4575" s="151"/>
      <c r="AYZ4575" s="151"/>
      <c r="AZA4575" s="151"/>
      <c r="AZB4575" s="151"/>
      <c r="AZC4575" s="151"/>
      <c r="AZD4575" s="151"/>
      <c r="AZE4575" s="151"/>
      <c r="AZF4575" s="151"/>
      <c r="AZG4575" s="151"/>
      <c r="AZH4575" s="151"/>
      <c r="AZI4575" s="151"/>
      <c r="AZJ4575" s="151"/>
      <c r="AZK4575" s="151"/>
      <c r="AZL4575" s="151"/>
      <c r="AZM4575" s="151"/>
      <c r="AZN4575" s="151"/>
      <c r="AZO4575" s="151"/>
      <c r="AZP4575" s="151"/>
      <c r="AZQ4575" s="151"/>
      <c r="AZR4575" s="151"/>
      <c r="AZS4575" s="151"/>
      <c r="AZT4575" s="151"/>
      <c r="AZU4575" s="151"/>
      <c r="AZV4575" s="151"/>
      <c r="AZW4575" s="151"/>
      <c r="AZX4575" s="151"/>
      <c r="AZY4575" s="151"/>
      <c r="AZZ4575" s="151"/>
      <c r="BAA4575" s="151"/>
      <c r="BAB4575" s="151"/>
      <c r="BAC4575" s="151"/>
      <c r="BAD4575" s="151"/>
      <c r="BAE4575" s="151"/>
      <c r="BAF4575" s="151"/>
      <c r="BAG4575" s="151"/>
      <c r="BAH4575" s="151"/>
      <c r="BAI4575" s="151"/>
      <c r="BAJ4575" s="151"/>
      <c r="BAK4575" s="151"/>
      <c r="BAL4575" s="151"/>
      <c r="BAM4575" s="151"/>
      <c r="BAN4575" s="151"/>
      <c r="BAO4575" s="151"/>
      <c r="BAP4575" s="151"/>
      <c r="BAQ4575" s="151"/>
      <c r="BAR4575" s="151"/>
      <c r="BAS4575" s="151"/>
      <c r="BAT4575" s="151"/>
      <c r="BAU4575" s="151"/>
      <c r="BAV4575" s="151"/>
      <c r="BAW4575" s="151"/>
      <c r="BAX4575" s="151"/>
      <c r="BAY4575" s="151"/>
      <c r="BAZ4575" s="151"/>
      <c r="BBA4575" s="151"/>
      <c r="BBB4575" s="151"/>
      <c r="BBC4575" s="151"/>
      <c r="BBD4575" s="151"/>
      <c r="BBE4575" s="151"/>
      <c r="BBF4575" s="151"/>
      <c r="BBG4575" s="151"/>
      <c r="BBH4575" s="151"/>
      <c r="BBI4575" s="151"/>
      <c r="BBJ4575" s="151"/>
      <c r="BBK4575" s="151"/>
      <c r="BBL4575" s="151"/>
      <c r="BBM4575" s="151"/>
      <c r="BBN4575" s="151"/>
      <c r="BBO4575" s="151"/>
      <c r="BBP4575" s="151"/>
      <c r="BBQ4575" s="151"/>
      <c r="BBR4575" s="151"/>
      <c r="BBS4575" s="151"/>
      <c r="BBT4575" s="151"/>
      <c r="BBU4575" s="151"/>
      <c r="BBV4575" s="151"/>
      <c r="BBW4575" s="151"/>
      <c r="BBX4575" s="151"/>
      <c r="BBY4575" s="151"/>
      <c r="BBZ4575" s="151"/>
      <c r="BCA4575" s="151"/>
      <c r="BCB4575" s="151"/>
      <c r="BCC4575" s="151"/>
      <c r="BCD4575" s="151"/>
      <c r="BCE4575" s="151"/>
      <c r="BCF4575" s="151"/>
      <c r="BCG4575" s="151"/>
      <c r="BCH4575" s="151"/>
      <c r="BCI4575" s="151"/>
      <c r="BCJ4575" s="151"/>
      <c r="BCK4575" s="151"/>
      <c r="BCL4575" s="151"/>
      <c r="BCM4575" s="151"/>
      <c r="BCN4575" s="151"/>
      <c r="BCO4575" s="151"/>
      <c r="BCP4575" s="151"/>
      <c r="BCQ4575" s="151"/>
      <c r="BCR4575" s="151"/>
      <c r="BCS4575" s="151"/>
      <c r="BCT4575" s="151"/>
      <c r="BCU4575" s="151"/>
      <c r="BCV4575" s="151"/>
      <c r="BCW4575" s="151"/>
      <c r="BCX4575" s="151"/>
      <c r="BCY4575" s="151"/>
      <c r="BCZ4575" s="151"/>
      <c r="BDA4575" s="151"/>
      <c r="BDB4575" s="151"/>
      <c r="BDC4575" s="151"/>
      <c r="BDD4575" s="151"/>
      <c r="BDE4575" s="151"/>
      <c r="BDF4575" s="151"/>
      <c r="BDG4575" s="151"/>
      <c r="BDH4575" s="151"/>
      <c r="BDI4575" s="151"/>
      <c r="BDJ4575" s="151"/>
      <c r="BDK4575" s="151"/>
      <c r="BDL4575" s="151"/>
      <c r="BDM4575" s="151"/>
      <c r="BDN4575" s="151"/>
      <c r="BDO4575" s="151"/>
      <c r="BDP4575" s="151"/>
      <c r="BDQ4575" s="151"/>
      <c r="BDR4575" s="151"/>
      <c r="BDS4575" s="151"/>
      <c r="BDT4575" s="151"/>
      <c r="BDU4575" s="151"/>
      <c r="BDV4575" s="151"/>
      <c r="BDW4575" s="151"/>
      <c r="BDX4575" s="151"/>
      <c r="BDY4575" s="151"/>
      <c r="BDZ4575" s="151"/>
      <c r="BEA4575" s="151"/>
      <c r="BEB4575" s="151"/>
      <c r="BEC4575" s="151"/>
      <c r="BED4575" s="151"/>
      <c r="BEE4575" s="151"/>
      <c r="BEF4575" s="151"/>
      <c r="BEG4575" s="151"/>
      <c r="BEH4575" s="151"/>
      <c r="BEI4575" s="151"/>
      <c r="BEJ4575" s="151"/>
      <c r="BEK4575" s="151"/>
      <c r="BEL4575" s="151"/>
      <c r="BEM4575" s="151"/>
      <c r="BEN4575" s="151"/>
      <c r="BEO4575" s="151"/>
      <c r="BEP4575" s="151"/>
      <c r="BEQ4575" s="151"/>
      <c r="BER4575" s="151"/>
      <c r="BES4575" s="151"/>
      <c r="BET4575" s="151"/>
      <c r="BEU4575" s="151"/>
      <c r="BEV4575" s="151"/>
      <c r="BEW4575" s="151"/>
      <c r="BEX4575" s="151"/>
      <c r="BEY4575" s="151"/>
      <c r="BEZ4575" s="151"/>
      <c r="BFA4575" s="151"/>
      <c r="BFB4575" s="151"/>
      <c r="BFC4575" s="151"/>
      <c r="BFD4575" s="151"/>
      <c r="BFE4575" s="151"/>
      <c r="BFF4575" s="151"/>
      <c r="BFG4575" s="151"/>
      <c r="BFH4575" s="151"/>
      <c r="BFI4575" s="151"/>
      <c r="BFJ4575" s="151"/>
      <c r="BFK4575" s="151"/>
      <c r="BFL4575" s="151"/>
      <c r="BFM4575" s="151"/>
      <c r="BFN4575" s="151"/>
      <c r="BFO4575" s="151"/>
      <c r="BFP4575" s="151"/>
      <c r="BFQ4575" s="151"/>
      <c r="BFR4575" s="151"/>
      <c r="BFS4575" s="151"/>
      <c r="BFT4575" s="151"/>
      <c r="BFU4575" s="151"/>
      <c r="BFV4575" s="151"/>
      <c r="BFW4575" s="151"/>
      <c r="BFX4575" s="151"/>
      <c r="BFY4575" s="151"/>
      <c r="BFZ4575" s="151"/>
      <c r="BGA4575" s="151"/>
      <c r="BGB4575" s="151"/>
      <c r="BGC4575" s="151"/>
      <c r="BGD4575" s="151"/>
      <c r="BGE4575" s="151"/>
      <c r="BGF4575" s="151"/>
      <c r="BGG4575" s="151"/>
      <c r="BGH4575" s="151"/>
      <c r="BGI4575" s="151"/>
      <c r="BGJ4575" s="151"/>
      <c r="BGK4575" s="151"/>
      <c r="BGL4575" s="151"/>
      <c r="BGM4575" s="151"/>
      <c r="BGN4575" s="151"/>
      <c r="BGO4575" s="151"/>
      <c r="BGP4575" s="151"/>
      <c r="BGQ4575" s="151"/>
      <c r="BGR4575" s="151"/>
      <c r="BGS4575" s="151"/>
      <c r="BGT4575" s="151"/>
      <c r="BGU4575" s="151"/>
      <c r="BGV4575" s="151"/>
      <c r="BGW4575" s="151"/>
      <c r="BGX4575" s="151"/>
      <c r="BGY4575" s="151"/>
      <c r="BGZ4575" s="151"/>
      <c r="BHA4575" s="151"/>
      <c r="BHB4575" s="151"/>
      <c r="BHC4575" s="151"/>
      <c r="BHD4575" s="151"/>
      <c r="BHE4575" s="151"/>
      <c r="BHF4575" s="151"/>
      <c r="BHG4575" s="151"/>
      <c r="BHH4575" s="151"/>
      <c r="BHI4575" s="151"/>
      <c r="BHJ4575" s="151"/>
      <c r="BHK4575" s="151"/>
      <c r="BHL4575" s="151"/>
      <c r="BHM4575" s="151"/>
      <c r="BHN4575" s="151"/>
      <c r="BHO4575" s="151"/>
      <c r="BHP4575" s="151"/>
      <c r="BHQ4575" s="151"/>
      <c r="BHR4575" s="151"/>
      <c r="BHS4575" s="151"/>
      <c r="BHT4575" s="151"/>
      <c r="BHU4575" s="151"/>
      <c r="BHV4575" s="151"/>
      <c r="BHW4575" s="151"/>
      <c r="BHX4575" s="151"/>
      <c r="BHY4575" s="151"/>
      <c r="BHZ4575" s="151"/>
      <c r="BIA4575" s="151"/>
      <c r="BIB4575" s="151"/>
      <c r="BIC4575" s="151"/>
      <c r="BID4575" s="151"/>
      <c r="BIE4575" s="151"/>
      <c r="BIF4575" s="151"/>
      <c r="BIG4575" s="151"/>
      <c r="BIH4575" s="151"/>
      <c r="BII4575" s="151"/>
      <c r="BIJ4575" s="151"/>
      <c r="BIK4575" s="151"/>
      <c r="BIL4575" s="151"/>
      <c r="BIM4575" s="151"/>
      <c r="BIN4575" s="151"/>
      <c r="BIO4575" s="151"/>
      <c r="BIP4575" s="151"/>
      <c r="BIQ4575" s="151"/>
      <c r="BIR4575" s="151"/>
      <c r="BIS4575" s="151"/>
      <c r="BIT4575" s="151"/>
      <c r="BIU4575" s="151"/>
      <c r="BIV4575" s="151"/>
      <c r="BIW4575" s="151"/>
      <c r="BIX4575" s="151"/>
      <c r="BIY4575" s="151"/>
      <c r="BIZ4575" s="151"/>
      <c r="BJA4575" s="151"/>
      <c r="BJB4575" s="151"/>
      <c r="BJC4575" s="151"/>
      <c r="BJD4575" s="151"/>
      <c r="BJE4575" s="151"/>
      <c r="BJF4575" s="151"/>
      <c r="BJG4575" s="151"/>
      <c r="BJH4575" s="151"/>
      <c r="BJI4575" s="151"/>
      <c r="BJJ4575" s="151"/>
      <c r="BJK4575" s="151"/>
      <c r="BJL4575" s="151"/>
      <c r="BJM4575" s="151"/>
      <c r="BJN4575" s="151"/>
      <c r="BJO4575" s="151"/>
      <c r="BJP4575" s="151"/>
      <c r="BJQ4575" s="151"/>
      <c r="BJR4575" s="151"/>
      <c r="BJS4575" s="151"/>
      <c r="BJT4575" s="151"/>
      <c r="BJU4575" s="151"/>
      <c r="BJV4575" s="151"/>
      <c r="BJW4575" s="151"/>
      <c r="BJX4575" s="151"/>
      <c r="BJY4575" s="151"/>
      <c r="BJZ4575" s="151"/>
      <c r="BKA4575" s="151"/>
      <c r="BKB4575" s="151"/>
      <c r="BKC4575" s="151"/>
      <c r="BKD4575" s="151"/>
      <c r="BKE4575" s="151"/>
      <c r="BKF4575" s="151"/>
      <c r="BKG4575" s="151"/>
      <c r="BKH4575" s="151"/>
      <c r="BKI4575" s="151"/>
      <c r="BKJ4575" s="151"/>
      <c r="BKK4575" s="151"/>
      <c r="BKL4575" s="151"/>
      <c r="BKM4575" s="151"/>
      <c r="BKN4575" s="151"/>
      <c r="BKO4575" s="151"/>
      <c r="BKP4575" s="151"/>
      <c r="BKQ4575" s="151"/>
      <c r="BKR4575" s="151"/>
      <c r="BKS4575" s="151"/>
      <c r="BKT4575" s="151"/>
      <c r="BKU4575" s="151"/>
      <c r="BKV4575" s="151"/>
      <c r="BKW4575" s="151"/>
      <c r="BKX4575" s="151"/>
      <c r="BKY4575" s="151"/>
      <c r="BKZ4575" s="151"/>
      <c r="BLA4575" s="151"/>
      <c r="BLB4575" s="151"/>
      <c r="BLC4575" s="151"/>
      <c r="BLD4575" s="151"/>
      <c r="BLE4575" s="151"/>
      <c r="BLF4575" s="151"/>
      <c r="BLG4575" s="151"/>
      <c r="BLH4575" s="151"/>
      <c r="BLI4575" s="151"/>
      <c r="BLJ4575" s="151"/>
      <c r="BLK4575" s="151"/>
      <c r="BLL4575" s="151"/>
      <c r="BLM4575" s="151"/>
      <c r="BLN4575" s="151"/>
      <c r="BLO4575" s="151"/>
      <c r="BLP4575" s="151"/>
      <c r="BLQ4575" s="151"/>
      <c r="BLR4575" s="151"/>
      <c r="BLS4575" s="151"/>
      <c r="BLT4575" s="151"/>
      <c r="BLU4575" s="151"/>
      <c r="BLV4575" s="151"/>
      <c r="BLW4575" s="151"/>
      <c r="BLX4575" s="151"/>
      <c r="BLY4575" s="151"/>
      <c r="BLZ4575" s="151"/>
      <c r="BMA4575" s="151"/>
      <c r="BMB4575" s="151"/>
      <c r="BMC4575" s="151"/>
      <c r="BMD4575" s="151"/>
      <c r="BME4575" s="151"/>
      <c r="BMF4575" s="151"/>
      <c r="BMG4575" s="151"/>
      <c r="BMH4575" s="151"/>
      <c r="BMI4575" s="151"/>
      <c r="BMJ4575" s="151"/>
      <c r="BMK4575" s="151"/>
      <c r="BML4575" s="151"/>
      <c r="BMM4575" s="151"/>
      <c r="BMN4575" s="151"/>
      <c r="BMO4575" s="151"/>
      <c r="BMP4575" s="151"/>
      <c r="BMQ4575" s="151"/>
      <c r="BMR4575" s="151"/>
      <c r="BMS4575" s="151"/>
      <c r="BMT4575" s="151"/>
      <c r="BMU4575" s="151"/>
      <c r="BMV4575" s="151"/>
      <c r="BMW4575" s="151"/>
      <c r="BMX4575" s="151"/>
      <c r="BMY4575" s="151"/>
      <c r="BMZ4575" s="151"/>
      <c r="BNA4575" s="151"/>
      <c r="BNB4575" s="151"/>
      <c r="BNC4575" s="151"/>
      <c r="BND4575" s="151"/>
      <c r="BNE4575" s="151"/>
      <c r="BNF4575" s="151"/>
      <c r="BNG4575" s="151"/>
      <c r="BNH4575" s="151"/>
      <c r="BNI4575" s="151"/>
      <c r="BNJ4575" s="151"/>
      <c r="BNK4575" s="151"/>
      <c r="BNL4575" s="151"/>
      <c r="BNM4575" s="151"/>
      <c r="BNN4575" s="151"/>
      <c r="BNO4575" s="151"/>
      <c r="BNP4575" s="151"/>
      <c r="BNQ4575" s="151"/>
      <c r="BNR4575" s="151"/>
      <c r="BNS4575" s="151"/>
      <c r="BNT4575" s="151"/>
      <c r="BNU4575" s="151"/>
      <c r="BNV4575" s="151"/>
      <c r="BNW4575" s="151"/>
      <c r="BNX4575" s="151"/>
      <c r="BNY4575" s="151"/>
      <c r="BNZ4575" s="151"/>
      <c r="BOA4575" s="151"/>
      <c r="BOB4575" s="151"/>
      <c r="BOC4575" s="151"/>
      <c r="BOD4575" s="151"/>
      <c r="BOE4575" s="151"/>
      <c r="BOF4575" s="151"/>
      <c r="BOG4575" s="151"/>
      <c r="BOH4575" s="151"/>
      <c r="BOI4575" s="151"/>
      <c r="BOJ4575" s="151"/>
      <c r="BOK4575" s="151"/>
      <c r="BOL4575" s="151"/>
      <c r="BOM4575" s="151"/>
      <c r="BON4575" s="151"/>
      <c r="BOO4575" s="151"/>
      <c r="BOP4575" s="151"/>
      <c r="BOQ4575" s="151"/>
      <c r="BOR4575" s="151"/>
      <c r="BOS4575" s="151"/>
      <c r="BOT4575" s="151"/>
      <c r="BOU4575" s="151"/>
      <c r="BOV4575" s="151"/>
      <c r="BOW4575" s="151"/>
      <c r="BOX4575" s="151"/>
      <c r="BOY4575" s="151"/>
      <c r="BOZ4575" s="151"/>
      <c r="BPA4575" s="151"/>
      <c r="BPB4575" s="151"/>
      <c r="BPC4575" s="151"/>
      <c r="BPD4575" s="151"/>
      <c r="BPE4575" s="151"/>
      <c r="BPF4575" s="151"/>
      <c r="BPG4575" s="151"/>
      <c r="BPH4575" s="151"/>
      <c r="BPI4575" s="151"/>
      <c r="BPJ4575" s="151"/>
      <c r="BPK4575" s="151"/>
      <c r="BPL4575" s="151"/>
      <c r="BPM4575" s="151"/>
      <c r="BPN4575" s="151"/>
      <c r="BPO4575" s="151"/>
      <c r="BPP4575" s="151"/>
      <c r="BPQ4575" s="151"/>
      <c r="BPR4575" s="151"/>
      <c r="BPS4575" s="151"/>
      <c r="BPT4575" s="151"/>
      <c r="BPU4575" s="151"/>
      <c r="BPV4575" s="151"/>
      <c r="BPW4575" s="151"/>
      <c r="BPX4575" s="151"/>
      <c r="BPY4575" s="151"/>
      <c r="BPZ4575" s="151"/>
      <c r="BQA4575" s="151"/>
      <c r="BQB4575" s="151"/>
      <c r="BQC4575" s="151"/>
      <c r="BQD4575" s="151"/>
      <c r="BQE4575" s="151"/>
      <c r="BQF4575" s="151"/>
      <c r="BQG4575" s="151"/>
      <c r="BQH4575" s="151"/>
      <c r="BQI4575" s="151"/>
      <c r="BQJ4575" s="151"/>
      <c r="BQK4575" s="151"/>
      <c r="BQL4575" s="151"/>
      <c r="BQM4575" s="151"/>
      <c r="BQN4575" s="151"/>
      <c r="BQO4575" s="151"/>
      <c r="BQP4575" s="151"/>
      <c r="BQQ4575" s="151"/>
      <c r="BQR4575" s="151"/>
      <c r="BQS4575" s="151"/>
      <c r="BQT4575" s="151"/>
      <c r="BQU4575" s="151"/>
      <c r="BQV4575" s="151"/>
      <c r="BQW4575" s="151"/>
      <c r="BQX4575" s="151"/>
      <c r="BQY4575" s="151"/>
      <c r="BQZ4575" s="151"/>
      <c r="BRA4575" s="151"/>
      <c r="BRB4575" s="151"/>
      <c r="BRC4575" s="151"/>
      <c r="BRD4575" s="151"/>
      <c r="BRE4575" s="151"/>
      <c r="BRF4575" s="151"/>
      <c r="BRG4575" s="151"/>
      <c r="BRH4575" s="151"/>
      <c r="BRI4575" s="151"/>
      <c r="BRJ4575" s="151"/>
      <c r="BRK4575" s="151"/>
      <c r="BRL4575" s="151"/>
      <c r="BRM4575" s="151"/>
      <c r="BRN4575" s="151"/>
      <c r="BRO4575" s="151"/>
      <c r="BRP4575" s="151"/>
      <c r="BRQ4575" s="151"/>
      <c r="BRR4575" s="151"/>
      <c r="BRS4575" s="151"/>
      <c r="BRT4575" s="151"/>
      <c r="BRU4575" s="151"/>
      <c r="BRV4575" s="151"/>
      <c r="BRW4575" s="151"/>
      <c r="BRX4575" s="151"/>
      <c r="BRY4575" s="151"/>
      <c r="BRZ4575" s="151"/>
      <c r="BSA4575" s="151"/>
      <c r="BSB4575" s="151"/>
      <c r="BSC4575" s="151"/>
      <c r="BSD4575" s="151"/>
      <c r="BSE4575" s="151"/>
      <c r="BSF4575" s="151"/>
      <c r="BSG4575" s="151"/>
      <c r="BSH4575" s="151"/>
      <c r="BSI4575" s="151"/>
      <c r="BSJ4575" s="151"/>
      <c r="BSK4575" s="151"/>
      <c r="BSL4575" s="151"/>
      <c r="BSM4575" s="151"/>
      <c r="BSN4575" s="151"/>
      <c r="BSO4575" s="151"/>
      <c r="BSP4575" s="151"/>
      <c r="BSQ4575" s="151"/>
      <c r="BSR4575" s="151"/>
      <c r="BSS4575" s="151"/>
      <c r="BST4575" s="151"/>
      <c r="BSU4575" s="151"/>
      <c r="BSV4575" s="151"/>
      <c r="BSW4575" s="151"/>
      <c r="BSX4575" s="151"/>
      <c r="BSY4575" s="151"/>
      <c r="BSZ4575" s="151"/>
      <c r="BTA4575" s="151"/>
      <c r="BTB4575" s="151"/>
      <c r="BTC4575" s="151"/>
      <c r="BTD4575" s="151"/>
      <c r="BTE4575" s="151"/>
      <c r="BTF4575" s="151"/>
      <c r="BTG4575" s="151"/>
      <c r="BTH4575" s="151"/>
      <c r="BTI4575" s="151"/>
      <c r="BTJ4575" s="151"/>
      <c r="BTK4575" s="151"/>
      <c r="BTL4575" s="151"/>
      <c r="BTM4575" s="151"/>
      <c r="BTN4575" s="151"/>
      <c r="BTO4575" s="151"/>
      <c r="BTP4575" s="151"/>
      <c r="BTQ4575" s="151"/>
      <c r="BTR4575" s="151"/>
      <c r="BTS4575" s="151"/>
      <c r="BTT4575" s="151"/>
      <c r="BTU4575" s="151"/>
      <c r="BTV4575" s="151"/>
      <c r="BTW4575" s="151"/>
      <c r="BTX4575" s="151"/>
      <c r="BTY4575" s="151"/>
      <c r="BTZ4575" s="151"/>
      <c r="BUA4575" s="151"/>
      <c r="BUB4575" s="151"/>
      <c r="BUC4575" s="151"/>
      <c r="BUD4575" s="151"/>
      <c r="BUE4575" s="151"/>
      <c r="BUF4575" s="151"/>
      <c r="BUG4575" s="151"/>
      <c r="BUH4575" s="151"/>
      <c r="BUI4575" s="151"/>
      <c r="BUJ4575" s="151"/>
      <c r="BUK4575" s="151"/>
      <c r="BUL4575" s="151"/>
      <c r="BUM4575" s="151"/>
      <c r="BUN4575" s="151"/>
      <c r="BUO4575" s="151"/>
      <c r="BUP4575" s="151"/>
      <c r="BUQ4575" s="151"/>
      <c r="BUR4575" s="151"/>
      <c r="BUS4575" s="151"/>
      <c r="BUT4575" s="151"/>
      <c r="BUU4575" s="151"/>
      <c r="BUV4575" s="151"/>
      <c r="BUW4575" s="151"/>
      <c r="BUX4575" s="151"/>
      <c r="BUY4575" s="151"/>
      <c r="BUZ4575" s="151"/>
      <c r="BVA4575" s="151"/>
      <c r="BVB4575" s="151"/>
      <c r="BVC4575" s="151"/>
      <c r="BVD4575" s="151"/>
      <c r="BVE4575" s="151"/>
      <c r="BVF4575" s="151"/>
      <c r="BVG4575" s="151"/>
      <c r="BVH4575" s="151"/>
      <c r="BVI4575" s="151"/>
      <c r="BVJ4575" s="151"/>
      <c r="BVK4575" s="151"/>
      <c r="BVL4575" s="151"/>
      <c r="BVM4575" s="151"/>
      <c r="BVN4575" s="151"/>
      <c r="BVO4575" s="151"/>
      <c r="BVP4575" s="151"/>
      <c r="BVQ4575" s="151"/>
      <c r="BVR4575" s="151"/>
      <c r="BVS4575" s="151"/>
      <c r="BVT4575" s="151"/>
      <c r="BVU4575" s="151"/>
      <c r="BVV4575" s="151"/>
      <c r="BVW4575" s="151"/>
      <c r="BVX4575" s="151"/>
      <c r="BVY4575" s="151"/>
      <c r="BVZ4575" s="151"/>
      <c r="BWA4575" s="151"/>
      <c r="BWB4575" s="151"/>
      <c r="BWC4575" s="151"/>
      <c r="BWD4575" s="151"/>
      <c r="BWE4575" s="151"/>
      <c r="BWF4575" s="151"/>
      <c r="BWG4575" s="151"/>
      <c r="BWH4575" s="151"/>
      <c r="BWI4575" s="151"/>
      <c r="BWJ4575" s="151"/>
      <c r="BWK4575" s="151"/>
      <c r="BWL4575" s="151"/>
      <c r="BWM4575" s="151"/>
      <c r="BWN4575" s="151"/>
      <c r="BWO4575" s="151"/>
      <c r="BWP4575" s="151"/>
      <c r="BWQ4575" s="151"/>
      <c r="BWR4575" s="151"/>
      <c r="BWS4575" s="151"/>
      <c r="BWT4575" s="151"/>
      <c r="BWU4575" s="151"/>
      <c r="BWV4575" s="151"/>
      <c r="BWW4575" s="151"/>
      <c r="BWX4575" s="151"/>
      <c r="BWY4575" s="151"/>
      <c r="BWZ4575" s="151"/>
      <c r="BXA4575" s="151"/>
      <c r="BXB4575" s="151"/>
      <c r="BXC4575" s="151"/>
      <c r="BXD4575" s="151"/>
      <c r="BXE4575" s="151"/>
      <c r="BXF4575" s="151"/>
      <c r="BXG4575" s="151"/>
      <c r="BXH4575" s="151"/>
      <c r="BXI4575" s="151"/>
      <c r="BXJ4575" s="151"/>
      <c r="BXK4575" s="151"/>
      <c r="BXL4575" s="151"/>
      <c r="BXM4575" s="151"/>
      <c r="BXN4575" s="151"/>
      <c r="BXO4575" s="151"/>
      <c r="BXP4575" s="151"/>
      <c r="BXQ4575" s="151"/>
      <c r="BXR4575" s="151"/>
      <c r="BXS4575" s="151"/>
      <c r="BXT4575" s="151"/>
      <c r="BXU4575" s="151"/>
      <c r="BXV4575" s="151"/>
      <c r="BXW4575" s="151"/>
      <c r="BXX4575" s="151"/>
      <c r="BXY4575" s="151"/>
      <c r="BXZ4575" s="151"/>
      <c r="BYA4575" s="151"/>
      <c r="BYB4575" s="151"/>
      <c r="BYC4575" s="151"/>
      <c r="BYD4575" s="151"/>
      <c r="BYE4575" s="151"/>
      <c r="BYF4575" s="151"/>
      <c r="BYG4575" s="151"/>
      <c r="BYH4575" s="151"/>
      <c r="BYI4575" s="151"/>
      <c r="BYJ4575" s="151"/>
      <c r="BYK4575" s="151"/>
      <c r="BYL4575" s="151"/>
      <c r="BYM4575" s="151"/>
      <c r="BYN4575" s="151"/>
      <c r="BYO4575" s="151"/>
      <c r="BYP4575" s="151"/>
      <c r="BYQ4575" s="151"/>
      <c r="BYR4575" s="151"/>
      <c r="BYS4575" s="151"/>
      <c r="BYT4575" s="151"/>
      <c r="BYU4575" s="151"/>
      <c r="BYV4575" s="151"/>
      <c r="BYW4575" s="151"/>
      <c r="BYX4575" s="151"/>
      <c r="BYY4575" s="151"/>
      <c r="BYZ4575" s="151"/>
      <c r="BZA4575" s="151"/>
      <c r="BZB4575" s="151"/>
      <c r="BZC4575" s="151"/>
      <c r="BZD4575" s="151"/>
      <c r="BZE4575" s="151"/>
      <c r="BZF4575" s="151"/>
      <c r="BZG4575" s="151"/>
      <c r="BZH4575" s="151"/>
      <c r="BZI4575" s="151"/>
      <c r="BZJ4575" s="151"/>
      <c r="BZK4575" s="151"/>
      <c r="BZL4575" s="151"/>
      <c r="BZM4575" s="151"/>
      <c r="BZN4575" s="151"/>
      <c r="BZO4575" s="151"/>
      <c r="BZP4575" s="151"/>
      <c r="BZQ4575" s="151"/>
      <c r="BZR4575" s="151"/>
      <c r="BZS4575" s="151"/>
      <c r="BZT4575" s="151"/>
      <c r="BZU4575" s="151"/>
      <c r="BZV4575" s="151"/>
      <c r="BZW4575" s="151"/>
      <c r="BZX4575" s="151"/>
      <c r="BZY4575" s="151"/>
      <c r="BZZ4575" s="151"/>
      <c r="CAA4575" s="151"/>
      <c r="CAB4575" s="151"/>
      <c r="CAC4575" s="151"/>
      <c r="CAD4575" s="151"/>
      <c r="CAE4575" s="151"/>
      <c r="CAF4575" s="151"/>
      <c r="CAG4575" s="151"/>
      <c r="CAH4575" s="151"/>
      <c r="CAI4575" s="151"/>
      <c r="CAJ4575" s="151"/>
      <c r="CAK4575" s="151"/>
      <c r="CAL4575" s="151"/>
      <c r="CAM4575" s="151"/>
      <c r="CAN4575" s="151"/>
      <c r="CAO4575" s="151"/>
      <c r="CAP4575" s="151"/>
      <c r="CAQ4575" s="151"/>
      <c r="CAR4575" s="151"/>
      <c r="CAS4575" s="151"/>
      <c r="CAT4575" s="151"/>
      <c r="CAU4575" s="151"/>
      <c r="CAV4575" s="151"/>
      <c r="CAW4575" s="151"/>
      <c r="CAX4575" s="151"/>
      <c r="CAY4575" s="151"/>
      <c r="CAZ4575" s="151"/>
      <c r="CBA4575" s="151"/>
      <c r="CBB4575" s="151"/>
      <c r="CBC4575" s="151"/>
      <c r="CBD4575" s="151"/>
      <c r="CBE4575" s="151"/>
      <c r="CBF4575" s="151"/>
      <c r="CBG4575" s="151"/>
      <c r="CBH4575" s="151"/>
      <c r="CBI4575" s="151"/>
      <c r="CBJ4575" s="151"/>
      <c r="CBK4575" s="151"/>
      <c r="CBL4575" s="151"/>
      <c r="CBM4575" s="151"/>
      <c r="CBN4575" s="151"/>
      <c r="CBO4575" s="151"/>
      <c r="CBP4575" s="151"/>
      <c r="CBQ4575" s="151"/>
      <c r="CBR4575" s="151"/>
      <c r="CBS4575" s="151"/>
      <c r="CBT4575" s="151"/>
      <c r="CBU4575" s="151"/>
      <c r="CBV4575" s="151"/>
      <c r="CBW4575" s="151"/>
      <c r="CBX4575" s="151"/>
      <c r="CBY4575" s="151"/>
      <c r="CBZ4575" s="151"/>
      <c r="CCA4575" s="151"/>
      <c r="CCB4575" s="151"/>
      <c r="CCC4575" s="151"/>
      <c r="CCD4575" s="151"/>
      <c r="CCE4575" s="151"/>
      <c r="CCF4575" s="151"/>
      <c r="CCG4575" s="151"/>
      <c r="CCH4575" s="151"/>
      <c r="CCI4575" s="151"/>
      <c r="CCJ4575" s="151"/>
      <c r="CCK4575" s="151"/>
      <c r="CCL4575" s="151"/>
      <c r="CCM4575" s="151"/>
      <c r="CCN4575" s="151"/>
      <c r="CCO4575" s="151"/>
      <c r="CCP4575" s="151"/>
      <c r="CCQ4575" s="151"/>
      <c r="CCR4575" s="151"/>
      <c r="CCS4575" s="151"/>
      <c r="CCT4575" s="151"/>
      <c r="CCU4575" s="151"/>
      <c r="CCV4575" s="151"/>
      <c r="CCW4575" s="151"/>
      <c r="CCX4575" s="151"/>
      <c r="CCY4575" s="151"/>
      <c r="CCZ4575" s="151"/>
      <c r="CDA4575" s="151"/>
      <c r="CDB4575" s="151"/>
      <c r="CDC4575" s="151"/>
      <c r="CDD4575" s="151"/>
      <c r="CDE4575" s="151"/>
      <c r="CDF4575" s="151"/>
      <c r="CDG4575" s="151"/>
      <c r="CDH4575" s="151"/>
      <c r="CDI4575" s="151"/>
      <c r="CDJ4575" s="151"/>
      <c r="CDK4575" s="151"/>
      <c r="CDL4575" s="151"/>
      <c r="CDM4575" s="151"/>
      <c r="CDN4575" s="151"/>
      <c r="CDO4575" s="151"/>
      <c r="CDP4575" s="151"/>
      <c r="CDQ4575" s="151"/>
      <c r="CDR4575" s="151"/>
      <c r="CDS4575" s="151"/>
      <c r="CDT4575" s="151"/>
      <c r="CDU4575" s="151"/>
      <c r="CDV4575" s="151"/>
      <c r="CDW4575" s="151"/>
      <c r="CDX4575" s="151"/>
      <c r="CDY4575" s="151"/>
      <c r="CDZ4575" s="151"/>
      <c r="CEA4575" s="151"/>
      <c r="CEB4575" s="151"/>
      <c r="CEC4575" s="151"/>
      <c r="CED4575" s="151"/>
      <c r="CEE4575" s="151"/>
      <c r="CEF4575" s="151"/>
      <c r="CEG4575" s="151"/>
      <c r="CEH4575" s="151"/>
      <c r="CEI4575" s="151"/>
      <c r="CEJ4575" s="151"/>
      <c r="CEK4575" s="151"/>
      <c r="CEL4575" s="151"/>
      <c r="CEM4575" s="151"/>
      <c r="CEN4575" s="151"/>
      <c r="CEO4575" s="151"/>
      <c r="CEP4575" s="151"/>
      <c r="CEQ4575" s="151"/>
      <c r="CER4575" s="151"/>
      <c r="CES4575" s="151"/>
      <c r="CET4575" s="151"/>
      <c r="CEU4575" s="151"/>
      <c r="CEV4575" s="151"/>
      <c r="CEW4575" s="151"/>
      <c r="CEX4575" s="151"/>
      <c r="CEY4575" s="151"/>
      <c r="CEZ4575" s="151"/>
      <c r="CFA4575" s="151"/>
      <c r="CFB4575" s="151"/>
      <c r="CFC4575" s="151"/>
      <c r="CFD4575" s="151"/>
      <c r="CFE4575" s="151"/>
      <c r="CFF4575" s="151"/>
      <c r="CFG4575" s="151"/>
      <c r="CFH4575" s="151"/>
      <c r="CFI4575" s="151"/>
      <c r="CFJ4575" s="151"/>
      <c r="CFK4575" s="151"/>
      <c r="CFL4575" s="151"/>
      <c r="CFM4575" s="151"/>
      <c r="CFN4575" s="151"/>
      <c r="CFO4575" s="151"/>
      <c r="CFP4575" s="151"/>
      <c r="CFQ4575" s="151"/>
      <c r="CFR4575" s="151"/>
      <c r="CFS4575" s="151"/>
      <c r="CFT4575" s="151"/>
      <c r="CFU4575" s="151"/>
      <c r="CFV4575" s="151"/>
      <c r="CFW4575" s="151"/>
      <c r="CFX4575" s="151"/>
      <c r="CFY4575" s="151"/>
      <c r="CFZ4575" s="151"/>
      <c r="CGA4575" s="151"/>
      <c r="CGB4575" s="151"/>
      <c r="CGC4575" s="151"/>
      <c r="CGD4575" s="151"/>
      <c r="CGE4575" s="151"/>
      <c r="CGF4575" s="151"/>
      <c r="CGG4575" s="151"/>
      <c r="CGH4575" s="151"/>
      <c r="CGI4575" s="151"/>
      <c r="CGJ4575" s="151"/>
      <c r="CGK4575" s="151"/>
      <c r="CGL4575" s="151"/>
      <c r="CGM4575" s="151"/>
      <c r="CGN4575" s="151"/>
      <c r="CGO4575" s="151"/>
      <c r="CGP4575" s="151"/>
      <c r="CGQ4575" s="151"/>
      <c r="CGR4575" s="151"/>
      <c r="CGS4575" s="151"/>
      <c r="CGT4575" s="151"/>
      <c r="CGU4575" s="151"/>
      <c r="CGV4575" s="151"/>
      <c r="CGW4575" s="151"/>
      <c r="CGX4575" s="151"/>
      <c r="CGY4575" s="151"/>
      <c r="CGZ4575" s="151"/>
      <c r="CHA4575" s="151"/>
      <c r="CHB4575" s="151"/>
      <c r="CHC4575" s="151"/>
      <c r="CHD4575" s="151"/>
      <c r="CHE4575" s="151"/>
      <c r="CHF4575" s="151"/>
      <c r="CHG4575" s="151"/>
      <c r="CHH4575" s="151"/>
      <c r="CHI4575" s="151"/>
      <c r="CHJ4575" s="151"/>
      <c r="CHK4575" s="151"/>
      <c r="CHL4575" s="151"/>
      <c r="CHM4575" s="151"/>
      <c r="CHN4575" s="151"/>
      <c r="CHO4575" s="151"/>
      <c r="CHP4575" s="151"/>
      <c r="CHQ4575" s="151"/>
      <c r="CHR4575" s="151"/>
      <c r="CHS4575" s="151"/>
      <c r="CHT4575" s="151"/>
      <c r="CHU4575" s="151"/>
      <c r="CHV4575" s="151"/>
      <c r="CHW4575" s="151"/>
      <c r="CHX4575" s="151"/>
      <c r="CHY4575" s="151"/>
      <c r="CHZ4575" s="151"/>
      <c r="CIA4575" s="151"/>
      <c r="CIB4575" s="151"/>
      <c r="CIC4575" s="151"/>
      <c r="CID4575" s="151"/>
      <c r="CIE4575" s="151"/>
      <c r="CIF4575" s="151"/>
      <c r="CIG4575" s="151"/>
      <c r="CIH4575" s="151"/>
      <c r="CII4575" s="151"/>
      <c r="CIJ4575" s="151"/>
      <c r="CIK4575" s="151"/>
      <c r="CIL4575" s="151"/>
      <c r="CIM4575" s="151"/>
      <c r="CIN4575" s="151"/>
      <c r="CIO4575" s="151"/>
      <c r="CIP4575" s="151"/>
      <c r="CIQ4575" s="151"/>
      <c r="CIR4575" s="151"/>
      <c r="CIS4575" s="151"/>
      <c r="CIT4575" s="151"/>
      <c r="CIU4575" s="151"/>
      <c r="CIV4575" s="151"/>
      <c r="CIW4575" s="151"/>
      <c r="CIX4575" s="151"/>
      <c r="CIY4575" s="151"/>
      <c r="CIZ4575" s="151"/>
      <c r="CJA4575" s="151"/>
      <c r="CJB4575" s="151"/>
      <c r="CJC4575" s="151"/>
      <c r="CJD4575" s="151"/>
      <c r="CJE4575" s="151"/>
      <c r="CJF4575" s="151"/>
      <c r="CJG4575" s="151"/>
      <c r="CJH4575" s="151"/>
      <c r="CJI4575" s="151"/>
      <c r="CJJ4575" s="151"/>
      <c r="CJK4575" s="151"/>
      <c r="CJL4575" s="151"/>
      <c r="CJM4575" s="151"/>
      <c r="CJN4575" s="151"/>
      <c r="CJO4575" s="151"/>
      <c r="CJP4575" s="151"/>
      <c r="CJQ4575" s="151"/>
      <c r="CJR4575" s="151"/>
      <c r="CJS4575" s="151"/>
      <c r="CJT4575" s="151"/>
      <c r="CJU4575" s="151"/>
      <c r="CJV4575" s="151"/>
      <c r="CJW4575" s="151"/>
      <c r="CJX4575" s="151"/>
      <c r="CJY4575" s="151"/>
      <c r="CJZ4575" s="151"/>
      <c r="CKA4575" s="151"/>
      <c r="CKB4575" s="151"/>
      <c r="CKC4575" s="151"/>
      <c r="CKD4575" s="151"/>
      <c r="CKE4575" s="151"/>
      <c r="CKF4575" s="151"/>
      <c r="CKG4575" s="151"/>
      <c r="CKH4575" s="151"/>
      <c r="CKI4575" s="151"/>
      <c r="CKJ4575" s="151"/>
      <c r="CKK4575" s="151"/>
      <c r="CKL4575" s="151"/>
      <c r="CKM4575" s="151"/>
      <c r="CKN4575" s="151"/>
      <c r="CKO4575" s="151"/>
      <c r="CKP4575" s="151"/>
      <c r="CKQ4575" s="151"/>
      <c r="CKR4575" s="151"/>
      <c r="CKS4575" s="151"/>
      <c r="CKT4575" s="151"/>
      <c r="CKU4575" s="151"/>
      <c r="CKV4575" s="151"/>
      <c r="CKW4575" s="151"/>
      <c r="CKX4575" s="151"/>
      <c r="CKY4575" s="151"/>
      <c r="CKZ4575" s="151"/>
      <c r="CLA4575" s="151"/>
      <c r="CLB4575" s="151"/>
      <c r="CLC4575" s="151"/>
      <c r="CLD4575" s="151"/>
      <c r="CLE4575" s="151"/>
      <c r="CLF4575" s="151"/>
      <c r="CLG4575" s="151"/>
      <c r="CLH4575" s="151"/>
      <c r="CLI4575" s="151"/>
      <c r="CLJ4575" s="151"/>
      <c r="CLK4575" s="151"/>
      <c r="CLL4575" s="151"/>
      <c r="CLM4575" s="151"/>
      <c r="CLN4575" s="151"/>
      <c r="CLO4575" s="151"/>
      <c r="CLP4575" s="151"/>
      <c r="CLQ4575" s="151"/>
      <c r="CLR4575" s="151"/>
      <c r="CLS4575" s="151"/>
      <c r="CLT4575" s="151"/>
      <c r="CLU4575" s="151"/>
      <c r="CLV4575" s="151"/>
      <c r="CLW4575" s="151"/>
      <c r="CLX4575" s="151"/>
      <c r="CLY4575" s="151"/>
      <c r="CLZ4575" s="151"/>
      <c r="CMA4575" s="151"/>
      <c r="CMB4575" s="151"/>
      <c r="CMC4575" s="151"/>
      <c r="CMD4575" s="151"/>
      <c r="CME4575" s="151"/>
      <c r="CMF4575" s="151"/>
      <c r="CMG4575" s="151"/>
      <c r="CMH4575" s="151"/>
      <c r="CMI4575" s="151"/>
      <c r="CMJ4575" s="151"/>
      <c r="CMK4575" s="151"/>
      <c r="CML4575" s="151"/>
      <c r="CMM4575" s="151"/>
      <c r="CMN4575" s="151"/>
      <c r="CMO4575" s="151"/>
      <c r="CMP4575" s="151"/>
      <c r="CMQ4575" s="151"/>
      <c r="CMR4575" s="151"/>
      <c r="CMS4575" s="151"/>
      <c r="CMT4575" s="151"/>
      <c r="CMU4575" s="151"/>
      <c r="CMV4575" s="151"/>
      <c r="CMW4575" s="151"/>
      <c r="CMX4575" s="151"/>
      <c r="CMY4575" s="151"/>
      <c r="CMZ4575" s="151"/>
      <c r="CNA4575" s="151"/>
      <c r="CNB4575" s="151"/>
      <c r="CNC4575" s="151"/>
      <c r="CND4575" s="151"/>
      <c r="CNE4575" s="151"/>
      <c r="CNF4575" s="151"/>
      <c r="CNG4575" s="151"/>
      <c r="CNH4575" s="151"/>
      <c r="CNI4575" s="151"/>
      <c r="CNJ4575" s="151"/>
      <c r="CNK4575" s="151"/>
      <c r="CNL4575" s="151"/>
      <c r="CNM4575" s="151"/>
      <c r="CNN4575" s="151"/>
      <c r="CNO4575" s="151"/>
      <c r="CNP4575" s="151"/>
      <c r="CNQ4575" s="151"/>
      <c r="CNR4575" s="151"/>
      <c r="CNS4575" s="151"/>
      <c r="CNT4575" s="151"/>
      <c r="CNU4575" s="151"/>
      <c r="CNV4575" s="151"/>
      <c r="CNW4575" s="151"/>
      <c r="CNX4575" s="151"/>
      <c r="CNY4575" s="151"/>
      <c r="CNZ4575" s="151"/>
      <c r="COA4575" s="151"/>
      <c r="COB4575" s="151"/>
      <c r="COC4575" s="151"/>
      <c r="COD4575" s="151"/>
      <c r="COE4575" s="151"/>
      <c r="COF4575" s="151"/>
      <c r="COG4575" s="151"/>
      <c r="COH4575" s="151"/>
      <c r="COI4575" s="151"/>
      <c r="COJ4575" s="151"/>
      <c r="COK4575" s="151"/>
      <c r="COL4575" s="151"/>
      <c r="COM4575" s="151"/>
      <c r="CON4575" s="151"/>
      <c r="COO4575" s="151"/>
      <c r="COP4575" s="151"/>
      <c r="COQ4575" s="151"/>
      <c r="COR4575" s="151"/>
      <c r="COS4575" s="151"/>
      <c r="COT4575" s="151"/>
      <c r="COU4575" s="151"/>
      <c r="COV4575" s="151"/>
      <c r="COW4575" s="151"/>
      <c r="COX4575" s="151"/>
      <c r="COY4575" s="151"/>
      <c r="COZ4575" s="151"/>
      <c r="CPA4575" s="151"/>
      <c r="CPB4575" s="151"/>
      <c r="CPC4575" s="151"/>
      <c r="CPD4575" s="151"/>
      <c r="CPE4575" s="151"/>
      <c r="CPF4575" s="151"/>
      <c r="CPG4575" s="151"/>
      <c r="CPH4575" s="151"/>
      <c r="CPI4575" s="151"/>
      <c r="CPJ4575" s="151"/>
      <c r="CPK4575" s="151"/>
      <c r="CPL4575" s="151"/>
      <c r="CPM4575" s="151"/>
      <c r="CPN4575" s="151"/>
      <c r="CPO4575" s="151"/>
      <c r="CPP4575" s="151"/>
      <c r="CPQ4575" s="151"/>
      <c r="CPR4575" s="151"/>
      <c r="CPS4575" s="151"/>
      <c r="CPT4575" s="151"/>
      <c r="CPU4575" s="151"/>
      <c r="CPV4575" s="151"/>
      <c r="CPW4575" s="151"/>
      <c r="CPX4575" s="151"/>
      <c r="CPY4575" s="151"/>
      <c r="CPZ4575" s="151"/>
      <c r="CQA4575" s="151"/>
      <c r="CQB4575" s="151"/>
      <c r="CQC4575" s="151"/>
      <c r="CQD4575" s="151"/>
      <c r="CQE4575" s="151"/>
      <c r="CQF4575" s="151"/>
      <c r="CQG4575" s="151"/>
      <c r="CQH4575" s="151"/>
      <c r="CQI4575" s="151"/>
      <c r="CQJ4575" s="151"/>
      <c r="CQK4575" s="151"/>
      <c r="CQL4575" s="151"/>
      <c r="CQM4575" s="151"/>
      <c r="CQN4575" s="151"/>
      <c r="CQO4575" s="151"/>
      <c r="CQP4575" s="151"/>
      <c r="CQQ4575" s="151"/>
      <c r="CQR4575" s="151"/>
      <c r="CQS4575" s="151"/>
      <c r="CQT4575" s="151"/>
      <c r="CQU4575" s="151"/>
      <c r="CQV4575" s="151"/>
      <c r="CQW4575" s="151"/>
      <c r="CQX4575" s="151"/>
      <c r="CQY4575" s="151"/>
      <c r="CQZ4575" s="151"/>
      <c r="CRA4575" s="151"/>
      <c r="CRB4575" s="151"/>
      <c r="CRC4575" s="151"/>
      <c r="CRD4575" s="151"/>
      <c r="CRE4575" s="151"/>
      <c r="CRF4575" s="151"/>
      <c r="CRG4575" s="151"/>
      <c r="CRH4575" s="151"/>
      <c r="CRI4575" s="151"/>
      <c r="CRJ4575" s="151"/>
      <c r="CRK4575" s="151"/>
      <c r="CRL4575" s="151"/>
      <c r="CRM4575" s="151"/>
      <c r="CRN4575" s="151"/>
      <c r="CRO4575" s="151"/>
      <c r="CRP4575" s="151"/>
      <c r="CRQ4575" s="151"/>
      <c r="CRR4575" s="151"/>
      <c r="CRS4575" s="151"/>
      <c r="CRT4575" s="151"/>
      <c r="CRU4575" s="151"/>
      <c r="CRV4575" s="151"/>
      <c r="CRW4575" s="151"/>
      <c r="CRX4575" s="151"/>
      <c r="CRY4575" s="151"/>
      <c r="CRZ4575" s="151"/>
      <c r="CSA4575" s="151"/>
      <c r="CSB4575" s="151"/>
      <c r="CSC4575" s="151"/>
      <c r="CSD4575" s="151"/>
      <c r="CSE4575" s="151"/>
      <c r="CSF4575" s="151"/>
      <c r="CSG4575" s="151"/>
      <c r="CSH4575" s="151"/>
      <c r="CSI4575" s="151"/>
      <c r="CSJ4575" s="151"/>
      <c r="CSK4575" s="151"/>
      <c r="CSL4575" s="151"/>
      <c r="CSM4575" s="151"/>
      <c r="CSN4575" s="151"/>
      <c r="CSO4575" s="151"/>
      <c r="CSP4575" s="151"/>
      <c r="CSQ4575" s="151"/>
      <c r="CSR4575" s="151"/>
      <c r="CSS4575" s="151"/>
      <c r="CST4575" s="151"/>
      <c r="CSU4575" s="151"/>
      <c r="CSV4575" s="151"/>
      <c r="CSW4575" s="151"/>
      <c r="CSX4575" s="151"/>
      <c r="CSY4575" s="151"/>
      <c r="CSZ4575" s="151"/>
      <c r="CTA4575" s="151"/>
      <c r="CTB4575" s="151"/>
      <c r="CTC4575" s="151"/>
      <c r="CTD4575" s="151"/>
      <c r="CTE4575" s="151"/>
      <c r="CTF4575" s="151"/>
      <c r="CTG4575" s="151"/>
      <c r="CTH4575" s="151"/>
      <c r="CTI4575" s="151"/>
      <c r="CTJ4575" s="151"/>
      <c r="CTK4575" s="151"/>
      <c r="CTL4575" s="151"/>
      <c r="CTM4575" s="151"/>
      <c r="CTN4575" s="151"/>
      <c r="CTO4575" s="151"/>
      <c r="CTP4575" s="151"/>
      <c r="CTQ4575" s="151"/>
      <c r="CTR4575" s="151"/>
      <c r="CTS4575" s="151"/>
      <c r="CTT4575" s="151"/>
      <c r="CTU4575" s="151"/>
      <c r="CTV4575" s="151"/>
      <c r="CTW4575" s="151"/>
      <c r="CTX4575" s="151"/>
      <c r="CTY4575" s="151"/>
      <c r="CTZ4575" s="151"/>
      <c r="CUA4575" s="151"/>
      <c r="CUB4575" s="151"/>
      <c r="CUC4575" s="151"/>
      <c r="CUD4575" s="151"/>
      <c r="CUE4575" s="151"/>
      <c r="CUF4575" s="151"/>
      <c r="CUG4575" s="151"/>
      <c r="CUH4575" s="151"/>
      <c r="CUI4575" s="151"/>
      <c r="CUJ4575" s="151"/>
      <c r="CUK4575" s="151"/>
      <c r="CUL4575" s="151"/>
      <c r="CUM4575" s="151"/>
      <c r="CUN4575" s="151"/>
      <c r="CUO4575" s="151"/>
      <c r="CUP4575" s="151"/>
      <c r="CUQ4575" s="151"/>
      <c r="CUR4575" s="151"/>
      <c r="CUS4575" s="151"/>
      <c r="CUT4575" s="151"/>
      <c r="CUU4575" s="151"/>
      <c r="CUV4575" s="151"/>
      <c r="CUW4575" s="151"/>
      <c r="CUX4575" s="151"/>
      <c r="CUY4575" s="151"/>
      <c r="CUZ4575" s="151"/>
      <c r="CVA4575" s="151"/>
      <c r="CVB4575" s="151"/>
      <c r="CVC4575" s="151"/>
      <c r="CVD4575" s="151"/>
      <c r="CVE4575" s="151"/>
      <c r="CVF4575" s="151"/>
      <c r="CVG4575" s="151"/>
      <c r="CVH4575" s="151"/>
      <c r="CVI4575" s="151"/>
      <c r="CVJ4575" s="151"/>
      <c r="CVK4575" s="151"/>
      <c r="CVL4575" s="151"/>
      <c r="CVM4575" s="151"/>
      <c r="CVN4575" s="151"/>
      <c r="CVO4575" s="151"/>
      <c r="CVP4575" s="151"/>
      <c r="CVQ4575" s="151"/>
      <c r="CVR4575" s="151"/>
      <c r="CVS4575" s="151"/>
      <c r="CVT4575" s="151"/>
      <c r="CVU4575" s="151"/>
      <c r="CVV4575" s="151"/>
      <c r="CVW4575" s="151"/>
      <c r="CVX4575" s="151"/>
      <c r="CVY4575" s="151"/>
      <c r="CVZ4575" s="151"/>
      <c r="CWA4575" s="151"/>
      <c r="CWB4575" s="151"/>
      <c r="CWC4575" s="151"/>
      <c r="CWD4575" s="151"/>
      <c r="CWE4575" s="151"/>
      <c r="CWF4575" s="151"/>
      <c r="CWG4575" s="151"/>
      <c r="CWH4575" s="151"/>
      <c r="CWI4575" s="151"/>
      <c r="CWJ4575" s="151"/>
      <c r="CWK4575" s="151"/>
      <c r="CWL4575" s="151"/>
      <c r="CWM4575" s="151"/>
      <c r="CWN4575" s="151"/>
      <c r="CWO4575" s="151"/>
      <c r="CWP4575" s="151"/>
      <c r="CWQ4575" s="151"/>
      <c r="CWR4575" s="151"/>
      <c r="CWS4575" s="151"/>
      <c r="CWT4575" s="151"/>
      <c r="CWU4575" s="151"/>
      <c r="CWV4575" s="151"/>
      <c r="CWW4575" s="151"/>
      <c r="CWX4575" s="151"/>
      <c r="CWY4575" s="151"/>
      <c r="CWZ4575" s="151"/>
      <c r="CXA4575" s="151"/>
      <c r="CXB4575" s="151"/>
      <c r="CXC4575" s="151"/>
      <c r="CXD4575" s="151"/>
      <c r="CXE4575" s="151"/>
      <c r="CXF4575" s="151"/>
      <c r="CXG4575" s="151"/>
      <c r="CXH4575" s="151"/>
      <c r="CXI4575" s="151"/>
      <c r="CXJ4575" s="151"/>
      <c r="CXK4575" s="151"/>
      <c r="CXL4575" s="151"/>
      <c r="CXM4575" s="151"/>
      <c r="CXN4575" s="151"/>
      <c r="CXO4575" s="151"/>
      <c r="CXP4575" s="151"/>
      <c r="CXQ4575" s="151"/>
      <c r="CXR4575" s="151"/>
      <c r="CXS4575" s="151"/>
      <c r="CXT4575" s="151"/>
      <c r="CXU4575" s="151"/>
      <c r="CXV4575" s="151"/>
      <c r="CXW4575" s="151"/>
      <c r="CXX4575" s="151"/>
      <c r="CXY4575" s="151"/>
      <c r="CXZ4575" s="151"/>
      <c r="CYA4575" s="151"/>
      <c r="CYB4575" s="151"/>
      <c r="CYC4575" s="151"/>
      <c r="CYD4575" s="151"/>
      <c r="CYE4575" s="151"/>
      <c r="CYF4575" s="151"/>
      <c r="CYG4575" s="151"/>
      <c r="CYH4575" s="151"/>
      <c r="CYI4575" s="151"/>
      <c r="CYJ4575" s="151"/>
      <c r="CYK4575" s="151"/>
      <c r="CYL4575" s="151"/>
      <c r="CYM4575" s="151"/>
      <c r="CYN4575" s="151"/>
      <c r="CYO4575" s="151"/>
      <c r="CYP4575" s="151"/>
      <c r="CYQ4575" s="151"/>
      <c r="CYR4575" s="151"/>
      <c r="CYS4575" s="151"/>
      <c r="CYT4575" s="151"/>
      <c r="CYU4575" s="151"/>
      <c r="CYV4575" s="151"/>
      <c r="CYW4575" s="151"/>
      <c r="CYX4575" s="151"/>
      <c r="CYY4575" s="151"/>
      <c r="CYZ4575" s="151"/>
      <c r="CZA4575" s="151"/>
      <c r="CZB4575" s="151"/>
      <c r="CZC4575" s="151"/>
      <c r="CZD4575" s="151"/>
      <c r="CZE4575" s="151"/>
      <c r="CZF4575" s="151"/>
      <c r="CZG4575" s="151"/>
      <c r="CZH4575" s="151"/>
      <c r="CZI4575" s="151"/>
      <c r="CZJ4575" s="151"/>
      <c r="CZK4575" s="151"/>
      <c r="CZL4575" s="151"/>
      <c r="CZM4575" s="151"/>
      <c r="CZN4575" s="151"/>
      <c r="CZO4575" s="151"/>
      <c r="CZP4575" s="151"/>
      <c r="CZQ4575" s="151"/>
      <c r="CZR4575" s="151"/>
      <c r="CZS4575" s="151"/>
      <c r="CZT4575" s="151"/>
      <c r="CZU4575" s="151"/>
      <c r="CZV4575" s="151"/>
      <c r="CZW4575" s="151"/>
      <c r="CZX4575" s="151"/>
      <c r="CZY4575" s="151"/>
      <c r="CZZ4575" s="151"/>
      <c r="DAA4575" s="151"/>
      <c r="DAB4575" s="151"/>
      <c r="DAC4575" s="151"/>
      <c r="DAD4575" s="151"/>
      <c r="DAE4575" s="151"/>
      <c r="DAF4575" s="151"/>
      <c r="DAG4575" s="151"/>
      <c r="DAH4575" s="151"/>
      <c r="DAI4575" s="151"/>
      <c r="DAJ4575" s="151"/>
      <c r="DAK4575" s="151"/>
      <c r="DAL4575" s="151"/>
      <c r="DAM4575" s="151"/>
      <c r="DAN4575" s="151"/>
      <c r="DAO4575" s="151"/>
      <c r="DAP4575" s="151"/>
      <c r="DAQ4575" s="151"/>
      <c r="DAR4575" s="151"/>
      <c r="DAS4575" s="151"/>
      <c r="DAT4575" s="151"/>
      <c r="DAU4575" s="151"/>
      <c r="DAV4575" s="151"/>
      <c r="DAW4575" s="151"/>
      <c r="DAX4575" s="151"/>
      <c r="DAY4575" s="151"/>
      <c r="DAZ4575" s="151"/>
      <c r="DBA4575" s="151"/>
      <c r="DBB4575" s="151"/>
      <c r="DBC4575" s="151"/>
      <c r="DBD4575" s="151"/>
      <c r="DBE4575" s="151"/>
      <c r="DBF4575" s="151"/>
      <c r="DBG4575" s="151"/>
      <c r="DBH4575" s="151"/>
      <c r="DBI4575" s="151"/>
      <c r="DBJ4575" s="151"/>
      <c r="DBK4575" s="151"/>
      <c r="DBL4575" s="151"/>
      <c r="DBM4575" s="151"/>
      <c r="DBN4575" s="151"/>
      <c r="DBO4575" s="151"/>
      <c r="DBP4575" s="151"/>
      <c r="DBQ4575" s="151"/>
      <c r="DBR4575" s="151"/>
      <c r="DBS4575" s="151"/>
      <c r="DBT4575" s="151"/>
      <c r="DBU4575" s="151"/>
      <c r="DBV4575" s="151"/>
      <c r="DBW4575" s="151"/>
      <c r="DBX4575" s="151"/>
      <c r="DBY4575" s="151"/>
      <c r="DBZ4575" s="151"/>
      <c r="DCA4575" s="151"/>
      <c r="DCB4575" s="151"/>
      <c r="DCC4575" s="151"/>
      <c r="DCD4575" s="151"/>
      <c r="DCE4575" s="151"/>
      <c r="DCF4575" s="151"/>
      <c r="DCG4575" s="151"/>
      <c r="DCH4575" s="151"/>
      <c r="DCI4575" s="151"/>
      <c r="DCJ4575" s="151"/>
      <c r="DCK4575" s="151"/>
      <c r="DCL4575" s="151"/>
      <c r="DCM4575" s="151"/>
      <c r="DCN4575" s="151"/>
      <c r="DCO4575" s="151"/>
      <c r="DCP4575" s="151"/>
      <c r="DCQ4575" s="151"/>
      <c r="DCR4575" s="151"/>
      <c r="DCS4575" s="151"/>
      <c r="DCT4575" s="151"/>
      <c r="DCU4575" s="151"/>
      <c r="DCV4575" s="151"/>
      <c r="DCW4575" s="151"/>
      <c r="DCX4575" s="151"/>
      <c r="DCY4575" s="151"/>
      <c r="DCZ4575" s="151"/>
      <c r="DDA4575" s="151"/>
      <c r="DDB4575" s="151"/>
      <c r="DDC4575" s="151"/>
      <c r="DDD4575" s="151"/>
      <c r="DDE4575" s="151"/>
      <c r="DDF4575" s="151"/>
      <c r="DDG4575" s="151"/>
      <c r="DDH4575" s="151"/>
      <c r="DDI4575" s="151"/>
      <c r="DDJ4575" s="151"/>
      <c r="DDK4575" s="151"/>
      <c r="DDL4575" s="151"/>
      <c r="DDM4575" s="151"/>
      <c r="DDN4575" s="151"/>
      <c r="DDO4575" s="151"/>
      <c r="DDP4575" s="151"/>
      <c r="DDQ4575" s="151"/>
      <c r="DDR4575" s="151"/>
      <c r="DDS4575" s="151"/>
      <c r="DDT4575" s="151"/>
      <c r="DDU4575" s="151"/>
      <c r="DDV4575" s="151"/>
      <c r="DDW4575" s="151"/>
      <c r="DDX4575" s="151"/>
      <c r="DDY4575" s="151"/>
      <c r="DDZ4575" s="151"/>
      <c r="DEA4575" s="151"/>
      <c r="DEB4575" s="151"/>
      <c r="DEC4575" s="151"/>
      <c r="DED4575" s="151"/>
      <c r="DEE4575" s="151"/>
      <c r="DEF4575" s="151"/>
      <c r="DEG4575" s="151"/>
      <c r="DEH4575" s="151"/>
      <c r="DEI4575" s="151"/>
      <c r="DEJ4575" s="151"/>
      <c r="DEK4575" s="151"/>
      <c r="DEL4575" s="151"/>
      <c r="DEM4575" s="151"/>
      <c r="DEN4575" s="151"/>
      <c r="DEO4575" s="151"/>
      <c r="DEP4575" s="151"/>
      <c r="DEQ4575" s="151"/>
      <c r="DER4575" s="151"/>
      <c r="DES4575" s="151"/>
      <c r="DET4575" s="151"/>
      <c r="DEU4575" s="151"/>
      <c r="DEV4575" s="151"/>
      <c r="DEW4575" s="151"/>
      <c r="DEX4575" s="151"/>
      <c r="DEY4575" s="151"/>
      <c r="DEZ4575" s="151"/>
      <c r="DFA4575" s="151"/>
      <c r="DFB4575" s="151"/>
      <c r="DFC4575" s="151"/>
      <c r="DFD4575" s="151"/>
      <c r="DFE4575" s="151"/>
      <c r="DFF4575" s="151"/>
      <c r="DFG4575" s="151"/>
      <c r="DFH4575" s="151"/>
      <c r="DFI4575" s="151"/>
      <c r="DFJ4575" s="151"/>
      <c r="DFK4575" s="151"/>
      <c r="DFL4575" s="151"/>
      <c r="DFM4575" s="151"/>
      <c r="DFN4575" s="151"/>
      <c r="DFO4575" s="151"/>
      <c r="DFP4575" s="151"/>
      <c r="DFQ4575" s="151"/>
      <c r="DFR4575" s="151"/>
      <c r="DFS4575" s="151"/>
      <c r="DFT4575" s="151"/>
      <c r="DFU4575" s="151"/>
      <c r="DFV4575" s="151"/>
      <c r="DFW4575" s="151"/>
      <c r="DFX4575" s="151"/>
      <c r="DFY4575" s="151"/>
      <c r="DFZ4575" s="151"/>
      <c r="DGA4575" s="151"/>
      <c r="DGB4575" s="151"/>
      <c r="DGC4575" s="151"/>
      <c r="DGD4575" s="151"/>
      <c r="DGE4575" s="151"/>
      <c r="DGF4575" s="151"/>
      <c r="DGG4575" s="151"/>
      <c r="DGH4575" s="151"/>
      <c r="DGI4575" s="151"/>
      <c r="DGJ4575" s="151"/>
      <c r="DGK4575" s="151"/>
      <c r="DGL4575" s="151"/>
      <c r="DGM4575" s="151"/>
      <c r="DGN4575" s="151"/>
      <c r="DGO4575" s="151"/>
      <c r="DGP4575" s="151"/>
      <c r="DGQ4575" s="151"/>
      <c r="DGR4575" s="151"/>
      <c r="DGS4575" s="151"/>
      <c r="DGT4575" s="151"/>
      <c r="DGU4575" s="151"/>
      <c r="DGV4575" s="151"/>
      <c r="DGW4575" s="151"/>
      <c r="DGX4575" s="151"/>
      <c r="DGY4575" s="151"/>
      <c r="DGZ4575" s="151"/>
      <c r="DHA4575" s="151"/>
      <c r="DHB4575" s="151"/>
      <c r="DHC4575" s="151"/>
      <c r="DHD4575" s="151"/>
      <c r="DHE4575" s="151"/>
      <c r="DHF4575" s="151"/>
      <c r="DHG4575" s="151"/>
      <c r="DHH4575" s="151"/>
      <c r="DHI4575" s="151"/>
      <c r="DHJ4575" s="151"/>
      <c r="DHK4575" s="151"/>
      <c r="DHL4575" s="151"/>
      <c r="DHM4575" s="151"/>
      <c r="DHN4575" s="151"/>
      <c r="DHO4575" s="151"/>
      <c r="DHP4575" s="151"/>
      <c r="DHQ4575" s="151"/>
      <c r="DHR4575" s="151"/>
      <c r="DHS4575" s="151"/>
      <c r="DHT4575" s="151"/>
      <c r="DHU4575" s="151"/>
      <c r="DHV4575" s="151"/>
      <c r="DHW4575" s="151"/>
      <c r="DHX4575" s="151"/>
      <c r="DHY4575" s="151"/>
      <c r="DHZ4575" s="151"/>
      <c r="DIA4575" s="151"/>
      <c r="DIB4575" s="151"/>
      <c r="DIC4575" s="151"/>
      <c r="DID4575" s="151"/>
      <c r="DIE4575" s="151"/>
      <c r="DIF4575" s="151"/>
      <c r="DIG4575" s="151"/>
      <c r="DIH4575" s="151"/>
      <c r="DII4575" s="151"/>
      <c r="DIJ4575" s="151"/>
      <c r="DIK4575" s="151"/>
      <c r="DIL4575" s="151"/>
      <c r="DIM4575" s="151"/>
      <c r="DIN4575" s="151"/>
      <c r="DIO4575" s="151"/>
      <c r="DIP4575" s="151"/>
      <c r="DIQ4575" s="151"/>
      <c r="DIR4575" s="151"/>
      <c r="DIS4575" s="151"/>
      <c r="DIT4575" s="151"/>
      <c r="DIU4575" s="151"/>
      <c r="DIV4575" s="151"/>
      <c r="DIW4575" s="151"/>
      <c r="DIX4575" s="151"/>
      <c r="DIY4575" s="151"/>
      <c r="DIZ4575" s="151"/>
      <c r="DJA4575" s="151"/>
      <c r="DJB4575" s="151"/>
      <c r="DJC4575" s="151"/>
      <c r="DJD4575" s="151"/>
      <c r="DJE4575" s="151"/>
      <c r="DJF4575" s="151"/>
      <c r="DJG4575" s="151"/>
      <c r="DJH4575" s="151"/>
      <c r="DJI4575" s="151"/>
      <c r="DJJ4575" s="151"/>
      <c r="DJK4575" s="151"/>
      <c r="DJL4575" s="151"/>
      <c r="DJM4575" s="151"/>
      <c r="DJN4575" s="151"/>
      <c r="DJO4575" s="151"/>
      <c r="DJP4575" s="151"/>
      <c r="DJQ4575" s="151"/>
      <c r="DJR4575" s="151"/>
      <c r="DJS4575" s="151"/>
      <c r="DJT4575" s="151"/>
      <c r="DJU4575" s="151"/>
      <c r="DJV4575" s="151"/>
      <c r="DJW4575" s="151"/>
      <c r="DJX4575" s="151"/>
      <c r="DJY4575" s="151"/>
      <c r="DJZ4575" s="151"/>
      <c r="DKA4575" s="151"/>
      <c r="DKB4575" s="151"/>
      <c r="DKC4575" s="151"/>
      <c r="DKD4575" s="151"/>
      <c r="DKE4575" s="151"/>
      <c r="DKF4575" s="151"/>
      <c r="DKG4575" s="151"/>
      <c r="DKH4575" s="151"/>
      <c r="DKI4575" s="151"/>
      <c r="DKJ4575" s="151"/>
      <c r="DKK4575" s="151"/>
      <c r="DKL4575" s="151"/>
      <c r="DKM4575" s="151"/>
      <c r="DKN4575" s="151"/>
      <c r="DKO4575" s="151"/>
      <c r="DKP4575" s="151"/>
      <c r="DKQ4575" s="151"/>
      <c r="DKR4575" s="151"/>
      <c r="DKS4575" s="151"/>
      <c r="DKT4575" s="151"/>
      <c r="DKU4575" s="151"/>
      <c r="DKV4575" s="151"/>
      <c r="DKW4575" s="151"/>
      <c r="DKX4575" s="151"/>
      <c r="DKY4575" s="151"/>
      <c r="DKZ4575" s="151"/>
      <c r="DLA4575" s="151"/>
      <c r="DLB4575" s="151"/>
      <c r="DLC4575" s="151"/>
      <c r="DLD4575" s="151"/>
      <c r="DLE4575" s="151"/>
      <c r="DLF4575" s="151"/>
      <c r="DLG4575" s="151"/>
      <c r="DLH4575" s="151"/>
      <c r="DLI4575" s="151"/>
      <c r="DLJ4575" s="151"/>
      <c r="DLK4575" s="151"/>
      <c r="DLL4575" s="151"/>
      <c r="DLM4575" s="151"/>
      <c r="DLN4575" s="151"/>
      <c r="DLO4575" s="151"/>
      <c r="DLP4575" s="151"/>
      <c r="DLQ4575" s="151"/>
      <c r="DLR4575" s="151"/>
      <c r="DLS4575" s="151"/>
      <c r="DLT4575" s="151"/>
      <c r="DLU4575" s="151"/>
      <c r="DLV4575" s="151"/>
      <c r="DLW4575" s="151"/>
      <c r="DLX4575" s="151"/>
      <c r="DLY4575" s="151"/>
      <c r="DLZ4575" s="151"/>
      <c r="DMA4575" s="151"/>
      <c r="DMB4575" s="151"/>
      <c r="DMC4575" s="151"/>
      <c r="DMD4575" s="151"/>
      <c r="DME4575" s="151"/>
      <c r="DMF4575" s="151"/>
      <c r="DMG4575" s="151"/>
      <c r="DMH4575" s="151"/>
      <c r="DMI4575" s="151"/>
      <c r="DMJ4575" s="151"/>
      <c r="DMK4575" s="151"/>
      <c r="DML4575" s="151"/>
      <c r="DMM4575" s="151"/>
      <c r="DMN4575" s="151"/>
      <c r="DMO4575" s="151"/>
      <c r="DMP4575" s="151"/>
      <c r="DMQ4575" s="151"/>
      <c r="DMR4575" s="151"/>
      <c r="DMS4575" s="151"/>
      <c r="DMT4575" s="151"/>
      <c r="DMU4575" s="151"/>
      <c r="DMV4575" s="151"/>
      <c r="DMW4575" s="151"/>
      <c r="DMX4575" s="151"/>
      <c r="DMY4575" s="151"/>
      <c r="DMZ4575" s="151"/>
      <c r="DNA4575" s="151"/>
      <c r="DNB4575" s="151"/>
      <c r="DNC4575" s="151"/>
      <c r="DND4575" s="151"/>
      <c r="DNE4575" s="151"/>
      <c r="DNF4575" s="151"/>
      <c r="DNG4575" s="151"/>
      <c r="DNH4575" s="151"/>
      <c r="DNI4575" s="151"/>
      <c r="DNJ4575" s="151"/>
      <c r="DNK4575" s="151"/>
      <c r="DNL4575" s="151"/>
      <c r="DNM4575" s="151"/>
      <c r="DNN4575" s="151"/>
      <c r="DNO4575" s="151"/>
      <c r="DNP4575" s="151"/>
      <c r="DNQ4575" s="151"/>
      <c r="DNR4575" s="151"/>
      <c r="DNS4575" s="151"/>
      <c r="DNT4575" s="151"/>
      <c r="DNU4575" s="151"/>
      <c r="DNV4575" s="151"/>
      <c r="DNW4575" s="151"/>
      <c r="DNX4575" s="151"/>
      <c r="DNY4575" s="151"/>
      <c r="DNZ4575" s="151"/>
      <c r="DOA4575" s="151"/>
      <c r="DOB4575" s="151"/>
      <c r="DOC4575" s="151"/>
      <c r="DOD4575" s="151"/>
      <c r="DOE4575" s="151"/>
      <c r="DOF4575" s="151"/>
      <c r="DOG4575" s="151"/>
      <c r="DOH4575" s="151"/>
      <c r="DOI4575" s="151"/>
      <c r="DOJ4575" s="151"/>
      <c r="DOK4575" s="151"/>
      <c r="DOL4575" s="151"/>
      <c r="DOM4575" s="151"/>
      <c r="DON4575" s="151"/>
      <c r="DOO4575" s="151"/>
      <c r="DOP4575" s="151"/>
      <c r="DOQ4575" s="151"/>
      <c r="DOR4575" s="151"/>
      <c r="DOS4575" s="151"/>
      <c r="DOT4575" s="151"/>
      <c r="DOU4575" s="151"/>
      <c r="DOV4575" s="151"/>
      <c r="DOW4575" s="151"/>
      <c r="DOX4575" s="151"/>
      <c r="DOY4575" s="151"/>
      <c r="DOZ4575" s="151"/>
      <c r="DPA4575" s="151"/>
      <c r="DPB4575" s="151"/>
      <c r="DPC4575" s="151"/>
      <c r="DPD4575" s="151"/>
      <c r="DPE4575" s="151"/>
      <c r="DPF4575" s="151"/>
      <c r="DPG4575" s="151"/>
      <c r="DPH4575" s="151"/>
      <c r="DPI4575" s="151"/>
      <c r="DPJ4575" s="151"/>
      <c r="DPK4575" s="151"/>
      <c r="DPL4575" s="151"/>
      <c r="DPM4575" s="151"/>
      <c r="DPN4575" s="151"/>
      <c r="DPO4575" s="151"/>
      <c r="DPP4575" s="151"/>
      <c r="DPQ4575" s="151"/>
      <c r="DPR4575" s="151"/>
      <c r="DPS4575" s="151"/>
      <c r="DPT4575" s="151"/>
      <c r="DPU4575" s="151"/>
      <c r="DPV4575" s="151"/>
      <c r="DPW4575" s="151"/>
      <c r="DPX4575" s="151"/>
      <c r="DPY4575" s="151"/>
      <c r="DPZ4575" s="151"/>
      <c r="DQA4575" s="151"/>
      <c r="DQB4575" s="151"/>
      <c r="DQC4575" s="151"/>
      <c r="DQD4575" s="151"/>
      <c r="DQE4575" s="151"/>
      <c r="DQF4575" s="151"/>
      <c r="DQG4575" s="151"/>
      <c r="DQH4575" s="151"/>
      <c r="DQI4575" s="151"/>
      <c r="DQJ4575" s="151"/>
      <c r="DQK4575" s="151"/>
      <c r="DQL4575" s="151"/>
      <c r="DQM4575" s="151"/>
      <c r="DQN4575" s="151"/>
      <c r="DQO4575" s="151"/>
      <c r="DQP4575" s="151"/>
      <c r="DQQ4575" s="151"/>
      <c r="DQR4575" s="151"/>
      <c r="DQS4575" s="151"/>
      <c r="DQT4575" s="151"/>
      <c r="DQU4575" s="151"/>
      <c r="DQV4575" s="151"/>
      <c r="DQW4575" s="151"/>
      <c r="DQX4575" s="151"/>
      <c r="DQY4575" s="151"/>
      <c r="DQZ4575" s="151"/>
      <c r="DRA4575" s="151"/>
      <c r="DRB4575" s="151"/>
      <c r="DRC4575" s="151"/>
      <c r="DRD4575" s="151"/>
      <c r="DRE4575" s="151"/>
      <c r="DRF4575" s="151"/>
      <c r="DRG4575" s="151"/>
      <c r="DRH4575" s="151"/>
      <c r="DRI4575" s="151"/>
      <c r="DRJ4575" s="151"/>
      <c r="DRK4575" s="151"/>
      <c r="DRL4575" s="151"/>
      <c r="DRM4575" s="151"/>
      <c r="DRN4575" s="151"/>
      <c r="DRO4575" s="151"/>
      <c r="DRP4575" s="151"/>
      <c r="DRQ4575" s="151"/>
      <c r="DRR4575" s="151"/>
      <c r="DRS4575" s="151"/>
      <c r="DRT4575" s="151"/>
      <c r="DRU4575" s="151"/>
      <c r="DRV4575" s="151"/>
      <c r="DRW4575" s="151"/>
      <c r="DRX4575" s="151"/>
      <c r="DRY4575" s="151"/>
      <c r="DRZ4575" s="151"/>
      <c r="DSA4575" s="151"/>
      <c r="DSB4575" s="151"/>
      <c r="DSC4575" s="151"/>
      <c r="DSD4575" s="151"/>
      <c r="DSE4575" s="151"/>
      <c r="DSF4575" s="151"/>
      <c r="DSG4575" s="151"/>
      <c r="DSH4575" s="151"/>
      <c r="DSI4575" s="151"/>
      <c r="DSJ4575" s="151"/>
      <c r="DSK4575" s="151"/>
      <c r="DSL4575" s="151"/>
      <c r="DSM4575" s="151"/>
      <c r="DSN4575" s="151"/>
      <c r="DSO4575" s="151"/>
      <c r="DSP4575" s="151"/>
      <c r="DSQ4575" s="151"/>
      <c r="DSR4575" s="151"/>
      <c r="DSS4575" s="151"/>
      <c r="DST4575" s="151"/>
      <c r="DSU4575" s="151"/>
      <c r="DSV4575" s="151"/>
      <c r="DSW4575" s="151"/>
      <c r="DSX4575" s="151"/>
      <c r="DSY4575" s="151"/>
      <c r="DSZ4575" s="151"/>
      <c r="DTA4575" s="151"/>
      <c r="DTB4575" s="151"/>
      <c r="DTC4575" s="151"/>
      <c r="DTD4575" s="151"/>
      <c r="DTE4575" s="151"/>
      <c r="DTF4575" s="151"/>
      <c r="DTG4575" s="151"/>
      <c r="DTH4575" s="151"/>
      <c r="DTI4575" s="151"/>
      <c r="DTJ4575" s="151"/>
      <c r="DTK4575" s="151"/>
      <c r="DTL4575" s="151"/>
      <c r="DTM4575" s="151"/>
      <c r="DTN4575" s="151"/>
      <c r="DTO4575" s="151"/>
      <c r="DTP4575" s="151"/>
      <c r="DTQ4575" s="151"/>
      <c r="DTR4575" s="151"/>
      <c r="DTS4575" s="151"/>
      <c r="DTT4575" s="151"/>
      <c r="DTU4575" s="151"/>
      <c r="DTV4575" s="151"/>
      <c r="DTW4575" s="151"/>
      <c r="DTX4575" s="151"/>
      <c r="DTY4575" s="151"/>
      <c r="DTZ4575" s="151"/>
      <c r="DUA4575" s="151"/>
      <c r="DUB4575" s="151"/>
      <c r="DUC4575" s="151"/>
      <c r="DUD4575" s="151"/>
      <c r="DUE4575" s="151"/>
      <c r="DUF4575" s="151"/>
      <c r="DUG4575" s="151"/>
      <c r="DUH4575" s="151"/>
      <c r="DUI4575" s="151"/>
      <c r="DUJ4575" s="151"/>
      <c r="DUK4575" s="151"/>
      <c r="DUL4575" s="151"/>
      <c r="DUM4575" s="151"/>
      <c r="DUN4575" s="151"/>
      <c r="DUO4575" s="151"/>
      <c r="DUP4575" s="151"/>
      <c r="DUQ4575" s="151"/>
      <c r="DUR4575" s="151"/>
      <c r="DUS4575" s="151"/>
      <c r="DUT4575" s="151"/>
      <c r="DUU4575" s="151"/>
      <c r="DUV4575" s="151"/>
      <c r="DUW4575" s="151"/>
      <c r="DUX4575" s="151"/>
      <c r="DUY4575" s="151"/>
      <c r="DUZ4575" s="151"/>
      <c r="DVA4575" s="151"/>
      <c r="DVB4575" s="151"/>
      <c r="DVC4575" s="151"/>
      <c r="DVD4575" s="151"/>
      <c r="DVE4575" s="151"/>
      <c r="DVF4575" s="151"/>
      <c r="DVG4575" s="151"/>
      <c r="DVH4575" s="151"/>
      <c r="DVI4575" s="151"/>
      <c r="DVJ4575" s="151"/>
      <c r="DVK4575" s="151"/>
      <c r="DVL4575" s="151"/>
      <c r="DVM4575" s="151"/>
      <c r="DVN4575" s="151"/>
      <c r="DVO4575" s="151"/>
      <c r="DVP4575" s="151"/>
      <c r="DVQ4575" s="151"/>
      <c r="DVR4575" s="151"/>
      <c r="DVS4575" s="151"/>
      <c r="DVT4575" s="151"/>
      <c r="DVU4575" s="151"/>
      <c r="DVV4575" s="151"/>
      <c r="DVW4575" s="151"/>
      <c r="DVX4575" s="151"/>
      <c r="DVY4575" s="151"/>
      <c r="DVZ4575" s="151"/>
      <c r="DWA4575" s="151"/>
      <c r="DWB4575" s="151"/>
      <c r="DWC4575" s="151"/>
      <c r="DWD4575" s="151"/>
      <c r="DWE4575" s="151"/>
      <c r="DWF4575" s="151"/>
      <c r="DWG4575" s="151"/>
      <c r="DWH4575" s="151"/>
      <c r="DWI4575" s="151"/>
      <c r="DWJ4575" s="151"/>
      <c r="DWK4575" s="151"/>
      <c r="DWL4575" s="151"/>
      <c r="DWM4575" s="151"/>
      <c r="DWN4575" s="151"/>
      <c r="DWO4575" s="151"/>
      <c r="DWP4575" s="151"/>
      <c r="DWQ4575" s="151"/>
      <c r="DWR4575" s="151"/>
      <c r="DWS4575" s="151"/>
      <c r="DWT4575" s="151"/>
      <c r="DWU4575" s="151"/>
      <c r="DWV4575" s="151"/>
      <c r="DWW4575" s="151"/>
      <c r="DWX4575" s="151"/>
      <c r="DWY4575" s="151"/>
      <c r="DWZ4575" s="151"/>
      <c r="DXA4575" s="151"/>
      <c r="DXB4575" s="151"/>
      <c r="DXC4575" s="151"/>
      <c r="DXD4575" s="151"/>
      <c r="DXE4575" s="151"/>
      <c r="DXF4575" s="151"/>
      <c r="DXG4575" s="151"/>
      <c r="DXH4575" s="151"/>
      <c r="DXI4575" s="151"/>
      <c r="DXJ4575" s="151"/>
      <c r="DXK4575" s="151"/>
      <c r="DXL4575" s="151"/>
      <c r="DXM4575" s="151"/>
      <c r="DXN4575" s="151"/>
      <c r="DXO4575" s="151"/>
      <c r="DXP4575" s="151"/>
      <c r="DXQ4575" s="151"/>
      <c r="DXR4575" s="151"/>
      <c r="DXS4575" s="151"/>
      <c r="DXT4575" s="151"/>
      <c r="DXU4575" s="151"/>
      <c r="DXV4575" s="151"/>
      <c r="DXW4575" s="151"/>
      <c r="DXX4575" s="151"/>
      <c r="DXY4575" s="151"/>
      <c r="DXZ4575" s="151"/>
      <c r="DYA4575" s="151"/>
      <c r="DYB4575" s="151"/>
      <c r="DYC4575" s="151"/>
      <c r="DYD4575" s="151"/>
      <c r="DYE4575" s="151"/>
      <c r="DYF4575" s="151"/>
      <c r="DYG4575" s="151"/>
      <c r="DYH4575" s="151"/>
      <c r="DYI4575" s="151"/>
      <c r="DYJ4575" s="151"/>
      <c r="DYK4575" s="151"/>
      <c r="DYL4575" s="151"/>
      <c r="DYM4575" s="151"/>
      <c r="DYN4575" s="151"/>
      <c r="DYO4575" s="151"/>
      <c r="DYP4575" s="151"/>
      <c r="DYQ4575" s="151"/>
      <c r="DYR4575" s="151"/>
      <c r="DYS4575" s="151"/>
      <c r="DYT4575" s="151"/>
      <c r="DYU4575" s="151"/>
      <c r="DYV4575" s="151"/>
      <c r="DYW4575" s="151"/>
      <c r="DYX4575" s="151"/>
      <c r="DYY4575" s="151"/>
      <c r="DYZ4575" s="151"/>
      <c r="DZA4575" s="151"/>
      <c r="DZB4575" s="151"/>
      <c r="DZC4575" s="151"/>
      <c r="DZD4575" s="151"/>
      <c r="DZE4575" s="151"/>
      <c r="DZF4575" s="151"/>
      <c r="DZG4575" s="151"/>
      <c r="DZH4575" s="151"/>
      <c r="DZI4575" s="151"/>
      <c r="DZJ4575" s="151"/>
      <c r="DZK4575" s="151"/>
      <c r="DZL4575" s="151"/>
      <c r="DZM4575" s="151"/>
      <c r="DZN4575" s="151"/>
      <c r="DZO4575" s="151"/>
      <c r="DZP4575" s="151"/>
      <c r="DZQ4575" s="151"/>
      <c r="DZR4575" s="151"/>
      <c r="DZS4575" s="151"/>
      <c r="DZT4575" s="151"/>
      <c r="DZU4575" s="151"/>
      <c r="DZV4575" s="151"/>
      <c r="DZW4575" s="151"/>
      <c r="DZX4575" s="151"/>
      <c r="DZY4575" s="151"/>
      <c r="DZZ4575" s="151"/>
      <c r="EAA4575" s="151"/>
      <c r="EAB4575" s="151"/>
      <c r="EAC4575" s="151"/>
      <c r="EAD4575" s="151"/>
      <c r="EAE4575" s="151"/>
      <c r="EAF4575" s="151"/>
      <c r="EAG4575" s="151"/>
      <c r="EAH4575" s="151"/>
      <c r="EAI4575" s="151"/>
      <c r="EAJ4575" s="151"/>
      <c r="EAK4575" s="151"/>
      <c r="EAL4575" s="151"/>
      <c r="EAM4575" s="151"/>
      <c r="EAN4575" s="151"/>
      <c r="EAO4575" s="151"/>
      <c r="EAP4575" s="151"/>
      <c r="EAQ4575" s="151"/>
      <c r="EAR4575" s="151"/>
      <c r="EAS4575" s="151"/>
      <c r="EAT4575" s="151"/>
      <c r="EAU4575" s="151"/>
      <c r="EAV4575" s="151"/>
      <c r="EAW4575" s="151"/>
      <c r="EAX4575" s="151"/>
      <c r="EAY4575" s="151"/>
      <c r="EAZ4575" s="151"/>
      <c r="EBA4575" s="151"/>
      <c r="EBB4575" s="151"/>
      <c r="EBC4575" s="151"/>
      <c r="EBD4575" s="151"/>
      <c r="EBE4575" s="151"/>
      <c r="EBF4575" s="151"/>
      <c r="EBG4575" s="151"/>
      <c r="EBH4575" s="151"/>
      <c r="EBI4575" s="151"/>
      <c r="EBJ4575" s="151"/>
      <c r="EBK4575" s="151"/>
      <c r="EBL4575" s="151"/>
      <c r="EBM4575" s="151"/>
      <c r="EBN4575" s="151"/>
      <c r="EBO4575" s="151"/>
      <c r="EBP4575" s="151"/>
      <c r="EBQ4575" s="151"/>
      <c r="EBR4575" s="151"/>
      <c r="EBS4575" s="151"/>
      <c r="EBT4575" s="151"/>
      <c r="EBU4575" s="151"/>
      <c r="EBV4575" s="151"/>
      <c r="EBW4575" s="151"/>
      <c r="EBX4575" s="151"/>
      <c r="EBY4575" s="151"/>
      <c r="EBZ4575" s="151"/>
      <c r="ECA4575" s="151"/>
      <c r="ECB4575" s="151"/>
      <c r="ECC4575" s="151"/>
      <c r="ECD4575" s="151"/>
      <c r="ECE4575" s="151"/>
      <c r="ECF4575" s="151"/>
      <c r="ECG4575" s="151"/>
      <c r="ECH4575" s="151"/>
      <c r="ECI4575" s="151"/>
      <c r="ECJ4575" s="151"/>
      <c r="ECK4575" s="151"/>
      <c r="ECL4575" s="151"/>
      <c r="ECM4575" s="151"/>
      <c r="ECN4575" s="151"/>
      <c r="ECO4575" s="151"/>
      <c r="ECP4575" s="151"/>
      <c r="ECQ4575" s="151"/>
      <c r="ECR4575" s="151"/>
      <c r="ECS4575" s="151"/>
      <c r="ECT4575" s="151"/>
      <c r="ECU4575" s="151"/>
      <c r="ECV4575" s="151"/>
      <c r="ECW4575" s="151"/>
      <c r="ECX4575" s="151"/>
      <c r="ECY4575" s="151"/>
      <c r="ECZ4575" s="151"/>
      <c r="EDA4575" s="151"/>
      <c r="EDB4575" s="151"/>
      <c r="EDC4575" s="151"/>
      <c r="EDD4575" s="151"/>
      <c r="EDE4575" s="151"/>
      <c r="EDF4575" s="151"/>
      <c r="EDG4575" s="151"/>
      <c r="EDH4575" s="151"/>
      <c r="EDI4575" s="151"/>
      <c r="EDJ4575" s="151"/>
      <c r="EDK4575" s="151"/>
      <c r="EDL4575" s="151"/>
      <c r="EDM4575" s="151"/>
      <c r="EDN4575" s="151"/>
      <c r="EDO4575" s="151"/>
      <c r="EDP4575" s="151"/>
      <c r="EDQ4575" s="151"/>
      <c r="EDR4575" s="151"/>
      <c r="EDS4575" s="151"/>
      <c r="EDT4575" s="151"/>
      <c r="EDU4575" s="151"/>
      <c r="EDV4575" s="151"/>
      <c r="EDW4575" s="151"/>
      <c r="EDX4575" s="151"/>
      <c r="EDY4575" s="151"/>
      <c r="EDZ4575" s="151"/>
      <c r="EEA4575" s="151"/>
      <c r="EEB4575" s="151"/>
      <c r="EEC4575" s="151"/>
      <c r="EED4575" s="151"/>
      <c r="EEE4575" s="151"/>
      <c r="EEF4575" s="151"/>
      <c r="EEG4575" s="151"/>
      <c r="EEH4575" s="151"/>
      <c r="EEI4575" s="151"/>
      <c r="EEJ4575" s="151"/>
      <c r="EEK4575" s="151"/>
      <c r="EEL4575" s="151"/>
      <c r="EEM4575" s="151"/>
      <c r="EEN4575" s="151"/>
      <c r="EEO4575" s="151"/>
      <c r="EEP4575" s="151"/>
      <c r="EEQ4575" s="151"/>
      <c r="EER4575" s="151"/>
      <c r="EES4575" s="151"/>
      <c r="EET4575" s="151"/>
      <c r="EEU4575" s="151"/>
      <c r="EEV4575" s="151"/>
      <c r="EEW4575" s="151"/>
      <c r="EEX4575" s="151"/>
      <c r="EEY4575" s="151"/>
      <c r="EEZ4575" s="151"/>
      <c r="EFA4575" s="151"/>
      <c r="EFB4575" s="151"/>
      <c r="EFC4575" s="151"/>
      <c r="EFD4575" s="151"/>
      <c r="EFE4575" s="151"/>
      <c r="EFF4575" s="151"/>
      <c r="EFG4575" s="151"/>
      <c r="EFH4575" s="151"/>
      <c r="EFI4575" s="151"/>
      <c r="EFJ4575" s="151"/>
      <c r="EFK4575" s="151"/>
      <c r="EFL4575" s="151"/>
      <c r="EFM4575" s="151"/>
      <c r="EFN4575" s="151"/>
      <c r="EFO4575" s="151"/>
      <c r="EFP4575" s="151"/>
      <c r="EFQ4575" s="151"/>
      <c r="EFR4575" s="151"/>
      <c r="EFS4575" s="151"/>
      <c r="EFT4575" s="151"/>
      <c r="EFU4575" s="151"/>
      <c r="EFV4575" s="151"/>
      <c r="EFW4575" s="151"/>
      <c r="EFX4575" s="151"/>
      <c r="EFY4575" s="151"/>
      <c r="EFZ4575" s="151"/>
      <c r="EGA4575" s="151"/>
      <c r="EGB4575" s="151"/>
      <c r="EGC4575" s="151"/>
      <c r="EGD4575" s="151"/>
      <c r="EGE4575" s="151"/>
      <c r="EGF4575" s="151"/>
      <c r="EGG4575" s="151"/>
      <c r="EGH4575" s="151"/>
      <c r="EGI4575" s="151"/>
      <c r="EGJ4575" s="151"/>
      <c r="EGK4575" s="151"/>
      <c r="EGL4575" s="151"/>
      <c r="EGM4575" s="151"/>
      <c r="EGN4575" s="151"/>
      <c r="EGO4575" s="151"/>
      <c r="EGP4575" s="151"/>
      <c r="EGQ4575" s="151"/>
      <c r="EGR4575" s="151"/>
      <c r="EGS4575" s="151"/>
      <c r="EGT4575" s="151"/>
      <c r="EGU4575" s="151"/>
      <c r="EGV4575" s="151"/>
      <c r="EGW4575" s="151"/>
      <c r="EGX4575" s="151"/>
      <c r="EGY4575" s="151"/>
      <c r="EGZ4575" s="151"/>
      <c r="EHA4575" s="151"/>
      <c r="EHB4575" s="151"/>
      <c r="EHC4575" s="151"/>
      <c r="EHD4575" s="151"/>
      <c r="EHE4575" s="151"/>
      <c r="EHF4575" s="151"/>
      <c r="EHG4575" s="151"/>
      <c r="EHH4575" s="151"/>
      <c r="EHI4575" s="151"/>
      <c r="EHJ4575" s="151"/>
      <c r="EHK4575" s="151"/>
      <c r="EHL4575" s="151"/>
      <c r="EHM4575" s="151"/>
      <c r="EHN4575" s="151"/>
      <c r="EHO4575" s="151"/>
      <c r="EHP4575" s="151"/>
      <c r="EHQ4575" s="151"/>
      <c r="EHR4575" s="151"/>
      <c r="EHS4575" s="151"/>
      <c r="EHT4575" s="151"/>
      <c r="EHU4575" s="151"/>
      <c r="EHV4575" s="151"/>
      <c r="EHW4575" s="151"/>
      <c r="EHX4575" s="151"/>
      <c r="EHY4575" s="151"/>
      <c r="EHZ4575" s="151"/>
      <c r="EIA4575" s="151"/>
      <c r="EIB4575" s="151"/>
      <c r="EIC4575" s="151"/>
      <c r="EID4575" s="151"/>
      <c r="EIE4575" s="151"/>
      <c r="EIF4575" s="151"/>
      <c r="EIG4575" s="151"/>
      <c r="EIH4575" s="151"/>
      <c r="EII4575" s="151"/>
      <c r="EIJ4575" s="151"/>
      <c r="EIK4575" s="151"/>
      <c r="EIL4575" s="151"/>
      <c r="EIM4575" s="151"/>
      <c r="EIN4575" s="151"/>
      <c r="EIO4575" s="151"/>
      <c r="EIP4575" s="151"/>
      <c r="EIQ4575" s="151"/>
      <c r="EIR4575" s="151"/>
      <c r="EIS4575" s="151"/>
      <c r="EIT4575" s="151"/>
      <c r="EIU4575" s="151"/>
      <c r="EIV4575" s="151"/>
      <c r="EIW4575" s="151"/>
      <c r="EIX4575" s="151"/>
      <c r="EIY4575" s="151"/>
      <c r="EIZ4575" s="151"/>
      <c r="EJA4575" s="151"/>
      <c r="EJB4575" s="151"/>
      <c r="EJC4575" s="151"/>
      <c r="EJD4575" s="151"/>
      <c r="EJE4575" s="151"/>
      <c r="EJF4575" s="151"/>
      <c r="EJG4575" s="151"/>
      <c r="EJH4575" s="151"/>
      <c r="EJI4575" s="151"/>
      <c r="EJJ4575" s="151"/>
      <c r="EJK4575" s="151"/>
      <c r="EJL4575" s="151"/>
      <c r="EJM4575" s="151"/>
      <c r="EJN4575" s="151"/>
      <c r="EJO4575" s="151"/>
      <c r="EJP4575" s="151"/>
      <c r="EJQ4575" s="151"/>
      <c r="EJR4575" s="151"/>
      <c r="EJS4575" s="151"/>
      <c r="EJT4575" s="151"/>
      <c r="EJU4575" s="151"/>
      <c r="EJV4575" s="151"/>
      <c r="EJW4575" s="151"/>
      <c r="EJX4575" s="151"/>
      <c r="EJY4575" s="151"/>
      <c r="EJZ4575" s="151"/>
      <c r="EKA4575" s="151"/>
      <c r="EKB4575" s="151"/>
      <c r="EKC4575" s="151"/>
      <c r="EKD4575" s="151"/>
      <c r="EKE4575" s="151"/>
      <c r="EKF4575" s="151"/>
      <c r="EKG4575" s="151"/>
      <c r="EKH4575" s="151"/>
      <c r="EKI4575" s="151"/>
      <c r="EKJ4575" s="151"/>
      <c r="EKK4575" s="151"/>
      <c r="EKL4575" s="151"/>
      <c r="EKM4575" s="151"/>
      <c r="EKN4575" s="151"/>
      <c r="EKO4575" s="151"/>
      <c r="EKP4575" s="151"/>
      <c r="EKQ4575" s="151"/>
      <c r="EKR4575" s="151"/>
      <c r="EKS4575" s="151"/>
      <c r="EKT4575" s="151"/>
      <c r="EKU4575" s="151"/>
      <c r="EKV4575" s="151"/>
      <c r="EKW4575" s="151"/>
      <c r="EKX4575" s="151"/>
      <c r="EKY4575" s="151"/>
      <c r="EKZ4575" s="151"/>
      <c r="ELA4575" s="151"/>
      <c r="ELB4575" s="151"/>
      <c r="ELC4575" s="151"/>
      <c r="ELD4575" s="151"/>
      <c r="ELE4575" s="151"/>
      <c r="ELF4575" s="151"/>
      <c r="ELG4575" s="151"/>
      <c r="ELH4575" s="151"/>
      <c r="ELI4575" s="151"/>
      <c r="ELJ4575" s="151"/>
      <c r="ELK4575" s="151"/>
      <c r="ELL4575" s="151"/>
      <c r="ELM4575" s="151"/>
      <c r="ELN4575" s="151"/>
      <c r="ELO4575" s="151"/>
      <c r="ELP4575" s="151"/>
      <c r="ELQ4575" s="151"/>
      <c r="ELR4575" s="151"/>
      <c r="ELS4575" s="151"/>
      <c r="ELT4575" s="151"/>
      <c r="ELU4575" s="151"/>
      <c r="ELV4575" s="151"/>
      <c r="ELW4575" s="151"/>
      <c r="ELX4575" s="151"/>
      <c r="ELY4575" s="151"/>
      <c r="ELZ4575" s="151"/>
      <c r="EMA4575" s="151"/>
      <c r="EMB4575" s="151"/>
      <c r="EMC4575" s="151"/>
      <c r="EMD4575" s="151"/>
      <c r="EME4575" s="151"/>
      <c r="EMF4575" s="151"/>
      <c r="EMG4575" s="151"/>
      <c r="EMH4575" s="151"/>
      <c r="EMI4575" s="151"/>
      <c r="EMJ4575" s="151"/>
      <c r="EMK4575" s="151"/>
      <c r="EML4575" s="151"/>
      <c r="EMM4575" s="151"/>
      <c r="EMN4575" s="151"/>
      <c r="EMO4575" s="151"/>
      <c r="EMP4575" s="151"/>
      <c r="EMQ4575" s="151"/>
      <c r="EMR4575" s="151"/>
      <c r="EMS4575" s="151"/>
      <c r="EMT4575" s="151"/>
      <c r="EMU4575" s="151"/>
      <c r="EMV4575" s="151"/>
      <c r="EMW4575" s="151"/>
      <c r="EMX4575" s="151"/>
      <c r="EMY4575" s="151"/>
      <c r="EMZ4575" s="151"/>
      <c r="ENA4575" s="151"/>
      <c r="ENB4575" s="151"/>
      <c r="ENC4575" s="151"/>
      <c r="END4575" s="151"/>
      <c r="ENE4575" s="151"/>
      <c r="ENF4575" s="151"/>
      <c r="ENG4575" s="151"/>
      <c r="ENH4575" s="151"/>
      <c r="ENI4575" s="151"/>
      <c r="ENJ4575" s="151"/>
      <c r="ENK4575" s="151"/>
      <c r="ENL4575" s="151"/>
      <c r="ENM4575" s="151"/>
      <c r="ENN4575" s="151"/>
      <c r="ENO4575" s="151"/>
      <c r="ENP4575" s="151"/>
      <c r="ENQ4575" s="151"/>
      <c r="ENR4575" s="151"/>
      <c r="ENS4575" s="151"/>
      <c r="ENT4575" s="151"/>
      <c r="ENU4575" s="151"/>
      <c r="ENV4575" s="151"/>
      <c r="ENW4575" s="151"/>
      <c r="ENX4575" s="151"/>
      <c r="ENY4575" s="151"/>
      <c r="ENZ4575" s="151"/>
      <c r="EOA4575" s="151"/>
      <c r="EOB4575" s="151"/>
      <c r="EOC4575" s="151"/>
      <c r="EOD4575" s="151"/>
      <c r="EOE4575" s="151"/>
      <c r="EOF4575" s="151"/>
      <c r="EOG4575" s="151"/>
      <c r="EOH4575" s="151"/>
      <c r="EOI4575" s="151"/>
      <c r="EOJ4575" s="151"/>
      <c r="EOK4575" s="151"/>
      <c r="EOL4575" s="151"/>
      <c r="EOM4575" s="151"/>
      <c r="EON4575" s="151"/>
      <c r="EOO4575" s="151"/>
      <c r="EOP4575" s="151"/>
      <c r="EOQ4575" s="151"/>
      <c r="EOR4575" s="151"/>
      <c r="EOS4575" s="151"/>
      <c r="EOT4575" s="151"/>
      <c r="EOU4575" s="151"/>
      <c r="EOV4575" s="151"/>
      <c r="EOW4575" s="151"/>
      <c r="EOX4575" s="151"/>
      <c r="EOY4575" s="151"/>
      <c r="EOZ4575" s="151"/>
      <c r="EPA4575" s="151"/>
      <c r="EPB4575" s="151"/>
      <c r="EPC4575" s="151"/>
      <c r="EPD4575" s="151"/>
      <c r="EPE4575" s="151"/>
      <c r="EPF4575" s="151"/>
      <c r="EPG4575" s="151"/>
      <c r="EPH4575" s="151"/>
      <c r="EPI4575" s="151"/>
      <c r="EPJ4575" s="151"/>
      <c r="EPK4575" s="151"/>
      <c r="EPL4575" s="151"/>
      <c r="EPM4575" s="151"/>
      <c r="EPN4575" s="151"/>
      <c r="EPO4575" s="151"/>
      <c r="EPP4575" s="151"/>
      <c r="EPQ4575" s="151"/>
      <c r="EPR4575" s="151"/>
      <c r="EPS4575" s="151"/>
      <c r="EPT4575" s="151"/>
      <c r="EPU4575" s="151"/>
      <c r="EPV4575" s="151"/>
      <c r="EPW4575" s="151"/>
      <c r="EPX4575" s="151"/>
      <c r="EPY4575" s="151"/>
      <c r="EPZ4575" s="151"/>
      <c r="EQA4575" s="151"/>
      <c r="EQB4575" s="151"/>
      <c r="EQC4575" s="151"/>
      <c r="EQD4575" s="151"/>
      <c r="EQE4575" s="151"/>
      <c r="EQF4575" s="151"/>
      <c r="EQG4575" s="151"/>
      <c r="EQH4575" s="151"/>
      <c r="EQI4575" s="151"/>
      <c r="EQJ4575" s="151"/>
      <c r="EQK4575" s="151"/>
      <c r="EQL4575" s="151"/>
      <c r="EQM4575" s="151"/>
      <c r="EQN4575" s="151"/>
      <c r="EQO4575" s="151"/>
      <c r="EQP4575" s="151"/>
      <c r="EQQ4575" s="151"/>
      <c r="EQR4575" s="151"/>
      <c r="EQS4575" s="151"/>
      <c r="EQT4575" s="151"/>
      <c r="EQU4575" s="151"/>
      <c r="EQV4575" s="151"/>
      <c r="EQW4575" s="151"/>
      <c r="EQX4575" s="151"/>
      <c r="EQY4575" s="151"/>
      <c r="EQZ4575" s="151"/>
      <c r="ERA4575" s="151"/>
      <c r="ERB4575" s="151"/>
      <c r="ERC4575" s="151"/>
      <c r="ERD4575" s="151"/>
      <c r="ERE4575" s="151"/>
      <c r="ERF4575" s="151"/>
      <c r="ERG4575" s="151"/>
      <c r="ERH4575" s="151"/>
      <c r="ERI4575" s="151"/>
      <c r="ERJ4575" s="151"/>
      <c r="ERK4575" s="151"/>
      <c r="ERL4575" s="151"/>
      <c r="ERM4575" s="151"/>
      <c r="ERN4575" s="151"/>
      <c r="ERO4575" s="151"/>
      <c r="ERP4575" s="151"/>
      <c r="ERQ4575" s="151"/>
      <c r="ERR4575" s="151"/>
      <c r="ERS4575" s="151"/>
      <c r="ERT4575" s="151"/>
      <c r="ERU4575" s="151"/>
      <c r="ERV4575" s="151"/>
      <c r="ERW4575" s="151"/>
      <c r="ERX4575" s="151"/>
      <c r="ERY4575" s="151"/>
      <c r="ERZ4575" s="151"/>
      <c r="ESA4575" s="151"/>
      <c r="ESB4575" s="151"/>
      <c r="ESC4575" s="151"/>
      <c r="ESD4575" s="151"/>
      <c r="ESE4575" s="151"/>
      <c r="ESF4575" s="151"/>
      <c r="ESG4575" s="151"/>
      <c r="ESH4575" s="151"/>
      <c r="ESI4575" s="151"/>
      <c r="ESJ4575" s="151"/>
      <c r="ESK4575" s="151"/>
      <c r="ESL4575" s="151"/>
      <c r="ESM4575" s="151"/>
      <c r="ESN4575" s="151"/>
      <c r="ESO4575" s="151"/>
      <c r="ESP4575" s="151"/>
      <c r="ESQ4575" s="151"/>
      <c r="ESR4575" s="151"/>
      <c r="ESS4575" s="151"/>
      <c r="EST4575" s="151"/>
      <c r="ESU4575" s="151"/>
      <c r="ESV4575" s="151"/>
      <c r="ESW4575" s="151"/>
      <c r="ESX4575" s="151"/>
      <c r="ESY4575" s="151"/>
      <c r="ESZ4575" s="151"/>
      <c r="ETA4575" s="151"/>
      <c r="ETB4575" s="151"/>
      <c r="ETC4575" s="151"/>
      <c r="ETD4575" s="151"/>
      <c r="ETE4575" s="151"/>
      <c r="ETF4575" s="151"/>
      <c r="ETG4575" s="151"/>
      <c r="ETH4575" s="151"/>
      <c r="ETI4575" s="151"/>
      <c r="ETJ4575" s="151"/>
      <c r="ETK4575" s="151"/>
      <c r="ETL4575" s="151"/>
      <c r="ETM4575" s="151"/>
      <c r="ETN4575" s="151"/>
      <c r="ETO4575" s="151"/>
      <c r="ETP4575" s="151"/>
      <c r="ETQ4575" s="151"/>
      <c r="ETR4575" s="151"/>
      <c r="ETS4575" s="151"/>
      <c r="ETT4575" s="151"/>
      <c r="ETU4575" s="151"/>
      <c r="ETV4575" s="151"/>
      <c r="ETW4575" s="151"/>
      <c r="ETX4575" s="151"/>
      <c r="ETY4575" s="151"/>
      <c r="ETZ4575" s="151"/>
      <c r="EUA4575" s="151"/>
      <c r="EUB4575" s="151"/>
      <c r="EUC4575" s="151"/>
      <c r="EUD4575" s="151"/>
      <c r="EUE4575" s="151"/>
      <c r="EUF4575" s="151"/>
      <c r="EUG4575" s="151"/>
      <c r="EUH4575" s="151"/>
      <c r="EUI4575" s="151"/>
      <c r="EUJ4575" s="151"/>
      <c r="EUK4575" s="151"/>
      <c r="EUL4575" s="151"/>
      <c r="EUM4575" s="151"/>
      <c r="EUN4575" s="151"/>
      <c r="EUO4575" s="151"/>
      <c r="EUP4575" s="151"/>
      <c r="EUQ4575" s="151"/>
      <c r="EUR4575" s="151"/>
      <c r="EUS4575" s="151"/>
      <c r="EUT4575" s="151"/>
      <c r="EUU4575" s="151"/>
      <c r="EUV4575" s="151"/>
      <c r="EUW4575" s="151"/>
      <c r="EUX4575" s="151"/>
      <c r="EUY4575" s="151"/>
      <c r="EUZ4575" s="151"/>
      <c r="EVA4575" s="151"/>
      <c r="EVB4575" s="151"/>
      <c r="EVC4575" s="151"/>
      <c r="EVD4575" s="151"/>
      <c r="EVE4575" s="151"/>
      <c r="EVF4575" s="151"/>
      <c r="EVG4575" s="151"/>
      <c r="EVH4575" s="151"/>
      <c r="EVI4575" s="151"/>
      <c r="EVJ4575" s="151"/>
      <c r="EVK4575" s="151"/>
      <c r="EVL4575" s="151"/>
      <c r="EVM4575" s="151"/>
      <c r="EVN4575" s="151"/>
      <c r="EVO4575" s="151"/>
      <c r="EVP4575" s="151"/>
      <c r="EVQ4575" s="151"/>
      <c r="EVR4575" s="151"/>
      <c r="EVS4575" s="151"/>
      <c r="EVT4575" s="151"/>
      <c r="EVU4575" s="151"/>
      <c r="EVV4575" s="151"/>
      <c r="EVW4575" s="151"/>
      <c r="EVX4575" s="151"/>
      <c r="EVY4575" s="151"/>
      <c r="EVZ4575" s="151"/>
      <c r="EWA4575" s="151"/>
      <c r="EWB4575" s="151"/>
      <c r="EWC4575" s="151"/>
      <c r="EWD4575" s="151"/>
      <c r="EWE4575" s="151"/>
      <c r="EWF4575" s="151"/>
      <c r="EWG4575" s="151"/>
      <c r="EWH4575" s="151"/>
      <c r="EWI4575" s="151"/>
      <c r="EWJ4575" s="151"/>
      <c r="EWK4575" s="151"/>
      <c r="EWL4575" s="151"/>
      <c r="EWM4575" s="151"/>
      <c r="EWN4575" s="151"/>
      <c r="EWO4575" s="151"/>
      <c r="EWP4575" s="151"/>
      <c r="EWQ4575" s="151"/>
      <c r="EWR4575" s="151"/>
      <c r="EWS4575" s="151"/>
      <c r="EWT4575" s="151"/>
      <c r="EWU4575" s="151"/>
      <c r="EWV4575" s="151"/>
      <c r="EWW4575" s="151"/>
      <c r="EWX4575" s="151"/>
      <c r="EWY4575" s="151"/>
      <c r="EWZ4575" s="151"/>
      <c r="EXA4575" s="151"/>
      <c r="EXB4575" s="151"/>
      <c r="EXC4575" s="151"/>
      <c r="EXD4575" s="151"/>
      <c r="EXE4575" s="151"/>
      <c r="EXF4575" s="151"/>
      <c r="EXG4575" s="151"/>
      <c r="EXH4575" s="151"/>
      <c r="EXI4575" s="151"/>
      <c r="EXJ4575" s="151"/>
      <c r="EXK4575" s="151"/>
      <c r="EXL4575" s="151"/>
      <c r="EXM4575" s="151"/>
      <c r="EXN4575" s="151"/>
      <c r="EXO4575" s="151"/>
      <c r="EXP4575" s="151"/>
      <c r="EXQ4575" s="151"/>
      <c r="EXR4575" s="151"/>
      <c r="EXS4575" s="151"/>
      <c r="EXT4575" s="151"/>
      <c r="EXU4575" s="151"/>
      <c r="EXV4575" s="151"/>
      <c r="EXW4575" s="151"/>
      <c r="EXX4575" s="151"/>
      <c r="EXY4575" s="151"/>
      <c r="EXZ4575" s="151"/>
      <c r="EYA4575" s="151"/>
      <c r="EYB4575" s="151"/>
      <c r="EYC4575" s="151"/>
      <c r="EYD4575" s="151"/>
      <c r="EYE4575" s="151"/>
      <c r="EYF4575" s="151"/>
      <c r="EYG4575" s="151"/>
      <c r="EYH4575" s="151"/>
      <c r="EYI4575" s="151"/>
      <c r="EYJ4575" s="151"/>
      <c r="EYK4575" s="151"/>
      <c r="EYL4575" s="151"/>
      <c r="EYM4575" s="151"/>
      <c r="EYN4575" s="151"/>
      <c r="EYO4575" s="151"/>
      <c r="EYP4575" s="151"/>
      <c r="EYQ4575" s="151"/>
      <c r="EYR4575" s="151"/>
      <c r="EYS4575" s="151"/>
      <c r="EYT4575" s="151"/>
      <c r="EYU4575" s="151"/>
      <c r="EYV4575" s="151"/>
      <c r="EYW4575" s="151"/>
      <c r="EYX4575" s="151"/>
      <c r="EYY4575" s="151"/>
      <c r="EYZ4575" s="151"/>
      <c r="EZA4575" s="151"/>
      <c r="EZB4575" s="151"/>
      <c r="EZC4575" s="151"/>
      <c r="EZD4575" s="151"/>
      <c r="EZE4575" s="151"/>
      <c r="EZF4575" s="151"/>
      <c r="EZG4575" s="151"/>
      <c r="EZH4575" s="151"/>
      <c r="EZI4575" s="151"/>
      <c r="EZJ4575" s="151"/>
      <c r="EZK4575" s="151"/>
      <c r="EZL4575" s="151"/>
      <c r="EZM4575" s="151"/>
      <c r="EZN4575" s="151"/>
      <c r="EZO4575" s="151"/>
      <c r="EZP4575" s="151"/>
      <c r="EZQ4575" s="151"/>
      <c r="EZR4575" s="151"/>
      <c r="EZS4575" s="151"/>
      <c r="EZT4575" s="151"/>
      <c r="EZU4575" s="151"/>
      <c r="EZV4575" s="151"/>
      <c r="EZW4575" s="151"/>
      <c r="EZX4575" s="151"/>
      <c r="EZY4575" s="151"/>
      <c r="EZZ4575" s="151"/>
      <c r="FAA4575" s="151"/>
      <c r="FAB4575" s="151"/>
      <c r="FAC4575" s="151"/>
      <c r="FAD4575" s="151"/>
      <c r="FAE4575" s="151"/>
      <c r="FAF4575" s="151"/>
      <c r="FAG4575" s="151"/>
      <c r="FAH4575" s="151"/>
      <c r="FAI4575" s="151"/>
      <c r="FAJ4575" s="151"/>
      <c r="FAK4575" s="151"/>
      <c r="FAL4575" s="151"/>
      <c r="FAM4575" s="151"/>
      <c r="FAN4575" s="151"/>
      <c r="FAO4575" s="151"/>
      <c r="FAP4575" s="151"/>
      <c r="FAQ4575" s="151"/>
      <c r="FAR4575" s="151"/>
      <c r="FAS4575" s="151"/>
      <c r="FAT4575" s="151"/>
      <c r="FAU4575" s="151"/>
      <c r="FAV4575" s="151"/>
      <c r="FAW4575" s="151"/>
      <c r="FAX4575" s="151"/>
      <c r="FAY4575" s="151"/>
      <c r="FAZ4575" s="151"/>
      <c r="FBA4575" s="151"/>
      <c r="FBB4575" s="151"/>
      <c r="FBC4575" s="151"/>
      <c r="FBD4575" s="151"/>
      <c r="FBE4575" s="151"/>
      <c r="FBF4575" s="151"/>
      <c r="FBG4575" s="151"/>
      <c r="FBH4575" s="151"/>
      <c r="FBI4575" s="151"/>
      <c r="FBJ4575" s="151"/>
      <c r="FBK4575" s="151"/>
      <c r="FBL4575" s="151"/>
      <c r="FBM4575" s="151"/>
      <c r="FBN4575" s="151"/>
      <c r="FBO4575" s="151"/>
      <c r="FBP4575" s="151"/>
      <c r="FBQ4575" s="151"/>
      <c r="FBR4575" s="151"/>
      <c r="FBS4575" s="151"/>
      <c r="FBT4575" s="151"/>
      <c r="FBU4575" s="151"/>
      <c r="FBV4575" s="151"/>
      <c r="FBW4575" s="151"/>
      <c r="FBX4575" s="151"/>
      <c r="FBY4575" s="151"/>
      <c r="FBZ4575" s="151"/>
      <c r="FCA4575" s="151"/>
      <c r="FCB4575" s="151"/>
      <c r="FCC4575" s="151"/>
      <c r="FCD4575" s="151"/>
      <c r="FCE4575" s="151"/>
      <c r="FCF4575" s="151"/>
      <c r="FCG4575" s="151"/>
      <c r="FCH4575" s="151"/>
      <c r="FCI4575" s="151"/>
      <c r="FCJ4575" s="151"/>
      <c r="FCK4575" s="151"/>
      <c r="FCL4575" s="151"/>
      <c r="FCM4575" s="151"/>
      <c r="FCN4575" s="151"/>
      <c r="FCO4575" s="151"/>
      <c r="FCP4575" s="151"/>
      <c r="FCQ4575" s="151"/>
      <c r="FCR4575" s="151"/>
      <c r="FCS4575" s="151"/>
      <c r="FCT4575" s="151"/>
      <c r="FCU4575" s="151"/>
      <c r="FCV4575" s="151"/>
      <c r="FCW4575" s="151"/>
      <c r="FCX4575" s="151"/>
      <c r="FCY4575" s="151"/>
      <c r="FCZ4575" s="151"/>
      <c r="FDA4575" s="151"/>
      <c r="FDB4575" s="151"/>
      <c r="FDC4575" s="151"/>
      <c r="FDD4575" s="151"/>
      <c r="FDE4575" s="151"/>
      <c r="FDF4575" s="151"/>
      <c r="FDG4575" s="151"/>
      <c r="FDH4575" s="151"/>
      <c r="FDI4575" s="151"/>
      <c r="FDJ4575" s="151"/>
      <c r="FDK4575" s="151"/>
      <c r="FDL4575" s="151"/>
      <c r="FDM4575" s="151"/>
      <c r="FDN4575" s="151"/>
      <c r="FDO4575" s="151"/>
      <c r="FDP4575" s="151"/>
      <c r="FDQ4575" s="151"/>
      <c r="FDR4575" s="151"/>
      <c r="FDS4575" s="151"/>
      <c r="FDT4575" s="151"/>
      <c r="FDU4575" s="151"/>
      <c r="FDV4575" s="151"/>
      <c r="FDW4575" s="151"/>
      <c r="FDX4575" s="151"/>
      <c r="FDY4575" s="151"/>
      <c r="FDZ4575" s="151"/>
      <c r="FEA4575" s="151"/>
      <c r="FEB4575" s="151"/>
      <c r="FEC4575" s="151"/>
      <c r="FED4575" s="151"/>
      <c r="FEE4575" s="151"/>
      <c r="FEF4575" s="151"/>
      <c r="FEG4575" s="151"/>
      <c r="FEH4575" s="151"/>
      <c r="FEI4575" s="151"/>
      <c r="FEJ4575" s="151"/>
      <c r="FEK4575" s="151"/>
      <c r="FEL4575" s="151"/>
      <c r="FEM4575" s="151"/>
      <c r="FEN4575" s="151"/>
      <c r="FEO4575" s="151"/>
      <c r="FEP4575" s="151"/>
      <c r="FEQ4575" s="151"/>
      <c r="FER4575" s="151"/>
      <c r="FES4575" s="151"/>
      <c r="FET4575" s="151"/>
      <c r="FEU4575" s="151"/>
      <c r="FEV4575" s="151"/>
      <c r="FEW4575" s="151"/>
      <c r="FEX4575" s="151"/>
      <c r="FEY4575" s="151"/>
      <c r="FEZ4575" s="151"/>
      <c r="FFA4575" s="151"/>
      <c r="FFB4575" s="151"/>
      <c r="FFC4575" s="151"/>
      <c r="FFD4575" s="151"/>
      <c r="FFE4575" s="151"/>
      <c r="FFF4575" s="151"/>
      <c r="FFG4575" s="151"/>
      <c r="FFH4575" s="151"/>
      <c r="FFI4575" s="151"/>
      <c r="FFJ4575" s="151"/>
      <c r="FFK4575" s="151"/>
      <c r="FFL4575" s="151"/>
      <c r="FFM4575" s="151"/>
      <c r="FFN4575" s="151"/>
      <c r="FFO4575" s="151"/>
      <c r="FFP4575" s="151"/>
      <c r="FFQ4575" s="151"/>
      <c r="FFR4575" s="151"/>
      <c r="FFS4575" s="151"/>
      <c r="FFT4575" s="151"/>
      <c r="FFU4575" s="151"/>
      <c r="FFV4575" s="151"/>
      <c r="FFW4575" s="151"/>
      <c r="FFX4575" s="151"/>
      <c r="FFY4575" s="151"/>
      <c r="FFZ4575" s="151"/>
      <c r="FGA4575" s="151"/>
      <c r="FGB4575" s="151"/>
      <c r="FGC4575" s="151"/>
      <c r="FGD4575" s="151"/>
      <c r="FGE4575" s="151"/>
      <c r="FGF4575" s="151"/>
      <c r="FGG4575" s="151"/>
      <c r="FGH4575" s="151"/>
      <c r="FGI4575" s="151"/>
      <c r="FGJ4575" s="151"/>
      <c r="FGK4575" s="151"/>
      <c r="FGL4575" s="151"/>
      <c r="FGM4575" s="151"/>
      <c r="FGN4575" s="151"/>
      <c r="FGO4575" s="151"/>
      <c r="FGP4575" s="151"/>
      <c r="FGQ4575" s="151"/>
      <c r="FGR4575" s="151"/>
      <c r="FGS4575" s="151"/>
      <c r="FGT4575" s="151"/>
      <c r="FGU4575" s="151"/>
      <c r="FGV4575" s="151"/>
      <c r="FGW4575" s="151"/>
      <c r="FGX4575" s="151"/>
      <c r="FGY4575" s="151"/>
      <c r="FGZ4575" s="151"/>
      <c r="FHA4575" s="151"/>
      <c r="FHB4575" s="151"/>
      <c r="FHC4575" s="151"/>
      <c r="FHD4575" s="151"/>
      <c r="FHE4575" s="151"/>
      <c r="FHF4575" s="151"/>
      <c r="FHG4575" s="151"/>
      <c r="FHH4575" s="151"/>
      <c r="FHI4575" s="151"/>
      <c r="FHJ4575" s="151"/>
      <c r="FHK4575" s="151"/>
      <c r="FHL4575" s="151"/>
      <c r="FHM4575" s="151"/>
      <c r="FHN4575" s="151"/>
      <c r="FHO4575" s="151"/>
      <c r="FHP4575" s="151"/>
      <c r="FHQ4575" s="151"/>
      <c r="FHR4575" s="151"/>
      <c r="FHS4575" s="151"/>
      <c r="FHT4575" s="151"/>
      <c r="FHU4575" s="151"/>
      <c r="FHV4575" s="151"/>
      <c r="FHW4575" s="151"/>
      <c r="FHX4575" s="151"/>
      <c r="FHY4575" s="151"/>
      <c r="FHZ4575" s="151"/>
      <c r="FIA4575" s="151"/>
      <c r="FIB4575" s="151"/>
      <c r="FIC4575" s="151"/>
      <c r="FID4575" s="151"/>
      <c r="FIE4575" s="151"/>
      <c r="FIF4575" s="151"/>
      <c r="FIG4575" s="151"/>
      <c r="FIH4575" s="151"/>
      <c r="FII4575" s="151"/>
      <c r="FIJ4575" s="151"/>
      <c r="FIK4575" s="151"/>
      <c r="FIL4575" s="151"/>
      <c r="FIM4575" s="151"/>
      <c r="FIN4575" s="151"/>
      <c r="FIO4575" s="151"/>
      <c r="FIP4575" s="151"/>
      <c r="FIQ4575" s="151"/>
      <c r="FIR4575" s="151"/>
      <c r="FIS4575" s="151"/>
      <c r="FIT4575" s="151"/>
      <c r="FIU4575" s="151"/>
      <c r="FIV4575" s="151"/>
      <c r="FIW4575" s="151"/>
      <c r="FIX4575" s="151"/>
      <c r="FIY4575" s="151"/>
      <c r="FIZ4575" s="151"/>
      <c r="FJA4575" s="151"/>
      <c r="FJB4575" s="151"/>
      <c r="FJC4575" s="151"/>
      <c r="FJD4575" s="151"/>
      <c r="FJE4575" s="151"/>
      <c r="FJF4575" s="151"/>
      <c r="FJG4575" s="151"/>
      <c r="FJH4575" s="151"/>
      <c r="FJI4575" s="151"/>
      <c r="FJJ4575" s="151"/>
      <c r="FJK4575" s="151"/>
      <c r="FJL4575" s="151"/>
      <c r="FJM4575" s="151"/>
      <c r="FJN4575" s="151"/>
      <c r="FJO4575" s="151"/>
      <c r="FJP4575" s="151"/>
      <c r="FJQ4575" s="151"/>
      <c r="FJR4575" s="151"/>
      <c r="FJS4575" s="151"/>
      <c r="FJT4575" s="151"/>
      <c r="FJU4575" s="151"/>
      <c r="FJV4575" s="151"/>
      <c r="FJW4575" s="151"/>
      <c r="FJX4575" s="151"/>
      <c r="FJY4575" s="151"/>
      <c r="FJZ4575" s="151"/>
      <c r="FKA4575" s="151"/>
      <c r="FKB4575" s="151"/>
      <c r="FKC4575" s="151"/>
      <c r="FKD4575" s="151"/>
      <c r="FKE4575" s="151"/>
      <c r="FKF4575" s="151"/>
      <c r="FKG4575" s="151"/>
      <c r="FKH4575" s="151"/>
      <c r="FKI4575" s="151"/>
      <c r="FKJ4575" s="151"/>
      <c r="FKK4575" s="151"/>
      <c r="FKL4575" s="151"/>
      <c r="FKM4575" s="151"/>
      <c r="FKN4575" s="151"/>
      <c r="FKO4575" s="151"/>
      <c r="FKP4575" s="151"/>
      <c r="FKQ4575" s="151"/>
      <c r="FKR4575" s="151"/>
      <c r="FKS4575" s="151"/>
      <c r="FKT4575" s="151"/>
      <c r="FKU4575" s="151"/>
      <c r="FKV4575" s="151"/>
      <c r="FKW4575" s="151"/>
      <c r="FKX4575" s="151"/>
      <c r="FKY4575" s="151"/>
      <c r="FKZ4575" s="151"/>
      <c r="FLA4575" s="151"/>
      <c r="FLB4575" s="151"/>
      <c r="FLC4575" s="151"/>
      <c r="FLD4575" s="151"/>
      <c r="FLE4575" s="151"/>
      <c r="FLF4575" s="151"/>
      <c r="FLG4575" s="151"/>
      <c r="FLH4575" s="151"/>
      <c r="FLI4575" s="151"/>
      <c r="FLJ4575" s="151"/>
      <c r="FLK4575" s="151"/>
      <c r="FLL4575" s="151"/>
      <c r="FLM4575" s="151"/>
      <c r="FLN4575" s="151"/>
      <c r="FLO4575" s="151"/>
      <c r="FLP4575" s="151"/>
      <c r="FLQ4575" s="151"/>
      <c r="FLR4575" s="151"/>
      <c r="FLS4575" s="151"/>
      <c r="FLT4575" s="151"/>
      <c r="FLU4575" s="151"/>
      <c r="FLV4575" s="151"/>
      <c r="FLW4575" s="151"/>
      <c r="FLX4575" s="151"/>
      <c r="FLY4575" s="151"/>
      <c r="FLZ4575" s="151"/>
      <c r="FMA4575" s="151"/>
      <c r="FMB4575" s="151"/>
      <c r="FMC4575" s="151"/>
      <c r="FMD4575" s="151"/>
      <c r="FME4575" s="151"/>
      <c r="FMF4575" s="151"/>
      <c r="FMG4575" s="151"/>
      <c r="FMH4575" s="151"/>
      <c r="FMI4575" s="151"/>
      <c r="FMJ4575" s="151"/>
      <c r="FMK4575" s="151"/>
      <c r="FML4575" s="151"/>
      <c r="FMM4575" s="151"/>
      <c r="FMN4575" s="151"/>
      <c r="FMO4575" s="151"/>
      <c r="FMP4575" s="151"/>
      <c r="FMQ4575" s="151"/>
      <c r="FMR4575" s="151"/>
      <c r="FMS4575" s="151"/>
      <c r="FMT4575" s="151"/>
      <c r="FMU4575" s="151"/>
      <c r="FMV4575" s="151"/>
      <c r="FMW4575" s="151"/>
      <c r="FMX4575" s="151"/>
      <c r="FMY4575" s="151"/>
      <c r="FMZ4575" s="151"/>
      <c r="FNA4575" s="151"/>
      <c r="FNB4575" s="151"/>
      <c r="FNC4575" s="151"/>
      <c r="FND4575" s="151"/>
      <c r="FNE4575" s="151"/>
      <c r="FNF4575" s="151"/>
      <c r="FNG4575" s="151"/>
      <c r="FNH4575" s="151"/>
      <c r="FNI4575" s="151"/>
      <c r="FNJ4575" s="151"/>
      <c r="FNK4575" s="151"/>
      <c r="FNL4575" s="151"/>
      <c r="FNM4575" s="151"/>
      <c r="FNN4575" s="151"/>
      <c r="FNO4575" s="151"/>
      <c r="FNP4575" s="151"/>
      <c r="FNQ4575" s="151"/>
      <c r="FNR4575" s="151"/>
      <c r="FNS4575" s="151"/>
      <c r="FNT4575" s="151"/>
      <c r="FNU4575" s="151"/>
      <c r="FNV4575" s="151"/>
      <c r="FNW4575" s="151"/>
      <c r="FNX4575" s="151"/>
      <c r="FNY4575" s="151"/>
      <c r="FNZ4575" s="151"/>
      <c r="FOA4575" s="151"/>
      <c r="FOB4575" s="151"/>
      <c r="FOC4575" s="151"/>
      <c r="FOD4575" s="151"/>
      <c r="FOE4575" s="151"/>
      <c r="FOF4575" s="151"/>
      <c r="FOG4575" s="151"/>
      <c r="FOH4575" s="151"/>
      <c r="FOI4575" s="151"/>
      <c r="FOJ4575" s="151"/>
      <c r="FOK4575" s="151"/>
      <c r="FOL4575" s="151"/>
      <c r="FOM4575" s="151"/>
      <c r="FON4575" s="151"/>
      <c r="FOO4575" s="151"/>
      <c r="FOP4575" s="151"/>
      <c r="FOQ4575" s="151"/>
      <c r="FOR4575" s="151"/>
      <c r="FOS4575" s="151"/>
      <c r="FOT4575" s="151"/>
      <c r="FOU4575" s="151"/>
      <c r="FOV4575" s="151"/>
      <c r="FOW4575" s="151"/>
      <c r="FOX4575" s="151"/>
      <c r="FOY4575" s="151"/>
      <c r="FOZ4575" s="151"/>
      <c r="FPA4575" s="151"/>
      <c r="FPB4575" s="151"/>
      <c r="FPC4575" s="151"/>
      <c r="FPD4575" s="151"/>
      <c r="FPE4575" s="151"/>
      <c r="FPF4575" s="151"/>
      <c r="FPG4575" s="151"/>
      <c r="FPH4575" s="151"/>
      <c r="FPI4575" s="151"/>
      <c r="FPJ4575" s="151"/>
      <c r="FPK4575" s="151"/>
      <c r="FPL4575" s="151"/>
      <c r="FPM4575" s="151"/>
      <c r="FPN4575" s="151"/>
      <c r="FPO4575" s="151"/>
      <c r="FPP4575" s="151"/>
      <c r="FPQ4575" s="151"/>
      <c r="FPR4575" s="151"/>
      <c r="FPS4575" s="151"/>
      <c r="FPT4575" s="151"/>
      <c r="FPU4575" s="151"/>
      <c r="FPV4575" s="151"/>
      <c r="FPW4575" s="151"/>
      <c r="FPX4575" s="151"/>
      <c r="FPY4575" s="151"/>
      <c r="FPZ4575" s="151"/>
      <c r="FQA4575" s="151"/>
      <c r="FQB4575" s="151"/>
      <c r="FQC4575" s="151"/>
      <c r="FQD4575" s="151"/>
      <c r="FQE4575" s="151"/>
      <c r="FQF4575" s="151"/>
      <c r="FQG4575" s="151"/>
      <c r="FQH4575" s="151"/>
      <c r="FQI4575" s="151"/>
      <c r="FQJ4575" s="151"/>
      <c r="FQK4575" s="151"/>
      <c r="FQL4575" s="151"/>
      <c r="FQM4575" s="151"/>
      <c r="FQN4575" s="151"/>
      <c r="FQO4575" s="151"/>
      <c r="FQP4575" s="151"/>
      <c r="FQQ4575" s="151"/>
      <c r="FQR4575" s="151"/>
      <c r="FQS4575" s="151"/>
      <c r="FQT4575" s="151"/>
      <c r="FQU4575" s="151"/>
      <c r="FQV4575" s="151"/>
      <c r="FQW4575" s="151"/>
      <c r="FQX4575" s="151"/>
      <c r="FQY4575" s="151"/>
      <c r="FQZ4575" s="151"/>
      <c r="FRA4575" s="151"/>
      <c r="FRB4575" s="151"/>
      <c r="FRC4575" s="151"/>
      <c r="FRD4575" s="151"/>
      <c r="FRE4575" s="151"/>
      <c r="FRF4575" s="151"/>
      <c r="FRG4575" s="151"/>
      <c r="FRH4575" s="151"/>
      <c r="FRI4575" s="151"/>
      <c r="FRJ4575" s="151"/>
      <c r="FRK4575" s="151"/>
      <c r="FRL4575" s="151"/>
      <c r="FRM4575" s="151"/>
      <c r="FRN4575" s="151"/>
      <c r="FRO4575" s="151"/>
      <c r="FRP4575" s="151"/>
      <c r="FRQ4575" s="151"/>
      <c r="FRR4575" s="151"/>
      <c r="FRS4575" s="151"/>
      <c r="FRT4575" s="151"/>
      <c r="FRU4575" s="151"/>
      <c r="FRV4575" s="151"/>
      <c r="FRW4575" s="151"/>
      <c r="FRX4575" s="151"/>
      <c r="FRY4575" s="151"/>
      <c r="FRZ4575" s="151"/>
      <c r="FSA4575" s="151"/>
      <c r="FSB4575" s="151"/>
      <c r="FSC4575" s="151"/>
      <c r="FSD4575" s="151"/>
      <c r="FSE4575" s="151"/>
      <c r="FSF4575" s="151"/>
      <c r="FSG4575" s="151"/>
      <c r="FSH4575" s="151"/>
      <c r="FSI4575" s="151"/>
      <c r="FSJ4575" s="151"/>
      <c r="FSK4575" s="151"/>
      <c r="FSL4575" s="151"/>
      <c r="FSM4575" s="151"/>
      <c r="FSN4575" s="151"/>
      <c r="FSO4575" s="151"/>
      <c r="FSP4575" s="151"/>
      <c r="FSQ4575" s="151"/>
      <c r="FSR4575" s="151"/>
      <c r="FSS4575" s="151"/>
      <c r="FST4575" s="151"/>
      <c r="FSU4575" s="151"/>
      <c r="FSV4575" s="151"/>
      <c r="FSW4575" s="151"/>
      <c r="FSX4575" s="151"/>
      <c r="FSY4575" s="151"/>
      <c r="FSZ4575" s="151"/>
      <c r="FTA4575" s="151"/>
      <c r="FTB4575" s="151"/>
      <c r="FTC4575" s="151"/>
      <c r="FTD4575" s="151"/>
      <c r="FTE4575" s="151"/>
      <c r="FTF4575" s="151"/>
      <c r="FTG4575" s="151"/>
      <c r="FTH4575" s="151"/>
      <c r="FTI4575" s="151"/>
      <c r="FTJ4575" s="151"/>
      <c r="FTK4575" s="151"/>
      <c r="FTL4575" s="151"/>
      <c r="FTM4575" s="151"/>
      <c r="FTN4575" s="151"/>
      <c r="FTO4575" s="151"/>
      <c r="FTP4575" s="151"/>
      <c r="FTQ4575" s="151"/>
      <c r="FTR4575" s="151"/>
      <c r="FTS4575" s="151"/>
      <c r="FTT4575" s="151"/>
      <c r="FTU4575" s="151"/>
      <c r="FTV4575" s="151"/>
      <c r="FTW4575" s="151"/>
      <c r="FTX4575" s="151"/>
      <c r="FTY4575" s="151"/>
      <c r="FTZ4575" s="151"/>
      <c r="FUA4575" s="151"/>
      <c r="FUB4575" s="151"/>
      <c r="FUC4575" s="151"/>
      <c r="FUD4575" s="151"/>
      <c r="FUE4575" s="151"/>
      <c r="FUF4575" s="151"/>
      <c r="FUG4575" s="151"/>
      <c r="FUH4575" s="151"/>
      <c r="FUI4575" s="151"/>
      <c r="FUJ4575" s="151"/>
      <c r="FUK4575" s="151"/>
      <c r="FUL4575" s="151"/>
      <c r="FUM4575" s="151"/>
      <c r="FUN4575" s="151"/>
      <c r="FUO4575" s="151"/>
      <c r="FUP4575" s="151"/>
      <c r="FUQ4575" s="151"/>
      <c r="FUR4575" s="151"/>
      <c r="FUS4575" s="151"/>
      <c r="FUT4575" s="151"/>
      <c r="FUU4575" s="151"/>
      <c r="FUV4575" s="151"/>
      <c r="FUW4575" s="151"/>
      <c r="FUX4575" s="151"/>
      <c r="FUY4575" s="151"/>
      <c r="FUZ4575" s="151"/>
      <c r="FVA4575" s="151"/>
      <c r="FVB4575" s="151"/>
      <c r="FVC4575" s="151"/>
      <c r="FVD4575" s="151"/>
      <c r="FVE4575" s="151"/>
      <c r="FVF4575" s="151"/>
      <c r="FVG4575" s="151"/>
      <c r="FVH4575" s="151"/>
      <c r="FVI4575" s="151"/>
      <c r="FVJ4575" s="151"/>
      <c r="FVK4575" s="151"/>
      <c r="FVL4575" s="151"/>
      <c r="FVM4575" s="151"/>
      <c r="FVN4575" s="151"/>
      <c r="FVO4575" s="151"/>
      <c r="FVP4575" s="151"/>
      <c r="FVQ4575" s="151"/>
      <c r="FVR4575" s="151"/>
      <c r="FVS4575" s="151"/>
      <c r="FVT4575" s="151"/>
      <c r="FVU4575" s="151"/>
      <c r="FVV4575" s="151"/>
      <c r="FVW4575" s="151"/>
      <c r="FVX4575" s="151"/>
      <c r="FVY4575" s="151"/>
      <c r="FVZ4575" s="151"/>
      <c r="FWA4575" s="151"/>
      <c r="FWB4575" s="151"/>
      <c r="FWC4575" s="151"/>
      <c r="FWD4575" s="151"/>
      <c r="FWE4575" s="151"/>
      <c r="FWF4575" s="151"/>
      <c r="FWG4575" s="151"/>
      <c r="FWH4575" s="151"/>
      <c r="FWI4575" s="151"/>
      <c r="FWJ4575" s="151"/>
      <c r="FWK4575" s="151"/>
      <c r="FWL4575" s="151"/>
      <c r="FWM4575" s="151"/>
      <c r="FWN4575" s="151"/>
      <c r="FWO4575" s="151"/>
      <c r="FWP4575" s="151"/>
      <c r="FWQ4575" s="151"/>
      <c r="FWR4575" s="151"/>
      <c r="FWS4575" s="151"/>
      <c r="FWT4575" s="151"/>
      <c r="FWU4575" s="151"/>
      <c r="FWV4575" s="151"/>
      <c r="FWW4575" s="151"/>
      <c r="FWX4575" s="151"/>
      <c r="FWY4575" s="151"/>
      <c r="FWZ4575" s="151"/>
      <c r="FXA4575" s="151"/>
      <c r="FXB4575" s="151"/>
      <c r="FXC4575" s="151"/>
      <c r="FXD4575" s="151"/>
      <c r="FXE4575" s="151"/>
      <c r="FXF4575" s="151"/>
      <c r="FXG4575" s="151"/>
      <c r="FXH4575" s="151"/>
      <c r="FXI4575" s="151"/>
      <c r="FXJ4575" s="151"/>
      <c r="FXK4575" s="151"/>
      <c r="FXL4575" s="151"/>
      <c r="FXM4575" s="151"/>
      <c r="FXN4575" s="151"/>
      <c r="FXO4575" s="151"/>
      <c r="FXP4575" s="151"/>
      <c r="FXQ4575" s="151"/>
      <c r="FXR4575" s="151"/>
      <c r="FXS4575" s="151"/>
      <c r="FXT4575" s="151"/>
      <c r="FXU4575" s="151"/>
      <c r="FXV4575" s="151"/>
      <c r="FXW4575" s="151"/>
      <c r="FXX4575" s="151"/>
      <c r="FXY4575" s="151"/>
      <c r="FXZ4575" s="151"/>
      <c r="FYA4575" s="151"/>
      <c r="FYB4575" s="151"/>
      <c r="FYC4575" s="151"/>
      <c r="FYD4575" s="151"/>
      <c r="FYE4575" s="151"/>
      <c r="FYF4575" s="151"/>
      <c r="FYG4575" s="151"/>
      <c r="FYH4575" s="151"/>
      <c r="FYI4575" s="151"/>
      <c r="FYJ4575" s="151"/>
      <c r="FYK4575" s="151"/>
      <c r="FYL4575" s="151"/>
      <c r="FYM4575" s="151"/>
      <c r="FYN4575" s="151"/>
      <c r="FYO4575" s="151"/>
      <c r="FYP4575" s="151"/>
      <c r="FYQ4575" s="151"/>
      <c r="FYR4575" s="151"/>
      <c r="FYS4575" s="151"/>
      <c r="FYT4575" s="151"/>
      <c r="FYU4575" s="151"/>
      <c r="FYV4575" s="151"/>
      <c r="FYW4575" s="151"/>
      <c r="FYX4575" s="151"/>
      <c r="FYY4575" s="151"/>
      <c r="FYZ4575" s="151"/>
      <c r="FZA4575" s="151"/>
      <c r="FZB4575" s="151"/>
      <c r="FZC4575" s="151"/>
      <c r="FZD4575" s="151"/>
      <c r="FZE4575" s="151"/>
      <c r="FZF4575" s="151"/>
      <c r="FZG4575" s="151"/>
      <c r="FZH4575" s="151"/>
      <c r="FZI4575" s="151"/>
      <c r="FZJ4575" s="151"/>
      <c r="FZK4575" s="151"/>
      <c r="FZL4575" s="151"/>
      <c r="FZM4575" s="151"/>
      <c r="FZN4575" s="151"/>
      <c r="FZO4575" s="151"/>
      <c r="FZP4575" s="151"/>
      <c r="FZQ4575" s="151"/>
      <c r="FZR4575" s="151"/>
      <c r="FZS4575" s="151"/>
      <c r="FZT4575" s="151"/>
      <c r="FZU4575" s="151"/>
      <c r="FZV4575" s="151"/>
      <c r="FZW4575" s="151"/>
      <c r="FZX4575" s="151"/>
      <c r="FZY4575" s="151"/>
      <c r="FZZ4575" s="151"/>
      <c r="GAA4575" s="151"/>
      <c r="GAB4575" s="151"/>
      <c r="GAC4575" s="151"/>
      <c r="GAD4575" s="151"/>
      <c r="GAE4575" s="151"/>
      <c r="GAF4575" s="151"/>
      <c r="GAG4575" s="151"/>
      <c r="GAH4575" s="151"/>
      <c r="GAI4575" s="151"/>
      <c r="GAJ4575" s="151"/>
      <c r="GAK4575" s="151"/>
      <c r="GAL4575" s="151"/>
      <c r="GAM4575" s="151"/>
      <c r="GAN4575" s="151"/>
      <c r="GAO4575" s="151"/>
      <c r="GAP4575" s="151"/>
      <c r="GAQ4575" s="151"/>
      <c r="GAR4575" s="151"/>
      <c r="GAS4575" s="151"/>
      <c r="GAT4575" s="151"/>
      <c r="GAU4575" s="151"/>
      <c r="GAV4575" s="151"/>
      <c r="GAW4575" s="151"/>
      <c r="GAX4575" s="151"/>
      <c r="GAY4575" s="151"/>
      <c r="GAZ4575" s="151"/>
      <c r="GBA4575" s="151"/>
      <c r="GBB4575" s="151"/>
      <c r="GBC4575" s="151"/>
      <c r="GBD4575" s="151"/>
      <c r="GBE4575" s="151"/>
      <c r="GBF4575" s="151"/>
      <c r="GBG4575" s="151"/>
      <c r="GBH4575" s="151"/>
      <c r="GBI4575" s="151"/>
      <c r="GBJ4575" s="151"/>
      <c r="GBK4575" s="151"/>
      <c r="GBL4575" s="151"/>
      <c r="GBM4575" s="151"/>
      <c r="GBN4575" s="151"/>
      <c r="GBO4575" s="151"/>
      <c r="GBP4575" s="151"/>
      <c r="GBQ4575" s="151"/>
      <c r="GBR4575" s="151"/>
      <c r="GBS4575" s="151"/>
      <c r="GBT4575" s="151"/>
      <c r="GBU4575" s="151"/>
      <c r="GBV4575" s="151"/>
      <c r="GBW4575" s="151"/>
      <c r="GBX4575" s="151"/>
      <c r="GBY4575" s="151"/>
      <c r="GBZ4575" s="151"/>
      <c r="GCA4575" s="151"/>
      <c r="GCB4575" s="151"/>
      <c r="GCC4575" s="151"/>
      <c r="GCD4575" s="151"/>
      <c r="GCE4575" s="151"/>
      <c r="GCF4575" s="151"/>
      <c r="GCG4575" s="151"/>
      <c r="GCH4575" s="151"/>
      <c r="GCI4575" s="151"/>
      <c r="GCJ4575" s="151"/>
      <c r="GCK4575" s="151"/>
      <c r="GCL4575" s="151"/>
      <c r="GCM4575" s="151"/>
      <c r="GCN4575" s="151"/>
      <c r="GCO4575" s="151"/>
      <c r="GCP4575" s="151"/>
      <c r="GCQ4575" s="151"/>
      <c r="GCR4575" s="151"/>
      <c r="GCS4575" s="151"/>
      <c r="GCT4575" s="151"/>
      <c r="GCU4575" s="151"/>
      <c r="GCV4575" s="151"/>
      <c r="GCW4575" s="151"/>
      <c r="GCX4575" s="151"/>
      <c r="GCY4575" s="151"/>
      <c r="GCZ4575" s="151"/>
      <c r="GDA4575" s="151"/>
      <c r="GDB4575" s="151"/>
      <c r="GDC4575" s="151"/>
      <c r="GDD4575" s="151"/>
      <c r="GDE4575" s="151"/>
      <c r="GDF4575" s="151"/>
      <c r="GDG4575" s="151"/>
      <c r="GDH4575" s="151"/>
      <c r="GDI4575" s="151"/>
      <c r="GDJ4575" s="151"/>
      <c r="GDK4575" s="151"/>
      <c r="GDL4575" s="151"/>
      <c r="GDM4575" s="151"/>
      <c r="GDN4575" s="151"/>
      <c r="GDO4575" s="151"/>
      <c r="GDP4575" s="151"/>
      <c r="GDQ4575" s="151"/>
      <c r="GDR4575" s="151"/>
      <c r="GDS4575" s="151"/>
      <c r="GDT4575" s="151"/>
      <c r="GDU4575" s="151"/>
      <c r="GDV4575" s="151"/>
      <c r="GDW4575" s="151"/>
      <c r="GDX4575" s="151"/>
      <c r="GDY4575" s="151"/>
      <c r="GDZ4575" s="151"/>
      <c r="GEA4575" s="151"/>
      <c r="GEB4575" s="151"/>
      <c r="GEC4575" s="151"/>
      <c r="GED4575" s="151"/>
      <c r="GEE4575" s="151"/>
      <c r="GEF4575" s="151"/>
      <c r="GEG4575" s="151"/>
      <c r="GEH4575" s="151"/>
      <c r="GEI4575" s="151"/>
      <c r="GEJ4575" s="151"/>
      <c r="GEK4575" s="151"/>
      <c r="GEL4575" s="151"/>
      <c r="GEM4575" s="151"/>
      <c r="GEN4575" s="151"/>
      <c r="GEO4575" s="151"/>
      <c r="GEP4575" s="151"/>
      <c r="GEQ4575" s="151"/>
      <c r="GER4575" s="151"/>
      <c r="GES4575" s="151"/>
      <c r="GET4575" s="151"/>
      <c r="GEU4575" s="151"/>
      <c r="GEV4575" s="151"/>
      <c r="GEW4575" s="151"/>
      <c r="GEX4575" s="151"/>
      <c r="GEY4575" s="151"/>
      <c r="GEZ4575" s="151"/>
      <c r="GFA4575" s="151"/>
      <c r="GFB4575" s="151"/>
      <c r="GFC4575" s="151"/>
      <c r="GFD4575" s="151"/>
      <c r="GFE4575" s="151"/>
      <c r="GFF4575" s="151"/>
      <c r="GFG4575" s="151"/>
      <c r="GFH4575" s="151"/>
      <c r="GFI4575" s="151"/>
      <c r="GFJ4575" s="151"/>
      <c r="GFK4575" s="151"/>
      <c r="GFL4575" s="151"/>
      <c r="GFM4575" s="151"/>
      <c r="GFN4575" s="151"/>
      <c r="GFO4575" s="151"/>
      <c r="GFP4575" s="151"/>
      <c r="GFQ4575" s="151"/>
      <c r="GFR4575" s="151"/>
      <c r="GFS4575" s="151"/>
      <c r="GFT4575" s="151"/>
      <c r="GFU4575" s="151"/>
      <c r="GFV4575" s="151"/>
      <c r="GFW4575" s="151"/>
      <c r="GFX4575" s="151"/>
      <c r="GFY4575" s="151"/>
      <c r="GFZ4575" s="151"/>
      <c r="GGA4575" s="151"/>
      <c r="GGB4575" s="151"/>
      <c r="GGC4575" s="151"/>
      <c r="GGD4575" s="151"/>
      <c r="GGE4575" s="151"/>
      <c r="GGF4575" s="151"/>
      <c r="GGG4575" s="151"/>
      <c r="GGH4575" s="151"/>
      <c r="GGI4575" s="151"/>
      <c r="GGJ4575" s="151"/>
      <c r="GGK4575" s="151"/>
      <c r="GGL4575" s="151"/>
      <c r="GGM4575" s="151"/>
      <c r="GGN4575" s="151"/>
      <c r="GGO4575" s="151"/>
      <c r="GGP4575" s="151"/>
      <c r="GGQ4575" s="151"/>
      <c r="GGR4575" s="151"/>
      <c r="GGS4575" s="151"/>
      <c r="GGT4575" s="151"/>
      <c r="GGU4575" s="151"/>
      <c r="GGV4575" s="151"/>
      <c r="GGW4575" s="151"/>
      <c r="GGX4575" s="151"/>
      <c r="GGY4575" s="151"/>
      <c r="GGZ4575" s="151"/>
      <c r="GHA4575" s="151"/>
      <c r="GHB4575" s="151"/>
      <c r="GHC4575" s="151"/>
      <c r="GHD4575" s="151"/>
      <c r="GHE4575" s="151"/>
      <c r="GHF4575" s="151"/>
      <c r="GHG4575" s="151"/>
      <c r="GHH4575" s="151"/>
      <c r="GHI4575" s="151"/>
      <c r="GHJ4575" s="151"/>
      <c r="GHK4575" s="151"/>
      <c r="GHL4575" s="151"/>
      <c r="GHM4575" s="151"/>
      <c r="GHN4575" s="151"/>
      <c r="GHO4575" s="151"/>
      <c r="GHP4575" s="151"/>
      <c r="GHQ4575" s="151"/>
      <c r="GHR4575" s="151"/>
      <c r="GHS4575" s="151"/>
      <c r="GHT4575" s="151"/>
      <c r="GHU4575" s="151"/>
      <c r="GHV4575" s="151"/>
      <c r="GHW4575" s="151"/>
      <c r="GHX4575" s="151"/>
      <c r="GHY4575" s="151"/>
      <c r="GHZ4575" s="151"/>
      <c r="GIA4575" s="151"/>
      <c r="GIB4575" s="151"/>
      <c r="GIC4575" s="151"/>
      <c r="GID4575" s="151"/>
      <c r="GIE4575" s="151"/>
      <c r="GIF4575" s="151"/>
      <c r="GIG4575" s="151"/>
      <c r="GIH4575" s="151"/>
      <c r="GII4575" s="151"/>
      <c r="GIJ4575" s="151"/>
      <c r="GIK4575" s="151"/>
      <c r="GIL4575" s="151"/>
      <c r="GIM4575" s="151"/>
      <c r="GIN4575" s="151"/>
      <c r="GIO4575" s="151"/>
      <c r="GIP4575" s="151"/>
      <c r="GIQ4575" s="151"/>
      <c r="GIR4575" s="151"/>
      <c r="GIS4575" s="151"/>
      <c r="GIT4575" s="151"/>
      <c r="GIU4575" s="151"/>
      <c r="GIV4575" s="151"/>
      <c r="GIW4575" s="151"/>
      <c r="GIX4575" s="151"/>
      <c r="GIY4575" s="151"/>
      <c r="GIZ4575" s="151"/>
      <c r="GJA4575" s="151"/>
      <c r="GJB4575" s="151"/>
      <c r="GJC4575" s="151"/>
      <c r="GJD4575" s="151"/>
      <c r="GJE4575" s="151"/>
      <c r="GJF4575" s="151"/>
      <c r="GJG4575" s="151"/>
      <c r="GJH4575" s="151"/>
      <c r="GJI4575" s="151"/>
      <c r="GJJ4575" s="151"/>
      <c r="GJK4575" s="151"/>
      <c r="GJL4575" s="151"/>
      <c r="GJM4575" s="151"/>
      <c r="GJN4575" s="151"/>
      <c r="GJO4575" s="151"/>
      <c r="GJP4575" s="151"/>
      <c r="GJQ4575" s="151"/>
      <c r="GJR4575" s="151"/>
      <c r="GJS4575" s="151"/>
      <c r="GJT4575" s="151"/>
      <c r="GJU4575" s="151"/>
      <c r="GJV4575" s="151"/>
      <c r="GJW4575" s="151"/>
      <c r="GJX4575" s="151"/>
      <c r="GJY4575" s="151"/>
      <c r="GJZ4575" s="151"/>
      <c r="GKA4575" s="151"/>
      <c r="GKB4575" s="151"/>
      <c r="GKC4575" s="151"/>
      <c r="GKD4575" s="151"/>
      <c r="GKE4575" s="151"/>
      <c r="GKF4575" s="151"/>
      <c r="GKG4575" s="151"/>
      <c r="GKH4575" s="151"/>
      <c r="GKI4575" s="151"/>
      <c r="GKJ4575" s="151"/>
      <c r="GKK4575" s="151"/>
      <c r="GKL4575" s="151"/>
      <c r="GKM4575" s="151"/>
      <c r="GKN4575" s="151"/>
      <c r="GKO4575" s="151"/>
      <c r="GKP4575" s="151"/>
      <c r="GKQ4575" s="151"/>
      <c r="GKR4575" s="151"/>
      <c r="GKS4575" s="151"/>
      <c r="GKT4575" s="151"/>
      <c r="GKU4575" s="151"/>
      <c r="GKV4575" s="151"/>
      <c r="GKW4575" s="151"/>
      <c r="GKX4575" s="151"/>
      <c r="GKY4575" s="151"/>
      <c r="GKZ4575" s="151"/>
      <c r="GLA4575" s="151"/>
      <c r="GLB4575" s="151"/>
      <c r="GLC4575" s="151"/>
      <c r="GLD4575" s="151"/>
      <c r="GLE4575" s="151"/>
      <c r="GLF4575" s="151"/>
      <c r="GLG4575" s="151"/>
      <c r="GLH4575" s="151"/>
      <c r="GLI4575" s="151"/>
      <c r="GLJ4575" s="151"/>
      <c r="GLK4575" s="151"/>
      <c r="GLL4575" s="151"/>
      <c r="GLM4575" s="151"/>
      <c r="GLN4575" s="151"/>
      <c r="GLO4575" s="151"/>
      <c r="GLP4575" s="151"/>
      <c r="GLQ4575" s="151"/>
      <c r="GLR4575" s="151"/>
      <c r="GLS4575" s="151"/>
      <c r="GLT4575" s="151"/>
      <c r="GLU4575" s="151"/>
      <c r="GLV4575" s="151"/>
      <c r="GLW4575" s="151"/>
      <c r="GLX4575" s="151"/>
      <c r="GLY4575" s="151"/>
      <c r="GLZ4575" s="151"/>
      <c r="GMA4575" s="151"/>
      <c r="GMB4575" s="151"/>
      <c r="GMC4575" s="151"/>
      <c r="GMD4575" s="151"/>
      <c r="GME4575" s="151"/>
      <c r="GMF4575" s="151"/>
      <c r="GMG4575" s="151"/>
      <c r="GMH4575" s="151"/>
      <c r="GMI4575" s="151"/>
      <c r="GMJ4575" s="151"/>
      <c r="GMK4575" s="151"/>
      <c r="GML4575" s="151"/>
      <c r="GMM4575" s="151"/>
      <c r="GMN4575" s="151"/>
      <c r="GMO4575" s="151"/>
      <c r="GMP4575" s="151"/>
      <c r="GMQ4575" s="151"/>
      <c r="GMR4575" s="151"/>
      <c r="GMS4575" s="151"/>
      <c r="GMT4575" s="151"/>
      <c r="GMU4575" s="151"/>
      <c r="GMV4575" s="151"/>
      <c r="GMW4575" s="151"/>
      <c r="GMX4575" s="151"/>
      <c r="GMY4575" s="151"/>
      <c r="GMZ4575" s="151"/>
      <c r="GNA4575" s="151"/>
      <c r="GNB4575" s="151"/>
      <c r="GNC4575" s="151"/>
      <c r="GND4575" s="151"/>
      <c r="GNE4575" s="151"/>
      <c r="GNF4575" s="151"/>
      <c r="GNG4575" s="151"/>
      <c r="GNH4575" s="151"/>
      <c r="GNI4575" s="151"/>
      <c r="GNJ4575" s="151"/>
      <c r="GNK4575" s="151"/>
      <c r="GNL4575" s="151"/>
      <c r="GNM4575" s="151"/>
      <c r="GNN4575" s="151"/>
      <c r="GNO4575" s="151"/>
      <c r="GNP4575" s="151"/>
      <c r="GNQ4575" s="151"/>
      <c r="GNR4575" s="151"/>
      <c r="GNS4575" s="151"/>
      <c r="GNT4575" s="151"/>
      <c r="GNU4575" s="151"/>
      <c r="GNV4575" s="151"/>
      <c r="GNW4575" s="151"/>
      <c r="GNX4575" s="151"/>
      <c r="GNY4575" s="151"/>
      <c r="GNZ4575" s="151"/>
      <c r="GOA4575" s="151"/>
      <c r="GOB4575" s="151"/>
      <c r="GOC4575" s="151"/>
      <c r="GOD4575" s="151"/>
      <c r="GOE4575" s="151"/>
      <c r="GOF4575" s="151"/>
      <c r="GOG4575" s="151"/>
      <c r="GOH4575" s="151"/>
      <c r="GOI4575" s="151"/>
      <c r="GOJ4575" s="151"/>
      <c r="GOK4575" s="151"/>
      <c r="GOL4575" s="151"/>
      <c r="GOM4575" s="151"/>
      <c r="GON4575" s="151"/>
      <c r="GOO4575" s="151"/>
      <c r="GOP4575" s="151"/>
      <c r="GOQ4575" s="151"/>
      <c r="GOR4575" s="151"/>
      <c r="GOS4575" s="151"/>
      <c r="GOT4575" s="151"/>
      <c r="GOU4575" s="151"/>
      <c r="GOV4575" s="151"/>
      <c r="GOW4575" s="151"/>
      <c r="GOX4575" s="151"/>
      <c r="GOY4575" s="151"/>
      <c r="GOZ4575" s="151"/>
      <c r="GPA4575" s="151"/>
      <c r="GPB4575" s="151"/>
      <c r="GPC4575" s="151"/>
      <c r="GPD4575" s="151"/>
      <c r="GPE4575" s="151"/>
      <c r="GPF4575" s="151"/>
      <c r="GPG4575" s="151"/>
      <c r="GPH4575" s="151"/>
      <c r="GPI4575" s="151"/>
      <c r="GPJ4575" s="151"/>
      <c r="GPK4575" s="151"/>
      <c r="GPL4575" s="151"/>
      <c r="GPM4575" s="151"/>
      <c r="GPN4575" s="151"/>
      <c r="GPO4575" s="151"/>
      <c r="GPP4575" s="151"/>
      <c r="GPQ4575" s="151"/>
      <c r="GPR4575" s="151"/>
      <c r="GPS4575" s="151"/>
      <c r="GPT4575" s="151"/>
      <c r="GPU4575" s="151"/>
      <c r="GPV4575" s="151"/>
      <c r="GPW4575" s="151"/>
      <c r="GPX4575" s="151"/>
      <c r="GPY4575" s="151"/>
      <c r="GPZ4575" s="151"/>
      <c r="GQA4575" s="151"/>
      <c r="GQB4575" s="151"/>
      <c r="GQC4575" s="151"/>
      <c r="GQD4575" s="151"/>
      <c r="GQE4575" s="151"/>
      <c r="GQF4575" s="151"/>
      <c r="GQG4575" s="151"/>
      <c r="GQH4575" s="151"/>
      <c r="GQI4575" s="151"/>
      <c r="GQJ4575" s="151"/>
      <c r="GQK4575" s="151"/>
      <c r="GQL4575" s="151"/>
      <c r="GQM4575" s="151"/>
      <c r="GQN4575" s="151"/>
      <c r="GQO4575" s="151"/>
      <c r="GQP4575" s="151"/>
      <c r="GQQ4575" s="151"/>
      <c r="GQR4575" s="151"/>
      <c r="GQS4575" s="151"/>
      <c r="GQT4575" s="151"/>
      <c r="GQU4575" s="151"/>
      <c r="GQV4575" s="151"/>
      <c r="GQW4575" s="151"/>
      <c r="GQX4575" s="151"/>
      <c r="GQY4575" s="151"/>
      <c r="GQZ4575" s="151"/>
      <c r="GRA4575" s="151"/>
      <c r="GRB4575" s="151"/>
      <c r="GRC4575" s="151"/>
      <c r="GRD4575" s="151"/>
      <c r="GRE4575" s="151"/>
      <c r="GRF4575" s="151"/>
      <c r="GRG4575" s="151"/>
      <c r="GRH4575" s="151"/>
      <c r="GRI4575" s="151"/>
      <c r="GRJ4575" s="151"/>
      <c r="GRK4575" s="151"/>
      <c r="GRL4575" s="151"/>
      <c r="GRM4575" s="151"/>
      <c r="GRN4575" s="151"/>
      <c r="GRO4575" s="151"/>
      <c r="GRP4575" s="151"/>
      <c r="GRQ4575" s="151"/>
      <c r="GRR4575" s="151"/>
      <c r="GRS4575" s="151"/>
      <c r="GRT4575" s="151"/>
      <c r="GRU4575" s="151"/>
      <c r="GRV4575" s="151"/>
      <c r="GRW4575" s="151"/>
      <c r="GRX4575" s="151"/>
      <c r="GRY4575" s="151"/>
      <c r="GRZ4575" s="151"/>
      <c r="GSA4575" s="151"/>
      <c r="GSB4575" s="151"/>
      <c r="GSC4575" s="151"/>
      <c r="GSD4575" s="151"/>
      <c r="GSE4575" s="151"/>
      <c r="GSF4575" s="151"/>
      <c r="GSG4575" s="151"/>
      <c r="GSH4575" s="151"/>
      <c r="GSI4575" s="151"/>
      <c r="GSJ4575" s="151"/>
      <c r="GSK4575" s="151"/>
      <c r="GSL4575" s="151"/>
      <c r="GSM4575" s="151"/>
      <c r="GSN4575" s="151"/>
      <c r="GSO4575" s="151"/>
      <c r="GSP4575" s="151"/>
      <c r="GSQ4575" s="151"/>
      <c r="GSR4575" s="151"/>
      <c r="GSS4575" s="151"/>
      <c r="GST4575" s="151"/>
      <c r="GSU4575" s="151"/>
      <c r="GSV4575" s="151"/>
      <c r="GSW4575" s="151"/>
      <c r="GSX4575" s="151"/>
      <c r="GSY4575" s="151"/>
      <c r="GSZ4575" s="151"/>
      <c r="GTA4575" s="151"/>
      <c r="GTB4575" s="151"/>
      <c r="GTC4575" s="151"/>
      <c r="GTD4575" s="151"/>
      <c r="GTE4575" s="151"/>
      <c r="GTF4575" s="151"/>
      <c r="GTG4575" s="151"/>
      <c r="GTH4575" s="151"/>
      <c r="GTI4575" s="151"/>
      <c r="GTJ4575" s="151"/>
      <c r="GTK4575" s="151"/>
      <c r="GTL4575" s="151"/>
      <c r="GTM4575" s="151"/>
      <c r="GTN4575" s="151"/>
      <c r="GTO4575" s="151"/>
      <c r="GTP4575" s="151"/>
      <c r="GTQ4575" s="151"/>
      <c r="GTR4575" s="151"/>
      <c r="GTS4575" s="151"/>
      <c r="GTT4575" s="151"/>
      <c r="GTU4575" s="151"/>
      <c r="GTV4575" s="151"/>
      <c r="GTW4575" s="151"/>
      <c r="GTX4575" s="151"/>
      <c r="GTY4575" s="151"/>
      <c r="GTZ4575" s="151"/>
      <c r="GUA4575" s="151"/>
      <c r="GUB4575" s="151"/>
      <c r="GUC4575" s="151"/>
      <c r="GUD4575" s="151"/>
      <c r="GUE4575" s="151"/>
      <c r="GUF4575" s="151"/>
      <c r="GUG4575" s="151"/>
      <c r="GUH4575" s="151"/>
      <c r="GUI4575" s="151"/>
      <c r="GUJ4575" s="151"/>
      <c r="GUK4575" s="151"/>
      <c r="GUL4575" s="151"/>
      <c r="GUM4575" s="151"/>
      <c r="GUN4575" s="151"/>
      <c r="GUO4575" s="151"/>
      <c r="GUP4575" s="151"/>
      <c r="GUQ4575" s="151"/>
      <c r="GUR4575" s="151"/>
      <c r="GUS4575" s="151"/>
      <c r="GUT4575" s="151"/>
      <c r="GUU4575" s="151"/>
      <c r="GUV4575" s="151"/>
      <c r="GUW4575" s="151"/>
      <c r="GUX4575" s="151"/>
      <c r="GUY4575" s="151"/>
      <c r="GUZ4575" s="151"/>
      <c r="GVA4575" s="151"/>
      <c r="GVB4575" s="151"/>
      <c r="GVC4575" s="151"/>
      <c r="GVD4575" s="151"/>
      <c r="GVE4575" s="151"/>
      <c r="GVF4575" s="151"/>
      <c r="GVG4575" s="151"/>
      <c r="GVH4575" s="151"/>
      <c r="GVI4575" s="151"/>
      <c r="GVJ4575" s="151"/>
      <c r="GVK4575" s="151"/>
      <c r="GVL4575" s="151"/>
      <c r="GVM4575" s="151"/>
      <c r="GVN4575" s="151"/>
      <c r="GVO4575" s="151"/>
      <c r="GVP4575" s="151"/>
      <c r="GVQ4575" s="151"/>
      <c r="GVR4575" s="151"/>
      <c r="GVS4575" s="151"/>
      <c r="GVT4575" s="151"/>
      <c r="GVU4575" s="151"/>
      <c r="GVV4575" s="151"/>
      <c r="GVW4575" s="151"/>
      <c r="GVX4575" s="151"/>
      <c r="GVY4575" s="151"/>
      <c r="GVZ4575" s="151"/>
      <c r="GWA4575" s="151"/>
      <c r="GWB4575" s="151"/>
      <c r="GWC4575" s="151"/>
      <c r="GWD4575" s="151"/>
      <c r="GWE4575" s="151"/>
      <c r="GWF4575" s="151"/>
      <c r="GWG4575" s="151"/>
      <c r="GWH4575" s="151"/>
      <c r="GWI4575" s="151"/>
      <c r="GWJ4575" s="151"/>
      <c r="GWK4575" s="151"/>
      <c r="GWL4575" s="151"/>
      <c r="GWM4575" s="151"/>
      <c r="GWN4575" s="151"/>
      <c r="GWO4575" s="151"/>
      <c r="GWP4575" s="151"/>
      <c r="GWQ4575" s="151"/>
      <c r="GWR4575" s="151"/>
      <c r="GWS4575" s="151"/>
      <c r="GWT4575" s="151"/>
      <c r="GWU4575" s="151"/>
      <c r="GWV4575" s="151"/>
      <c r="GWW4575" s="151"/>
      <c r="GWX4575" s="151"/>
      <c r="GWY4575" s="151"/>
      <c r="GWZ4575" s="151"/>
      <c r="GXA4575" s="151"/>
      <c r="GXB4575" s="151"/>
      <c r="GXC4575" s="151"/>
      <c r="GXD4575" s="151"/>
      <c r="GXE4575" s="151"/>
      <c r="GXF4575" s="151"/>
      <c r="GXG4575" s="151"/>
      <c r="GXH4575" s="151"/>
      <c r="GXI4575" s="151"/>
      <c r="GXJ4575" s="151"/>
      <c r="GXK4575" s="151"/>
      <c r="GXL4575" s="151"/>
      <c r="GXM4575" s="151"/>
      <c r="GXN4575" s="151"/>
      <c r="GXO4575" s="151"/>
      <c r="GXP4575" s="151"/>
      <c r="GXQ4575" s="151"/>
      <c r="GXR4575" s="151"/>
      <c r="GXS4575" s="151"/>
      <c r="GXT4575" s="151"/>
      <c r="GXU4575" s="151"/>
      <c r="GXV4575" s="151"/>
      <c r="GXW4575" s="151"/>
      <c r="GXX4575" s="151"/>
      <c r="GXY4575" s="151"/>
      <c r="GXZ4575" s="151"/>
      <c r="GYA4575" s="151"/>
      <c r="GYB4575" s="151"/>
      <c r="GYC4575" s="151"/>
      <c r="GYD4575" s="151"/>
      <c r="GYE4575" s="151"/>
      <c r="GYF4575" s="151"/>
      <c r="GYG4575" s="151"/>
      <c r="GYH4575" s="151"/>
      <c r="GYI4575" s="151"/>
      <c r="GYJ4575" s="151"/>
      <c r="GYK4575" s="151"/>
      <c r="GYL4575" s="151"/>
      <c r="GYM4575" s="151"/>
      <c r="GYN4575" s="151"/>
      <c r="GYO4575" s="151"/>
      <c r="GYP4575" s="151"/>
      <c r="GYQ4575" s="151"/>
      <c r="GYR4575" s="151"/>
      <c r="GYS4575" s="151"/>
      <c r="GYT4575" s="151"/>
      <c r="GYU4575" s="151"/>
      <c r="GYV4575" s="151"/>
      <c r="GYW4575" s="151"/>
      <c r="GYX4575" s="151"/>
      <c r="GYY4575" s="151"/>
      <c r="GYZ4575" s="151"/>
      <c r="GZA4575" s="151"/>
      <c r="GZB4575" s="151"/>
      <c r="GZC4575" s="151"/>
      <c r="GZD4575" s="151"/>
      <c r="GZE4575" s="151"/>
      <c r="GZF4575" s="151"/>
      <c r="GZG4575" s="151"/>
      <c r="GZH4575" s="151"/>
      <c r="GZI4575" s="151"/>
      <c r="GZJ4575" s="151"/>
      <c r="GZK4575" s="151"/>
      <c r="GZL4575" s="151"/>
      <c r="GZM4575" s="151"/>
      <c r="GZN4575" s="151"/>
      <c r="GZO4575" s="151"/>
      <c r="GZP4575" s="151"/>
      <c r="GZQ4575" s="151"/>
      <c r="GZR4575" s="151"/>
      <c r="GZS4575" s="151"/>
      <c r="GZT4575" s="151"/>
      <c r="GZU4575" s="151"/>
      <c r="GZV4575" s="151"/>
      <c r="GZW4575" s="151"/>
      <c r="GZX4575" s="151"/>
      <c r="GZY4575" s="151"/>
      <c r="GZZ4575" s="151"/>
      <c r="HAA4575" s="151"/>
      <c r="HAB4575" s="151"/>
      <c r="HAC4575" s="151"/>
      <c r="HAD4575" s="151"/>
      <c r="HAE4575" s="151"/>
      <c r="HAF4575" s="151"/>
      <c r="HAG4575" s="151"/>
      <c r="HAH4575" s="151"/>
      <c r="HAI4575" s="151"/>
      <c r="HAJ4575" s="151"/>
      <c r="HAK4575" s="151"/>
      <c r="HAL4575" s="151"/>
      <c r="HAM4575" s="151"/>
      <c r="HAN4575" s="151"/>
      <c r="HAO4575" s="151"/>
      <c r="HAP4575" s="151"/>
      <c r="HAQ4575" s="151"/>
      <c r="HAR4575" s="151"/>
      <c r="HAS4575" s="151"/>
      <c r="HAT4575" s="151"/>
      <c r="HAU4575" s="151"/>
      <c r="HAV4575" s="151"/>
      <c r="HAW4575" s="151"/>
      <c r="HAX4575" s="151"/>
      <c r="HAY4575" s="151"/>
      <c r="HAZ4575" s="151"/>
      <c r="HBA4575" s="151"/>
      <c r="HBB4575" s="151"/>
      <c r="HBC4575" s="151"/>
      <c r="HBD4575" s="151"/>
      <c r="HBE4575" s="151"/>
      <c r="HBF4575" s="151"/>
      <c r="HBG4575" s="151"/>
      <c r="HBH4575" s="151"/>
      <c r="HBI4575" s="151"/>
      <c r="HBJ4575" s="151"/>
      <c r="HBK4575" s="151"/>
      <c r="HBL4575" s="151"/>
      <c r="HBM4575" s="151"/>
      <c r="HBN4575" s="151"/>
      <c r="HBO4575" s="151"/>
      <c r="HBP4575" s="151"/>
      <c r="HBQ4575" s="151"/>
      <c r="HBR4575" s="151"/>
      <c r="HBS4575" s="151"/>
      <c r="HBT4575" s="151"/>
      <c r="HBU4575" s="151"/>
      <c r="HBV4575" s="151"/>
      <c r="HBW4575" s="151"/>
      <c r="HBX4575" s="151"/>
      <c r="HBY4575" s="151"/>
      <c r="HBZ4575" s="151"/>
      <c r="HCA4575" s="151"/>
      <c r="HCB4575" s="151"/>
      <c r="HCC4575" s="151"/>
      <c r="HCD4575" s="151"/>
      <c r="HCE4575" s="151"/>
      <c r="HCF4575" s="151"/>
      <c r="HCG4575" s="151"/>
      <c r="HCH4575" s="151"/>
      <c r="HCI4575" s="151"/>
      <c r="HCJ4575" s="151"/>
      <c r="HCK4575" s="151"/>
      <c r="HCL4575" s="151"/>
      <c r="HCM4575" s="151"/>
      <c r="HCN4575" s="151"/>
      <c r="HCO4575" s="151"/>
      <c r="HCP4575" s="151"/>
      <c r="HCQ4575" s="151"/>
      <c r="HCR4575" s="151"/>
      <c r="HCS4575" s="151"/>
      <c r="HCT4575" s="151"/>
      <c r="HCU4575" s="151"/>
      <c r="HCV4575" s="151"/>
      <c r="HCW4575" s="151"/>
      <c r="HCX4575" s="151"/>
      <c r="HCY4575" s="151"/>
      <c r="HCZ4575" s="151"/>
      <c r="HDA4575" s="151"/>
      <c r="HDB4575" s="151"/>
      <c r="HDC4575" s="151"/>
      <c r="HDD4575" s="151"/>
      <c r="HDE4575" s="151"/>
      <c r="HDF4575" s="151"/>
      <c r="HDG4575" s="151"/>
      <c r="HDH4575" s="151"/>
      <c r="HDI4575" s="151"/>
      <c r="HDJ4575" s="151"/>
      <c r="HDK4575" s="151"/>
      <c r="HDL4575" s="151"/>
      <c r="HDM4575" s="151"/>
      <c r="HDN4575" s="151"/>
      <c r="HDO4575" s="151"/>
      <c r="HDP4575" s="151"/>
      <c r="HDQ4575" s="151"/>
      <c r="HDR4575" s="151"/>
      <c r="HDS4575" s="151"/>
      <c r="HDT4575" s="151"/>
      <c r="HDU4575" s="151"/>
      <c r="HDV4575" s="151"/>
      <c r="HDW4575" s="151"/>
      <c r="HDX4575" s="151"/>
      <c r="HDY4575" s="151"/>
      <c r="HDZ4575" s="151"/>
      <c r="HEA4575" s="151"/>
      <c r="HEB4575" s="151"/>
      <c r="HEC4575" s="151"/>
      <c r="HED4575" s="151"/>
      <c r="HEE4575" s="151"/>
      <c r="HEF4575" s="151"/>
      <c r="HEG4575" s="151"/>
      <c r="HEH4575" s="151"/>
      <c r="HEI4575" s="151"/>
      <c r="HEJ4575" s="151"/>
      <c r="HEK4575" s="151"/>
      <c r="HEL4575" s="151"/>
      <c r="HEM4575" s="151"/>
      <c r="HEN4575" s="151"/>
      <c r="HEO4575" s="151"/>
      <c r="HEP4575" s="151"/>
      <c r="HEQ4575" s="151"/>
      <c r="HER4575" s="151"/>
      <c r="HES4575" s="151"/>
      <c r="HET4575" s="151"/>
      <c r="HEU4575" s="151"/>
      <c r="HEV4575" s="151"/>
      <c r="HEW4575" s="151"/>
      <c r="HEX4575" s="151"/>
      <c r="HEY4575" s="151"/>
      <c r="HEZ4575" s="151"/>
      <c r="HFA4575" s="151"/>
      <c r="HFB4575" s="151"/>
      <c r="HFC4575" s="151"/>
      <c r="HFD4575" s="151"/>
      <c r="HFE4575" s="151"/>
      <c r="HFF4575" s="151"/>
      <c r="HFG4575" s="151"/>
      <c r="HFH4575" s="151"/>
      <c r="HFI4575" s="151"/>
      <c r="HFJ4575" s="151"/>
      <c r="HFK4575" s="151"/>
      <c r="HFL4575" s="151"/>
      <c r="HFM4575" s="151"/>
      <c r="HFN4575" s="151"/>
      <c r="HFO4575" s="151"/>
      <c r="HFP4575" s="151"/>
      <c r="HFQ4575" s="151"/>
      <c r="HFR4575" s="151"/>
      <c r="HFS4575" s="151"/>
      <c r="HFT4575" s="151"/>
      <c r="HFU4575" s="151"/>
      <c r="HFV4575" s="151"/>
      <c r="HFW4575" s="151"/>
      <c r="HFX4575" s="151"/>
      <c r="HFY4575" s="151"/>
      <c r="HFZ4575" s="151"/>
      <c r="HGA4575" s="151"/>
      <c r="HGB4575" s="151"/>
      <c r="HGC4575" s="151"/>
      <c r="HGD4575" s="151"/>
      <c r="HGE4575" s="151"/>
      <c r="HGF4575" s="151"/>
      <c r="HGG4575" s="151"/>
      <c r="HGH4575" s="151"/>
      <c r="HGI4575" s="151"/>
      <c r="HGJ4575" s="151"/>
      <c r="HGK4575" s="151"/>
      <c r="HGL4575" s="151"/>
      <c r="HGM4575" s="151"/>
      <c r="HGN4575" s="151"/>
      <c r="HGO4575" s="151"/>
      <c r="HGP4575" s="151"/>
      <c r="HGQ4575" s="151"/>
      <c r="HGR4575" s="151"/>
      <c r="HGS4575" s="151"/>
      <c r="HGT4575" s="151"/>
      <c r="HGU4575" s="151"/>
      <c r="HGV4575" s="151"/>
      <c r="HGW4575" s="151"/>
      <c r="HGX4575" s="151"/>
      <c r="HGY4575" s="151"/>
      <c r="HGZ4575" s="151"/>
      <c r="HHA4575" s="151"/>
      <c r="HHB4575" s="151"/>
      <c r="HHC4575" s="151"/>
      <c r="HHD4575" s="151"/>
      <c r="HHE4575" s="151"/>
      <c r="HHF4575" s="151"/>
      <c r="HHG4575" s="151"/>
      <c r="HHH4575" s="151"/>
      <c r="HHI4575" s="151"/>
      <c r="HHJ4575" s="151"/>
      <c r="HHK4575" s="151"/>
      <c r="HHL4575" s="151"/>
      <c r="HHM4575" s="151"/>
      <c r="HHN4575" s="151"/>
      <c r="HHO4575" s="151"/>
      <c r="HHP4575" s="151"/>
      <c r="HHQ4575" s="151"/>
      <c r="HHR4575" s="151"/>
      <c r="HHS4575" s="151"/>
      <c r="HHT4575" s="151"/>
      <c r="HHU4575" s="151"/>
      <c r="HHV4575" s="151"/>
      <c r="HHW4575" s="151"/>
      <c r="HHX4575" s="151"/>
      <c r="HHY4575" s="151"/>
      <c r="HHZ4575" s="151"/>
      <c r="HIA4575" s="151"/>
      <c r="HIB4575" s="151"/>
      <c r="HIC4575" s="151"/>
      <c r="HID4575" s="151"/>
      <c r="HIE4575" s="151"/>
      <c r="HIF4575" s="151"/>
      <c r="HIG4575" s="151"/>
      <c r="HIH4575" s="151"/>
      <c r="HII4575" s="151"/>
      <c r="HIJ4575" s="151"/>
      <c r="HIK4575" s="151"/>
      <c r="HIL4575" s="151"/>
      <c r="HIM4575" s="151"/>
      <c r="HIN4575" s="151"/>
      <c r="HIO4575" s="151"/>
      <c r="HIP4575" s="151"/>
      <c r="HIQ4575" s="151"/>
      <c r="HIR4575" s="151"/>
      <c r="HIS4575" s="151"/>
      <c r="HIT4575" s="151"/>
      <c r="HIU4575" s="151"/>
      <c r="HIV4575" s="151"/>
      <c r="HIW4575" s="151"/>
      <c r="HIX4575" s="151"/>
      <c r="HIY4575" s="151"/>
      <c r="HIZ4575" s="151"/>
      <c r="HJA4575" s="151"/>
      <c r="HJB4575" s="151"/>
      <c r="HJC4575" s="151"/>
      <c r="HJD4575" s="151"/>
      <c r="HJE4575" s="151"/>
      <c r="HJF4575" s="151"/>
      <c r="HJG4575" s="151"/>
      <c r="HJH4575" s="151"/>
      <c r="HJI4575" s="151"/>
      <c r="HJJ4575" s="151"/>
      <c r="HJK4575" s="151"/>
      <c r="HJL4575" s="151"/>
      <c r="HJM4575" s="151"/>
      <c r="HJN4575" s="151"/>
      <c r="HJO4575" s="151"/>
      <c r="HJP4575" s="151"/>
      <c r="HJQ4575" s="151"/>
      <c r="HJR4575" s="151"/>
      <c r="HJS4575" s="151"/>
      <c r="HJT4575" s="151"/>
      <c r="HJU4575" s="151"/>
      <c r="HJV4575" s="151"/>
      <c r="HJW4575" s="151"/>
      <c r="HJX4575" s="151"/>
      <c r="HJY4575" s="151"/>
      <c r="HJZ4575" s="151"/>
      <c r="HKA4575" s="151"/>
      <c r="HKB4575" s="151"/>
      <c r="HKC4575" s="151"/>
      <c r="HKD4575" s="151"/>
      <c r="HKE4575" s="151"/>
      <c r="HKF4575" s="151"/>
      <c r="HKG4575" s="151"/>
      <c r="HKH4575" s="151"/>
      <c r="HKI4575" s="151"/>
      <c r="HKJ4575" s="151"/>
      <c r="HKK4575" s="151"/>
      <c r="HKL4575" s="151"/>
      <c r="HKM4575" s="151"/>
      <c r="HKN4575" s="151"/>
      <c r="HKO4575" s="151"/>
      <c r="HKP4575" s="151"/>
      <c r="HKQ4575" s="151"/>
      <c r="HKR4575" s="151"/>
      <c r="HKS4575" s="151"/>
      <c r="HKT4575" s="151"/>
      <c r="HKU4575" s="151"/>
      <c r="HKV4575" s="151"/>
      <c r="HKW4575" s="151"/>
      <c r="HKX4575" s="151"/>
      <c r="HKY4575" s="151"/>
      <c r="HKZ4575" s="151"/>
      <c r="HLA4575" s="151"/>
      <c r="HLB4575" s="151"/>
      <c r="HLC4575" s="151"/>
      <c r="HLD4575" s="151"/>
      <c r="HLE4575" s="151"/>
      <c r="HLF4575" s="151"/>
      <c r="HLG4575" s="151"/>
      <c r="HLH4575" s="151"/>
      <c r="HLI4575" s="151"/>
      <c r="HLJ4575" s="151"/>
      <c r="HLK4575" s="151"/>
      <c r="HLL4575" s="151"/>
      <c r="HLM4575" s="151"/>
      <c r="HLN4575" s="151"/>
      <c r="HLO4575" s="151"/>
      <c r="HLP4575" s="151"/>
      <c r="HLQ4575" s="151"/>
      <c r="HLR4575" s="151"/>
      <c r="HLS4575" s="151"/>
      <c r="HLT4575" s="151"/>
      <c r="HLU4575" s="151"/>
      <c r="HLV4575" s="151"/>
      <c r="HLW4575" s="151"/>
      <c r="HLX4575" s="151"/>
      <c r="HLY4575" s="151"/>
      <c r="HLZ4575" s="151"/>
      <c r="HMA4575" s="151"/>
      <c r="HMB4575" s="151"/>
      <c r="HMC4575" s="151"/>
      <c r="HMD4575" s="151"/>
      <c r="HME4575" s="151"/>
      <c r="HMF4575" s="151"/>
      <c r="HMG4575" s="151"/>
      <c r="HMH4575" s="151"/>
      <c r="HMI4575" s="151"/>
      <c r="HMJ4575" s="151"/>
      <c r="HMK4575" s="151"/>
      <c r="HML4575" s="151"/>
      <c r="HMM4575" s="151"/>
      <c r="HMN4575" s="151"/>
      <c r="HMO4575" s="151"/>
      <c r="HMP4575" s="151"/>
      <c r="HMQ4575" s="151"/>
      <c r="HMR4575" s="151"/>
      <c r="HMS4575" s="151"/>
      <c r="HMT4575" s="151"/>
      <c r="HMU4575" s="151"/>
      <c r="HMV4575" s="151"/>
      <c r="HMW4575" s="151"/>
      <c r="HMX4575" s="151"/>
      <c r="HMY4575" s="151"/>
      <c r="HMZ4575" s="151"/>
      <c r="HNA4575" s="151"/>
      <c r="HNB4575" s="151"/>
      <c r="HNC4575" s="151"/>
      <c r="HND4575" s="151"/>
      <c r="HNE4575" s="151"/>
      <c r="HNF4575" s="151"/>
      <c r="HNG4575" s="151"/>
      <c r="HNH4575" s="151"/>
      <c r="HNI4575" s="151"/>
      <c r="HNJ4575" s="151"/>
      <c r="HNK4575" s="151"/>
      <c r="HNL4575" s="151"/>
      <c r="HNM4575" s="151"/>
      <c r="HNN4575" s="151"/>
      <c r="HNO4575" s="151"/>
      <c r="HNP4575" s="151"/>
      <c r="HNQ4575" s="151"/>
      <c r="HNR4575" s="151"/>
      <c r="HNS4575" s="151"/>
      <c r="HNT4575" s="151"/>
      <c r="HNU4575" s="151"/>
      <c r="HNV4575" s="151"/>
      <c r="HNW4575" s="151"/>
      <c r="HNX4575" s="151"/>
      <c r="HNY4575" s="151"/>
      <c r="HNZ4575" s="151"/>
      <c r="HOA4575" s="151"/>
      <c r="HOB4575" s="151"/>
      <c r="HOC4575" s="151"/>
      <c r="HOD4575" s="151"/>
      <c r="HOE4575" s="151"/>
      <c r="HOF4575" s="151"/>
      <c r="HOG4575" s="151"/>
      <c r="HOH4575" s="151"/>
      <c r="HOI4575" s="151"/>
      <c r="HOJ4575" s="151"/>
      <c r="HOK4575" s="151"/>
      <c r="HOL4575" s="151"/>
      <c r="HOM4575" s="151"/>
      <c r="HON4575" s="151"/>
      <c r="HOO4575" s="151"/>
      <c r="HOP4575" s="151"/>
      <c r="HOQ4575" s="151"/>
      <c r="HOR4575" s="151"/>
      <c r="HOS4575" s="151"/>
      <c r="HOT4575" s="151"/>
      <c r="HOU4575" s="151"/>
      <c r="HOV4575" s="151"/>
      <c r="HOW4575" s="151"/>
      <c r="HOX4575" s="151"/>
      <c r="HOY4575" s="151"/>
      <c r="HOZ4575" s="151"/>
      <c r="HPA4575" s="151"/>
      <c r="HPB4575" s="151"/>
      <c r="HPC4575" s="151"/>
      <c r="HPD4575" s="151"/>
      <c r="HPE4575" s="151"/>
      <c r="HPF4575" s="151"/>
      <c r="HPG4575" s="151"/>
      <c r="HPH4575" s="151"/>
      <c r="HPI4575" s="151"/>
      <c r="HPJ4575" s="151"/>
      <c r="HPK4575" s="151"/>
      <c r="HPL4575" s="151"/>
      <c r="HPM4575" s="151"/>
      <c r="HPN4575" s="151"/>
      <c r="HPO4575" s="151"/>
      <c r="HPP4575" s="151"/>
      <c r="HPQ4575" s="151"/>
      <c r="HPR4575" s="151"/>
      <c r="HPS4575" s="151"/>
      <c r="HPT4575" s="151"/>
      <c r="HPU4575" s="151"/>
      <c r="HPV4575" s="151"/>
      <c r="HPW4575" s="151"/>
      <c r="HPX4575" s="151"/>
      <c r="HPY4575" s="151"/>
      <c r="HPZ4575" s="151"/>
      <c r="HQA4575" s="151"/>
      <c r="HQB4575" s="151"/>
      <c r="HQC4575" s="151"/>
      <c r="HQD4575" s="151"/>
      <c r="HQE4575" s="151"/>
      <c r="HQF4575" s="151"/>
      <c r="HQG4575" s="151"/>
      <c r="HQH4575" s="151"/>
      <c r="HQI4575" s="151"/>
      <c r="HQJ4575" s="151"/>
      <c r="HQK4575" s="151"/>
      <c r="HQL4575" s="151"/>
      <c r="HQM4575" s="151"/>
      <c r="HQN4575" s="151"/>
      <c r="HQO4575" s="151"/>
      <c r="HQP4575" s="151"/>
      <c r="HQQ4575" s="151"/>
      <c r="HQR4575" s="151"/>
      <c r="HQS4575" s="151"/>
      <c r="HQT4575" s="151"/>
      <c r="HQU4575" s="151"/>
      <c r="HQV4575" s="151"/>
      <c r="HQW4575" s="151"/>
      <c r="HQX4575" s="151"/>
      <c r="HQY4575" s="151"/>
      <c r="HQZ4575" s="151"/>
      <c r="HRA4575" s="151"/>
      <c r="HRB4575" s="151"/>
      <c r="HRC4575" s="151"/>
      <c r="HRD4575" s="151"/>
      <c r="HRE4575" s="151"/>
      <c r="HRF4575" s="151"/>
      <c r="HRG4575" s="151"/>
      <c r="HRH4575" s="151"/>
      <c r="HRI4575" s="151"/>
      <c r="HRJ4575" s="151"/>
      <c r="HRK4575" s="151"/>
      <c r="HRL4575" s="151"/>
      <c r="HRM4575" s="151"/>
      <c r="HRN4575" s="151"/>
      <c r="HRO4575" s="151"/>
      <c r="HRP4575" s="151"/>
      <c r="HRQ4575" s="151"/>
      <c r="HRR4575" s="151"/>
      <c r="HRS4575" s="151"/>
      <c r="HRT4575" s="151"/>
      <c r="HRU4575" s="151"/>
      <c r="HRV4575" s="151"/>
      <c r="HRW4575" s="151"/>
      <c r="HRX4575" s="151"/>
      <c r="HRY4575" s="151"/>
      <c r="HRZ4575" s="151"/>
      <c r="HSA4575" s="151"/>
      <c r="HSB4575" s="151"/>
      <c r="HSC4575" s="151"/>
      <c r="HSD4575" s="151"/>
      <c r="HSE4575" s="151"/>
      <c r="HSF4575" s="151"/>
      <c r="HSG4575" s="151"/>
      <c r="HSH4575" s="151"/>
      <c r="HSI4575" s="151"/>
      <c r="HSJ4575" s="151"/>
      <c r="HSK4575" s="151"/>
      <c r="HSL4575" s="151"/>
      <c r="HSM4575" s="151"/>
      <c r="HSN4575" s="151"/>
      <c r="HSO4575" s="151"/>
      <c r="HSP4575" s="151"/>
      <c r="HSQ4575" s="151"/>
      <c r="HSR4575" s="151"/>
      <c r="HSS4575" s="151"/>
      <c r="HST4575" s="151"/>
      <c r="HSU4575" s="151"/>
      <c r="HSV4575" s="151"/>
      <c r="HSW4575" s="151"/>
      <c r="HSX4575" s="151"/>
      <c r="HSY4575" s="151"/>
      <c r="HSZ4575" s="151"/>
      <c r="HTA4575" s="151"/>
      <c r="HTB4575" s="151"/>
      <c r="HTC4575" s="151"/>
      <c r="HTD4575" s="151"/>
      <c r="HTE4575" s="151"/>
      <c r="HTF4575" s="151"/>
      <c r="HTG4575" s="151"/>
      <c r="HTH4575" s="151"/>
      <c r="HTI4575" s="151"/>
      <c r="HTJ4575" s="151"/>
      <c r="HTK4575" s="151"/>
      <c r="HTL4575" s="151"/>
      <c r="HTM4575" s="151"/>
      <c r="HTN4575" s="151"/>
      <c r="HTO4575" s="151"/>
      <c r="HTP4575" s="151"/>
      <c r="HTQ4575" s="151"/>
      <c r="HTR4575" s="151"/>
      <c r="HTS4575" s="151"/>
      <c r="HTT4575" s="151"/>
      <c r="HTU4575" s="151"/>
      <c r="HTV4575" s="151"/>
      <c r="HTW4575" s="151"/>
      <c r="HTX4575" s="151"/>
      <c r="HTY4575" s="151"/>
      <c r="HTZ4575" s="151"/>
      <c r="HUA4575" s="151"/>
      <c r="HUB4575" s="151"/>
      <c r="HUC4575" s="151"/>
      <c r="HUD4575" s="151"/>
      <c r="HUE4575" s="151"/>
      <c r="HUF4575" s="151"/>
      <c r="HUG4575" s="151"/>
      <c r="HUH4575" s="151"/>
      <c r="HUI4575" s="151"/>
      <c r="HUJ4575" s="151"/>
      <c r="HUK4575" s="151"/>
      <c r="HUL4575" s="151"/>
      <c r="HUM4575" s="151"/>
      <c r="HUN4575" s="151"/>
      <c r="HUO4575" s="151"/>
      <c r="HUP4575" s="151"/>
      <c r="HUQ4575" s="151"/>
      <c r="HUR4575" s="151"/>
      <c r="HUS4575" s="151"/>
      <c r="HUT4575" s="151"/>
      <c r="HUU4575" s="151"/>
      <c r="HUV4575" s="151"/>
      <c r="HUW4575" s="151"/>
      <c r="HUX4575" s="151"/>
      <c r="HUY4575" s="151"/>
      <c r="HUZ4575" s="151"/>
      <c r="HVA4575" s="151"/>
      <c r="HVB4575" s="151"/>
      <c r="HVC4575" s="151"/>
      <c r="HVD4575" s="151"/>
      <c r="HVE4575" s="151"/>
      <c r="HVF4575" s="151"/>
      <c r="HVG4575" s="151"/>
      <c r="HVH4575" s="151"/>
      <c r="HVI4575" s="151"/>
      <c r="HVJ4575" s="151"/>
      <c r="HVK4575" s="151"/>
      <c r="HVL4575" s="151"/>
      <c r="HVM4575" s="151"/>
      <c r="HVN4575" s="151"/>
      <c r="HVO4575" s="151"/>
      <c r="HVP4575" s="151"/>
      <c r="HVQ4575" s="151"/>
      <c r="HVR4575" s="151"/>
      <c r="HVS4575" s="151"/>
      <c r="HVT4575" s="151"/>
      <c r="HVU4575" s="151"/>
      <c r="HVV4575" s="151"/>
      <c r="HVW4575" s="151"/>
      <c r="HVX4575" s="151"/>
      <c r="HVY4575" s="151"/>
      <c r="HVZ4575" s="151"/>
      <c r="HWA4575" s="151"/>
      <c r="HWB4575" s="151"/>
      <c r="HWC4575" s="151"/>
      <c r="HWD4575" s="151"/>
      <c r="HWE4575" s="151"/>
      <c r="HWF4575" s="151"/>
      <c r="HWG4575" s="151"/>
      <c r="HWH4575" s="151"/>
      <c r="HWI4575" s="151"/>
      <c r="HWJ4575" s="151"/>
      <c r="HWK4575" s="151"/>
      <c r="HWL4575" s="151"/>
      <c r="HWM4575" s="151"/>
      <c r="HWN4575" s="151"/>
      <c r="HWO4575" s="151"/>
      <c r="HWP4575" s="151"/>
      <c r="HWQ4575" s="151"/>
      <c r="HWR4575" s="151"/>
      <c r="HWS4575" s="151"/>
      <c r="HWT4575" s="151"/>
      <c r="HWU4575" s="151"/>
      <c r="HWV4575" s="151"/>
      <c r="HWW4575" s="151"/>
      <c r="HWX4575" s="151"/>
      <c r="HWY4575" s="151"/>
      <c r="HWZ4575" s="151"/>
      <c r="HXA4575" s="151"/>
      <c r="HXB4575" s="151"/>
      <c r="HXC4575" s="151"/>
      <c r="HXD4575" s="151"/>
      <c r="HXE4575" s="151"/>
      <c r="HXF4575" s="151"/>
      <c r="HXG4575" s="151"/>
      <c r="HXH4575" s="151"/>
      <c r="HXI4575" s="151"/>
      <c r="HXJ4575" s="151"/>
      <c r="HXK4575" s="151"/>
      <c r="HXL4575" s="151"/>
      <c r="HXM4575" s="151"/>
      <c r="HXN4575" s="151"/>
      <c r="HXO4575" s="151"/>
      <c r="HXP4575" s="151"/>
      <c r="HXQ4575" s="151"/>
      <c r="HXR4575" s="151"/>
      <c r="HXS4575" s="151"/>
      <c r="HXT4575" s="151"/>
      <c r="HXU4575" s="151"/>
      <c r="HXV4575" s="151"/>
      <c r="HXW4575" s="151"/>
      <c r="HXX4575" s="151"/>
      <c r="HXY4575" s="151"/>
      <c r="HXZ4575" s="151"/>
      <c r="HYA4575" s="151"/>
      <c r="HYB4575" s="151"/>
      <c r="HYC4575" s="151"/>
      <c r="HYD4575" s="151"/>
      <c r="HYE4575" s="151"/>
      <c r="HYF4575" s="151"/>
      <c r="HYG4575" s="151"/>
      <c r="HYH4575" s="151"/>
      <c r="HYI4575" s="151"/>
      <c r="HYJ4575" s="151"/>
      <c r="HYK4575" s="151"/>
      <c r="HYL4575" s="151"/>
      <c r="HYM4575" s="151"/>
      <c r="HYN4575" s="151"/>
      <c r="HYO4575" s="151"/>
      <c r="HYP4575" s="151"/>
      <c r="HYQ4575" s="151"/>
      <c r="HYR4575" s="151"/>
      <c r="HYS4575" s="151"/>
      <c r="HYT4575" s="151"/>
      <c r="HYU4575" s="151"/>
      <c r="HYV4575" s="151"/>
      <c r="HYW4575" s="151"/>
      <c r="HYX4575" s="151"/>
      <c r="HYY4575" s="151"/>
      <c r="HYZ4575" s="151"/>
      <c r="HZA4575" s="151"/>
      <c r="HZB4575" s="151"/>
      <c r="HZC4575" s="151"/>
      <c r="HZD4575" s="151"/>
      <c r="HZE4575" s="151"/>
      <c r="HZF4575" s="151"/>
      <c r="HZG4575" s="151"/>
      <c r="HZH4575" s="151"/>
      <c r="HZI4575" s="151"/>
      <c r="HZJ4575" s="151"/>
      <c r="HZK4575" s="151"/>
      <c r="HZL4575" s="151"/>
      <c r="HZM4575" s="151"/>
      <c r="HZN4575" s="151"/>
      <c r="HZO4575" s="151"/>
      <c r="HZP4575" s="151"/>
      <c r="HZQ4575" s="151"/>
      <c r="HZR4575" s="151"/>
      <c r="HZS4575" s="151"/>
      <c r="HZT4575" s="151"/>
      <c r="HZU4575" s="151"/>
      <c r="HZV4575" s="151"/>
      <c r="HZW4575" s="151"/>
      <c r="HZX4575" s="151"/>
      <c r="HZY4575" s="151"/>
      <c r="HZZ4575" s="151"/>
      <c r="IAA4575" s="151"/>
      <c r="IAB4575" s="151"/>
      <c r="IAC4575" s="151"/>
      <c r="IAD4575" s="151"/>
      <c r="IAE4575" s="151"/>
      <c r="IAF4575" s="151"/>
      <c r="IAG4575" s="151"/>
      <c r="IAH4575" s="151"/>
      <c r="IAI4575" s="151"/>
      <c r="IAJ4575" s="151"/>
      <c r="IAK4575" s="151"/>
      <c r="IAL4575" s="151"/>
      <c r="IAM4575" s="151"/>
      <c r="IAN4575" s="151"/>
      <c r="IAO4575" s="151"/>
      <c r="IAP4575" s="151"/>
      <c r="IAQ4575" s="151"/>
      <c r="IAR4575" s="151"/>
      <c r="IAS4575" s="151"/>
      <c r="IAT4575" s="151"/>
      <c r="IAU4575" s="151"/>
      <c r="IAV4575" s="151"/>
      <c r="IAW4575" s="151"/>
      <c r="IAX4575" s="151"/>
      <c r="IAY4575" s="151"/>
      <c r="IAZ4575" s="151"/>
      <c r="IBA4575" s="151"/>
      <c r="IBB4575" s="151"/>
      <c r="IBC4575" s="151"/>
      <c r="IBD4575" s="151"/>
      <c r="IBE4575" s="151"/>
      <c r="IBF4575" s="151"/>
      <c r="IBG4575" s="151"/>
      <c r="IBH4575" s="151"/>
      <c r="IBI4575" s="151"/>
      <c r="IBJ4575" s="151"/>
      <c r="IBK4575" s="151"/>
      <c r="IBL4575" s="151"/>
      <c r="IBM4575" s="151"/>
      <c r="IBN4575" s="151"/>
      <c r="IBO4575" s="151"/>
      <c r="IBP4575" s="151"/>
      <c r="IBQ4575" s="151"/>
      <c r="IBR4575" s="151"/>
      <c r="IBS4575" s="151"/>
      <c r="IBT4575" s="151"/>
      <c r="IBU4575" s="151"/>
      <c r="IBV4575" s="151"/>
      <c r="IBW4575" s="151"/>
      <c r="IBX4575" s="151"/>
      <c r="IBY4575" s="151"/>
      <c r="IBZ4575" s="151"/>
      <c r="ICA4575" s="151"/>
      <c r="ICB4575" s="151"/>
      <c r="ICC4575" s="151"/>
      <c r="ICD4575" s="151"/>
      <c r="ICE4575" s="151"/>
      <c r="ICF4575" s="151"/>
      <c r="ICG4575" s="151"/>
      <c r="ICH4575" s="151"/>
      <c r="ICI4575" s="151"/>
      <c r="ICJ4575" s="151"/>
      <c r="ICK4575" s="151"/>
      <c r="ICL4575" s="151"/>
      <c r="ICM4575" s="151"/>
      <c r="ICN4575" s="151"/>
      <c r="ICO4575" s="151"/>
      <c r="ICP4575" s="151"/>
      <c r="ICQ4575" s="151"/>
      <c r="ICR4575" s="151"/>
      <c r="ICS4575" s="151"/>
      <c r="ICT4575" s="151"/>
      <c r="ICU4575" s="151"/>
      <c r="ICV4575" s="151"/>
      <c r="ICW4575" s="151"/>
      <c r="ICX4575" s="151"/>
      <c r="ICY4575" s="151"/>
      <c r="ICZ4575" s="151"/>
      <c r="IDA4575" s="151"/>
      <c r="IDB4575" s="151"/>
      <c r="IDC4575" s="151"/>
      <c r="IDD4575" s="151"/>
      <c r="IDE4575" s="151"/>
      <c r="IDF4575" s="151"/>
      <c r="IDG4575" s="151"/>
      <c r="IDH4575" s="151"/>
      <c r="IDI4575" s="151"/>
      <c r="IDJ4575" s="151"/>
      <c r="IDK4575" s="151"/>
      <c r="IDL4575" s="151"/>
      <c r="IDM4575" s="151"/>
      <c r="IDN4575" s="151"/>
      <c r="IDO4575" s="151"/>
      <c r="IDP4575" s="151"/>
      <c r="IDQ4575" s="151"/>
      <c r="IDR4575" s="151"/>
      <c r="IDS4575" s="151"/>
      <c r="IDT4575" s="151"/>
      <c r="IDU4575" s="151"/>
      <c r="IDV4575" s="151"/>
      <c r="IDW4575" s="151"/>
      <c r="IDX4575" s="151"/>
      <c r="IDY4575" s="151"/>
      <c r="IDZ4575" s="151"/>
      <c r="IEA4575" s="151"/>
      <c r="IEB4575" s="151"/>
      <c r="IEC4575" s="151"/>
      <c r="IED4575" s="151"/>
      <c r="IEE4575" s="151"/>
      <c r="IEF4575" s="151"/>
      <c r="IEG4575" s="151"/>
      <c r="IEH4575" s="151"/>
      <c r="IEI4575" s="151"/>
      <c r="IEJ4575" s="151"/>
      <c r="IEK4575" s="151"/>
      <c r="IEL4575" s="151"/>
      <c r="IEM4575" s="151"/>
      <c r="IEN4575" s="151"/>
      <c r="IEO4575" s="151"/>
      <c r="IEP4575" s="151"/>
      <c r="IEQ4575" s="151"/>
      <c r="IER4575" s="151"/>
      <c r="IES4575" s="151"/>
      <c r="IET4575" s="151"/>
      <c r="IEU4575" s="151"/>
      <c r="IEV4575" s="151"/>
      <c r="IEW4575" s="151"/>
      <c r="IEX4575" s="151"/>
      <c r="IEY4575" s="151"/>
      <c r="IEZ4575" s="151"/>
      <c r="IFA4575" s="151"/>
      <c r="IFB4575" s="151"/>
      <c r="IFC4575" s="151"/>
      <c r="IFD4575" s="151"/>
      <c r="IFE4575" s="151"/>
      <c r="IFF4575" s="151"/>
      <c r="IFG4575" s="151"/>
      <c r="IFH4575" s="151"/>
      <c r="IFI4575" s="151"/>
      <c r="IFJ4575" s="151"/>
      <c r="IFK4575" s="151"/>
      <c r="IFL4575" s="151"/>
      <c r="IFM4575" s="151"/>
      <c r="IFN4575" s="151"/>
      <c r="IFO4575" s="151"/>
      <c r="IFP4575" s="151"/>
      <c r="IFQ4575" s="151"/>
      <c r="IFR4575" s="151"/>
      <c r="IFS4575" s="151"/>
      <c r="IFT4575" s="151"/>
      <c r="IFU4575" s="151"/>
      <c r="IFV4575" s="151"/>
      <c r="IFW4575" s="151"/>
      <c r="IFX4575" s="151"/>
      <c r="IFY4575" s="151"/>
      <c r="IFZ4575" s="151"/>
      <c r="IGA4575" s="151"/>
      <c r="IGB4575" s="151"/>
      <c r="IGC4575" s="151"/>
      <c r="IGD4575" s="151"/>
      <c r="IGE4575" s="151"/>
      <c r="IGF4575" s="151"/>
      <c r="IGG4575" s="151"/>
      <c r="IGH4575" s="151"/>
      <c r="IGI4575" s="151"/>
      <c r="IGJ4575" s="151"/>
      <c r="IGK4575" s="151"/>
      <c r="IGL4575" s="151"/>
      <c r="IGM4575" s="151"/>
      <c r="IGN4575" s="151"/>
      <c r="IGO4575" s="151"/>
      <c r="IGP4575" s="151"/>
      <c r="IGQ4575" s="151"/>
      <c r="IGR4575" s="151"/>
      <c r="IGS4575" s="151"/>
      <c r="IGT4575" s="151"/>
      <c r="IGU4575" s="151"/>
      <c r="IGV4575" s="151"/>
      <c r="IGW4575" s="151"/>
      <c r="IGX4575" s="151"/>
      <c r="IGY4575" s="151"/>
      <c r="IGZ4575" s="151"/>
      <c r="IHA4575" s="151"/>
      <c r="IHB4575" s="151"/>
      <c r="IHC4575" s="151"/>
      <c r="IHD4575" s="151"/>
      <c r="IHE4575" s="151"/>
      <c r="IHF4575" s="151"/>
      <c r="IHG4575" s="151"/>
      <c r="IHH4575" s="151"/>
      <c r="IHI4575" s="151"/>
      <c r="IHJ4575" s="151"/>
      <c r="IHK4575" s="151"/>
      <c r="IHL4575" s="151"/>
      <c r="IHM4575" s="151"/>
      <c r="IHN4575" s="151"/>
      <c r="IHO4575" s="151"/>
      <c r="IHP4575" s="151"/>
      <c r="IHQ4575" s="151"/>
      <c r="IHR4575" s="151"/>
      <c r="IHS4575" s="151"/>
      <c r="IHT4575" s="151"/>
      <c r="IHU4575" s="151"/>
      <c r="IHV4575" s="151"/>
      <c r="IHW4575" s="151"/>
      <c r="IHX4575" s="151"/>
      <c r="IHY4575" s="151"/>
      <c r="IHZ4575" s="151"/>
      <c r="IIA4575" s="151"/>
      <c r="IIB4575" s="151"/>
      <c r="IIC4575" s="151"/>
      <c r="IID4575" s="151"/>
      <c r="IIE4575" s="151"/>
      <c r="IIF4575" s="151"/>
      <c r="IIG4575" s="151"/>
      <c r="IIH4575" s="151"/>
      <c r="III4575" s="151"/>
      <c r="IIJ4575" s="151"/>
      <c r="IIK4575" s="151"/>
      <c r="IIL4575" s="151"/>
      <c r="IIM4575" s="151"/>
      <c r="IIN4575" s="151"/>
      <c r="IIO4575" s="151"/>
      <c r="IIP4575" s="151"/>
      <c r="IIQ4575" s="151"/>
      <c r="IIR4575" s="151"/>
      <c r="IIS4575" s="151"/>
      <c r="IIT4575" s="151"/>
      <c r="IIU4575" s="151"/>
      <c r="IIV4575" s="151"/>
      <c r="IIW4575" s="151"/>
      <c r="IIX4575" s="151"/>
      <c r="IIY4575" s="151"/>
      <c r="IIZ4575" s="151"/>
      <c r="IJA4575" s="151"/>
      <c r="IJB4575" s="151"/>
      <c r="IJC4575" s="151"/>
      <c r="IJD4575" s="151"/>
      <c r="IJE4575" s="151"/>
      <c r="IJF4575" s="151"/>
      <c r="IJG4575" s="151"/>
      <c r="IJH4575" s="151"/>
      <c r="IJI4575" s="151"/>
      <c r="IJJ4575" s="151"/>
      <c r="IJK4575" s="151"/>
      <c r="IJL4575" s="151"/>
      <c r="IJM4575" s="151"/>
      <c r="IJN4575" s="151"/>
      <c r="IJO4575" s="151"/>
      <c r="IJP4575" s="151"/>
      <c r="IJQ4575" s="151"/>
      <c r="IJR4575" s="151"/>
      <c r="IJS4575" s="151"/>
      <c r="IJT4575" s="151"/>
      <c r="IJU4575" s="151"/>
      <c r="IJV4575" s="151"/>
      <c r="IJW4575" s="151"/>
      <c r="IJX4575" s="151"/>
      <c r="IJY4575" s="151"/>
      <c r="IJZ4575" s="151"/>
      <c r="IKA4575" s="151"/>
      <c r="IKB4575" s="151"/>
      <c r="IKC4575" s="151"/>
      <c r="IKD4575" s="151"/>
      <c r="IKE4575" s="151"/>
      <c r="IKF4575" s="151"/>
      <c r="IKG4575" s="151"/>
      <c r="IKH4575" s="151"/>
      <c r="IKI4575" s="151"/>
      <c r="IKJ4575" s="151"/>
      <c r="IKK4575" s="151"/>
      <c r="IKL4575" s="151"/>
      <c r="IKM4575" s="151"/>
      <c r="IKN4575" s="151"/>
      <c r="IKO4575" s="151"/>
      <c r="IKP4575" s="151"/>
      <c r="IKQ4575" s="151"/>
      <c r="IKR4575" s="151"/>
      <c r="IKS4575" s="151"/>
      <c r="IKT4575" s="151"/>
      <c r="IKU4575" s="151"/>
      <c r="IKV4575" s="151"/>
      <c r="IKW4575" s="151"/>
      <c r="IKX4575" s="151"/>
      <c r="IKY4575" s="151"/>
      <c r="IKZ4575" s="151"/>
      <c r="ILA4575" s="151"/>
      <c r="ILB4575" s="151"/>
      <c r="ILC4575" s="151"/>
      <c r="ILD4575" s="151"/>
      <c r="ILE4575" s="151"/>
      <c r="ILF4575" s="151"/>
      <c r="ILG4575" s="151"/>
      <c r="ILH4575" s="151"/>
      <c r="ILI4575" s="151"/>
      <c r="ILJ4575" s="151"/>
      <c r="ILK4575" s="151"/>
      <c r="ILL4575" s="151"/>
      <c r="ILM4575" s="151"/>
      <c r="ILN4575" s="151"/>
      <c r="ILO4575" s="151"/>
      <c r="ILP4575" s="151"/>
      <c r="ILQ4575" s="151"/>
      <c r="ILR4575" s="151"/>
      <c r="ILS4575" s="151"/>
      <c r="ILT4575" s="151"/>
      <c r="ILU4575" s="151"/>
      <c r="ILV4575" s="151"/>
      <c r="ILW4575" s="151"/>
      <c r="ILX4575" s="151"/>
      <c r="ILY4575" s="151"/>
      <c r="ILZ4575" s="151"/>
      <c r="IMA4575" s="151"/>
      <c r="IMB4575" s="151"/>
      <c r="IMC4575" s="151"/>
      <c r="IMD4575" s="151"/>
      <c r="IME4575" s="151"/>
      <c r="IMF4575" s="151"/>
      <c r="IMG4575" s="151"/>
      <c r="IMH4575" s="151"/>
      <c r="IMI4575" s="151"/>
      <c r="IMJ4575" s="151"/>
      <c r="IMK4575" s="151"/>
      <c r="IML4575" s="151"/>
      <c r="IMM4575" s="151"/>
      <c r="IMN4575" s="151"/>
      <c r="IMO4575" s="151"/>
      <c r="IMP4575" s="151"/>
      <c r="IMQ4575" s="151"/>
      <c r="IMR4575" s="151"/>
      <c r="IMS4575" s="151"/>
      <c r="IMT4575" s="151"/>
      <c r="IMU4575" s="151"/>
      <c r="IMV4575" s="151"/>
      <c r="IMW4575" s="151"/>
      <c r="IMX4575" s="151"/>
      <c r="IMY4575" s="151"/>
      <c r="IMZ4575" s="151"/>
      <c r="INA4575" s="151"/>
      <c r="INB4575" s="151"/>
      <c r="INC4575" s="151"/>
      <c r="IND4575" s="151"/>
      <c r="INE4575" s="151"/>
      <c r="INF4575" s="151"/>
      <c r="ING4575" s="151"/>
      <c r="INH4575" s="151"/>
      <c r="INI4575" s="151"/>
      <c r="INJ4575" s="151"/>
      <c r="INK4575" s="151"/>
      <c r="INL4575" s="151"/>
      <c r="INM4575" s="151"/>
      <c r="INN4575" s="151"/>
      <c r="INO4575" s="151"/>
      <c r="INP4575" s="151"/>
      <c r="INQ4575" s="151"/>
      <c r="INR4575" s="151"/>
      <c r="INS4575" s="151"/>
      <c r="INT4575" s="151"/>
      <c r="INU4575" s="151"/>
      <c r="INV4575" s="151"/>
      <c r="INW4575" s="151"/>
      <c r="INX4575" s="151"/>
      <c r="INY4575" s="151"/>
      <c r="INZ4575" s="151"/>
      <c r="IOA4575" s="151"/>
      <c r="IOB4575" s="151"/>
      <c r="IOC4575" s="151"/>
      <c r="IOD4575" s="151"/>
      <c r="IOE4575" s="151"/>
      <c r="IOF4575" s="151"/>
      <c r="IOG4575" s="151"/>
      <c r="IOH4575" s="151"/>
      <c r="IOI4575" s="151"/>
      <c r="IOJ4575" s="151"/>
      <c r="IOK4575" s="151"/>
      <c r="IOL4575" s="151"/>
      <c r="IOM4575" s="151"/>
      <c r="ION4575" s="151"/>
      <c r="IOO4575" s="151"/>
      <c r="IOP4575" s="151"/>
      <c r="IOQ4575" s="151"/>
      <c r="IOR4575" s="151"/>
      <c r="IOS4575" s="151"/>
      <c r="IOT4575" s="151"/>
      <c r="IOU4575" s="151"/>
      <c r="IOV4575" s="151"/>
      <c r="IOW4575" s="151"/>
      <c r="IOX4575" s="151"/>
      <c r="IOY4575" s="151"/>
      <c r="IOZ4575" s="151"/>
      <c r="IPA4575" s="151"/>
      <c r="IPB4575" s="151"/>
      <c r="IPC4575" s="151"/>
      <c r="IPD4575" s="151"/>
      <c r="IPE4575" s="151"/>
      <c r="IPF4575" s="151"/>
      <c r="IPG4575" s="151"/>
      <c r="IPH4575" s="151"/>
      <c r="IPI4575" s="151"/>
      <c r="IPJ4575" s="151"/>
      <c r="IPK4575" s="151"/>
      <c r="IPL4575" s="151"/>
      <c r="IPM4575" s="151"/>
      <c r="IPN4575" s="151"/>
      <c r="IPO4575" s="151"/>
      <c r="IPP4575" s="151"/>
      <c r="IPQ4575" s="151"/>
      <c r="IPR4575" s="151"/>
      <c r="IPS4575" s="151"/>
      <c r="IPT4575" s="151"/>
      <c r="IPU4575" s="151"/>
      <c r="IPV4575" s="151"/>
      <c r="IPW4575" s="151"/>
      <c r="IPX4575" s="151"/>
      <c r="IPY4575" s="151"/>
      <c r="IPZ4575" s="151"/>
      <c r="IQA4575" s="151"/>
      <c r="IQB4575" s="151"/>
      <c r="IQC4575" s="151"/>
      <c r="IQD4575" s="151"/>
      <c r="IQE4575" s="151"/>
      <c r="IQF4575" s="151"/>
      <c r="IQG4575" s="151"/>
      <c r="IQH4575" s="151"/>
      <c r="IQI4575" s="151"/>
      <c r="IQJ4575" s="151"/>
      <c r="IQK4575" s="151"/>
      <c r="IQL4575" s="151"/>
      <c r="IQM4575" s="151"/>
      <c r="IQN4575" s="151"/>
      <c r="IQO4575" s="151"/>
      <c r="IQP4575" s="151"/>
      <c r="IQQ4575" s="151"/>
      <c r="IQR4575" s="151"/>
      <c r="IQS4575" s="151"/>
      <c r="IQT4575" s="151"/>
      <c r="IQU4575" s="151"/>
      <c r="IQV4575" s="151"/>
      <c r="IQW4575" s="151"/>
      <c r="IQX4575" s="151"/>
      <c r="IQY4575" s="151"/>
      <c r="IQZ4575" s="151"/>
      <c r="IRA4575" s="151"/>
      <c r="IRB4575" s="151"/>
      <c r="IRC4575" s="151"/>
      <c r="IRD4575" s="151"/>
      <c r="IRE4575" s="151"/>
      <c r="IRF4575" s="151"/>
      <c r="IRG4575" s="151"/>
      <c r="IRH4575" s="151"/>
      <c r="IRI4575" s="151"/>
      <c r="IRJ4575" s="151"/>
      <c r="IRK4575" s="151"/>
      <c r="IRL4575" s="151"/>
      <c r="IRM4575" s="151"/>
      <c r="IRN4575" s="151"/>
      <c r="IRO4575" s="151"/>
      <c r="IRP4575" s="151"/>
      <c r="IRQ4575" s="151"/>
      <c r="IRR4575" s="151"/>
      <c r="IRS4575" s="151"/>
      <c r="IRT4575" s="151"/>
      <c r="IRU4575" s="151"/>
      <c r="IRV4575" s="151"/>
      <c r="IRW4575" s="151"/>
      <c r="IRX4575" s="151"/>
      <c r="IRY4575" s="151"/>
      <c r="IRZ4575" s="151"/>
      <c r="ISA4575" s="151"/>
      <c r="ISB4575" s="151"/>
      <c r="ISC4575" s="151"/>
      <c r="ISD4575" s="151"/>
      <c r="ISE4575" s="151"/>
      <c r="ISF4575" s="151"/>
      <c r="ISG4575" s="151"/>
      <c r="ISH4575" s="151"/>
      <c r="ISI4575" s="151"/>
      <c r="ISJ4575" s="151"/>
      <c r="ISK4575" s="151"/>
      <c r="ISL4575" s="151"/>
      <c r="ISM4575" s="151"/>
      <c r="ISN4575" s="151"/>
      <c r="ISO4575" s="151"/>
      <c r="ISP4575" s="151"/>
      <c r="ISQ4575" s="151"/>
      <c r="ISR4575" s="151"/>
      <c r="ISS4575" s="151"/>
      <c r="IST4575" s="151"/>
      <c r="ISU4575" s="151"/>
      <c r="ISV4575" s="151"/>
      <c r="ISW4575" s="151"/>
      <c r="ISX4575" s="151"/>
      <c r="ISY4575" s="151"/>
      <c r="ISZ4575" s="151"/>
      <c r="ITA4575" s="151"/>
      <c r="ITB4575" s="151"/>
      <c r="ITC4575" s="151"/>
      <c r="ITD4575" s="151"/>
      <c r="ITE4575" s="151"/>
      <c r="ITF4575" s="151"/>
      <c r="ITG4575" s="151"/>
      <c r="ITH4575" s="151"/>
      <c r="ITI4575" s="151"/>
      <c r="ITJ4575" s="151"/>
      <c r="ITK4575" s="151"/>
      <c r="ITL4575" s="151"/>
      <c r="ITM4575" s="151"/>
      <c r="ITN4575" s="151"/>
      <c r="ITO4575" s="151"/>
      <c r="ITP4575" s="151"/>
      <c r="ITQ4575" s="151"/>
      <c r="ITR4575" s="151"/>
      <c r="ITS4575" s="151"/>
      <c r="ITT4575" s="151"/>
      <c r="ITU4575" s="151"/>
      <c r="ITV4575" s="151"/>
      <c r="ITW4575" s="151"/>
      <c r="ITX4575" s="151"/>
      <c r="ITY4575" s="151"/>
      <c r="ITZ4575" s="151"/>
      <c r="IUA4575" s="151"/>
      <c r="IUB4575" s="151"/>
      <c r="IUC4575" s="151"/>
      <c r="IUD4575" s="151"/>
      <c r="IUE4575" s="151"/>
      <c r="IUF4575" s="151"/>
      <c r="IUG4575" s="151"/>
      <c r="IUH4575" s="151"/>
      <c r="IUI4575" s="151"/>
      <c r="IUJ4575" s="151"/>
      <c r="IUK4575" s="151"/>
      <c r="IUL4575" s="151"/>
      <c r="IUM4575" s="151"/>
      <c r="IUN4575" s="151"/>
      <c r="IUO4575" s="151"/>
      <c r="IUP4575" s="151"/>
      <c r="IUQ4575" s="151"/>
      <c r="IUR4575" s="151"/>
      <c r="IUS4575" s="151"/>
      <c r="IUT4575" s="151"/>
      <c r="IUU4575" s="151"/>
      <c r="IUV4575" s="151"/>
      <c r="IUW4575" s="151"/>
      <c r="IUX4575" s="151"/>
      <c r="IUY4575" s="151"/>
      <c r="IUZ4575" s="151"/>
      <c r="IVA4575" s="151"/>
      <c r="IVB4575" s="151"/>
      <c r="IVC4575" s="151"/>
      <c r="IVD4575" s="151"/>
      <c r="IVE4575" s="151"/>
      <c r="IVF4575" s="151"/>
      <c r="IVG4575" s="151"/>
      <c r="IVH4575" s="151"/>
      <c r="IVI4575" s="151"/>
      <c r="IVJ4575" s="151"/>
      <c r="IVK4575" s="151"/>
      <c r="IVL4575" s="151"/>
      <c r="IVM4575" s="151"/>
      <c r="IVN4575" s="151"/>
      <c r="IVO4575" s="151"/>
      <c r="IVP4575" s="151"/>
      <c r="IVQ4575" s="151"/>
      <c r="IVR4575" s="151"/>
      <c r="IVS4575" s="151"/>
      <c r="IVT4575" s="151"/>
      <c r="IVU4575" s="151"/>
      <c r="IVV4575" s="151"/>
      <c r="IVW4575" s="151"/>
      <c r="IVX4575" s="151"/>
      <c r="IVY4575" s="151"/>
      <c r="IVZ4575" s="151"/>
      <c r="IWA4575" s="151"/>
      <c r="IWB4575" s="151"/>
      <c r="IWC4575" s="151"/>
      <c r="IWD4575" s="151"/>
      <c r="IWE4575" s="151"/>
      <c r="IWF4575" s="151"/>
      <c r="IWG4575" s="151"/>
      <c r="IWH4575" s="151"/>
      <c r="IWI4575" s="151"/>
      <c r="IWJ4575" s="151"/>
      <c r="IWK4575" s="151"/>
      <c r="IWL4575" s="151"/>
      <c r="IWM4575" s="151"/>
      <c r="IWN4575" s="151"/>
      <c r="IWO4575" s="151"/>
      <c r="IWP4575" s="151"/>
      <c r="IWQ4575" s="151"/>
      <c r="IWR4575" s="151"/>
      <c r="IWS4575" s="151"/>
      <c r="IWT4575" s="151"/>
      <c r="IWU4575" s="151"/>
      <c r="IWV4575" s="151"/>
      <c r="IWW4575" s="151"/>
      <c r="IWX4575" s="151"/>
      <c r="IWY4575" s="151"/>
      <c r="IWZ4575" s="151"/>
      <c r="IXA4575" s="151"/>
      <c r="IXB4575" s="151"/>
      <c r="IXC4575" s="151"/>
      <c r="IXD4575" s="151"/>
      <c r="IXE4575" s="151"/>
      <c r="IXF4575" s="151"/>
      <c r="IXG4575" s="151"/>
      <c r="IXH4575" s="151"/>
      <c r="IXI4575" s="151"/>
      <c r="IXJ4575" s="151"/>
      <c r="IXK4575" s="151"/>
      <c r="IXL4575" s="151"/>
      <c r="IXM4575" s="151"/>
      <c r="IXN4575" s="151"/>
      <c r="IXO4575" s="151"/>
      <c r="IXP4575" s="151"/>
      <c r="IXQ4575" s="151"/>
      <c r="IXR4575" s="151"/>
      <c r="IXS4575" s="151"/>
      <c r="IXT4575" s="151"/>
      <c r="IXU4575" s="151"/>
      <c r="IXV4575" s="151"/>
      <c r="IXW4575" s="151"/>
      <c r="IXX4575" s="151"/>
      <c r="IXY4575" s="151"/>
      <c r="IXZ4575" s="151"/>
      <c r="IYA4575" s="151"/>
      <c r="IYB4575" s="151"/>
      <c r="IYC4575" s="151"/>
      <c r="IYD4575" s="151"/>
      <c r="IYE4575" s="151"/>
      <c r="IYF4575" s="151"/>
      <c r="IYG4575" s="151"/>
      <c r="IYH4575" s="151"/>
      <c r="IYI4575" s="151"/>
      <c r="IYJ4575" s="151"/>
      <c r="IYK4575" s="151"/>
      <c r="IYL4575" s="151"/>
      <c r="IYM4575" s="151"/>
      <c r="IYN4575" s="151"/>
      <c r="IYO4575" s="151"/>
      <c r="IYP4575" s="151"/>
      <c r="IYQ4575" s="151"/>
      <c r="IYR4575" s="151"/>
      <c r="IYS4575" s="151"/>
      <c r="IYT4575" s="151"/>
      <c r="IYU4575" s="151"/>
      <c r="IYV4575" s="151"/>
      <c r="IYW4575" s="151"/>
      <c r="IYX4575" s="151"/>
      <c r="IYY4575" s="151"/>
      <c r="IYZ4575" s="151"/>
      <c r="IZA4575" s="151"/>
      <c r="IZB4575" s="151"/>
      <c r="IZC4575" s="151"/>
      <c r="IZD4575" s="151"/>
      <c r="IZE4575" s="151"/>
      <c r="IZF4575" s="151"/>
      <c r="IZG4575" s="151"/>
      <c r="IZH4575" s="151"/>
      <c r="IZI4575" s="151"/>
      <c r="IZJ4575" s="151"/>
      <c r="IZK4575" s="151"/>
      <c r="IZL4575" s="151"/>
      <c r="IZM4575" s="151"/>
      <c r="IZN4575" s="151"/>
      <c r="IZO4575" s="151"/>
      <c r="IZP4575" s="151"/>
      <c r="IZQ4575" s="151"/>
      <c r="IZR4575" s="151"/>
      <c r="IZS4575" s="151"/>
      <c r="IZT4575" s="151"/>
      <c r="IZU4575" s="151"/>
      <c r="IZV4575" s="151"/>
      <c r="IZW4575" s="151"/>
      <c r="IZX4575" s="151"/>
      <c r="IZY4575" s="151"/>
      <c r="IZZ4575" s="151"/>
      <c r="JAA4575" s="151"/>
      <c r="JAB4575" s="151"/>
      <c r="JAC4575" s="151"/>
      <c r="JAD4575" s="151"/>
      <c r="JAE4575" s="151"/>
      <c r="JAF4575" s="151"/>
      <c r="JAG4575" s="151"/>
      <c r="JAH4575" s="151"/>
      <c r="JAI4575" s="151"/>
      <c r="JAJ4575" s="151"/>
      <c r="JAK4575" s="151"/>
      <c r="JAL4575" s="151"/>
      <c r="JAM4575" s="151"/>
      <c r="JAN4575" s="151"/>
      <c r="JAO4575" s="151"/>
      <c r="JAP4575" s="151"/>
      <c r="JAQ4575" s="151"/>
      <c r="JAR4575" s="151"/>
      <c r="JAS4575" s="151"/>
      <c r="JAT4575" s="151"/>
      <c r="JAU4575" s="151"/>
      <c r="JAV4575" s="151"/>
      <c r="JAW4575" s="151"/>
      <c r="JAX4575" s="151"/>
      <c r="JAY4575" s="151"/>
      <c r="JAZ4575" s="151"/>
      <c r="JBA4575" s="151"/>
      <c r="JBB4575" s="151"/>
      <c r="JBC4575" s="151"/>
      <c r="JBD4575" s="151"/>
      <c r="JBE4575" s="151"/>
      <c r="JBF4575" s="151"/>
      <c r="JBG4575" s="151"/>
      <c r="JBH4575" s="151"/>
      <c r="JBI4575" s="151"/>
      <c r="JBJ4575" s="151"/>
      <c r="JBK4575" s="151"/>
      <c r="JBL4575" s="151"/>
      <c r="JBM4575" s="151"/>
      <c r="JBN4575" s="151"/>
      <c r="JBO4575" s="151"/>
      <c r="JBP4575" s="151"/>
      <c r="JBQ4575" s="151"/>
      <c r="JBR4575" s="151"/>
      <c r="JBS4575" s="151"/>
      <c r="JBT4575" s="151"/>
      <c r="JBU4575" s="151"/>
      <c r="JBV4575" s="151"/>
      <c r="JBW4575" s="151"/>
      <c r="JBX4575" s="151"/>
      <c r="JBY4575" s="151"/>
      <c r="JBZ4575" s="151"/>
      <c r="JCA4575" s="151"/>
      <c r="JCB4575" s="151"/>
      <c r="JCC4575" s="151"/>
      <c r="JCD4575" s="151"/>
      <c r="JCE4575" s="151"/>
      <c r="JCF4575" s="151"/>
      <c r="JCG4575" s="151"/>
      <c r="JCH4575" s="151"/>
      <c r="JCI4575" s="151"/>
      <c r="JCJ4575" s="151"/>
      <c r="JCK4575" s="151"/>
      <c r="JCL4575" s="151"/>
      <c r="JCM4575" s="151"/>
      <c r="JCN4575" s="151"/>
      <c r="JCO4575" s="151"/>
      <c r="JCP4575" s="151"/>
      <c r="JCQ4575" s="151"/>
      <c r="JCR4575" s="151"/>
      <c r="JCS4575" s="151"/>
      <c r="JCT4575" s="151"/>
      <c r="JCU4575" s="151"/>
      <c r="JCV4575" s="151"/>
      <c r="JCW4575" s="151"/>
      <c r="JCX4575" s="151"/>
      <c r="JCY4575" s="151"/>
      <c r="JCZ4575" s="151"/>
      <c r="JDA4575" s="151"/>
      <c r="JDB4575" s="151"/>
      <c r="JDC4575" s="151"/>
      <c r="JDD4575" s="151"/>
      <c r="JDE4575" s="151"/>
      <c r="JDF4575" s="151"/>
      <c r="JDG4575" s="151"/>
      <c r="JDH4575" s="151"/>
      <c r="JDI4575" s="151"/>
      <c r="JDJ4575" s="151"/>
      <c r="JDK4575" s="151"/>
      <c r="JDL4575" s="151"/>
      <c r="JDM4575" s="151"/>
      <c r="JDN4575" s="151"/>
      <c r="JDO4575" s="151"/>
      <c r="JDP4575" s="151"/>
      <c r="JDQ4575" s="151"/>
      <c r="JDR4575" s="151"/>
      <c r="JDS4575" s="151"/>
      <c r="JDT4575" s="151"/>
      <c r="JDU4575" s="151"/>
      <c r="JDV4575" s="151"/>
      <c r="JDW4575" s="151"/>
      <c r="JDX4575" s="151"/>
      <c r="JDY4575" s="151"/>
      <c r="JDZ4575" s="151"/>
      <c r="JEA4575" s="151"/>
      <c r="JEB4575" s="151"/>
      <c r="JEC4575" s="151"/>
      <c r="JED4575" s="151"/>
      <c r="JEE4575" s="151"/>
      <c r="JEF4575" s="151"/>
      <c r="JEG4575" s="151"/>
      <c r="JEH4575" s="151"/>
      <c r="JEI4575" s="151"/>
      <c r="JEJ4575" s="151"/>
      <c r="JEK4575" s="151"/>
      <c r="JEL4575" s="151"/>
      <c r="JEM4575" s="151"/>
      <c r="JEN4575" s="151"/>
      <c r="JEO4575" s="151"/>
      <c r="JEP4575" s="151"/>
      <c r="JEQ4575" s="151"/>
      <c r="JER4575" s="151"/>
      <c r="JES4575" s="151"/>
      <c r="JET4575" s="151"/>
      <c r="JEU4575" s="151"/>
      <c r="JEV4575" s="151"/>
      <c r="JEW4575" s="151"/>
      <c r="JEX4575" s="151"/>
      <c r="JEY4575" s="151"/>
      <c r="JEZ4575" s="151"/>
      <c r="JFA4575" s="151"/>
      <c r="JFB4575" s="151"/>
      <c r="JFC4575" s="151"/>
      <c r="JFD4575" s="151"/>
      <c r="JFE4575" s="151"/>
      <c r="JFF4575" s="151"/>
      <c r="JFG4575" s="151"/>
      <c r="JFH4575" s="151"/>
      <c r="JFI4575" s="151"/>
      <c r="JFJ4575" s="151"/>
      <c r="JFK4575" s="151"/>
      <c r="JFL4575" s="151"/>
      <c r="JFM4575" s="151"/>
      <c r="JFN4575" s="151"/>
      <c r="JFO4575" s="151"/>
      <c r="JFP4575" s="151"/>
      <c r="JFQ4575" s="151"/>
      <c r="JFR4575" s="151"/>
      <c r="JFS4575" s="151"/>
      <c r="JFT4575" s="151"/>
      <c r="JFU4575" s="151"/>
      <c r="JFV4575" s="151"/>
      <c r="JFW4575" s="151"/>
      <c r="JFX4575" s="151"/>
      <c r="JFY4575" s="151"/>
      <c r="JFZ4575" s="151"/>
      <c r="JGA4575" s="151"/>
      <c r="JGB4575" s="151"/>
      <c r="JGC4575" s="151"/>
      <c r="JGD4575" s="151"/>
      <c r="JGE4575" s="151"/>
      <c r="JGF4575" s="151"/>
      <c r="JGG4575" s="151"/>
      <c r="JGH4575" s="151"/>
      <c r="JGI4575" s="151"/>
      <c r="JGJ4575" s="151"/>
      <c r="JGK4575" s="151"/>
      <c r="JGL4575" s="151"/>
      <c r="JGM4575" s="151"/>
      <c r="JGN4575" s="151"/>
      <c r="JGO4575" s="151"/>
      <c r="JGP4575" s="151"/>
      <c r="JGQ4575" s="151"/>
      <c r="JGR4575" s="151"/>
      <c r="JGS4575" s="151"/>
      <c r="JGT4575" s="151"/>
      <c r="JGU4575" s="151"/>
      <c r="JGV4575" s="151"/>
      <c r="JGW4575" s="151"/>
      <c r="JGX4575" s="151"/>
      <c r="JGY4575" s="151"/>
      <c r="JGZ4575" s="151"/>
      <c r="JHA4575" s="151"/>
      <c r="JHB4575" s="151"/>
      <c r="JHC4575" s="151"/>
      <c r="JHD4575" s="151"/>
      <c r="JHE4575" s="151"/>
      <c r="JHF4575" s="151"/>
      <c r="JHG4575" s="151"/>
      <c r="JHH4575" s="151"/>
      <c r="JHI4575" s="151"/>
      <c r="JHJ4575" s="151"/>
      <c r="JHK4575" s="151"/>
      <c r="JHL4575" s="151"/>
      <c r="JHM4575" s="151"/>
      <c r="JHN4575" s="151"/>
      <c r="JHO4575" s="151"/>
      <c r="JHP4575" s="151"/>
      <c r="JHQ4575" s="151"/>
      <c r="JHR4575" s="151"/>
      <c r="JHS4575" s="151"/>
      <c r="JHT4575" s="151"/>
      <c r="JHU4575" s="151"/>
      <c r="JHV4575" s="151"/>
      <c r="JHW4575" s="151"/>
      <c r="JHX4575" s="151"/>
      <c r="JHY4575" s="151"/>
      <c r="JHZ4575" s="151"/>
      <c r="JIA4575" s="151"/>
      <c r="JIB4575" s="151"/>
      <c r="JIC4575" s="151"/>
      <c r="JID4575" s="151"/>
      <c r="JIE4575" s="151"/>
      <c r="JIF4575" s="151"/>
      <c r="JIG4575" s="151"/>
      <c r="JIH4575" s="151"/>
      <c r="JII4575" s="151"/>
      <c r="JIJ4575" s="151"/>
      <c r="JIK4575" s="151"/>
      <c r="JIL4575" s="151"/>
      <c r="JIM4575" s="151"/>
      <c r="JIN4575" s="151"/>
      <c r="JIO4575" s="151"/>
      <c r="JIP4575" s="151"/>
      <c r="JIQ4575" s="151"/>
      <c r="JIR4575" s="151"/>
      <c r="JIS4575" s="151"/>
      <c r="JIT4575" s="151"/>
      <c r="JIU4575" s="151"/>
      <c r="JIV4575" s="151"/>
      <c r="JIW4575" s="151"/>
      <c r="JIX4575" s="151"/>
      <c r="JIY4575" s="151"/>
      <c r="JIZ4575" s="151"/>
      <c r="JJA4575" s="151"/>
      <c r="JJB4575" s="151"/>
      <c r="JJC4575" s="151"/>
      <c r="JJD4575" s="151"/>
      <c r="JJE4575" s="151"/>
      <c r="JJF4575" s="151"/>
      <c r="JJG4575" s="151"/>
      <c r="JJH4575" s="151"/>
      <c r="JJI4575" s="151"/>
      <c r="JJJ4575" s="151"/>
      <c r="JJK4575" s="151"/>
      <c r="JJL4575" s="151"/>
      <c r="JJM4575" s="151"/>
      <c r="JJN4575" s="151"/>
      <c r="JJO4575" s="151"/>
      <c r="JJP4575" s="151"/>
      <c r="JJQ4575" s="151"/>
      <c r="JJR4575" s="151"/>
      <c r="JJS4575" s="151"/>
      <c r="JJT4575" s="151"/>
      <c r="JJU4575" s="151"/>
      <c r="JJV4575" s="151"/>
      <c r="JJW4575" s="151"/>
      <c r="JJX4575" s="151"/>
      <c r="JJY4575" s="151"/>
      <c r="JJZ4575" s="151"/>
      <c r="JKA4575" s="151"/>
      <c r="JKB4575" s="151"/>
      <c r="JKC4575" s="151"/>
      <c r="JKD4575" s="151"/>
      <c r="JKE4575" s="151"/>
      <c r="JKF4575" s="151"/>
      <c r="JKG4575" s="151"/>
      <c r="JKH4575" s="151"/>
      <c r="JKI4575" s="151"/>
      <c r="JKJ4575" s="151"/>
      <c r="JKK4575" s="151"/>
      <c r="JKL4575" s="151"/>
      <c r="JKM4575" s="151"/>
      <c r="JKN4575" s="151"/>
      <c r="JKO4575" s="151"/>
      <c r="JKP4575" s="151"/>
      <c r="JKQ4575" s="151"/>
      <c r="JKR4575" s="151"/>
      <c r="JKS4575" s="151"/>
      <c r="JKT4575" s="151"/>
      <c r="JKU4575" s="151"/>
      <c r="JKV4575" s="151"/>
      <c r="JKW4575" s="151"/>
      <c r="JKX4575" s="151"/>
      <c r="JKY4575" s="151"/>
      <c r="JKZ4575" s="151"/>
      <c r="JLA4575" s="151"/>
      <c r="JLB4575" s="151"/>
      <c r="JLC4575" s="151"/>
      <c r="JLD4575" s="151"/>
      <c r="JLE4575" s="151"/>
      <c r="JLF4575" s="151"/>
      <c r="JLG4575" s="151"/>
      <c r="JLH4575" s="151"/>
      <c r="JLI4575" s="151"/>
      <c r="JLJ4575" s="151"/>
      <c r="JLK4575" s="151"/>
      <c r="JLL4575" s="151"/>
      <c r="JLM4575" s="151"/>
      <c r="JLN4575" s="151"/>
      <c r="JLO4575" s="151"/>
      <c r="JLP4575" s="151"/>
      <c r="JLQ4575" s="151"/>
      <c r="JLR4575" s="151"/>
      <c r="JLS4575" s="151"/>
      <c r="JLT4575" s="151"/>
      <c r="JLU4575" s="151"/>
      <c r="JLV4575" s="151"/>
      <c r="JLW4575" s="151"/>
      <c r="JLX4575" s="151"/>
      <c r="JLY4575" s="151"/>
      <c r="JLZ4575" s="151"/>
      <c r="JMA4575" s="151"/>
      <c r="JMB4575" s="151"/>
      <c r="JMC4575" s="151"/>
      <c r="JMD4575" s="151"/>
      <c r="JME4575" s="151"/>
      <c r="JMF4575" s="151"/>
      <c r="JMG4575" s="151"/>
      <c r="JMH4575" s="151"/>
      <c r="JMI4575" s="151"/>
      <c r="JMJ4575" s="151"/>
      <c r="JMK4575" s="151"/>
      <c r="JML4575" s="151"/>
      <c r="JMM4575" s="151"/>
      <c r="JMN4575" s="151"/>
      <c r="JMO4575" s="151"/>
      <c r="JMP4575" s="151"/>
      <c r="JMQ4575" s="151"/>
      <c r="JMR4575" s="151"/>
      <c r="JMS4575" s="151"/>
      <c r="JMT4575" s="151"/>
      <c r="JMU4575" s="151"/>
      <c r="JMV4575" s="151"/>
      <c r="JMW4575" s="151"/>
      <c r="JMX4575" s="151"/>
      <c r="JMY4575" s="151"/>
      <c r="JMZ4575" s="151"/>
      <c r="JNA4575" s="151"/>
      <c r="JNB4575" s="151"/>
      <c r="JNC4575" s="151"/>
      <c r="JND4575" s="151"/>
      <c r="JNE4575" s="151"/>
      <c r="JNF4575" s="151"/>
      <c r="JNG4575" s="151"/>
      <c r="JNH4575" s="151"/>
      <c r="JNI4575" s="151"/>
      <c r="JNJ4575" s="151"/>
      <c r="JNK4575" s="151"/>
      <c r="JNL4575" s="151"/>
      <c r="JNM4575" s="151"/>
      <c r="JNN4575" s="151"/>
      <c r="JNO4575" s="151"/>
      <c r="JNP4575" s="151"/>
      <c r="JNQ4575" s="151"/>
      <c r="JNR4575" s="151"/>
      <c r="JNS4575" s="151"/>
      <c r="JNT4575" s="151"/>
      <c r="JNU4575" s="151"/>
      <c r="JNV4575" s="151"/>
      <c r="JNW4575" s="151"/>
      <c r="JNX4575" s="151"/>
      <c r="JNY4575" s="151"/>
      <c r="JNZ4575" s="151"/>
      <c r="JOA4575" s="151"/>
      <c r="JOB4575" s="151"/>
      <c r="JOC4575" s="151"/>
      <c r="JOD4575" s="151"/>
      <c r="JOE4575" s="151"/>
      <c r="JOF4575" s="151"/>
      <c r="JOG4575" s="151"/>
      <c r="JOH4575" s="151"/>
      <c r="JOI4575" s="151"/>
      <c r="JOJ4575" s="151"/>
      <c r="JOK4575" s="151"/>
      <c r="JOL4575" s="151"/>
      <c r="JOM4575" s="151"/>
      <c r="JON4575" s="151"/>
      <c r="JOO4575" s="151"/>
      <c r="JOP4575" s="151"/>
      <c r="JOQ4575" s="151"/>
      <c r="JOR4575" s="151"/>
      <c r="JOS4575" s="151"/>
      <c r="JOT4575" s="151"/>
      <c r="JOU4575" s="151"/>
      <c r="JOV4575" s="151"/>
      <c r="JOW4575" s="151"/>
      <c r="JOX4575" s="151"/>
      <c r="JOY4575" s="151"/>
      <c r="JOZ4575" s="151"/>
      <c r="JPA4575" s="151"/>
      <c r="JPB4575" s="151"/>
      <c r="JPC4575" s="151"/>
      <c r="JPD4575" s="151"/>
      <c r="JPE4575" s="151"/>
      <c r="JPF4575" s="151"/>
      <c r="JPG4575" s="151"/>
      <c r="JPH4575" s="151"/>
      <c r="JPI4575" s="151"/>
      <c r="JPJ4575" s="151"/>
      <c r="JPK4575" s="151"/>
      <c r="JPL4575" s="151"/>
      <c r="JPM4575" s="151"/>
      <c r="JPN4575" s="151"/>
      <c r="JPO4575" s="151"/>
      <c r="JPP4575" s="151"/>
      <c r="JPQ4575" s="151"/>
      <c r="JPR4575" s="151"/>
      <c r="JPS4575" s="151"/>
      <c r="JPT4575" s="151"/>
      <c r="JPU4575" s="151"/>
      <c r="JPV4575" s="151"/>
      <c r="JPW4575" s="151"/>
      <c r="JPX4575" s="151"/>
      <c r="JPY4575" s="151"/>
      <c r="JPZ4575" s="151"/>
      <c r="JQA4575" s="151"/>
      <c r="JQB4575" s="151"/>
      <c r="JQC4575" s="151"/>
      <c r="JQD4575" s="151"/>
      <c r="JQE4575" s="151"/>
      <c r="JQF4575" s="151"/>
      <c r="JQG4575" s="151"/>
      <c r="JQH4575" s="151"/>
      <c r="JQI4575" s="151"/>
      <c r="JQJ4575" s="151"/>
      <c r="JQK4575" s="151"/>
      <c r="JQL4575" s="151"/>
      <c r="JQM4575" s="151"/>
      <c r="JQN4575" s="151"/>
      <c r="JQO4575" s="151"/>
      <c r="JQP4575" s="151"/>
      <c r="JQQ4575" s="151"/>
      <c r="JQR4575" s="151"/>
      <c r="JQS4575" s="151"/>
      <c r="JQT4575" s="151"/>
      <c r="JQU4575" s="151"/>
      <c r="JQV4575" s="151"/>
      <c r="JQW4575" s="151"/>
      <c r="JQX4575" s="151"/>
      <c r="JQY4575" s="151"/>
      <c r="JQZ4575" s="151"/>
      <c r="JRA4575" s="151"/>
      <c r="JRB4575" s="151"/>
      <c r="JRC4575" s="151"/>
      <c r="JRD4575" s="151"/>
      <c r="JRE4575" s="151"/>
      <c r="JRF4575" s="151"/>
      <c r="JRG4575" s="151"/>
      <c r="JRH4575" s="151"/>
      <c r="JRI4575" s="151"/>
      <c r="JRJ4575" s="151"/>
      <c r="JRK4575" s="151"/>
      <c r="JRL4575" s="151"/>
      <c r="JRM4575" s="151"/>
      <c r="JRN4575" s="151"/>
      <c r="JRO4575" s="151"/>
      <c r="JRP4575" s="151"/>
      <c r="JRQ4575" s="151"/>
      <c r="JRR4575" s="151"/>
      <c r="JRS4575" s="151"/>
      <c r="JRT4575" s="151"/>
      <c r="JRU4575" s="151"/>
      <c r="JRV4575" s="151"/>
      <c r="JRW4575" s="151"/>
      <c r="JRX4575" s="151"/>
      <c r="JRY4575" s="151"/>
      <c r="JRZ4575" s="151"/>
      <c r="JSA4575" s="151"/>
      <c r="JSB4575" s="151"/>
      <c r="JSC4575" s="151"/>
      <c r="JSD4575" s="151"/>
      <c r="JSE4575" s="151"/>
      <c r="JSF4575" s="151"/>
      <c r="JSG4575" s="151"/>
      <c r="JSH4575" s="151"/>
      <c r="JSI4575" s="151"/>
      <c r="JSJ4575" s="151"/>
      <c r="JSK4575" s="151"/>
      <c r="JSL4575" s="151"/>
      <c r="JSM4575" s="151"/>
      <c r="JSN4575" s="151"/>
      <c r="JSO4575" s="151"/>
      <c r="JSP4575" s="151"/>
      <c r="JSQ4575" s="151"/>
      <c r="JSR4575" s="151"/>
      <c r="JSS4575" s="151"/>
      <c r="JST4575" s="151"/>
      <c r="JSU4575" s="151"/>
      <c r="JSV4575" s="151"/>
      <c r="JSW4575" s="151"/>
      <c r="JSX4575" s="151"/>
      <c r="JSY4575" s="151"/>
      <c r="JSZ4575" s="151"/>
      <c r="JTA4575" s="151"/>
      <c r="JTB4575" s="151"/>
      <c r="JTC4575" s="151"/>
      <c r="JTD4575" s="151"/>
      <c r="JTE4575" s="151"/>
      <c r="JTF4575" s="151"/>
      <c r="JTG4575" s="151"/>
      <c r="JTH4575" s="151"/>
      <c r="JTI4575" s="151"/>
      <c r="JTJ4575" s="151"/>
      <c r="JTK4575" s="151"/>
      <c r="JTL4575" s="151"/>
      <c r="JTM4575" s="151"/>
      <c r="JTN4575" s="151"/>
      <c r="JTO4575" s="151"/>
      <c r="JTP4575" s="151"/>
      <c r="JTQ4575" s="151"/>
      <c r="JTR4575" s="151"/>
      <c r="JTS4575" s="151"/>
      <c r="JTT4575" s="151"/>
      <c r="JTU4575" s="151"/>
      <c r="JTV4575" s="151"/>
      <c r="JTW4575" s="151"/>
      <c r="JTX4575" s="151"/>
      <c r="JTY4575" s="151"/>
      <c r="JTZ4575" s="151"/>
      <c r="JUA4575" s="151"/>
      <c r="JUB4575" s="151"/>
      <c r="JUC4575" s="151"/>
      <c r="JUD4575" s="151"/>
      <c r="JUE4575" s="151"/>
      <c r="JUF4575" s="151"/>
      <c r="JUG4575" s="151"/>
      <c r="JUH4575" s="151"/>
      <c r="JUI4575" s="151"/>
      <c r="JUJ4575" s="151"/>
      <c r="JUK4575" s="151"/>
      <c r="JUL4575" s="151"/>
      <c r="JUM4575" s="151"/>
      <c r="JUN4575" s="151"/>
      <c r="JUO4575" s="151"/>
      <c r="JUP4575" s="151"/>
      <c r="JUQ4575" s="151"/>
      <c r="JUR4575" s="151"/>
      <c r="JUS4575" s="151"/>
      <c r="JUT4575" s="151"/>
      <c r="JUU4575" s="151"/>
      <c r="JUV4575" s="151"/>
      <c r="JUW4575" s="151"/>
      <c r="JUX4575" s="151"/>
      <c r="JUY4575" s="151"/>
      <c r="JUZ4575" s="151"/>
      <c r="JVA4575" s="151"/>
      <c r="JVB4575" s="151"/>
      <c r="JVC4575" s="151"/>
      <c r="JVD4575" s="151"/>
      <c r="JVE4575" s="151"/>
      <c r="JVF4575" s="151"/>
      <c r="JVG4575" s="151"/>
      <c r="JVH4575" s="151"/>
      <c r="JVI4575" s="151"/>
      <c r="JVJ4575" s="151"/>
      <c r="JVK4575" s="151"/>
      <c r="JVL4575" s="151"/>
      <c r="JVM4575" s="151"/>
      <c r="JVN4575" s="151"/>
      <c r="JVO4575" s="151"/>
      <c r="JVP4575" s="151"/>
      <c r="JVQ4575" s="151"/>
      <c r="JVR4575" s="151"/>
      <c r="JVS4575" s="151"/>
      <c r="JVT4575" s="151"/>
      <c r="JVU4575" s="151"/>
      <c r="JVV4575" s="151"/>
      <c r="JVW4575" s="151"/>
      <c r="JVX4575" s="151"/>
      <c r="JVY4575" s="151"/>
      <c r="JVZ4575" s="151"/>
      <c r="JWA4575" s="151"/>
      <c r="JWB4575" s="151"/>
      <c r="JWC4575" s="151"/>
      <c r="JWD4575" s="151"/>
      <c r="JWE4575" s="151"/>
      <c r="JWF4575" s="151"/>
      <c r="JWG4575" s="151"/>
      <c r="JWH4575" s="151"/>
      <c r="JWI4575" s="151"/>
      <c r="JWJ4575" s="151"/>
      <c r="JWK4575" s="151"/>
      <c r="JWL4575" s="151"/>
      <c r="JWM4575" s="151"/>
      <c r="JWN4575" s="151"/>
      <c r="JWO4575" s="151"/>
      <c r="JWP4575" s="151"/>
      <c r="JWQ4575" s="151"/>
      <c r="JWR4575" s="151"/>
      <c r="JWS4575" s="151"/>
      <c r="JWT4575" s="151"/>
      <c r="JWU4575" s="151"/>
      <c r="JWV4575" s="151"/>
      <c r="JWW4575" s="151"/>
      <c r="JWX4575" s="151"/>
      <c r="JWY4575" s="151"/>
      <c r="JWZ4575" s="151"/>
      <c r="JXA4575" s="151"/>
      <c r="JXB4575" s="151"/>
      <c r="JXC4575" s="151"/>
      <c r="JXD4575" s="151"/>
      <c r="JXE4575" s="151"/>
      <c r="JXF4575" s="151"/>
      <c r="JXG4575" s="151"/>
      <c r="JXH4575" s="151"/>
      <c r="JXI4575" s="151"/>
      <c r="JXJ4575" s="151"/>
      <c r="JXK4575" s="151"/>
      <c r="JXL4575" s="151"/>
      <c r="JXM4575" s="151"/>
      <c r="JXN4575" s="151"/>
      <c r="JXO4575" s="151"/>
      <c r="JXP4575" s="151"/>
      <c r="JXQ4575" s="151"/>
      <c r="JXR4575" s="151"/>
      <c r="JXS4575" s="151"/>
      <c r="JXT4575" s="151"/>
      <c r="JXU4575" s="151"/>
      <c r="JXV4575" s="151"/>
      <c r="JXW4575" s="151"/>
      <c r="JXX4575" s="151"/>
      <c r="JXY4575" s="151"/>
      <c r="JXZ4575" s="151"/>
      <c r="JYA4575" s="151"/>
      <c r="JYB4575" s="151"/>
      <c r="JYC4575" s="151"/>
      <c r="JYD4575" s="151"/>
      <c r="JYE4575" s="151"/>
      <c r="JYF4575" s="151"/>
      <c r="JYG4575" s="151"/>
      <c r="JYH4575" s="151"/>
      <c r="JYI4575" s="151"/>
      <c r="JYJ4575" s="151"/>
      <c r="JYK4575" s="151"/>
      <c r="JYL4575" s="151"/>
      <c r="JYM4575" s="151"/>
      <c r="JYN4575" s="151"/>
      <c r="JYO4575" s="151"/>
      <c r="JYP4575" s="151"/>
      <c r="JYQ4575" s="151"/>
      <c r="JYR4575" s="151"/>
      <c r="JYS4575" s="151"/>
      <c r="JYT4575" s="151"/>
      <c r="JYU4575" s="151"/>
      <c r="JYV4575" s="151"/>
      <c r="JYW4575" s="151"/>
      <c r="JYX4575" s="151"/>
      <c r="JYY4575" s="151"/>
      <c r="JYZ4575" s="151"/>
      <c r="JZA4575" s="151"/>
      <c r="JZB4575" s="151"/>
      <c r="JZC4575" s="151"/>
      <c r="JZD4575" s="151"/>
      <c r="JZE4575" s="151"/>
      <c r="JZF4575" s="151"/>
      <c r="JZG4575" s="151"/>
      <c r="JZH4575" s="151"/>
      <c r="JZI4575" s="151"/>
      <c r="JZJ4575" s="151"/>
      <c r="JZK4575" s="151"/>
      <c r="JZL4575" s="151"/>
      <c r="JZM4575" s="151"/>
      <c r="JZN4575" s="151"/>
      <c r="JZO4575" s="151"/>
      <c r="JZP4575" s="151"/>
      <c r="JZQ4575" s="151"/>
      <c r="JZR4575" s="151"/>
      <c r="JZS4575" s="151"/>
      <c r="JZT4575" s="151"/>
      <c r="JZU4575" s="151"/>
      <c r="JZV4575" s="151"/>
      <c r="JZW4575" s="151"/>
      <c r="JZX4575" s="151"/>
      <c r="JZY4575" s="151"/>
      <c r="JZZ4575" s="151"/>
      <c r="KAA4575" s="151"/>
      <c r="KAB4575" s="151"/>
      <c r="KAC4575" s="151"/>
      <c r="KAD4575" s="151"/>
      <c r="KAE4575" s="151"/>
      <c r="KAF4575" s="151"/>
      <c r="KAG4575" s="151"/>
      <c r="KAH4575" s="151"/>
      <c r="KAI4575" s="151"/>
      <c r="KAJ4575" s="151"/>
      <c r="KAK4575" s="151"/>
      <c r="KAL4575" s="151"/>
      <c r="KAM4575" s="151"/>
      <c r="KAN4575" s="151"/>
      <c r="KAO4575" s="151"/>
      <c r="KAP4575" s="151"/>
      <c r="KAQ4575" s="151"/>
      <c r="KAR4575" s="151"/>
      <c r="KAS4575" s="151"/>
      <c r="KAT4575" s="151"/>
      <c r="KAU4575" s="151"/>
      <c r="KAV4575" s="151"/>
      <c r="KAW4575" s="151"/>
      <c r="KAX4575" s="151"/>
      <c r="KAY4575" s="151"/>
      <c r="KAZ4575" s="151"/>
      <c r="KBA4575" s="151"/>
      <c r="KBB4575" s="151"/>
      <c r="KBC4575" s="151"/>
      <c r="KBD4575" s="151"/>
      <c r="KBE4575" s="151"/>
      <c r="KBF4575" s="151"/>
      <c r="KBG4575" s="151"/>
      <c r="KBH4575" s="151"/>
      <c r="KBI4575" s="151"/>
      <c r="KBJ4575" s="151"/>
      <c r="KBK4575" s="151"/>
      <c r="KBL4575" s="151"/>
      <c r="KBM4575" s="151"/>
      <c r="KBN4575" s="151"/>
      <c r="KBO4575" s="151"/>
      <c r="KBP4575" s="151"/>
      <c r="KBQ4575" s="151"/>
      <c r="KBR4575" s="151"/>
      <c r="KBS4575" s="151"/>
      <c r="KBT4575" s="151"/>
      <c r="KBU4575" s="151"/>
      <c r="KBV4575" s="151"/>
      <c r="KBW4575" s="151"/>
      <c r="KBX4575" s="151"/>
      <c r="KBY4575" s="151"/>
      <c r="KBZ4575" s="151"/>
      <c r="KCA4575" s="151"/>
      <c r="KCB4575" s="151"/>
      <c r="KCC4575" s="151"/>
      <c r="KCD4575" s="151"/>
      <c r="KCE4575" s="151"/>
      <c r="KCF4575" s="151"/>
      <c r="KCG4575" s="151"/>
      <c r="KCH4575" s="151"/>
      <c r="KCI4575" s="151"/>
      <c r="KCJ4575" s="151"/>
      <c r="KCK4575" s="151"/>
      <c r="KCL4575" s="151"/>
      <c r="KCM4575" s="151"/>
      <c r="KCN4575" s="151"/>
      <c r="KCO4575" s="151"/>
      <c r="KCP4575" s="151"/>
      <c r="KCQ4575" s="151"/>
      <c r="KCR4575" s="151"/>
      <c r="KCS4575" s="151"/>
      <c r="KCT4575" s="151"/>
      <c r="KCU4575" s="151"/>
      <c r="KCV4575" s="151"/>
      <c r="KCW4575" s="151"/>
      <c r="KCX4575" s="151"/>
      <c r="KCY4575" s="151"/>
      <c r="KCZ4575" s="151"/>
      <c r="KDA4575" s="151"/>
      <c r="KDB4575" s="151"/>
      <c r="KDC4575" s="151"/>
      <c r="KDD4575" s="151"/>
      <c r="KDE4575" s="151"/>
      <c r="KDF4575" s="151"/>
      <c r="KDG4575" s="151"/>
      <c r="KDH4575" s="151"/>
      <c r="KDI4575" s="151"/>
      <c r="KDJ4575" s="151"/>
      <c r="KDK4575" s="151"/>
      <c r="KDL4575" s="151"/>
      <c r="KDM4575" s="151"/>
      <c r="KDN4575" s="151"/>
      <c r="KDO4575" s="151"/>
      <c r="KDP4575" s="151"/>
      <c r="KDQ4575" s="151"/>
      <c r="KDR4575" s="151"/>
      <c r="KDS4575" s="151"/>
      <c r="KDT4575" s="151"/>
      <c r="KDU4575" s="151"/>
      <c r="KDV4575" s="151"/>
      <c r="KDW4575" s="151"/>
      <c r="KDX4575" s="151"/>
      <c r="KDY4575" s="151"/>
      <c r="KDZ4575" s="151"/>
      <c r="KEA4575" s="151"/>
      <c r="KEB4575" s="151"/>
      <c r="KEC4575" s="151"/>
      <c r="KED4575" s="151"/>
      <c r="KEE4575" s="151"/>
      <c r="KEF4575" s="151"/>
      <c r="KEG4575" s="151"/>
      <c r="KEH4575" s="151"/>
      <c r="KEI4575" s="151"/>
      <c r="KEJ4575" s="151"/>
      <c r="KEK4575" s="151"/>
      <c r="KEL4575" s="151"/>
      <c r="KEM4575" s="151"/>
      <c r="KEN4575" s="151"/>
      <c r="KEO4575" s="151"/>
      <c r="KEP4575" s="151"/>
      <c r="KEQ4575" s="151"/>
      <c r="KER4575" s="151"/>
      <c r="KES4575" s="151"/>
      <c r="KET4575" s="151"/>
      <c r="KEU4575" s="151"/>
      <c r="KEV4575" s="151"/>
      <c r="KEW4575" s="151"/>
      <c r="KEX4575" s="151"/>
      <c r="KEY4575" s="151"/>
      <c r="KEZ4575" s="151"/>
      <c r="KFA4575" s="151"/>
      <c r="KFB4575" s="151"/>
      <c r="KFC4575" s="151"/>
      <c r="KFD4575" s="151"/>
      <c r="KFE4575" s="151"/>
      <c r="KFF4575" s="151"/>
      <c r="KFG4575" s="151"/>
      <c r="KFH4575" s="151"/>
      <c r="KFI4575" s="151"/>
      <c r="KFJ4575" s="151"/>
      <c r="KFK4575" s="151"/>
      <c r="KFL4575" s="151"/>
      <c r="KFM4575" s="151"/>
      <c r="KFN4575" s="151"/>
      <c r="KFO4575" s="151"/>
      <c r="KFP4575" s="151"/>
      <c r="KFQ4575" s="151"/>
      <c r="KFR4575" s="151"/>
      <c r="KFS4575" s="151"/>
      <c r="KFT4575" s="151"/>
      <c r="KFU4575" s="151"/>
      <c r="KFV4575" s="151"/>
      <c r="KFW4575" s="151"/>
      <c r="KFX4575" s="151"/>
      <c r="KFY4575" s="151"/>
      <c r="KFZ4575" s="151"/>
      <c r="KGA4575" s="151"/>
      <c r="KGB4575" s="151"/>
      <c r="KGC4575" s="151"/>
      <c r="KGD4575" s="151"/>
      <c r="KGE4575" s="151"/>
      <c r="KGF4575" s="151"/>
      <c r="KGG4575" s="151"/>
      <c r="KGH4575" s="151"/>
      <c r="KGI4575" s="151"/>
      <c r="KGJ4575" s="151"/>
      <c r="KGK4575" s="151"/>
      <c r="KGL4575" s="151"/>
      <c r="KGM4575" s="151"/>
      <c r="KGN4575" s="151"/>
      <c r="KGO4575" s="151"/>
      <c r="KGP4575" s="151"/>
      <c r="KGQ4575" s="151"/>
      <c r="KGR4575" s="151"/>
      <c r="KGS4575" s="151"/>
      <c r="KGT4575" s="151"/>
      <c r="KGU4575" s="151"/>
      <c r="KGV4575" s="151"/>
      <c r="KGW4575" s="151"/>
      <c r="KGX4575" s="151"/>
      <c r="KGY4575" s="151"/>
      <c r="KGZ4575" s="151"/>
      <c r="KHA4575" s="151"/>
      <c r="KHB4575" s="151"/>
      <c r="KHC4575" s="151"/>
      <c r="KHD4575" s="151"/>
      <c r="KHE4575" s="151"/>
      <c r="KHF4575" s="151"/>
      <c r="KHG4575" s="151"/>
      <c r="KHH4575" s="151"/>
      <c r="KHI4575" s="151"/>
      <c r="KHJ4575" s="151"/>
      <c r="KHK4575" s="151"/>
      <c r="KHL4575" s="151"/>
      <c r="KHM4575" s="151"/>
      <c r="KHN4575" s="151"/>
      <c r="KHO4575" s="151"/>
      <c r="KHP4575" s="151"/>
      <c r="KHQ4575" s="151"/>
      <c r="KHR4575" s="151"/>
      <c r="KHS4575" s="151"/>
      <c r="KHT4575" s="151"/>
      <c r="KHU4575" s="151"/>
      <c r="KHV4575" s="151"/>
      <c r="KHW4575" s="151"/>
      <c r="KHX4575" s="151"/>
      <c r="KHY4575" s="151"/>
      <c r="KHZ4575" s="151"/>
      <c r="KIA4575" s="151"/>
      <c r="KIB4575" s="151"/>
      <c r="KIC4575" s="151"/>
      <c r="KID4575" s="151"/>
      <c r="KIE4575" s="151"/>
      <c r="KIF4575" s="151"/>
      <c r="KIG4575" s="151"/>
      <c r="KIH4575" s="151"/>
      <c r="KII4575" s="151"/>
      <c r="KIJ4575" s="151"/>
      <c r="KIK4575" s="151"/>
      <c r="KIL4575" s="151"/>
      <c r="KIM4575" s="151"/>
      <c r="KIN4575" s="151"/>
      <c r="KIO4575" s="151"/>
      <c r="KIP4575" s="151"/>
      <c r="KIQ4575" s="151"/>
      <c r="KIR4575" s="151"/>
      <c r="KIS4575" s="151"/>
      <c r="KIT4575" s="151"/>
      <c r="KIU4575" s="151"/>
      <c r="KIV4575" s="151"/>
      <c r="KIW4575" s="151"/>
      <c r="KIX4575" s="151"/>
      <c r="KIY4575" s="151"/>
      <c r="KIZ4575" s="151"/>
      <c r="KJA4575" s="151"/>
      <c r="KJB4575" s="151"/>
      <c r="KJC4575" s="151"/>
      <c r="KJD4575" s="151"/>
      <c r="KJE4575" s="151"/>
      <c r="KJF4575" s="151"/>
      <c r="KJG4575" s="151"/>
      <c r="KJH4575" s="151"/>
      <c r="KJI4575" s="151"/>
      <c r="KJJ4575" s="151"/>
      <c r="KJK4575" s="151"/>
      <c r="KJL4575" s="151"/>
      <c r="KJM4575" s="151"/>
      <c r="KJN4575" s="151"/>
      <c r="KJO4575" s="151"/>
      <c r="KJP4575" s="151"/>
      <c r="KJQ4575" s="151"/>
      <c r="KJR4575" s="151"/>
      <c r="KJS4575" s="151"/>
      <c r="KJT4575" s="151"/>
      <c r="KJU4575" s="151"/>
      <c r="KJV4575" s="151"/>
      <c r="KJW4575" s="151"/>
      <c r="KJX4575" s="151"/>
      <c r="KJY4575" s="151"/>
      <c r="KJZ4575" s="151"/>
      <c r="KKA4575" s="151"/>
      <c r="KKB4575" s="151"/>
      <c r="KKC4575" s="151"/>
      <c r="KKD4575" s="151"/>
      <c r="KKE4575" s="151"/>
      <c r="KKF4575" s="151"/>
      <c r="KKG4575" s="151"/>
      <c r="KKH4575" s="151"/>
      <c r="KKI4575" s="151"/>
      <c r="KKJ4575" s="151"/>
      <c r="KKK4575" s="151"/>
      <c r="KKL4575" s="151"/>
      <c r="KKM4575" s="151"/>
      <c r="KKN4575" s="151"/>
      <c r="KKO4575" s="151"/>
      <c r="KKP4575" s="151"/>
      <c r="KKQ4575" s="151"/>
      <c r="KKR4575" s="151"/>
      <c r="KKS4575" s="151"/>
      <c r="KKT4575" s="151"/>
      <c r="KKU4575" s="151"/>
      <c r="KKV4575" s="151"/>
      <c r="KKW4575" s="151"/>
      <c r="KKX4575" s="151"/>
      <c r="KKY4575" s="151"/>
      <c r="KKZ4575" s="151"/>
      <c r="KLA4575" s="151"/>
      <c r="KLB4575" s="151"/>
      <c r="KLC4575" s="151"/>
      <c r="KLD4575" s="151"/>
      <c r="KLE4575" s="151"/>
      <c r="KLF4575" s="151"/>
      <c r="KLG4575" s="151"/>
      <c r="KLH4575" s="151"/>
      <c r="KLI4575" s="151"/>
      <c r="KLJ4575" s="151"/>
      <c r="KLK4575" s="151"/>
      <c r="KLL4575" s="151"/>
      <c r="KLM4575" s="151"/>
      <c r="KLN4575" s="151"/>
      <c r="KLO4575" s="151"/>
      <c r="KLP4575" s="151"/>
      <c r="KLQ4575" s="151"/>
      <c r="KLR4575" s="151"/>
      <c r="KLS4575" s="151"/>
      <c r="KLT4575" s="151"/>
      <c r="KLU4575" s="151"/>
      <c r="KLV4575" s="151"/>
      <c r="KLW4575" s="151"/>
      <c r="KLX4575" s="151"/>
      <c r="KLY4575" s="151"/>
      <c r="KLZ4575" s="151"/>
      <c r="KMA4575" s="151"/>
      <c r="KMB4575" s="151"/>
      <c r="KMC4575" s="151"/>
      <c r="KMD4575" s="151"/>
      <c r="KME4575" s="151"/>
      <c r="KMF4575" s="151"/>
      <c r="KMG4575" s="151"/>
      <c r="KMH4575" s="151"/>
      <c r="KMI4575" s="151"/>
      <c r="KMJ4575" s="151"/>
      <c r="KMK4575" s="151"/>
      <c r="KML4575" s="151"/>
      <c r="KMM4575" s="151"/>
      <c r="KMN4575" s="151"/>
      <c r="KMO4575" s="151"/>
      <c r="KMP4575" s="151"/>
      <c r="KMQ4575" s="151"/>
      <c r="KMR4575" s="151"/>
      <c r="KMS4575" s="151"/>
      <c r="KMT4575" s="151"/>
      <c r="KMU4575" s="151"/>
      <c r="KMV4575" s="151"/>
      <c r="KMW4575" s="151"/>
      <c r="KMX4575" s="151"/>
      <c r="KMY4575" s="151"/>
      <c r="KMZ4575" s="151"/>
      <c r="KNA4575" s="151"/>
      <c r="KNB4575" s="151"/>
      <c r="KNC4575" s="151"/>
      <c r="KND4575" s="151"/>
      <c r="KNE4575" s="151"/>
      <c r="KNF4575" s="151"/>
      <c r="KNG4575" s="151"/>
      <c r="KNH4575" s="151"/>
      <c r="KNI4575" s="151"/>
      <c r="KNJ4575" s="151"/>
      <c r="KNK4575" s="151"/>
      <c r="KNL4575" s="151"/>
      <c r="KNM4575" s="151"/>
      <c r="KNN4575" s="151"/>
      <c r="KNO4575" s="151"/>
      <c r="KNP4575" s="151"/>
      <c r="KNQ4575" s="151"/>
      <c r="KNR4575" s="151"/>
      <c r="KNS4575" s="151"/>
      <c r="KNT4575" s="151"/>
      <c r="KNU4575" s="151"/>
      <c r="KNV4575" s="151"/>
      <c r="KNW4575" s="151"/>
      <c r="KNX4575" s="151"/>
      <c r="KNY4575" s="151"/>
      <c r="KNZ4575" s="151"/>
      <c r="KOA4575" s="151"/>
      <c r="KOB4575" s="151"/>
      <c r="KOC4575" s="151"/>
      <c r="KOD4575" s="151"/>
      <c r="KOE4575" s="151"/>
      <c r="KOF4575" s="151"/>
      <c r="KOG4575" s="151"/>
      <c r="KOH4575" s="151"/>
      <c r="KOI4575" s="151"/>
      <c r="KOJ4575" s="151"/>
      <c r="KOK4575" s="151"/>
      <c r="KOL4575" s="151"/>
      <c r="KOM4575" s="151"/>
      <c r="KON4575" s="151"/>
      <c r="KOO4575" s="151"/>
      <c r="KOP4575" s="151"/>
      <c r="KOQ4575" s="151"/>
      <c r="KOR4575" s="151"/>
      <c r="KOS4575" s="151"/>
      <c r="KOT4575" s="151"/>
      <c r="KOU4575" s="151"/>
      <c r="KOV4575" s="151"/>
      <c r="KOW4575" s="151"/>
      <c r="KOX4575" s="151"/>
      <c r="KOY4575" s="151"/>
      <c r="KOZ4575" s="151"/>
      <c r="KPA4575" s="151"/>
      <c r="KPB4575" s="151"/>
      <c r="KPC4575" s="151"/>
      <c r="KPD4575" s="151"/>
      <c r="KPE4575" s="151"/>
      <c r="KPF4575" s="151"/>
      <c r="KPG4575" s="151"/>
      <c r="KPH4575" s="151"/>
      <c r="KPI4575" s="151"/>
      <c r="KPJ4575" s="151"/>
      <c r="KPK4575" s="151"/>
      <c r="KPL4575" s="151"/>
      <c r="KPM4575" s="151"/>
      <c r="KPN4575" s="151"/>
      <c r="KPO4575" s="151"/>
      <c r="KPP4575" s="151"/>
      <c r="KPQ4575" s="151"/>
      <c r="KPR4575" s="151"/>
      <c r="KPS4575" s="151"/>
      <c r="KPT4575" s="151"/>
      <c r="KPU4575" s="151"/>
      <c r="KPV4575" s="151"/>
      <c r="KPW4575" s="151"/>
      <c r="KPX4575" s="151"/>
      <c r="KPY4575" s="151"/>
      <c r="KPZ4575" s="151"/>
      <c r="KQA4575" s="151"/>
      <c r="KQB4575" s="151"/>
      <c r="KQC4575" s="151"/>
      <c r="KQD4575" s="151"/>
      <c r="KQE4575" s="151"/>
      <c r="KQF4575" s="151"/>
      <c r="KQG4575" s="151"/>
      <c r="KQH4575" s="151"/>
      <c r="KQI4575" s="151"/>
      <c r="KQJ4575" s="151"/>
      <c r="KQK4575" s="151"/>
      <c r="KQL4575" s="151"/>
      <c r="KQM4575" s="151"/>
      <c r="KQN4575" s="151"/>
      <c r="KQO4575" s="151"/>
      <c r="KQP4575" s="151"/>
      <c r="KQQ4575" s="151"/>
      <c r="KQR4575" s="151"/>
      <c r="KQS4575" s="151"/>
      <c r="KQT4575" s="151"/>
      <c r="KQU4575" s="151"/>
      <c r="KQV4575" s="151"/>
      <c r="KQW4575" s="151"/>
      <c r="KQX4575" s="151"/>
      <c r="KQY4575" s="151"/>
      <c r="KQZ4575" s="151"/>
      <c r="KRA4575" s="151"/>
      <c r="KRB4575" s="151"/>
      <c r="KRC4575" s="151"/>
      <c r="KRD4575" s="151"/>
      <c r="KRE4575" s="151"/>
      <c r="KRF4575" s="151"/>
      <c r="KRG4575" s="151"/>
      <c r="KRH4575" s="151"/>
      <c r="KRI4575" s="151"/>
      <c r="KRJ4575" s="151"/>
      <c r="KRK4575" s="151"/>
      <c r="KRL4575" s="151"/>
      <c r="KRM4575" s="151"/>
      <c r="KRN4575" s="151"/>
      <c r="KRO4575" s="151"/>
      <c r="KRP4575" s="151"/>
      <c r="KRQ4575" s="151"/>
      <c r="KRR4575" s="151"/>
      <c r="KRS4575" s="151"/>
      <c r="KRT4575" s="151"/>
      <c r="KRU4575" s="151"/>
      <c r="KRV4575" s="151"/>
      <c r="KRW4575" s="151"/>
      <c r="KRX4575" s="151"/>
      <c r="KRY4575" s="151"/>
      <c r="KRZ4575" s="151"/>
      <c r="KSA4575" s="151"/>
      <c r="KSB4575" s="151"/>
      <c r="KSC4575" s="151"/>
      <c r="KSD4575" s="151"/>
      <c r="KSE4575" s="151"/>
      <c r="KSF4575" s="151"/>
      <c r="KSG4575" s="151"/>
      <c r="KSH4575" s="151"/>
      <c r="KSI4575" s="151"/>
      <c r="KSJ4575" s="151"/>
      <c r="KSK4575" s="151"/>
      <c r="KSL4575" s="151"/>
      <c r="KSM4575" s="151"/>
      <c r="KSN4575" s="151"/>
      <c r="KSO4575" s="151"/>
      <c r="KSP4575" s="151"/>
      <c r="KSQ4575" s="151"/>
      <c r="KSR4575" s="151"/>
      <c r="KSS4575" s="151"/>
      <c r="KST4575" s="151"/>
      <c r="KSU4575" s="151"/>
      <c r="KSV4575" s="151"/>
      <c r="KSW4575" s="151"/>
      <c r="KSX4575" s="151"/>
      <c r="KSY4575" s="151"/>
      <c r="KSZ4575" s="151"/>
      <c r="KTA4575" s="151"/>
      <c r="KTB4575" s="151"/>
      <c r="KTC4575" s="151"/>
      <c r="KTD4575" s="151"/>
      <c r="KTE4575" s="151"/>
      <c r="KTF4575" s="151"/>
      <c r="KTG4575" s="151"/>
      <c r="KTH4575" s="151"/>
      <c r="KTI4575" s="151"/>
      <c r="KTJ4575" s="151"/>
      <c r="KTK4575" s="151"/>
      <c r="KTL4575" s="151"/>
      <c r="KTM4575" s="151"/>
      <c r="KTN4575" s="151"/>
      <c r="KTO4575" s="151"/>
      <c r="KTP4575" s="151"/>
      <c r="KTQ4575" s="151"/>
      <c r="KTR4575" s="151"/>
      <c r="KTS4575" s="151"/>
      <c r="KTT4575" s="151"/>
      <c r="KTU4575" s="151"/>
      <c r="KTV4575" s="151"/>
      <c r="KTW4575" s="151"/>
      <c r="KTX4575" s="151"/>
      <c r="KTY4575" s="151"/>
      <c r="KTZ4575" s="151"/>
      <c r="KUA4575" s="151"/>
      <c r="KUB4575" s="151"/>
      <c r="KUC4575" s="151"/>
      <c r="KUD4575" s="151"/>
      <c r="KUE4575" s="151"/>
      <c r="KUF4575" s="151"/>
      <c r="KUG4575" s="151"/>
      <c r="KUH4575" s="151"/>
      <c r="KUI4575" s="151"/>
      <c r="KUJ4575" s="151"/>
      <c r="KUK4575" s="151"/>
      <c r="KUL4575" s="151"/>
      <c r="KUM4575" s="151"/>
      <c r="KUN4575" s="151"/>
      <c r="KUO4575" s="151"/>
      <c r="KUP4575" s="151"/>
      <c r="KUQ4575" s="151"/>
      <c r="KUR4575" s="151"/>
      <c r="KUS4575" s="151"/>
      <c r="KUT4575" s="151"/>
      <c r="KUU4575" s="151"/>
      <c r="KUV4575" s="151"/>
      <c r="KUW4575" s="151"/>
      <c r="KUX4575" s="151"/>
      <c r="KUY4575" s="151"/>
      <c r="KUZ4575" s="151"/>
      <c r="KVA4575" s="151"/>
      <c r="KVB4575" s="151"/>
      <c r="KVC4575" s="151"/>
      <c r="KVD4575" s="151"/>
      <c r="KVE4575" s="151"/>
      <c r="KVF4575" s="151"/>
      <c r="KVG4575" s="151"/>
      <c r="KVH4575" s="151"/>
      <c r="KVI4575" s="151"/>
      <c r="KVJ4575" s="151"/>
      <c r="KVK4575" s="151"/>
      <c r="KVL4575" s="151"/>
      <c r="KVM4575" s="151"/>
      <c r="KVN4575" s="151"/>
      <c r="KVO4575" s="151"/>
      <c r="KVP4575" s="151"/>
      <c r="KVQ4575" s="151"/>
      <c r="KVR4575" s="151"/>
      <c r="KVS4575" s="151"/>
      <c r="KVT4575" s="151"/>
      <c r="KVU4575" s="151"/>
      <c r="KVV4575" s="151"/>
      <c r="KVW4575" s="151"/>
      <c r="KVX4575" s="151"/>
      <c r="KVY4575" s="151"/>
      <c r="KVZ4575" s="151"/>
      <c r="KWA4575" s="151"/>
      <c r="KWB4575" s="151"/>
      <c r="KWC4575" s="151"/>
      <c r="KWD4575" s="151"/>
      <c r="KWE4575" s="151"/>
      <c r="KWF4575" s="151"/>
      <c r="KWG4575" s="151"/>
      <c r="KWH4575" s="151"/>
      <c r="KWI4575" s="151"/>
      <c r="KWJ4575" s="151"/>
      <c r="KWK4575" s="151"/>
      <c r="KWL4575" s="151"/>
      <c r="KWM4575" s="151"/>
      <c r="KWN4575" s="151"/>
      <c r="KWO4575" s="151"/>
      <c r="KWP4575" s="151"/>
      <c r="KWQ4575" s="151"/>
      <c r="KWR4575" s="151"/>
      <c r="KWS4575" s="151"/>
      <c r="KWT4575" s="151"/>
      <c r="KWU4575" s="151"/>
      <c r="KWV4575" s="151"/>
      <c r="KWW4575" s="151"/>
      <c r="KWX4575" s="151"/>
      <c r="KWY4575" s="151"/>
      <c r="KWZ4575" s="151"/>
      <c r="KXA4575" s="151"/>
      <c r="KXB4575" s="151"/>
      <c r="KXC4575" s="151"/>
      <c r="KXD4575" s="151"/>
      <c r="KXE4575" s="151"/>
      <c r="KXF4575" s="151"/>
      <c r="KXG4575" s="151"/>
      <c r="KXH4575" s="151"/>
      <c r="KXI4575" s="151"/>
      <c r="KXJ4575" s="151"/>
      <c r="KXK4575" s="151"/>
      <c r="KXL4575" s="151"/>
      <c r="KXM4575" s="151"/>
      <c r="KXN4575" s="151"/>
      <c r="KXO4575" s="151"/>
      <c r="KXP4575" s="151"/>
      <c r="KXQ4575" s="151"/>
      <c r="KXR4575" s="151"/>
      <c r="KXS4575" s="151"/>
      <c r="KXT4575" s="151"/>
      <c r="KXU4575" s="151"/>
      <c r="KXV4575" s="151"/>
      <c r="KXW4575" s="151"/>
      <c r="KXX4575" s="151"/>
      <c r="KXY4575" s="151"/>
      <c r="KXZ4575" s="151"/>
      <c r="KYA4575" s="151"/>
      <c r="KYB4575" s="151"/>
      <c r="KYC4575" s="151"/>
      <c r="KYD4575" s="151"/>
      <c r="KYE4575" s="151"/>
      <c r="KYF4575" s="151"/>
      <c r="KYG4575" s="151"/>
      <c r="KYH4575" s="151"/>
      <c r="KYI4575" s="151"/>
      <c r="KYJ4575" s="151"/>
      <c r="KYK4575" s="151"/>
      <c r="KYL4575" s="151"/>
      <c r="KYM4575" s="151"/>
      <c r="KYN4575" s="151"/>
      <c r="KYO4575" s="151"/>
      <c r="KYP4575" s="151"/>
      <c r="KYQ4575" s="151"/>
      <c r="KYR4575" s="151"/>
      <c r="KYS4575" s="151"/>
      <c r="KYT4575" s="151"/>
      <c r="KYU4575" s="151"/>
      <c r="KYV4575" s="151"/>
      <c r="KYW4575" s="151"/>
      <c r="KYX4575" s="151"/>
      <c r="KYY4575" s="151"/>
      <c r="KYZ4575" s="151"/>
      <c r="KZA4575" s="151"/>
      <c r="KZB4575" s="151"/>
      <c r="KZC4575" s="151"/>
      <c r="KZD4575" s="151"/>
      <c r="KZE4575" s="151"/>
      <c r="KZF4575" s="151"/>
      <c r="KZG4575" s="151"/>
      <c r="KZH4575" s="151"/>
      <c r="KZI4575" s="151"/>
      <c r="KZJ4575" s="151"/>
      <c r="KZK4575" s="151"/>
      <c r="KZL4575" s="151"/>
      <c r="KZM4575" s="151"/>
      <c r="KZN4575" s="151"/>
      <c r="KZO4575" s="151"/>
      <c r="KZP4575" s="151"/>
      <c r="KZQ4575" s="151"/>
      <c r="KZR4575" s="151"/>
      <c r="KZS4575" s="151"/>
      <c r="KZT4575" s="151"/>
      <c r="KZU4575" s="151"/>
      <c r="KZV4575" s="151"/>
      <c r="KZW4575" s="151"/>
      <c r="KZX4575" s="151"/>
      <c r="KZY4575" s="151"/>
      <c r="KZZ4575" s="151"/>
      <c r="LAA4575" s="151"/>
      <c r="LAB4575" s="151"/>
      <c r="LAC4575" s="151"/>
      <c r="LAD4575" s="151"/>
      <c r="LAE4575" s="151"/>
      <c r="LAF4575" s="151"/>
      <c r="LAG4575" s="151"/>
      <c r="LAH4575" s="151"/>
      <c r="LAI4575" s="151"/>
      <c r="LAJ4575" s="151"/>
      <c r="LAK4575" s="151"/>
      <c r="LAL4575" s="151"/>
      <c r="LAM4575" s="151"/>
      <c r="LAN4575" s="151"/>
      <c r="LAO4575" s="151"/>
      <c r="LAP4575" s="151"/>
      <c r="LAQ4575" s="151"/>
      <c r="LAR4575" s="151"/>
      <c r="LAS4575" s="151"/>
      <c r="LAT4575" s="151"/>
      <c r="LAU4575" s="151"/>
      <c r="LAV4575" s="151"/>
      <c r="LAW4575" s="151"/>
      <c r="LAX4575" s="151"/>
      <c r="LAY4575" s="151"/>
      <c r="LAZ4575" s="151"/>
      <c r="LBA4575" s="151"/>
      <c r="LBB4575" s="151"/>
      <c r="LBC4575" s="151"/>
      <c r="LBD4575" s="151"/>
      <c r="LBE4575" s="151"/>
      <c r="LBF4575" s="151"/>
      <c r="LBG4575" s="151"/>
      <c r="LBH4575" s="151"/>
      <c r="LBI4575" s="151"/>
      <c r="LBJ4575" s="151"/>
      <c r="LBK4575" s="151"/>
      <c r="LBL4575" s="151"/>
      <c r="LBM4575" s="151"/>
      <c r="LBN4575" s="151"/>
      <c r="LBO4575" s="151"/>
      <c r="LBP4575" s="151"/>
      <c r="LBQ4575" s="151"/>
      <c r="LBR4575" s="151"/>
      <c r="LBS4575" s="151"/>
      <c r="LBT4575" s="151"/>
      <c r="LBU4575" s="151"/>
      <c r="LBV4575" s="151"/>
      <c r="LBW4575" s="151"/>
      <c r="LBX4575" s="151"/>
      <c r="LBY4575" s="151"/>
      <c r="LBZ4575" s="151"/>
      <c r="LCA4575" s="151"/>
      <c r="LCB4575" s="151"/>
      <c r="LCC4575" s="151"/>
      <c r="LCD4575" s="151"/>
      <c r="LCE4575" s="151"/>
      <c r="LCF4575" s="151"/>
      <c r="LCG4575" s="151"/>
      <c r="LCH4575" s="151"/>
      <c r="LCI4575" s="151"/>
      <c r="LCJ4575" s="151"/>
      <c r="LCK4575" s="151"/>
      <c r="LCL4575" s="151"/>
      <c r="LCM4575" s="151"/>
      <c r="LCN4575" s="151"/>
      <c r="LCO4575" s="151"/>
      <c r="LCP4575" s="151"/>
      <c r="LCQ4575" s="151"/>
      <c r="LCR4575" s="151"/>
      <c r="LCS4575" s="151"/>
      <c r="LCT4575" s="151"/>
      <c r="LCU4575" s="151"/>
      <c r="LCV4575" s="151"/>
      <c r="LCW4575" s="151"/>
      <c r="LCX4575" s="151"/>
      <c r="LCY4575" s="151"/>
      <c r="LCZ4575" s="151"/>
      <c r="LDA4575" s="151"/>
      <c r="LDB4575" s="151"/>
      <c r="LDC4575" s="151"/>
      <c r="LDD4575" s="151"/>
      <c r="LDE4575" s="151"/>
      <c r="LDF4575" s="151"/>
      <c r="LDG4575" s="151"/>
      <c r="LDH4575" s="151"/>
      <c r="LDI4575" s="151"/>
      <c r="LDJ4575" s="151"/>
      <c r="LDK4575" s="151"/>
      <c r="LDL4575" s="151"/>
      <c r="LDM4575" s="151"/>
      <c r="LDN4575" s="151"/>
      <c r="LDO4575" s="151"/>
      <c r="LDP4575" s="151"/>
      <c r="LDQ4575" s="151"/>
      <c r="LDR4575" s="151"/>
      <c r="LDS4575" s="151"/>
      <c r="LDT4575" s="151"/>
      <c r="LDU4575" s="151"/>
      <c r="LDV4575" s="151"/>
      <c r="LDW4575" s="151"/>
      <c r="LDX4575" s="151"/>
      <c r="LDY4575" s="151"/>
      <c r="LDZ4575" s="151"/>
      <c r="LEA4575" s="151"/>
      <c r="LEB4575" s="151"/>
      <c r="LEC4575" s="151"/>
      <c r="LED4575" s="151"/>
      <c r="LEE4575" s="151"/>
      <c r="LEF4575" s="151"/>
      <c r="LEG4575" s="151"/>
      <c r="LEH4575" s="151"/>
      <c r="LEI4575" s="151"/>
      <c r="LEJ4575" s="151"/>
      <c r="LEK4575" s="151"/>
      <c r="LEL4575" s="151"/>
      <c r="LEM4575" s="151"/>
      <c r="LEN4575" s="151"/>
      <c r="LEO4575" s="151"/>
      <c r="LEP4575" s="151"/>
      <c r="LEQ4575" s="151"/>
      <c r="LER4575" s="151"/>
      <c r="LES4575" s="151"/>
      <c r="LET4575" s="151"/>
      <c r="LEU4575" s="151"/>
      <c r="LEV4575" s="151"/>
      <c r="LEW4575" s="151"/>
      <c r="LEX4575" s="151"/>
      <c r="LEY4575" s="151"/>
      <c r="LEZ4575" s="151"/>
      <c r="LFA4575" s="151"/>
      <c r="LFB4575" s="151"/>
      <c r="LFC4575" s="151"/>
      <c r="LFD4575" s="151"/>
      <c r="LFE4575" s="151"/>
      <c r="LFF4575" s="151"/>
      <c r="LFG4575" s="151"/>
      <c r="LFH4575" s="151"/>
      <c r="LFI4575" s="151"/>
      <c r="LFJ4575" s="151"/>
      <c r="LFK4575" s="151"/>
      <c r="LFL4575" s="151"/>
      <c r="LFM4575" s="151"/>
      <c r="LFN4575" s="151"/>
      <c r="LFO4575" s="151"/>
      <c r="LFP4575" s="151"/>
      <c r="LFQ4575" s="151"/>
      <c r="LFR4575" s="151"/>
      <c r="LFS4575" s="151"/>
      <c r="LFT4575" s="151"/>
      <c r="LFU4575" s="151"/>
      <c r="LFV4575" s="151"/>
      <c r="LFW4575" s="151"/>
      <c r="LFX4575" s="151"/>
      <c r="LFY4575" s="151"/>
      <c r="LFZ4575" s="151"/>
      <c r="LGA4575" s="151"/>
      <c r="LGB4575" s="151"/>
      <c r="LGC4575" s="151"/>
      <c r="LGD4575" s="151"/>
      <c r="LGE4575" s="151"/>
      <c r="LGF4575" s="151"/>
      <c r="LGG4575" s="151"/>
      <c r="LGH4575" s="151"/>
      <c r="LGI4575" s="151"/>
      <c r="LGJ4575" s="151"/>
      <c r="LGK4575" s="151"/>
      <c r="LGL4575" s="151"/>
      <c r="LGM4575" s="151"/>
      <c r="LGN4575" s="151"/>
      <c r="LGO4575" s="151"/>
      <c r="LGP4575" s="151"/>
      <c r="LGQ4575" s="151"/>
      <c r="LGR4575" s="151"/>
      <c r="LGS4575" s="151"/>
      <c r="LGT4575" s="151"/>
      <c r="LGU4575" s="151"/>
      <c r="LGV4575" s="151"/>
      <c r="LGW4575" s="151"/>
      <c r="LGX4575" s="151"/>
      <c r="LGY4575" s="151"/>
      <c r="LGZ4575" s="151"/>
      <c r="LHA4575" s="151"/>
      <c r="LHB4575" s="151"/>
      <c r="LHC4575" s="151"/>
      <c r="LHD4575" s="151"/>
      <c r="LHE4575" s="151"/>
      <c r="LHF4575" s="151"/>
      <c r="LHG4575" s="151"/>
      <c r="LHH4575" s="151"/>
      <c r="LHI4575" s="151"/>
      <c r="LHJ4575" s="151"/>
      <c r="LHK4575" s="151"/>
      <c r="LHL4575" s="151"/>
      <c r="LHM4575" s="151"/>
      <c r="LHN4575" s="151"/>
      <c r="LHO4575" s="151"/>
      <c r="LHP4575" s="151"/>
      <c r="LHQ4575" s="151"/>
      <c r="LHR4575" s="151"/>
      <c r="LHS4575" s="151"/>
      <c r="LHT4575" s="151"/>
      <c r="LHU4575" s="151"/>
      <c r="LHV4575" s="151"/>
      <c r="LHW4575" s="151"/>
      <c r="LHX4575" s="151"/>
      <c r="LHY4575" s="151"/>
      <c r="LHZ4575" s="151"/>
      <c r="LIA4575" s="151"/>
      <c r="LIB4575" s="151"/>
      <c r="LIC4575" s="151"/>
      <c r="LID4575" s="151"/>
      <c r="LIE4575" s="151"/>
      <c r="LIF4575" s="151"/>
      <c r="LIG4575" s="151"/>
      <c r="LIH4575" s="151"/>
      <c r="LII4575" s="151"/>
      <c r="LIJ4575" s="151"/>
      <c r="LIK4575" s="151"/>
      <c r="LIL4575" s="151"/>
      <c r="LIM4575" s="151"/>
      <c r="LIN4575" s="151"/>
      <c r="LIO4575" s="151"/>
      <c r="LIP4575" s="151"/>
      <c r="LIQ4575" s="151"/>
      <c r="LIR4575" s="151"/>
      <c r="LIS4575" s="151"/>
      <c r="LIT4575" s="151"/>
      <c r="LIU4575" s="151"/>
      <c r="LIV4575" s="151"/>
      <c r="LIW4575" s="151"/>
      <c r="LIX4575" s="151"/>
      <c r="LIY4575" s="151"/>
      <c r="LIZ4575" s="151"/>
      <c r="LJA4575" s="151"/>
      <c r="LJB4575" s="151"/>
      <c r="LJC4575" s="151"/>
      <c r="LJD4575" s="151"/>
      <c r="LJE4575" s="151"/>
      <c r="LJF4575" s="151"/>
      <c r="LJG4575" s="151"/>
      <c r="LJH4575" s="151"/>
      <c r="LJI4575" s="151"/>
      <c r="LJJ4575" s="151"/>
      <c r="LJK4575" s="151"/>
      <c r="LJL4575" s="151"/>
      <c r="LJM4575" s="151"/>
      <c r="LJN4575" s="151"/>
      <c r="LJO4575" s="151"/>
      <c r="LJP4575" s="151"/>
      <c r="LJQ4575" s="151"/>
      <c r="LJR4575" s="151"/>
      <c r="LJS4575" s="151"/>
      <c r="LJT4575" s="151"/>
      <c r="LJU4575" s="151"/>
      <c r="LJV4575" s="151"/>
      <c r="LJW4575" s="151"/>
      <c r="LJX4575" s="151"/>
      <c r="LJY4575" s="151"/>
      <c r="LJZ4575" s="151"/>
      <c r="LKA4575" s="151"/>
      <c r="LKB4575" s="151"/>
      <c r="LKC4575" s="151"/>
      <c r="LKD4575" s="151"/>
      <c r="LKE4575" s="151"/>
      <c r="LKF4575" s="151"/>
      <c r="LKG4575" s="151"/>
      <c r="LKH4575" s="151"/>
      <c r="LKI4575" s="151"/>
      <c r="LKJ4575" s="151"/>
      <c r="LKK4575" s="151"/>
      <c r="LKL4575" s="151"/>
      <c r="LKM4575" s="151"/>
      <c r="LKN4575" s="151"/>
      <c r="LKO4575" s="151"/>
      <c r="LKP4575" s="151"/>
      <c r="LKQ4575" s="151"/>
      <c r="LKR4575" s="151"/>
      <c r="LKS4575" s="151"/>
      <c r="LKT4575" s="151"/>
      <c r="LKU4575" s="151"/>
      <c r="LKV4575" s="151"/>
      <c r="LKW4575" s="151"/>
      <c r="LKX4575" s="151"/>
      <c r="LKY4575" s="151"/>
      <c r="LKZ4575" s="151"/>
      <c r="LLA4575" s="151"/>
      <c r="LLB4575" s="151"/>
      <c r="LLC4575" s="151"/>
      <c r="LLD4575" s="151"/>
      <c r="LLE4575" s="151"/>
      <c r="LLF4575" s="151"/>
      <c r="LLG4575" s="151"/>
      <c r="LLH4575" s="151"/>
      <c r="LLI4575" s="151"/>
      <c r="LLJ4575" s="151"/>
      <c r="LLK4575" s="151"/>
      <c r="LLL4575" s="151"/>
      <c r="LLM4575" s="151"/>
      <c r="LLN4575" s="151"/>
      <c r="LLO4575" s="151"/>
      <c r="LLP4575" s="151"/>
      <c r="LLQ4575" s="151"/>
      <c r="LLR4575" s="151"/>
      <c r="LLS4575" s="151"/>
      <c r="LLT4575" s="151"/>
      <c r="LLU4575" s="151"/>
      <c r="LLV4575" s="151"/>
      <c r="LLW4575" s="151"/>
      <c r="LLX4575" s="151"/>
      <c r="LLY4575" s="151"/>
      <c r="LLZ4575" s="151"/>
      <c r="LMA4575" s="151"/>
      <c r="LMB4575" s="151"/>
      <c r="LMC4575" s="151"/>
      <c r="LMD4575" s="151"/>
      <c r="LME4575" s="151"/>
      <c r="LMF4575" s="151"/>
      <c r="LMG4575" s="151"/>
      <c r="LMH4575" s="151"/>
      <c r="LMI4575" s="151"/>
      <c r="LMJ4575" s="151"/>
      <c r="LMK4575" s="151"/>
      <c r="LML4575" s="151"/>
      <c r="LMM4575" s="151"/>
      <c r="LMN4575" s="151"/>
      <c r="LMO4575" s="151"/>
      <c r="LMP4575" s="151"/>
      <c r="LMQ4575" s="151"/>
      <c r="LMR4575" s="151"/>
      <c r="LMS4575" s="151"/>
      <c r="LMT4575" s="151"/>
      <c r="LMU4575" s="151"/>
      <c r="LMV4575" s="151"/>
      <c r="LMW4575" s="151"/>
      <c r="LMX4575" s="151"/>
      <c r="LMY4575" s="151"/>
      <c r="LMZ4575" s="151"/>
      <c r="LNA4575" s="151"/>
      <c r="LNB4575" s="151"/>
      <c r="LNC4575" s="151"/>
      <c r="LND4575" s="151"/>
      <c r="LNE4575" s="151"/>
      <c r="LNF4575" s="151"/>
      <c r="LNG4575" s="151"/>
      <c r="LNH4575" s="151"/>
      <c r="LNI4575" s="151"/>
      <c r="LNJ4575" s="151"/>
      <c r="LNK4575" s="151"/>
      <c r="LNL4575" s="151"/>
      <c r="LNM4575" s="151"/>
      <c r="LNN4575" s="151"/>
      <c r="LNO4575" s="151"/>
      <c r="LNP4575" s="151"/>
      <c r="LNQ4575" s="151"/>
      <c r="LNR4575" s="151"/>
      <c r="LNS4575" s="151"/>
      <c r="LNT4575" s="151"/>
      <c r="LNU4575" s="151"/>
      <c r="LNV4575" s="151"/>
      <c r="LNW4575" s="151"/>
      <c r="LNX4575" s="151"/>
      <c r="LNY4575" s="151"/>
      <c r="LNZ4575" s="151"/>
      <c r="LOA4575" s="151"/>
      <c r="LOB4575" s="151"/>
      <c r="LOC4575" s="151"/>
      <c r="LOD4575" s="151"/>
      <c r="LOE4575" s="151"/>
      <c r="LOF4575" s="151"/>
      <c r="LOG4575" s="151"/>
      <c r="LOH4575" s="151"/>
      <c r="LOI4575" s="151"/>
      <c r="LOJ4575" s="151"/>
      <c r="LOK4575" s="151"/>
      <c r="LOL4575" s="151"/>
      <c r="LOM4575" s="151"/>
      <c r="LON4575" s="151"/>
      <c r="LOO4575" s="151"/>
      <c r="LOP4575" s="151"/>
      <c r="LOQ4575" s="151"/>
      <c r="LOR4575" s="151"/>
      <c r="LOS4575" s="151"/>
      <c r="LOT4575" s="151"/>
      <c r="LOU4575" s="151"/>
      <c r="LOV4575" s="151"/>
      <c r="LOW4575" s="151"/>
      <c r="LOX4575" s="151"/>
      <c r="LOY4575" s="151"/>
      <c r="LOZ4575" s="151"/>
      <c r="LPA4575" s="151"/>
      <c r="LPB4575" s="151"/>
      <c r="LPC4575" s="151"/>
      <c r="LPD4575" s="151"/>
      <c r="LPE4575" s="151"/>
      <c r="LPF4575" s="151"/>
      <c r="LPG4575" s="151"/>
      <c r="LPH4575" s="151"/>
      <c r="LPI4575" s="151"/>
      <c r="LPJ4575" s="151"/>
      <c r="LPK4575" s="151"/>
      <c r="LPL4575" s="151"/>
      <c r="LPM4575" s="151"/>
      <c r="LPN4575" s="151"/>
      <c r="LPO4575" s="151"/>
      <c r="LPP4575" s="151"/>
      <c r="LPQ4575" s="151"/>
      <c r="LPR4575" s="151"/>
      <c r="LPS4575" s="151"/>
      <c r="LPT4575" s="151"/>
      <c r="LPU4575" s="151"/>
      <c r="LPV4575" s="151"/>
      <c r="LPW4575" s="151"/>
      <c r="LPX4575" s="151"/>
      <c r="LPY4575" s="151"/>
      <c r="LPZ4575" s="151"/>
      <c r="LQA4575" s="151"/>
      <c r="LQB4575" s="151"/>
      <c r="LQC4575" s="151"/>
      <c r="LQD4575" s="151"/>
      <c r="LQE4575" s="151"/>
      <c r="LQF4575" s="151"/>
      <c r="LQG4575" s="151"/>
      <c r="LQH4575" s="151"/>
      <c r="LQI4575" s="151"/>
      <c r="LQJ4575" s="151"/>
      <c r="LQK4575" s="151"/>
      <c r="LQL4575" s="151"/>
      <c r="LQM4575" s="151"/>
      <c r="LQN4575" s="151"/>
      <c r="LQO4575" s="151"/>
      <c r="LQP4575" s="151"/>
      <c r="LQQ4575" s="151"/>
      <c r="LQR4575" s="151"/>
      <c r="LQS4575" s="151"/>
      <c r="LQT4575" s="151"/>
      <c r="LQU4575" s="151"/>
      <c r="LQV4575" s="151"/>
      <c r="LQW4575" s="151"/>
      <c r="LQX4575" s="151"/>
      <c r="LQY4575" s="151"/>
      <c r="LQZ4575" s="151"/>
      <c r="LRA4575" s="151"/>
      <c r="LRB4575" s="151"/>
      <c r="LRC4575" s="151"/>
      <c r="LRD4575" s="151"/>
      <c r="LRE4575" s="151"/>
      <c r="LRF4575" s="151"/>
      <c r="LRG4575" s="151"/>
      <c r="LRH4575" s="151"/>
      <c r="LRI4575" s="151"/>
      <c r="LRJ4575" s="151"/>
      <c r="LRK4575" s="151"/>
      <c r="LRL4575" s="151"/>
      <c r="LRM4575" s="151"/>
      <c r="LRN4575" s="151"/>
      <c r="LRO4575" s="151"/>
      <c r="LRP4575" s="151"/>
      <c r="LRQ4575" s="151"/>
      <c r="LRR4575" s="151"/>
      <c r="LRS4575" s="151"/>
      <c r="LRT4575" s="151"/>
      <c r="LRU4575" s="151"/>
      <c r="LRV4575" s="151"/>
      <c r="LRW4575" s="151"/>
      <c r="LRX4575" s="151"/>
      <c r="LRY4575" s="151"/>
      <c r="LRZ4575" s="151"/>
      <c r="LSA4575" s="151"/>
      <c r="LSB4575" s="151"/>
      <c r="LSC4575" s="151"/>
      <c r="LSD4575" s="151"/>
      <c r="LSE4575" s="151"/>
      <c r="LSF4575" s="151"/>
      <c r="LSG4575" s="151"/>
      <c r="LSH4575" s="151"/>
      <c r="LSI4575" s="151"/>
      <c r="LSJ4575" s="151"/>
      <c r="LSK4575" s="151"/>
      <c r="LSL4575" s="151"/>
      <c r="LSM4575" s="151"/>
      <c r="LSN4575" s="151"/>
      <c r="LSO4575" s="151"/>
      <c r="LSP4575" s="151"/>
      <c r="LSQ4575" s="151"/>
      <c r="LSR4575" s="151"/>
      <c r="LSS4575" s="151"/>
      <c r="LST4575" s="151"/>
      <c r="LSU4575" s="151"/>
      <c r="LSV4575" s="151"/>
      <c r="LSW4575" s="151"/>
      <c r="LSX4575" s="151"/>
      <c r="LSY4575" s="151"/>
      <c r="LSZ4575" s="151"/>
      <c r="LTA4575" s="151"/>
      <c r="LTB4575" s="151"/>
      <c r="LTC4575" s="151"/>
      <c r="LTD4575" s="151"/>
      <c r="LTE4575" s="151"/>
      <c r="LTF4575" s="151"/>
      <c r="LTG4575" s="151"/>
      <c r="LTH4575" s="151"/>
      <c r="LTI4575" s="151"/>
      <c r="LTJ4575" s="151"/>
      <c r="LTK4575" s="151"/>
      <c r="LTL4575" s="151"/>
      <c r="LTM4575" s="151"/>
      <c r="LTN4575" s="151"/>
      <c r="LTO4575" s="151"/>
      <c r="LTP4575" s="151"/>
      <c r="LTQ4575" s="151"/>
      <c r="LTR4575" s="151"/>
      <c r="LTS4575" s="151"/>
      <c r="LTT4575" s="151"/>
      <c r="LTU4575" s="151"/>
      <c r="LTV4575" s="151"/>
      <c r="LTW4575" s="151"/>
      <c r="LTX4575" s="151"/>
      <c r="LTY4575" s="151"/>
      <c r="LTZ4575" s="151"/>
      <c r="LUA4575" s="151"/>
      <c r="LUB4575" s="151"/>
      <c r="LUC4575" s="151"/>
      <c r="LUD4575" s="151"/>
      <c r="LUE4575" s="151"/>
      <c r="LUF4575" s="151"/>
      <c r="LUG4575" s="151"/>
      <c r="LUH4575" s="151"/>
      <c r="LUI4575" s="151"/>
      <c r="LUJ4575" s="151"/>
      <c r="LUK4575" s="151"/>
      <c r="LUL4575" s="151"/>
      <c r="LUM4575" s="151"/>
      <c r="LUN4575" s="151"/>
      <c r="LUO4575" s="151"/>
      <c r="LUP4575" s="151"/>
      <c r="LUQ4575" s="151"/>
      <c r="LUR4575" s="151"/>
      <c r="LUS4575" s="151"/>
      <c r="LUT4575" s="151"/>
      <c r="LUU4575" s="151"/>
      <c r="LUV4575" s="151"/>
      <c r="LUW4575" s="151"/>
      <c r="LUX4575" s="151"/>
      <c r="LUY4575" s="151"/>
      <c r="LUZ4575" s="151"/>
      <c r="LVA4575" s="151"/>
      <c r="LVB4575" s="151"/>
      <c r="LVC4575" s="151"/>
      <c r="LVD4575" s="151"/>
      <c r="LVE4575" s="151"/>
      <c r="LVF4575" s="151"/>
      <c r="LVG4575" s="151"/>
      <c r="LVH4575" s="151"/>
      <c r="LVI4575" s="151"/>
      <c r="LVJ4575" s="151"/>
      <c r="LVK4575" s="151"/>
      <c r="LVL4575" s="151"/>
      <c r="LVM4575" s="151"/>
      <c r="LVN4575" s="151"/>
      <c r="LVO4575" s="151"/>
      <c r="LVP4575" s="151"/>
      <c r="LVQ4575" s="151"/>
      <c r="LVR4575" s="151"/>
      <c r="LVS4575" s="151"/>
      <c r="LVT4575" s="151"/>
      <c r="LVU4575" s="151"/>
      <c r="LVV4575" s="151"/>
      <c r="LVW4575" s="151"/>
      <c r="LVX4575" s="151"/>
      <c r="LVY4575" s="151"/>
      <c r="LVZ4575" s="151"/>
      <c r="LWA4575" s="151"/>
      <c r="LWB4575" s="151"/>
      <c r="LWC4575" s="151"/>
      <c r="LWD4575" s="151"/>
      <c r="LWE4575" s="151"/>
      <c r="LWF4575" s="151"/>
      <c r="LWG4575" s="151"/>
      <c r="LWH4575" s="151"/>
      <c r="LWI4575" s="151"/>
      <c r="LWJ4575" s="151"/>
      <c r="LWK4575" s="151"/>
      <c r="LWL4575" s="151"/>
      <c r="LWM4575" s="151"/>
      <c r="LWN4575" s="151"/>
      <c r="LWO4575" s="151"/>
      <c r="LWP4575" s="151"/>
      <c r="LWQ4575" s="151"/>
      <c r="LWR4575" s="151"/>
      <c r="LWS4575" s="151"/>
      <c r="LWT4575" s="151"/>
      <c r="LWU4575" s="151"/>
      <c r="LWV4575" s="151"/>
      <c r="LWW4575" s="151"/>
      <c r="LWX4575" s="151"/>
      <c r="LWY4575" s="151"/>
      <c r="LWZ4575" s="151"/>
      <c r="LXA4575" s="151"/>
      <c r="LXB4575" s="151"/>
      <c r="LXC4575" s="151"/>
      <c r="LXD4575" s="151"/>
      <c r="LXE4575" s="151"/>
      <c r="LXF4575" s="151"/>
      <c r="LXG4575" s="151"/>
      <c r="LXH4575" s="151"/>
      <c r="LXI4575" s="151"/>
      <c r="LXJ4575" s="151"/>
      <c r="LXK4575" s="151"/>
      <c r="LXL4575" s="151"/>
      <c r="LXM4575" s="151"/>
      <c r="LXN4575" s="151"/>
      <c r="LXO4575" s="151"/>
      <c r="LXP4575" s="151"/>
      <c r="LXQ4575" s="151"/>
      <c r="LXR4575" s="151"/>
      <c r="LXS4575" s="151"/>
      <c r="LXT4575" s="151"/>
      <c r="LXU4575" s="151"/>
      <c r="LXV4575" s="151"/>
      <c r="LXW4575" s="151"/>
      <c r="LXX4575" s="151"/>
      <c r="LXY4575" s="151"/>
      <c r="LXZ4575" s="151"/>
      <c r="LYA4575" s="151"/>
      <c r="LYB4575" s="151"/>
      <c r="LYC4575" s="151"/>
      <c r="LYD4575" s="151"/>
      <c r="LYE4575" s="151"/>
      <c r="LYF4575" s="151"/>
      <c r="LYG4575" s="151"/>
      <c r="LYH4575" s="151"/>
      <c r="LYI4575" s="151"/>
      <c r="LYJ4575" s="151"/>
      <c r="LYK4575" s="151"/>
      <c r="LYL4575" s="151"/>
      <c r="LYM4575" s="151"/>
      <c r="LYN4575" s="151"/>
      <c r="LYO4575" s="151"/>
      <c r="LYP4575" s="151"/>
      <c r="LYQ4575" s="151"/>
      <c r="LYR4575" s="151"/>
      <c r="LYS4575" s="151"/>
      <c r="LYT4575" s="151"/>
      <c r="LYU4575" s="151"/>
      <c r="LYV4575" s="151"/>
      <c r="LYW4575" s="151"/>
      <c r="LYX4575" s="151"/>
      <c r="LYY4575" s="151"/>
      <c r="LYZ4575" s="151"/>
      <c r="LZA4575" s="151"/>
      <c r="LZB4575" s="151"/>
      <c r="LZC4575" s="151"/>
      <c r="LZD4575" s="151"/>
      <c r="LZE4575" s="151"/>
      <c r="LZF4575" s="151"/>
      <c r="LZG4575" s="151"/>
      <c r="LZH4575" s="151"/>
      <c r="LZI4575" s="151"/>
      <c r="LZJ4575" s="151"/>
      <c r="LZK4575" s="151"/>
      <c r="LZL4575" s="151"/>
      <c r="LZM4575" s="151"/>
      <c r="LZN4575" s="151"/>
      <c r="LZO4575" s="151"/>
      <c r="LZP4575" s="151"/>
      <c r="LZQ4575" s="151"/>
      <c r="LZR4575" s="151"/>
      <c r="LZS4575" s="151"/>
      <c r="LZT4575" s="151"/>
      <c r="LZU4575" s="151"/>
      <c r="LZV4575" s="151"/>
      <c r="LZW4575" s="151"/>
      <c r="LZX4575" s="151"/>
      <c r="LZY4575" s="151"/>
      <c r="LZZ4575" s="151"/>
      <c r="MAA4575" s="151"/>
      <c r="MAB4575" s="151"/>
      <c r="MAC4575" s="151"/>
      <c r="MAD4575" s="151"/>
      <c r="MAE4575" s="151"/>
      <c r="MAF4575" s="151"/>
      <c r="MAG4575" s="151"/>
      <c r="MAH4575" s="151"/>
      <c r="MAI4575" s="151"/>
      <c r="MAJ4575" s="151"/>
      <c r="MAK4575" s="151"/>
      <c r="MAL4575" s="151"/>
      <c r="MAM4575" s="151"/>
      <c r="MAN4575" s="151"/>
      <c r="MAO4575" s="151"/>
      <c r="MAP4575" s="151"/>
      <c r="MAQ4575" s="151"/>
      <c r="MAR4575" s="151"/>
      <c r="MAS4575" s="151"/>
      <c r="MAT4575" s="151"/>
      <c r="MAU4575" s="151"/>
      <c r="MAV4575" s="151"/>
      <c r="MAW4575" s="151"/>
      <c r="MAX4575" s="151"/>
      <c r="MAY4575" s="151"/>
      <c r="MAZ4575" s="151"/>
      <c r="MBA4575" s="151"/>
      <c r="MBB4575" s="151"/>
      <c r="MBC4575" s="151"/>
      <c r="MBD4575" s="151"/>
      <c r="MBE4575" s="151"/>
      <c r="MBF4575" s="151"/>
      <c r="MBG4575" s="151"/>
      <c r="MBH4575" s="151"/>
      <c r="MBI4575" s="151"/>
      <c r="MBJ4575" s="151"/>
      <c r="MBK4575" s="151"/>
      <c r="MBL4575" s="151"/>
      <c r="MBM4575" s="151"/>
      <c r="MBN4575" s="151"/>
      <c r="MBO4575" s="151"/>
      <c r="MBP4575" s="151"/>
      <c r="MBQ4575" s="151"/>
      <c r="MBR4575" s="151"/>
      <c r="MBS4575" s="151"/>
      <c r="MBT4575" s="151"/>
      <c r="MBU4575" s="151"/>
      <c r="MBV4575" s="151"/>
      <c r="MBW4575" s="151"/>
      <c r="MBX4575" s="151"/>
      <c r="MBY4575" s="151"/>
      <c r="MBZ4575" s="151"/>
      <c r="MCA4575" s="151"/>
      <c r="MCB4575" s="151"/>
      <c r="MCC4575" s="151"/>
      <c r="MCD4575" s="151"/>
      <c r="MCE4575" s="151"/>
      <c r="MCF4575" s="151"/>
      <c r="MCG4575" s="151"/>
      <c r="MCH4575" s="151"/>
      <c r="MCI4575" s="151"/>
      <c r="MCJ4575" s="151"/>
      <c r="MCK4575" s="151"/>
      <c r="MCL4575" s="151"/>
      <c r="MCM4575" s="151"/>
      <c r="MCN4575" s="151"/>
      <c r="MCO4575" s="151"/>
      <c r="MCP4575" s="151"/>
      <c r="MCQ4575" s="151"/>
      <c r="MCR4575" s="151"/>
      <c r="MCS4575" s="151"/>
      <c r="MCT4575" s="151"/>
      <c r="MCU4575" s="151"/>
      <c r="MCV4575" s="151"/>
      <c r="MCW4575" s="151"/>
      <c r="MCX4575" s="151"/>
      <c r="MCY4575" s="151"/>
      <c r="MCZ4575" s="151"/>
      <c r="MDA4575" s="151"/>
      <c r="MDB4575" s="151"/>
      <c r="MDC4575" s="151"/>
      <c r="MDD4575" s="151"/>
      <c r="MDE4575" s="151"/>
      <c r="MDF4575" s="151"/>
      <c r="MDG4575" s="151"/>
      <c r="MDH4575" s="151"/>
      <c r="MDI4575" s="151"/>
      <c r="MDJ4575" s="151"/>
      <c r="MDK4575" s="151"/>
      <c r="MDL4575" s="151"/>
      <c r="MDM4575" s="151"/>
      <c r="MDN4575" s="151"/>
      <c r="MDO4575" s="151"/>
      <c r="MDP4575" s="151"/>
      <c r="MDQ4575" s="151"/>
      <c r="MDR4575" s="151"/>
      <c r="MDS4575" s="151"/>
      <c r="MDT4575" s="151"/>
      <c r="MDU4575" s="151"/>
      <c r="MDV4575" s="151"/>
      <c r="MDW4575" s="151"/>
      <c r="MDX4575" s="151"/>
      <c r="MDY4575" s="151"/>
      <c r="MDZ4575" s="151"/>
      <c r="MEA4575" s="151"/>
      <c r="MEB4575" s="151"/>
      <c r="MEC4575" s="151"/>
      <c r="MED4575" s="151"/>
      <c r="MEE4575" s="151"/>
      <c r="MEF4575" s="151"/>
      <c r="MEG4575" s="151"/>
      <c r="MEH4575" s="151"/>
      <c r="MEI4575" s="151"/>
      <c r="MEJ4575" s="151"/>
      <c r="MEK4575" s="151"/>
      <c r="MEL4575" s="151"/>
      <c r="MEM4575" s="151"/>
      <c r="MEN4575" s="151"/>
      <c r="MEO4575" s="151"/>
      <c r="MEP4575" s="151"/>
      <c r="MEQ4575" s="151"/>
      <c r="MER4575" s="151"/>
      <c r="MES4575" s="151"/>
      <c r="MET4575" s="151"/>
      <c r="MEU4575" s="151"/>
      <c r="MEV4575" s="151"/>
      <c r="MEW4575" s="151"/>
      <c r="MEX4575" s="151"/>
      <c r="MEY4575" s="151"/>
      <c r="MEZ4575" s="151"/>
      <c r="MFA4575" s="151"/>
      <c r="MFB4575" s="151"/>
      <c r="MFC4575" s="151"/>
      <c r="MFD4575" s="151"/>
      <c r="MFE4575" s="151"/>
      <c r="MFF4575" s="151"/>
      <c r="MFG4575" s="151"/>
      <c r="MFH4575" s="151"/>
      <c r="MFI4575" s="151"/>
      <c r="MFJ4575" s="151"/>
      <c r="MFK4575" s="151"/>
      <c r="MFL4575" s="151"/>
      <c r="MFM4575" s="151"/>
      <c r="MFN4575" s="151"/>
      <c r="MFO4575" s="151"/>
      <c r="MFP4575" s="151"/>
      <c r="MFQ4575" s="151"/>
      <c r="MFR4575" s="151"/>
      <c r="MFS4575" s="151"/>
      <c r="MFT4575" s="151"/>
      <c r="MFU4575" s="151"/>
      <c r="MFV4575" s="151"/>
      <c r="MFW4575" s="151"/>
      <c r="MFX4575" s="151"/>
      <c r="MFY4575" s="151"/>
      <c r="MFZ4575" s="151"/>
      <c r="MGA4575" s="151"/>
      <c r="MGB4575" s="151"/>
      <c r="MGC4575" s="151"/>
      <c r="MGD4575" s="151"/>
      <c r="MGE4575" s="151"/>
      <c r="MGF4575" s="151"/>
      <c r="MGG4575" s="151"/>
      <c r="MGH4575" s="151"/>
      <c r="MGI4575" s="151"/>
      <c r="MGJ4575" s="151"/>
      <c r="MGK4575" s="151"/>
      <c r="MGL4575" s="151"/>
      <c r="MGM4575" s="151"/>
      <c r="MGN4575" s="151"/>
      <c r="MGO4575" s="151"/>
      <c r="MGP4575" s="151"/>
      <c r="MGQ4575" s="151"/>
      <c r="MGR4575" s="151"/>
      <c r="MGS4575" s="151"/>
      <c r="MGT4575" s="151"/>
      <c r="MGU4575" s="151"/>
      <c r="MGV4575" s="151"/>
      <c r="MGW4575" s="151"/>
      <c r="MGX4575" s="151"/>
      <c r="MGY4575" s="151"/>
      <c r="MGZ4575" s="151"/>
      <c r="MHA4575" s="151"/>
      <c r="MHB4575" s="151"/>
      <c r="MHC4575" s="151"/>
      <c r="MHD4575" s="151"/>
      <c r="MHE4575" s="151"/>
      <c r="MHF4575" s="151"/>
      <c r="MHG4575" s="151"/>
      <c r="MHH4575" s="151"/>
      <c r="MHI4575" s="151"/>
      <c r="MHJ4575" s="151"/>
      <c r="MHK4575" s="151"/>
      <c r="MHL4575" s="151"/>
      <c r="MHM4575" s="151"/>
      <c r="MHN4575" s="151"/>
      <c r="MHO4575" s="151"/>
      <c r="MHP4575" s="151"/>
      <c r="MHQ4575" s="151"/>
      <c r="MHR4575" s="151"/>
      <c r="MHS4575" s="151"/>
      <c r="MHT4575" s="151"/>
      <c r="MHU4575" s="151"/>
      <c r="MHV4575" s="151"/>
      <c r="MHW4575" s="151"/>
      <c r="MHX4575" s="151"/>
      <c r="MHY4575" s="151"/>
      <c r="MHZ4575" s="151"/>
      <c r="MIA4575" s="151"/>
      <c r="MIB4575" s="151"/>
      <c r="MIC4575" s="151"/>
      <c r="MID4575" s="151"/>
      <c r="MIE4575" s="151"/>
      <c r="MIF4575" s="151"/>
      <c r="MIG4575" s="151"/>
      <c r="MIH4575" s="151"/>
      <c r="MII4575" s="151"/>
      <c r="MIJ4575" s="151"/>
      <c r="MIK4575" s="151"/>
      <c r="MIL4575" s="151"/>
      <c r="MIM4575" s="151"/>
      <c r="MIN4575" s="151"/>
      <c r="MIO4575" s="151"/>
      <c r="MIP4575" s="151"/>
      <c r="MIQ4575" s="151"/>
      <c r="MIR4575" s="151"/>
      <c r="MIS4575" s="151"/>
      <c r="MIT4575" s="151"/>
      <c r="MIU4575" s="151"/>
      <c r="MIV4575" s="151"/>
      <c r="MIW4575" s="151"/>
      <c r="MIX4575" s="151"/>
      <c r="MIY4575" s="151"/>
      <c r="MIZ4575" s="151"/>
      <c r="MJA4575" s="151"/>
      <c r="MJB4575" s="151"/>
      <c r="MJC4575" s="151"/>
      <c r="MJD4575" s="151"/>
      <c r="MJE4575" s="151"/>
      <c r="MJF4575" s="151"/>
      <c r="MJG4575" s="151"/>
      <c r="MJH4575" s="151"/>
      <c r="MJI4575" s="151"/>
      <c r="MJJ4575" s="151"/>
      <c r="MJK4575" s="151"/>
      <c r="MJL4575" s="151"/>
      <c r="MJM4575" s="151"/>
      <c r="MJN4575" s="151"/>
      <c r="MJO4575" s="151"/>
      <c r="MJP4575" s="151"/>
      <c r="MJQ4575" s="151"/>
      <c r="MJR4575" s="151"/>
      <c r="MJS4575" s="151"/>
      <c r="MJT4575" s="151"/>
      <c r="MJU4575" s="151"/>
      <c r="MJV4575" s="151"/>
      <c r="MJW4575" s="151"/>
      <c r="MJX4575" s="151"/>
      <c r="MJY4575" s="151"/>
      <c r="MJZ4575" s="151"/>
      <c r="MKA4575" s="151"/>
      <c r="MKB4575" s="151"/>
      <c r="MKC4575" s="151"/>
      <c r="MKD4575" s="151"/>
      <c r="MKE4575" s="151"/>
      <c r="MKF4575" s="151"/>
      <c r="MKG4575" s="151"/>
      <c r="MKH4575" s="151"/>
      <c r="MKI4575" s="151"/>
      <c r="MKJ4575" s="151"/>
      <c r="MKK4575" s="151"/>
      <c r="MKL4575" s="151"/>
      <c r="MKM4575" s="151"/>
      <c r="MKN4575" s="151"/>
      <c r="MKO4575" s="151"/>
      <c r="MKP4575" s="151"/>
      <c r="MKQ4575" s="151"/>
      <c r="MKR4575" s="151"/>
      <c r="MKS4575" s="151"/>
      <c r="MKT4575" s="151"/>
      <c r="MKU4575" s="151"/>
      <c r="MKV4575" s="151"/>
      <c r="MKW4575" s="151"/>
      <c r="MKX4575" s="151"/>
      <c r="MKY4575" s="151"/>
      <c r="MKZ4575" s="151"/>
      <c r="MLA4575" s="151"/>
      <c r="MLB4575" s="151"/>
      <c r="MLC4575" s="151"/>
      <c r="MLD4575" s="151"/>
      <c r="MLE4575" s="151"/>
      <c r="MLF4575" s="151"/>
      <c r="MLG4575" s="151"/>
      <c r="MLH4575" s="151"/>
      <c r="MLI4575" s="151"/>
      <c r="MLJ4575" s="151"/>
      <c r="MLK4575" s="151"/>
      <c r="MLL4575" s="151"/>
      <c r="MLM4575" s="151"/>
      <c r="MLN4575" s="151"/>
      <c r="MLO4575" s="151"/>
      <c r="MLP4575" s="151"/>
      <c r="MLQ4575" s="151"/>
      <c r="MLR4575" s="151"/>
      <c r="MLS4575" s="151"/>
      <c r="MLT4575" s="151"/>
      <c r="MLU4575" s="151"/>
      <c r="MLV4575" s="151"/>
      <c r="MLW4575" s="151"/>
      <c r="MLX4575" s="151"/>
      <c r="MLY4575" s="151"/>
      <c r="MLZ4575" s="151"/>
      <c r="MMA4575" s="151"/>
      <c r="MMB4575" s="151"/>
      <c r="MMC4575" s="151"/>
      <c r="MMD4575" s="151"/>
      <c r="MME4575" s="151"/>
      <c r="MMF4575" s="151"/>
      <c r="MMG4575" s="151"/>
      <c r="MMH4575" s="151"/>
      <c r="MMI4575" s="151"/>
      <c r="MMJ4575" s="151"/>
      <c r="MMK4575" s="151"/>
      <c r="MML4575" s="151"/>
      <c r="MMM4575" s="151"/>
      <c r="MMN4575" s="151"/>
      <c r="MMO4575" s="151"/>
      <c r="MMP4575" s="151"/>
      <c r="MMQ4575" s="151"/>
      <c r="MMR4575" s="151"/>
      <c r="MMS4575" s="151"/>
      <c r="MMT4575" s="151"/>
      <c r="MMU4575" s="151"/>
      <c r="MMV4575" s="151"/>
      <c r="MMW4575" s="151"/>
      <c r="MMX4575" s="151"/>
      <c r="MMY4575" s="151"/>
      <c r="MMZ4575" s="151"/>
      <c r="MNA4575" s="151"/>
      <c r="MNB4575" s="151"/>
      <c r="MNC4575" s="151"/>
      <c r="MND4575" s="151"/>
      <c r="MNE4575" s="151"/>
      <c r="MNF4575" s="151"/>
      <c r="MNG4575" s="151"/>
      <c r="MNH4575" s="151"/>
      <c r="MNI4575" s="151"/>
      <c r="MNJ4575" s="151"/>
      <c r="MNK4575" s="151"/>
      <c r="MNL4575" s="151"/>
      <c r="MNM4575" s="151"/>
      <c r="MNN4575" s="151"/>
      <c r="MNO4575" s="151"/>
      <c r="MNP4575" s="151"/>
      <c r="MNQ4575" s="151"/>
      <c r="MNR4575" s="151"/>
      <c r="MNS4575" s="151"/>
      <c r="MNT4575" s="151"/>
      <c r="MNU4575" s="151"/>
      <c r="MNV4575" s="151"/>
      <c r="MNW4575" s="151"/>
      <c r="MNX4575" s="151"/>
      <c r="MNY4575" s="151"/>
      <c r="MNZ4575" s="151"/>
      <c r="MOA4575" s="151"/>
      <c r="MOB4575" s="151"/>
      <c r="MOC4575" s="151"/>
      <c r="MOD4575" s="151"/>
      <c r="MOE4575" s="151"/>
      <c r="MOF4575" s="151"/>
      <c r="MOG4575" s="151"/>
      <c r="MOH4575" s="151"/>
      <c r="MOI4575" s="151"/>
      <c r="MOJ4575" s="151"/>
      <c r="MOK4575" s="151"/>
      <c r="MOL4575" s="151"/>
      <c r="MOM4575" s="151"/>
      <c r="MON4575" s="151"/>
      <c r="MOO4575" s="151"/>
      <c r="MOP4575" s="151"/>
      <c r="MOQ4575" s="151"/>
      <c r="MOR4575" s="151"/>
      <c r="MOS4575" s="151"/>
      <c r="MOT4575" s="151"/>
      <c r="MOU4575" s="151"/>
      <c r="MOV4575" s="151"/>
      <c r="MOW4575" s="151"/>
      <c r="MOX4575" s="151"/>
      <c r="MOY4575" s="151"/>
      <c r="MOZ4575" s="151"/>
      <c r="MPA4575" s="151"/>
      <c r="MPB4575" s="151"/>
      <c r="MPC4575" s="151"/>
      <c r="MPD4575" s="151"/>
      <c r="MPE4575" s="151"/>
      <c r="MPF4575" s="151"/>
      <c r="MPG4575" s="151"/>
      <c r="MPH4575" s="151"/>
      <c r="MPI4575" s="151"/>
      <c r="MPJ4575" s="151"/>
      <c r="MPK4575" s="151"/>
      <c r="MPL4575" s="151"/>
      <c r="MPM4575" s="151"/>
      <c r="MPN4575" s="151"/>
      <c r="MPO4575" s="151"/>
      <c r="MPP4575" s="151"/>
      <c r="MPQ4575" s="151"/>
      <c r="MPR4575" s="151"/>
      <c r="MPS4575" s="151"/>
      <c r="MPT4575" s="151"/>
      <c r="MPU4575" s="151"/>
      <c r="MPV4575" s="151"/>
      <c r="MPW4575" s="151"/>
      <c r="MPX4575" s="151"/>
      <c r="MPY4575" s="151"/>
      <c r="MPZ4575" s="151"/>
      <c r="MQA4575" s="151"/>
      <c r="MQB4575" s="151"/>
      <c r="MQC4575" s="151"/>
      <c r="MQD4575" s="151"/>
      <c r="MQE4575" s="151"/>
      <c r="MQF4575" s="151"/>
      <c r="MQG4575" s="151"/>
      <c r="MQH4575" s="151"/>
      <c r="MQI4575" s="151"/>
      <c r="MQJ4575" s="151"/>
      <c r="MQK4575" s="151"/>
      <c r="MQL4575" s="151"/>
      <c r="MQM4575" s="151"/>
      <c r="MQN4575" s="151"/>
      <c r="MQO4575" s="151"/>
      <c r="MQP4575" s="151"/>
      <c r="MQQ4575" s="151"/>
      <c r="MQR4575" s="151"/>
      <c r="MQS4575" s="151"/>
      <c r="MQT4575" s="151"/>
      <c r="MQU4575" s="151"/>
      <c r="MQV4575" s="151"/>
      <c r="MQW4575" s="151"/>
      <c r="MQX4575" s="151"/>
      <c r="MQY4575" s="151"/>
      <c r="MQZ4575" s="151"/>
      <c r="MRA4575" s="151"/>
      <c r="MRB4575" s="151"/>
      <c r="MRC4575" s="151"/>
      <c r="MRD4575" s="151"/>
      <c r="MRE4575" s="151"/>
      <c r="MRF4575" s="151"/>
      <c r="MRG4575" s="151"/>
      <c r="MRH4575" s="151"/>
      <c r="MRI4575" s="151"/>
      <c r="MRJ4575" s="151"/>
      <c r="MRK4575" s="151"/>
      <c r="MRL4575" s="151"/>
      <c r="MRM4575" s="151"/>
      <c r="MRN4575" s="151"/>
      <c r="MRO4575" s="151"/>
      <c r="MRP4575" s="151"/>
      <c r="MRQ4575" s="151"/>
      <c r="MRR4575" s="151"/>
      <c r="MRS4575" s="151"/>
      <c r="MRT4575" s="151"/>
      <c r="MRU4575" s="151"/>
      <c r="MRV4575" s="151"/>
      <c r="MRW4575" s="151"/>
      <c r="MRX4575" s="151"/>
      <c r="MRY4575" s="151"/>
      <c r="MRZ4575" s="151"/>
      <c r="MSA4575" s="151"/>
      <c r="MSB4575" s="151"/>
      <c r="MSC4575" s="151"/>
      <c r="MSD4575" s="151"/>
      <c r="MSE4575" s="151"/>
      <c r="MSF4575" s="151"/>
      <c r="MSG4575" s="151"/>
      <c r="MSH4575" s="151"/>
      <c r="MSI4575" s="151"/>
      <c r="MSJ4575" s="151"/>
      <c r="MSK4575" s="151"/>
      <c r="MSL4575" s="151"/>
      <c r="MSM4575" s="151"/>
      <c r="MSN4575" s="151"/>
      <c r="MSO4575" s="151"/>
      <c r="MSP4575" s="151"/>
      <c r="MSQ4575" s="151"/>
      <c r="MSR4575" s="151"/>
      <c r="MSS4575" s="151"/>
      <c r="MST4575" s="151"/>
      <c r="MSU4575" s="151"/>
      <c r="MSV4575" s="151"/>
      <c r="MSW4575" s="151"/>
      <c r="MSX4575" s="151"/>
      <c r="MSY4575" s="151"/>
      <c r="MSZ4575" s="151"/>
      <c r="MTA4575" s="151"/>
      <c r="MTB4575" s="151"/>
      <c r="MTC4575" s="151"/>
      <c r="MTD4575" s="151"/>
      <c r="MTE4575" s="151"/>
      <c r="MTF4575" s="151"/>
      <c r="MTG4575" s="151"/>
      <c r="MTH4575" s="151"/>
      <c r="MTI4575" s="151"/>
      <c r="MTJ4575" s="151"/>
      <c r="MTK4575" s="151"/>
      <c r="MTL4575" s="151"/>
      <c r="MTM4575" s="151"/>
      <c r="MTN4575" s="151"/>
      <c r="MTO4575" s="151"/>
      <c r="MTP4575" s="151"/>
      <c r="MTQ4575" s="151"/>
      <c r="MTR4575" s="151"/>
      <c r="MTS4575" s="151"/>
      <c r="MTT4575" s="151"/>
      <c r="MTU4575" s="151"/>
      <c r="MTV4575" s="151"/>
      <c r="MTW4575" s="151"/>
      <c r="MTX4575" s="151"/>
      <c r="MTY4575" s="151"/>
      <c r="MTZ4575" s="151"/>
      <c r="MUA4575" s="151"/>
      <c r="MUB4575" s="151"/>
      <c r="MUC4575" s="151"/>
      <c r="MUD4575" s="151"/>
      <c r="MUE4575" s="151"/>
      <c r="MUF4575" s="151"/>
      <c r="MUG4575" s="151"/>
      <c r="MUH4575" s="151"/>
      <c r="MUI4575" s="151"/>
      <c r="MUJ4575" s="151"/>
      <c r="MUK4575" s="151"/>
      <c r="MUL4575" s="151"/>
      <c r="MUM4575" s="151"/>
      <c r="MUN4575" s="151"/>
      <c r="MUO4575" s="151"/>
      <c r="MUP4575" s="151"/>
      <c r="MUQ4575" s="151"/>
      <c r="MUR4575" s="151"/>
      <c r="MUS4575" s="151"/>
      <c r="MUT4575" s="151"/>
      <c r="MUU4575" s="151"/>
      <c r="MUV4575" s="151"/>
      <c r="MUW4575" s="151"/>
      <c r="MUX4575" s="151"/>
      <c r="MUY4575" s="151"/>
      <c r="MUZ4575" s="151"/>
      <c r="MVA4575" s="151"/>
      <c r="MVB4575" s="151"/>
      <c r="MVC4575" s="151"/>
      <c r="MVD4575" s="151"/>
      <c r="MVE4575" s="151"/>
      <c r="MVF4575" s="151"/>
      <c r="MVG4575" s="151"/>
      <c r="MVH4575" s="151"/>
      <c r="MVI4575" s="151"/>
      <c r="MVJ4575" s="151"/>
      <c r="MVK4575" s="151"/>
      <c r="MVL4575" s="151"/>
      <c r="MVM4575" s="151"/>
      <c r="MVN4575" s="151"/>
      <c r="MVO4575" s="151"/>
      <c r="MVP4575" s="151"/>
      <c r="MVQ4575" s="151"/>
      <c r="MVR4575" s="151"/>
      <c r="MVS4575" s="151"/>
      <c r="MVT4575" s="151"/>
      <c r="MVU4575" s="151"/>
      <c r="MVV4575" s="151"/>
      <c r="MVW4575" s="151"/>
      <c r="MVX4575" s="151"/>
      <c r="MVY4575" s="151"/>
      <c r="MVZ4575" s="151"/>
      <c r="MWA4575" s="151"/>
      <c r="MWB4575" s="151"/>
      <c r="MWC4575" s="151"/>
      <c r="MWD4575" s="151"/>
      <c r="MWE4575" s="151"/>
      <c r="MWF4575" s="151"/>
      <c r="MWG4575" s="151"/>
      <c r="MWH4575" s="151"/>
      <c r="MWI4575" s="151"/>
      <c r="MWJ4575" s="151"/>
      <c r="MWK4575" s="151"/>
      <c r="MWL4575" s="151"/>
      <c r="MWM4575" s="151"/>
      <c r="MWN4575" s="151"/>
      <c r="MWO4575" s="151"/>
      <c r="MWP4575" s="151"/>
      <c r="MWQ4575" s="151"/>
      <c r="MWR4575" s="151"/>
      <c r="MWS4575" s="151"/>
      <c r="MWT4575" s="151"/>
      <c r="MWU4575" s="151"/>
      <c r="MWV4575" s="151"/>
      <c r="MWW4575" s="151"/>
      <c r="MWX4575" s="151"/>
      <c r="MWY4575" s="151"/>
      <c r="MWZ4575" s="151"/>
      <c r="MXA4575" s="151"/>
      <c r="MXB4575" s="151"/>
      <c r="MXC4575" s="151"/>
      <c r="MXD4575" s="151"/>
      <c r="MXE4575" s="151"/>
      <c r="MXF4575" s="151"/>
      <c r="MXG4575" s="151"/>
      <c r="MXH4575" s="151"/>
      <c r="MXI4575" s="151"/>
      <c r="MXJ4575" s="151"/>
      <c r="MXK4575" s="151"/>
      <c r="MXL4575" s="151"/>
      <c r="MXM4575" s="151"/>
      <c r="MXN4575" s="151"/>
      <c r="MXO4575" s="151"/>
      <c r="MXP4575" s="151"/>
      <c r="MXQ4575" s="151"/>
      <c r="MXR4575" s="151"/>
      <c r="MXS4575" s="151"/>
      <c r="MXT4575" s="151"/>
      <c r="MXU4575" s="151"/>
      <c r="MXV4575" s="151"/>
      <c r="MXW4575" s="151"/>
      <c r="MXX4575" s="151"/>
      <c r="MXY4575" s="151"/>
      <c r="MXZ4575" s="151"/>
      <c r="MYA4575" s="151"/>
      <c r="MYB4575" s="151"/>
      <c r="MYC4575" s="151"/>
      <c r="MYD4575" s="151"/>
      <c r="MYE4575" s="151"/>
      <c r="MYF4575" s="151"/>
      <c r="MYG4575" s="151"/>
      <c r="MYH4575" s="151"/>
      <c r="MYI4575" s="151"/>
      <c r="MYJ4575" s="151"/>
      <c r="MYK4575" s="151"/>
      <c r="MYL4575" s="151"/>
      <c r="MYM4575" s="151"/>
      <c r="MYN4575" s="151"/>
      <c r="MYO4575" s="151"/>
      <c r="MYP4575" s="151"/>
      <c r="MYQ4575" s="151"/>
      <c r="MYR4575" s="151"/>
      <c r="MYS4575" s="151"/>
      <c r="MYT4575" s="151"/>
      <c r="MYU4575" s="151"/>
      <c r="MYV4575" s="151"/>
      <c r="MYW4575" s="151"/>
      <c r="MYX4575" s="151"/>
      <c r="MYY4575" s="151"/>
      <c r="MYZ4575" s="151"/>
      <c r="MZA4575" s="151"/>
      <c r="MZB4575" s="151"/>
      <c r="MZC4575" s="151"/>
      <c r="MZD4575" s="151"/>
      <c r="MZE4575" s="151"/>
      <c r="MZF4575" s="151"/>
      <c r="MZG4575" s="151"/>
      <c r="MZH4575" s="151"/>
      <c r="MZI4575" s="151"/>
      <c r="MZJ4575" s="151"/>
      <c r="MZK4575" s="151"/>
      <c r="MZL4575" s="151"/>
      <c r="MZM4575" s="151"/>
      <c r="MZN4575" s="151"/>
      <c r="MZO4575" s="151"/>
      <c r="MZP4575" s="151"/>
      <c r="MZQ4575" s="151"/>
      <c r="MZR4575" s="151"/>
      <c r="MZS4575" s="151"/>
      <c r="MZT4575" s="151"/>
      <c r="MZU4575" s="151"/>
      <c r="MZV4575" s="151"/>
      <c r="MZW4575" s="151"/>
      <c r="MZX4575" s="151"/>
      <c r="MZY4575" s="151"/>
      <c r="MZZ4575" s="151"/>
      <c r="NAA4575" s="151"/>
      <c r="NAB4575" s="151"/>
      <c r="NAC4575" s="151"/>
      <c r="NAD4575" s="151"/>
      <c r="NAE4575" s="151"/>
      <c r="NAF4575" s="151"/>
      <c r="NAG4575" s="151"/>
      <c r="NAH4575" s="151"/>
      <c r="NAI4575" s="151"/>
      <c r="NAJ4575" s="151"/>
      <c r="NAK4575" s="151"/>
      <c r="NAL4575" s="151"/>
      <c r="NAM4575" s="151"/>
      <c r="NAN4575" s="151"/>
      <c r="NAO4575" s="151"/>
      <c r="NAP4575" s="151"/>
      <c r="NAQ4575" s="151"/>
      <c r="NAR4575" s="151"/>
      <c r="NAS4575" s="151"/>
      <c r="NAT4575" s="151"/>
      <c r="NAU4575" s="151"/>
      <c r="NAV4575" s="151"/>
      <c r="NAW4575" s="151"/>
      <c r="NAX4575" s="151"/>
      <c r="NAY4575" s="151"/>
      <c r="NAZ4575" s="151"/>
      <c r="NBA4575" s="151"/>
      <c r="NBB4575" s="151"/>
      <c r="NBC4575" s="151"/>
      <c r="NBD4575" s="151"/>
      <c r="NBE4575" s="151"/>
      <c r="NBF4575" s="151"/>
      <c r="NBG4575" s="151"/>
      <c r="NBH4575" s="151"/>
      <c r="NBI4575" s="151"/>
      <c r="NBJ4575" s="151"/>
      <c r="NBK4575" s="151"/>
      <c r="NBL4575" s="151"/>
      <c r="NBM4575" s="151"/>
      <c r="NBN4575" s="151"/>
      <c r="NBO4575" s="151"/>
      <c r="NBP4575" s="151"/>
      <c r="NBQ4575" s="151"/>
      <c r="NBR4575" s="151"/>
      <c r="NBS4575" s="151"/>
      <c r="NBT4575" s="151"/>
      <c r="NBU4575" s="151"/>
      <c r="NBV4575" s="151"/>
      <c r="NBW4575" s="151"/>
      <c r="NBX4575" s="151"/>
      <c r="NBY4575" s="151"/>
      <c r="NBZ4575" s="151"/>
      <c r="NCA4575" s="151"/>
      <c r="NCB4575" s="151"/>
      <c r="NCC4575" s="151"/>
      <c r="NCD4575" s="151"/>
      <c r="NCE4575" s="151"/>
      <c r="NCF4575" s="151"/>
      <c r="NCG4575" s="151"/>
      <c r="NCH4575" s="151"/>
      <c r="NCI4575" s="151"/>
      <c r="NCJ4575" s="151"/>
      <c r="NCK4575" s="151"/>
      <c r="NCL4575" s="151"/>
      <c r="NCM4575" s="151"/>
      <c r="NCN4575" s="151"/>
      <c r="NCO4575" s="151"/>
      <c r="NCP4575" s="151"/>
      <c r="NCQ4575" s="151"/>
      <c r="NCR4575" s="151"/>
      <c r="NCS4575" s="151"/>
      <c r="NCT4575" s="151"/>
      <c r="NCU4575" s="151"/>
      <c r="NCV4575" s="151"/>
      <c r="NCW4575" s="151"/>
      <c r="NCX4575" s="151"/>
      <c r="NCY4575" s="151"/>
      <c r="NCZ4575" s="151"/>
      <c r="NDA4575" s="151"/>
      <c r="NDB4575" s="151"/>
      <c r="NDC4575" s="151"/>
      <c r="NDD4575" s="151"/>
      <c r="NDE4575" s="151"/>
      <c r="NDF4575" s="151"/>
      <c r="NDG4575" s="151"/>
      <c r="NDH4575" s="151"/>
      <c r="NDI4575" s="151"/>
      <c r="NDJ4575" s="151"/>
      <c r="NDK4575" s="151"/>
      <c r="NDL4575" s="151"/>
      <c r="NDM4575" s="151"/>
      <c r="NDN4575" s="151"/>
      <c r="NDO4575" s="151"/>
      <c r="NDP4575" s="151"/>
      <c r="NDQ4575" s="151"/>
      <c r="NDR4575" s="151"/>
      <c r="NDS4575" s="151"/>
      <c r="NDT4575" s="151"/>
      <c r="NDU4575" s="151"/>
      <c r="NDV4575" s="151"/>
      <c r="NDW4575" s="151"/>
      <c r="NDX4575" s="151"/>
      <c r="NDY4575" s="151"/>
      <c r="NDZ4575" s="151"/>
      <c r="NEA4575" s="151"/>
      <c r="NEB4575" s="151"/>
      <c r="NEC4575" s="151"/>
      <c r="NED4575" s="151"/>
      <c r="NEE4575" s="151"/>
      <c r="NEF4575" s="151"/>
      <c r="NEG4575" s="151"/>
      <c r="NEH4575" s="151"/>
      <c r="NEI4575" s="151"/>
      <c r="NEJ4575" s="151"/>
      <c r="NEK4575" s="151"/>
      <c r="NEL4575" s="151"/>
      <c r="NEM4575" s="151"/>
      <c r="NEN4575" s="151"/>
      <c r="NEO4575" s="151"/>
      <c r="NEP4575" s="151"/>
      <c r="NEQ4575" s="151"/>
      <c r="NER4575" s="151"/>
      <c r="NES4575" s="151"/>
      <c r="NET4575" s="151"/>
      <c r="NEU4575" s="151"/>
      <c r="NEV4575" s="151"/>
      <c r="NEW4575" s="151"/>
      <c r="NEX4575" s="151"/>
      <c r="NEY4575" s="151"/>
      <c r="NEZ4575" s="151"/>
      <c r="NFA4575" s="151"/>
      <c r="NFB4575" s="151"/>
      <c r="NFC4575" s="151"/>
      <c r="NFD4575" s="151"/>
      <c r="NFE4575" s="151"/>
      <c r="NFF4575" s="151"/>
      <c r="NFG4575" s="151"/>
      <c r="NFH4575" s="151"/>
      <c r="NFI4575" s="151"/>
      <c r="NFJ4575" s="151"/>
      <c r="NFK4575" s="151"/>
      <c r="NFL4575" s="151"/>
      <c r="NFM4575" s="151"/>
      <c r="NFN4575" s="151"/>
      <c r="NFO4575" s="151"/>
      <c r="NFP4575" s="151"/>
      <c r="NFQ4575" s="151"/>
      <c r="NFR4575" s="151"/>
      <c r="NFS4575" s="151"/>
      <c r="NFT4575" s="151"/>
      <c r="NFU4575" s="151"/>
      <c r="NFV4575" s="151"/>
      <c r="NFW4575" s="151"/>
      <c r="NFX4575" s="151"/>
      <c r="NFY4575" s="151"/>
      <c r="NFZ4575" s="151"/>
      <c r="NGA4575" s="151"/>
      <c r="NGB4575" s="151"/>
      <c r="NGC4575" s="151"/>
      <c r="NGD4575" s="151"/>
      <c r="NGE4575" s="151"/>
      <c r="NGF4575" s="151"/>
      <c r="NGG4575" s="151"/>
      <c r="NGH4575" s="151"/>
      <c r="NGI4575" s="151"/>
      <c r="NGJ4575" s="151"/>
      <c r="NGK4575" s="151"/>
      <c r="NGL4575" s="151"/>
      <c r="NGM4575" s="151"/>
      <c r="NGN4575" s="151"/>
      <c r="NGO4575" s="151"/>
      <c r="NGP4575" s="151"/>
      <c r="NGQ4575" s="151"/>
      <c r="NGR4575" s="151"/>
      <c r="NGS4575" s="151"/>
      <c r="NGT4575" s="151"/>
      <c r="NGU4575" s="151"/>
      <c r="NGV4575" s="151"/>
      <c r="NGW4575" s="151"/>
      <c r="NGX4575" s="151"/>
      <c r="NGY4575" s="151"/>
      <c r="NGZ4575" s="151"/>
      <c r="NHA4575" s="151"/>
      <c r="NHB4575" s="151"/>
      <c r="NHC4575" s="151"/>
      <c r="NHD4575" s="151"/>
      <c r="NHE4575" s="151"/>
      <c r="NHF4575" s="151"/>
      <c r="NHG4575" s="151"/>
      <c r="NHH4575" s="151"/>
      <c r="NHI4575" s="151"/>
      <c r="NHJ4575" s="151"/>
      <c r="NHK4575" s="151"/>
      <c r="NHL4575" s="151"/>
      <c r="NHM4575" s="151"/>
      <c r="NHN4575" s="151"/>
      <c r="NHO4575" s="151"/>
      <c r="NHP4575" s="151"/>
      <c r="NHQ4575" s="151"/>
      <c r="NHR4575" s="151"/>
      <c r="NHS4575" s="151"/>
      <c r="NHT4575" s="151"/>
      <c r="NHU4575" s="151"/>
      <c r="NHV4575" s="151"/>
      <c r="NHW4575" s="151"/>
      <c r="NHX4575" s="151"/>
      <c r="NHY4575" s="151"/>
      <c r="NHZ4575" s="151"/>
      <c r="NIA4575" s="151"/>
      <c r="NIB4575" s="151"/>
      <c r="NIC4575" s="151"/>
      <c r="NID4575" s="151"/>
      <c r="NIE4575" s="151"/>
      <c r="NIF4575" s="151"/>
      <c r="NIG4575" s="151"/>
      <c r="NIH4575" s="151"/>
      <c r="NII4575" s="151"/>
      <c r="NIJ4575" s="151"/>
      <c r="NIK4575" s="151"/>
      <c r="NIL4575" s="151"/>
      <c r="NIM4575" s="151"/>
      <c r="NIN4575" s="151"/>
      <c r="NIO4575" s="151"/>
      <c r="NIP4575" s="151"/>
      <c r="NIQ4575" s="151"/>
      <c r="NIR4575" s="151"/>
      <c r="NIS4575" s="151"/>
      <c r="NIT4575" s="151"/>
      <c r="NIU4575" s="151"/>
      <c r="NIV4575" s="151"/>
      <c r="NIW4575" s="151"/>
      <c r="NIX4575" s="151"/>
      <c r="NIY4575" s="151"/>
      <c r="NIZ4575" s="151"/>
      <c r="NJA4575" s="151"/>
      <c r="NJB4575" s="151"/>
      <c r="NJC4575" s="151"/>
      <c r="NJD4575" s="151"/>
      <c r="NJE4575" s="151"/>
      <c r="NJF4575" s="151"/>
      <c r="NJG4575" s="151"/>
      <c r="NJH4575" s="151"/>
      <c r="NJI4575" s="151"/>
      <c r="NJJ4575" s="151"/>
      <c r="NJK4575" s="151"/>
      <c r="NJL4575" s="151"/>
      <c r="NJM4575" s="151"/>
      <c r="NJN4575" s="151"/>
      <c r="NJO4575" s="151"/>
      <c r="NJP4575" s="151"/>
      <c r="NJQ4575" s="151"/>
      <c r="NJR4575" s="151"/>
      <c r="NJS4575" s="151"/>
      <c r="NJT4575" s="151"/>
      <c r="NJU4575" s="151"/>
      <c r="NJV4575" s="151"/>
      <c r="NJW4575" s="151"/>
      <c r="NJX4575" s="151"/>
      <c r="NJY4575" s="151"/>
      <c r="NJZ4575" s="151"/>
      <c r="NKA4575" s="151"/>
      <c r="NKB4575" s="151"/>
      <c r="NKC4575" s="151"/>
      <c r="NKD4575" s="151"/>
      <c r="NKE4575" s="151"/>
      <c r="NKF4575" s="151"/>
      <c r="NKG4575" s="151"/>
      <c r="NKH4575" s="151"/>
      <c r="NKI4575" s="151"/>
      <c r="NKJ4575" s="151"/>
      <c r="NKK4575" s="151"/>
      <c r="NKL4575" s="151"/>
      <c r="NKM4575" s="151"/>
      <c r="NKN4575" s="151"/>
      <c r="NKO4575" s="151"/>
      <c r="NKP4575" s="151"/>
      <c r="NKQ4575" s="151"/>
      <c r="NKR4575" s="151"/>
      <c r="NKS4575" s="151"/>
      <c r="NKT4575" s="151"/>
      <c r="NKU4575" s="151"/>
      <c r="NKV4575" s="151"/>
      <c r="NKW4575" s="151"/>
      <c r="NKX4575" s="151"/>
      <c r="NKY4575" s="151"/>
      <c r="NKZ4575" s="151"/>
      <c r="NLA4575" s="151"/>
      <c r="NLB4575" s="151"/>
      <c r="NLC4575" s="151"/>
      <c r="NLD4575" s="151"/>
      <c r="NLE4575" s="151"/>
      <c r="NLF4575" s="151"/>
      <c r="NLG4575" s="151"/>
      <c r="NLH4575" s="151"/>
      <c r="NLI4575" s="151"/>
      <c r="NLJ4575" s="151"/>
      <c r="NLK4575" s="151"/>
      <c r="NLL4575" s="151"/>
      <c r="NLM4575" s="151"/>
      <c r="NLN4575" s="151"/>
      <c r="NLO4575" s="151"/>
      <c r="NLP4575" s="151"/>
      <c r="NLQ4575" s="151"/>
      <c r="NLR4575" s="151"/>
      <c r="NLS4575" s="151"/>
      <c r="NLT4575" s="151"/>
      <c r="NLU4575" s="151"/>
      <c r="NLV4575" s="151"/>
      <c r="NLW4575" s="151"/>
      <c r="NLX4575" s="151"/>
      <c r="NLY4575" s="151"/>
      <c r="NLZ4575" s="151"/>
      <c r="NMA4575" s="151"/>
      <c r="NMB4575" s="151"/>
      <c r="NMC4575" s="151"/>
      <c r="NMD4575" s="151"/>
      <c r="NME4575" s="151"/>
      <c r="NMF4575" s="151"/>
      <c r="NMG4575" s="151"/>
      <c r="NMH4575" s="151"/>
      <c r="NMI4575" s="151"/>
      <c r="NMJ4575" s="151"/>
      <c r="NMK4575" s="151"/>
      <c r="NML4575" s="151"/>
      <c r="NMM4575" s="151"/>
      <c r="NMN4575" s="151"/>
      <c r="NMO4575" s="151"/>
      <c r="NMP4575" s="151"/>
      <c r="NMQ4575" s="151"/>
      <c r="NMR4575" s="151"/>
      <c r="NMS4575" s="151"/>
      <c r="NMT4575" s="151"/>
      <c r="NMU4575" s="151"/>
      <c r="NMV4575" s="151"/>
      <c r="NMW4575" s="151"/>
      <c r="NMX4575" s="151"/>
      <c r="NMY4575" s="151"/>
      <c r="NMZ4575" s="151"/>
      <c r="NNA4575" s="151"/>
      <c r="NNB4575" s="151"/>
      <c r="NNC4575" s="151"/>
      <c r="NND4575" s="151"/>
      <c r="NNE4575" s="151"/>
      <c r="NNF4575" s="151"/>
      <c r="NNG4575" s="151"/>
      <c r="NNH4575" s="151"/>
      <c r="NNI4575" s="151"/>
      <c r="NNJ4575" s="151"/>
      <c r="NNK4575" s="151"/>
      <c r="NNL4575" s="151"/>
      <c r="NNM4575" s="151"/>
      <c r="NNN4575" s="151"/>
      <c r="NNO4575" s="151"/>
      <c r="NNP4575" s="151"/>
      <c r="NNQ4575" s="151"/>
      <c r="NNR4575" s="151"/>
      <c r="NNS4575" s="151"/>
      <c r="NNT4575" s="151"/>
      <c r="NNU4575" s="151"/>
      <c r="NNV4575" s="151"/>
      <c r="NNW4575" s="151"/>
      <c r="NNX4575" s="151"/>
      <c r="NNY4575" s="151"/>
      <c r="NNZ4575" s="151"/>
      <c r="NOA4575" s="151"/>
      <c r="NOB4575" s="151"/>
      <c r="NOC4575" s="151"/>
      <c r="NOD4575" s="151"/>
      <c r="NOE4575" s="151"/>
      <c r="NOF4575" s="151"/>
      <c r="NOG4575" s="151"/>
      <c r="NOH4575" s="151"/>
      <c r="NOI4575" s="151"/>
      <c r="NOJ4575" s="151"/>
      <c r="NOK4575" s="151"/>
      <c r="NOL4575" s="151"/>
      <c r="NOM4575" s="151"/>
      <c r="NON4575" s="151"/>
      <c r="NOO4575" s="151"/>
      <c r="NOP4575" s="151"/>
      <c r="NOQ4575" s="151"/>
      <c r="NOR4575" s="151"/>
      <c r="NOS4575" s="151"/>
      <c r="NOT4575" s="151"/>
      <c r="NOU4575" s="151"/>
      <c r="NOV4575" s="151"/>
      <c r="NOW4575" s="151"/>
      <c r="NOX4575" s="151"/>
      <c r="NOY4575" s="151"/>
      <c r="NOZ4575" s="151"/>
      <c r="NPA4575" s="151"/>
      <c r="NPB4575" s="151"/>
      <c r="NPC4575" s="151"/>
      <c r="NPD4575" s="151"/>
      <c r="NPE4575" s="151"/>
      <c r="NPF4575" s="151"/>
      <c r="NPG4575" s="151"/>
      <c r="NPH4575" s="151"/>
      <c r="NPI4575" s="151"/>
      <c r="NPJ4575" s="151"/>
      <c r="NPK4575" s="151"/>
      <c r="NPL4575" s="151"/>
      <c r="NPM4575" s="151"/>
      <c r="NPN4575" s="151"/>
      <c r="NPO4575" s="151"/>
      <c r="NPP4575" s="151"/>
      <c r="NPQ4575" s="151"/>
      <c r="NPR4575" s="151"/>
      <c r="NPS4575" s="151"/>
      <c r="NPT4575" s="151"/>
      <c r="NPU4575" s="151"/>
      <c r="NPV4575" s="151"/>
      <c r="NPW4575" s="151"/>
      <c r="NPX4575" s="151"/>
      <c r="NPY4575" s="151"/>
      <c r="NPZ4575" s="151"/>
      <c r="NQA4575" s="151"/>
      <c r="NQB4575" s="151"/>
      <c r="NQC4575" s="151"/>
      <c r="NQD4575" s="151"/>
      <c r="NQE4575" s="151"/>
      <c r="NQF4575" s="151"/>
      <c r="NQG4575" s="151"/>
      <c r="NQH4575" s="151"/>
      <c r="NQI4575" s="151"/>
      <c r="NQJ4575" s="151"/>
      <c r="NQK4575" s="151"/>
      <c r="NQL4575" s="151"/>
      <c r="NQM4575" s="151"/>
      <c r="NQN4575" s="151"/>
      <c r="NQO4575" s="151"/>
      <c r="NQP4575" s="151"/>
      <c r="NQQ4575" s="151"/>
      <c r="NQR4575" s="151"/>
      <c r="NQS4575" s="151"/>
      <c r="NQT4575" s="151"/>
      <c r="NQU4575" s="151"/>
      <c r="NQV4575" s="151"/>
      <c r="NQW4575" s="151"/>
      <c r="NQX4575" s="151"/>
      <c r="NQY4575" s="151"/>
      <c r="NQZ4575" s="151"/>
      <c r="NRA4575" s="151"/>
      <c r="NRB4575" s="151"/>
      <c r="NRC4575" s="151"/>
      <c r="NRD4575" s="151"/>
      <c r="NRE4575" s="151"/>
      <c r="NRF4575" s="151"/>
      <c r="NRG4575" s="151"/>
      <c r="NRH4575" s="151"/>
      <c r="NRI4575" s="151"/>
      <c r="NRJ4575" s="151"/>
      <c r="NRK4575" s="151"/>
      <c r="NRL4575" s="151"/>
      <c r="NRM4575" s="151"/>
      <c r="NRN4575" s="151"/>
      <c r="NRO4575" s="151"/>
      <c r="NRP4575" s="151"/>
      <c r="NRQ4575" s="151"/>
      <c r="NRR4575" s="151"/>
      <c r="NRS4575" s="151"/>
      <c r="NRT4575" s="151"/>
      <c r="NRU4575" s="151"/>
      <c r="NRV4575" s="151"/>
      <c r="NRW4575" s="151"/>
      <c r="NRX4575" s="151"/>
      <c r="NRY4575" s="151"/>
      <c r="NRZ4575" s="151"/>
      <c r="NSA4575" s="151"/>
      <c r="NSB4575" s="151"/>
      <c r="NSC4575" s="151"/>
      <c r="NSD4575" s="151"/>
      <c r="NSE4575" s="151"/>
      <c r="NSF4575" s="151"/>
      <c r="NSG4575" s="151"/>
      <c r="NSH4575" s="151"/>
      <c r="NSI4575" s="151"/>
      <c r="NSJ4575" s="151"/>
      <c r="NSK4575" s="151"/>
      <c r="NSL4575" s="151"/>
      <c r="NSM4575" s="151"/>
      <c r="NSN4575" s="151"/>
      <c r="NSO4575" s="151"/>
      <c r="NSP4575" s="151"/>
      <c r="NSQ4575" s="151"/>
      <c r="NSR4575" s="151"/>
      <c r="NSS4575" s="151"/>
      <c r="NST4575" s="151"/>
      <c r="NSU4575" s="151"/>
      <c r="NSV4575" s="151"/>
      <c r="NSW4575" s="151"/>
      <c r="NSX4575" s="151"/>
      <c r="NSY4575" s="151"/>
      <c r="NSZ4575" s="151"/>
      <c r="NTA4575" s="151"/>
      <c r="NTB4575" s="151"/>
      <c r="NTC4575" s="151"/>
      <c r="NTD4575" s="151"/>
      <c r="NTE4575" s="151"/>
      <c r="NTF4575" s="151"/>
      <c r="NTG4575" s="151"/>
      <c r="NTH4575" s="151"/>
      <c r="NTI4575" s="151"/>
      <c r="NTJ4575" s="151"/>
      <c r="NTK4575" s="151"/>
      <c r="NTL4575" s="151"/>
      <c r="NTM4575" s="151"/>
      <c r="NTN4575" s="151"/>
      <c r="NTO4575" s="151"/>
      <c r="NTP4575" s="151"/>
      <c r="NTQ4575" s="151"/>
      <c r="NTR4575" s="151"/>
      <c r="NTS4575" s="151"/>
      <c r="NTT4575" s="151"/>
      <c r="NTU4575" s="151"/>
      <c r="NTV4575" s="151"/>
      <c r="NTW4575" s="151"/>
      <c r="NTX4575" s="151"/>
      <c r="NTY4575" s="151"/>
      <c r="NTZ4575" s="151"/>
      <c r="NUA4575" s="151"/>
      <c r="NUB4575" s="151"/>
      <c r="NUC4575" s="151"/>
      <c r="NUD4575" s="151"/>
      <c r="NUE4575" s="151"/>
      <c r="NUF4575" s="151"/>
      <c r="NUG4575" s="151"/>
      <c r="NUH4575" s="151"/>
      <c r="NUI4575" s="151"/>
      <c r="NUJ4575" s="151"/>
      <c r="NUK4575" s="151"/>
      <c r="NUL4575" s="151"/>
      <c r="NUM4575" s="151"/>
      <c r="NUN4575" s="151"/>
      <c r="NUO4575" s="151"/>
      <c r="NUP4575" s="151"/>
      <c r="NUQ4575" s="151"/>
      <c r="NUR4575" s="151"/>
      <c r="NUS4575" s="151"/>
      <c r="NUT4575" s="151"/>
      <c r="NUU4575" s="151"/>
      <c r="NUV4575" s="151"/>
      <c r="NUW4575" s="151"/>
      <c r="NUX4575" s="151"/>
      <c r="NUY4575" s="151"/>
      <c r="NUZ4575" s="151"/>
      <c r="NVA4575" s="151"/>
      <c r="NVB4575" s="151"/>
      <c r="NVC4575" s="151"/>
      <c r="NVD4575" s="151"/>
      <c r="NVE4575" s="151"/>
      <c r="NVF4575" s="151"/>
      <c r="NVG4575" s="151"/>
      <c r="NVH4575" s="151"/>
      <c r="NVI4575" s="151"/>
      <c r="NVJ4575" s="151"/>
      <c r="NVK4575" s="151"/>
      <c r="NVL4575" s="151"/>
      <c r="NVM4575" s="151"/>
      <c r="NVN4575" s="151"/>
      <c r="NVO4575" s="151"/>
      <c r="NVP4575" s="151"/>
      <c r="NVQ4575" s="151"/>
      <c r="NVR4575" s="151"/>
      <c r="NVS4575" s="151"/>
      <c r="NVT4575" s="151"/>
      <c r="NVU4575" s="151"/>
      <c r="NVV4575" s="151"/>
      <c r="NVW4575" s="151"/>
      <c r="NVX4575" s="151"/>
      <c r="NVY4575" s="151"/>
      <c r="NVZ4575" s="151"/>
      <c r="NWA4575" s="151"/>
      <c r="NWB4575" s="151"/>
      <c r="NWC4575" s="151"/>
      <c r="NWD4575" s="151"/>
      <c r="NWE4575" s="151"/>
      <c r="NWF4575" s="151"/>
      <c r="NWG4575" s="151"/>
      <c r="NWH4575" s="151"/>
      <c r="NWI4575" s="151"/>
      <c r="NWJ4575" s="151"/>
      <c r="NWK4575" s="151"/>
      <c r="NWL4575" s="151"/>
      <c r="NWM4575" s="151"/>
      <c r="NWN4575" s="151"/>
      <c r="NWO4575" s="151"/>
      <c r="NWP4575" s="151"/>
      <c r="NWQ4575" s="151"/>
      <c r="NWR4575" s="151"/>
      <c r="NWS4575" s="151"/>
      <c r="NWT4575" s="151"/>
      <c r="NWU4575" s="151"/>
      <c r="NWV4575" s="151"/>
      <c r="NWW4575" s="151"/>
      <c r="NWX4575" s="151"/>
      <c r="NWY4575" s="151"/>
      <c r="NWZ4575" s="151"/>
      <c r="NXA4575" s="151"/>
      <c r="NXB4575" s="151"/>
      <c r="NXC4575" s="151"/>
      <c r="NXD4575" s="151"/>
      <c r="NXE4575" s="151"/>
      <c r="NXF4575" s="151"/>
      <c r="NXG4575" s="151"/>
      <c r="NXH4575" s="151"/>
      <c r="NXI4575" s="151"/>
      <c r="NXJ4575" s="151"/>
      <c r="NXK4575" s="151"/>
      <c r="NXL4575" s="151"/>
      <c r="NXM4575" s="151"/>
      <c r="NXN4575" s="151"/>
      <c r="NXO4575" s="151"/>
      <c r="NXP4575" s="151"/>
      <c r="NXQ4575" s="151"/>
      <c r="NXR4575" s="151"/>
      <c r="NXS4575" s="151"/>
      <c r="NXT4575" s="151"/>
      <c r="NXU4575" s="151"/>
      <c r="NXV4575" s="151"/>
      <c r="NXW4575" s="151"/>
      <c r="NXX4575" s="151"/>
      <c r="NXY4575" s="151"/>
      <c r="NXZ4575" s="151"/>
      <c r="NYA4575" s="151"/>
      <c r="NYB4575" s="151"/>
      <c r="NYC4575" s="151"/>
      <c r="NYD4575" s="151"/>
      <c r="NYE4575" s="151"/>
      <c r="NYF4575" s="151"/>
      <c r="NYG4575" s="151"/>
      <c r="NYH4575" s="151"/>
      <c r="NYI4575" s="151"/>
      <c r="NYJ4575" s="151"/>
      <c r="NYK4575" s="151"/>
      <c r="NYL4575" s="151"/>
      <c r="NYM4575" s="151"/>
      <c r="NYN4575" s="151"/>
      <c r="NYO4575" s="151"/>
      <c r="NYP4575" s="151"/>
      <c r="NYQ4575" s="151"/>
      <c r="NYR4575" s="151"/>
      <c r="NYS4575" s="151"/>
      <c r="NYT4575" s="151"/>
      <c r="NYU4575" s="151"/>
      <c r="NYV4575" s="151"/>
      <c r="NYW4575" s="151"/>
      <c r="NYX4575" s="151"/>
      <c r="NYY4575" s="151"/>
      <c r="NYZ4575" s="151"/>
      <c r="NZA4575" s="151"/>
      <c r="NZB4575" s="151"/>
      <c r="NZC4575" s="151"/>
      <c r="NZD4575" s="151"/>
      <c r="NZE4575" s="151"/>
      <c r="NZF4575" s="151"/>
      <c r="NZG4575" s="151"/>
      <c r="NZH4575" s="151"/>
      <c r="NZI4575" s="151"/>
      <c r="NZJ4575" s="151"/>
      <c r="NZK4575" s="151"/>
      <c r="NZL4575" s="151"/>
      <c r="NZM4575" s="151"/>
      <c r="NZN4575" s="151"/>
      <c r="NZO4575" s="151"/>
      <c r="NZP4575" s="151"/>
      <c r="NZQ4575" s="151"/>
      <c r="NZR4575" s="151"/>
      <c r="NZS4575" s="151"/>
      <c r="NZT4575" s="151"/>
      <c r="NZU4575" s="151"/>
      <c r="NZV4575" s="151"/>
      <c r="NZW4575" s="151"/>
      <c r="NZX4575" s="151"/>
      <c r="NZY4575" s="151"/>
      <c r="NZZ4575" s="151"/>
      <c r="OAA4575" s="151"/>
      <c r="OAB4575" s="151"/>
      <c r="OAC4575" s="151"/>
      <c r="OAD4575" s="151"/>
      <c r="OAE4575" s="151"/>
      <c r="OAF4575" s="151"/>
      <c r="OAG4575" s="151"/>
      <c r="OAH4575" s="151"/>
      <c r="OAI4575" s="151"/>
      <c r="OAJ4575" s="151"/>
      <c r="OAK4575" s="151"/>
      <c r="OAL4575" s="151"/>
      <c r="OAM4575" s="151"/>
      <c r="OAN4575" s="151"/>
      <c r="OAO4575" s="151"/>
      <c r="OAP4575" s="151"/>
      <c r="OAQ4575" s="151"/>
      <c r="OAR4575" s="151"/>
      <c r="OAS4575" s="151"/>
      <c r="OAT4575" s="151"/>
      <c r="OAU4575" s="151"/>
      <c r="OAV4575" s="151"/>
      <c r="OAW4575" s="151"/>
      <c r="OAX4575" s="151"/>
      <c r="OAY4575" s="151"/>
      <c r="OAZ4575" s="151"/>
      <c r="OBA4575" s="151"/>
      <c r="OBB4575" s="151"/>
      <c r="OBC4575" s="151"/>
      <c r="OBD4575" s="151"/>
      <c r="OBE4575" s="151"/>
      <c r="OBF4575" s="151"/>
      <c r="OBG4575" s="151"/>
      <c r="OBH4575" s="151"/>
      <c r="OBI4575" s="151"/>
      <c r="OBJ4575" s="151"/>
      <c r="OBK4575" s="151"/>
      <c r="OBL4575" s="151"/>
      <c r="OBM4575" s="151"/>
      <c r="OBN4575" s="151"/>
      <c r="OBO4575" s="151"/>
      <c r="OBP4575" s="151"/>
      <c r="OBQ4575" s="151"/>
      <c r="OBR4575" s="151"/>
      <c r="OBS4575" s="151"/>
      <c r="OBT4575" s="151"/>
      <c r="OBU4575" s="151"/>
      <c r="OBV4575" s="151"/>
      <c r="OBW4575" s="151"/>
      <c r="OBX4575" s="151"/>
      <c r="OBY4575" s="151"/>
      <c r="OBZ4575" s="151"/>
      <c r="OCA4575" s="151"/>
      <c r="OCB4575" s="151"/>
      <c r="OCC4575" s="151"/>
      <c r="OCD4575" s="151"/>
      <c r="OCE4575" s="151"/>
      <c r="OCF4575" s="151"/>
      <c r="OCG4575" s="151"/>
      <c r="OCH4575" s="151"/>
      <c r="OCI4575" s="151"/>
      <c r="OCJ4575" s="151"/>
      <c r="OCK4575" s="151"/>
      <c r="OCL4575" s="151"/>
      <c r="OCM4575" s="151"/>
      <c r="OCN4575" s="151"/>
      <c r="OCO4575" s="151"/>
      <c r="OCP4575" s="151"/>
      <c r="OCQ4575" s="151"/>
      <c r="OCR4575" s="151"/>
      <c r="OCS4575" s="151"/>
      <c r="OCT4575" s="151"/>
      <c r="OCU4575" s="151"/>
      <c r="OCV4575" s="151"/>
      <c r="OCW4575" s="151"/>
      <c r="OCX4575" s="151"/>
      <c r="OCY4575" s="151"/>
      <c r="OCZ4575" s="151"/>
      <c r="ODA4575" s="151"/>
      <c r="ODB4575" s="151"/>
      <c r="ODC4575" s="151"/>
      <c r="ODD4575" s="151"/>
      <c r="ODE4575" s="151"/>
      <c r="ODF4575" s="151"/>
      <c r="ODG4575" s="151"/>
      <c r="ODH4575" s="151"/>
      <c r="ODI4575" s="151"/>
      <c r="ODJ4575" s="151"/>
      <c r="ODK4575" s="151"/>
      <c r="ODL4575" s="151"/>
      <c r="ODM4575" s="151"/>
      <c r="ODN4575" s="151"/>
      <c r="ODO4575" s="151"/>
      <c r="ODP4575" s="151"/>
      <c r="ODQ4575" s="151"/>
      <c r="ODR4575" s="151"/>
      <c r="ODS4575" s="151"/>
      <c r="ODT4575" s="151"/>
      <c r="ODU4575" s="151"/>
      <c r="ODV4575" s="151"/>
      <c r="ODW4575" s="151"/>
      <c r="ODX4575" s="151"/>
      <c r="ODY4575" s="151"/>
      <c r="ODZ4575" s="151"/>
      <c r="OEA4575" s="151"/>
      <c r="OEB4575" s="151"/>
      <c r="OEC4575" s="151"/>
      <c r="OED4575" s="151"/>
      <c r="OEE4575" s="151"/>
      <c r="OEF4575" s="151"/>
      <c r="OEG4575" s="151"/>
      <c r="OEH4575" s="151"/>
      <c r="OEI4575" s="151"/>
      <c r="OEJ4575" s="151"/>
      <c r="OEK4575" s="151"/>
      <c r="OEL4575" s="151"/>
      <c r="OEM4575" s="151"/>
      <c r="OEN4575" s="151"/>
      <c r="OEO4575" s="151"/>
      <c r="OEP4575" s="151"/>
      <c r="OEQ4575" s="151"/>
      <c r="OER4575" s="151"/>
      <c r="OES4575" s="151"/>
      <c r="OET4575" s="151"/>
      <c r="OEU4575" s="151"/>
      <c r="OEV4575" s="151"/>
      <c r="OEW4575" s="151"/>
      <c r="OEX4575" s="151"/>
      <c r="OEY4575" s="151"/>
      <c r="OEZ4575" s="151"/>
      <c r="OFA4575" s="151"/>
      <c r="OFB4575" s="151"/>
      <c r="OFC4575" s="151"/>
      <c r="OFD4575" s="151"/>
      <c r="OFE4575" s="151"/>
      <c r="OFF4575" s="151"/>
      <c r="OFG4575" s="151"/>
      <c r="OFH4575" s="151"/>
      <c r="OFI4575" s="151"/>
      <c r="OFJ4575" s="151"/>
      <c r="OFK4575" s="151"/>
      <c r="OFL4575" s="151"/>
      <c r="OFM4575" s="151"/>
      <c r="OFN4575" s="151"/>
      <c r="OFO4575" s="151"/>
      <c r="OFP4575" s="151"/>
      <c r="OFQ4575" s="151"/>
      <c r="OFR4575" s="151"/>
      <c r="OFS4575" s="151"/>
      <c r="OFT4575" s="151"/>
      <c r="OFU4575" s="151"/>
      <c r="OFV4575" s="151"/>
      <c r="OFW4575" s="151"/>
      <c r="OFX4575" s="151"/>
      <c r="OFY4575" s="151"/>
      <c r="OFZ4575" s="151"/>
      <c r="OGA4575" s="151"/>
      <c r="OGB4575" s="151"/>
      <c r="OGC4575" s="151"/>
      <c r="OGD4575" s="151"/>
      <c r="OGE4575" s="151"/>
      <c r="OGF4575" s="151"/>
      <c r="OGG4575" s="151"/>
      <c r="OGH4575" s="151"/>
      <c r="OGI4575" s="151"/>
      <c r="OGJ4575" s="151"/>
      <c r="OGK4575" s="151"/>
      <c r="OGL4575" s="151"/>
      <c r="OGM4575" s="151"/>
      <c r="OGN4575" s="151"/>
      <c r="OGO4575" s="151"/>
      <c r="OGP4575" s="151"/>
      <c r="OGQ4575" s="151"/>
      <c r="OGR4575" s="151"/>
      <c r="OGS4575" s="151"/>
      <c r="OGT4575" s="151"/>
      <c r="OGU4575" s="151"/>
      <c r="OGV4575" s="151"/>
      <c r="OGW4575" s="151"/>
      <c r="OGX4575" s="151"/>
      <c r="OGY4575" s="151"/>
      <c r="OGZ4575" s="151"/>
      <c r="OHA4575" s="151"/>
      <c r="OHB4575" s="151"/>
      <c r="OHC4575" s="151"/>
      <c r="OHD4575" s="151"/>
      <c r="OHE4575" s="151"/>
      <c r="OHF4575" s="151"/>
      <c r="OHG4575" s="151"/>
      <c r="OHH4575" s="151"/>
      <c r="OHI4575" s="151"/>
      <c r="OHJ4575" s="151"/>
      <c r="OHK4575" s="151"/>
      <c r="OHL4575" s="151"/>
      <c r="OHM4575" s="151"/>
      <c r="OHN4575" s="151"/>
      <c r="OHO4575" s="151"/>
      <c r="OHP4575" s="151"/>
      <c r="OHQ4575" s="151"/>
      <c r="OHR4575" s="151"/>
      <c r="OHS4575" s="151"/>
      <c r="OHT4575" s="151"/>
      <c r="OHU4575" s="151"/>
      <c r="OHV4575" s="151"/>
      <c r="OHW4575" s="151"/>
      <c r="OHX4575" s="151"/>
      <c r="OHY4575" s="151"/>
      <c r="OHZ4575" s="151"/>
      <c r="OIA4575" s="151"/>
      <c r="OIB4575" s="151"/>
      <c r="OIC4575" s="151"/>
      <c r="OID4575" s="151"/>
      <c r="OIE4575" s="151"/>
      <c r="OIF4575" s="151"/>
      <c r="OIG4575" s="151"/>
      <c r="OIH4575" s="151"/>
      <c r="OII4575" s="151"/>
      <c r="OIJ4575" s="151"/>
      <c r="OIK4575" s="151"/>
      <c r="OIL4575" s="151"/>
      <c r="OIM4575" s="151"/>
      <c r="OIN4575" s="151"/>
      <c r="OIO4575" s="151"/>
      <c r="OIP4575" s="151"/>
      <c r="OIQ4575" s="151"/>
      <c r="OIR4575" s="151"/>
      <c r="OIS4575" s="151"/>
      <c r="OIT4575" s="151"/>
      <c r="OIU4575" s="151"/>
      <c r="OIV4575" s="151"/>
      <c r="OIW4575" s="151"/>
      <c r="OIX4575" s="151"/>
      <c r="OIY4575" s="151"/>
      <c r="OIZ4575" s="151"/>
      <c r="OJA4575" s="151"/>
      <c r="OJB4575" s="151"/>
      <c r="OJC4575" s="151"/>
      <c r="OJD4575" s="151"/>
      <c r="OJE4575" s="151"/>
      <c r="OJF4575" s="151"/>
      <c r="OJG4575" s="151"/>
      <c r="OJH4575" s="151"/>
      <c r="OJI4575" s="151"/>
      <c r="OJJ4575" s="151"/>
      <c r="OJK4575" s="151"/>
      <c r="OJL4575" s="151"/>
      <c r="OJM4575" s="151"/>
      <c r="OJN4575" s="151"/>
      <c r="OJO4575" s="151"/>
      <c r="OJP4575" s="151"/>
      <c r="OJQ4575" s="151"/>
      <c r="OJR4575" s="151"/>
      <c r="OJS4575" s="151"/>
      <c r="OJT4575" s="151"/>
      <c r="OJU4575" s="151"/>
      <c r="OJV4575" s="151"/>
      <c r="OJW4575" s="151"/>
      <c r="OJX4575" s="151"/>
      <c r="OJY4575" s="151"/>
      <c r="OJZ4575" s="151"/>
      <c r="OKA4575" s="151"/>
      <c r="OKB4575" s="151"/>
      <c r="OKC4575" s="151"/>
      <c r="OKD4575" s="151"/>
      <c r="OKE4575" s="151"/>
      <c r="OKF4575" s="151"/>
      <c r="OKG4575" s="151"/>
      <c r="OKH4575" s="151"/>
      <c r="OKI4575" s="151"/>
      <c r="OKJ4575" s="151"/>
      <c r="OKK4575" s="151"/>
      <c r="OKL4575" s="151"/>
      <c r="OKM4575" s="151"/>
      <c r="OKN4575" s="151"/>
      <c r="OKO4575" s="151"/>
      <c r="OKP4575" s="151"/>
      <c r="OKQ4575" s="151"/>
      <c r="OKR4575" s="151"/>
      <c r="OKS4575" s="151"/>
      <c r="OKT4575" s="151"/>
      <c r="OKU4575" s="151"/>
      <c r="OKV4575" s="151"/>
      <c r="OKW4575" s="151"/>
      <c r="OKX4575" s="151"/>
      <c r="OKY4575" s="151"/>
      <c r="OKZ4575" s="151"/>
      <c r="OLA4575" s="151"/>
      <c r="OLB4575" s="151"/>
      <c r="OLC4575" s="151"/>
      <c r="OLD4575" s="151"/>
      <c r="OLE4575" s="151"/>
      <c r="OLF4575" s="151"/>
      <c r="OLG4575" s="151"/>
      <c r="OLH4575" s="151"/>
      <c r="OLI4575" s="151"/>
      <c r="OLJ4575" s="151"/>
      <c r="OLK4575" s="151"/>
      <c r="OLL4575" s="151"/>
      <c r="OLM4575" s="151"/>
      <c r="OLN4575" s="151"/>
      <c r="OLO4575" s="151"/>
      <c r="OLP4575" s="151"/>
      <c r="OLQ4575" s="151"/>
      <c r="OLR4575" s="151"/>
      <c r="OLS4575" s="151"/>
      <c r="OLT4575" s="151"/>
      <c r="OLU4575" s="151"/>
      <c r="OLV4575" s="151"/>
      <c r="OLW4575" s="151"/>
      <c r="OLX4575" s="151"/>
      <c r="OLY4575" s="151"/>
      <c r="OLZ4575" s="151"/>
      <c r="OMA4575" s="151"/>
      <c r="OMB4575" s="151"/>
      <c r="OMC4575" s="151"/>
      <c r="OMD4575" s="151"/>
      <c r="OME4575" s="151"/>
      <c r="OMF4575" s="151"/>
      <c r="OMG4575" s="151"/>
      <c r="OMH4575" s="151"/>
      <c r="OMI4575" s="151"/>
      <c r="OMJ4575" s="151"/>
      <c r="OMK4575" s="151"/>
      <c r="OML4575" s="151"/>
      <c r="OMM4575" s="151"/>
      <c r="OMN4575" s="151"/>
      <c r="OMO4575" s="151"/>
      <c r="OMP4575" s="151"/>
      <c r="OMQ4575" s="151"/>
      <c r="OMR4575" s="151"/>
      <c r="OMS4575" s="151"/>
      <c r="OMT4575" s="151"/>
      <c r="OMU4575" s="151"/>
      <c r="OMV4575" s="151"/>
      <c r="OMW4575" s="151"/>
      <c r="OMX4575" s="151"/>
      <c r="OMY4575" s="151"/>
      <c r="OMZ4575" s="151"/>
      <c r="ONA4575" s="151"/>
      <c r="ONB4575" s="151"/>
      <c r="ONC4575" s="151"/>
      <c r="OND4575" s="151"/>
      <c r="ONE4575" s="151"/>
      <c r="ONF4575" s="151"/>
      <c r="ONG4575" s="151"/>
      <c r="ONH4575" s="151"/>
      <c r="ONI4575" s="151"/>
      <c r="ONJ4575" s="151"/>
      <c r="ONK4575" s="151"/>
      <c r="ONL4575" s="151"/>
      <c r="ONM4575" s="151"/>
      <c r="ONN4575" s="151"/>
      <c r="ONO4575" s="151"/>
      <c r="ONP4575" s="151"/>
      <c r="ONQ4575" s="151"/>
      <c r="ONR4575" s="151"/>
      <c r="ONS4575" s="151"/>
      <c r="ONT4575" s="151"/>
      <c r="ONU4575" s="151"/>
      <c r="ONV4575" s="151"/>
      <c r="ONW4575" s="151"/>
      <c r="ONX4575" s="151"/>
      <c r="ONY4575" s="151"/>
      <c r="ONZ4575" s="151"/>
      <c r="OOA4575" s="151"/>
      <c r="OOB4575" s="151"/>
      <c r="OOC4575" s="151"/>
      <c r="OOD4575" s="151"/>
      <c r="OOE4575" s="151"/>
      <c r="OOF4575" s="151"/>
      <c r="OOG4575" s="151"/>
      <c r="OOH4575" s="151"/>
      <c r="OOI4575" s="151"/>
      <c r="OOJ4575" s="151"/>
      <c r="OOK4575" s="151"/>
      <c r="OOL4575" s="151"/>
      <c r="OOM4575" s="151"/>
      <c r="OON4575" s="151"/>
      <c r="OOO4575" s="151"/>
      <c r="OOP4575" s="151"/>
      <c r="OOQ4575" s="151"/>
      <c r="OOR4575" s="151"/>
      <c r="OOS4575" s="151"/>
      <c r="OOT4575" s="151"/>
      <c r="OOU4575" s="151"/>
      <c r="OOV4575" s="151"/>
      <c r="OOW4575" s="151"/>
      <c r="OOX4575" s="151"/>
      <c r="OOY4575" s="151"/>
      <c r="OOZ4575" s="151"/>
      <c r="OPA4575" s="151"/>
      <c r="OPB4575" s="151"/>
      <c r="OPC4575" s="151"/>
      <c r="OPD4575" s="151"/>
      <c r="OPE4575" s="151"/>
      <c r="OPF4575" s="151"/>
      <c r="OPG4575" s="151"/>
      <c r="OPH4575" s="151"/>
      <c r="OPI4575" s="151"/>
      <c r="OPJ4575" s="151"/>
      <c r="OPK4575" s="151"/>
      <c r="OPL4575" s="151"/>
      <c r="OPM4575" s="151"/>
      <c r="OPN4575" s="151"/>
      <c r="OPO4575" s="151"/>
      <c r="OPP4575" s="151"/>
      <c r="OPQ4575" s="151"/>
      <c r="OPR4575" s="151"/>
      <c r="OPS4575" s="151"/>
      <c r="OPT4575" s="151"/>
      <c r="OPU4575" s="151"/>
      <c r="OPV4575" s="151"/>
      <c r="OPW4575" s="151"/>
      <c r="OPX4575" s="151"/>
      <c r="OPY4575" s="151"/>
      <c r="OPZ4575" s="151"/>
      <c r="OQA4575" s="151"/>
      <c r="OQB4575" s="151"/>
      <c r="OQC4575" s="151"/>
      <c r="OQD4575" s="151"/>
      <c r="OQE4575" s="151"/>
      <c r="OQF4575" s="151"/>
      <c r="OQG4575" s="151"/>
      <c r="OQH4575" s="151"/>
      <c r="OQI4575" s="151"/>
      <c r="OQJ4575" s="151"/>
      <c r="OQK4575" s="151"/>
      <c r="OQL4575" s="151"/>
      <c r="OQM4575" s="151"/>
      <c r="OQN4575" s="151"/>
      <c r="OQO4575" s="151"/>
      <c r="OQP4575" s="151"/>
      <c r="OQQ4575" s="151"/>
      <c r="OQR4575" s="151"/>
      <c r="OQS4575" s="151"/>
      <c r="OQT4575" s="151"/>
      <c r="OQU4575" s="151"/>
      <c r="OQV4575" s="151"/>
      <c r="OQW4575" s="151"/>
      <c r="OQX4575" s="151"/>
      <c r="OQY4575" s="151"/>
      <c r="OQZ4575" s="151"/>
      <c r="ORA4575" s="151"/>
      <c r="ORB4575" s="151"/>
      <c r="ORC4575" s="151"/>
      <c r="ORD4575" s="151"/>
      <c r="ORE4575" s="151"/>
      <c r="ORF4575" s="151"/>
      <c r="ORG4575" s="151"/>
      <c r="ORH4575" s="151"/>
      <c r="ORI4575" s="151"/>
      <c r="ORJ4575" s="151"/>
      <c r="ORK4575" s="151"/>
      <c r="ORL4575" s="151"/>
      <c r="ORM4575" s="151"/>
      <c r="ORN4575" s="151"/>
      <c r="ORO4575" s="151"/>
      <c r="ORP4575" s="151"/>
      <c r="ORQ4575" s="151"/>
      <c r="ORR4575" s="151"/>
      <c r="ORS4575" s="151"/>
      <c r="ORT4575" s="151"/>
      <c r="ORU4575" s="151"/>
      <c r="ORV4575" s="151"/>
      <c r="ORW4575" s="151"/>
      <c r="ORX4575" s="151"/>
      <c r="ORY4575" s="151"/>
      <c r="ORZ4575" s="151"/>
      <c r="OSA4575" s="151"/>
      <c r="OSB4575" s="151"/>
      <c r="OSC4575" s="151"/>
      <c r="OSD4575" s="151"/>
      <c r="OSE4575" s="151"/>
      <c r="OSF4575" s="151"/>
      <c r="OSG4575" s="151"/>
      <c r="OSH4575" s="151"/>
      <c r="OSI4575" s="151"/>
      <c r="OSJ4575" s="151"/>
      <c r="OSK4575" s="151"/>
      <c r="OSL4575" s="151"/>
      <c r="OSM4575" s="151"/>
      <c r="OSN4575" s="151"/>
      <c r="OSO4575" s="151"/>
      <c r="OSP4575" s="151"/>
      <c r="OSQ4575" s="151"/>
      <c r="OSR4575" s="151"/>
      <c r="OSS4575" s="151"/>
      <c r="OST4575" s="151"/>
      <c r="OSU4575" s="151"/>
      <c r="OSV4575" s="151"/>
      <c r="OSW4575" s="151"/>
      <c r="OSX4575" s="151"/>
      <c r="OSY4575" s="151"/>
      <c r="OSZ4575" s="151"/>
      <c r="OTA4575" s="151"/>
      <c r="OTB4575" s="151"/>
      <c r="OTC4575" s="151"/>
      <c r="OTD4575" s="151"/>
      <c r="OTE4575" s="151"/>
      <c r="OTF4575" s="151"/>
      <c r="OTG4575" s="151"/>
      <c r="OTH4575" s="151"/>
      <c r="OTI4575" s="151"/>
      <c r="OTJ4575" s="151"/>
      <c r="OTK4575" s="151"/>
      <c r="OTL4575" s="151"/>
      <c r="OTM4575" s="151"/>
      <c r="OTN4575" s="151"/>
      <c r="OTO4575" s="151"/>
      <c r="OTP4575" s="151"/>
      <c r="OTQ4575" s="151"/>
      <c r="OTR4575" s="151"/>
      <c r="OTS4575" s="151"/>
      <c r="OTT4575" s="151"/>
      <c r="OTU4575" s="151"/>
      <c r="OTV4575" s="151"/>
      <c r="OTW4575" s="151"/>
      <c r="OTX4575" s="151"/>
      <c r="OTY4575" s="151"/>
      <c r="OTZ4575" s="151"/>
      <c r="OUA4575" s="151"/>
      <c r="OUB4575" s="151"/>
      <c r="OUC4575" s="151"/>
      <c r="OUD4575" s="151"/>
      <c r="OUE4575" s="151"/>
      <c r="OUF4575" s="151"/>
      <c r="OUG4575" s="151"/>
      <c r="OUH4575" s="151"/>
      <c r="OUI4575" s="151"/>
      <c r="OUJ4575" s="151"/>
      <c r="OUK4575" s="151"/>
      <c r="OUL4575" s="151"/>
      <c r="OUM4575" s="151"/>
      <c r="OUN4575" s="151"/>
      <c r="OUO4575" s="151"/>
      <c r="OUP4575" s="151"/>
      <c r="OUQ4575" s="151"/>
      <c r="OUR4575" s="151"/>
      <c r="OUS4575" s="151"/>
      <c r="OUT4575" s="151"/>
      <c r="OUU4575" s="151"/>
      <c r="OUV4575" s="151"/>
      <c r="OUW4575" s="151"/>
      <c r="OUX4575" s="151"/>
      <c r="OUY4575" s="151"/>
      <c r="OUZ4575" s="151"/>
      <c r="OVA4575" s="151"/>
      <c r="OVB4575" s="151"/>
      <c r="OVC4575" s="151"/>
      <c r="OVD4575" s="151"/>
      <c r="OVE4575" s="151"/>
      <c r="OVF4575" s="151"/>
      <c r="OVG4575" s="151"/>
      <c r="OVH4575" s="151"/>
      <c r="OVI4575" s="151"/>
      <c r="OVJ4575" s="151"/>
      <c r="OVK4575" s="151"/>
      <c r="OVL4575" s="151"/>
      <c r="OVM4575" s="151"/>
      <c r="OVN4575" s="151"/>
      <c r="OVO4575" s="151"/>
      <c r="OVP4575" s="151"/>
      <c r="OVQ4575" s="151"/>
      <c r="OVR4575" s="151"/>
      <c r="OVS4575" s="151"/>
      <c r="OVT4575" s="151"/>
      <c r="OVU4575" s="151"/>
      <c r="OVV4575" s="151"/>
      <c r="OVW4575" s="151"/>
      <c r="OVX4575" s="151"/>
      <c r="OVY4575" s="151"/>
      <c r="OVZ4575" s="151"/>
      <c r="OWA4575" s="151"/>
      <c r="OWB4575" s="151"/>
      <c r="OWC4575" s="151"/>
      <c r="OWD4575" s="151"/>
      <c r="OWE4575" s="151"/>
      <c r="OWF4575" s="151"/>
      <c r="OWG4575" s="151"/>
      <c r="OWH4575" s="151"/>
      <c r="OWI4575" s="151"/>
      <c r="OWJ4575" s="151"/>
      <c r="OWK4575" s="151"/>
      <c r="OWL4575" s="151"/>
      <c r="OWM4575" s="151"/>
      <c r="OWN4575" s="151"/>
      <c r="OWO4575" s="151"/>
      <c r="OWP4575" s="151"/>
      <c r="OWQ4575" s="151"/>
      <c r="OWR4575" s="151"/>
      <c r="OWS4575" s="151"/>
      <c r="OWT4575" s="151"/>
      <c r="OWU4575" s="151"/>
      <c r="OWV4575" s="151"/>
      <c r="OWW4575" s="151"/>
      <c r="OWX4575" s="151"/>
      <c r="OWY4575" s="151"/>
      <c r="OWZ4575" s="151"/>
      <c r="OXA4575" s="151"/>
      <c r="OXB4575" s="151"/>
      <c r="OXC4575" s="151"/>
      <c r="OXD4575" s="151"/>
      <c r="OXE4575" s="151"/>
      <c r="OXF4575" s="151"/>
      <c r="OXG4575" s="151"/>
      <c r="OXH4575" s="151"/>
      <c r="OXI4575" s="151"/>
      <c r="OXJ4575" s="151"/>
      <c r="OXK4575" s="151"/>
      <c r="OXL4575" s="151"/>
      <c r="OXM4575" s="151"/>
      <c r="OXN4575" s="151"/>
      <c r="OXO4575" s="151"/>
      <c r="OXP4575" s="151"/>
      <c r="OXQ4575" s="151"/>
      <c r="OXR4575" s="151"/>
      <c r="OXS4575" s="151"/>
      <c r="OXT4575" s="151"/>
      <c r="OXU4575" s="151"/>
      <c r="OXV4575" s="151"/>
      <c r="OXW4575" s="151"/>
      <c r="OXX4575" s="151"/>
      <c r="OXY4575" s="151"/>
      <c r="OXZ4575" s="151"/>
      <c r="OYA4575" s="151"/>
      <c r="OYB4575" s="151"/>
      <c r="OYC4575" s="151"/>
      <c r="OYD4575" s="151"/>
      <c r="OYE4575" s="151"/>
      <c r="OYF4575" s="151"/>
      <c r="OYG4575" s="151"/>
      <c r="OYH4575" s="151"/>
      <c r="OYI4575" s="151"/>
      <c r="OYJ4575" s="151"/>
      <c r="OYK4575" s="151"/>
      <c r="OYL4575" s="151"/>
      <c r="OYM4575" s="151"/>
      <c r="OYN4575" s="151"/>
      <c r="OYO4575" s="151"/>
      <c r="OYP4575" s="151"/>
      <c r="OYQ4575" s="151"/>
      <c r="OYR4575" s="151"/>
      <c r="OYS4575" s="151"/>
      <c r="OYT4575" s="151"/>
      <c r="OYU4575" s="151"/>
      <c r="OYV4575" s="151"/>
      <c r="OYW4575" s="151"/>
      <c r="OYX4575" s="151"/>
      <c r="OYY4575" s="151"/>
      <c r="OYZ4575" s="151"/>
      <c r="OZA4575" s="151"/>
      <c r="OZB4575" s="151"/>
      <c r="OZC4575" s="151"/>
      <c r="OZD4575" s="151"/>
      <c r="OZE4575" s="151"/>
      <c r="OZF4575" s="151"/>
      <c r="OZG4575" s="151"/>
      <c r="OZH4575" s="151"/>
      <c r="OZI4575" s="151"/>
      <c r="OZJ4575" s="151"/>
      <c r="OZK4575" s="151"/>
      <c r="OZL4575" s="151"/>
      <c r="OZM4575" s="151"/>
      <c r="OZN4575" s="151"/>
      <c r="OZO4575" s="151"/>
      <c r="OZP4575" s="151"/>
      <c r="OZQ4575" s="151"/>
      <c r="OZR4575" s="151"/>
      <c r="OZS4575" s="151"/>
      <c r="OZT4575" s="151"/>
      <c r="OZU4575" s="151"/>
      <c r="OZV4575" s="151"/>
      <c r="OZW4575" s="151"/>
      <c r="OZX4575" s="151"/>
      <c r="OZY4575" s="151"/>
      <c r="OZZ4575" s="151"/>
      <c r="PAA4575" s="151"/>
      <c r="PAB4575" s="151"/>
      <c r="PAC4575" s="151"/>
      <c r="PAD4575" s="151"/>
      <c r="PAE4575" s="151"/>
      <c r="PAF4575" s="151"/>
      <c r="PAG4575" s="151"/>
      <c r="PAH4575" s="151"/>
      <c r="PAI4575" s="151"/>
      <c r="PAJ4575" s="151"/>
      <c r="PAK4575" s="151"/>
      <c r="PAL4575" s="151"/>
      <c r="PAM4575" s="151"/>
      <c r="PAN4575" s="151"/>
      <c r="PAO4575" s="151"/>
      <c r="PAP4575" s="151"/>
      <c r="PAQ4575" s="151"/>
      <c r="PAR4575" s="151"/>
      <c r="PAS4575" s="151"/>
      <c r="PAT4575" s="151"/>
      <c r="PAU4575" s="151"/>
      <c r="PAV4575" s="151"/>
      <c r="PAW4575" s="151"/>
      <c r="PAX4575" s="151"/>
      <c r="PAY4575" s="151"/>
      <c r="PAZ4575" s="151"/>
      <c r="PBA4575" s="151"/>
      <c r="PBB4575" s="151"/>
      <c r="PBC4575" s="151"/>
      <c r="PBD4575" s="151"/>
      <c r="PBE4575" s="151"/>
      <c r="PBF4575" s="151"/>
      <c r="PBG4575" s="151"/>
      <c r="PBH4575" s="151"/>
      <c r="PBI4575" s="151"/>
      <c r="PBJ4575" s="151"/>
      <c r="PBK4575" s="151"/>
      <c r="PBL4575" s="151"/>
      <c r="PBM4575" s="151"/>
      <c r="PBN4575" s="151"/>
      <c r="PBO4575" s="151"/>
      <c r="PBP4575" s="151"/>
      <c r="PBQ4575" s="151"/>
      <c r="PBR4575" s="151"/>
      <c r="PBS4575" s="151"/>
      <c r="PBT4575" s="151"/>
      <c r="PBU4575" s="151"/>
      <c r="PBV4575" s="151"/>
      <c r="PBW4575" s="151"/>
      <c r="PBX4575" s="151"/>
      <c r="PBY4575" s="151"/>
      <c r="PBZ4575" s="151"/>
      <c r="PCA4575" s="151"/>
      <c r="PCB4575" s="151"/>
      <c r="PCC4575" s="151"/>
      <c r="PCD4575" s="151"/>
      <c r="PCE4575" s="151"/>
      <c r="PCF4575" s="151"/>
      <c r="PCG4575" s="151"/>
      <c r="PCH4575" s="151"/>
      <c r="PCI4575" s="151"/>
      <c r="PCJ4575" s="151"/>
      <c r="PCK4575" s="151"/>
      <c r="PCL4575" s="151"/>
      <c r="PCM4575" s="151"/>
      <c r="PCN4575" s="151"/>
      <c r="PCO4575" s="151"/>
      <c r="PCP4575" s="151"/>
      <c r="PCQ4575" s="151"/>
      <c r="PCR4575" s="151"/>
      <c r="PCS4575" s="151"/>
      <c r="PCT4575" s="151"/>
      <c r="PCU4575" s="151"/>
      <c r="PCV4575" s="151"/>
      <c r="PCW4575" s="151"/>
      <c r="PCX4575" s="151"/>
      <c r="PCY4575" s="151"/>
      <c r="PCZ4575" s="151"/>
      <c r="PDA4575" s="151"/>
      <c r="PDB4575" s="151"/>
      <c r="PDC4575" s="151"/>
      <c r="PDD4575" s="151"/>
      <c r="PDE4575" s="151"/>
      <c r="PDF4575" s="151"/>
      <c r="PDG4575" s="151"/>
      <c r="PDH4575" s="151"/>
      <c r="PDI4575" s="151"/>
      <c r="PDJ4575" s="151"/>
      <c r="PDK4575" s="151"/>
      <c r="PDL4575" s="151"/>
      <c r="PDM4575" s="151"/>
      <c r="PDN4575" s="151"/>
      <c r="PDO4575" s="151"/>
      <c r="PDP4575" s="151"/>
      <c r="PDQ4575" s="151"/>
      <c r="PDR4575" s="151"/>
      <c r="PDS4575" s="151"/>
      <c r="PDT4575" s="151"/>
      <c r="PDU4575" s="151"/>
      <c r="PDV4575" s="151"/>
      <c r="PDW4575" s="151"/>
      <c r="PDX4575" s="151"/>
      <c r="PDY4575" s="151"/>
      <c r="PDZ4575" s="151"/>
      <c r="PEA4575" s="151"/>
      <c r="PEB4575" s="151"/>
      <c r="PEC4575" s="151"/>
      <c r="PED4575" s="151"/>
      <c r="PEE4575" s="151"/>
      <c r="PEF4575" s="151"/>
      <c r="PEG4575" s="151"/>
      <c r="PEH4575" s="151"/>
      <c r="PEI4575" s="151"/>
      <c r="PEJ4575" s="151"/>
      <c r="PEK4575" s="151"/>
      <c r="PEL4575" s="151"/>
      <c r="PEM4575" s="151"/>
      <c r="PEN4575" s="151"/>
      <c r="PEO4575" s="151"/>
      <c r="PEP4575" s="151"/>
      <c r="PEQ4575" s="151"/>
      <c r="PER4575" s="151"/>
      <c r="PES4575" s="151"/>
      <c r="PET4575" s="151"/>
      <c r="PEU4575" s="151"/>
      <c r="PEV4575" s="151"/>
      <c r="PEW4575" s="151"/>
      <c r="PEX4575" s="151"/>
      <c r="PEY4575" s="151"/>
      <c r="PEZ4575" s="151"/>
      <c r="PFA4575" s="151"/>
      <c r="PFB4575" s="151"/>
      <c r="PFC4575" s="151"/>
      <c r="PFD4575" s="151"/>
      <c r="PFE4575" s="151"/>
      <c r="PFF4575" s="151"/>
      <c r="PFG4575" s="151"/>
      <c r="PFH4575" s="151"/>
      <c r="PFI4575" s="151"/>
      <c r="PFJ4575" s="151"/>
      <c r="PFK4575" s="151"/>
      <c r="PFL4575" s="151"/>
      <c r="PFM4575" s="151"/>
      <c r="PFN4575" s="151"/>
      <c r="PFO4575" s="151"/>
      <c r="PFP4575" s="151"/>
      <c r="PFQ4575" s="151"/>
      <c r="PFR4575" s="151"/>
      <c r="PFS4575" s="151"/>
      <c r="PFT4575" s="151"/>
      <c r="PFU4575" s="151"/>
      <c r="PFV4575" s="151"/>
      <c r="PFW4575" s="151"/>
      <c r="PFX4575" s="151"/>
      <c r="PFY4575" s="151"/>
      <c r="PFZ4575" s="151"/>
      <c r="PGA4575" s="151"/>
      <c r="PGB4575" s="151"/>
      <c r="PGC4575" s="151"/>
      <c r="PGD4575" s="151"/>
      <c r="PGE4575" s="151"/>
      <c r="PGF4575" s="151"/>
      <c r="PGG4575" s="151"/>
      <c r="PGH4575" s="151"/>
      <c r="PGI4575" s="151"/>
      <c r="PGJ4575" s="151"/>
      <c r="PGK4575" s="151"/>
      <c r="PGL4575" s="151"/>
      <c r="PGM4575" s="151"/>
      <c r="PGN4575" s="151"/>
      <c r="PGO4575" s="151"/>
      <c r="PGP4575" s="151"/>
      <c r="PGQ4575" s="151"/>
      <c r="PGR4575" s="151"/>
      <c r="PGS4575" s="151"/>
      <c r="PGT4575" s="151"/>
      <c r="PGU4575" s="151"/>
      <c r="PGV4575" s="151"/>
      <c r="PGW4575" s="151"/>
      <c r="PGX4575" s="151"/>
      <c r="PGY4575" s="151"/>
      <c r="PGZ4575" s="151"/>
      <c r="PHA4575" s="151"/>
      <c r="PHB4575" s="151"/>
      <c r="PHC4575" s="151"/>
      <c r="PHD4575" s="151"/>
      <c r="PHE4575" s="151"/>
      <c r="PHF4575" s="151"/>
      <c r="PHG4575" s="151"/>
      <c r="PHH4575" s="151"/>
      <c r="PHI4575" s="151"/>
      <c r="PHJ4575" s="151"/>
      <c r="PHK4575" s="151"/>
      <c r="PHL4575" s="151"/>
      <c r="PHM4575" s="151"/>
      <c r="PHN4575" s="151"/>
      <c r="PHO4575" s="151"/>
      <c r="PHP4575" s="151"/>
      <c r="PHQ4575" s="151"/>
      <c r="PHR4575" s="151"/>
      <c r="PHS4575" s="151"/>
      <c r="PHT4575" s="151"/>
      <c r="PHU4575" s="151"/>
      <c r="PHV4575" s="151"/>
      <c r="PHW4575" s="151"/>
      <c r="PHX4575" s="151"/>
      <c r="PHY4575" s="151"/>
      <c r="PHZ4575" s="151"/>
      <c r="PIA4575" s="151"/>
      <c r="PIB4575" s="151"/>
      <c r="PIC4575" s="151"/>
      <c r="PID4575" s="151"/>
      <c r="PIE4575" s="151"/>
      <c r="PIF4575" s="151"/>
      <c r="PIG4575" s="151"/>
      <c r="PIH4575" s="151"/>
      <c r="PII4575" s="151"/>
      <c r="PIJ4575" s="151"/>
      <c r="PIK4575" s="151"/>
      <c r="PIL4575" s="151"/>
      <c r="PIM4575" s="151"/>
      <c r="PIN4575" s="151"/>
      <c r="PIO4575" s="151"/>
      <c r="PIP4575" s="151"/>
      <c r="PIQ4575" s="151"/>
      <c r="PIR4575" s="151"/>
      <c r="PIS4575" s="151"/>
      <c r="PIT4575" s="151"/>
      <c r="PIU4575" s="151"/>
      <c r="PIV4575" s="151"/>
      <c r="PIW4575" s="151"/>
      <c r="PIX4575" s="151"/>
      <c r="PIY4575" s="151"/>
      <c r="PIZ4575" s="151"/>
      <c r="PJA4575" s="151"/>
      <c r="PJB4575" s="151"/>
      <c r="PJC4575" s="151"/>
      <c r="PJD4575" s="151"/>
      <c r="PJE4575" s="151"/>
      <c r="PJF4575" s="151"/>
      <c r="PJG4575" s="151"/>
      <c r="PJH4575" s="151"/>
      <c r="PJI4575" s="151"/>
      <c r="PJJ4575" s="151"/>
      <c r="PJK4575" s="151"/>
      <c r="PJL4575" s="151"/>
      <c r="PJM4575" s="151"/>
      <c r="PJN4575" s="151"/>
      <c r="PJO4575" s="151"/>
      <c r="PJP4575" s="151"/>
      <c r="PJQ4575" s="151"/>
      <c r="PJR4575" s="151"/>
      <c r="PJS4575" s="151"/>
      <c r="PJT4575" s="151"/>
      <c r="PJU4575" s="151"/>
      <c r="PJV4575" s="151"/>
      <c r="PJW4575" s="151"/>
      <c r="PJX4575" s="151"/>
      <c r="PJY4575" s="151"/>
      <c r="PJZ4575" s="151"/>
      <c r="PKA4575" s="151"/>
      <c r="PKB4575" s="151"/>
      <c r="PKC4575" s="151"/>
      <c r="PKD4575" s="151"/>
      <c r="PKE4575" s="151"/>
      <c r="PKF4575" s="151"/>
      <c r="PKG4575" s="151"/>
      <c r="PKH4575" s="151"/>
      <c r="PKI4575" s="151"/>
      <c r="PKJ4575" s="151"/>
      <c r="PKK4575" s="151"/>
      <c r="PKL4575" s="151"/>
      <c r="PKM4575" s="151"/>
      <c r="PKN4575" s="151"/>
      <c r="PKO4575" s="151"/>
      <c r="PKP4575" s="151"/>
      <c r="PKQ4575" s="151"/>
      <c r="PKR4575" s="151"/>
      <c r="PKS4575" s="151"/>
      <c r="PKT4575" s="151"/>
      <c r="PKU4575" s="151"/>
      <c r="PKV4575" s="151"/>
      <c r="PKW4575" s="151"/>
      <c r="PKX4575" s="151"/>
      <c r="PKY4575" s="151"/>
      <c r="PKZ4575" s="151"/>
      <c r="PLA4575" s="151"/>
      <c r="PLB4575" s="151"/>
      <c r="PLC4575" s="151"/>
      <c r="PLD4575" s="151"/>
      <c r="PLE4575" s="151"/>
      <c r="PLF4575" s="151"/>
      <c r="PLG4575" s="151"/>
      <c r="PLH4575" s="151"/>
      <c r="PLI4575" s="151"/>
      <c r="PLJ4575" s="151"/>
      <c r="PLK4575" s="151"/>
      <c r="PLL4575" s="151"/>
      <c r="PLM4575" s="151"/>
      <c r="PLN4575" s="151"/>
      <c r="PLO4575" s="151"/>
      <c r="PLP4575" s="151"/>
      <c r="PLQ4575" s="151"/>
      <c r="PLR4575" s="151"/>
      <c r="PLS4575" s="151"/>
      <c r="PLT4575" s="151"/>
      <c r="PLU4575" s="151"/>
      <c r="PLV4575" s="151"/>
      <c r="PLW4575" s="151"/>
      <c r="PLX4575" s="151"/>
      <c r="PLY4575" s="151"/>
      <c r="PLZ4575" s="151"/>
      <c r="PMA4575" s="151"/>
      <c r="PMB4575" s="151"/>
      <c r="PMC4575" s="151"/>
      <c r="PMD4575" s="151"/>
      <c r="PME4575" s="151"/>
      <c r="PMF4575" s="151"/>
      <c r="PMG4575" s="151"/>
      <c r="PMH4575" s="151"/>
      <c r="PMI4575" s="151"/>
      <c r="PMJ4575" s="151"/>
      <c r="PMK4575" s="151"/>
      <c r="PML4575" s="151"/>
      <c r="PMM4575" s="151"/>
      <c r="PMN4575" s="151"/>
      <c r="PMO4575" s="151"/>
      <c r="PMP4575" s="151"/>
      <c r="PMQ4575" s="151"/>
      <c r="PMR4575" s="151"/>
      <c r="PMS4575" s="151"/>
      <c r="PMT4575" s="151"/>
      <c r="PMU4575" s="151"/>
      <c r="PMV4575" s="151"/>
      <c r="PMW4575" s="151"/>
      <c r="PMX4575" s="151"/>
      <c r="PMY4575" s="151"/>
      <c r="PMZ4575" s="151"/>
      <c r="PNA4575" s="151"/>
      <c r="PNB4575" s="151"/>
      <c r="PNC4575" s="151"/>
      <c r="PND4575" s="151"/>
      <c r="PNE4575" s="151"/>
      <c r="PNF4575" s="151"/>
      <c r="PNG4575" s="151"/>
      <c r="PNH4575" s="151"/>
      <c r="PNI4575" s="151"/>
      <c r="PNJ4575" s="151"/>
      <c r="PNK4575" s="151"/>
      <c r="PNL4575" s="151"/>
      <c r="PNM4575" s="151"/>
      <c r="PNN4575" s="151"/>
      <c r="PNO4575" s="151"/>
      <c r="PNP4575" s="151"/>
      <c r="PNQ4575" s="151"/>
      <c r="PNR4575" s="151"/>
      <c r="PNS4575" s="151"/>
      <c r="PNT4575" s="151"/>
      <c r="PNU4575" s="151"/>
      <c r="PNV4575" s="151"/>
      <c r="PNW4575" s="151"/>
      <c r="PNX4575" s="151"/>
      <c r="PNY4575" s="151"/>
      <c r="PNZ4575" s="151"/>
      <c r="POA4575" s="151"/>
      <c r="POB4575" s="151"/>
      <c r="POC4575" s="151"/>
      <c r="POD4575" s="151"/>
      <c r="POE4575" s="151"/>
      <c r="POF4575" s="151"/>
      <c r="POG4575" s="151"/>
      <c r="POH4575" s="151"/>
      <c r="POI4575" s="151"/>
      <c r="POJ4575" s="151"/>
      <c r="POK4575" s="151"/>
      <c r="POL4575" s="151"/>
      <c r="POM4575" s="151"/>
      <c r="PON4575" s="151"/>
      <c r="POO4575" s="151"/>
      <c r="POP4575" s="151"/>
      <c r="POQ4575" s="151"/>
      <c r="POR4575" s="151"/>
      <c r="POS4575" s="151"/>
      <c r="POT4575" s="151"/>
      <c r="POU4575" s="151"/>
      <c r="POV4575" s="151"/>
      <c r="POW4575" s="151"/>
      <c r="POX4575" s="151"/>
      <c r="POY4575" s="151"/>
      <c r="POZ4575" s="151"/>
      <c r="PPA4575" s="151"/>
      <c r="PPB4575" s="151"/>
      <c r="PPC4575" s="151"/>
      <c r="PPD4575" s="151"/>
      <c r="PPE4575" s="151"/>
      <c r="PPF4575" s="151"/>
      <c r="PPG4575" s="151"/>
      <c r="PPH4575" s="151"/>
      <c r="PPI4575" s="151"/>
      <c r="PPJ4575" s="151"/>
      <c r="PPK4575" s="151"/>
      <c r="PPL4575" s="151"/>
      <c r="PPM4575" s="151"/>
      <c r="PPN4575" s="151"/>
      <c r="PPO4575" s="151"/>
      <c r="PPP4575" s="151"/>
      <c r="PPQ4575" s="151"/>
      <c r="PPR4575" s="151"/>
      <c r="PPS4575" s="151"/>
      <c r="PPT4575" s="151"/>
      <c r="PPU4575" s="151"/>
      <c r="PPV4575" s="151"/>
      <c r="PPW4575" s="151"/>
      <c r="PPX4575" s="151"/>
      <c r="PPY4575" s="151"/>
      <c r="PPZ4575" s="151"/>
      <c r="PQA4575" s="151"/>
      <c r="PQB4575" s="151"/>
      <c r="PQC4575" s="151"/>
      <c r="PQD4575" s="151"/>
      <c r="PQE4575" s="151"/>
      <c r="PQF4575" s="151"/>
      <c r="PQG4575" s="151"/>
      <c r="PQH4575" s="151"/>
      <c r="PQI4575" s="151"/>
      <c r="PQJ4575" s="151"/>
      <c r="PQK4575" s="151"/>
      <c r="PQL4575" s="151"/>
      <c r="PQM4575" s="151"/>
      <c r="PQN4575" s="151"/>
      <c r="PQO4575" s="151"/>
      <c r="PQP4575" s="151"/>
      <c r="PQQ4575" s="151"/>
      <c r="PQR4575" s="151"/>
      <c r="PQS4575" s="151"/>
      <c r="PQT4575" s="151"/>
      <c r="PQU4575" s="151"/>
      <c r="PQV4575" s="151"/>
      <c r="PQW4575" s="151"/>
      <c r="PQX4575" s="151"/>
      <c r="PQY4575" s="151"/>
      <c r="PQZ4575" s="151"/>
      <c r="PRA4575" s="151"/>
      <c r="PRB4575" s="151"/>
      <c r="PRC4575" s="151"/>
      <c r="PRD4575" s="151"/>
      <c r="PRE4575" s="151"/>
      <c r="PRF4575" s="151"/>
      <c r="PRG4575" s="151"/>
      <c r="PRH4575" s="151"/>
      <c r="PRI4575" s="151"/>
      <c r="PRJ4575" s="151"/>
      <c r="PRK4575" s="151"/>
      <c r="PRL4575" s="151"/>
      <c r="PRM4575" s="151"/>
      <c r="PRN4575" s="151"/>
      <c r="PRO4575" s="151"/>
      <c r="PRP4575" s="151"/>
      <c r="PRQ4575" s="151"/>
      <c r="PRR4575" s="151"/>
      <c r="PRS4575" s="151"/>
      <c r="PRT4575" s="151"/>
      <c r="PRU4575" s="151"/>
      <c r="PRV4575" s="151"/>
      <c r="PRW4575" s="151"/>
      <c r="PRX4575" s="151"/>
      <c r="PRY4575" s="151"/>
      <c r="PRZ4575" s="151"/>
      <c r="PSA4575" s="151"/>
      <c r="PSB4575" s="151"/>
      <c r="PSC4575" s="151"/>
      <c r="PSD4575" s="151"/>
      <c r="PSE4575" s="151"/>
      <c r="PSF4575" s="151"/>
      <c r="PSG4575" s="151"/>
      <c r="PSH4575" s="151"/>
      <c r="PSI4575" s="151"/>
      <c r="PSJ4575" s="151"/>
      <c r="PSK4575" s="151"/>
      <c r="PSL4575" s="151"/>
      <c r="PSM4575" s="151"/>
      <c r="PSN4575" s="151"/>
      <c r="PSO4575" s="151"/>
      <c r="PSP4575" s="151"/>
      <c r="PSQ4575" s="151"/>
      <c r="PSR4575" s="151"/>
      <c r="PSS4575" s="151"/>
      <c r="PST4575" s="151"/>
      <c r="PSU4575" s="151"/>
      <c r="PSV4575" s="151"/>
      <c r="PSW4575" s="151"/>
      <c r="PSX4575" s="151"/>
      <c r="PSY4575" s="151"/>
      <c r="PSZ4575" s="151"/>
      <c r="PTA4575" s="151"/>
      <c r="PTB4575" s="151"/>
      <c r="PTC4575" s="151"/>
      <c r="PTD4575" s="151"/>
      <c r="PTE4575" s="151"/>
      <c r="PTF4575" s="151"/>
      <c r="PTG4575" s="151"/>
      <c r="PTH4575" s="151"/>
      <c r="PTI4575" s="151"/>
      <c r="PTJ4575" s="151"/>
      <c r="PTK4575" s="151"/>
      <c r="PTL4575" s="151"/>
      <c r="PTM4575" s="151"/>
      <c r="PTN4575" s="151"/>
      <c r="PTO4575" s="151"/>
      <c r="PTP4575" s="151"/>
      <c r="PTQ4575" s="151"/>
      <c r="PTR4575" s="151"/>
      <c r="PTS4575" s="151"/>
      <c r="PTT4575" s="151"/>
      <c r="PTU4575" s="151"/>
      <c r="PTV4575" s="151"/>
      <c r="PTW4575" s="151"/>
      <c r="PTX4575" s="151"/>
      <c r="PTY4575" s="151"/>
      <c r="PTZ4575" s="151"/>
      <c r="PUA4575" s="151"/>
      <c r="PUB4575" s="151"/>
      <c r="PUC4575" s="151"/>
      <c r="PUD4575" s="151"/>
      <c r="PUE4575" s="151"/>
      <c r="PUF4575" s="151"/>
      <c r="PUG4575" s="151"/>
      <c r="PUH4575" s="151"/>
      <c r="PUI4575" s="151"/>
      <c r="PUJ4575" s="151"/>
      <c r="PUK4575" s="151"/>
      <c r="PUL4575" s="151"/>
      <c r="PUM4575" s="151"/>
      <c r="PUN4575" s="151"/>
      <c r="PUO4575" s="151"/>
      <c r="PUP4575" s="151"/>
      <c r="PUQ4575" s="151"/>
      <c r="PUR4575" s="151"/>
      <c r="PUS4575" s="151"/>
      <c r="PUT4575" s="151"/>
      <c r="PUU4575" s="151"/>
      <c r="PUV4575" s="151"/>
      <c r="PUW4575" s="151"/>
      <c r="PUX4575" s="151"/>
      <c r="PUY4575" s="151"/>
      <c r="PUZ4575" s="151"/>
      <c r="PVA4575" s="151"/>
      <c r="PVB4575" s="151"/>
      <c r="PVC4575" s="151"/>
      <c r="PVD4575" s="151"/>
      <c r="PVE4575" s="151"/>
      <c r="PVF4575" s="151"/>
      <c r="PVG4575" s="151"/>
      <c r="PVH4575" s="151"/>
      <c r="PVI4575" s="151"/>
      <c r="PVJ4575" s="151"/>
      <c r="PVK4575" s="151"/>
      <c r="PVL4575" s="151"/>
      <c r="PVM4575" s="151"/>
      <c r="PVN4575" s="151"/>
      <c r="PVO4575" s="151"/>
      <c r="PVP4575" s="151"/>
      <c r="PVQ4575" s="151"/>
      <c r="PVR4575" s="151"/>
      <c r="PVS4575" s="151"/>
      <c r="PVT4575" s="151"/>
      <c r="PVU4575" s="151"/>
      <c r="PVV4575" s="151"/>
      <c r="PVW4575" s="151"/>
      <c r="PVX4575" s="151"/>
      <c r="PVY4575" s="151"/>
      <c r="PVZ4575" s="151"/>
      <c r="PWA4575" s="151"/>
      <c r="PWB4575" s="151"/>
      <c r="PWC4575" s="151"/>
      <c r="PWD4575" s="151"/>
      <c r="PWE4575" s="151"/>
      <c r="PWF4575" s="151"/>
      <c r="PWG4575" s="151"/>
      <c r="PWH4575" s="151"/>
      <c r="PWI4575" s="151"/>
      <c r="PWJ4575" s="151"/>
      <c r="PWK4575" s="151"/>
      <c r="PWL4575" s="151"/>
      <c r="PWM4575" s="151"/>
      <c r="PWN4575" s="151"/>
      <c r="PWO4575" s="151"/>
      <c r="PWP4575" s="151"/>
      <c r="PWQ4575" s="151"/>
      <c r="PWR4575" s="151"/>
      <c r="PWS4575" s="151"/>
      <c r="PWT4575" s="151"/>
      <c r="PWU4575" s="151"/>
      <c r="PWV4575" s="151"/>
      <c r="PWW4575" s="151"/>
      <c r="PWX4575" s="151"/>
      <c r="PWY4575" s="151"/>
      <c r="PWZ4575" s="151"/>
      <c r="PXA4575" s="151"/>
      <c r="PXB4575" s="151"/>
      <c r="PXC4575" s="151"/>
      <c r="PXD4575" s="151"/>
      <c r="PXE4575" s="151"/>
      <c r="PXF4575" s="151"/>
      <c r="PXG4575" s="151"/>
      <c r="PXH4575" s="151"/>
      <c r="PXI4575" s="151"/>
      <c r="PXJ4575" s="151"/>
      <c r="PXK4575" s="151"/>
      <c r="PXL4575" s="151"/>
      <c r="PXM4575" s="151"/>
      <c r="PXN4575" s="151"/>
      <c r="PXO4575" s="151"/>
      <c r="PXP4575" s="151"/>
      <c r="PXQ4575" s="151"/>
      <c r="PXR4575" s="151"/>
      <c r="PXS4575" s="151"/>
      <c r="PXT4575" s="151"/>
      <c r="PXU4575" s="151"/>
      <c r="PXV4575" s="151"/>
      <c r="PXW4575" s="151"/>
      <c r="PXX4575" s="151"/>
      <c r="PXY4575" s="151"/>
      <c r="PXZ4575" s="151"/>
      <c r="PYA4575" s="151"/>
      <c r="PYB4575" s="151"/>
      <c r="PYC4575" s="151"/>
      <c r="PYD4575" s="151"/>
      <c r="PYE4575" s="151"/>
      <c r="PYF4575" s="151"/>
      <c r="PYG4575" s="151"/>
      <c r="PYH4575" s="151"/>
      <c r="PYI4575" s="151"/>
      <c r="PYJ4575" s="151"/>
      <c r="PYK4575" s="151"/>
      <c r="PYL4575" s="151"/>
      <c r="PYM4575" s="151"/>
      <c r="PYN4575" s="151"/>
      <c r="PYO4575" s="151"/>
      <c r="PYP4575" s="151"/>
      <c r="PYQ4575" s="151"/>
      <c r="PYR4575" s="151"/>
      <c r="PYS4575" s="151"/>
      <c r="PYT4575" s="151"/>
      <c r="PYU4575" s="151"/>
      <c r="PYV4575" s="151"/>
      <c r="PYW4575" s="151"/>
      <c r="PYX4575" s="151"/>
      <c r="PYY4575" s="151"/>
      <c r="PYZ4575" s="151"/>
      <c r="PZA4575" s="151"/>
      <c r="PZB4575" s="151"/>
      <c r="PZC4575" s="151"/>
      <c r="PZD4575" s="151"/>
      <c r="PZE4575" s="151"/>
      <c r="PZF4575" s="151"/>
      <c r="PZG4575" s="151"/>
      <c r="PZH4575" s="151"/>
      <c r="PZI4575" s="151"/>
      <c r="PZJ4575" s="151"/>
      <c r="PZK4575" s="151"/>
      <c r="PZL4575" s="151"/>
      <c r="PZM4575" s="151"/>
      <c r="PZN4575" s="151"/>
      <c r="PZO4575" s="151"/>
      <c r="PZP4575" s="151"/>
      <c r="PZQ4575" s="151"/>
      <c r="PZR4575" s="151"/>
      <c r="PZS4575" s="151"/>
      <c r="PZT4575" s="151"/>
      <c r="PZU4575" s="151"/>
      <c r="PZV4575" s="151"/>
      <c r="PZW4575" s="151"/>
      <c r="PZX4575" s="151"/>
      <c r="PZY4575" s="151"/>
      <c r="PZZ4575" s="151"/>
      <c r="QAA4575" s="151"/>
      <c r="QAB4575" s="151"/>
      <c r="QAC4575" s="151"/>
      <c r="QAD4575" s="151"/>
      <c r="QAE4575" s="151"/>
      <c r="QAF4575" s="151"/>
      <c r="QAG4575" s="151"/>
      <c r="QAH4575" s="151"/>
      <c r="QAI4575" s="151"/>
      <c r="QAJ4575" s="151"/>
      <c r="QAK4575" s="151"/>
      <c r="QAL4575" s="151"/>
      <c r="QAM4575" s="151"/>
      <c r="QAN4575" s="151"/>
      <c r="QAO4575" s="151"/>
      <c r="QAP4575" s="151"/>
      <c r="QAQ4575" s="151"/>
      <c r="QAR4575" s="151"/>
      <c r="QAS4575" s="151"/>
      <c r="QAT4575" s="151"/>
      <c r="QAU4575" s="151"/>
      <c r="QAV4575" s="151"/>
      <c r="QAW4575" s="151"/>
      <c r="QAX4575" s="151"/>
      <c r="QAY4575" s="151"/>
      <c r="QAZ4575" s="151"/>
      <c r="QBA4575" s="151"/>
      <c r="QBB4575" s="151"/>
      <c r="QBC4575" s="151"/>
      <c r="QBD4575" s="151"/>
      <c r="QBE4575" s="151"/>
      <c r="QBF4575" s="151"/>
      <c r="QBG4575" s="151"/>
      <c r="QBH4575" s="151"/>
      <c r="QBI4575" s="151"/>
      <c r="QBJ4575" s="151"/>
      <c r="QBK4575" s="151"/>
      <c r="QBL4575" s="151"/>
      <c r="QBM4575" s="151"/>
      <c r="QBN4575" s="151"/>
      <c r="QBO4575" s="151"/>
      <c r="QBP4575" s="151"/>
      <c r="QBQ4575" s="151"/>
      <c r="QBR4575" s="151"/>
      <c r="QBS4575" s="151"/>
      <c r="QBT4575" s="151"/>
      <c r="QBU4575" s="151"/>
      <c r="QBV4575" s="151"/>
      <c r="QBW4575" s="151"/>
      <c r="QBX4575" s="151"/>
      <c r="QBY4575" s="151"/>
      <c r="QBZ4575" s="151"/>
      <c r="QCA4575" s="151"/>
      <c r="QCB4575" s="151"/>
      <c r="QCC4575" s="151"/>
      <c r="QCD4575" s="151"/>
      <c r="QCE4575" s="151"/>
      <c r="QCF4575" s="151"/>
      <c r="QCG4575" s="151"/>
      <c r="QCH4575" s="151"/>
      <c r="QCI4575" s="151"/>
      <c r="QCJ4575" s="151"/>
      <c r="QCK4575" s="151"/>
      <c r="QCL4575" s="151"/>
      <c r="QCM4575" s="151"/>
      <c r="QCN4575" s="151"/>
      <c r="QCO4575" s="151"/>
      <c r="QCP4575" s="151"/>
      <c r="QCQ4575" s="151"/>
      <c r="QCR4575" s="151"/>
      <c r="QCS4575" s="151"/>
      <c r="QCT4575" s="151"/>
      <c r="QCU4575" s="151"/>
      <c r="QCV4575" s="151"/>
      <c r="QCW4575" s="151"/>
      <c r="QCX4575" s="151"/>
      <c r="QCY4575" s="151"/>
      <c r="QCZ4575" s="151"/>
      <c r="QDA4575" s="151"/>
      <c r="QDB4575" s="151"/>
      <c r="QDC4575" s="151"/>
      <c r="QDD4575" s="151"/>
      <c r="QDE4575" s="151"/>
      <c r="QDF4575" s="151"/>
      <c r="QDG4575" s="151"/>
      <c r="QDH4575" s="151"/>
      <c r="QDI4575" s="151"/>
      <c r="QDJ4575" s="151"/>
      <c r="QDK4575" s="151"/>
      <c r="QDL4575" s="151"/>
      <c r="QDM4575" s="151"/>
      <c r="QDN4575" s="151"/>
      <c r="QDO4575" s="151"/>
      <c r="QDP4575" s="151"/>
      <c r="QDQ4575" s="151"/>
      <c r="QDR4575" s="151"/>
      <c r="QDS4575" s="151"/>
      <c r="QDT4575" s="151"/>
      <c r="QDU4575" s="151"/>
      <c r="QDV4575" s="151"/>
      <c r="QDW4575" s="151"/>
      <c r="QDX4575" s="151"/>
      <c r="QDY4575" s="151"/>
      <c r="QDZ4575" s="151"/>
      <c r="QEA4575" s="151"/>
      <c r="QEB4575" s="151"/>
      <c r="QEC4575" s="151"/>
      <c r="QED4575" s="151"/>
      <c r="QEE4575" s="151"/>
      <c r="QEF4575" s="151"/>
      <c r="QEG4575" s="151"/>
      <c r="QEH4575" s="151"/>
      <c r="QEI4575" s="151"/>
      <c r="QEJ4575" s="151"/>
      <c r="QEK4575" s="151"/>
      <c r="QEL4575" s="151"/>
      <c r="QEM4575" s="151"/>
      <c r="QEN4575" s="151"/>
      <c r="QEO4575" s="151"/>
      <c r="QEP4575" s="151"/>
      <c r="QEQ4575" s="151"/>
      <c r="QER4575" s="151"/>
      <c r="QES4575" s="151"/>
      <c r="QET4575" s="151"/>
      <c r="QEU4575" s="151"/>
      <c r="QEV4575" s="151"/>
      <c r="QEW4575" s="151"/>
      <c r="QEX4575" s="151"/>
      <c r="QEY4575" s="151"/>
      <c r="QEZ4575" s="151"/>
      <c r="QFA4575" s="151"/>
      <c r="QFB4575" s="151"/>
      <c r="QFC4575" s="151"/>
      <c r="QFD4575" s="151"/>
      <c r="QFE4575" s="151"/>
      <c r="QFF4575" s="151"/>
      <c r="QFG4575" s="151"/>
      <c r="QFH4575" s="151"/>
      <c r="QFI4575" s="151"/>
      <c r="QFJ4575" s="151"/>
      <c r="QFK4575" s="151"/>
      <c r="QFL4575" s="151"/>
      <c r="QFM4575" s="151"/>
      <c r="QFN4575" s="151"/>
      <c r="QFO4575" s="151"/>
      <c r="QFP4575" s="151"/>
      <c r="QFQ4575" s="151"/>
      <c r="QFR4575" s="151"/>
      <c r="QFS4575" s="151"/>
      <c r="QFT4575" s="151"/>
      <c r="QFU4575" s="151"/>
      <c r="QFV4575" s="151"/>
      <c r="QFW4575" s="151"/>
      <c r="QFX4575" s="151"/>
      <c r="QFY4575" s="151"/>
      <c r="QFZ4575" s="151"/>
      <c r="QGA4575" s="151"/>
      <c r="QGB4575" s="151"/>
      <c r="QGC4575" s="151"/>
      <c r="QGD4575" s="151"/>
      <c r="QGE4575" s="151"/>
      <c r="QGF4575" s="151"/>
      <c r="QGG4575" s="151"/>
      <c r="QGH4575" s="151"/>
      <c r="QGI4575" s="151"/>
      <c r="QGJ4575" s="151"/>
      <c r="QGK4575" s="151"/>
      <c r="QGL4575" s="151"/>
      <c r="QGM4575" s="151"/>
      <c r="QGN4575" s="151"/>
      <c r="QGO4575" s="151"/>
      <c r="QGP4575" s="151"/>
      <c r="QGQ4575" s="151"/>
      <c r="QGR4575" s="151"/>
      <c r="QGS4575" s="151"/>
      <c r="QGT4575" s="151"/>
      <c r="QGU4575" s="151"/>
      <c r="QGV4575" s="151"/>
      <c r="QGW4575" s="151"/>
      <c r="QGX4575" s="151"/>
      <c r="QGY4575" s="151"/>
      <c r="QGZ4575" s="151"/>
      <c r="QHA4575" s="151"/>
      <c r="QHB4575" s="151"/>
      <c r="QHC4575" s="151"/>
      <c r="QHD4575" s="151"/>
      <c r="QHE4575" s="151"/>
      <c r="QHF4575" s="151"/>
      <c r="QHG4575" s="151"/>
      <c r="QHH4575" s="151"/>
      <c r="QHI4575" s="151"/>
      <c r="QHJ4575" s="151"/>
      <c r="QHK4575" s="151"/>
      <c r="QHL4575" s="151"/>
      <c r="QHM4575" s="151"/>
      <c r="QHN4575" s="151"/>
      <c r="QHO4575" s="151"/>
      <c r="QHP4575" s="151"/>
      <c r="QHQ4575" s="151"/>
      <c r="QHR4575" s="151"/>
      <c r="QHS4575" s="151"/>
      <c r="QHT4575" s="151"/>
      <c r="QHU4575" s="151"/>
      <c r="QHV4575" s="151"/>
      <c r="QHW4575" s="151"/>
      <c r="QHX4575" s="151"/>
      <c r="QHY4575" s="151"/>
      <c r="QHZ4575" s="151"/>
      <c r="QIA4575" s="151"/>
      <c r="QIB4575" s="151"/>
      <c r="QIC4575" s="151"/>
      <c r="QID4575" s="151"/>
      <c r="QIE4575" s="151"/>
      <c r="QIF4575" s="151"/>
      <c r="QIG4575" s="151"/>
      <c r="QIH4575" s="151"/>
      <c r="QII4575" s="151"/>
      <c r="QIJ4575" s="151"/>
      <c r="QIK4575" s="151"/>
      <c r="QIL4575" s="151"/>
      <c r="QIM4575" s="151"/>
      <c r="QIN4575" s="151"/>
      <c r="QIO4575" s="151"/>
      <c r="QIP4575" s="151"/>
      <c r="QIQ4575" s="151"/>
      <c r="QIR4575" s="151"/>
      <c r="QIS4575" s="151"/>
      <c r="QIT4575" s="151"/>
      <c r="QIU4575" s="151"/>
      <c r="QIV4575" s="151"/>
      <c r="QIW4575" s="151"/>
      <c r="QIX4575" s="151"/>
      <c r="QIY4575" s="151"/>
      <c r="QIZ4575" s="151"/>
      <c r="QJA4575" s="151"/>
      <c r="QJB4575" s="151"/>
      <c r="QJC4575" s="151"/>
      <c r="QJD4575" s="151"/>
      <c r="QJE4575" s="151"/>
      <c r="QJF4575" s="151"/>
      <c r="QJG4575" s="151"/>
      <c r="QJH4575" s="151"/>
      <c r="QJI4575" s="151"/>
      <c r="QJJ4575" s="151"/>
      <c r="QJK4575" s="151"/>
      <c r="QJL4575" s="151"/>
      <c r="QJM4575" s="151"/>
      <c r="QJN4575" s="151"/>
      <c r="QJO4575" s="151"/>
      <c r="QJP4575" s="151"/>
      <c r="QJQ4575" s="151"/>
      <c r="QJR4575" s="151"/>
      <c r="QJS4575" s="151"/>
      <c r="QJT4575" s="151"/>
      <c r="QJU4575" s="151"/>
      <c r="QJV4575" s="151"/>
      <c r="QJW4575" s="151"/>
      <c r="QJX4575" s="151"/>
      <c r="QJY4575" s="151"/>
      <c r="QJZ4575" s="151"/>
      <c r="QKA4575" s="151"/>
      <c r="QKB4575" s="151"/>
      <c r="QKC4575" s="151"/>
      <c r="QKD4575" s="151"/>
      <c r="QKE4575" s="151"/>
      <c r="QKF4575" s="151"/>
      <c r="QKG4575" s="151"/>
      <c r="QKH4575" s="151"/>
      <c r="QKI4575" s="151"/>
      <c r="QKJ4575" s="151"/>
      <c r="QKK4575" s="151"/>
      <c r="QKL4575" s="151"/>
      <c r="QKM4575" s="151"/>
      <c r="QKN4575" s="151"/>
      <c r="QKO4575" s="151"/>
      <c r="QKP4575" s="151"/>
      <c r="QKQ4575" s="151"/>
      <c r="QKR4575" s="151"/>
      <c r="QKS4575" s="151"/>
      <c r="QKT4575" s="151"/>
      <c r="QKU4575" s="151"/>
      <c r="QKV4575" s="151"/>
      <c r="QKW4575" s="151"/>
      <c r="QKX4575" s="151"/>
      <c r="QKY4575" s="151"/>
      <c r="QKZ4575" s="151"/>
      <c r="QLA4575" s="151"/>
      <c r="QLB4575" s="151"/>
      <c r="QLC4575" s="151"/>
      <c r="QLD4575" s="151"/>
      <c r="QLE4575" s="151"/>
      <c r="QLF4575" s="151"/>
      <c r="QLG4575" s="151"/>
      <c r="QLH4575" s="151"/>
      <c r="QLI4575" s="151"/>
      <c r="QLJ4575" s="151"/>
      <c r="QLK4575" s="151"/>
      <c r="QLL4575" s="151"/>
      <c r="QLM4575" s="151"/>
      <c r="QLN4575" s="151"/>
      <c r="QLO4575" s="151"/>
      <c r="QLP4575" s="151"/>
      <c r="QLQ4575" s="151"/>
      <c r="QLR4575" s="151"/>
      <c r="QLS4575" s="151"/>
      <c r="QLT4575" s="151"/>
      <c r="QLU4575" s="151"/>
      <c r="QLV4575" s="151"/>
      <c r="QLW4575" s="151"/>
      <c r="QLX4575" s="151"/>
      <c r="QLY4575" s="151"/>
      <c r="QLZ4575" s="151"/>
      <c r="QMA4575" s="151"/>
      <c r="QMB4575" s="151"/>
      <c r="QMC4575" s="151"/>
      <c r="QMD4575" s="151"/>
      <c r="QME4575" s="151"/>
      <c r="QMF4575" s="151"/>
      <c r="QMG4575" s="151"/>
      <c r="QMH4575" s="151"/>
      <c r="QMI4575" s="151"/>
      <c r="QMJ4575" s="151"/>
      <c r="QMK4575" s="151"/>
      <c r="QML4575" s="151"/>
      <c r="QMM4575" s="151"/>
      <c r="QMN4575" s="151"/>
      <c r="QMO4575" s="151"/>
      <c r="QMP4575" s="151"/>
      <c r="QMQ4575" s="151"/>
      <c r="QMR4575" s="151"/>
      <c r="QMS4575" s="151"/>
      <c r="QMT4575" s="151"/>
      <c r="QMU4575" s="151"/>
      <c r="QMV4575" s="151"/>
      <c r="QMW4575" s="151"/>
      <c r="QMX4575" s="151"/>
      <c r="QMY4575" s="151"/>
      <c r="QMZ4575" s="151"/>
      <c r="QNA4575" s="151"/>
      <c r="QNB4575" s="151"/>
      <c r="QNC4575" s="151"/>
      <c r="QND4575" s="151"/>
      <c r="QNE4575" s="151"/>
      <c r="QNF4575" s="151"/>
      <c r="QNG4575" s="151"/>
      <c r="QNH4575" s="151"/>
      <c r="QNI4575" s="151"/>
      <c r="QNJ4575" s="151"/>
      <c r="QNK4575" s="151"/>
      <c r="QNL4575" s="151"/>
      <c r="QNM4575" s="151"/>
      <c r="QNN4575" s="151"/>
      <c r="QNO4575" s="151"/>
      <c r="QNP4575" s="151"/>
      <c r="QNQ4575" s="151"/>
      <c r="QNR4575" s="151"/>
      <c r="QNS4575" s="151"/>
      <c r="QNT4575" s="151"/>
      <c r="QNU4575" s="151"/>
      <c r="QNV4575" s="151"/>
      <c r="QNW4575" s="151"/>
      <c r="QNX4575" s="151"/>
      <c r="QNY4575" s="151"/>
      <c r="QNZ4575" s="151"/>
      <c r="QOA4575" s="151"/>
      <c r="QOB4575" s="151"/>
      <c r="QOC4575" s="151"/>
      <c r="QOD4575" s="151"/>
      <c r="QOE4575" s="151"/>
      <c r="QOF4575" s="151"/>
      <c r="QOG4575" s="151"/>
      <c r="QOH4575" s="151"/>
      <c r="QOI4575" s="151"/>
      <c r="QOJ4575" s="151"/>
      <c r="QOK4575" s="151"/>
      <c r="QOL4575" s="151"/>
      <c r="QOM4575" s="151"/>
      <c r="QON4575" s="151"/>
      <c r="QOO4575" s="151"/>
      <c r="QOP4575" s="151"/>
      <c r="QOQ4575" s="151"/>
      <c r="QOR4575" s="151"/>
      <c r="QOS4575" s="151"/>
      <c r="QOT4575" s="151"/>
      <c r="QOU4575" s="151"/>
      <c r="QOV4575" s="151"/>
      <c r="QOW4575" s="151"/>
      <c r="QOX4575" s="151"/>
      <c r="QOY4575" s="151"/>
      <c r="QOZ4575" s="151"/>
      <c r="QPA4575" s="151"/>
      <c r="QPB4575" s="151"/>
      <c r="QPC4575" s="151"/>
      <c r="QPD4575" s="151"/>
      <c r="QPE4575" s="151"/>
      <c r="QPF4575" s="151"/>
      <c r="QPG4575" s="151"/>
      <c r="QPH4575" s="151"/>
      <c r="QPI4575" s="151"/>
      <c r="QPJ4575" s="151"/>
      <c r="QPK4575" s="151"/>
      <c r="QPL4575" s="151"/>
      <c r="QPM4575" s="151"/>
      <c r="QPN4575" s="151"/>
      <c r="QPO4575" s="151"/>
      <c r="QPP4575" s="151"/>
      <c r="QPQ4575" s="151"/>
      <c r="QPR4575" s="151"/>
      <c r="QPS4575" s="151"/>
      <c r="QPT4575" s="151"/>
      <c r="QPU4575" s="151"/>
      <c r="QPV4575" s="151"/>
      <c r="QPW4575" s="151"/>
      <c r="QPX4575" s="151"/>
      <c r="QPY4575" s="151"/>
      <c r="QPZ4575" s="151"/>
      <c r="QQA4575" s="151"/>
      <c r="QQB4575" s="151"/>
      <c r="QQC4575" s="151"/>
      <c r="QQD4575" s="151"/>
      <c r="QQE4575" s="151"/>
      <c r="QQF4575" s="151"/>
      <c r="QQG4575" s="151"/>
      <c r="QQH4575" s="151"/>
      <c r="QQI4575" s="151"/>
      <c r="QQJ4575" s="151"/>
      <c r="QQK4575" s="151"/>
      <c r="QQL4575" s="151"/>
      <c r="QQM4575" s="151"/>
      <c r="QQN4575" s="151"/>
      <c r="QQO4575" s="151"/>
      <c r="QQP4575" s="151"/>
      <c r="QQQ4575" s="151"/>
      <c r="QQR4575" s="151"/>
      <c r="QQS4575" s="151"/>
      <c r="QQT4575" s="151"/>
      <c r="QQU4575" s="151"/>
      <c r="QQV4575" s="151"/>
      <c r="QQW4575" s="151"/>
      <c r="QQX4575" s="151"/>
      <c r="QQY4575" s="151"/>
      <c r="QQZ4575" s="151"/>
      <c r="QRA4575" s="151"/>
      <c r="QRB4575" s="151"/>
      <c r="QRC4575" s="151"/>
      <c r="QRD4575" s="151"/>
      <c r="QRE4575" s="151"/>
      <c r="QRF4575" s="151"/>
      <c r="QRG4575" s="151"/>
      <c r="QRH4575" s="151"/>
      <c r="QRI4575" s="151"/>
      <c r="QRJ4575" s="151"/>
      <c r="QRK4575" s="151"/>
      <c r="QRL4575" s="151"/>
      <c r="QRM4575" s="151"/>
      <c r="QRN4575" s="151"/>
      <c r="QRO4575" s="151"/>
      <c r="QRP4575" s="151"/>
      <c r="QRQ4575" s="151"/>
      <c r="QRR4575" s="151"/>
      <c r="QRS4575" s="151"/>
      <c r="QRT4575" s="151"/>
      <c r="QRU4575" s="151"/>
      <c r="QRV4575" s="151"/>
      <c r="QRW4575" s="151"/>
      <c r="QRX4575" s="151"/>
      <c r="QRY4575" s="151"/>
      <c r="QRZ4575" s="151"/>
      <c r="QSA4575" s="151"/>
      <c r="QSB4575" s="151"/>
      <c r="QSC4575" s="151"/>
      <c r="QSD4575" s="151"/>
      <c r="QSE4575" s="151"/>
      <c r="QSF4575" s="151"/>
      <c r="QSG4575" s="151"/>
      <c r="QSH4575" s="151"/>
      <c r="QSI4575" s="151"/>
      <c r="QSJ4575" s="151"/>
      <c r="QSK4575" s="151"/>
      <c r="QSL4575" s="151"/>
      <c r="QSM4575" s="151"/>
      <c r="QSN4575" s="151"/>
      <c r="QSO4575" s="151"/>
      <c r="QSP4575" s="151"/>
      <c r="QSQ4575" s="151"/>
      <c r="QSR4575" s="151"/>
      <c r="QSS4575" s="151"/>
      <c r="QST4575" s="151"/>
      <c r="QSU4575" s="151"/>
      <c r="QSV4575" s="151"/>
      <c r="QSW4575" s="151"/>
      <c r="QSX4575" s="151"/>
      <c r="QSY4575" s="151"/>
      <c r="QSZ4575" s="151"/>
      <c r="QTA4575" s="151"/>
      <c r="QTB4575" s="151"/>
      <c r="QTC4575" s="151"/>
      <c r="QTD4575" s="151"/>
      <c r="QTE4575" s="151"/>
      <c r="QTF4575" s="151"/>
      <c r="QTG4575" s="151"/>
      <c r="QTH4575" s="151"/>
      <c r="QTI4575" s="151"/>
      <c r="QTJ4575" s="151"/>
      <c r="QTK4575" s="151"/>
      <c r="QTL4575" s="151"/>
      <c r="QTM4575" s="151"/>
      <c r="QTN4575" s="151"/>
      <c r="QTO4575" s="151"/>
      <c r="QTP4575" s="151"/>
      <c r="QTQ4575" s="151"/>
      <c r="QTR4575" s="151"/>
      <c r="QTS4575" s="151"/>
      <c r="QTT4575" s="151"/>
      <c r="QTU4575" s="151"/>
      <c r="QTV4575" s="151"/>
      <c r="QTW4575" s="151"/>
      <c r="QTX4575" s="151"/>
      <c r="QTY4575" s="151"/>
      <c r="QTZ4575" s="151"/>
      <c r="QUA4575" s="151"/>
      <c r="QUB4575" s="151"/>
      <c r="QUC4575" s="151"/>
      <c r="QUD4575" s="151"/>
      <c r="QUE4575" s="151"/>
      <c r="QUF4575" s="151"/>
      <c r="QUG4575" s="151"/>
      <c r="QUH4575" s="151"/>
      <c r="QUI4575" s="151"/>
      <c r="QUJ4575" s="151"/>
      <c r="QUK4575" s="151"/>
      <c r="QUL4575" s="151"/>
      <c r="QUM4575" s="151"/>
      <c r="QUN4575" s="151"/>
      <c r="QUO4575" s="151"/>
      <c r="QUP4575" s="151"/>
      <c r="QUQ4575" s="151"/>
      <c r="QUR4575" s="151"/>
      <c r="QUS4575" s="151"/>
      <c r="QUT4575" s="151"/>
      <c r="QUU4575" s="151"/>
      <c r="QUV4575" s="151"/>
      <c r="QUW4575" s="151"/>
      <c r="QUX4575" s="151"/>
      <c r="QUY4575" s="151"/>
      <c r="QUZ4575" s="151"/>
      <c r="QVA4575" s="151"/>
      <c r="QVB4575" s="151"/>
      <c r="QVC4575" s="151"/>
      <c r="QVD4575" s="151"/>
      <c r="QVE4575" s="151"/>
      <c r="QVF4575" s="151"/>
      <c r="QVG4575" s="151"/>
      <c r="QVH4575" s="151"/>
      <c r="QVI4575" s="151"/>
      <c r="QVJ4575" s="151"/>
      <c r="QVK4575" s="151"/>
      <c r="QVL4575" s="151"/>
      <c r="QVM4575" s="151"/>
      <c r="QVN4575" s="151"/>
      <c r="QVO4575" s="151"/>
      <c r="QVP4575" s="151"/>
      <c r="QVQ4575" s="151"/>
      <c r="QVR4575" s="151"/>
      <c r="QVS4575" s="151"/>
      <c r="QVT4575" s="151"/>
      <c r="QVU4575" s="151"/>
      <c r="QVV4575" s="151"/>
      <c r="QVW4575" s="151"/>
      <c r="QVX4575" s="151"/>
      <c r="QVY4575" s="151"/>
      <c r="QVZ4575" s="151"/>
      <c r="QWA4575" s="151"/>
      <c r="QWB4575" s="151"/>
      <c r="QWC4575" s="151"/>
      <c r="QWD4575" s="151"/>
      <c r="QWE4575" s="151"/>
      <c r="QWF4575" s="151"/>
      <c r="QWG4575" s="151"/>
      <c r="QWH4575" s="151"/>
      <c r="QWI4575" s="151"/>
      <c r="QWJ4575" s="151"/>
      <c r="QWK4575" s="151"/>
      <c r="QWL4575" s="151"/>
      <c r="QWM4575" s="151"/>
      <c r="QWN4575" s="151"/>
      <c r="QWO4575" s="151"/>
      <c r="QWP4575" s="151"/>
      <c r="QWQ4575" s="151"/>
      <c r="QWR4575" s="151"/>
      <c r="QWS4575" s="151"/>
      <c r="QWT4575" s="151"/>
      <c r="QWU4575" s="151"/>
      <c r="QWV4575" s="151"/>
      <c r="QWW4575" s="151"/>
      <c r="QWX4575" s="151"/>
      <c r="QWY4575" s="151"/>
      <c r="QWZ4575" s="151"/>
      <c r="QXA4575" s="151"/>
      <c r="QXB4575" s="151"/>
      <c r="QXC4575" s="151"/>
      <c r="QXD4575" s="151"/>
      <c r="QXE4575" s="151"/>
      <c r="QXF4575" s="151"/>
      <c r="QXG4575" s="151"/>
      <c r="QXH4575" s="151"/>
      <c r="QXI4575" s="151"/>
      <c r="QXJ4575" s="151"/>
      <c r="QXK4575" s="151"/>
      <c r="QXL4575" s="151"/>
      <c r="QXM4575" s="151"/>
      <c r="QXN4575" s="151"/>
      <c r="QXO4575" s="151"/>
      <c r="QXP4575" s="151"/>
      <c r="QXQ4575" s="151"/>
      <c r="QXR4575" s="151"/>
      <c r="QXS4575" s="151"/>
      <c r="QXT4575" s="151"/>
      <c r="QXU4575" s="151"/>
      <c r="QXV4575" s="151"/>
      <c r="QXW4575" s="151"/>
      <c r="QXX4575" s="151"/>
      <c r="QXY4575" s="151"/>
      <c r="QXZ4575" s="151"/>
      <c r="QYA4575" s="151"/>
      <c r="QYB4575" s="151"/>
      <c r="QYC4575" s="151"/>
      <c r="QYD4575" s="151"/>
      <c r="QYE4575" s="151"/>
      <c r="QYF4575" s="151"/>
      <c r="QYG4575" s="151"/>
      <c r="QYH4575" s="151"/>
      <c r="QYI4575" s="151"/>
      <c r="QYJ4575" s="151"/>
      <c r="QYK4575" s="151"/>
      <c r="QYL4575" s="151"/>
      <c r="QYM4575" s="151"/>
      <c r="QYN4575" s="151"/>
      <c r="QYO4575" s="151"/>
      <c r="QYP4575" s="151"/>
      <c r="QYQ4575" s="151"/>
      <c r="QYR4575" s="151"/>
      <c r="QYS4575" s="151"/>
      <c r="QYT4575" s="151"/>
      <c r="QYU4575" s="151"/>
      <c r="QYV4575" s="151"/>
      <c r="QYW4575" s="151"/>
      <c r="QYX4575" s="151"/>
      <c r="QYY4575" s="151"/>
      <c r="QYZ4575" s="151"/>
      <c r="QZA4575" s="151"/>
      <c r="QZB4575" s="151"/>
      <c r="QZC4575" s="151"/>
      <c r="QZD4575" s="151"/>
      <c r="QZE4575" s="151"/>
      <c r="QZF4575" s="151"/>
      <c r="QZG4575" s="151"/>
      <c r="QZH4575" s="151"/>
      <c r="QZI4575" s="151"/>
      <c r="QZJ4575" s="151"/>
      <c r="QZK4575" s="151"/>
      <c r="QZL4575" s="151"/>
      <c r="QZM4575" s="151"/>
      <c r="QZN4575" s="151"/>
      <c r="QZO4575" s="151"/>
      <c r="QZP4575" s="151"/>
      <c r="QZQ4575" s="151"/>
      <c r="QZR4575" s="151"/>
      <c r="QZS4575" s="151"/>
      <c r="QZT4575" s="151"/>
      <c r="QZU4575" s="151"/>
      <c r="QZV4575" s="151"/>
      <c r="QZW4575" s="151"/>
      <c r="QZX4575" s="151"/>
      <c r="QZY4575" s="151"/>
      <c r="QZZ4575" s="151"/>
      <c r="RAA4575" s="151"/>
      <c r="RAB4575" s="151"/>
      <c r="RAC4575" s="151"/>
      <c r="RAD4575" s="151"/>
      <c r="RAE4575" s="151"/>
      <c r="RAF4575" s="151"/>
      <c r="RAG4575" s="151"/>
      <c r="RAH4575" s="151"/>
      <c r="RAI4575" s="151"/>
      <c r="RAJ4575" s="151"/>
      <c r="RAK4575" s="151"/>
      <c r="RAL4575" s="151"/>
      <c r="RAM4575" s="151"/>
      <c r="RAN4575" s="151"/>
      <c r="RAO4575" s="151"/>
      <c r="RAP4575" s="151"/>
      <c r="RAQ4575" s="151"/>
      <c r="RAR4575" s="151"/>
      <c r="RAS4575" s="151"/>
      <c r="RAT4575" s="151"/>
      <c r="RAU4575" s="151"/>
      <c r="RAV4575" s="151"/>
      <c r="RAW4575" s="151"/>
      <c r="RAX4575" s="151"/>
      <c r="RAY4575" s="151"/>
      <c r="RAZ4575" s="151"/>
      <c r="RBA4575" s="151"/>
      <c r="RBB4575" s="151"/>
      <c r="RBC4575" s="151"/>
      <c r="RBD4575" s="151"/>
      <c r="RBE4575" s="151"/>
      <c r="RBF4575" s="151"/>
      <c r="RBG4575" s="151"/>
      <c r="RBH4575" s="151"/>
      <c r="RBI4575" s="151"/>
      <c r="RBJ4575" s="151"/>
      <c r="RBK4575" s="151"/>
      <c r="RBL4575" s="151"/>
      <c r="RBM4575" s="151"/>
      <c r="RBN4575" s="151"/>
      <c r="RBO4575" s="151"/>
      <c r="RBP4575" s="151"/>
      <c r="RBQ4575" s="151"/>
      <c r="RBR4575" s="151"/>
      <c r="RBS4575" s="151"/>
      <c r="RBT4575" s="151"/>
      <c r="RBU4575" s="151"/>
      <c r="RBV4575" s="151"/>
      <c r="RBW4575" s="151"/>
      <c r="RBX4575" s="151"/>
      <c r="RBY4575" s="151"/>
      <c r="RBZ4575" s="151"/>
      <c r="RCA4575" s="151"/>
      <c r="RCB4575" s="151"/>
      <c r="RCC4575" s="151"/>
      <c r="RCD4575" s="151"/>
      <c r="RCE4575" s="151"/>
      <c r="RCF4575" s="151"/>
      <c r="RCG4575" s="151"/>
      <c r="RCH4575" s="151"/>
      <c r="RCI4575" s="151"/>
      <c r="RCJ4575" s="151"/>
      <c r="RCK4575" s="151"/>
      <c r="RCL4575" s="151"/>
      <c r="RCM4575" s="151"/>
      <c r="RCN4575" s="151"/>
      <c r="RCO4575" s="151"/>
      <c r="RCP4575" s="151"/>
      <c r="RCQ4575" s="151"/>
      <c r="RCR4575" s="151"/>
      <c r="RCS4575" s="151"/>
      <c r="RCT4575" s="151"/>
      <c r="RCU4575" s="151"/>
      <c r="RCV4575" s="151"/>
      <c r="RCW4575" s="151"/>
      <c r="RCX4575" s="151"/>
      <c r="RCY4575" s="151"/>
      <c r="RCZ4575" s="151"/>
      <c r="RDA4575" s="151"/>
      <c r="RDB4575" s="151"/>
      <c r="RDC4575" s="151"/>
      <c r="RDD4575" s="151"/>
      <c r="RDE4575" s="151"/>
      <c r="RDF4575" s="151"/>
      <c r="RDG4575" s="151"/>
      <c r="RDH4575" s="151"/>
      <c r="RDI4575" s="151"/>
      <c r="RDJ4575" s="151"/>
      <c r="RDK4575" s="151"/>
      <c r="RDL4575" s="151"/>
      <c r="RDM4575" s="151"/>
      <c r="RDN4575" s="151"/>
      <c r="RDO4575" s="151"/>
      <c r="RDP4575" s="151"/>
      <c r="RDQ4575" s="151"/>
      <c r="RDR4575" s="151"/>
      <c r="RDS4575" s="151"/>
      <c r="RDT4575" s="151"/>
      <c r="RDU4575" s="151"/>
      <c r="RDV4575" s="151"/>
      <c r="RDW4575" s="151"/>
      <c r="RDX4575" s="151"/>
      <c r="RDY4575" s="151"/>
      <c r="RDZ4575" s="151"/>
      <c r="REA4575" s="151"/>
      <c r="REB4575" s="151"/>
      <c r="REC4575" s="151"/>
      <c r="RED4575" s="151"/>
      <c r="REE4575" s="151"/>
      <c r="REF4575" s="151"/>
      <c r="REG4575" s="151"/>
      <c r="REH4575" s="151"/>
      <c r="REI4575" s="151"/>
      <c r="REJ4575" s="151"/>
      <c r="REK4575" s="151"/>
      <c r="REL4575" s="151"/>
      <c r="REM4575" s="151"/>
      <c r="REN4575" s="151"/>
      <c r="REO4575" s="151"/>
      <c r="REP4575" s="151"/>
      <c r="REQ4575" s="151"/>
      <c r="RER4575" s="151"/>
      <c r="RES4575" s="151"/>
      <c r="RET4575" s="151"/>
      <c r="REU4575" s="151"/>
      <c r="REV4575" s="151"/>
      <c r="REW4575" s="151"/>
      <c r="REX4575" s="151"/>
      <c r="REY4575" s="151"/>
      <c r="REZ4575" s="151"/>
      <c r="RFA4575" s="151"/>
      <c r="RFB4575" s="151"/>
      <c r="RFC4575" s="151"/>
      <c r="RFD4575" s="151"/>
      <c r="RFE4575" s="151"/>
      <c r="RFF4575" s="151"/>
      <c r="RFG4575" s="151"/>
      <c r="RFH4575" s="151"/>
      <c r="RFI4575" s="151"/>
      <c r="RFJ4575" s="151"/>
      <c r="RFK4575" s="151"/>
      <c r="RFL4575" s="151"/>
      <c r="RFM4575" s="151"/>
      <c r="RFN4575" s="151"/>
      <c r="RFO4575" s="151"/>
      <c r="RFP4575" s="151"/>
      <c r="RFQ4575" s="151"/>
      <c r="RFR4575" s="151"/>
      <c r="RFS4575" s="151"/>
      <c r="RFT4575" s="151"/>
      <c r="RFU4575" s="151"/>
      <c r="RFV4575" s="151"/>
      <c r="RFW4575" s="151"/>
      <c r="RFX4575" s="151"/>
      <c r="RFY4575" s="151"/>
      <c r="RFZ4575" s="151"/>
      <c r="RGA4575" s="151"/>
      <c r="RGB4575" s="151"/>
      <c r="RGC4575" s="151"/>
      <c r="RGD4575" s="151"/>
      <c r="RGE4575" s="151"/>
      <c r="RGF4575" s="151"/>
      <c r="RGG4575" s="151"/>
      <c r="RGH4575" s="151"/>
      <c r="RGI4575" s="151"/>
      <c r="RGJ4575" s="151"/>
      <c r="RGK4575" s="151"/>
      <c r="RGL4575" s="151"/>
      <c r="RGM4575" s="151"/>
      <c r="RGN4575" s="151"/>
      <c r="RGO4575" s="151"/>
      <c r="RGP4575" s="151"/>
      <c r="RGQ4575" s="151"/>
      <c r="RGR4575" s="151"/>
      <c r="RGS4575" s="151"/>
      <c r="RGT4575" s="151"/>
      <c r="RGU4575" s="151"/>
      <c r="RGV4575" s="151"/>
      <c r="RGW4575" s="151"/>
      <c r="RGX4575" s="151"/>
      <c r="RGY4575" s="151"/>
      <c r="RGZ4575" s="151"/>
      <c r="RHA4575" s="151"/>
      <c r="RHB4575" s="151"/>
      <c r="RHC4575" s="151"/>
      <c r="RHD4575" s="151"/>
      <c r="RHE4575" s="151"/>
      <c r="RHF4575" s="151"/>
      <c r="RHG4575" s="151"/>
      <c r="RHH4575" s="151"/>
      <c r="RHI4575" s="151"/>
      <c r="RHJ4575" s="151"/>
      <c r="RHK4575" s="151"/>
      <c r="RHL4575" s="151"/>
      <c r="RHM4575" s="151"/>
      <c r="RHN4575" s="151"/>
      <c r="RHO4575" s="151"/>
      <c r="RHP4575" s="151"/>
      <c r="RHQ4575" s="151"/>
      <c r="RHR4575" s="151"/>
      <c r="RHS4575" s="151"/>
      <c r="RHT4575" s="151"/>
      <c r="RHU4575" s="151"/>
      <c r="RHV4575" s="151"/>
      <c r="RHW4575" s="151"/>
      <c r="RHX4575" s="151"/>
      <c r="RHY4575" s="151"/>
      <c r="RHZ4575" s="151"/>
      <c r="RIA4575" s="151"/>
      <c r="RIB4575" s="151"/>
      <c r="RIC4575" s="151"/>
      <c r="RID4575" s="151"/>
      <c r="RIE4575" s="151"/>
      <c r="RIF4575" s="151"/>
      <c r="RIG4575" s="151"/>
      <c r="RIH4575" s="151"/>
      <c r="RII4575" s="151"/>
      <c r="RIJ4575" s="151"/>
      <c r="RIK4575" s="151"/>
      <c r="RIL4575" s="151"/>
      <c r="RIM4575" s="151"/>
      <c r="RIN4575" s="151"/>
      <c r="RIO4575" s="151"/>
      <c r="RIP4575" s="151"/>
      <c r="RIQ4575" s="151"/>
      <c r="RIR4575" s="151"/>
      <c r="RIS4575" s="151"/>
      <c r="RIT4575" s="151"/>
      <c r="RIU4575" s="151"/>
      <c r="RIV4575" s="151"/>
      <c r="RIW4575" s="151"/>
      <c r="RIX4575" s="151"/>
      <c r="RIY4575" s="151"/>
      <c r="RIZ4575" s="151"/>
      <c r="RJA4575" s="151"/>
      <c r="RJB4575" s="151"/>
      <c r="RJC4575" s="151"/>
      <c r="RJD4575" s="151"/>
      <c r="RJE4575" s="151"/>
      <c r="RJF4575" s="151"/>
      <c r="RJG4575" s="151"/>
      <c r="RJH4575" s="151"/>
      <c r="RJI4575" s="151"/>
      <c r="RJJ4575" s="151"/>
      <c r="RJK4575" s="151"/>
      <c r="RJL4575" s="151"/>
      <c r="RJM4575" s="151"/>
      <c r="RJN4575" s="151"/>
      <c r="RJO4575" s="151"/>
      <c r="RJP4575" s="151"/>
      <c r="RJQ4575" s="151"/>
      <c r="RJR4575" s="151"/>
      <c r="RJS4575" s="151"/>
      <c r="RJT4575" s="151"/>
      <c r="RJU4575" s="151"/>
      <c r="RJV4575" s="151"/>
      <c r="RJW4575" s="151"/>
      <c r="RJX4575" s="151"/>
      <c r="RJY4575" s="151"/>
      <c r="RJZ4575" s="151"/>
      <c r="RKA4575" s="151"/>
      <c r="RKB4575" s="151"/>
      <c r="RKC4575" s="151"/>
      <c r="RKD4575" s="151"/>
      <c r="RKE4575" s="151"/>
      <c r="RKF4575" s="151"/>
      <c r="RKG4575" s="151"/>
      <c r="RKH4575" s="151"/>
      <c r="RKI4575" s="151"/>
      <c r="RKJ4575" s="151"/>
      <c r="RKK4575" s="151"/>
      <c r="RKL4575" s="151"/>
      <c r="RKM4575" s="151"/>
      <c r="RKN4575" s="151"/>
      <c r="RKO4575" s="151"/>
      <c r="RKP4575" s="151"/>
      <c r="RKQ4575" s="151"/>
      <c r="RKR4575" s="151"/>
      <c r="RKS4575" s="151"/>
      <c r="RKT4575" s="151"/>
      <c r="RKU4575" s="151"/>
      <c r="RKV4575" s="151"/>
      <c r="RKW4575" s="151"/>
      <c r="RKX4575" s="151"/>
      <c r="RKY4575" s="151"/>
      <c r="RKZ4575" s="151"/>
      <c r="RLA4575" s="151"/>
      <c r="RLB4575" s="151"/>
      <c r="RLC4575" s="151"/>
      <c r="RLD4575" s="151"/>
      <c r="RLE4575" s="151"/>
      <c r="RLF4575" s="151"/>
      <c r="RLG4575" s="151"/>
      <c r="RLH4575" s="151"/>
      <c r="RLI4575" s="151"/>
      <c r="RLJ4575" s="151"/>
      <c r="RLK4575" s="151"/>
      <c r="RLL4575" s="151"/>
      <c r="RLM4575" s="151"/>
      <c r="RLN4575" s="151"/>
      <c r="RLO4575" s="151"/>
      <c r="RLP4575" s="151"/>
      <c r="RLQ4575" s="151"/>
      <c r="RLR4575" s="151"/>
      <c r="RLS4575" s="151"/>
      <c r="RLT4575" s="151"/>
      <c r="RLU4575" s="151"/>
      <c r="RLV4575" s="151"/>
      <c r="RLW4575" s="151"/>
      <c r="RLX4575" s="151"/>
      <c r="RLY4575" s="151"/>
      <c r="RLZ4575" s="151"/>
      <c r="RMA4575" s="151"/>
      <c r="RMB4575" s="151"/>
      <c r="RMC4575" s="151"/>
      <c r="RMD4575" s="151"/>
      <c r="RME4575" s="151"/>
      <c r="RMF4575" s="151"/>
      <c r="RMG4575" s="151"/>
      <c r="RMH4575" s="151"/>
      <c r="RMI4575" s="151"/>
      <c r="RMJ4575" s="151"/>
      <c r="RMK4575" s="151"/>
      <c r="RML4575" s="151"/>
      <c r="RMM4575" s="151"/>
      <c r="RMN4575" s="151"/>
      <c r="RMO4575" s="151"/>
      <c r="RMP4575" s="151"/>
      <c r="RMQ4575" s="151"/>
      <c r="RMR4575" s="151"/>
      <c r="RMS4575" s="151"/>
      <c r="RMT4575" s="151"/>
      <c r="RMU4575" s="151"/>
      <c r="RMV4575" s="151"/>
      <c r="RMW4575" s="151"/>
      <c r="RMX4575" s="151"/>
      <c r="RMY4575" s="151"/>
      <c r="RMZ4575" s="151"/>
      <c r="RNA4575" s="151"/>
      <c r="RNB4575" s="151"/>
      <c r="RNC4575" s="151"/>
      <c r="RND4575" s="151"/>
      <c r="RNE4575" s="151"/>
      <c r="RNF4575" s="151"/>
      <c r="RNG4575" s="151"/>
      <c r="RNH4575" s="151"/>
      <c r="RNI4575" s="151"/>
      <c r="RNJ4575" s="151"/>
      <c r="RNK4575" s="151"/>
      <c r="RNL4575" s="151"/>
      <c r="RNM4575" s="151"/>
      <c r="RNN4575" s="151"/>
      <c r="RNO4575" s="151"/>
      <c r="RNP4575" s="151"/>
      <c r="RNQ4575" s="151"/>
      <c r="RNR4575" s="151"/>
      <c r="RNS4575" s="151"/>
      <c r="RNT4575" s="151"/>
      <c r="RNU4575" s="151"/>
      <c r="RNV4575" s="151"/>
      <c r="RNW4575" s="151"/>
      <c r="RNX4575" s="151"/>
      <c r="RNY4575" s="151"/>
      <c r="RNZ4575" s="151"/>
      <c r="ROA4575" s="151"/>
      <c r="ROB4575" s="151"/>
      <c r="ROC4575" s="151"/>
      <c r="ROD4575" s="151"/>
      <c r="ROE4575" s="151"/>
      <c r="ROF4575" s="151"/>
      <c r="ROG4575" s="151"/>
      <c r="ROH4575" s="151"/>
      <c r="ROI4575" s="151"/>
      <c r="ROJ4575" s="151"/>
      <c r="ROK4575" s="151"/>
      <c r="ROL4575" s="151"/>
      <c r="ROM4575" s="151"/>
      <c r="RON4575" s="151"/>
      <c r="ROO4575" s="151"/>
      <c r="ROP4575" s="151"/>
      <c r="ROQ4575" s="151"/>
      <c r="ROR4575" s="151"/>
      <c r="ROS4575" s="151"/>
      <c r="ROT4575" s="151"/>
      <c r="ROU4575" s="151"/>
      <c r="ROV4575" s="151"/>
      <c r="ROW4575" s="151"/>
      <c r="ROX4575" s="151"/>
      <c r="ROY4575" s="151"/>
      <c r="ROZ4575" s="151"/>
      <c r="RPA4575" s="151"/>
      <c r="RPB4575" s="151"/>
      <c r="RPC4575" s="151"/>
      <c r="RPD4575" s="151"/>
      <c r="RPE4575" s="151"/>
      <c r="RPF4575" s="151"/>
      <c r="RPG4575" s="151"/>
      <c r="RPH4575" s="151"/>
      <c r="RPI4575" s="151"/>
      <c r="RPJ4575" s="151"/>
      <c r="RPK4575" s="151"/>
      <c r="RPL4575" s="151"/>
      <c r="RPM4575" s="151"/>
      <c r="RPN4575" s="151"/>
      <c r="RPO4575" s="151"/>
      <c r="RPP4575" s="151"/>
      <c r="RPQ4575" s="151"/>
      <c r="RPR4575" s="151"/>
      <c r="RPS4575" s="151"/>
      <c r="RPT4575" s="151"/>
      <c r="RPU4575" s="151"/>
      <c r="RPV4575" s="151"/>
      <c r="RPW4575" s="151"/>
      <c r="RPX4575" s="151"/>
      <c r="RPY4575" s="151"/>
      <c r="RPZ4575" s="151"/>
      <c r="RQA4575" s="151"/>
      <c r="RQB4575" s="151"/>
      <c r="RQC4575" s="151"/>
      <c r="RQD4575" s="151"/>
      <c r="RQE4575" s="151"/>
      <c r="RQF4575" s="151"/>
      <c r="RQG4575" s="151"/>
      <c r="RQH4575" s="151"/>
      <c r="RQI4575" s="151"/>
      <c r="RQJ4575" s="151"/>
      <c r="RQK4575" s="151"/>
      <c r="RQL4575" s="151"/>
      <c r="RQM4575" s="151"/>
      <c r="RQN4575" s="151"/>
      <c r="RQO4575" s="151"/>
      <c r="RQP4575" s="151"/>
      <c r="RQQ4575" s="151"/>
      <c r="RQR4575" s="151"/>
      <c r="RQS4575" s="151"/>
      <c r="RQT4575" s="151"/>
      <c r="RQU4575" s="151"/>
      <c r="RQV4575" s="151"/>
      <c r="RQW4575" s="151"/>
      <c r="RQX4575" s="151"/>
      <c r="RQY4575" s="151"/>
      <c r="RQZ4575" s="151"/>
      <c r="RRA4575" s="151"/>
      <c r="RRB4575" s="151"/>
      <c r="RRC4575" s="151"/>
      <c r="RRD4575" s="151"/>
      <c r="RRE4575" s="151"/>
      <c r="RRF4575" s="151"/>
      <c r="RRG4575" s="151"/>
      <c r="RRH4575" s="151"/>
      <c r="RRI4575" s="151"/>
      <c r="RRJ4575" s="151"/>
      <c r="RRK4575" s="151"/>
      <c r="RRL4575" s="151"/>
      <c r="RRM4575" s="151"/>
      <c r="RRN4575" s="151"/>
      <c r="RRO4575" s="151"/>
      <c r="RRP4575" s="151"/>
      <c r="RRQ4575" s="151"/>
      <c r="RRR4575" s="151"/>
      <c r="RRS4575" s="151"/>
      <c r="RRT4575" s="151"/>
      <c r="RRU4575" s="151"/>
      <c r="RRV4575" s="151"/>
      <c r="RRW4575" s="151"/>
      <c r="RRX4575" s="151"/>
      <c r="RRY4575" s="151"/>
      <c r="RRZ4575" s="151"/>
      <c r="RSA4575" s="151"/>
      <c r="RSB4575" s="151"/>
      <c r="RSC4575" s="151"/>
      <c r="RSD4575" s="151"/>
      <c r="RSE4575" s="151"/>
      <c r="RSF4575" s="151"/>
      <c r="RSG4575" s="151"/>
      <c r="RSH4575" s="151"/>
      <c r="RSI4575" s="151"/>
      <c r="RSJ4575" s="151"/>
      <c r="RSK4575" s="151"/>
      <c r="RSL4575" s="151"/>
      <c r="RSM4575" s="151"/>
      <c r="RSN4575" s="151"/>
      <c r="RSO4575" s="151"/>
      <c r="RSP4575" s="151"/>
      <c r="RSQ4575" s="151"/>
      <c r="RSR4575" s="151"/>
      <c r="RSS4575" s="151"/>
      <c r="RST4575" s="151"/>
      <c r="RSU4575" s="151"/>
      <c r="RSV4575" s="151"/>
      <c r="RSW4575" s="151"/>
      <c r="RSX4575" s="151"/>
      <c r="RSY4575" s="151"/>
      <c r="RSZ4575" s="151"/>
      <c r="RTA4575" s="151"/>
      <c r="RTB4575" s="151"/>
      <c r="RTC4575" s="151"/>
      <c r="RTD4575" s="151"/>
      <c r="RTE4575" s="151"/>
      <c r="RTF4575" s="151"/>
      <c r="RTG4575" s="151"/>
      <c r="RTH4575" s="151"/>
      <c r="RTI4575" s="151"/>
      <c r="RTJ4575" s="151"/>
      <c r="RTK4575" s="151"/>
      <c r="RTL4575" s="151"/>
      <c r="RTM4575" s="151"/>
      <c r="RTN4575" s="151"/>
      <c r="RTO4575" s="151"/>
      <c r="RTP4575" s="151"/>
      <c r="RTQ4575" s="151"/>
      <c r="RTR4575" s="151"/>
      <c r="RTS4575" s="151"/>
      <c r="RTT4575" s="151"/>
      <c r="RTU4575" s="151"/>
      <c r="RTV4575" s="151"/>
      <c r="RTW4575" s="151"/>
      <c r="RTX4575" s="151"/>
      <c r="RTY4575" s="151"/>
      <c r="RTZ4575" s="151"/>
      <c r="RUA4575" s="151"/>
      <c r="RUB4575" s="151"/>
      <c r="RUC4575" s="151"/>
      <c r="RUD4575" s="151"/>
      <c r="RUE4575" s="151"/>
      <c r="RUF4575" s="151"/>
      <c r="RUG4575" s="151"/>
      <c r="RUH4575" s="151"/>
      <c r="RUI4575" s="151"/>
      <c r="RUJ4575" s="151"/>
      <c r="RUK4575" s="151"/>
      <c r="RUL4575" s="151"/>
      <c r="RUM4575" s="151"/>
      <c r="RUN4575" s="151"/>
      <c r="RUO4575" s="151"/>
      <c r="RUP4575" s="151"/>
      <c r="RUQ4575" s="151"/>
      <c r="RUR4575" s="151"/>
      <c r="RUS4575" s="151"/>
      <c r="RUT4575" s="151"/>
      <c r="RUU4575" s="151"/>
      <c r="RUV4575" s="151"/>
      <c r="RUW4575" s="151"/>
      <c r="RUX4575" s="151"/>
      <c r="RUY4575" s="151"/>
      <c r="RUZ4575" s="151"/>
      <c r="RVA4575" s="151"/>
      <c r="RVB4575" s="151"/>
      <c r="RVC4575" s="151"/>
      <c r="RVD4575" s="151"/>
      <c r="RVE4575" s="151"/>
      <c r="RVF4575" s="151"/>
      <c r="RVG4575" s="151"/>
      <c r="RVH4575" s="151"/>
      <c r="RVI4575" s="151"/>
      <c r="RVJ4575" s="151"/>
      <c r="RVK4575" s="151"/>
      <c r="RVL4575" s="151"/>
      <c r="RVM4575" s="151"/>
      <c r="RVN4575" s="151"/>
      <c r="RVO4575" s="151"/>
      <c r="RVP4575" s="151"/>
      <c r="RVQ4575" s="151"/>
      <c r="RVR4575" s="151"/>
      <c r="RVS4575" s="151"/>
      <c r="RVT4575" s="151"/>
      <c r="RVU4575" s="151"/>
      <c r="RVV4575" s="151"/>
      <c r="RVW4575" s="151"/>
      <c r="RVX4575" s="151"/>
      <c r="RVY4575" s="151"/>
      <c r="RVZ4575" s="151"/>
      <c r="RWA4575" s="151"/>
      <c r="RWB4575" s="151"/>
      <c r="RWC4575" s="151"/>
      <c r="RWD4575" s="151"/>
      <c r="RWE4575" s="151"/>
      <c r="RWF4575" s="151"/>
      <c r="RWG4575" s="151"/>
      <c r="RWH4575" s="151"/>
      <c r="RWI4575" s="151"/>
      <c r="RWJ4575" s="151"/>
      <c r="RWK4575" s="151"/>
      <c r="RWL4575" s="151"/>
      <c r="RWM4575" s="151"/>
      <c r="RWN4575" s="151"/>
      <c r="RWO4575" s="151"/>
      <c r="RWP4575" s="151"/>
      <c r="RWQ4575" s="151"/>
      <c r="RWR4575" s="151"/>
      <c r="RWS4575" s="151"/>
      <c r="RWT4575" s="151"/>
      <c r="RWU4575" s="151"/>
      <c r="RWV4575" s="151"/>
      <c r="RWW4575" s="151"/>
      <c r="RWX4575" s="151"/>
      <c r="RWY4575" s="151"/>
      <c r="RWZ4575" s="151"/>
      <c r="RXA4575" s="151"/>
      <c r="RXB4575" s="151"/>
      <c r="RXC4575" s="151"/>
      <c r="RXD4575" s="151"/>
      <c r="RXE4575" s="151"/>
      <c r="RXF4575" s="151"/>
      <c r="RXG4575" s="151"/>
      <c r="RXH4575" s="151"/>
      <c r="RXI4575" s="151"/>
      <c r="RXJ4575" s="151"/>
      <c r="RXK4575" s="151"/>
      <c r="RXL4575" s="151"/>
      <c r="RXM4575" s="151"/>
      <c r="RXN4575" s="151"/>
      <c r="RXO4575" s="151"/>
      <c r="RXP4575" s="151"/>
      <c r="RXQ4575" s="151"/>
      <c r="RXR4575" s="151"/>
      <c r="RXS4575" s="151"/>
      <c r="RXT4575" s="151"/>
      <c r="RXU4575" s="151"/>
      <c r="RXV4575" s="151"/>
      <c r="RXW4575" s="151"/>
      <c r="RXX4575" s="151"/>
      <c r="RXY4575" s="151"/>
      <c r="RXZ4575" s="151"/>
      <c r="RYA4575" s="151"/>
      <c r="RYB4575" s="151"/>
      <c r="RYC4575" s="151"/>
      <c r="RYD4575" s="151"/>
      <c r="RYE4575" s="151"/>
      <c r="RYF4575" s="151"/>
      <c r="RYG4575" s="151"/>
      <c r="RYH4575" s="151"/>
      <c r="RYI4575" s="151"/>
      <c r="RYJ4575" s="151"/>
      <c r="RYK4575" s="151"/>
      <c r="RYL4575" s="151"/>
      <c r="RYM4575" s="151"/>
      <c r="RYN4575" s="151"/>
      <c r="RYO4575" s="151"/>
      <c r="RYP4575" s="151"/>
      <c r="RYQ4575" s="151"/>
      <c r="RYR4575" s="151"/>
      <c r="RYS4575" s="151"/>
      <c r="RYT4575" s="151"/>
      <c r="RYU4575" s="151"/>
      <c r="RYV4575" s="151"/>
      <c r="RYW4575" s="151"/>
      <c r="RYX4575" s="151"/>
      <c r="RYY4575" s="151"/>
      <c r="RYZ4575" s="151"/>
      <c r="RZA4575" s="151"/>
      <c r="RZB4575" s="151"/>
      <c r="RZC4575" s="151"/>
      <c r="RZD4575" s="151"/>
      <c r="RZE4575" s="151"/>
      <c r="RZF4575" s="151"/>
      <c r="RZG4575" s="151"/>
      <c r="RZH4575" s="151"/>
      <c r="RZI4575" s="151"/>
      <c r="RZJ4575" s="151"/>
      <c r="RZK4575" s="151"/>
      <c r="RZL4575" s="151"/>
      <c r="RZM4575" s="151"/>
      <c r="RZN4575" s="151"/>
      <c r="RZO4575" s="151"/>
      <c r="RZP4575" s="151"/>
      <c r="RZQ4575" s="151"/>
      <c r="RZR4575" s="151"/>
      <c r="RZS4575" s="151"/>
      <c r="RZT4575" s="151"/>
      <c r="RZU4575" s="151"/>
      <c r="RZV4575" s="151"/>
      <c r="RZW4575" s="151"/>
      <c r="RZX4575" s="151"/>
      <c r="RZY4575" s="151"/>
      <c r="RZZ4575" s="151"/>
      <c r="SAA4575" s="151"/>
      <c r="SAB4575" s="151"/>
      <c r="SAC4575" s="151"/>
      <c r="SAD4575" s="151"/>
      <c r="SAE4575" s="151"/>
      <c r="SAF4575" s="151"/>
      <c r="SAG4575" s="151"/>
      <c r="SAH4575" s="151"/>
      <c r="SAI4575" s="151"/>
      <c r="SAJ4575" s="151"/>
      <c r="SAK4575" s="151"/>
      <c r="SAL4575" s="151"/>
      <c r="SAM4575" s="151"/>
      <c r="SAN4575" s="151"/>
      <c r="SAO4575" s="151"/>
      <c r="SAP4575" s="151"/>
      <c r="SAQ4575" s="151"/>
      <c r="SAR4575" s="151"/>
      <c r="SAS4575" s="151"/>
      <c r="SAT4575" s="151"/>
      <c r="SAU4575" s="151"/>
      <c r="SAV4575" s="151"/>
      <c r="SAW4575" s="151"/>
      <c r="SAX4575" s="151"/>
      <c r="SAY4575" s="151"/>
      <c r="SAZ4575" s="151"/>
      <c r="SBA4575" s="151"/>
      <c r="SBB4575" s="151"/>
      <c r="SBC4575" s="151"/>
      <c r="SBD4575" s="151"/>
      <c r="SBE4575" s="151"/>
      <c r="SBF4575" s="151"/>
      <c r="SBG4575" s="151"/>
      <c r="SBH4575" s="151"/>
      <c r="SBI4575" s="151"/>
      <c r="SBJ4575" s="151"/>
      <c r="SBK4575" s="151"/>
      <c r="SBL4575" s="151"/>
      <c r="SBM4575" s="151"/>
      <c r="SBN4575" s="151"/>
      <c r="SBO4575" s="151"/>
      <c r="SBP4575" s="151"/>
      <c r="SBQ4575" s="151"/>
      <c r="SBR4575" s="151"/>
      <c r="SBS4575" s="151"/>
      <c r="SBT4575" s="151"/>
      <c r="SBU4575" s="151"/>
      <c r="SBV4575" s="151"/>
      <c r="SBW4575" s="151"/>
      <c r="SBX4575" s="151"/>
      <c r="SBY4575" s="151"/>
      <c r="SBZ4575" s="151"/>
      <c r="SCA4575" s="151"/>
      <c r="SCB4575" s="151"/>
      <c r="SCC4575" s="151"/>
      <c r="SCD4575" s="151"/>
      <c r="SCE4575" s="151"/>
      <c r="SCF4575" s="151"/>
      <c r="SCG4575" s="151"/>
      <c r="SCH4575" s="151"/>
      <c r="SCI4575" s="151"/>
      <c r="SCJ4575" s="151"/>
      <c r="SCK4575" s="151"/>
      <c r="SCL4575" s="151"/>
      <c r="SCM4575" s="151"/>
      <c r="SCN4575" s="151"/>
      <c r="SCO4575" s="151"/>
      <c r="SCP4575" s="151"/>
      <c r="SCQ4575" s="151"/>
      <c r="SCR4575" s="151"/>
      <c r="SCS4575" s="151"/>
      <c r="SCT4575" s="151"/>
      <c r="SCU4575" s="151"/>
      <c r="SCV4575" s="151"/>
      <c r="SCW4575" s="151"/>
      <c r="SCX4575" s="151"/>
      <c r="SCY4575" s="151"/>
      <c r="SCZ4575" s="151"/>
      <c r="SDA4575" s="151"/>
      <c r="SDB4575" s="151"/>
      <c r="SDC4575" s="151"/>
      <c r="SDD4575" s="151"/>
      <c r="SDE4575" s="151"/>
      <c r="SDF4575" s="151"/>
      <c r="SDG4575" s="151"/>
      <c r="SDH4575" s="151"/>
      <c r="SDI4575" s="151"/>
      <c r="SDJ4575" s="151"/>
      <c r="SDK4575" s="151"/>
      <c r="SDL4575" s="151"/>
      <c r="SDM4575" s="151"/>
      <c r="SDN4575" s="151"/>
      <c r="SDO4575" s="151"/>
      <c r="SDP4575" s="151"/>
      <c r="SDQ4575" s="151"/>
      <c r="SDR4575" s="151"/>
      <c r="SDS4575" s="151"/>
      <c r="SDT4575" s="151"/>
      <c r="SDU4575" s="151"/>
      <c r="SDV4575" s="151"/>
      <c r="SDW4575" s="151"/>
      <c r="SDX4575" s="151"/>
      <c r="SDY4575" s="151"/>
      <c r="SDZ4575" s="151"/>
      <c r="SEA4575" s="151"/>
      <c r="SEB4575" s="151"/>
      <c r="SEC4575" s="151"/>
      <c r="SED4575" s="151"/>
      <c r="SEE4575" s="151"/>
      <c r="SEF4575" s="151"/>
      <c r="SEG4575" s="151"/>
      <c r="SEH4575" s="151"/>
      <c r="SEI4575" s="151"/>
      <c r="SEJ4575" s="151"/>
      <c r="SEK4575" s="151"/>
      <c r="SEL4575" s="151"/>
      <c r="SEM4575" s="151"/>
      <c r="SEN4575" s="151"/>
      <c r="SEO4575" s="151"/>
      <c r="SEP4575" s="151"/>
      <c r="SEQ4575" s="151"/>
      <c r="SER4575" s="151"/>
      <c r="SES4575" s="151"/>
      <c r="SET4575" s="151"/>
      <c r="SEU4575" s="151"/>
      <c r="SEV4575" s="151"/>
      <c r="SEW4575" s="151"/>
      <c r="SEX4575" s="151"/>
      <c r="SEY4575" s="151"/>
      <c r="SEZ4575" s="151"/>
      <c r="SFA4575" s="151"/>
      <c r="SFB4575" s="151"/>
      <c r="SFC4575" s="151"/>
      <c r="SFD4575" s="151"/>
      <c r="SFE4575" s="151"/>
      <c r="SFF4575" s="151"/>
      <c r="SFG4575" s="151"/>
      <c r="SFH4575" s="151"/>
      <c r="SFI4575" s="151"/>
      <c r="SFJ4575" s="151"/>
      <c r="SFK4575" s="151"/>
      <c r="SFL4575" s="151"/>
      <c r="SFM4575" s="151"/>
      <c r="SFN4575" s="151"/>
      <c r="SFO4575" s="151"/>
      <c r="SFP4575" s="151"/>
      <c r="SFQ4575" s="151"/>
      <c r="SFR4575" s="151"/>
      <c r="SFS4575" s="151"/>
      <c r="SFT4575" s="151"/>
      <c r="SFU4575" s="151"/>
      <c r="SFV4575" s="151"/>
      <c r="SFW4575" s="151"/>
      <c r="SFX4575" s="151"/>
      <c r="SFY4575" s="151"/>
      <c r="SFZ4575" s="151"/>
      <c r="SGA4575" s="151"/>
      <c r="SGB4575" s="151"/>
      <c r="SGC4575" s="151"/>
      <c r="SGD4575" s="151"/>
      <c r="SGE4575" s="151"/>
      <c r="SGF4575" s="151"/>
      <c r="SGG4575" s="151"/>
      <c r="SGH4575" s="151"/>
      <c r="SGI4575" s="151"/>
      <c r="SGJ4575" s="151"/>
      <c r="SGK4575" s="151"/>
      <c r="SGL4575" s="151"/>
      <c r="SGM4575" s="151"/>
      <c r="SGN4575" s="151"/>
      <c r="SGO4575" s="151"/>
      <c r="SGP4575" s="151"/>
      <c r="SGQ4575" s="151"/>
      <c r="SGR4575" s="151"/>
      <c r="SGS4575" s="151"/>
      <c r="SGT4575" s="151"/>
      <c r="SGU4575" s="151"/>
      <c r="SGV4575" s="151"/>
      <c r="SGW4575" s="151"/>
      <c r="SGX4575" s="151"/>
      <c r="SGY4575" s="151"/>
      <c r="SGZ4575" s="151"/>
      <c r="SHA4575" s="151"/>
      <c r="SHB4575" s="151"/>
      <c r="SHC4575" s="151"/>
      <c r="SHD4575" s="151"/>
      <c r="SHE4575" s="151"/>
      <c r="SHF4575" s="151"/>
      <c r="SHG4575" s="151"/>
      <c r="SHH4575" s="151"/>
      <c r="SHI4575" s="151"/>
      <c r="SHJ4575" s="151"/>
      <c r="SHK4575" s="151"/>
      <c r="SHL4575" s="151"/>
      <c r="SHM4575" s="151"/>
      <c r="SHN4575" s="151"/>
      <c r="SHO4575" s="151"/>
      <c r="SHP4575" s="151"/>
      <c r="SHQ4575" s="151"/>
      <c r="SHR4575" s="151"/>
      <c r="SHS4575" s="151"/>
      <c r="SHT4575" s="151"/>
      <c r="SHU4575" s="151"/>
      <c r="SHV4575" s="151"/>
      <c r="SHW4575" s="151"/>
      <c r="SHX4575" s="151"/>
      <c r="SHY4575" s="151"/>
      <c r="SHZ4575" s="151"/>
      <c r="SIA4575" s="151"/>
      <c r="SIB4575" s="151"/>
      <c r="SIC4575" s="151"/>
      <c r="SID4575" s="151"/>
      <c r="SIE4575" s="151"/>
      <c r="SIF4575" s="151"/>
      <c r="SIG4575" s="151"/>
      <c r="SIH4575" s="151"/>
      <c r="SII4575" s="151"/>
      <c r="SIJ4575" s="151"/>
      <c r="SIK4575" s="151"/>
      <c r="SIL4575" s="151"/>
      <c r="SIM4575" s="151"/>
      <c r="SIN4575" s="151"/>
      <c r="SIO4575" s="151"/>
      <c r="SIP4575" s="151"/>
      <c r="SIQ4575" s="151"/>
      <c r="SIR4575" s="151"/>
      <c r="SIS4575" s="151"/>
      <c r="SIT4575" s="151"/>
      <c r="SIU4575" s="151"/>
      <c r="SIV4575" s="151"/>
      <c r="SIW4575" s="151"/>
      <c r="SIX4575" s="151"/>
      <c r="SIY4575" s="151"/>
      <c r="SIZ4575" s="151"/>
      <c r="SJA4575" s="151"/>
      <c r="SJB4575" s="151"/>
      <c r="SJC4575" s="151"/>
      <c r="SJD4575" s="151"/>
      <c r="SJE4575" s="151"/>
      <c r="SJF4575" s="151"/>
      <c r="SJG4575" s="151"/>
      <c r="SJH4575" s="151"/>
      <c r="SJI4575" s="151"/>
      <c r="SJJ4575" s="151"/>
      <c r="SJK4575" s="151"/>
      <c r="SJL4575" s="151"/>
      <c r="SJM4575" s="151"/>
      <c r="SJN4575" s="151"/>
      <c r="SJO4575" s="151"/>
      <c r="SJP4575" s="151"/>
      <c r="SJQ4575" s="151"/>
      <c r="SJR4575" s="151"/>
      <c r="SJS4575" s="151"/>
      <c r="SJT4575" s="151"/>
      <c r="SJU4575" s="151"/>
      <c r="SJV4575" s="151"/>
      <c r="SJW4575" s="151"/>
      <c r="SJX4575" s="151"/>
      <c r="SJY4575" s="151"/>
      <c r="SJZ4575" s="151"/>
      <c r="SKA4575" s="151"/>
      <c r="SKB4575" s="151"/>
      <c r="SKC4575" s="151"/>
      <c r="SKD4575" s="151"/>
      <c r="SKE4575" s="151"/>
      <c r="SKF4575" s="151"/>
      <c r="SKG4575" s="151"/>
      <c r="SKH4575" s="151"/>
      <c r="SKI4575" s="151"/>
      <c r="SKJ4575" s="151"/>
      <c r="SKK4575" s="151"/>
      <c r="SKL4575" s="151"/>
      <c r="SKM4575" s="151"/>
      <c r="SKN4575" s="151"/>
      <c r="SKO4575" s="151"/>
      <c r="SKP4575" s="151"/>
      <c r="SKQ4575" s="151"/>
      <c r="SKR4575" s="151"/>
      <c r="SKS4575" s="151"/>
      <c r="SKT4575" s="151"/>
      <c r="SKU4575" s="151"/>
      <c r="SKV4575" s="151"/>
      <c r="SKW4575" s="151"/>
      <c r="SKX4575" s="151"/>
      <c r="SKY4575" s="151"/>
      <c r="SKZ4575" s="151"/>
      <c r="SLA4575" s="151"/>
      <c r="SLB4575" s="151"/>
      <c r="SLC4575" s="151"/>
      <c r="SLD4575" s="151"/>
      <c r="SLE4575" s="151"/>
      <c r="SLF4575" s="151"/>
      <c r="SLG4575" s="151"/>
      <c r="SLH4575" s="151"/>
      <c r="SLI4575" s="151"/>
      <c r="SLJ4575" s="151"/>
      <c r="SLK4575" s="151"/>
      <c r="SLL4575" s="151"/>
      <c r="SLM4575" s="151"/>
      <c r="SLN4575" s="151"/>
      <c r="SLO4575" s="151"/>
      <c r="SLP4575" s="151"/>
      <c r="SLQ4575" s="151"/>
      <c r="SLR4575" s="151"/>
      <c r="SLS4575" s="151"/>
      <c r="SLT4575" s="151"/>
      <c r="SLU4575" s="151"/>
      <c r="SLV4575" s="151"/>
      <c r="SLW4575" s="151"/>
      <c r="SLX4575" s="151"/>
      <c r="SLY4575" s="151"/>
      <c r="SLZ4575" s="151"/>
      <c r="SMA4575" s="151"/>
      <c r="SMB4575" s="151"/>
      <c r="SMC4575" s="151"/>
      <c r="SMD4575" s="151"/>
      <c r="SME4575" s="151"/>
      <c r="SMF4575" s="151"/>
      <c r="SMG4575" s="151"/>
      <c r="SMH4575" s="151"/>
      <c r="SMI4575" s="151"/>
      <c r="SMJ4575" s="151"/>
      <c r="SMK4575" s="151"/>
      <c r="SML4575" s="151"/>
      <c r="SMM4575" s="151"/>
      <c r="SMN4575" s="151"/>
      <c r="SMO4575" s="151"/>
      <c r="SMP4575" s="151"/>
      <c r="SMQ4575" s="151"/>
      <c r="SMR4575" s="151"/>
      <c r="SMS4575" s="151"/>
      <c r="SMT4575" s="151"/>
      <c r="SMU4575" s="151"/>
      <c r="SMV4575" s="151"/>
      <c r="SMW4575" s="151"/>
      <c r="SMX4575" s="151"/>
      <c r="SMY4575" s="151"/>
      <c r="SMZ4575" s="151"/>
      <c r="SNA4575" s="151"/>
      <c r="SNB4575" s="151"/>
      <c r="SNC4575" s="151"/>
      <c r="SND4575" s="151"/>
      <c r="SNE4575" s="151"/>
      <c r="SNF4575" s="151"/>
      <c r="SNG4575" s="151"/>
      <c r="SNH4575" s="151"/>
      <c r="SNI4575" s="151"/>
      <c r="SNJ4575" s="151"/>
      <c r="SNK4575" s="151"/>
      <c r="SNL4575" s="151"/>
      <c r="SNM4575" s="151"/>
      <c r="SNN4575" s="151"/>
      <c r="SNO4575" s="151"/>
      <c r="SNP4575" s="151"/>
      <c r="SNQ4575" s="151"/>
      <c r="SNR4575" s="151"/>
      <c r="SNS4575" s="151"/>
      <c r="SNT4575" s="151"/>
      <c r="SNU4575" s="151"/>
      <c r="SNV4575" s="151"/>
      <c r="SNW4575" s="151"/>
      <c r="SNX4575" s="151"/>
      <c r="SNY4575" s="151"/>
      <c r="SNZ4575" s="151"/>
      <c r="SOA4575" s="151"/>
      <c r="SOB4575" s="151"/>
      <c r="SOC4575" s="151"/>
      <c r="SOD4575" s="151"/>
      <c r="SOE4575" s="151"/>
      <c r="SOF4575" s="151"/>
      <c r="SOG4575" s="151"/>
      <c r="SOH4575" s="151"/>
      <c r="SOI4575" s="151"/>
      <c r="SOJ4575" s="151"/>
      <c r="SOK4575" s="151"/>
      <c r="SOL4575" s="151"/>
      <c r="SOM4575" s="151"/>
      <c r="SON4575" s="151"/>
      <c r="SOO4575" s="151"/>
      <c r="SOP4575" s="151"/>
      <c r="SOQ4575" s="151"/>
      <c r="SOR4575" s="151"/>
      <c r="SOS4575" s="151"/>
      <c r="SOT4575" s="151"/>
      <c r="SOU4575" s="151"/>
      <c r="SOV4575" s="151"/>
      <c r="SOW4575" s="151"/>
      <c r="SOX4575" s="151"/>
      <c r="SOY4575" s="151"/>
      <c r="SOZ4575" s="151"/>
      <c r="SPA4575" s="151"/>
      <c r="SPB4575" s="151"/>
      <c r="SPC4575" s="151"/>
      <c r="SPD4575" s="151"/>
      <c r="SPE4575" s="151"/>
      <c r="SPF4575" s="151"/>
      <c r="SPG4575" s="151"/>
      <c r="SPH4575" s="151"/>
      <c r="SPI4575" s="151"/>
      <c r="SPJ4575" s="151"/>
      <c r="SPK4575" s="151"/>
      <c r="SPL4575" s="151"/>
      <c r="SPM4575" s="151"/>
      <c r="SPN4575" s="151"/>
      <c r="SPO4575" s="151"/>
      <c r="SPP4575" s="151"/>
      <c r="SPQ4575" s="151"/>
      <c r="SPR4575" s="151"/>
      <c r="SPS4575" s="151"/>
      <c r="SPT4575" s="151"/>
      <c r="SPU4575" s="151"/>
      <c r="SPV4575" s="151"/>
      <c r="SPW4575" s="151"/>
      <c r="SPX4575" s="151"/>
      <c r="SPY4575" s="151"/>
      <c r="SPZ4575" s="151"/>
      <c r="SQA4575" s="151"/>
      <c r="SQB4575" s="151"/>
      <c r="SQC4575" s="151"/>
      <c r="SQD4575" s="151"/>
      <c r="SQE4575" s="151"/>
      <c r="SQF4575" s="151"/>
      <c r="SQG4575" s="151"/>
      <c r="SQH4575" s="151"/>
      <c r="SQI4575" s="151"/>
      <c r="SQJ4575" s="151"/>
      <c r="SQK4575" s="151"/>
      <c r="SQL4575" s="151"/>
      <c r="SQM4575" s="151"/>
      <c r="SQN4575" s="151"/>
      <c r="SQO4575" s="151"/>
      <c r="SQP4575" s="151"/>
      <c r="SQQ4575" s="151"/>
      <c r="SQR4575" s="151"/>
      <c r="SQS4575" s="151"/>
      <c r="SQT4575" s="151"/>
      <c r="SQU4575" s="151"/>
      <c r="SQV4575" s="151"/>
      <c r="SQW4575" s="151"/>
      <c r="SQX4575" s="151"/>
      <c r="SQY4575" s="151"/>
      <c r="SQZ4575" s="151"/>
      <c r="SRA4575" s="151"/>
      <c r="SRB4575" s="151"/>
      <c r="SRC4575" s="151"/>
      <c r="SRD4575" s="151"/>
      <c r="SRE4575" s="151"/>
      <c r="SRF4575" s="151"/>
      <c r="SRG4575" s="151"/>
      <c r="SRH4575" s="151"/>
      <c r="SRI4575" s="151"/>
      <c r="SRJ4575" s="151"/>
      <c r="SRK4575" s="151"/>
      <c r="SRL4575" s="151"/>
      <c r="SRM4575" s="151"/>
      <c r="SRN4575" s="151"/>
      <c r="SRO4575" s="151"/>
      <c r="SRP4575" s="151"/>
      <c r="SRQ4575" s="151"/>
      <c r="SRR4575" s="151"/>
      <c r="SRS4575" s="151"/>
      <c r="SRT4575" s="151"/>
      <c r="SRU4575" s="151"/>
      <c r="SRV4575" s="151"/>
      <c r="SRW4575" s="151"/>
      <c r="SRX4575" s="151"/>
      <c r="SRY4575" s="151"/>
      <c r="SRZ4575" s="151"/>
      <c r="SSA4575" s="151"/>
      <c r="SSB4575" s="151"/>
      <c r="SSC4575" s="151"/>
      <c r="SSD4575" s="151"/>
      <c r="SSE4575" s="151"/>
      <c r="SSF4575" s="151"/>
      <c r="SSG4575" s="151"/>
      <c r="SSH4575" s="151"/>
      <c r="SSI4575" s="151"/>
      <c r="SSJ4575" s="151"/>
      <c r="SSK4575" s="151"/>
      <c r="SSL4575" s="151"/>
      <c r="SSM4575" s="151"/>
      <c r="SSN4575" s="151"/>
      <c r="SSO4575" s="151"/>
      <c r="SSP4575" s="151"/>
      <c r="SSQ4575" s="151"/>
      <c r="SSR4575" s="151"/>
      <c r="SSS4575" s="151"/>
      <c r="SST4575" s="151"/>
      <c r="SSU4575" s="151"/>
      <c r="SSV4575" s="151"/>
      <c r="SSW4575" s="151"/>
      <c r="SSX4575" s="151"/>
      <c r="SSY4575" s="151"/>
      <c r="SSZ4575" s="151"/>
      <c r="STA4575" s="151"/>
      <c r="STB4575" s="151"/>
      <c r="STC4575" s="151"/>
      <c r="STD4575" s="151"/>
      <c r="STE4575" s="151"/>
      <c r="STF4575" s="151"/>
      <c r="STG4575" s="151"/>
      <c r="STH4575" s="151"/>
      <c r="STI4575" s="151"/>
      <c r="STJ4575" s="151"/>
      <c r="STK4575" s="151"/>
      <c r="STL4575" s="151"/>
      <c r="STM4575" s="151"/>
      <c r="STN4575" s="151"/>
      <c r="STO4575" s="151"/>
      <c r="STP4575" s="151"/>
      <c r="STQ4575" s="151"/>
      <c r="STR4575" s="151"/>
      <c r="STS4575" s="151"/>
      <c r="STT4575" s="151"/>
      <c r="STU4575" s="151"/>
      <c r="STV4575" s="151"/>
      <c r="STW4575" s="151"/>
      <c r="STX4575" s="151"/>
      <c r="STY4575" s="151"/>
      <c r="STZ4575" s="151"/>
      <c r="SUA4575" s="151"/>
      <c r="SUB4575" s="151"/>
      <c r="SUC4575" s="151"/>
      <c r="SUD4575" s="151"/>
      <c r="SUE4575" s="151"/>
      <c r="SUF4575" s="151"/>
      <c r="SUG4575" s="151"/>
      <c r="SUH4575" s="151"/>
      <c r="SUI4575" s="151"/>
      <c r="SUJ4575" s="151"/>
      <c r="SUK4575" s="151"/>
      <c r="SUL4575" s="151"/>
      <c r="SUM4575" s="151"/>
      <c r="SUN4575" s="151"/>
      <c r="SUO4575" s="151"/>
      <c r="SUP4575" s="151"/>
      <c r="SUQ4575" s="151"/>
      <c r="SUR4575" s="151"/>
      <c r="SUS4575" s="151"/>
      <c r="SUT4575" s="151"/>
      <c r="SUU4575" s="151"/>
      <c r="SUV4575" s="151"/>
      <c r="SUW4575" s="151"/>
      <c r="SUX4575" s="151"/>
      <c r="SUY4575" s="151"/>
      <c r="SUZ4575" s="151"/>
      <c r="SVA4575" s="151"/>
      <c r="SVB4575" s="151"/>
      <c r="SVC4575" s="151"/>
      <c r="SVD4575" s="151"/>
      <c r="SVE4575" s="151"/>
      <c r="SVF4575" s="151"/>
      <c r="SVG4575" s="151"/>
      <c r="SVH4575" s="151"/>
      <c r="SVI4575" s="151"/>
      <c r="SVJ4575" s="151"/>
      <c r="SVK4575" s="151"/>
      <c r="SVL4575" s="151"/>
      <c r="SVM4575" s="151"/>
      <c r="SVN4575" s="151"/>
      <c r="SVO4575" s="151"/>
      <c r="SVP4575" s="151"/>
      <c r="SVQ4575" s="151"/>
      <c r="SVR4575" s="151"/>
      <c r="SVS4575" s="151"/>
      <c r="SVT4575" s="151"/>
      <c r="SVU4575" s="151"/>
      <c r="SVV4575" s="151"/>
      <c r="SVW4575" s="151"/>
      <c r="SVX4575" s="151"/>
      <c r="SVY4575" s="151"/>
      <c r="SVZ4575" s="151"/>
      <c r="SWA4575" s="151"/>
      <c r="SWB4575" s="151"/>
      <c r="SWC4575" s="151"/>
      <c r="SWD4575" s="151"/>
      <c r="SWE4575" s="151"/>
      <c r="SWF4575" s="151"/>
      <c r="SWG4575" s="151"/>
      <c r="SWH4575" s="151"/>
      <c r="SWI4575" s="151"/>
      <c r="SWJ4575" s="151"/>
      <c r="SWK4575" s="151"/>
      <c r="SWL4575" s="151"/>
      <c r="SWM4575" s="151"/>
      <c r="SWN4575" s="151"/>
      <c r="SWO4575" s="151"/>
      <c r="SWP4575" s="151"/>
      <c r="SWQ4575" s="151"/>
      <c r="SWR4575" s="151"/>
      <c r="SWS4575" s="151"/>
      <c r="SWT4575" s="151"/>
      <c r="SWU4575" s="151"/>
      <c r="SWV4575" s="151"/>
      <c r="SWW4575" s="151"/>
      <c r="SWX4575" s="151"/>
      <c r="SWY4575" s="151"/>
      <c r="SWZ4575" s="151"/>
      <c r="SXA4575" s="151"/>
      <c r="SXB4575" s="151"/>
      <c r="SXC4575" s="151"/>
      <c r="SXD4575" s="151"/>
      <c r="SXE4575" s="151"/>
      <c r="SXF4575" s="151"/>
      <c r="SXG4575" s="151"/>
      <c r="SXH4575" s="151"/>
      <c r="SXI4575" s="151"/>
      <c r="SXJ4575" s="151"/>
      <c r="SXK4575" s="151"/>
      <c r="SXL4575" s="151"/>
      <c r="SXM4575" s="151"/>
      <c r="SXN4575" s="151"/>
      <c r="SXO4575" s="151"/>
      <c r="SXP4575" s="151"/>
      <c r="SXQ4575" s="151"/>
      <c r="SXR4575" s="151"/>
      <c r="SXS4575" s="151"/>
      <c r="SXT4575" s="151"/>
      <c r="SXU4575" s="151"/>
      <c r="SXV4575" s="151"/>
      <c r="SXW4575" s="151"/>
      <c r="SXX4575" s="151"/>
      <c r="SXY4575" s="151"/>
      <c r="SXZ4575" s="151"/>
      <c r="SYA4575" s="151"/>
      <c r="SYB4575" s="151"/>
      <c r="SYC4575" s="151"/>
      <c r="SYD4575" s="151"/>
      <c r="SYE4575" s="151"/>
      <c r="SYF4575" s="151"/>
      <c r="SYG4575" s="151"/>
      <c r="SYH4575" s="151"/>
      <c r="SYI4575" s="151"/>
      <c r="SYJ4575" s="151"/>
      <c r="SYK4575" s="151"/>
      <c r="SYL4575" s="151"/>
      <c r="SYM4575" s="151"/>
      <c r="SYN4575" s="151"/>
      <c r="SYO4575" s="151"/>
      <c r="SYP4575" s="151"/>
      <c r="SYQ4575" s="151"/>
      <c r="SYR4575" s="151"/>
      <c r="SYS4575" s="151"/>
      <c r="SYT4575" s="151"/>
      <c r="SYU4575" s="151"/>
      <c r="SYV4575" s="151"/>
      <c r="SYW4575" s="151"/>
      <c r="SYX4575" s="151"/>
      <c r="SYY4575" s="151"/>
      <c r="SYZ4575" s="151"/>
      <c r="SZA4575" s="151"/>
      <c r="SZB4575" s="151"/>
      <c r="SZC4575" s="151"/>
      <c r="SZD4575" s="151"/>
      <c r="SZE4575" s="151"/>
      <c r="SZF4575" s="151"/>
      <c r="SZG4575" s="151"/>
      <c r="SZH4575" s="151"/>
      <c r="SZI4575" s="151"/>
      <c r="SZJ4575" s="151"/>
      <c r="SZK4575" s="151"/>
      <c r="SZL4575" s="151"/>
      <c r="SZM4575" s="151"/>
      <c r="SZN4575" s="151"/>
      <c r="SZO4575" s="151"/>
      <c r="SZP4575" s="151"/>
      <c r="SZQ4575" s="151"/>
      <c r="SZR4575" s="151"/>
      <c r="SZS4575" s="151"/>
      <c r="SZT4575" s="151"/>
      <c r="SZU4575" s="151"/>
      <c r="SZV4575" s="151"/>
      <c r="SZW4575" s="151"/>
      <c r="SZX4575" s="151"/>
      <c r="SZY4575" s="151"/>
      <c r="SZZ4575" s="151"/>
      <c r="TAA4575" s="151"/>
      <c r="TAB4575" s="151"/>
      <c r="TAC4575" s="151"/>
      <c r="TAD4575" s="151"/>
      <c r="TAE4575" s="151"/>
      <c r="TAF4575" s="151"/>
      <c r="TAG4575" s="151"/>
      <c r="TAH4575" s="151"/>
      <c r="TAI4575" s="151"/>
      <c r="TAJ4575" s="151"/>
      <c r="TAK4575" s="151"/>
      <c r="TAL4575" s="151"/>
      <c r="TAM4575" s="151"/>
      <c r="TAN4575" s="151"/>
      <c r="TAO4575" s="151"/>
      <c r="TAP4575" s="151"/>
      <c r="TAQ4575" s="151"/>
      <c r="TAR4575" s="151"/>
      <c r="TAS4575" s="151"/>
      <c r="TAT4575" s="151"/>
      <c r="TAU4575" s="151"/>
      <c r="TAV4575" s="151"/>
      <c r="TAW4575" s="151"/>
      <c r="TAX4575" s="151"/>
      <c r="TAY4575" s="151"/>
      <c r="TAZ4575" s="151"/>
      <c r="TBA4575" s="151"/>
      <c r="TBB4575" s="151"/>
      <c r="TBC4575" s="151"/>
      <c r="TBD4575" s="151"/>
      <c r="TBE4575" s="151"/>
      <c r="TBF4575" s="151"/>
      <c r="TBG4575" s="151"/>
      <c r="TBH4575" s="151"/>
      <c r="TBI4575" s="151"/>
      <c r="TBJ4575" s="151"/>
      <c r="TBK4575" s="151"/>
      <c r="TBL4575" s="151"/>
      <c r="TBM4575" s="151"/>
      <c r="TBN4575" s="151"/>
      <c r="TBO4575" s="151"/>
      <c r="TBP4575" s="151"/>
      <c r="TBQ4575" s="151"/>
      <c r="TBR4575" s="151"/>
      <c r="TBS4575" s="151"/>
      <c r="TBT4575" s="151"/>
      <c r="TBU4575" s="151"/>
      <c r="TBV4575" s="151"/>
      <c r="TBW4575" s="151"/>
      <c r="TBX4575" s="151"/>
      <c r="TBY4575" s="151"/>
      <c r="TBZ4575" s="151"/>
      <c r="TCA4575" s="151"/>
      <c r="TCB4575" s="151"/>
      <c r="TCC4575" s="151"/>
      <c r="TCD4575" s="151"/>
      <c r="TCE4575" s="151"/>
      <c r="TCF4575" s="151"/>
      <c r="TCG4575" s="151"/>
      <c r="TCH4575" s="151"/>
      <c r="TCI4575" s="151"/>
      <c r="TCJ4575" s="151"/>
      <c r="TCK4575" s="151"/>
      <c r="TCL4575" s="151"/>
      <c r="TCM4575" s="151"/>
      <c r="TCN4575" s="151"/>
      <c r="TCO4575" s="151"/>
      <c r="TCP4575" s="151"/>
      <c r="TCQ4575" s="151"/>
      <c r="TCR4575" s="151"/>
      <c r="TCS4575" s="151"/>
      <c r="TCT4575" s="151"/>
      <c r="TCU4575" s="151"/>
      <c r="TCV4575" s="151"/>
      <c r="TCW4575" s="151"/>
      <c r="TCX4575" s="151"/>
      <c r="TCY4575" s="151"/>
      <c r="TCZ4575" s="151"/>
      <c r="TDA4575" s="151"/>
      <c r="TDB4575" s="151"/>
      <c r="TDC4575" s="151"/>
      <c r="TDD4575" s="151"/>
      <c r="TDE4575" s="151"/>
      <c r="TDF4575" s="151"/>
      <c r="TDG4575" s="151"/>
      <c r="TDH4575" s="151"/>
      <c r="TDI4575" s="151"/>
      <c r="TDJ4575" s="151"/>
      <c r="TDK4575" s="151"/>
      <c r="TDL4575" s="151"/>
      <c r="TDM4575" s="151"/>
      <c r="TDN4575" s="151"/>
      <c r="TDO4575" s="151"/>
      <c r="TDP4575" s="151"/>
      <c r="TDQ4575" s="151"/>
      <c r="TDR4575" s="151"/>
      <c r="TDS4575" s="151"/>
      <c r="TDT4575" s="151"/>
      <c r="TDU4575" s="151"/>
      <c r="TDV4575" s="151"/>
      <c r="TDW4575" s="151"/>
      <c r="TDX4575" s="151"/>
      <c r="TDY4575" s="151"/>
      <c r="TDZ4575" s="151"/>
      <c r="TEA4575" s="151"/>
      <c r="TEB4575" s="151"/>
      <c r="TEC4575" s="151"/>
      <c r="TED4575" s="151"/>
      <c r="TEE4575" s="151"/>
      <c r="TEF4575" s="151"/>
      <c r="TEG4575" s="151"/>
      <c r="TEH4575" s="151"/>
      <c r="TEI4575" s="151"/>
      <c r="TEJ4575" s="151"/>
      <c r="TEK4575" s="151"/>
      <c r="TEL4575" s="151"/>
      <c r="TEM4575" s="151"/>
      <c r="TEN4575" s="151"/>
      <c r="TEO4575" s="151"/>
      <c r="TEP4575" s="151"/>
      <c r="TEQ4575" s="151"/>
      <c r="TER4575" s="151"/>
      <c r="TES4575" s="151"/>
      <c r="TET4575" s="151"/>
      <c r="TEU4575" s="151"/>
      <c r="TEV4575" s="151"/>
      <c r="TEW4575" s="151"/>
      <c r="TEX4575" s="151"/>
      <c r="TEY4575" s="151"/>
      <c r="TEZ4575" s="151"/>
      <c r="TFA4575" s="151"/>
      <c r="TFB4575" s="151"/>
      <c r="TFC4575" s="151"/>
      <c r="TFD4575" s="151"/>
      <c r="TFE4575" s="151"/>
      <c r="TFF4575" s="151"/>
      <c r="TFG4575" s="151"/>
      <c r="TFH4575" s="151"/>
      <c r="TFI4575" s="151"/>
      <c r="TFJ4575" s="151"/>
      <c r="TFK4575" s="151"/>
      <c r="TFL4575" s="151"/>
      <c r="TFM4575" s="151"/>
      <c r="TFN4575" s="151"/>
      <c r="TFO4575" s="151"/>
      <c r="TFP4575" s="151"/>
      <c r="TFQ4575" s="151"/>
      <c r="TFR4575" s="151"/>
      <c r="TFS4575" s="151"/>
      <c r="TFT4575" s="151"/>
      <c r="TFU4575" s="151"/>
      <c r="TFV4575" s="151"/>
      <c r="TFW4575" s="151"/>
      <c r="TFX4575" s="151"/>
      <c r="TFY4575" s="151"/>
      <c r="TFZ4575" s="151"/>
      <c r="TGA4575" s="151"/>
      <c r="TGB4575" s="151"/>
      <c r="TGC4575" s="151"/>
      <c r="TGD4575" s="151"/>
      <c r="TGE4575" s="151"/>
      <c r="TGF4575" s="151"/>
      <c r="TGG4575" s="151"/>
      <c r="TGH4575" s="151"/>
      <c r="TGI4575" s="151"/>
      <c r="TGJ4575" s="151"/>
      <c r="TGK4575" s="151"/>
      <c r="TGL4575" s="151"/>
      <c r="TGM4575" s="151"/>
      <c r="TGN4575" s="151"/>
      <c r="TGO4575" s="151"/>
      <c r="TGP4575" s="151"/>
      <c r="TGQ4575" s="151"/>
      <c r="TGR4575" s="151"/>
      <c r="TGS4575" s="151"/>
      <c r="TGT4575" s="151"/>
      <c r="TGU4575" s="151"/>
      <c r="TGV4575" s="151"/>
      <c r="TGW4575" s="151"/>
      <c r="TGX4575" s="151"/>
      <c r="TGY4575" s="151"/>
      <c r="TGZ4575" s="151"/>
      <c r="THA4575" s="151"/>
      <c r="THB4575" s="151"/>
      <c r="THC4575" s="151"/>
      <c r="THD4575" s="151"/>
      <c r="THE4575" s="151"/>
      <c r="THF4575" s="151"/>
      <c r="THG4575" s="151"/>
      <c r="THH4575" s="151"/>
      <c r="THI4575" s="151"/>
      <c r="THJ4575" s="151"/>
      <c r="THK4575" s="151"/>
      <c r="THL4575" s="151"/>
      <c r="THM4575" s="151"/>
      <c r="THN4575" s="151"/>
      <c r="THO4575" s="151"/>
      <c r="THP4575" s="151"/>
      <c r="THQ4575" s="151"/>
      <c r="THR4575" s="151"/>
      <c r="THS4575" s="151"/>
      <c r="THT4575" s="151"/>
      <c r="THU4575" s="151"/>
      <c r="THV4575" s="151"/>
      <c r="THW4575" s="151"/>
      <c r="THX4575" s="151"/>
      <c r="THY4575" s="151"/>
      <c r="THZ4575" s="151"/>
      <c r="TIA4575" s="151"/>
      <c r="TIB4575" s="151"/>
      <c r="TIC4575" s="151"/>
      <c r="TID4575" s="151"/>
      <c r="TIE4575" s="151"/>
      <c r="TIF4575" s="151"/>
      <c r="TIG4575" s="151"/>
      <c r="TIH4575" s="151"/>
      <c r="TII4575" s="151"/>
      <c r="TIJ4575" s="151"/>
      <c r="TIK4575" s="151"/>
      <c r="TIL4575" s="151"/>
      <c r="TIM4575" s="151"/>
      <c r="TIN4575" s="151"/>
      <c r="TIO4575" s="151"/>
      <c r="TIP4575" s="151"/>
      <c r="TIQ4575" s="151"/>
      <c r="TIR4575" s="151"/>
      <c r="TIS4575" s="151"/>
      <c r="TIT4575" s="151"/>
      <c r="TIU4575" s="151"/>
      <c r="TIV4575" s="151"/>
      <c r="TIW4575" s="151"/>
      <c r="TIX4575" s="151"/>
      <c r="TIY4575" s="151"/>
      <c r="TIZ4575" s="151"/>
      <c r="TJA4575" s="151"/>
      <c r="TJB4575" s="151"/>
      <c r="TJC4575" s="151"/>
      <c r="TJD4575" s="151"/>
      <c r="TJE4575" s="151"/>
      <c r="TJF4575" s="151"/>
      <c r="TJG4575" s="151"/>
      <c r="TJH4575" s="151"/>
      <c r="TJI4575" s="151"/>
      <c r="TJJ4575" s="151"/>
      <c r="TJK4575" s="151"/>
      <c r="TJL4575" s="151"/>
      <c r="TJM4575" s="151"/>
      <c r="TJN4575" s="151"/>
      <c r="TJO4575" s="151"/>
      <c r="TJP4575" s="151"/>
      <c r="TJQ4575" s="151"/>
      <c r="TJR4575" s="151"/>
      <c r="TJS4575" s="151"/>
      <c r="TJT4575" s="151"/>
      <c r="TJU4575" s="151"/>
      <c r="TJV4575" s="151"/>
      <c r="TJW4575" s="151"/>
      <c r="TJX4575" s="151"/>
      <c r="TJY4575" s="151"/>
      <c r="TJZ4575" s="151"/>
      <c r="TKA4575" s="151"/>
      <c r="TKB4575" s="151"/>
      <c r="TKC4575" s="151"/>
      <c r="TKD4575" s="151"/>
      <c r="TKE4575" s="151"/>
      <c r="TKF4575" s="151"/>
      <c r="TKG4575" s="151"/>
      <c r="TKH4575" s="151"/>
      <c r="TKI4575" s="151"/>
      <c r="TKJ4575" s="151"/>
      <c r="TKK4575" s="151"/>
      <c r="TKL4575" s="151"/>
      <c r="TKM4575" s="151"/>
      <c r="TKN4575" s="151"/>
      <c r="TKO4575" s="151"/>
      <c r="TKP4575" s="151"/>
      <c r="TKQ4575" s="151"/>
      <c r="TKR4575" s="151"/>
      <c r="TKS4575" s="151"/>
      <c r="TKT4575" s="151"/>
      <c r="TKU4575" s="151"/>
      <c r="TKV4575" s="151"/>
      <c r="TKW4575" s="151"/>
      <c r="TKX4575" s="151"/>
      <c r="TKY4575" s="151"/>
      <c r="TKZ4575" s="151"/>
      <c r="TLA4575" s="151"/>
      <c r="TLB4575" s="151"/>
      <c r="TLC4575" s="151"/>
      <c r="TLD4575" s="151"/>
      <c r="TLE4575" s="151"/>
      <c r="TLF4575" s="151"/>
      <c r="TLG4575" s="151"/>
      <c r="TLH4575" s="151"/>
      <c r="TLI4575" s="151"/>
      <c r="TLJ4575" s="151"/>
      <c r="TLK4575" s="151"/>
      <c r="TLL4575" s="151"/>
      <c r="TLM4575" s="151"/>
      <c r="TLN4575" s="151"/>
      <c r="TLO4575" s="151"/>
      <c r="TLP4575" s="151"/>
      <c r="TLQ4575" s="151"/>
      <c r="TLR4575" s="151"/>
      <c r="TLS4575" s="151"/>
      <c r="TLT4575" s="151"/>
      <c r="TLU4575" s="151"/>
      <c r="TLV4575" s="151"/>
      <c r="TLW4575" s="151"/>
      <c r="TLX4575" s="151"/>
      <c r="TLY4575" s="151"/>
      <c r="TLZ4575" s="151"/>
      <c r="TMA4575" s="151"/>
      <c r="TMB4575" s="151"/>
      <c r="TMC4575" s="151"/>
      <c r="TMD4575" s="151"/>
      <c r="TME4575" s="151"/>
      <c r="TMF4575" s="151"/>
      <c r="TMG4575" s="151"/>
      <c r="TMH4575" s="151"/>
      <c r="TMI4575" s="151"/>
      <c r="TMJ4575" s="151"/>
      <c r="TMK4575" s="151"/>
      <c r="TML4575" s="151"/>
      <c r="TMM4575" s="151"/>
      <c r="TMN4575" s="151"/>
      <c r="TMO4575" s="151"/>
      <c r="TMP4575" s="151"/>
      <c r="TMQ4575" s="151"/>
      <c r="TMR4575" s="151"/>
      <c r="TMS4575" s="151"/>
      <c r="TMT4575" s="151"/>
      <c r="TMU4575" s="151"/>
      <c r="TMV4575" s="151"/>
      <c r="TMW4575" s="151"/>
      <c r="TMX4575" s="151"/>
      <c r="TMY4575" s="151"/>
      <c r="TMZ4575" s="151"/>
      <c r="TNA4575" s="151"/>
      <c r="TNB4575" s="151"/>
      <c r="TNC4575" s="151"/>
      <c r="TND4575" s="151"/>
      <c r="TNE4575" s="151"/>
      <c r="TNF4575" s="151"/>
      <c r="TNG4575" s="151"/>
      <c r="TNH4575" s="151"/>
      <c r="TNI4575" s="151"/>
      <c r="TNJ4575" s="151"/>
      <c r="TNK4575" s="151"/>
      <c r="TNL4575" s="151"/>
      <c r="TNM4575" s="151"/>
      <c r="TNN4575" s="151"/>
      <c r="TNO4575" s="151"/>
      <c r="TNP4575" s="151"/>
      <c r="TNQ4575" s="151"/>
      <c r="TNR4575" s="151"/>
      <c r="TNS4575" s="151"/>
      <c r="TNT4575" s="151"/>
      <c r="TNU4575" s="151"/>
      <c r="TNV4575" s="151"/>
      <c r="TNW4575" s="151"/>
      <c r="TNX4575" s="151"/>
      <c r="TNY4575" s="151"/>
      <c r="TNZ4575" s="151"/>
      <c r="TOA4575" s="151"/>
      <c r="TOB4575" s="151"/>
      <c r="TOC4575" s="151"/>
      <c r="TOD4575" s="151"/>
      <c r="TOE4575" s="151"/>
      <c r="TOF4575" s="151"/>
      <c r="TOG4575" s="151"/>
      <c r="TOH4575" s="151"/>
      <c r="TOI4575" s="151"/>
      <c r="TOJ4575" s="151"/>
      <c r="TOK4575" s="151"/>
      <c r="TOL4575" s="151"/>
      <c r="TOM4575" s="151"/>
      <c r="TON4575" s="151"/>
      <c r="TOO4575" s="151"/>
      <c r="TOP4575" s="151"/>
      <c r="TOQ4575" s="151"/>
      <c r="TOR4575" s="151"/>
      <c r="TOS4575" s="151"/>
      <c r="TOT4575" s="151"/>
      <c r="TOU4575" s="151"/>
      <c r="TOV4575" s="151"/>
      <c r="TOW4575" s="151"/>
      <c r="TOX4575" s="151"/>
      <c r="TOY4575" s="151"/>
      <c r="TOZ4575" s="151"/>
      <c r="TPA4575" s="151"/>
      <c r="TPB4575" s="151"/>
      <c r="TPC4575" s="151"/>
      <c r="TPD4575" s="151"/>
      <c r="TPE4575" s="151"/>
      <c r="TPF4575" s="151"/>
      <c r="TPG4575" s="151"/>
      <c r="TPH4575" s="151"/>
      <c r="TPI4575" s="151"/>
      <c r="TPJ4575" s="151"/>
      <c r="TPK4575" s="151"/>
      <c r="TPL4575" s="151"/>
      <c r="TPM4575" s="151"/>
      <c r="TPN4575" s="151"/>
      <c r="TPO4575" s="151"/>
      <c r="TPP4575" s="151"/>
      <c r="TPQ4575" s="151"/>
      <c r="TPR4575" s="151"/>
      <c r="TPS4575" s="151"/>
      <c r="TPT4575" s="151"/>
      <c r="TPU4575" s="151"/>
      <c r="TPV4575" s="151"/>
      <c r="TPW4575" s="151"/>
      <c r="TPX4575" s="151"/>
      <c r="TPY4575" s="151"/>
      <c r="TPZ4575" s="151"/>
      <c r="TQA4575" s="151"/>
      <c r="TQB4575" s="151"/>
      <c r="TQC4575" s="151"/>
      <c r="TQD4575" s="151"/>
      <c r="TQE4575" s="151"/>
      <c r="TQF4575" s="151"/>
      <c r="TQG4575" s="151"/>
      <c r="TQH4575" s="151"/>
      <c r="TQI4575" s="151"/>
      <c r="TQJ4575" s="151"/>
      <c r="TQK4575" s="151"/>
      <c r="TQL4575" s="151"/>
      <c r="TQM4575" s="151"/>
      <c r="TQN4575" s="151"/>
      <c r="TQO4575" s="151"/>
      <c r="TQP4575" s="151"/>
      <c r="TQQ4575" s="151"/>
      <c r="TQR4575" s="151"/>
      <c r="TQS4575" s="151"/>
      <c r="TQT4575" s="151"/>
      <c r="TQU4575" s="151"/>
      <c r="TQV4575" s="151"/>
      <c r="TQW4575" s="151"/>
      <c r="TQX4575" s="151"/>
      <c r="TQY4575" s="151"/>
      <c r="TQZ4575" s="151"/>
      <c r="TRA4575" s="151"/>
      <c r="TRB4575" s="151"/>
      <c r="TRC4575" s="151"/>
      <c r="TRD4575" s="151"/>
      <c r="TRE4575" s="151"/>
      <c r="TRF4575" s="151"/>
      <c r="TRG4575" s="151"/>
      <c r="TRH4575" s="151"/>
      <c r="TRI4575" s="151"/>
      <c r="TRJ4575" s="151"/>
      <c r="TRK4575" s="151"/>
      <c r="TRL4575" s="151"/>
      <c r="TRM4575" s="151"/>
      <c r="TRN4575" s="151"/>
      <c r="TRO4575" s="151"/>
      <c r="TRP4575" s="151"/>
      <c r="TRQ4575" s="151"/>
      <c r="TRR4575" s="151"/>
      <c r="TRS4575" s="151"/>
      <c r="TRT4575" s="151"/>
      <c r="TRU4575" s="151"/>
      <c r="TRV4575" s="151"/>
      <c r="TRW4575" s="151"/>
      <c r="TRX4575" s="151"/>
      <c r="TRY4575" s="151"/>
      <c r="TRZ4575" s="151"/>
      <c r="TSA4575" s="151"/>
      <c r="TSB4575" s="151"/>
      <c r="TSC4575" s="151"/>
      <c r="TSD4575" s="151"/>
      <c r="TSE4575" s="151"/>
      <c r="TSF4575" s="151"/>
      <c r="TSG4575" s="151"/>
      <c r="TSH4575" s="151"/>
      <c r="TSI4575" s="151"/>
      <c r="TSJ4575" s="151"/>
      <c r="TSK4575" s="151"/>
      <c r="TSL4575" s="151"/>
      <c r="TSM4575" s="151"/>
      <c r="TSN4575" s="151"/>
      <c r="TSO4575" s="151"/>
      <c r="TSP4575" s="151"/>
      <c r="TSQ4575" s="151"/>
      <c r="TSR4575" s="151"/>
      <c r="TSS4575" s="151"/>
      <c r="TST4575" s="151"/>
      <c r="TSU4575" s="151"/>
      <c r="TSV4575" s="151"/>
      <c r="TSW4575" s="151"/>
      <c r="TSX4575" s="151"/>
      <c r="TSY4575" s="151"/>
      <c r="TSZ4575" s="151"/>
      <c r="TTA4575" s="151"/>
      <c r="TTB4575" s="151"/>
      <c r="TTC4575" s="151"/>
      <c r="TTD4575" s="151"/>
      <c r="TTE4575" s="151"/>
      <c r="TTF4575" s="151"/>
      <c r="TTG4575" s="151"/>
      <c r="TTH4575" s="151"/>
      <c r="TTI4575" s="151"/>
      <c r="TTJ4575" s="151"/>
      <c r="TTK4575" s="151"/>
      <c r="TTL4575" s="151"/>
      <c r="TTM4575" s="151"/>
      <c r="TTN4575" s="151"/>
      <c r="TTO4575" s="151"/>
      <c r="TTP4575" s="151"/>
      <c r="TTQ4575" s="151"/>
      <c r="TTR4575" s="151"/>
      <c r="TTS4575" s="151"/>
      <c r="TTT4575" s="151"/>
      <c r="TTU4575" s="151"/>
      <c r="TTV4575" s="151"/>
      <c r="TTW4575" s="151"/>
      <c r="TTX4575" s="151"/>
      <c r="TTY4575" s="151"/>
      <c r="TTZ4575" s="151"/>
      <c r="TUA4575" s="151"/>
      <c r="TUB4575" s="151"/>
      <c r="TUC4575" s="151"/>
      <c r="TUD4575" s="151"/>
      <c r="TUE4575" s="151"/>
      <c r="TUF4575" s="151"/>
      <c r="TUG4575" s="151"/>
      <c r="TUH4575" s="151"/>
      <c r="TUI4575" s="151"/>
      <c r="TUJ4575" s="151"/>
      <c r="TUK4575" s="151"/>
      <c r="TUL4575" s="151"/>
      <c r="TUM4575" s="151"/>
      <c r="TUN4575" s="151"/>
      <c r="TUO4575" s="151"/>
      <c r="TUP4575" s="151"/>
      <c r="TUQ4575" s="151"/>
      <c r="TUR4575" s="151"/>
      <c r="TUS4575" s="151"/>
      <c r="TUT4575" s="151"/>
      <c r="TUU4575" s="151"/>
      <c r="TUV4575" s="151"/>
      <c r="TUW4575" s="151"/>
      <c r="TUX4575" s="151"/>
      <c r="TUY4575" s="151"/>
      <c r="TUZ4575" s="151"/>
      <c r="TVA4575" s="151"/>
      <c r="TVB4575" s="151"/>
      <c r="TVC4575" s="151"/>
      <c r="TVD4575" s="151"/>
      <c r="TVE4575" s="151"/>
      <c r="TVF4575" s="151"/>
      <c r="TVG4575" s="151"/>
      <c r="TVH4575" s="151"/>
      <c r="TVI4575" s="151"/>
      <c r="TVJ4575" s="151"/>
      <c r="TVK4575" s="151"/>
      <c r="TVL4575" s="151"/>
      <c r="TVM4575" s="151"/>
      <c r="TVN4575" s="151"/>
      <c r="TVO4575" s="151"/>
      <c r="TVP4575" s="151"/>
      <c r="TVQ4575" s="151"/>
      <c r="TVR4575" s="151"/>
      <c r="TVS4575" s="151"/>
      <c r="TVT4575" s="151"/>
      <c r="TVU4575" s="151"/>
      <c r="TVV4575" s="151"/>
      <c r="TVW4575" s="151"/>
      <c r="TVX4575" s="151"/>
      <c r="TVY4575" s="151"/>
      <c r="TVZ4575" s="151"/>
      <c r="TWA4575" s="151"/>
      <c r="TWB4575" s="151"/>
      <c r="TWC4575" s="151"/>
      <c r="TWD4575" s="151"/>
      <c r="TWE4575" s="151"/>
      <c r="TWF4575" s="151"/>
      <c r="TWG4575" s="151"/>
      <c r="TWH4575" s="151"/>
      <c r="TWI4575" s="151"/>
      <c r="TWJ4575" s="151"/>
      <c r="TWK4575" s="151"/>
      <c r="TWL4575" s="151"/>
      <c r="TWM4575" s="151"/>
      <c r="TWN4575" s="151"/>
      <c r="TWO4575" s="151"/>
      <c r="TWP4575" s="151"/>
      <c r="TWQ4575" s="151"/>
      <c r="TWR4575" s="151"/>
      <c r="TWS4575" s="151"/>
      <c r="TWT4575" s="151"/>
      <c r="TWU4575" s="151"/>
      <c r="TWV4575" s="151"/>
      <c r="TWW4575" s="151"/>
      <c r="TWX4575" s="151"/>
      <c r="TWY4575" s="151"/>
      <c r="TWZ4575" s="151"/>
      <c r="TXA4575" s="151"/>
      <c r="TXB4575" s="151"/>
      <c r="TXC4575" s="151"/>
      <c r="TXD4575" s="151"/>
      <c r="TXE4575" s="151"/>
      <c r="TXF4575" s="151"/>
      <c r="TXG4575" s="151"/>
      <c r="TXH4575" s="151"/>
      <c r="TXI4575" s="151"/>
      <c r="TXJ4575" s="151"/>
      <c r="TXK4575" s="151"/>
      <c r="TXL4575" s="151"/>
      <c r="TXM4575" s="151"/>
      <c r="TXN4575" s="151"/>
      <c r="TXO4575" s="151"/>
      <c r="TXP4575" s="151"/>
      <c r="TXQ4575" s="151"/>
      <c r="TXR4575" s="151"/>
      <c r="TXS4575" s="151"/>
      <c r="TXT4575" s="151"/>
      <c r="TXU4575" s="151"/>
      <c r="TXV4575" s="151"/>
      <c r="TXW4575" s="151"/>
      <c r="TXX4575" s="151"/>
      <c r="TXY4575" s="151"/>
      <c r="TXZ4575" s="151"/>
      <c r="TYA4575" s="151"/>
      <c r="TYB4575" s="151"/>
      <c r="TYC4575" s="151"/>
      <c r="TYD4575" s="151"/>
      <c r="TYE4575" s="151"/>
      <c r="TYF4575" s="151"/>
      <c r="TYG4575" s="151"/>
      <c r="TYH4575" s="151"/>
      <c r="TYI4575" s="151"/>
      <c r="TYJ4575" s="151"/>
      <c r="TYK4575" s="151"/>
      <c r="TYL4575" s="151"/>
      <c r="TYM4575" s="151"/>
      <c r="TYN4575" s="151"/>
      <c r="TYO4575" s="151"/>
      <c r="TYP4575" s="151"/>
      <c r="TYQ4575" s="151"/>
      <c r="TYR4575" s="151"/>
      <c r="TYS4575" s="151"/>
      <c r="TYT4575" s="151"/>
      <c r="TYU4575" s="151"/>
      <c r="TYV4575" s="151"/>
      <c r="TYW4575" s="151"/>
      <c r="TYX4575" s="151"/>
      <c r="TYY4575" s="151"/>
      <c r="TYZ4575" s="151"/>
      <c r="TZA4575" s="151"/>
      <c r="TZB4575" s="151"/>
      <c r="TZC4575" s="151"/>
      <c r="TZD4575" s="151"/>
      <c r="TZE4575" s="151"/>
      <c r="TZF4575" s="151"/>
      <c r="TZG4575" s="151"/>
      <c r="TZH4575" s="151"/>
      <c r="TZI4575" s="151"/>
      <c r="TZJ4575" s="151"/>
      <c r="TZK4575" s="151"/>
      <c r="TZL4575" s="151"/>
      <c r="TZM4575" s="151"/>
      <c r="TZN4575" s="151"/>
      <c r="TZO4575" s="151"/>
      <c r="TZP4575" s="151"/>
      <c r="TZQ4575" s="151"/>
      <c r="TZR4575" s="151"/>
      <c r="TZS4575" s="151"/>
      <c r="TZT4575" s="151"/>
      <c r="TZU4575" s="151"/>
      <c r="TZV4575" s="151"/>
      <c r="TZW4575" s="151"/>
      <c r="TZX4575" s="151"/>
      <c r="TZY4575" s="151"/>
      <c r="TZZ4575" s="151"/>
      <c r="UAA4575" s="151"/>
      <c r="UAB4575" s="151"/>
      <c r="UAC4575" s="151"/>
      <c r="UAD4575" s="151"/>
      <c r="UAE4575" s="151"/>
      <c r="UAF4575" s="151"/>
      <c r="UAG4575" s="151"/>
      <c r="UAH4575" s="151"/>
      <c r="UAI4575" s="151"/>
      <c r="UAJ4575" s="151"/>
      <c r="UAK4575" s="151"/>
      <c r="UAL4575" s="151"/>
      <c r="UAM4575" s="151"/>
      <c r="UAN4575" s="151"/>
      <c r="UAO4575" s="151"/>
      <c r="UAP4575" s="151"/>
      <c r="UAQ4575" s="151"/>
      <c r="UAR4575" s="151"/>
      <c r="UAS4575" s="151"/>
      <c r="UAT4575" s="151"/>
      <c r="UAU4575" s="151"/>
      <c r="UAV4575" s="151"/>
      <c r="UAW4575" s="151"/>
      <c r="UAX4575" s="151"/>
      <c r="UAY4575" s="151"/>
      <c r="UAZ4575" s="151"/>
      <c r="UBA4575" s="151"/>
      <c r="UBB4575" s="151"/>
      <c r="UBC4575" s="151"/>
      <c r="UBD4575" s="151"/>
      <c r="UBE4575" s="151"/>
      <c r="UBF4575" s="151"/>
      <c r="UBG4575" s="151"/>
      <c r="UBH4575" s="151"/>
      <c r="UBI4575" s="151"/>
      <c r="UBJ4575" s="151"/>
      <c r="UBK4575" s="151"/>
      <c r="UBL4575" s="151"/>
      <c r="UBM4575" s="151"/>
      <c r="UBN4575" s="151"/>
      <c r="UBO4575" s="151"/>
      <c r="UBP4575" s="151"/>
      <c r="UBQ4575" s="151"/>
      <c r="UBR4575" s="151"/>
      <c r="UBS4575" s="151"/>
      <c r="UBT4575" s="151"/>
      <c r="UBU4575" s="151"/>
      <c r="UBV4575" s="151"/>
      <c r="UBW4575" s="151"/>
      <c r="UBX4575" s="151"/>
      <c r="UBY4575" s="151"/>
      <c r="UBZ4575" s="151"/>
      <c r="UCA4575" s="151"/>
      <c r="UCB4575" s="151"/>
      <c r="UCC4575" s="151"/>
      <c r="UCD4575" s="151"/>
      <c r="UCE4575" s="151"/>
      <c r="UCF4575" s="151"/>
      <c r="UCG4575" s="151"/>
      <c r="UCH4575" s="151"/>
      <c r="UCI4575" s="151"/>
      <c r="UCJ4575" s="151"/>
      <c r="UCK4575" s="151"/>
      <c r="UCL4575" s="151"/>
      <c r="UCM4575" s="151"/>
      <c r="UCN4575" s="151"/>
      <c r="UCO4575" s="151"/>
      <c r="UCP4575" s="151"/>
      <c r="UCQ4575" s="151"/>
      <c r="UCR4575" s="151"/>
      <c r="UCS4575" s="151"/>
      <c r="UCT4575" s="151"/>
      <c r="UCU4575" s="151"/>
      <c r="UCV4575" s="151"/>
      <c r="UCW4575" s="151"/>
      <c r="UCX4575" s="151"/>
      <c r="UCY4575" s="151"/>
      <c r="UCZ4575" s="151"/>
      <c r="UDA4575" s="151"/>
      <c r="UDB4575" s="151"/>
      <c r="UDC4575" s="151"/>
      <c r="UDD4575" s="151"/>
      <c r="UDE4575" s="151"/>
      <c r="UDF4575" s="151"/>
      <c r="UDG4575" s="151"/>
      <c r="UDH4575" s="151"/>
      <c r="UDI4575" s="151"/>
      <c r="UDJ4575" s="151"/>
      <c r="UDK4575" s="151"/>
      <c r="UDL4575" s="151"/>
      <c r="UDM4575" s="151"/>
      <c r="UDN4575" s="151"/>
      <c r="UDO4575" s="151"/>
      <c r="UDP4575" s="151"/>
      <c r="UDQ4575" s="151"/>
      <c r="UDR4575" s="151"/>
      <c r="UDS4575" s="151"/>
      <c r="UDT4575" s="151"/>
      <c r="UDU4575" s="151"/>
      <c r="UDV4575" s="151"/>
      <c r="UDW4575" s="151"/>
      <c r="UDX4575" s="151"/>
      <c r="UDY4575" s="151"/>
      <c r="UDZ4575" s="151"/>
      <c r="UEA4575" s="151"/>
      <c r="UEB4575" s="151"/>
      <c r="UEC4575" s="151"/>
      <c r="UED4575" s="151"/>
      <c r="UEE4575" s="151"/>
      <c r="UEF4575" s="151"/>
      <c r="UEG4575" s="151"/>
      <c r="UEH4575" s="151"/>
      <c r="UEI4575" s="151"/>
      <c r="UEJ4575" s="151"/>
      <c r="UEK4575" s="151"/>
      <c r="UEL4575" s="151"/>
      <c r="UEM4575" s="151"/>
      <c r="UEN4575" s="151"/>
      <c r="UEO4575" s="151"/>
      <c r="UEP4575" s="151"/>
      <c r="UEQ4575" s="151"/>
      <c r="UER4575" s="151"/>
      <c r="UES4575" s="151"/>
      <c r="UET4575" s="151"/>
      <c r="UEU4575" s="151"/>
      <c r="UEV4575" s="151"/>
      <c r="UEW4575" s="151"/>
      <c r="UEX4575" s="151"/>
      <c r="UEY4575" s="151"/>
      <c r="UEZ4575" s="151"/>
      <c r="UFA4575" s="151"/>
      <c r="UFB4575" s="151"/>
      <c r="UFC4575" s="151"/>
      <c r="UFD4575" s="151"/>
      <c r="UFE4575" s="151"/>
      <c r="UFF4575" s="151"/>
      <c r="UFG4575" s="151"/>
      <c r="UFH4575" s="151"/>
      <c r="UFI4575" s="151"/>
      <c r="UFJ4575" s="151"/>
      <c r="UFK4575" s="151"/>
      <c r="UFL4575" s="151"/>
      <c r="UFM4575" s="151"/>
      <c r="UFN4575" s="151"/>
      <c r="UFO4575" s="151"/>
      <c r="UFP4575" s="151"/>
      <c r="UFQ4575" s="151"/>
      <c r="UFR4575" s="151"/>
      <c r="UFS4575" s="151"/>
      <c r="UFT4575" s="151"/>
      <c r="UFU4575" s="151"/>
      <c r="UFV4575" s="151"/>
      <c r="UFW4575" s="151"/>
      <c r="UFX4575" s="151"/>
      <c r="UFY4575" s="151"/>
      <c r="UFZ4575" s="151"/>
      <c r="UGA4575" s="151"/>
      <c r="UGB4575" s="151"/>
      <c r="UGC4575" s="151"/>
      <c r="UGD4575" s="151"/>
      <c r="UGE4575" s="151"/>
      <c r="UGF4575" s="151"/>
      <c r="UGG4575" s="151"/>
      <c r="UGH4575" s="151"/>
      <c r="UGI4575" s="151"/>
      <c r="UGJ4575" s="151"/>
      <c r="UGK4575" s="151"/>
      <c r="UGL4575" s="151"/>
      <c r="UGM4575" s="151"/>
      <c r="UGN4575" s="151"/>
      <c r="UGO4575" s="151"/>
      <c r="UGP4575" s="151"/>
      <c r="UGQ4575" s="151"/>
      <c r="UGR4575" s="151"/>
      <c r="UGS4575" s="151"/>
      <c r="UGT4575" s="151"/>
      <c r="UGU4575" s="151"/>
      <c r="UGV4575" s="151"/>
      <c r="UGW4575" s="151"/>
      <c r="UGX4575" s="151"/>
      <c r="UGY4575" s="151"/>
      <c r="UGZ4575" s="151"/>
      <c r="UHA4575" s="151"/>
      <c r="UHB4575" s="151"/>
      <c r="UHC4575" s="151"/>
      <c r="UHD4575" s="151"/>
      <c r="UHE4575" s="151"/>
      <c r="UHF4575" s="151"/>
      <c r="UHG4575" s="151"/>
      <c r="UHH4575" s="151"/>
      <c r="UHI4575" s="151"/>
      <c r="UHJ4575" s="151"/>
      <c r="UHK4575" s="151"/>
      <c r="UHL4575" s="151"/>
      <c r="UHM4575" s="151"/>
      <c r="UHN4575" s="151"/>
      <c r="UHO4575" s="151"/>
      <c r="UHP4575" s="151"/>
      <c r="UHQ4575" s="151"/>
      <c r="UHR4575" s="151"/>
      <c r="UHS4575" s="151"/>
      <c r="UHT4575" s="151"/>
      <c r="UHU4575" s="151"/>
      <c r="UHV4575" s="151"/>
      <c r="UHW4575" s="151"/>
      <c r="UHX4575" s="151"/>
      <c r="UHY4575" s="151"/>
      <c r="UHZ4575" s="151"/>
      <c r="UIA4575" s="151"/>
      <c r="UIB4575" s="151"/>
      <c r="UIC4575" s="151"/>
      <c r="UID4575" s="151"/>
      <c r="UIE4575" s="151"/>
      <c r="UIF4575" s="151"/>
      <c r="UIG4575" s="151"/>
      <c r="UIH4575" s="151"/>
      <c r="UII4575" s="151"/>
      <c r="UIJ4575" s="151"/>
      <c r="UIK4575" s="151"/>
      <c r="UIL4575" s="151"/>
      <c r="UIM4575" s="151"/>
      <c r="UIN4575" s="151"/>
      <c r="UIO4575" s="151"/>
      <c r="UIP4575" s="151"/>
      <c r="UIQ4575" s="151"/>
      <c r="UIR4575" s="151"/>
      <c r="UIS4575" s="151"/>
      <c r="UIT4575" s="151"/>
      <c r="UIU4575" s="151"/>
      <c r="UIV4575" s="151"/>
      <c r="UIW4575" s="151"/>
      <c r="UIX4575" s="151"/>
      <c r="UIY4575" s="151"/>
      <c r="UIZ4575" s="151"/>
      <c r="UJA4575" s="151"/>
      <c r="UJB4575" s="151"/>
      <c r="UJC4575" s="151"/>
      <c r="UJD4575" s="151"/>
      <c r="UJE4575" s="151"/>
      <c r="UJF4575" s="151"/>
      <c r="UJG4575" s="151"/>
      <c r="UJH4575" s="151"/>
      <c r="UJI4575" s="151"/>
      <c r="UJJ4575" s="151"/>
      <c r="UJK4575" s="151"/>
      <c r="UJL4575" s="151"/>
      <c r="UJM4575" s="151"/>
      <c r="UJN4575" s="151"/>
      <c r="UJO4575" s="151"/>
      <c r="UJP4575" s="151"/>
      <c r="UJQ4575" s="151"/>
      <c r="UJR4575" s="151"/>
      <c r="UJS4575" s="151"/>
      <c r="UJT4575" s="151"/>
      <c r="UJU4575" s="151"/>
      <c r="UJV4575" s="151"/>
      <c r="UJW4575" s="151"/>
      <c r="UJX4575" s="151"/>
      <c r="UJY4575" s="151"/>
      <c r="UJZ4575" s="151"/>
      <c r="UKA4575" s="151"/>
      <c r="UKB4575" s="151"/>
      <c r="UKC4575" s="151"/>
      <c r="UKD4575" s="151"/>
      <c r="UKE4575" s="151"/>
      <c r="UKF4575" s="151"/>
      <c r="UKG4575" s="151"/>
      <c r="UKH4575" s="151"/>
      <c r="UKI4575" s="151"/>
      <c r="UKJ4575" s="151"/>
      <c r="UKK4575" s="151"/>
      <c r="UKL4575" s="151"/>
      <c r="UKM4575" s="151"/>
      <c r="UKN4575" s="151"/>
      <c r="UKO4575" s="151"/>
      <c r="UKP4575" s="151"/>
      <c r="UKQ4575" s="151"/>
      <c r="UKR4575" s="151"/>
      <c r="UKS4575" s="151"/>
      <c r="UKT4575" s="151"/>
      <c r="UKU4575" s="151"/>
      <c r="UKV4575" s="151"/>
      <c r="UKW4575" s="151"/>
      <c r="UKX4575" s="151"/>
      <c r="UKY4575" s="151"/>
      <c r="UKZ4575" s="151"/>
      <c r="ULA4575" s="151"/>
      <c r="ULB4575" s="151"/>
      <c r="ULC4575" s="151"/>
      <c r="ULD4575" s="151"/>
      <c r="ULE4575" s="151"/>
      <c r="ULF4575" s="151"/>
      <c r="ULG4575" s="151"/>
      <c r="ULH4575" s="151"/>
      <c r="ULI4575" s="151"/>
      <c r="ULJ4575" s="151"/>
      <c r="ULK4575" s="151"/>
      <c r="ULL4575" s="151"/>
      <c r="ULM4575" s="151"/>
      <c r="ULN4575" s="151"/>
      <c r="ULO4575" s="151"/>
      <c r="ULP4575" s="151"/>
      <c r="ULQ4575" s="151"/>
      <c r="ULR4575" s="151"/>
      <c r="ULS4575" s="151"/>
      <c r="ULT4575" s="151"/>
      <c r="ULU4575" s="151"/>
      <c r="ULV4575" s="151"/>
      <c r="ULW4575" s="151"/>
      <c r="ULX4575" s="151"/>
      <c r="ULY4575" s="151"/>
      <c r="ULZ4575" s="151"/>
      <c r="UMA4575" s="151"/>
      <c r="UMB4575" s="151"/>
      <c r="UMC4575" s="151"/>
      <c r="UMD4575" s="151"/>
      <c r="UME4575" s="151"/>
      <c r="UMF4575" s="151"/>
      <c r="UMG4575" s="151"/>
      <c r="UMH4575" s="151"/>
      <c r="UMI4575" s="151"/>
      <c r="UMJ4575" s="151"/>
      <c r="UMK4575" s="151"/>
      <c r="UML4575" s="151"/>
      <c r="UMM4575" s="151"/>
      <c r="UMN4575" s="151"/>
      <c r="UMO4575" s="151"/>
      <c r="UMP4575" s="151"/>
      <c r="UMQ4575" s="151"/>
      <c r="UMR4575" s="151"/>
      <c r="UMS4575" s="151"/>
      <c r="UMT4575" s="151"/>
      <c r="UMU4575" s="151"/>
      <c r="UMV4575" s="151"/>
      <c r="UMW4575" s="151"/>
      <c r="UMX4575" s="151"/>
      <c r="UMY4575" s="151"/>
      <c r="UMZ4575" s="151"/>
      <c r="UNA4575" s="151"/>
      <c r="UNB4575" s="151"/>
      <c r="UNC4575" s="151"/>
      <c r="UND4575" s="151"/>
      <c r="UNE4575" s="151"/>
      <c r="UNF4575" s="151"/>
      <c r="UNG4575" s="151"/>
      <c r="UNH4575" s="151"/>
      <c r="UNI4575" s="151"/>
      <c r="UNJ4575" s="151"/>
      <c r="UNK4575" s="151"/>
      <c r="UNL4575" s="151"/>
      <c r="UNM4575" s="151"/>
      <c r="UNN4575" s="151"/>
      <c r="UNO4575" s="151"/>
      <c r="UNP4575" s="151"/>
      <c r="UNQ4575" s="151"/>
      <c r="UNR4575" s="151"/>
      <c r="UNS4575" s="151"/>
      <c r="UNT4575" s="151"/>
      <c r="UNU4575" s="151"/>
      <c r="UNV4575" s="151"/>
      <c r="UNW4575" s="151"/>
      <c r="UNX4575" s="151"/>
      <c r="UNY4575" s="151"/>
      <c r="UNZ4575" s="151"/>
      <c r="UOA4575" s="151"/>
      <c r="UOB4575" s="151"/>
      <c r="UOC4575" s="151"/>
      <c r="UOD4575" s="151"/>
      <c r="UOE4575" s="151"/>
      <c r="UOF4575" s="151"/>
      <c r="UOG4575" s="151"/>
      <c r="UOH4575" s="151"/>
      <c r="UOI4575" s="151"/>
      <c r="UOJ4575" s="151"/>
      <c r="UOK4575" s="151"/>
      <c r="UOL4575" s="151"/>
      <c r="UOM4575" s="151"/>
      <c r="UON4575" s="151"/>
      <c r="UOO4575" s="151"/>
      <c r="UOP4575" s="151"/>
      <c r="UOQ4575" s="151"/>
      <c r="UOR4575" s="151"/>
      <c r="UOS4575" s="151"/>
      <c r="UOT4575" s="151"/>
      <c r="UOU4575" s="151"/>
      <c r="UOV4575" s="151"/>
      <c r="UOW4575" s="151"/>
      <c r="UOX4575" s="151"/>
      <c r="UOY4575" s="151"/>
      <c r="UOZ4575" s="151"/>
      <c r="UPA4575" s="151"/>
      <c r="UPB4575" s="151"/>
      <c r="UPC4575" s="151"/>
      <c r="UPD4575" s="151"/>
      <c r="UPE4575" s="151"/>
      <c r="UPF4575" s="151"/>
      <c r="UPG4575" s="151"/>
      <c r="UPH4575" s="151"/>
      <c r="UPI4575" s="151"/>
      <c r="UPJ4575" s="151"/>
      <c r="UPK4575" s="151"/>
      <c r="UPL4575" s="151"/>
      <c r="UPM4575" s="151"/>
      <c r="UPN4575" s="151"/>
      <c r="UPO4575" s="151"/>
      <c r="UPP4575" s="151"/>
      <c r="UPQ4575" s="151"/>
      <c r="UPR4575" s="151"/>
      <c r="UPS4575" s="151"/>
      <c r="UPT4575" s="151"/>
      <c r="UPU4575" s="151"/>
      <c r="UPV4575" s="151"/>
      <c r="UPW4575" s="151"/>
      <c r="UPX4575" s="151"/>
      <c r="UPY4575" s="151"/>
      <c r="UPZ4575" s="151"/>
      <c r="UQA4575" s="151"/>
      <c r="UQB4575" s="151"/>
      <c r="UQC4575" s="151"/>
      <c r="UQD4575" s="151"/>
      <c r="UQE4575" s="151"/>
      <c r="UQF4575" s="151"/>
      <c r="UQG4575" s="151"/>
      <c r="UQH4575" s="151"/>
      <c r="UQI4575" s="151"/>
      <c r="UQJ4575" s="151"/>
      <c r="UQK4575" s="151"/>
      <c r="UQL4575" s="151"/>
      <c r="UQM4575" s="151"/>
      <c r="UQN4575" s="151"/>
      <c r="UQO4575" s="151"/>
      <c r="UQP4575" s="151"/>
      <c r="UQQ4575" s="151"/>
      <c r="UQR4575" s="151"/>
      <c r="UQS4575" s="151"/>
      <c r="UQT4575" s="151"/>
      <c r="UQU4575" s="151"/>
      <c r="UQV4575" s="151"/>
      <c r="UQW4575" s="151"/>
      <c r="UQX4575" s="151"/>
      <c r="UQY4575" s="151"/>
      <c r="UQZ4575" s="151"/>
      <c r="URA4575" s="151"/>
      <c r="URB4575" s="151"/>
      <c r="URC4575" s="151"/>
      <c r="URD4575" s="151"/>
      <c r="URE4575" s="151"/>
      <c r="URF4575" s="151"/>
      <c r="URG4575" s="151"/>
      <c r="URH4575" s="151"/>
      <c r="URI4575" s="151"/>
      <c r="URJ4575" s="151"/>
      <c r="URK4575" s="151"/>
      <c r="URL4575" s="151"/>
      <c r="URM4575" s="151"/>
      <c r="URN4575" s="151"/>
      <c r="URO4575" s="151"/>
      <c r="URP4575" s="151"/>
      <c r="URQ4575" s="151"/>
      <c r="URR4575" s="151"/>
      <c r="URS4575" s="151"/>
      <c r="URT4575" s="151"/>
      <c r="URU4575" s="151"/>
      <c r="URV4575" s="151"/>
      <c r="URW4575" s="151"/>
      <c r="URX4575" s="151"/>
      <c r="URY4575" s="151"/>
      <c r="URZ4575" s="151"/>
      <c r="USA4575" s="151"/>
      <c r="USB4575" s="151"/>
      <c r="USC4575" s="151"/>
      <c r="USD4575" s="151"/>
      <c r="USE4575" s="151"/>
      <c r="USF4575" s="151"/>
      <c r="USG4575" s="151"/>
      <c r="USH4575" s="151"/>
      <c r="USI4575" s="151"/>
      <c r="USJ4575" s="151"/>
      <c r="USK4575" s="151"/>
      <c r="USL4575" s="151"/>
      <c r="USM4575" s="151"/>
      <c r="USN4575" s="151"/>
      <c r="USO4575" s="151"/>
      <c r="USP4575" s="151"/>
      <c r="USQ4575" s="151"/>
      <c r="USR4575" s="151"/>
      <c r="USS4575" s="151"/>
      <c r="UST4575" s="151"/>
      <c r="USU4575" s="151"/>
      <c r="USV4575" s="151"/>
      <c r="USW4575" s="151"/>
      <c r="USX4575" s="151"/>
      <c r="USY4575" s="151"/>
      <c r="USZ4575" s="151"/>
      <c r="UTA4575" s="151"/>
      <c r="UTB4575" s="151"/>
      <c r="UTC4575" s="151"/>
      <c r="UTD4575" s="151"/>
      <c r="UTE4575" s="151"/>
      <c r="UTF4575" s="151"/>
      <c r="UTG4575" s="151"/>
      <c r="UTH4575" s="151"/>
      <c r="UTI4575" s="151"/>
      <c r="UTJ4575" s="151"/>
      <c r="UTK4575" s="151"/>
      <c r="UTL4575" s="151"/>
      <c r="UTM4575" s="151"/>
      <c r="UTN4575" s="151"/>
      <c r="UTO4575" s="151"/>
      <c r="UTP4575" s="151"/>
      <c r="UTQ4575" s="151"/>
      <c r="UTR4575" s="151"/>
      <c r="UTS4575" s="151"/>
      <c r="UTT4575" s="151"/>
      <c r="UTU4575" s="151"/>
      <c r="UTV4575" s="151"/>
      <c r="UTW4575" s="151"/>
      <c r="UTX4575" s="151"/>
      <c r="UTY4575" s="151"/>
      <c r="UTZ4575" s="151"/>
      <c r="UUA4575" s="151"/>
      <c r="UUB4575" s="151"/>
      <c r="UUC4575" s="151"/>
      <c r="UUD4575" s="151"/>
      <c r="UUE4575" s="151"/>
      <c r="UUF4575" s="151"/>
      <c r="UUG4575" s="151"/>
      <c r="UUH4575" s="151"/>
      <c r="UUI4575" s="151"/>
      <c r="UUJ4575" s="151"/>
      <c r="UUK4575" s="151"/>
      <c r="UUL4575" s="151"/>
      <c r="UUM4575" s="151"/>
      <c r="UUN4575" s="151"/>
      <c r="UUO4575" s="151"/>
      <c r="UUP4575" s="151"/>
      <c r="UUQ4575" s="151"/>
      <c r="UUR4575" s="151"/>
      <c r="UUS4575" s="151"/>
      <c r="UUT4575" s="151"/>
      <c r="UUU4575" s="151"/>
      <c r="UUV4575" s="151"/>
      <c r="UUW4575" s="151"/>
      <c r="UUX4575" s="151"/>
      <c r="UUY4575" s="151"/>
      <c r="UUZ4575" s="151"/>
      <c r="UVA4575" s="151"/>
      <c r="UVB4575" s="151"/>
      <c r="UVC4575" s="151"/>
      <c r="UVD4575" s="151"/>
      <c r="UVE4575" s="151"/>
      <c r="UVF4575" s="151"/>
      <c r="UVG4575" s="151"/>
      <c r="UVH4575" s="151"/>
      <c r="UVI4575" s="151"/>
      <c r="UVJ4575" s="151"/>
      <c r="UVK4575" s="151"/>
      <c r="UVL4575" s="151"/>
      <c r="UVM4575" s="151"/>
      <c r="UVN4575" s="151"/>
      <c r="UVO4575" s="151"/>
      <c r="UVP4575" s="151"/>
      <c r="UVQ4575" s="151"/>
      <c r="UVR4575" s="151"/>
      <c r="UVS4575" s="151"/>
      <c r="UVT4575" s="151"/>
      <c r="UVU4575" s="151"/>
      <c r="UVV4575" s="151"/>
      <c r="UVW4575" s="151"/>
      <c r="UVX4575" s="151"/>
      <c r="UVY4575" s="151"/>
      <c r="UVZ4575" s="151"/>
      <c r="UWA4575" s="151"/>
      <c r="UWB4575" s="151"/>
      <c r="UWC4575" s="151"/>
      <c r="UWD4575" s="151"/>
      <c r="UWE4575" s="151"/>
      <c r="UWF4575" s="151"/>
      <c r="UWG4575" s="151"/>
      <c r="UWH4575" s="151"/>
      <c r="UWI4575" s="151"/>
      <c r="UWJ4575" s="151"/>
      <c r="UWK4575" s="151"/>
      <c r="UWL4575" s="151"/>
      <c r="UWM4575" s="151"/>
      <c r="UWN4575" s="151"/>
      <c r="UWO4575" s="151"/>
      <c r="UWP4575" s="151"/>
      <c r="UWQ4575" s="151"/>
      <c r="UWR4575" s="151"/>
      <c r="UWS4575" s="151"/>
      <c r="UWT4575" s="151"/>
      <c r="UWU4575" s="151"/>
      <c r="UWV4575" s="151"/>
      <c r="UWW4575" s="151"/>
      <c r="UWX4575" s="151"/>
      <c r="UWY4575" s="151"/>
      <c r="UWZ4575" s="151"/>
      <c r="UXA4575" s="151"/>
      <c r="UXB4575" s="151"/>
      <c r="UXC4575" s="151"/>
      <c r="UXD4575" s="151"/>
      <c r="UXE4575" s="151"/>
      <c r="UXF4575" s="151"/>
      <c r="UXG4575" s="151"/>
      <c r="UXH4575" s="151"/>
      <c r="UXI4575" s="151"/>
      <c r="UXJ4575" s="151"/>
      <c r="UXK4575" s="151"/>
      <c r="UXL4575" s="151"/>
      <c r="UXM4575" s="151"/>
      <c r="UXN4575" s="151"/>
      <c r="UXO4575" s="151"/>
      <c r="UXP4575" s="151"/>
      <c r="UXQ4575" s="151"/>
      <c r="UXR4575" s="151"/>
      <c r="UXS4575" s="151"/>
      <c r="UXT4575" s="151"/>
      <c r="UXU4575" s="151"/>
      <c r="UXV4575" s="151"/>
      <c r="UXW4575" s="151"/>
      <c r="UXX4575" s="151"/>
      <c r="UXY4575" s="151"/>
      <c r="UXZ4575" s="151"/>
      <c r="UYA4575" s="151"/>
      <c r="UYB4575" s="151"/>
      <c r="UYC4575" s="151"/>
      <c r="UYD4575" s="151"/>
      <c r="UYE4575" s="151"/>
      <c r="UYF4575" s="151"/>
      <c r="UYG4575" s="151"/>
      <c r="UYH4575" s="151"/>
      <c r="UYI4575" s="151"/>
      <c r="UYJ4575" s="151"/>
      <c r="UYK4575" s="151"/>
      <c r="UYL4575" s="151"/>
      <c r="UYM4575" s="151"/>
      <c r="UYN4575" s="151"/>
      <c r="UYO4575" s="151"/>
      <c r="UYP4575" s="151"/>
      <c r="UYQ4575" s="151"/>
      <c r="UYR4575" s="151"/>
      <c r="UYS4575" s="151"/>
      <c r="UYT4575" s="151"/>
      <c r="UYU4575" s="151"/>
      <c r="UYV4575" s="151"/>
      <c r="UYW4575" s="151"/>
      <c r="UYX4575" s="151"/>
      <c r="UYY4575" s="151"/>
      <c r="UYZ4575" s="151"/>
      <c r="UZA4575" s="151"/>
      <c r="UZB4575" s="151"/>
      <c r="UZC4575" s="151"/>
      <c r="UZD4575" s="151"/>
      <c r="UZE4575" s="151"/>
      <c r="UZF4575" s="151"/>
      <c r="UZG4575" s="151"/>
      <c r="UZH4575" s="151"/>
      <c r="UZI4575" s="151"/>
      <c r="UZJ4575" s="151"/>
      <c r="UZK4575" s="151"/>
      <c r="UZL4575" s="151"/>
      <c r="UZM4575" s="151"/>
      <c r="UZN4575" s="151"/>
      <c r="UZO4575" s="151"/>
      <c r="UZP4575" s="151"/>
      <c r="UZQ4575" s="151"/>
      <c r="UZR4575" s="151"/>
      <c r="UZS4575" s="151"/>
      <c r="UZT4575" s="151"/>
      <c r="UZU4575" s="151"/>
      <c r="UZV4575" s="151"/>
      <c r="UZW4575" s="151"/>
      <c r="UZX4575" s="151"/>
      <c r="UZY4575" s="151"/>
      <c r="UZZ4575" s="151"/>
      <c r="VAA4575" s="151"/>
      <c r="VAB4575" s="151"/>
      <c r="VAC4575" s="151"/>
      <c r="VAD4575" s="151"/>
      <c r="VAE4575" s="151"/>
      <c r="VAF4575" s="151"/>
      <c r="VAG4575" s="151"/>
      <c r="VAH4575" s="151"/>
      <c r="VAI4575" s="151"/>
      <c r="VAJ4575" s="151"/>
      <c r="VAK4575" s="151"/>
      <c r="VAL4575" s="151"/>
      <c r="VAM4575" s="151"/>
      <c r="VAN4575" s="151"/>
      <c r="VAO4575" s="151"/>
      <c r="VAP4575" s="151"/>
      <c r="VAQ4575" s="151"/>
      <c r="VAR4575" s="151"/>
      <c r="VAS4575" s="151"/>
      <c r="VAT4575" s="151"/>
      <c r="VAU4575" s="151"/>
      <c r="VAV4575" s="151"/>
      <c r="VAW4575" s="151"/>
      <c r="VAX4575" s="151"/>
      <c r="VAY4575" s="151"/>
      <c r="VAZ4575" s="151"/>
      <c r="VBA4575" s="151"/>
      <c r="VBB4575" s="151"/>
      <c r="VBC4575" s="151"/>
      <c r="VBD4575" s="151"/>
      <c r="VBE4575" s="151"/>
      <c r="VBF4575" s="151"/>
      <c r="VBG4575" s="151"/>
      <c r="VBH4575" s="151"/>
      <c r="VBI4575" s="151"/>
      <c r="VBJ4575" s="151"/>
      <c r="VBK4575" s="151"/>
      <c r="VBL4575" s="151"/>
      <c r="VBM4575" s="151"/>
      <c r="VBN4575" s="151"/>
      <c r="VBO4575" s="151"/>
      <c r="VBP4575" s="151"/>
      <c r="VBQ4575" s="151"/>
      <c r="VBR4575" s="151"/>
      <c r="VBS4575" s="151"/>
      <c r="VBT4575" s="151"/>
      <c r="VBU4575" s="151"/>
      <c r="VBV4575" s="151"/>
      <c r="VBW4575" s="151"/>
      <c r="VBX4575" s="151"/>
      <c r="VBY4575" s="151"/>
      <c r="VBZ4575" s="151"/>
      <c r="VCA4575" s="151"/>
      <c r="VCB4575" s="151"/>
      <c r="VCC4575" s="151"/>
      <c r="VCD4575" s="151"/>
      <c r="VCE4575" s="151"/>
      <c r="VCF4575" s="151"/>
      <c r="VCG4575" s="151"/>
      <c r="VCH4575" s="151"/>
      <c r="VCI4575" s="151"/>
      <c r="VCJ4575" s="151"/>
      <c r="VCK4575" s="151"/>
      <c r="VCL4575" s="151"/>
      <c r="VCM4575" s="151"/>
      <c r="VCN4575" s="151"/>
      <c r="VCO4575" s="151"/>
      <c r="VCP4575" s="151"/>
      <c r="VCQ4575" s="151"/>
      <c r="VCR4575" s="151"/>
      <c r="VCS4575" s="151"/>
      <c r="VCT4575" s="151"/>
      <c r="VCU4575" s="151"/>
      <c r="VCV4575" s="151"/>
      <c r="VCW4575" s="151"/>
      <c r="VCX4575" s="151"/>
      <c r="VCY4575" s="151"/>
      <c r="VCZ4575" s="151"/>
      <c r="VDA4575" s="151"/>
      <c r="VDB4575" s="151"/>
      <c r="VDC4575" s="151"/>
      <c r="VDD4575" s="151"/>
      <c r="VDE4575" s="151"/>
      <c r="VDF4575" s="151"/>
      <c r="VDG4575" s="151"/>
      <c r="VDH4575" s="151"/>
      <c r="VDI4575" s="151"/>
      <c r="VDJ4575" s="151"/>
      <c r="VDK4575" s="151"/>
      <c r="VDL4575" s="151"/>
      <c r="VDM4575" s="151"/>
      <c r="VDN4575" s="151"/>
      <c r="VDO4575" s="151"/>
      <c r="VDP4575" s="151"/>
      <c r="VDQ4575" s="151"/>
      <c r="VDR4575" s="151"/>
      <c r="VDS4575" s="151"/>
      <c r="VDT4575" s="151"/>
      <c r="VDU4575" s="151"/>
      <c r="VDV4575" s="151"/>
      <c r="VDW4575" s="151"/>
      <c r="VDX4575" s="151"/>
      <c r="VDY4575" s="151"/>
      <c r="VDZ4575" s="151"/>
      <c r="VEA4575" s="151"/>
      <c r="VEB4575" s="151"/>
      <c r="VEC4575" s="151"/>
      <c r="VED4575" s="151"/>
      <c r="VEE4575" s="151"/>
      <c r="VEF4575" s="151"/>
      <c r="VEG4575" s="151"/>
      <c r="VEH4575" s="151"/>
      <c r="VEI4575" s="151"/>
      <c r="VEJ4575" s="151"/>
      <c r="VEK4575" s="151"/>
      <c r="VEL4575" s="151"/>
      <c r="VEM4575" s="151"/>
      <c r="VEN4575" s="151"/>
      <c r="VEO4575" s="151"/>
      <c r="VEP4575" s="151"/>
      <c r="VEQ4575" s="151"/>
      <c r="VER4575" s="151"/>
      <c r="VES4575" s="151"/>
      <c r="VET4575" s="151"/>
      <c r="VEU4575" s="151"/>
      <c r="VEV4575" s="151"/>
      <c r="VEW4575" s="151"/>
      <c r="VEX4575" s="151"/>
      <c r="VEY4575" s="151"/>
      <c r="VEZ4575" s="151"/>
      <c r="VFA4575" s="151"/>
      <c r="VFB4575" s="151"/>
      <c r="VFC4575" s="151"/>
      <c r="VFD4575" s="151"/>
      <c r="VFE4575" s="151"/>
      <c r="VFF4575" s="151"/>
      <c r="VFG4575" s="151"/>
      <c r="VFH4575" s="151"/>
      <c r="VFI4575" s="151"/>
      <c r="VFJ4575" s="151"/>
      <c r="VFK4575" s="151"/>
      <c r="VFL4575" s="151"/>
      <c r="VFM4575" s="151"/>
      <c r="VFN4575" s="151"/>
      <c r="VFO4575" s="151"/>
      <c r="VFP4575" s="151"/>
      <c r="VFQ4575" s="151"/>
      <c r="VFR4575" s="151"/>
      <c r="VFS4575" s="151"/>
      <c r="VFT4575" s="151"/>
      <c r="VFU4575" s="151"/>
      <c r="VFV4575" s="151"/>
      <c r="VFW4575" s="151"/>
      <c r="VFX4575" s="151"/>
      <c r="VFY4575" s="151"/>
      <c r="VFZ4575" s="151"/>
      <c r="VGA4575" s="151"/>
      <c r="VGB4575" s="151"/>
      <c r="VGC4575" s="151"/>
      <c r="VGD4575" s="151"/>
      <c r="VGE4575" s="151"/>
      <c r="VGF4575" s="151"/>
      <c r="VGG4575" s="151"/>
      <c r="VGH4575" s="151"/>
      <c r="VGI4575" s="151"/>
      <c r="VGJ4575" s="151"/>
      <c r="VGK4575" s="151"/>
      <c r="VGL4575" s="151"/>
      <c r="VGM4575" s="151"/>
      <c r="VGN4575" s="151"/>
      <c r="VGO4575" s="151"/>
      <c r="VGP4575" s="151"/>
      <c r="VGQ4575" s="151"/>
      <c r="VGR4575" s="151"/>
      <c r="VGS4575" s="151"/>
      <c r="VGT4575" s="151"/>
      <c r="VGU4575" s="151"/>
      <c r="VGV4575" s="151"/>
      <c r="VGW4575" s="151"/>
      <c r="VGX4575" s="151"/>
      <c r="VGY4575" s="151"/>
      <c r="VGZ4575" s="151"/>
      <c r="VHA4575" s="151"/>
      <c r="VHB4575" s="151"/>
      <c r="VHC4575" s="151"/>
      <c r="VHD4575" s="151"/>
      <c r="VHE4575" s="151"/>
      <c r="VHF4575" s="151"/>
      <c r="VHG4575" s="151"/>
      <c r="VHH4575" s="151"/>
      <c r="VHI4575" s="151"/>
      <c r="VHJ4575" s="151"/>
      <c r="VHK4575" s="151"/>
      <c r="VHL4575" s="151"/>
      <c r="VHM4575" s="151"/>
      <c r="VHN4575" s="151"/>
      <c r="VHO4575" s="151"/>
      <c r="VHP4575" s="151"/>
      <c r="VHQ4575" s="151"/>
      <c r="VHR4575" s="151"/>
      <c r="VHS4575" s="151"/>
      <c r="VHT4575" s="151"/>
      <c r="VHU4575" s="151"/>
      <c r="VHV4575" s="151"/>
      <c r="VHW4575" s="151"/>
      <c r="VHX4575" s="151"/>
      <c r="VHY4575" s="151"/>
      <c r="VHZ4575" s="151"/>
      <c r="VIA4575" s="151"/>
      <c r="VIB4575" s="151"/>
      <c r="VIC4575" s="151"/>
      <c r="VID4575" s="151"/>
      <c r="VIE4575" s="151"/>
      <c r="VIF4575" s="151"/>
      <c r="VIG4575" s="151"/>
      <c r="VIH4575" s="151"/>
      <c r="VII4575" s="151"/>
      <c r="VIJ4575" s="151"/>
      <c r="VIK4575" s="151"/>
      <c r="VIL4575" s="151"/>
      <c r="VIM4575" s="151"/>
      <c r="VIN4575" s="151"/>
      <c r="VIO4575" s="151"/>
      <c r="VIP4575" s="151"/>
      <c r="VIQ4575" s="151"/>
      <c r="VIR4575" s="151"/>
      <c r="VIS4575" s="151"/>
      <c r="VIT4575" s="151"/>
      <c r="VIU4575" s="151"/>
      <c r="VIV4575" s="151"/>
      <c r="VIW4575" s="151"/>
      <c r="VIX4575" s="151"/>
      <c r="VIY4575" s="151"/>
      <c r="VIZ4575" s="151"/>
      <c r="VJA4575" s="151"/>
      <c r="VJB4575" s="151"/>
      <c r="VJC4575" s="151"/>
      <c r="VJD4575" s="151"/>
      <c r="VJE4575" s="151"/>
      <c r="VJF4575" s="151"/>
      <c r="VJG4575" s="151"/>
      <c r="VJH4575" s="151"/>
      <c r="VJI4575" s="151"/>
      <c r="VJJ4575" s="151"/>
      <c r="VJK4575" s="151"/>
      <c r="VJL4575" s="151"/>
      <c r="VJM4575" s="151"/>
      <c r="VJN4575" s="151"/>
      <c r="VJO4575" s="151"/>
      <c r="VJP4575" s="151"/>
      <c r="VJQ4575" s="151"/>
      <c r="VJR4575" s="151"/>
      <c r="VJS4575" s="151"/>
      <c r="VJT4575" s="151"/>
      <c r="VJU4575" s="151"/>
      <c r="VJV4575" s="151"/>
      <c r="VJW4575" s="151"/>
      <c r="VJX4575" s="151"/>
      <c r="VJY4575" s="151"/>
      <c r="VJZ4575" s="151"/>
      <c r="VKA4575" s="151"/>
      <c r="VKB4575" s="151"/>
      <c r="VKC4575" s="151"/>
      <c r="VKD4575" s="151"/>
      <c r="VKE4575" s="151"/>
      <c r="VKF4575" s="151"/>
      <c r="VKG4575" s="151"/>
      <c r="VKH4575" s="151"/>
      <c r="VKI4575" s="151"/>
      <c r="VKJ4575" s="151"/>
      <c r="VKK4575" s="151"/>
      <c r="VKL4575" s="151"/>
      <c r="VKM4575" s="151"/>
      <c r="VKN4575" s="151"/>
      <c r="VKO4575" s="151"/>
      <c r="VKP4575" s="151"/>
      <c r="VKQ4575" s="151"/>
      <c r="VKR4575" s="151"/>
      <c r="VKS4575" s="151"/>
      <c r="VKT4575" s="151"/>
      <c r="VKU4575" s="151"/>
      <c r="VKV4575" s="151"/>
      <c r="VKW4575" s="151"/>
      <c r="VKX4575" s="151"/>
      <c r="VKY4575" s="151"/>
      <c r="VKZ4575" s="151"/>
      <c r="VLA4575" s="151"/>
      <c r="VLB4575" s="151"/>
      <c r="VLC4575" s="151"/>
      <c r="VLD4575" s="151"/>
      <c r="VLE4575" s="151"/>
      <c r="VLF4575" s="151"/>
      <c r="VLG4575" s="151"/>
      <c r="VLH4575" s="151"/>
      <c r="VLI4575" s="151"/>
      <c r="VLJ4575" s="151"/>
      <c r="VLK4575" s="151"/>
      <c r="VLL4575" s="151"/>
      <c r="VLM4575" s="151"/>
      <c r="VLN4575" s="151"/>
      <c r="VLO4575" s="151"/>
      <c r="VLP4575" s="151"/>
      <c r="VLQ4575" s="151"/>
      <c r="VLR4575" s="151"/>
      <c r="VLS4575" s="151"/>
      <c r="VLT4575" s="151"/>
      <c r="VLU4575" s="151"/>
      <c r="VLV4575" s="151"/>
      <c r="VLW4575" s="151"/>
      <c r="VLX4575" s="151"/>
      <c r="VLY4575" s="151"/>
      <c r="VLZ4575" s="151"/>
      <c r="VMA4575" s="151"/>
      <c r="VMB4575" s="151"/>
      <c r="VMC4575" s="151"/>
      <c r="VMD4575" s="151"/>
      <c r="VME4575" s="151"/>
      <c r="VMF4575" s="151"/>
      <c r="VMG4575" s="151"/>
      <c r="VMH4575" s="151"/>
      <c r="VMI4575" s="151"/>
      <c r="VMJ4575" s="151"/>
      <c r="VMK4575" s="151"/>
      <c r="VML4575" s="151"/>
      <c r="VMM4575" s="151"/>
      <c r="VMN4575" s="151"/>
      <c r="VMO4575" s="151"/>
      <c r="VMP4575" s="151"/>
      <c r="VMQ4575" s="151"/>
      <c r="VMR4575" s="151"/>
      <c r="VMS4575" s="151"/>
      <c r="VMT4575" s="151"/>
      <c r="VMU4575" s="151"/>
      <c r="VMV4575" s="151"/>
      <c r="VMW4575" s="151"/>
      <c r="VMX4575" s="151"/>
      <c r="VMY4575" s="151"/>
      <c r="VMZ4575" s="151"/>
      <c r="VNA4575" s="151"/>
      <c r="VNB4575" s="151"/>
      <c r="VNC4575" s="151"/>
      <c r="VND4575" s="151"/>
      <c r="VNE4575" s="151"/>
      <c r="VNF4575" s="151"/>
      <c r="VNG4575" s="151"/>
      <c r="VNH4575" s="151"/>
      <c r="VNI4575" s="151"/>
      <c r="VNJ4575" s="151"/>
      <c r="VNK4575" s="151"/>
      <c r="VNL4575" s="151"/>
      <c r="VNM4575" s="151"/>
      <c r="VNN4575" s="151"/>
      <c r="VNO4575" s="151"/>
      <c r="VNP4575" s="151"/>
      <c r="VNQ4575" s="151"/>
      <c r="VNR4575" s="151"/>
      <c r="VNS4575" s="151"/>
      <c r="VNT4575" s="151"/>
      <c r="VNU4575" s="151"/>
      <c r="VNV4575" s="151"/>
      <c r="VNW4575" s="151"/>
      <c r="VNX4575" s="151"/>
      <c r="VNY4575" s="151"/>
      <c r="VNZ4575" s="151"/>
      <c r="VOA4575" s="151"/>
      <c r="VOB4575" s="151"/>
      <c r="VOC4575" s="151"/>
      <c r="VOD4575" s="151"/>
      <c r="VOE4575" s="151"/>
      <c r="VOF4575" s="151"/>
      <c r="VOG4575" s="151"/>
      <c r="VOH4575" s="151"/>
      <c r="VOI4575" s="151"/>
      <c r="VOJ4575" s="151"/>
      <c r="VOK4575" s="151"/>
      <c r="VOL4575" s="151"/>
      <c r="VOM4575" s="151"/>
      <c r="VON4575" s="151"/>
      <c r="VOO4575" s="151"/>
      <c r="VOP4575" s="151"/>
      <c r="VOQ4575" s="151"/>
      <c r="VOR4575" s="151"/>
      <c r="VOS4575" s="151"/>
      <c r="VOT4575" s="151"/>
      <c r="VOU4575" s="151"/>
      <c r="VOV4575" s="151"/>
      <c r="VOW4575" s="151"/>
      <c r="VOX4575" s="151"/>
      <c r="VOY4575" s="151"/>
      <c r="VOZ4575" s="151"/>
      <c r="VPA4575" s="151"/>
      <c r="VPB4575" s="151"/>
      <c r="VPC4575" s="151"/>
      <c r="VPD4575" s="151"/>
      <c r="VPE4575" s="151"/>
      <c r="VPF4575" s="151"/>
      <c r="VPG4575" s="151"/>
      <c r="VPH4575" s="151"/>
      <c r="VPI4575" s="151"/>
      <c r="VPJ4575" s="151"/>
      <c r="VPK4575" s="151"/>
      <c r="VPL4575" s="151"/>
      <c r="VPM4575" s="151"/>
      <c r="VPN4575" s="151"/>
      <c r="VPO4575" s="151"/>
      <c r="VPP4575" s="151"/>
      <c r="VPQ4575" s="151"/>
      <c r="VPR4575" s="151"/>
      <c r="VPS4575" s="151"/>
      <c r="VPT4575" s="151"/>
      <c r="VPU4575" s="151"/>
      <c r="VPV4575" s="151"/>
      <c r="VPW4575" s="151"/>
      <c r="VPX4575" s="151"/>
      <c r="VPY4575" s="151"/>
      <c r="VPZ4575" s="151"/>
      <c r="VQA4575" s="151"/>
      <c r="VQB4575" s="151"/>
      <c r="VQC4575" s="151"/>
      <c r="VQD4575" s="151"/>
      <c r="VQE4575" s="151"/>
      <c r="VQF4575" s="151"/>
      <c r="VQG4575" s="151"/>
      <c r="VQH4575" s="151"/>
      <c r="VQI4575" s="151"/>
      <c r="VQJ4575" s="151"/>
      <c r="VQK4575" s="151"/>
      <c r="VQL4575" s="151"/>
      <c r="VQM4575" s="151"/>
      <c r="VQN4575" s="151"/>
      <c r="VQO4575" s="151"/>
      <c r="VQP4575" s="151"/>
      <c r="VQQ4575" s="151"/>
      <c r="VQR4575" s="151"/>
      <c r="VQS4575" s="151"/>
      <c r="VQT4575" s="151"/>
      <c r="VQU4575" s="151"/>
      <c r="VQV4575" s="151"/>
      <c r="VQW4575" s="151"/>
      <c r="VQX4575" s="151"/>
      <c r="VQY4575" s="151"/>
      <c r="VQZ4575" s="151"/>
      <c r="VRA4575" s="151"/>
      <c r="VRB4575" s="151"/>
      <c r="VRC4575" s="151"/>
      <c r="VRD4575" s="151"/>
      <c r="VRE4575" s="151"/>
      <c r="VRF4575" s="151"/>
      <c r="VRG4575" s="151"/>
      <c r="VRH4575" s="151"/>
      <c r="VRI4575" s="151"/>
      <c r="VRJ4575" s="151"/>
      <c r="VRK4575" s="151"/>
      <c r="VRL4575" s="151"/>
      <c r="VRM4575" s="151"/>
      <c r="VRN4575" s="151"/>
      <c r="VRO4575" s="151"/>
      <c r="VRP4575" s="151"/>
      <c r="VRQ4575" s="151"/>
      <c r="VRR4575" s="151"/>
      <c r="VRS4575" s="151"/>
      <c r="VRT4575" s="151"/>
      <c r="VRU4575" s="151"/>
      <c r="VRV4575" s="151"/>
      <c r="VRW4575" s="151"/>
      <c r="VRX4575" s="151"/>
      <c r="VRY4575" s="151"/>
      <c r="VRZ4575" s="151"/>
      <c r="VSA4575" s="151"/>
      <c r="VSB4575" s="151"/>
      <c r="VSC4575" s="151"/>
      <c r="VSD4575" s="151"/>
      <c r="VSE4575" s="151"/>
      <c r="VSF4575" s="151"/>
      <c r="VSG4575" s="151"/>
      <c r="VSH4575" s="151"/>
      <c r="VSI4575" s="151"/>
      <c r="VSJ4575" s="151"/>
      <c r="VSK4575" s="151"/>
      <c r="VSL4575" s="151"/>
      <c r="VSM4575" s="151"/>
      <c r="VSN4575" s="151"/>
      <c r="VSO4575" s="151"/>
      <c r="VSP4575" s="151"/>
      <c r="VSQ4575" s="151"/>
      <c r="VSR4575" s="151"/>
      <c r="VSS4575" s="151"/>
      <c r="VST4575" s="151"/>
      <c r="VSU4575" s="151"/>
      <c r="VSV4575" s="151"/>
      <c r="VSW4575" s="151"/>
      <c r="VSX4575" s="151"/>
      <c r="VSY4575" s="151"/>
      <c r="VSZ4575" s="151"/>
      <c r="VTA4575" s="151"/>
      <c r="VTB4575" s="151"/>
      <c r="VTC4575" s="151"/>
      <c r="VTD4575" s="151"/>
      <c r="VTE4575" s="151"/>
      <c r="VTF4575" s="151"/>
      <c r="VTG4575" s="151"/>
      <c r="VTH4575" s="151"/>
      <c r="VTI4575" s="151"/>
      <c r="VTJ4575" s="151"/>
      <c r="VTK4575" s="151"/>
      <c r="VTL4575" s="151"/>
      <c r="VTM4575" s="151"/>
      <c r="VTN4575" s="151"/>
      <c r="VTO4575" s="151"/>
      <c r="VTP4575" s="151"/>
      <c r="VTQ4575" s="151"/>
      <c r="VTR4575" s="151"/>
      <c r="VTS4575" s="151"/>
      <c r="VTT4575" s="151"/>
      <c r="VTU4575" s="151"/>
      <c r="VTV4575" s="151"/>
      <c r="VTW4575" s="151"/>
      <c r="VTX4575" s="151"/>
      <c r="VTY4575" s="151"/>
      <c r="VTZ4575" s="151"/>
      <c r="VUA4575" s="151"/>
      <c r="VUB4575" s="151"/>
      <c r="VUC4575" s="151"/>
      <c r="VUD4575" s="151"/>
      <c r="VUE4575" s="151"/>
      <c r="VUF4575" s="151"/>
      <c r="VUG4575" s="151"/>
      <c r="VUH4575" s="151"/>
      <c r="VUI4575" s="151"/>
      <c r="VUJ4575" s="151"/>
      <c r="VUK4575" s="151"/>
      <c r="VUL4575" s="151"/>
      <c r="VUM4575" s="151"/>
      <c r="VUN4575" s="151"/>
      <c r="VUO4575" s="151"/>
      <c r="VUP4575" s="151"/>
      <c r="VUQ4575" s="151"/>
      <c r="VUR4575" s="151"/>
      <c r="VUS4575" s="151"/>
      <c r="VUT4575" s="151"/>
      <c r="VUU4575" s="151"/>
      <c r="VUV4575" s="151"/>
      <c r="VUW4575" s="151"/>
      <c r="VUX4575" s="151"/>
      <c r="VUY4575" s="151"/>
      <c r="VUZ4575" s="151"/>
      <c r="VVA4575" s="151"/>
      <c r="VVB4575" s="151"/>
      <c r="VVC4575" s="151"/>
      <c r="VVD4575" s="151"/>
      <c r="VVE4575" s="151"/>
      <c r="VVF4575" s="151"/>
      <c r="VVG4575" s="151"/>
      <c r="VVH4575" s="151"/>
      <c r="VVI4575" s="151"/>
      <c r="VVJ4575" s="151"/>
      <c r="VVK4575" s="151"/>
      <c r="VVL4575" s="151"/>
      <c r="VVM4575" s="151"/>
      <c r="VVN4575" s="151"/>
      <c r="VVO4575" s="151"/>
      <c r="VVP4575" s="151"/>
      <c r="VVQ4575" s="151"/>
      <c r="VVR4575" s="151"/>
      <c r="VVS4575" s="151"/>
      <c r="VVT4575" s="151"/>
      <c r="VVU4575" s="151"/>
      <c r="VVV4575" s="151"/>
      <c r="VVW4575" s="151"/>
      <c r="VVX4575" s="151"/>
      <c r="VVY4575" s="151"/>
      <c r="VVZ4575" s="151"/>
      <c r="VWA4575" s="151"/>
      <c r="VWB4575" s="151"/>
      <c r="VWC4575" s="151"/>
      <c r="VWD4575" s="151"/>
      <c r="VWE4575" s="151"/>
      <c r="VWF4575" s="151"/>
      <c r="VWG4575" s="151"/>
      <c r="VWH4575" s="151"/>
      <c r="VWI4575" s="151"/>
      <c r="VWJ4575" s="151"/>
      <c r="VWK4575" s="151"/>
      <c r="VWL4575" s="151"/>
      <c r="VWM4575" s="151"/>
      <c r="VWN4575" s="151"/>
      <c r="VWO4575" s="151"/>
      <c r="VWP4575" s="151"/>
      <c r="VWQ4575" s="151"/>
      <c r="VWR4575" s="151"/>
      <c r="VWS4575" s="151"/>
      <c r="VWT4575" s="151"/>
      <c r="VWU4575" s="151"/>
      <c r="VWV4575" s="151"/>
      <c r="VWW4575" s="151"/>
      <c r="VWX4575" s="151"/>
      <c r="VWY4575" s="151"/>
      <c r="VWZ4575" s="151"/>
      <c r="VXA4575" s="151"/>
      <c r="VXB4575" s="151"/>
      <c r="VXC4575" s="151"/>
      <c r="VXD4575" s="151"/>
      <c r="VXE4575" s="151"/>
      <c r="VXF4575" s="151"/>
      <c r="VXG4575" s="151"/>
      <c r="VXH4575" s="151"/>
      <c r="VXI4575" s="151"/>
      <c r="VXJ4575" s="151"/>
      <c r="VXK4575" s="151"/>
      <c r="VXL4575" s="151"/>
      <c r="VXM4575" s="151"/>
      <c r="VXN4575" s="151"/>
      <c r="VXO4575" s="151"/>
      <c r="VXP4575" s="151"/>
      <c r="VXQ4575" s="151"/>
      <c r="VXR4575" s="151"/>
      <c r="VXS4575" s="151"/>
      <c r="VXT4575" s="151"/>
      <c r="VXU4575" s="151"/>
      <c r="VXV4575" s="151"/>
      <c r="VXW4575" s="151"/>
      <c r="VXX4575" s="151"/>
      <c r="VXY4575" s="151"/>
      <c r="VXZ4575" s="151"/>
      <c r="VYA4575" s="151"/>
      <c r="VYB4575" s="151"/>
      <c r="VYC4575" s="151"/>
      <c r="VYD4575" s="151"/>
      <c r="VYE4575" s="151"/>
      <c r="VYF4575" s="151"/>
      <c r="VYG4575" s="151"/>
      <c r="VYH4575" s="151"/>
      <c r="VYI4575" s="151"/>
      <c r="VYJ4575" s="151"/>
      <c r="VYK4575" s="151"/>
      <c r="VYL4575" s="151"/>
      <c r="VYM4575" s="151"/>
      <c r="VYN4575" s="151"/>
      <c r="VYO4575" s="151"/>
      <c r="VYP4575" s="151"/>
      <c r="VYQ4575" s="151"/>
      <c r="VYR4575" s="151"/>
      <c r="VYS4575" s="151"/>
      <c r="VYT4575" s="151"/>
      <c r="VYU4575" s="151"/>
      <c r="VYV4575" s="151"/>
      <c r="VYW4575" s="151"/>
      <c r="VYX4575" s="151"/>
      <c r="VYY4575" s="151"/>
      <c r="VYZ4575" s="151"/>
      <c r="VZA4575" s="151"/>
      <c r="VZB4575" s="151"/>
      <c r="VZC4575" s="151"/>
      <c r="VZD4575" s="151"/>
      <c r="VZE4575" s="151"/>
      <c r="VZF4575" s="151"/>
      <c r="VZG4575" s="151"/>
      <c r="VZH4575" s="151"/>
      <c r="VZI4575" s="151"/>
      <c r="VZJ4575" s="151"/>
      <c r="VZK4575" s="151"/>
      <c r="VZL4575" s="151"/>
      <c r="VZM4575" s="151"/>
      <c r="VZN4575" s="151"/>
      <c r="VZO4575" s="151"/>
      <c r="VZP4575" s="151"/>
      <c r="VZQ4575" s="151"/>
      <c r="VZR4575" s="151"/>
      <c r="VZS4575" s="151"/>
      <c r="VZT4575" s="151"/>
      <c r="VZU4575" s="151"/>
      <c r="VZV4575" s="151"/>
      <c r="VZW4575" s="151"/>
      <c r="VZX4575" s="151"/>
      <c r="VZY4575" s="151"/>
      <c r="VZZ4575" s="151"/>
      <c r="WAA4575" s="151"/>
      <c r="WAB4575" s="151"/>
      <c r="WAC4575" s="151"/>
      <c r="WAD4575" s="151"/>
      <c r="WAE4575" s="151"/>
      <c r="WAF4575" s="151"/>
      <c r="WAG4575" s="151"/>
      <c r="WAH4575" s="151"/>
      <c r="WAI4575" s="151"/>
      <c r="WAJ4575" s="151"/>
      <c r="WAK4575" s="151"/>
      <c r="WAL4575" s="151"/>
      <c r="WAM4575" s="151"/>
      <c r="WAN4575" s="151"/>
      <c r="WAO4575" s="151"/>
      <c r="WAP4575" s="151"/>
      <c r="WAQ4575" s="151"/>
      <c r="WAR4575" s="151"/>
      <c r="WAS4575" s="151"/>
      <c r="WAT4575" s="151"/>
      <c r="WAU4575" s="151"/>
      <c r="WAV4575" s="151"/>
      <c r="WAW4575" s="151"/>
      <c r="WAX4575" s="151"/>
      <c r="WAY4575" s="151"/>
      <c r="WAZ4575" s="151"/>
      <c r="WBA4575" s="151"/>
      <c r="WBB4575" s="151"/>
      <c r="WBC4575" s="151"/>
      <c r="WBD4575" s="151"/>
      <c r="WBE4575" s="151"/>
      <c r="WBF4575" s="151"/>
      <c r="WBG4575" s="151"/>
      <c r="WBH4575" s="151"/>
      <c r="WBI4575" s="151"/>
      <c r="WBJ4575" s="151"/>
      <c r="WBK4575" s="151"/>
      <c r="WBL4575" s="151"/>
      <c r="WBM4575" s="151"/>
      <c r="WBN4575" s="151"/>
      <c r="WBO4575" s="151"/>
      <c r="WBP4575" s="151"/>
      <c r="WBQ4575" s="151"/>
      <c r="WBR4575" s="151"/>
      <c r="WBS4575" s="151"/>
      <c r="WBT4575" s="151"/>
      <c r="WBU4575" s="151"/>
      <c r="WBV4575" s="151"/>
      <c r="WBW4575" s="151"/>
      <c r="WBX4575" s="151"/>
      <c r="WBY4575" s="151"/>
      <c r="WBZ4575" s="151"/>
      <c r="WCA4575" s="151"/>
      <c r="WCB4575" s="151"/>
      <c r="WCC4575" s="151"/>
      <c r="WCD4575" s="151"/>
      <c r="WCE4575" s="151"/>
      <c r="WCF4575" s="151"/>
      <c r="WCG4575" s="151"/>
      <c r="WCH4575" s="151"/>
      <c r="WCI4575" s="151"/>
      <c r="WCJ4575" s="151"/>
      <c r="WCK4575" s="151"/>
      <c r="WCL4575" s="151"/>
      <c r="WCM4575" s="151"/>
      <c r="WCN4575" s="151"/>
      <c r="WCO4575" s="151"/>
      <c r="WCP4575" s="151"/>
      <c r="WCQ4575" s="151"/>
      <c r="WCR4575" s="151"/>
      <c r="WCS4575" s="151"/>
      <c r="WCT4575" s="151"/>
      <c r="WCU4575" s="151"/>
      <c r="WCV4575" s="151"/>
      <c r="WCW4575" s="151"/>
      <c r="WCX4575" s="151"/>
      <c r="WCY4575" s="151"/>
      <c r="WCZ4575" s="151"/>
      <c r="WDA4575" s="151"/>
      <c r="WDB4575" s="151"/>
      <c r="WDC4575" s="151"/>
      <c r="WDD4575" s="151"/>
      <c r="WDE4575" s="151"/>
      <c r="WDF4575" s="151"/>
      <c r="WDG4575" s="151"/>
      <c r="WDH4575" s="151"/>
      <c r="WDI4575" s="151"/>
      <c r="WDJ4575" s="151"/>
      <c r="WDK4575" s="151"/>
      <c r="WDL4575" s="151"/>
      <c r="WDM4575" s="151"/>
      <c r="WDN4575" s="151"/>
      <c r="WDO4575" s="151"/>
      <c r="WDP4575" s="151"/>
      <c r="WDQ4575" s="151"/>
      <c r="WDR4575" s="151"/>
      <c r="WDS4575" s="151"/>
      <c r="WDT4575" s="151"/>
      <c r="WDU4575" s="151"/>
      <c r="WDV4575" s="151"/>
      <c r="WDW4575" s="151"/>
      <c r="WDX4575" s="151"/>
      <c r="WDY4575" s="151"/>
      <c r="WDZ4575" s="151"/>
      <c r="WEA4575" s="151"/>
      <c r="WEB4575" s="151"/>
      <c r="WEC4575" s="151"/>
      <c r="WED4575" s="151"/>
      <c r="WEE4575" s="151"/>
      <c r="WEF4575" s="151"/>
      <c r="WEG4575" s="151"/>
      <c r="WEH4575" s="151"/>
      <c r="WEI4575" s="151"/>
      <c r="WEJ4575" s="151"/>
      <c r="WEK4575" s="151"/>
      <c r="WEL4575" s="151"/>
      <c r="WEM4575" s="151"/>
      <c r="WEN4575" s="151"/>
      <c r="WEO4575" s="151"/>
      <c r="WEP4575" s="151"/>
      <c r="WEQ4575" s="151"/>
      <c r="WER4575" s="151"/>
      <c r="WES4575" s="151"/>
      <c r="WET4575" s="151"/>
      <c r="WEU4575" s="151"/>
      <c r="WEV4575" s="151"/>
      <c r="WEW4575" s="151"/>
      <c r="WEX4575" s="151"/>
      <c r="WEY4575" s="151"/>
      <c r="WEZ4575" s="151"/>
      <c r="WFA4575" s="151"/>
      <c r="WFB4575" s="151"/>
      <c r="WFC4575" s="151"/>
      <c r="WFD4575" s="151"/>
      <c r="WFE4575" s="151"/>
      <c r="WFF4575" s="151"/>
      <c r="WFG4575" s="151"/>
      <c r="WFH4575" s="151"/>
      <c r="WFI4575" s="151"/>
      <c r="WFJ4575" s="151"/>
      <c r="WFK4575" s="151"/>
      <c r="WFL4575" s="151"/>
      <c r="WFM4575" s="151"/>
      <c r="WFN4575" s="151"/>
      <c r="WFO4575" s="151"/>
      <c r="WFP4575" s="151"/>
      <c r="WFQ4575" s="151"/>
      <c r="WFR4575" s="151"/>
      <c r="WFS4575" s="151"/>
      <c r="WFT4575" s="151"/>
      <c r="WFU4575" s="151"/>
      <c r="WFV4575" s="151"/>
      <c r="WFW4575" s="151"/>
      <c r="WFX4575" s="151"/>
      <c r="WFY4575" s="151"/>
      <c r="WFZ4575" s="151"/>
      <c r="WGA4575" s="151"/>
      <c r="WGB4575" s="151"/>
      <c r="WGC4575" s="151"/>
      <c r="WGD4575" s="151"/>
      <c r="WGE4575" s="151"/>
      <c r="WGF4575" s="151"/>
      <c r="WGG4575" s="151"/>
      <c r="WGH4575" s="151"/>
      <c r="WGI4575" s="151"/>
      <c r="WGJ4575" s="151"/>
      <c r="WGK4575" s="151"/>
      <c r="WGL4575" s="151"/>
      <c r="WGM4575" s="151"/>
      <c r="WGN4575" s="151"/>
      <c r="WGO4575" s="151"/>
      <c r="WGP4575" s="151"/>
      <c r="WGQ4575" s="151"/>
      <c r="WGR4575" s="151"/>
      <c r="WGS4575" s="151"/>
      <c r="WGT4575" s="151"/>
      <c r="WGU4575" s="151"/>
      <c r="WGV4575" s="151"/>
      <c r="WGW4575" s="151"/>
      <c r="WGX4575" s="151"/>
      <c r="WGY4575" s="151"/>
      <c r="WGZ4575" s="151"/>
      <c r="WHA4575" s="151"/>
      <c r="WHB4575" s="151"/>
      <c r="WHC4575" s="151"/>
      <c r="WHD4575" s="151"/>
      <c r="WHE4575" s="151"/>
      <c r="WHF4575" s="151"/>
      <c r="WHG4575" s="151"/>
      <c r="WHH4575" s="151"/>
      <c r="WHI4575" s="151"/>
      <c r="WHJ4575" s="151"/>
      <c r="WHK4575" s="151"/>
      <c r="WHL4575" s="151"/>
      <c r="WHM4575" s="151"/>
      <c r="WHN4575" s="151"/>
      <c r="WHO4575" s="151"/>
      <c r="WHP4575" s="151"/>
      <c r="WHQ4575" s="151"/>
      <c r="WHR4575" s="151"/>
      <c r="WHS4575" s="151"/>
      <c r="WHT4575" s="151"/>
      <c r="WHU4575" s="151"/>
      <c r="WHV4575" s="151"/>
      <c r="WHW4575" s="151"/>
      <c r="WHX4575" s="151"/>
      <c r="WHY4575" s="151"/>
      <c r="WHZ4575" s="151"/>
      <c r="WIA4575" s="151"/>
      <c r="WIB4575" s="151"/>
      <c r="WIC4575" s="151"/>
      <c r="WID4575" s="151"/>
      <c r="WIE4575" s="151"/>
      <c r="WIF4575" s="151"/>
      <c r="WIG4575" s="151"/>
      <c r="WIH4575" s="151"/>
      <c r="WII4575" s="151"/>
      <c r="WIJ4575" s="151"/>
      <c r="WIK4575" s="151"/>
      <c r="WIL4575" s="151"/>
      <c r="WIM4575" s="151"/>
      <c r="WIN4575" s="151"/>
      <c r="WIO4575" s="151"/>
      <c r="WIP4575" s="151"/>
      <c r="WIQ4575" s="151"/>
      <c r="WIR4575" s="151"/>
      <c r="WIS4575" s="151"/>
      <c r="WIT4575" s="151"/>
      <c r="WIU4575" s="151"/>
      <c r="WIV4575" s="151"/>
      <c r="WIW4575" s="151"/>
      <c r="WIX4575" s="151"/>
      <c r="WIY4575" s="151"/>
      <c r="WIZ4575" s="151"/>
      <c r="WJA4575" s="151"/>
      <c r="WJB4575" s="151"/>
      <c r="WJC4575" s="151"/>
      <c r="WJD4575" s="151"/>
      <c r="WJE4575" s="151"/>
      <c r="WJF4575" s="151"/>
      <c r="WJG4575" s="151"/>
      <c r="WJH4575" s="151"/>
      <c r="WJI4575" s="151"/>
      <c r="WJJ4575" s="151"/>
      <c r="WJK4575" s="151"/>
      <c r="WJL4575" s="151"/>
      <c r="WJM4575" s="151"/>
      <c r="WJN4575" s="151"/>
      <c r="WJO4575" s="151"/>
      <c r="WJP4575" s="151"/>
      <c r="WJQ4575" s="151"/>
      <c r="WJR4575" s="151"/>
      <c r="WJS4575" s="151"/>
      <c r="WJT4575" s="151"/>
      <c r="WJU4575" s="151"/>
      <c r="WJV4575" s="151"/>
      <c r="WJW4575" s="151"/>
      <c r="WJX4575" s="151"/>
      <c r="WJY4575" s="151"/>
      <c r="WJZ4575" s="151"/>
      <c r="WKA4575" s="151"/>
      <c r="WKB4575" s="151"/>
      <c r="WKC4575" s="151"/>
      <c r="WKD4575" s="151"/>
      <c r="WKE4575" s="151"/>
      <c r="WKF4575" s="151"/>
      <c r="WKG4575" s="151"/>
      <c r="WKH4575" s="151"/>
      <c r="WKI4575" s="151"/>
      <c r="WKJ4575" s="151"/>
      <c r="WKK4575" s="151"/>
      <c r="WKL4575" s="151"/>
      <c r="WKM4575" s="151"/>
      <c r="WKN4575" s="151"/>
      <c r="WKO4575" s="151"/>
      <c r="WKP4575" s="151"/>
      <c r="WKQ4575" s="151"/>
      <c r="WKR4575" s="151"/>
      <c r="WKS4575" s="151"/>
      <c r="WKT4575" s="151"/>
      <c r="WKU4575" s="151"/>
      <c r="WKV4575" s="151"/>
      <c r="WKW4575" s="151"/>
      <c r="WKX4575" s="151"/>
      <c r="WKY4575" s="151"/>
      <c r="WKZ4575" s="151"/>
      <c r="WLA4575" s="151"/>
      <c r="WLB4575" s="151"/>
      <c r="WLC4575" s="151"/>
      <c r="WLD4575" s="151"/>
      <c r="WLE4575" s="151"/>
      <c r="WLF4575" s="151"/>
      <c r="WLG4575" s="151"/>
      <c r="WLH4575" s="151"/>
      <c r="WLI4575" s="151"/>
      <c r="WLJ4575" s="151"/>
      <c r="WLK4575" s="151"/>
      <c r="WLL4575" s="151"/>
      <c r="WLM4575" s="151"/>
      <c r="WLN4575" s="151"/>
      <c r="WLO4575" s="151"/>
      <c r="WLP4575" s="151"/>
      <c r="WLQ4575" s="151"/>
      <c r="WLR4575" s="151"/>
      <c r="WLS4575" s="151"/>
      <c r="WLT4575" s="151"/>
      <c r="WLU4575" s="151"/>
      <c r="WLV4575" s="151"/>
      <c r="WLW4575" s="151"/>
      <c r="WLX4575" s="151"/>
      <c r="WLY4575" s="151"/>
      <c r="WLZ4575" s="151"/>
      <c r="WMA4575" s="151"/>
      <c r="WMB4575" s="151"/>
      <c r="WMC4575" s="151"/>
      <c r="WMD4575" s="151"/>
      <c r="WME4575" s="151"/>
      <c r="WMF4575" s="151"/>
      <c r="WMG4575" s="151"/>
      <c r="WMH4575" s="151"/>
      <c r="WMI4575" s="151"/>
      <c r="WMJ4575" s="151"/>
      <c r="WMK4575" s="151"/>
      <c r="WML4575" s="151"/>
      <c r="WMM4575" s="151"/>
      <c r="WMN4575" s="151"/>
      <c r="WMO4575" s="151"/>
      <c r="WMP4575" s="151"/>
      <c r="WMQ4575" s="151"/>
      <c r="WMR4575" s="151"/>
      <c r="WMS4575" s="151"/>
      <c r="WMT4575" s="151"/>
      <c r="WMU4575" s="151"/>
      <c r="WMV4575" s="151"/>
      <c r="WMW4575" s="151"/>
      <c r="WMX4575" s="151"/>
      <c r="WMY4575" s="151"/>
      <c r="WMZ4575" s="151"/>
      <c r="WNA4575" s="151"/>
      <c r="WNB4575" s="151"/>
      <c r="WNC4575" s="151"/>
      <c r="WND4575" s="151"/>
      <c r="WNE4575" s="151"/>
      <c r="WNF4575" s="151"/>
      <c r="WNG4575" s="151"/>
      <c r="WNH4575" s="151"/>
      <c r="WNI4575" s="151"/>
      <c r="WNJ4575" s="151"/>
      <c r="WNK4575" s="151"/>
      <c r="WNL4575" s="151"/>
      <c r="WNM4575" s="151"/>
      <c r="WNN4575" s="151"/>
      <c r="WNO4575" s="151"/>
      <c r="WNP4575" s="151"/>
      <c r="WNQ4575" s="151"/>
      <c r="WNR4575" s="151"/>
      <c r="WNS4575" s="151"/>
      <c r="WNT4575" s="151"/>
      <c r="WNU4575" s="151"/>
      <c r="WNV4575" s="151"/>
      <c r="WNW4575" s="151"/>
      <c r="WNX4575" s="151"/>
      <c r="WNY4575" s="151"/>
      <c r="WNZ4575" s="151"/>
      <c r="WOA4575" s="151"/>
      <c r="WOB4575" s="151"/>
      <c r="WOC4575" s="151"/>
      <c r="WOD4575" s="151"/>
      <c r="WOE4575" s="151"/>
      <c r="WOF4575" s="151"/>
      <c r="WOG4575" s="151"/>
      <c r="WOH4575" s="151"/>
      <c r="WOI4575" s="151"/>
      <c r="WOJ4575" s="151"/>
      <c r="WOK4575" s="151"/>
      <c r="WOL4575" s="151"/>
      <c r="WOM4575" s="151"/>
      <c r="WON4575" s="151"/>
      <c r="WOO4575" s="151"/>
      <c r="WOP4575" s="151"/>
      <c r="WOQ4575" s="151"/>
      <c r="WOR4575" s="151"/>
      <c r="WOS4575" s="151"/>
      <c r="WOT4575" s="151"/>
      <c r="WOU4575" s="151"/>
      <c r="WOV4575" s="151"/>
      <c r="WOW4575" s="151"/>
      <c r="WOX4575" s="151"/>
      <c r="WOY4575" s="151"/>
      <c r="WOZ4575" s="151"/>
      <c r="WPA4575" s="151"/>
      <c r="WPB4575" s="151"/>
      <c r="WPC4575" s="151"/>
      <c r="WPD4575" s="151"/>
      <c r="WPE4575" s="151"/>
      <c r="WPF4575" s="151"/>
      <c r="WPG4575" s="151"/>
      <c r="WPH4575" s="151"/>
      <c r="WPI4575" s="151"/>
      <c r="WPJ4575" s="151"/>
      <c r="WPK4575" s="151"/>
      <c r="WPL4575" s="151"/>
      <c r="WPM4575" s="151"/>
      <c r="WPN4575" s="151"/>
      <c r="WPO4575" s="151"/>
      <c r="WPP4575" s="151"/>
      <c r="WPQ4575" s="151"/>
      <c r="WPR4575" s="151"/>
      <c r="WPS4575" s="151"/>
      <c r="WPT4575" s="151"/>
      <c r="WPU4575" s="151"/>
      <c r="WPV4575" s="151"/>
      <c r="WPW4575" s="151"/>
      <c r="WPX4575" s="151"/>
      <c r="WPY4575" s="151"/>
      <c r="WPZ4575" s="151"/>
      <c r="WQA4575" s="151"/>
      <c r="WQB4575" s="151"/>
      <c r="WQC4575" s="151"/>
      <c r="WQD4575" s="151"/>
      <c r="WQE4575" s="151"/>
      <c r="WQF4575" s="151"/>
      <c r="WQG4575" s="151"/>
      <c r="WQH4575" s="151"/>
      <c r="WQI4575" s="151"/>
      <c r="WQJ4575" s="151"/>
      <c r="WQK4575" s="151"/>
      <c r="WQL4575" s="151"/>
      <c r="WQM4575" s="151"/>
      <c r="WQN4575" s="151"/>
      <c r="WQO4575" s="151"/>
      <c r="WQP4575" s="151"/>
      <c r="WQQ4575" s="151"/>
      <c r="WQR4575" s="151"/>
      <c r="WQS4575" s="151"/>
      <c r="WQT4575" s="151"/>
      <c r="WQU4575" s="151"/>
      <c r="WQV4575" s="151"/>
      <c r="WQW4575" s="151"/>
      <c r="WQX4575" s="151"/>
      <c r="WQY4575" s="151"/>
      <c r="WQZ4575" s="151"/>
      <c r="WRA4575" s="151"/>
      <c r="WRB4575" s="151"/>
      <c r="WRC4575" s="151"/>
      <c r="WRD4575" s="151"/>
      <c r="WRE4575" s="151"/>
      <c r="WRF4575" s="151"/>
      <c r="WRG4575" s="151"/>
      <c r="WRH4575" s="151"/>
      <c r="WRI4575" s="151"/>
      <c r="WRJ4575" s="151"/>
      <c r="WRK4575" s="151"/>
      <c r="WRL4575" s="151"/>
      <c r="WRM4575" s="151"/>
      <c r="WRN4575" s="151"/>
      <c r="WRO4575" s="151"/>
      <c r="WRP4575" s="151"/>
      <c r="WRQ4575" s="151"/>
      <c r="WRR4575" s="151"/>
      <c r="WRS4575" s="151"/>
      <c r="WRT4575" s="151"/>
      <c r="WRU4575" s="151"/>
      <c r="WRV4575" s="151"/>
      <c r="WRW4575" s="151"/>
      <c r="WRX4575" s="151"/>
      <c r="WRY4575" s="151"/>
      <c r="WRZ4575" s="151"/>
      <c r="WSA4575" s="151"/>
      <c r="WSB4575" s="151"/>
      <c r="WSC4575" s="151"/>
      <c r="WSD4575" s="151"/>
      <c r="WSE4575" s="151"/>
      <c r="WSF4575" s="151"/>
      <c r="WSG4575" s="151"/>
      <c r="WSH4575" s="151"/>
      <c r="WSI4575" s="151"/>
      <c r="WSJ4575" s="151"/>
      <c r="WSK4575" s="151"/>
      <c r="WSL4575" s="151"/>
      <c r="WSM4575" s="151"/>
      <c r="WSN4575" s="151"/>
      <c r="WSO4575" s="151"/>
      <c r="WSP4575" s="151"/>
      <c r="WSQ4575" s="151"/>
      <c r="WSR4575" s="151"/>
      <c r="WSS4575" s="151"/>
      <c r="WST4575" s="151"/>
      <c r="WSU4575" s="151"/>
      <c r="WSV4575" s="151"/>
      <c r="WSW4575" s="151"/>
      <c r="WSX4575" s="151"/>
      <c r="WSY4575" s="151"/>
      <c r="WSZ4575" s="151"/>
      <c r="WTA4575" s="151"/>
      <c r="WTB4575" s="151"/>
      <c r="WTC4575" s="151"/>
      <c r="WTD4575" s="151"/>
      <c r="WTE4575" s="151"/>
      <c r="WTF4575" s="151"/>
      <c r="WTG4575" s="151"/>
      <c r="WTH4575" s="151"/>
      <c r="WTI4575" s="151"/>
      <c r="WTJ4575" s="151"/>
      <c r="WTK4575" s="151"/>
      <c r="WTL4575" s="151"/>
      <c r="WTM4575" s="151"/>
      <c r="WTN4575" s="151"/>
      <c r="WTO4575" s="151"/>
      <c r="WTP4575" s="151"/>
      <c r="WTQ4575" s="151"/>
      <c r="WTR4575" s="151"/>
      <c r="WTS4575" s="151"/>
      <c r="WTT4575" s="151"/>
      <c r="WTU4575" s="151"/>
      <c r="WTV4575" s="151"/>
      <c r="WTW4575" s="151"/>
      <c r="WTX4575" s="151"/>
      <c r="WTY4575" s="151"/>
      <c r="WTZ4575" s="151"/>
      <c r="WUA4575" s="151"/>
      <c r="WUB4575" s="151"/>
      <c r="WUC4575" s="151"/>
      <c r="WUD4575" s="151"/>
      <c r="WUE4575" s="151"/>
      <c r="WUF4575" s="151"/>
      <c r="WUG4575" s="151"/>
      <c r="WUH4575" s="151"/>
      <c r="WUI4575" s="151"/>
      <c r="WUJ4575" s="151"/>
      <c r="WUK4575" s="151"/>
      <c r="WUL4575" s="151"/>
      <c r="WUM4575" s="151"/>
      <c r="WUN4575" s="151"/>
      <c r="WUO4575" s="151"/>
      <c r="WUP4575" s="151"/>
      <c r="WUQ4575" s="151"/>
      <c r="WUR4575" s="151"/>
      <c r="WUS4575" s="151"/>
      <c r="WUT4575" s="151"/>
      <c r="WUU4575" s="151"/>
      <c r="WUV4575" s="151"/>
      <c r="WUW4575" s="151"/>
      <c r="WUX4575" s="151"/>
      <c r="WUY4575" s="151"/>
      <c r="WUZ4575" s="151"/>
      <c r="WVA4575" s="151"/>
      <c r="WVB4575" s="151"/>
      <c r="WVC4575" s="151"/>
      <c r="WVD4575" s="151"/>
      <c r="WVE4575" s="151"/>
      <c r="WVF4575" s="151"/>
      <c r="WVG4575" s="151"/>
      <c r="WVH4575" s="151"/>
      <c r="WVI4575" s="151"/>
      <c r="WVJ4575" s="151"/>
      <c r="WVK4575" s="151"/>
      <c r="WVL4575" s="151"/>
      <c r="WVM4575" s="151"/>
      <c r="WVN4575" s="151"/>
      <c r="WVO4575" s="151"/>
      <c r="WVP4575" s="151"/>
      <c r="WVQ4575" s="151"/>
      <c r="WVR4575" s="151"/>
      <c r="WVS4575" s="151"/>
      <c r="WVT4575" s="151"/>
      <c r="WVU4575" s="151"/>
      <c r="WVV4575" s="151"/>
      <c r="WVW4575" s="151"/>
      <c r="WVX4575" s="151"/>
      <c r="WVY4575" s="151"/>
      <c r="WVZ4575" s="151"/>
      <c r="WWA4575" s="151"/>
      <c r="WWB4575" s="151"/>
      <c r="WWC4575" s="151"/>
      <c r="WWD4575" s="151"/>
      <c r="WWE4575" s="151"/>
      <c r="WWF4575" s="151"/>
      <c r="WWG4575" s="151"/>
      <c r="WWH4575" s="151"/>
      <c r="WWI4575" s="151"/>
      <c r="WWJ4575" s="151"/>
      <c r="WWK4575" s="151"/>
      <c r="WWL4575" s="151"/>
      <c r="WWM4575" s="151"/>
      <c r="WWN4575" s="151"/>
      <c r="WWO4575" s="151"/>
      <c r="WWP4575" s="151"/>
      <c r="WWQ4575" s="151"/>
      <c r="WWR4575" s="151"/>
      <c r="WWS4575" s="151"/>
      <c r="WWT4575" s="151"/>
      <c r="WWU4575" s="151"/>
      <c r="WWV4575" s="151"/>
      <c r="WWW4575" s="151"/>
      <c r="WWX4575" s="151"/>
      <c r="WWY4575" s="151"/>
      <c r="WWZ4575" s="151"/>
      <c r="WXA4575" s="151"/>
      <c r="WXB4575" s="151"/>
      <c r="WXC4575" s="151"/>
      <c r="WXD4575" s="151"/>
      <c r="WXE4575" s="151"/>
      <c r="WXF4575" s="151"/>
      <c r="WXG4575" s="151"/>
      <c r="WXH4575" s="151"/>
      <c r="WXI4575" s="151"/>
      <c r="WXJ4575" s="151"/>
      <c r="WXK4575" s="151"/>
      <c r="WXL4575" s="151"/>
      <c r="WXM4575" s="151"/>
      <c r="WXN4575" s="151"/>
      <c r="WXO4575" s="151"/>
      <c r="WXP4575" s="151"/>
      <c r="WXQ4575" s="151"/>
      <c r="WXR4575" s="151"/>
      <c r="WXS4575" s="151"/>
      <c r="WXT4575" s="151"/>
      <c r="WXU4575" s="151"/>
      <c r="WXV4575" s="151"/>
      <c r="WXW4575" s="151"/>
      <c r="WXX4575" s="151"/>
      <c r="WXY4575" s="151"/>
      <c r="WXZ4575" s="151"/>
      <c r="WYA4575" s="151"/>
      <c r="WYB4575" s="151"/>
      <c r="WYC4575" s="151"/>
      <c r="WYD4575" s="151"/>
      <c r="WYE4575" s="151"/>
      <c r="WYF4575" s="151"/>
      <c r="WYG4575" s="151"/>
      <c r="WYH4575" s="151"/>
      <c r="WYI4575" s="151"/>
      <c r="WYJ4575" s="151"/>
      <c r="WYK4575" s="151"/>
      <c r="WYL4575" s="151"/>
      <c r="WYM4575" s="151"/>
      <c r="WYN4575" s="151"/>
      <c r="WYO4575" s="151"/>
      <c r="WYP4575" s="151"/>
      <c r="WYQ4575" s="151"/>
      <c r="WYR4575" s="151"/>
      <c r="WYS4575" s="151"/>
      <c r="WYT4575" s="151"/>
      <c r="WYU4575" s="151"/>
      <c r="WYV4575" s="151"/>
      <c r="WYW4575" s="151"/>
      <c r="WYX4575" s="151"/>
    </row>
    <row r="4576" spans="1:16230" s="155" customFormat="1" ht="42.75" hidden="1" outlineLevel="2">
      <c r="A4576" s="28"/>
      <c r="B4576" s="29" t="s">
        <v>46</v>
      </c>
      <c r="C4576" s="26" t="s">
        <v>2581</v>
      </c>
      <c r="D4576" s="26" t="s">
        <v>3591</v>
      </c>
      <c r="E4576" s="29"/>
      <c r="F4576" s="27"/>
      <c r="G4576" s="30" t="s">
        <v>45</v>
      </c>
      <c r="H4576" s="30"/>
      <c r="I4576" s="21" t="s">
        <v>43</v>
      </c>
      <c r="J4576" s="23">
        <v>5</v>
      </c>
      <c r="K4576" s="23">
        <v>5</v>
      </c>
      <c r="L4576" s="79" t="s">
        <v>4703</v>
      </c>
      <c r="M4576" s="21" t="s">
        <v>4736</v>
      </c>
      <c r="N4576" s="21">
        <v>30</v>
      </c>
    </row>
    <row r="4577" spans="1:16222" s="155" customFormat="1" ht="28.5" outlineLevel="1" collapsed="1">
      <c r="A4577" s="28" t="s">
        <v>3431</v>
      </c>
      <c r="B4577" s="30" t="s">
        <v>46</v>
      </c>
      <c r="C4577" s="29" t="s">
        <v>154</v>
      </c>
      <c r="D4577" s="29" t="s">
        <v>3591</v>
      </c>
      <c r="E4577" s="29" t="s">
        <v>4552</v>
      </c>
      <c r="F4577" s="27" t="s">
        <v>4704</v>
      </c>
      <c r="G4577" s="6"/>
      <c r="H4577" s="6"/>
      <c r="I4577" s="21"/>
      <c r="J4577" s="23">
        <v>9</v>
      </c>
      <c r="K4577" s="38">
        <v>9</v>
      </c>
      <c r="L4577" s="34" t="str">
        <f>L4578&amp;" "&amp;N4578&amp;M4578&amp;""</f>
        <v>Замена деревянных дверей на металлические 4шт.</v>
      </c>
      <c r="M4577" s="6"/>
      <c r="N4577" s="21"/>
      <c r="O4577" s="151"/>
      <c r="P4577" s="151"/>
      <c r="Q4577" s="151"/>
      <c r="R4577" s="151"/>
      <c r="S4577" s="151"/>
      <c r="T4577" s="151"/>
      <c r="U4577" s="151"/>
      <c r="V4577" s="151"/>
      <c r="W4577" s="151"/>
      <c r="X4577" s="151"/>
      <c r="Y4577" s="151"/>
      <c r="Z4577" s="151"/>
      <c r="AA4577" s="151"/>
      <c r="AB4577" s="151"/>
      <c r="AC4577" s="151"/>
      <c r="AD4577" s="151"/>
      <c r="AE4577" s="151"/>
      <c r="AF4577" s="151"/>
      <c r="AG4577" s="151"/>
      <c r="AH4577" s="151"/>
      <c r="AI4577" s="151"/>
      <c r="AJ4577" s="151"/>
      <c r="AK4577" s="151"/>
      <c r="AL4577" s="151"/>
      <c r="AM4577" s="151"/>
      <c r="AN4577" s="151"/>
      <c r="AO4577" s="151"/>
      <c r="AP4577" s="151"/>
      <c r="AQ4577" s="151"/>
      <c r="AR4577" s="151"/>
      <c r="AS4577" s="151"/>
      <c r="AT4577" s="151"/>
      <c r="AU4577" s="151"/>
      <c r="AV4577" s="151"/>
      <c r="AW4577" s="151"/>
      <c r="AX4577" s="151"/>
      <c r="AY4577" s="151"/>
      <c r="AZ4577" s="151"/>
      <c r="BA4577" s="151"/>
      <c r="BB4577" s="151"/>
      <c r="BC4577" s="151"/>
      <c r="BD4577" s="151"/>
      <c r="BE4577" s="151"/>
      <c r="BF4577" s="151"/>
      <c r="BG4577" s="151"/>
      <c r="BH4577" s="151"/>
      <c r="BI4577" s="151"/>
      <c r="BJ4577" s="151"/>
      <c r="BK4577" s="151"/>
      <c r="BL4577" s="151"/>
      <c r="BM4577" s="151"/>
      <c r="BN4577" s="151"/>
      <c r="BO4577" s="151"/>
      <c r="BP4577" s="151"/>
      <c r="BQ4577" s="151"/>
      <c r="BR4577" s="151"/>
      <c r="BS4577" s="151"/>
      <c r="BT4577" s="151"/>
      <c r="BU4577" s="151"/>
      <c r="BV4577" s="151"/>
      <c r="BW4577" s="151"/>
      <c r="BX4577" s="151"/>
      <c r="BY4577" s="151"/>
      <c r="BZ4577" s="151"/>
      <c r="CA4577" s="151"/>
      <c r="CB4577" s="151"/>
      <c r="CC4577" s="151"/>
      <c r="CD4577" s="151"/>
      <c r="CE4577" s="151"/>
      <c r="CF4577" s="151"/>
      <c r="CG4577" s="151"/>
      <c r="CH4577" s="151"/>
      <c r="CI4577" s="151"/>
      <c r="CJ4577" s="151"/>
      <c r="CK4577" s="151"/>
      <c r="CL4577" s="151"/>
      <c r="CM4577" s="151"/>
      <c r="CN4577" s="151"/>
      <c r="CO4577" s="151"/>
      <c r="CP4577" s="151"/>
      <c r="CQ4577" s="151"/>
      <c r="CR4577" s="151"/>
      <c r="CS4577" s="151"/>
      <c r="CT4577" s="151"/>
      <c r="CU4577" s="151"/>
      <c r="CV4577" s="151"/>
      <c r="CW4577" s="151"/>
      <c r="CX4577" s="151"/>
      <c r="CY4577" s="151"/>
      <c r="CZ4577" s="151"/>
      <c r="DA4577" s="151"/>
      <c r="DB4577" s="151"/>
      <c r="DC4577" s="151"/>
      <c r="DD4577" s="151"/>
      <c r="DE4577" s="151"/>
      <c r="DF4577" s="151"/>
      <c r="DG4577" s="151"/>
      <c r="DH4577" s="151"/>
      <c r="DI4577" s="151"/>
      <c r="DJ4577" s="151"/>
      <c r="DK4577" s="151"/>
      <c r="DL4577" s="151"/>
      <c r="DM4577" s="151"/>
      <c r="DN4577" s="151"/>
      <c r="DO4577" s="151"/>
      <c r="DP4577" s="151"/>
      <c r="DQ4577" s="151"/>
      <c r="DR4577" s="151"/>
      <c r="DS4577" s="151"/>
      <c r="DT4577" s="151"/>
      <c r="DU4577" s="151"/>
      <c r="DV4577" s="151"/>
      <c r="DW4577" s="151"/>
      <c r="DX4577" s="151"/>
      <c r="DY4577" s="151"/>
      <c r="DZ4577" s="151"/>
      <c r="EA4577" s="151"/>
      <c r="EB4577" s="151"/>
      <c r="EC4577" s="151"/>
      <c r="ED4577" s="151"/>
      <c r="EE4577" s="151"/>
      <c r="EF4577" s="151"/>
      <c r="EG4577" s="151"/>
      <c r="EH4577" s="151"/>
      <c r="EI4577" s="151"/>
      <c r="EJ4577" s="151"/>
      <c r="EK4577" s="151"/>
      <c r="EL4577" s="151"/>
      <c r="EM4577" s="151"/>
      <c r="EN4577" s="151"/>
      <c r="EO4577" s="151"/>
      <c r="EP4577" s="151"/>
      <c r="EQ4577" s="151"/>
      <c r="ER4577" s="151"/>
      <c r="ES4577" s="151"/>
      <c r="ET4577" s="151"/>
      <c r="EU4577" s="151"/>
      <c r="EV4577" s="151"/>
      <c r="EW4577" s="151"/>
      <c r="EX4577" s="151"/>
      <c r="EY4577" s="151"/>
      <c r="EZ4577" s="151"/>
      <c r="FA4577" s="151"/>
      <c r="FB4577" s="151"/>
      <c r="FC4577" s="151"/>
      <c r="FD4577" s="151"/>
      <c r="FE4577" s="151"/>
      <c r="FF4577" s="151"/>
      <c r="FG4577" s="151"/>
      <c r="FH4577" s="151"/>
      <c r="FI4577" s="151"/>
      <c r="FJ4577" s="151"/>
      <c r="FK4577" s="151"/>
      <c r="FL4577" s="151"/>
      <c r="FM4577" s="151"/>
      <c r="FN4577" s="151"/>
      <c r="FO4577" s="151"/>
      <c r="FP4577" s="151"/>
      <c r="FQ4577" s="151"/>
      <c r="FR4577" s="151"/>
      <c r="FS4577" s="151"/>
      <c r="FT4577" s="151"/>
      <c r="FU4577" s="151"/>
      <c r="FV4577" s="151"/>
      <c r="FW4577" s="151"/>
      <c r="FX4577" s="151"/>
      <c r="FY4577" s="151"/>
      <c r="FZ4577" s="151"/>
      <c r="GA4577" s="151"/>
      <c r="GB4577" s="151"/>
      <c r="GC4577" s="151"/>
      <c r="GD4577" s="151"/>
      <c r="GE4577" s="151"/>
      <c r="GF4577" s="151"/>
      <c r="GG4577" s="151"/>
      <c r="GH4577" s="151"/>
      <c r="GI4577" s="151"/>
      <c r="GJ4577" s="151"/>
      <c r="GK4577" s="151"/>
      <c r="GL4577" s="151"/>
      <c r="GM4577" s="151"/>
      <c r="GN4577" s="151"/>
      <c r="GO4577" s="151"/>
      <c r="GP4577" s="151"/>
      <c r="GQ4577" s="151"/>
      <c r="GR4577" s="151"/>
      <c r="GS4577" s="151"/>
      <c r="GT4577" s="151"/>
      <c r="GU4577" s="151"/>
      <c r="GV4577" s="151"/>
      <c r="GW4577" s="151"/>
      <c r="GX4577" s="151"/>
      <c r="GY4577" s="151"/>
      <c r="GZ4577" s="151"/>
      <c r="HA4577" s="151"/>
      <c r="HB4577" s="151"/>
      <c r="HC4577" s="151"/>
      <c r="HD4577" s="151"/>
      <c r="HE4577" s="151"/>
      <c r="HF4577" s="151"/>
      <c r="HG4577" s="151"/>
      <c r="HH4577" s="151"/>
      <c r="HI4577" s="151"/>
      <c r="HJ4577" s="151"/>
      <c r="HK4577" s="151"/>
      <c r="HL4577" s="151"/>
      <c r="HM4577" s="151"/>
      <c r="HN4577" s="151"/>
      <c r="HO4577" s="151"/>
      <c r="HP4577" s="151"/>
      <c r="HQ4577" s="151"/>
      <c r="HR4577" s="151"/>
      <c r="HS4577" s="151"/>
      <c r="HT4577" s="151"/>
      <c r="HU4577" s="151"/>
      <c r="HV4577" s="151"/>
      <c r="HW4577" s="151"/>
      <c r="HX4577" s="151"/>
      <c r="HY4577" s="151"/>
      <c r="HZ4577" s="151"/>
      <c r="IA4577" s="151"/>
      <c r="IB4577" s="151"/>
      <c r="IC4577" s="151"/>
      <c r="ID4577" s="151"/>
      <c r="IE4577" s="151"/>
      <c r="IF4577" s="151"/>
      <c r="IG4577" s="151"/>
      <c r="IH4577" s="151"/>
      <c r="II4577" s="151"/>
      <c r="IJ4577" s="151"/>
      <c r="IK4577" s="151"/>
      <c r="IL4577" s="151"/>
      <c r="IM4577" s="151"/>
      <c r="IN4577" s="151"/>
      <c r="IO4577" s="151"/>
      <c r="IP4577" s="151"/>
      <c r="IQ4577" s="151"/>
      <c r="IR4577" s="151"/>
      <c r="IS4577" s="151"/>
      <c r="IT4577" s="151"/>
      <c r="IU4577" s="151"/>
      <c r="IV4577" s="151"/>
      <c r="IW4577" s="151"/>
      <c r="IX4577" s="151"/>
      <c r="IY4577" s="151"/>
      <c r="IZ4577" s="151"/>
      <c r="JA4577" s="151"/>
      <c r="JB4577" s="151"/>
      <c r="JC4577" s="151"/>
      <c r="JD4577" s="151"/>
      <c r="JE4577" s="151"/>
      <c r="JF4577" s="151"/>
      <c r="JG4577" s="151"/>
      <c r="JH4577" s="151"/>
      <c r="JI4577" s="151"/>
      <c r="JJ4577" s="151"/>
      <c r="JK4577" s="151"/>
      <c r="JL4577" s="151"/>
      <c r="JM4577" s="151"/>
      <c r="JN4577" s="151"/>
      <c r="JO4577" s="151"/>
      <c r="JP4577" s="151"/>
      <c r="JQ4577" s="151"/>
      <c r="JR4577" s="151"/>
      <c r="JS4577" s="151"/>
      <c r="JT4577" s="151"/>
      <c r="JU4577" s="151"/>
      <c r="JV4577" s="151"/>
      <c r="JW4577" s="151"/>
      <c r="JX4577" s="151"/>
      <c r="JY4577" s="151"/>
      <c r="JZ4577" s="151"/>
      <c r="KA4577" s="151"/>
      <c r="KB4577" s="151"/>
      <c r="KC4577" s="151"/>
      <c r="KD4577" s="151"/>
      <c r="KE4577" s="151"/>
      <c r="KF4577" s="151"/>
      <c r="KG4577" s="151"/>
      <c r="KH4577" s="151"/>
      <c r="KI4577" s="151"/>
      <c r="KJ4577" s="151"/>
      <c r="KK4577" s="151"/>
      <c r="KL4577" s="151"/>
      <c r="KM4577" s="151"/>
      <c r="KN4577" s="151"/>
      <c r="KO4577" s="151"/>
      <c r="KP4577" s="151"/>
      <c r="KQ4577" s="151"/>
      <c r="KR4577" s="151"/>
      <c r="KS4577" s="151"/>
      <c r="KT4577" s="151"/>
      <c r="KU4577" s="151"/>
      <c r="KV4577" s="151"/>
      <c r="KW4577" s="151"/>
      <c r="KX4577" s="151"/>
      <c r="KY4577" s="151"/>
      <c r="KZ4577" s="151"/>
      <c r="LA4577" s="151"/>
      <c r="LB4577" s="151"/>
      <c r="LC4577" s="151"/>
      <c r="LD4577" s="151"/>
      <c r="LE4577" s="151"/>
      <c r="LF4577" s="151"/>
      <c r="LG4577" s="151"/>
      <c r="LH4577" s="151"/>
      <c r="LI4577" s="151"/>
      <c r="LJ4577" s="151"/>
      <c r="LK4577" s="151"/>
      <c r="LL4577" s="151"/>
      <c r="LM4577" s="151"/>
      <c r="LN4577" s="151"/>
      <c r="LO4577" s="151"/>
      <c r="LP4577" s="151"/>
      <c r="LQ4577" s="151"/>
      <c r="LR4577" s="151"/>
      <c r="LS4577" s="151"/>
      <c r="LT4577" s="151"/>
      <c r="LU4577" s="151"/>
      <c r="LV4577" s="151"/>
      <c r="LW4577" s="151"/>
      <c r="LX4577" s="151"/>
      <c r="LY4577" s="151"/>
      <c r="LZ4577" s="151"/>
      <c r="MA4577" s="151"/>
      <c r="MB4577" s="151"/>
      <c r="MC4577" s="151"/>
      <c r="MD4577" s="151"/>
      <c r="ME4577" s="151"/>
      <c r="MF4577" s="151"/>
      <c r="MG4577" s="151"/>
      <c r="MH4577" s="151"/>
      <c r="MI4577" s="151"/>
      <c r="MJ4577" s="151"/>
      <c r="MK4577" s="151"/>
      <c r="ML4577" s="151"/>
      <c r="MM4577" s="151"/>
      <c r="MN4577" s="151"/>
      <c r="MO4577" s="151"/>
      <c r="MP4577" s="151"/>
      <c r="MQ4577" s="151"/>
      <c r="MR4577" s="151"/>
      <c r="MS4577" s="151"/>
      <c r="MT4577" s="151"/>
      <c r="MU4577" s="151"/>
      <c r="MV4577" s="151"/>
      <c r="MW4577" s="151"/>
      <c r="MX4577" s="151"/>
      <c r="MY4577" s="151"/>
      <c r="MZ4577" s="151"/>
      <c r="NA4577" s="151"/>
      <c r="NB4577" s="151"/>
      <c r="NC4577" s="151"/>
      <c r="ND4577" s="151"/>
      <c r="NE4577" s="151"/>
      <c r="NF4577" s="151"/>
      <c r="NG4577" s="151"/>
      <c r="NH4577" s="151"/>
      <c r="NI4577" s="151"/>
      <c r="NJ4577" s="151"/>
      <c r="NK4577" s="151"/>
      <c r="NL4577" s="151"/>
      <c r="NM4577" s="151"/>
      <c r="NN4577" s="151"/>
      <c r="NO4577" s="151"/>
      <c r="NP4577" s="151"/>
      <c r="NQ4577" s="151"/>
      <c r="NR4577" s="151"/>
      <c r="NS4577" s="151"/>
      <c r="NT4577" s="151"/>
      <c r="NU4577" s="151"/>
      <c r="NV4577" s="151"/>
      <c r="NW4577" s="151"/>
      <c r="NX4577" s="151"/>
      <c r="NY4577" s="151"/>
      <c r="NZ4577" s="151"/>
      <c r="OA4577" s="151"/>
      <c r="OB4577" s="151"/>
      <c r="OC4577" s="151"/>
      <c r="OD4577" s="151"/>
      <c r="OE4577" s="151"/>
      <c r="OF4577" s="151"/>
      <c r="OG4577" s="151"/>
      <c r="OH4577" s="151"/>
      <c r="OI4577" s="151"/>
      <c r="OJ4577" s="151"/>
      <c r="OK4577" s="151"/>
      <c r="OL4577" s="151"/>
      <c r="OM4577" s="151"/>
      <c r="ON4577" s="151"/>
      <c r="OO4577" s="151"/>
      <c r="OP4577" s="151"/>
      <c r="OQ4577" s="151"/>
      <c r="OR4577" s="151"/>
      <c r="OS4577" s="151"/>
      <c r="OT4577" s="151"/>
      <c r="OU4577" s="151"/>
      <c r="OV4577" s="151"/>
      <c r="OW4577" s="151"/>
      <c r="OX4577" s="151"/>
      <c r="OY4577" s="151"/>
      <c r="OZ4577" s="151"/>
      <c r="PA4577" s="151"/>
      <c r="PB4577" s="151"/>
      <c r="PC4577" s="151"/>
      <c r="PD4577" s="151"/>
      <c r="PE4577" s="151"/>
      <c r="PF4577" s="151"/>
      <c r="PG4577" s="151"/>
      <c r="PH4577" s="151"/>
      <c r="PI4577" s="151"/>
      <c r="PJ4577" s="151"/>
      <c r="PK4577" s="151"/>
      <c r="PL4577" s="151"/>
      <c r="PM4577" s="151"/>
      <c r="PN4577" s="151"/>
      <c r="PO4577" s="151"/>
      <c r="PP4577" s="151"/>
      <c r="PQ4577" s="151"/>
      <c r="PR4577" s="151"/>
      <c r="PS4577" s="151"/>
      <c r="PT4577" s="151"/>
      <c r="PU4577" s="151"/>
      <c r="PV4577" s="151"/>
      <c r="PW4577" s="151"/>
      <c r="PX4577" s="151"/>
      <c r="PY4577" s="151"/>
      <c r="PZ4577" s="151"/>
      <c r="QA4577" s="151"/>
      <c r="QB4577" s="151"/>
      <c r="QC4577" s="151"/>
      <c r="QD4577" s="151"/>
      <c r="QE4577" s="151"/>
      <c r="QF4577" s="151"/>
      <c r="QG4577" s="151"/>
      <c r="QH4577" s="151"/>
      <c r="QI4577" s="151"/>
      <c r="QJ4577" s="151"/>
      <c r="QK4577" s="151"/>
      <c r="QL4577" s="151"/>
      <c r="QM4577" s="151"/>
      <c r="QN4577" s="151"/>
      <c r="QO4577" s="151"/>
      <c r="QP4577" s="151"/>
      <c r="QQ4577" s="151"/>
      <c r="QR4577" s="151"/>
      <c r="QS4577" s="151"/>
      <c r="QT4577" s="151"/>
      <c r="QU4577" s="151"/>
      <c r="QV4577" s="151"/>
      <c r="QW4577" s="151"/>
      <c r="QX4577" s="151"/>
      <c r="QY4577" s="151"/>
      <c r="QZ4577" s="151"/>
      <c r="RA4577" s="151"/>
      <c r="RB4577" s="151"/>
      <c r="RC4577" s="151"/>
      <c r="RD4577" s="151"/>
      <c r="RE4577" s="151"/>
      <c r="RF4577" s="151"/>
      <c r="RG4577" s="151"/>
      <c r="RH4577" s="151"/>
      <c r="RI4577" s="151"/>
      <c r="RJ4577" s="151"/>
      <c r="RK4577" s="151"/>
      <c r="RL4577" s="151"/>
      <c r="RM4577" s="151"/>
      <c r="RN4577" s="151"/>
      <c r="RO4577" s="151"/>
      <c r="RP4577" s="151"/>
      <c r="RQ4577" s="151"/>
      <c r="RR4577" s="151"/>
      <c r="RS4577" s="151"/>
      <c r="RT4577" s="151"/>
      <c r="RU4577" s="151"/>
      <c r="RV4577" s="151"/>
      <c r="RW4577" s="151"/>
      <c r="RX4577" s="151"/>
      <c r="RY4577" s="151"/>
      <c r="RZ4577" s="151"/>
      <c r="SA4577" s="151"/>
      <c r="SB4577" s="151"/>
      <c r="SC4577" s="151"/>
      <c r="SD4577" s="151"/>
      <c r="SE4577" s="151"/>
      <c r="SF4577" s="151"/>
      <c r="SG4577" s="151"/>
      <c r="SH4577" s="151"/>
      <c r="SI4577" s="151"/>
      <c r="SJ4577" s="151"/>
      <c r="SK4577" s="151"/>
      <c r="SL4577" s="151"/>
      <c r="SM4577" s="151"/>
      <c r="SN4577" s="151"/>
      <c r="SO4577" s="151"/>
      <c r="SP4577" s="151"/>
      <c r="SQ4577" s="151"/>
      <c r="SR4577" s="151"/>
      <c r="SS4577" s="151"/>
      <c r="ST4577" s="151"/>
      <c r="SU4577" s="151"/>
      <c r="SV4577" s="151"/>
      <c r="SW4577" s="151"/>
      <c r="SX4577" s="151"/>
      <c r="SY4577" s="151"/>
      <c r="SZ4577" s="151"/>
      <c r="TA4577" s="151"/>
      <c r="TB4577" s="151"/>
      <c r="TC4577" s="151"/>
      <c r="TD4577" s="151"/>
      <c r="TE4577" s="151"/>
      <c r="TF4577" s="151"/>
      <c r="TG4577" s="151"/>
      <c r="TH4577" s="151"/>
      <c r="TI4577" s="151"/>
      <c r="TJ4577" s="151"/>
      <c r="TK4577" s="151"/>
      <c r="TL4577" s="151"/>
      <c r="TM4577" s="151"/>
      <c r="TN4577" s="151"/>
      <c r="TO4577" s="151"/>
      <c r="TP4577" s="151"/>
      <c r="TQ4577" s="151"/>
      <c r="TR4577" s="151"/>
      <c r="TS4577" s="151"/>
      <c r="TT4577" s="151"/>
      <c r="TU4577" s="151"/>
      <c r="TV4577" s="151"/>
      <c r="TW4577" s="151"/>
      <c r="TX4577" s="151"/>
      <c r="TY4577" s="151"/>
      <c r="TZ4577" s="151"/>
      <c r="UA4577" s="151"/>
      <c r="UB4577" s="151"/>
      <c r="UC4577" s="151"/>
      <c r="UD4577" s="151"/>
      <c r="UE4577" s="151"/>
      <c r="UF4577" s="151"/>
      <c r="UG4577" s="151"/>
      <c r="UH4577" s="151"/>
      <c r="UI4577" s="151"/>
      <c r="UJ4577" s="151"/>
      <c r="UK4577" s="151"/>
      <c r="UL4577" s="151"/>
      <c r="UM4577" s="151"/>
      <c r="UN4577" s="151"/>
      <c r="UO4577" s="151"/>
      <c r="UP4577" s="151"/>
      <c r="UQ4577" s="151"/>
      <c r="UR4577" s="151"/>
      <c r="US4577" s="151"/>
      <c r="UT4577" s="151"/>
      <c r="UU4577" s="151"/>
      <c r="UV4577" s="151"/>
      <c r="UW4577" s="151"/>
      <c r="UX4577" s="151"/>
      <c r="UY4577" s="151"/>
      <c r="UZ4577" s="151"/>
      <c r="VA4577" s="151"/>
      <c r="VB4577" s="151"/>
      <c r="VC4577" s="151"/>
      <c r="VD4577" s="151"/>
      <c r="VE4577" s="151"/>
      <c r="VF4577" s="151"/>
      <c r="VG4577" s="151"/>
      <c r="VH4577" s="151"/>
      <c r="VI4577" s="151"/>
      <c r="VJ4577" s="151"/>
      <c r="VK4577" s="151"/>
      <c r="VL4577" s="151"/>
      <c r="VM4577" s="151"/>
      <c r="VN4577" s="151"/>
      <c r="VO4577" s="151"/>
      <c r="VP4577" s="151"/>
      <c r="VQ4577" s="151"/>
      <c r="VR4577" s="151"/>
      <c r="VS4577" s="151"/>
      <c r="VT4577" s="151"/>
      <c r="VU4577" s="151"/>
      <c r="VV4577" s="151"/>
      <c r="VW4577" s="151"/>
      <c r="VX4577" s="151"/>
      <c r="VY4577" s="151"/>
      <c r="VZ4577" s="151"/>
      <c r="WA4577" s="151"/>
      <c r="WB4577" s="151"/>
      <c r="WC4577" s="151"/>
      <c r="WD4577" s="151"/>
      <c r="WE4577" s="151"/>
      <c r="WF4577" s="151"/>
      <c r="WG4577" s="151"/>
      <c r="WH4577" s="151"/>
      <c r="WI4577" s="151"/>
      <c r="WJ4577" s="151"/>
      <c r="WK4577" s="151"/>
      <c r="WL4577" s="151"/>
      <c r="WM4577" s="151"/>
      <c r="WN4577" s="151"/>
      <c r="WO4577" s="151"/>
      <c r="WP4577" s="151"/>
      <c r="WQ4577" s="151"/>
      <c r="WR4577" s="151"/>
      <c r="WS4577" s="151"/>
      <c r="WT4577" s="151"/>
      <c r="WU4577" s="151"/>
      <c r="WV4577" s="151"/>
      <c r="WW4577" s="151"/>
      <c r="WX4577" s="151"/>
      <c r="WY4577" s="151"/>
      <c r="WZ4577" s="151"/>
      <c r="XA4577" s="151"/>
      <c r="XB4577" s="151"/>
      <c r="XC4577" s="151"/>
      <c r="XD4577" s="151"/>
      <c r="XE4577" s="151"/>
      <c r="XF4577" s="151"/>
      <c r="XG4577" s="151"/>
      <c r="XH4577" s="151"/>
      <c r="XI4577" s="151"/>
      <c r="XJ4577" s="151"/>
      <c r="XK4577" s="151"/>
      <c r="XL4577" s="151"/>
      <c r="XM4577" s="151"/>
      <c r="XN4577" s="151"/>
      <c r="XO4577" s="151"/>
      <c r="XP4577" s="151"/>
      <c r="XQ4577" s="151"/>
      <c r="XR4577" s="151"/>
      <c r="XS4577" s="151"/>
      <c r="XT4577" s="151"/>
      <c r="XU4577" s="151"/>
      <c r="XV4577" s="151"/>
      <c r="XW4577" s="151"/>
      <c r="XX4577" s="151"/>
      <c r="XY4577" s="151"/>
      <c r="XZ4577" s="151"/>
      <c r="YA4577" s="151"/>
      <c r="YB4577" s="151"/>
      <c r="YC4577" s="151"/>
      <c r="YD4577" s="151"/>
      <c r="YE4577" s="151"/>
      <c r="YF4577" s="151"/>
      <c r="YG4577" s="151"/>
      <c r="YH4577" s="151"/>
      <c r="YI4577" s="151"/>
      <c r="YJ4577" s="151"/>
      <c r="YK4577" s="151"/>
      <c r="YL4577" s="151"/>
      <c r="YM4577" s="151"/>
      <c r="YN4577" s="151"/>
      <c r="YO4577" s="151"/>
      <c r="YP4577" s="151"/>
      <c r="YQ4577" s="151"/>
      <c r="YR4577" s="151"/>
      <c r="YS4577" s="151"/>
      <c r="YT4577" s="151"/>
      <c r="YU4577" s="151"/>
      <c r="YV4577" s="151"/>
      <c r="YW4577" s="151"/>
      <c r="YX4577" s="151"/>
      <c r="YY4577" s="151"/>
      <c r="YZ4577" s="151"/>
      <c r="ZA4577" s="151"/>
      <c r="ZB4577" s="151"/>
      <c r="ZC4577" s="151"/>
      <c r="ZD4577" s="151"/>
      <c r="ZE4577" s="151"/>
      <c r="ZF4577" s="151"/>
      <c r="ZG4577" s="151"/>
      <c r="ZH4577" s="151"/>
      <c r="ZI4577" s="151"/>
      <c r="ZJ4577" s="151"/>
      <c r="ZK4577" s="151"/>
      <c r="ZL4577" s="151"/>
      <c r="ZM4577" s="151"/>
      <c r="ZN4577" s="151"/>
      <c r="ZO4577" s="151"/>
      <c r="ZP4577" s="151"/>
      <c r="ZQ4577" s="151"/>
      <c r="ZR4577" s="151"/>
      <c r="ZS4577" s="151"/>
      <c r="ZT4577" s="151"/>
      <c r="ZU4577" s="151"/>
      <c r="ZV4577" s="151"/>
      <c r="ZW4577" s="151"/>
      <c r="ZX4577" s="151"/>
      <c r="ZY4577" s="151"/>
      <c r="ZZ4577" s="151"/>
      <c r="AAA4577" s="151"/>
      <c r="AAB4577" s="151"/>
      <c r="AAC4577" s="151"/>
      <c r="AAD4577" s="151"/>
      <c r="AAE4577" s="151"/>
      <c r="AAF4577" s="151"/>
      <c r="AAG4577" s="151"/>
      <c r="AAH4577" s="151"/>
      <c r="AAI4577" s="151"/>
      <c r="AAJ4577" s="151"/>
      <c r="AAK4577" s="151"/>
      <c r="AAL4577" s="151"/>
      <c r="AAM4577" s="151"/>
      <c r="AAN4577" s="151"/>
      <c r="AAO4577" s="151"/>
      <c r="AAP4577" s="151"/>
      <c r="AAQ4577" s="151"/>
      <c r="AAR4577" s="151"/>
      <c r="AAS4577" s="151"/>
      <c r="AAT4577" s="151"/>
      <c r="AAU4577" s="151"/>
      <c r="AAV4577" s="151"/>
      <c r="AAW4577" s="151"/>
      <c r="AAX4577" s="151"/>
      <c r="AAY4577" s="151"/>
      <c r="AAZ4577" s="151"/>
      <c r="ABA4577" s="151"/>
      <c r="ABB4577" s="151"/>
      <c r="ABC4577" s="151"/>
      <c r="ABD4577" s="151"/>
      <c r="ABE4577" s="151"/>
      <c r="ABF4577" s="151"/>
      <c r="ABG4577" s="151"/>
      <c r="ABH4577" s="151"/>
      <c r="ABI4577" s="151"/>
      <c r="ABJ4577" s="151"/>
      <c r="ABK4577" s="151"/>
      <c r="ABL4577" s="151"/>
      <c r="ABM4577" s="151"/>
      <c r="ABN4577" s="151"/>
      <c r="ABO4577" s="151"/>
      <c r="ABP4577" s="151"/>
      <c r="ABQ4577" s="151"/>
      <c r="ABR4577" s="151"/>
      <c r="ABS4577" s="151"/>
      <c r="ABT4577" s="151"/>
      <c r="ABU4577" s="151"/>
      <c r="ABV4577" s="151"/>
      <c r="ABW4577" s="151"/>
      <c r="ABX4577" s="151"/>
      <c r="ABY4577" s="151"/>
      <c r="ABZ4577" s="151"/>
      <c r="ACA4577" s="151"/>
      <c r="ACB4577" s="151"/>
      <c r="ACC4577" s="151"/>
      <c r="ACD4577" s="151"/>
      <c r="ACE4577" s="151"/>
      <c r="ACF4577" s="151"/>
      <c r="ACG4577" s="151"/>
      <c r="ACH4577" s="151"/>
      <c r="ACI4577" s="151"/>
      <c r="ACJ4577" s="151"/>
      <c r="ACK4577" s="151"/>
      <c r="ACL4577" s="151"/>
      <c r="ACM4577" s="151"/>
      <c r="ACN4577" s="151"/>
      <c r="ACO4577" s="151"/>
      <c r="ACP4577" s="151"/>
      <c r="ACQ4577" s="151"/>
      <c r="ACR4577" s="151"/>
      <c r="ACS4577" s="151"/>
      <c r="ACT4577" s="151"/>
      <c r="ACU4577" s="151"/>
      <c r="ACV4577" s="151"/>
      <c r="ACW4577" s="151"/>
      <c r="ACX4577" s="151"/>
      <c r="ACY4577" s="151"/>
      <c r="ACZ4577" s="151"/>
      <c r="ADA4577" s="151"/>
      <c r="ADB4577" s="151"/>
      <c r="ADC4577" s="151"/>
      <c r="ADD4577" s="151"/>
      <c r="ADE4577" s="151"/>
      <c r="ADF4577" s="151"/>
      <c r="ADG4577" s="151"/>
      <c r="ADH4577" s="151"/>
      <c r="ADI4577" s="151"/>
      <c r="ADJ4577" s="151"/>
      <c r="ADK4577" s="151"/>
      <c r="ADL4577" s="151"/>
      <c r="ADM4577" s="151"/>
      <c r="ADN4577" s="151"/>
      <c r="ADO4577" s="151"/>
      <c r="ADP4577" s="151"/>
      <c r="ADQ4577" s="151"/>
      <c r="ADR4577" s="151"/>
      <c r="ADS4577" s="151"/>
      <c r="ADT4577" s="151"/>
      <c r="ADU4577" s="151"/>
      <c r="ADV4577" s="151"/>
      <c r="ADW4577" s="151"/>
      <c r="ADX4577" s="151"/>
      <c r="ADY4577" s="151"/>
      <c r="ADZ4577" s="151"/>
      <c r="AEA4577" s="151"/>
      <c r="AEB4577" s="151"/>
      <c r="AEC4577" s="151"/>
      <c r="AED4577" s="151"/>
      <c r="AEE4577" s="151"/>
      <c r="AEF4577" s="151"/>
      <c r="AEG4577" s="151"/>
      <c r="AEH4577" s="151"/>
      <c r="AEI4577" s="151"/>
      <c r="AEJ4577" s="151"/>
      <c r="AEK4577" s="151"/>
      <c r="AEL4577" s="151"/>
      <c r="AEM4577" s="151"/>
      <c r="AEN4577" s="151"/>
      <c r="AEO4577" s="151"/>
      <c r="AEP4577" s="151"/>
      <c r="AEQ4577" s="151"/>
      <c r="AER4577" s="151"/>
      <c r="AES4577" s="151"/>
      <c r="AET4577" s="151"/>
      <c r="AEU4577" s="151"/>
      <c r="AEV4577" s="151"/>
      <c r="AEW4577" s="151"/>
      <c r="AEX4577" s="151"/>
      <c r="AEY4577" s="151"/>
      <c r="AEZ4577" s="151"/>
      <c r="AFA4577" s="151"/>
      <c r="AFB4577" s="151"/>
      <c r="AFC4577" s="151"/>
      <c r="AFD4577" s="151"/>
      <c r="AFE4577" s="151"/>
      <c r="AFF4577" s="151"/>
      <c r="AFG4577" s="151"/>
      <c r="AFH4577" s="151"/>
      <c r="AFI4577" s="151"/>
      <c r="AFJ4577" s="151"/>
      <c r="AFK4577" s="151"/>
      <c r="AFL4577" s="151"/>
      <c r="AFM4577" s="151"/>
      <c r="AFN4577" s="151"/>
      <c r="AFO4577" s="151"/>
      <c r="AFP4577" s="151"/>
      <c r="AFQ4577" s="151"/>
      <c r="AFR4577" s="151"/>
      <c r="AFS4577" s="151"/>
      <c r="AFT4577" s="151"/>
      <c r="AFU4577" s="151"/>
      <c r="AFV4577" s="151"/>
      <c r="AFW4577" s="151"/>
      <c r="AFX4577" s="151"/>
      <c r="AFY4577" s="151"/>
      <c r="AFZ4577" s="151"/>
      <c r="AGA4577" s="151"/>
      <c r="AGB4577" s="151"/>
      <c r="AGC4577" s="151"/>
      <c r="AGD4577" s="151"/>
      <c r="AGE4577" s="151"/>
      <c r="AGF4577" s="151"/>
      <c r="AGG4577" s="151"/>
      <c r="AGH4577" s="151"/>
      <c r="AGI4577" s="151"/>
      <c r="AGJ4577" s="151"/>
      <c r="AGK4577" s="151"/>
      <c r="AGL4577" s="151"/>
      <c r="AGM4577" s="151"/>
      <c r="AGN4577" s="151"/>
      <c r="AGO4577" s="151"/>
      <c r="AGP4577" s="151"/>
      <c r="AGQ4577" s="151"/>
      <c r="AGR4577" s="151"/>
      <c r="AGS4577" s="151"/>
      <c r="AGT4577" s="151"/>
      <c r="AGU4577" s="151"/>
      <c r="AGV4577" s="151"/>
      <c r="AGW4577" s="151"/>
      <c r="AGX4577" s="151"/>
      <c r="AGY4577" s="151"/>
      <c r="AGZ4577" s="151"/>
      <c r="AHA4577" s="151"/>
      <c r="AHB4577" s="151"/>
      <c r="AHC4577" s="151"/>
      <c r="AHD4577" s="151"/>
      <c r="AHE4577" s="151"/>
      <c r="AHF4577" s="151"/>
      <c r="AHG4577" s="151"/>
      <c r="AHH4577" s="151"/>
      <c r="AHI4577" s="151"/>
      <c r="AHJ4577" s="151"/>
      <c r="AHK4577" s="151"/>
      <c r="AHL4577" s="151"/>
      <c r="AHM4577" s="151"/>
      <c r="AHN4577" s="151"/>
      <c r="AHO4577" s="151"/>
      <c r="AHP4577" s="151"/>
      <c r="AHQ4577" s="151"/>
      <c r="AHR4577" s="151"/>
      <c r="AHS4577" s="151"/>
      <c r="AHT4577" s="151"/>
      <c r="AHU4577" s="151"/>
      <c r="AHV4577" s="151"/>
      <c r="AHW4577" s="151"/>
      <c r="AHX4577" s="151"/>
      <c r="AHY4577" s="151"/>
      <c r="AHZ4577" s="151"/>
      <c r="AIA4577" s="151"/>
      <c r="AIB4577" s="151"/>
      <c r="AIC4577" s="151"/>
      <c r="AID4577" s="151"/>
      <c r="AIE4577" s="151"/>
      <c r="AIF4577" s="151"/>
      <c r="AIG4577" s="151"/>
      <c r="AIH4577" s="151"/>
      <c r="AII4577" s="151"/>
      <c r="AIJ4577" s="151"/>
      <c r="AIK4577" s="151"/>
      <c r="AIL4577" s="151"/>
      <c r="AIM4577" s="151"/>
      <c r="AIN4577" s="151"/>
      <c r="AIO4577" s="151"/>
      <c r="AIP4577" s="151"/>
      <c r="AIQ4577" s="151"/>
      <c r="AIR4577" s="151"/>
      <c r="AIS4577" s="151"/>
      <c r="AIT4577" s="151"/>
      <c r="AIU4577" s="151"/>
      <c r="AIV4577" s="151"/>
      <c r="AIW4577" s="151"/>
      <c r="AIX4577" s="151"/>
      <c r="AIY4577" s="151"/>
      <c r="AIZ4577" s="151"/>
      <c r="AJA4577" s="151"/>
      <c r="AJB4577" s="151"/>
      <c r="AJC4577" s="151"/>
      <c r="AJD4577" s="151"/>
      <c r="AJE4577" s="151"/>
      <c r="AJF4577" s="151"/>
      <c r="AJG4577" s="151"/>
      <c r="AJH4577" s="151"/>
      <c r="AJI4577" s="151"/>
      <c r="AJJ4577" s="151"/>
      <c r="AJK4577" s="151"/>
      <c r="AJL4577" s="151"/>
      <c r="AJM4577" s="151"/>
      <c r="AJN4577" s="151"/>
      <c r="AJO4577" s="151"/>
      <c r="AJP4577" s="151"/>
      <c r="AJQ4577" s="151"/>
      <c r="AJR4577" s="151"/>
      <c r="AJS4577" s="151"/>
      <c r="AJT4577" s="151"/>
      <c r="AJU4577" s="151"/>
      <c r="AJV4577" s="151"/>
      <c r="AJW4577" s="151"/>
      <c r="AJX4577" s="151"/>
      <c r="AJY4577" s="151"/>
      <c r="AJZ4577" s="151"/>
      <c r="AKA4577" s="151"/>
      <c r="AKB4577" s="151"/>
      <c r="AKC4577" s="151"/>
      <c r="AKD4577" s="151"/>
      <c r="AKE4577" s="151"/>
      <c r="AKF4577" s="151"/>
      <c r="AKG4577" s="151"/>
      <c r="AKH4577" s="151"/>
      <c r="AKI4577" s="151"/>
      <c r="AKJ4577" s="151"/>
      <c r="AKK4577" s="151"/>
      <c r="AKL4577" s="151"/>
      <c r="AKM4577" s="151"/>
      <c r="AKN4577" s="151"/>
      <c r="AKO4577" s="151"/>
      <c r="AKP4577" s="151"/>
      <c r="AKQ4577" s="151"/>
      <c r="AKR4577" s="151"/>
      <c r="AKS4577" s="151"/>
      <c r="AKT4577" s="151"/>
      <c r="AKU4577" s="151"/>
      <c r="AKV4577" s="151"/>
      <c r="AKW4577" s="151"/>
      <c r="AKX4577" s="151"/>
      <c r="AKY4577" s="151"/>
      <c r="AKZ4577" s="151"/>
      <c r="ALA4577" s="151"/>
      <c r="ALB4577" s="151"/>
      <c r="ALC4577" s="151"/>
      <c r="ALD4577" s="151"/>
      <c r="ALE4577" s="151"/>
      <c r="ALF4577" s="151"/>
      <c r="ALG4577" s="151"/>
      <c r="ALH4577" s="151"/>
      <c r="ALI4577" s="151"/>
      <c r="ALJ4577" s="151"/>
      <c r="ALK4577" s="151"/>
      <c r="ALL4577" s="151"/>
      <c r="ALM4577" s="151"/>
      <c r="ALN4577" s="151"/>
      <c r="ALO4577" s="151"/>
      <c r="ALP4577" s="151"/>
      <c r="ALQ4577" s="151"/>
      <c r="ALR4577" s="151"/>
      <c r="ALS4577" s="151"/>
      <c r="ALT4577" s="151"/>
      <c r="ALU4577" s="151"/>
      <c r="ALV4577" s="151"/>
      <c r="ALW4577" s="151"/>
      <c r="ALX4577" s="151"/>
      <c r="ALY4577" s="151"/>
      <c r="ALZ4577" s="151"/>
      <c r="AMA4577" s="151"/>
      <c r="AMB4577" s="151"/>
      <c r="AMC4577" s="151"/>
      <c r="AMD4577" s="151"/>
      <c r="AME4577" s="151"/>
      <c r="AMF4577" s="151"/>
      <c r="AMG4577" s="151"/>
      <c r="AMH4577" s="151"/>
      <c r="AMI4577" s="151"/>
      <c r="AMJ4577" s="151"/>
      <c r="AMK4577" s="151"/>
      <c r="AML4577" s="151"/>
      <c r="AMM4577" s="151"/>
      <c r="AMN4577" s="151"/>
      <c r="AMO4577" s="151"/>
      <c r="AMP4577" s="151"/>
      <c r="AMQ4577" s="151"/>
      <c r="AMR4577" s="151"/>
      <c r="AMS4577" s="151"/>
      <c r="AMT4577" s="151"/>
      <c r="AMU4577" s="151"/>
      <c r="AMV4577" s="151"/>
      <c r="AMW4577" s="151"/>
      <c r="AMX4577" s="151"/>
      <c r="AMY4577" s="151"/>
      <c r="AMZ4577" s="151"/>
      <c r="ANA4577" s="151"/>
      <c r="ANB4577" s="151"/>
      <c r="ANC4577" s="151"/>
      <c r="AND4577" s="151"/>
      <c r="ANE4577" s="151"/>
      <c r="ANF4577" s="151"/>
      <c r="ANG4577" s="151"/>
      <c r="ANH4577" s="151"/>
      <c r="ANI4577" s="151"/>
      <c r="ANJ4577" s="151"/>
      <c r="ANK4577" s="151"/>
      <c r="ANL4577" s="151"/>
      <c r="ANM4577" s="151"/>
      <c r="ANN4577" s="151"/>
      <c r="ANO4577" s="151"/>
      <c r="ANP4577" s="151"/>
      <c r="ANQ4577" s="151"/>
      <c r="ANR4577" s="151"/>
      <c r="ANS4577" s="151"/>
      <c r="ANT4577" s="151"/>
      <c r="ANU4577" s="151"/>
      <c r="ANV4577" s="151"/>
      <c r="ANW4577" s="151"/>
      <c r="ANX4577" s="151"/>
      <c r="ANY4577" s="151"/>
      <c r="ANZ4577" s="151"/>
      <c r="AOA4577" s="151"/>
      <c r="AOB4577" s="151"/>
      <c r="AOC4577" s="151"/>
      <c r="AOD4577" s="151"/>
      <c r="AOE4577" s="151"/>
      <c r="AOF4577" s="151"/>
      <c r="AOG4577" s="151"/>
      <c r="AOH4577" s="151"/>
      <c r="AOI4577" s="151"/>
      <c r="AOJ4577" s="151"/>
      <c r="AOK4577" s="151"/>
      <c r="AOL4577" s="151"/>
      <c r="AOM4577" s="151"/>
      <c r="AON4577" s="151"/>
      <c r="AOO4577" s="151"/>
      <c r="AOP4577" s="151"/>
      <c r="AOQ4577" s="151"/>
      <c r="AOR4577" s="151"/>
      <c r="AOS4577" s="151"/>
      <c r="AOT4577" s="151"/>
      <c r="AOU4577" s="151"/>
      <c r="AOV4577" s="151"/>
      <c r="AOW4577" s="151"/>
      <c r="AOX4577" s="151"/>
      <c r="AOY4577" s="151"/>
      <c r="AOZ4577" s="151"/>
      <c r="APA4577" s="151"/>
      <c r="APB4577" s="151"/>
      <c r="APC4577" s="151"/>
      <c r="APD4577" s="151"/>
      <c r="APE4577" s="151"/>
      <c r="APF4577" s="151"/>
      <c r="APG4577" s="151"/>
      <c r="APH4577" s="151"/>
      <c r="API4577" s="151"/>
      <c r="APJ4577" s="151"/>
      <c r="APK4577" s="151"/>
      <c r="APL4577" s="151"/>
      <c r="APM4577" s="151"/>
      <c r="APN4577" s="151"/>
      <c r="APO4577" s="151"/>
      <c r="APP4577" s="151"/>
      <c r="APQ4577" s="151"/>
      <c r="APR4577" s="151"/>
      <c r="APS4577" s="151"/>
      <c r="APT4577" s="151"/>
      <c r="APU4577" s="151"/>
      <c r="APV4577" s="151"/>
      <c r="APW4577" s="151"/>
      <c r="APX4577" s="151"/>
      <c r="APY4577" s="151"/>
      <c r="APZ4577" s="151"/>
      <c r="AQA4577" s="151"/>
      <c r="AQB4577" s="151"/>
      <c r="AQC4577" s="151"/>
      <c r="AQD4577" s="151"/>
      <c r="AQE4577" s="151"/>
      <c r="AQF4577" s="151"/>
      <c r="AQG4577" s="151"/>
      <c r="AQH4577" s="151"/>
      <c r="AQI4577" s="151"/>
      <c r="AQJ4577" s="151"/>
      <c r="AQK4577" s="151"/>
      <c r="AQL4577" s="151"/>
      <c r="AQM4577" s="151"/>
      <c r="AQN4577" s="151"/>
      <c r="AQO4577" s="151"/>
      <c r="AQP4577" s="151"/>
      <c r="AQQ4577" s="151"/>
      <c r="AQR4577" s="151"/>
      <c r="AQS4577" s="151"/>
      <c r="AQT4577" s="151"/>
      <c r="AQU4577" s="151"/>
      <c r="AQV4577" s="151"/>
      <c r="AQW4577" s="151"/>
      <c r="AQX4577" s="151"/>
      <c r="AQY4577" s="151"/>
      <c r="AQZ4577" s="151"/>
      <c r="ARA4577" s="151"/>
      <c r="ARB4577" s="151"/>
      <c r="ARC4577" s="151"/>
      <c r="ARD4577" s="151"/>
      <c r="ARE4577" s="151"/>
      <c r="ARF4577" s="151"/>
      <c r="ARG4577" s="151"/>
      <c r="ARH4577" s="151"/>
      <c r="ARI4577" s="151"/>
      <c r="ARJ4577" s="151"/>
      <c r="ARK4577" s="151"/>
      <c r="ARL4577" s="151"/>
      <c r="ARM4577" s="151"/>
      <c r="ARN4577" s="151"/>
      <c r="ARO4577" s="151"/>
      <c r="ARP4577" s="151"/>
      <c r="ARQ4577" s="151"/>
      <c r="ARR4577" s="151"/>
      <c r="ARS4577" s="151"/>
      <c r="ART4577" s="151"/>
      <c r="ARU4577" s="151"/>
      <c r="ARV4577" s="151"/>
      <c r="ARW4577" s="151"/>
      <c r="ARX4577" s="151"/>
      <c r="ARY4577" s="151"/>
      <c r="ARZ4577" s="151"/>
      <c r="ASA4577" s="151"/>
      <c r="ASB4577" s="151"/>
      <c r="ASC4577" s="151"/>
      <c r="ASD4577" s="151"/>
      <c r="ASE4577" s="151"/>
      <c r="ASF4577" s="151"/>
      <c r="ASG4577" s="151"/>
      <c r="ASH4577" s="151"/>
      <c r="ASI4577" s="151"/>
      <c r="ASJ4577" s="151"/>
      <c r="ASK4577" s="151"/>
      <c r="ASL4577" s="151"/>
      <c r="ASM4577" s="151"/>
      <c r="ASN4577" s="151"/>
      <c r="ASO4577" s="151"/>
      <c r="ASP4577" s="151"/>
      <c r="ASQ4577" s="151"/>
      <c r="ASR4577" s="151"/>
      <c r="ASS4577" s="151"/>
      <c r="AST4577" s="151"/>
      <c r="ASU4577" s="151"/>
      <c r="ASV4577" s="151"/>
      <c r="ASW4577" s="151"/>
      <c r="ASX4577" s="151"/>
      <c r="ASY4577" s="151"/>
      <c r="ASZ4577" s="151"/>
      <c r="ATA4577" s="151"/>
      <c r="ATB4577" s="151"/>
      <c r="ATC4577" s="151"/>
      <c r="ATD4577" s="151"/>
      <c r="ATE4577" s="151"/>
      <c r="ATF4577" s="151"/>
      <c r="ATG4577" s="151"/>
      <c r="ATH4577" s="151"/>
      <c r="ATI4577" s="151"/>
      <c r="ATJ4577" s="151"/>
      <c r="ATK4577" s="151"/>
      <c r="ATL4577" s="151"/>
      <c r="ATM4577" s="151"/>
      <c r="ATN4577" s="151"/>
      <c r="ATO4577" s="151"/>
      <c r="ATP4577" s="151"/>
      <c r="ATQ4577" s="151"/>
      <c r="ATR4577" s="151"/>
      <c r="ATS4577" s="151"/>
      <c r="ATT4577" s="151"/>
      <c r="ATU4577" s="151"/>
      <c r="ATV4577" s="151"/>
      <c r="ATW4577" s="151"/>
      <c r="ATX4577" s="151"/>
      <c r="ATY4577" s="151"/>
      <c r="ATZ4577" s="151"/>
      <c r="AUA4577" s="151"/>
      <c r="AUB4577" s="151"/>
      <c r="AUC4577" s="151"/>
      <c r="AUD4577" s="151"/>
      <c r="AUE4577" s="151"/>
      <c r="AUF4577" s="151"/>
      <c r="AUG4577" s="151"/>
      <c r="AUH4577" s="151"/>
      <c r="AUI4577" s="151"/>
      <c r="AUJ4577" s="151"/>
      <c r="AUK4577" s="151"/>
      <c r="AUL4577" s="151"/>
      <c r="AUM4577" s="151"/>
      <c r="AUN4577" s="151"/>
      <c r="AUO4577" s="151"/>
      <c r="AUP4577" s="151"/>
      <c r="AUQ4577" s="151"/>
      <c r="AUR4577" s="151"/>
      <c r="AUS4577" s="151"/>
      <c r="AUT4577" s="151"/>
      <c r="AUU4577" s="151"/>
      <c r="AUV4577" s="151"/>
      <c r="AUW4577" s="151"/>
      <c r="AUX4577" s="151"/>
      <c r="AUY4577" s="151"/>
      <c r="AUZ4577" s="151"/>
      <c r="AVA4577" s="151"/>
      <c r="AVB4577" s="151"/>
      <c r="AVC4577" s="151"/>
      <c r="AVD4577" s="151"/>
      <c r="AVE4577" s="151"/>
      <c r="AVF4577" s="151"/>
      <c r="AVG4577" s="151"/>
      <c r="AVH4577" s="151"/>
      <c r="AVI4577" s="151"/>
      <c r="AVJ4577" s="151"/>
      <c r="AVK4577" s="151"/>
      <c r="AVL4577" s="151"/>
      <c r="AVM4577" s="151"/>
      <c r="AVN4577" s="151"/>
      <c r="AVO4577" s="151"/>
      <c r="AVP4577" s="151"/>
      <c r="AVQ4577" s="151"/>
      <c r="AVR4577" s="151"/>
      <c r="AVS4577" s="151"/>
      <c r="AVT4577" s="151"/>
      <c r="AVU4577" s="151"/>
      <c r="AVV4577" s="151"/>
      <c r="AVW4577" s="151"/>
      <c r="AVX4577" s="151"/>
      <c r="AVY4577" s="151"/>
      <c r="AVZ4577" s="151"/>
      <c r="AWA4577" s="151"/>
      <c r="AWB4577" s="151"/>
      <c r="AWC4577" s="151"/>
      <c r="AWD4577" s="151"/>
      <c r="AWE4577" s="151"/>
      <c r="AWF4577" s="151"/>
      <c r="AWG4577" s="151"/>
      <c r="AWH4577" s="151"/>
      <c r="AWI4577" s="151"/>
      <c r="AWJ4577" s="151"/>
      <c r="AWK4577" s="151"/>
      <c r="AWL4577" s="151"/>
      <c r="AWM4577" s="151"/>
      <c r="AWN4577" s="151"/>
      <c r="AWO4577" s="151"/>
      <c r="AWP4577" s="151"/>
      <c r="AWQ4577" s="151"/>
      <c r="AWR4577" s="151"/>
      <c r="AWS4577" s="151"/>
      <c r="AWT4577" s="151"/>
      <c r="AWU4577" s="151"/>
      <c r="AWV4577" s="151"/>
      <c r="AWW4577" s="151"/>
      <c r="AWX4577" s="151"/>
      <c r="AWY4577" s="151"/>
      <c r="AWZ4577" s="151"/>
      <c r="AXA4577" s="151"/>
      <c r="AXB4577" s="151"/>
      <c r="AXC4577" s="151"/>
      <c r="AXD4577" s="151"/>
      <c r="AXE4577" s="151"/>
      <c r="AXF4577" s="151"/>
      <c r="AXG4577" s="151"/>
      <c r="AXH4577" s="151"/>
      <c r="AXI4577" s="151"/>
      <c r="AXJ4577" s="151"/>
      <c r="AXK4577" s="151"/>
      <c r="AXL4577" s="151"/>
      <c r="AXM4577" s="151"/>
      <c r="AXN4577" s="151"/>
      <c r="AXO4577" s="151"/>
      <c r="AXP4577" s="151"/>
      <c r="AXQ4577" s="151"/>
      <c r="AXR4577" s="151"/>
      <c r="AXS4577" s="151"/>
      <c r="AXT4577" s="151"/>
      <c r="AXU4577" s="151"/>
      <c r="AXV4577" s="151"/>
      <c r="AXW4577" s="151"/>
      <c r="AXX4577" s="151"/>
      <c r="AXY4577" s="151"/>
      <c r="AXZ4577" s="151"/>
      <c r="AYA4577" s="151"/>
      <c r="AYB4577" s="151"/>
      <c r="AYC4577" s="151"/>
      <c r="AYD4577" s="151"/>
      <c r="AYE4577" s="151"/>
      <c r="AYF4577" s="151"/>
      <c r="AYG4577" s="151"/>
      <c r="AYH4577" s="151"/>
      <c r="AYI4577" s="151"/>
      <c r="AYJ4577" s="151"/>
      <c r="AYK4577" s="151"/>
      <c r="AYL4577" s="151"/>
      <c r="AYM4577" s="151"/>
      <c r="AYN4577" s="151"/>
      <c r="AYO4577" s="151"/>
      <c r="AYP4577" s="151"/>
      <c r="AYQ4577" s="151"/>
      <c r="AYR4577" s="151"/>
      <c r="AYS4577" s="151"/>
      <c r="AYT4577" s="151"/>
      <c r="AYU4577" s="151"/>
      <c r="AYV4577" s="151"/>
      <c r="AYW4577" s="151"/>
      <c r="AYX4577" s="151"/>
      <c r="AYY4577" s="151"/>
      <c r="AYZ4577" s="151"/>
      <c r="AZA4577" s="151"/>
      <c r="AZB4577" s="151"/>
      <c r="AZC4577" s="151"/>
      <c r="AZD4577" s="151"/>
      <c r="AZE4577" s="151"/>
      <c r="AZF4577" s="151"/>
      <c r="AZG4577" s="151"/>
      <c r="AZH4577" s="151"/>
      <c r="AZI4577" s="151"/>
      <c r="AZJ4577" s="151"/>
      <c r="AZK4577" s="151"/>
      <c r="AZL4577" s="151"/>
      <c r="AZM4577" s="151"/>
      <c r="AZN4577" s="151"/>
      <c r="AZO4577" s="151"/>
      <c r="AZP4577" s="151"/>
      <c r="AZQ4577" s="151"/>
      <c r="AZR4577" s="151"/>
      <c r="AZS4577" s="151"/>
      <c r="AZT4577" s="151"/>
      <c r="AZU4577" s="151"/>
      <c r="AZV4577" s="151"/>
      <c r="AZW4577" s="151"/>
      <c r="AZX4577" s="151"/>
      <c r="AZY4577" s="151"/>
      <c r="AZZ4577" s="151"/>
      <c r="BAA4577" s="151"/>
      <c r="BAB4577" s="151"/>
      <c r="BAC4577" s="151"/>
      <c r="BAD4577" s="151"/>
      <c r="BAE4577" s="151"/>
      <c r="BAF4577" s="151"/>
      <c r="BAG4577" s="151"/>
      <c r="BAH4577" s="151"/>
      <c r="BAI4577" s="151"/>
      <c r="BAJ4577" s="151"/>
      <c r="BAK4577" s="151"/>
      <c r="BAL4577" s="151"/>
      <c r="BAM4577" s="151"/>
      <c r="BAN4577" s="151"/>
      <c r="BAO4577" s="151"/>
      <c r="BAP4577" s="151"/>
      <c r="BAQ4577" s="151"/>
      <c r="BAR4577" s="151"/>
      <c r="BAS4577" s="151"/>
      <c r="BAT4577" s="151"/>
      <c r="BAU4577" s="151"/>
      <c r="BAV4577" s="151"/>
      <c r="BAW4577" s="151"/>
      <c r="BAX4577" s="151"/>
      <c r="BAY4577" s="151"/>
      <c r="BAZ4577" s="151"/>
      <c r="BBA4577" s="151"/>
      <c r="BBB4577" s="151"/>
      <c r="BBC4577" s="151"/>
      <c r="BBD4577" s="151"/>
      <c r="BBE4577" s="151"/>
      <c r="BBF4577" s="151"/>
      <c r="BBG4577" s="151"/>
      <c r="BBH4577" s="151"/>
      <c r="BBI4577" s="151"/>
      <c r="BBJ4577" s="151"/>
      <c r="BBK4577" s="151"/>
      <c r="BBL4577" s="151"/>
      <c r="BBM4577" s="151"/>
      <c r="BBN4577" s="151"/>
      <c r="BBO4577" s="151"/>
      <c r="BBP4577" s="151"/>
      <c r="BBQ4577" s="151"/>
      <c r="BBR4577" s="151"/>
      <c r="BBS4577" s="151"/>
      <c r="BBT4577" s="151"/>
      <c r="BBU4577" s="151"/>
      <c r="BBV4577" s="151"/>
      <c r="BBW4577" s="151"/>
      <c r="BBX4577" s="151"/>
      <c r="BBY4577" s="151"/>
      <c r="BBZ4577" s="151"/>
      <c r="BCA4577" s="151"/>
      <c r="BCB4577" s="151"/>
      <c r="BCC4577" s="151"/>
      <c r="BCD4577" s="151"/>
      <c r="BCE4577" s="151"/>
      <c r="BCF4577" s="151"/>
      <c r="BCG4577" s="151"/>
      <c r="BCH4577" s="151"/>
      <c r="BCI4577" s="151"/>
      <c r="BCJ4577" s="151"/>
      <c r="BCK4577" s="151"/>
      <c r="BCL4577" s="151"/>
      <c r="BCM4577" s="151"/>
      <c r="BCN4577" s="151"/>
      <c r="BCO4577" s="151"/>
      <c r="BCP4577" s="151"/>
      <c r="BCQ4577" s="151"/>
      <c r="BCR4577" s="151"/>
      <c r="BCS4577" s="151"/>
      <c r="BCT4577" s="151"/>
      <c r="BCU4577" s="151"/>
      <c r="BCV4577" s="151"/>
      <c r="BCW4577" s="151"/>
      <c r="BCX4577" s="151"/>
      <c r="BCY4577" s="151"/>
      <c r="BCZ4577" s="151"/>
      <c r="BDA4577" s="151"/>
      <c r="BDB4577" s="151"/>
      <c r="BDC4577" s="151"/>
      <c r="BDD4577" s="151"/>
      <c r="BDE4577" s="151"/>
      <c r="BDF4577" s="151"/>
      <c r="BDG4577" s="151"/>
      <c r="BDH4577" s="151"/>
      <c r="BDI4577" s="151"/>
      <c r="BDJ4577" s="151"/>
      <c r="BDK4577" s="151"/>
      <c r="BDL4577" s="151"/>
      <c r="BDM4577" s="151"/>
      <c r="BDN4577" s="151"/>
      <c r="BDO4577" s="151"/>
      <c r="BDP4577" s="151"/>
      <c r="BDQ4577" s="151"/>
      <c r="BDR4577" s="151"/>
      <c r="BDS4577" s="151"/>
      <c r="BDT4577" s="151"/>
      <c r="BDU4577" s="151"/>
      <c r="BDV4577" s="151"/>
      <c r="BDW4577" s="151"/>
      <c r="BDX4577" s="151"/>
      <c r="BDY4577" s="151"/>
      <c r="BDZ4577" s="151"/>
      <c r="BEA4577" s="151"/>
      <c r="BEB4577" s="151"/>
      <c r="BEC4577" s="151"/>
      <c r="BED4577" s="151"/>
      <c r="BEE4577" s="151"/>
      <c r="BEF4577" s="151"/>
      <c r="BEG4577" s="151"/>
      <c r="BEH4577" s="151"/>
      <c r="BEI4577" s="151"/>
      <c r="BEJ4577" s="151"/>
      <c r="BEK4577" s="151"/>
      <c r="BEL4577" s="151"/>
      <c r="BEM4577" s="151"/>
      <c r="BEN4577" s="151"/>
      <c r="BEO4577" s="151"/>
      <c r="BEP4577" s="151"/>
      <c r="BEQ4577" s="151"/>
      <c r="BER4577" s="151"/>
      <c r="BES4577" s="151"/>
      <c r="BET4577" s="151"/>
      <c r="BEU4577" s="151"/>
      <c r="BEV4577" s="151"/>
      <c r="BEW4577" s="151"/>
      <c r="BEX4577" s="151"/>
      <c r="BEY4577" s="151"/>
      <c r="BEZ4577" s="151"/>
      <c r="BFA4577" s="151"/>
      <c r="BFB4577" s="151"/>
      <c r="BFC4577" s="151"/>
      <c r="BFD4577" s="151"/>
      <c r="BFE4577" s="151"/>
      <c r="BFF4577" s="151"/>
      <c r="BFG4577" s="151"/>
      <c r="BFH4577" s="151"/>
      <c r="BFI4577" s="151"/>
      <c r="BFJ4577" s="151"/>
      <c r="BFK4577" s="151"/>
      <c r="BFL4577" s="151"/>
      <c r="BFM4577" s="151"/>
      <c r="BFN4577" s="151"/>
      <c r="BFO4577" s="151"/>
      <c r="BFP4577" s="151"/>
      <c r="BFQ4577" s="151"/>
      <c r="BFR4577" s="151"/>
      <c r="BFS4577" s="151"/>
      <c r="BFT4577" s="151"/>
      <c r="BFU4577" s="151"/>
      <c r="BFV4577" s="151"/>
      <c r="BFW4577" s="151"/>
      <c r="BFX4577" s="151"/>
      <c r="BFY4577" s="151"/>
      <c r="BFZ4577" s="151"/>
      <c r="BGA4577" s="151"/>
      <c r="BGB4577" s="151"/>
      <c r="BGC4577" s="151"/>
      <c r="BGD4577" s="151"/>
      <c r="BGE4577" s="151"/>
      <c r="BGF4577" s="151"/>
      <c r="BGG4577" s="151"/>
      <c r="BGH4577" s="151"/>
      <c r="BGI4577" s="151"/>
      <c r="BGJ4577" s="151"/>
      <c r="BGK4577" s="151"/>
      <c r="BGL4577" s="151"/>
      <c r="BGM4577" s="151"/>
      <c r="BGN4577" s="151"/>
      <c r="BGO4577" s="151"/>
      <c r="BGP4577" s="151"/>
      <c r="BGQ4577" s="151"/>
      <c r="BGR4577" s="151"/>
      <c r="BGS4577" s="151"/>
      <c r="BGT4577" s="151"/>
      <c r="BGU4577" s="151"/>
      <c r="BGV4577" s="151"/>
      <c r="BGW4577" s="151"/>
      <c r="BGX4577" s="151"/>
      <c r="BGY4577" s="151"/>
      <c r="BGZ4577" s="151"/>
      <c r="BHA4577" s="151"/>
      <c r="BHB4577" s="151"/>
      <c r="BHC4577" s="151"/>
      <c r="BHD4577" s="151"/>
      <c r="BHE4577" s="151"/>
      <c r="BHF4577" s="151"/>
      <c r="BHG4577" s="151"/>
      <c r="BHH4577" s="151"/>
      <c r="BHI4577" s="151"/>
      <c r="BHJ4577" s="151"/>
      <c r="BHK4577" s="151"/>
      <c r="BHL4577" s="151"/>
      <c r="BHM4577" s="151"/>
      <c r="BHN4577" s="151"/>
      <c r="BHO4577" s="151"/>
      <c r="BHP4577" s="151"/>
      <c r="BHQ4577" s="151"/>
      <c r="BHR4577" s="151"/>
      <c r="BHS4577" s="151"/>
      <c r="BHT4577" s="151"/>
      <c r="BHU4577" s="151"/>
      <c r="BHV4577" s="151"/>
      <c r="BHW4577" s="151"/>
      <c r="BHX4577" s="151"/>
      <c r="BHY4577" s="151"/>
      <c r="BHZ4577" s="151"/>
      <c r="BIA4577" s="151"/>
      <c r="BIB4577" s="151"/>
      <c r="BIC4577" s="151"/>
      <c r="BID4577" s="151"/>
      <c r="BIE4577" s="151"/>
      <c r="BIF4577" s="151"/>
      <c r="BIG4577" s="151"/>
      <c r="BIH4577" s="151"/>
      <c r="BII4577" s="151"/>
      <c r="BIJ4577" s="151"/>
      <c r="BIK4577" s="151"/>
      <c r="BIL4577" s="151"/>
      <c r="BIM4577" s="151"/>
      <c r="BIN4577" s="151"/>
      <c r="BIO4577" s="151"/>
      <c r="BIP4577" s="151"/>
      <c r="BIQ4577" s="151"/>
      <c r="BIR4577" s="151"/>
      <c r="BIS4577" s="151"/>
      <c r="BIT4577" s="151"/>
      <c r="BIU4577" s="151"/>
      <c r="BIV4577" s="151"/>
      <c r="BIW4577" s="151"/>
      <c r="BIX4577" s="151"/>
      <c r="BIY4577" s="151"/>
      <c r="BIZ4577" s="151"/>
      <c r="BJA4577" s="151"/>
      <c r="BJB4577" s="151"/>
      <c r="BJC4577" s="151"/>
      <c r="BJD4577" s="151"/>
      <c r="BJE4577" s="151"/>
      <c r="BJF4577" s="151"/>
      <c r="BJG4577" s="151"/>
      <c r="BJH4577" s="151"/>
      <c r="BJI4577" s="151"/>
      <c r="BJJ4577" s="151"/>
      <c r="BJK4577" s="151"/>
      <c r="BJL4577" s="151"/>
      <c r="BJM4577" s="151"/>
      <c r="BJN4577" s="151"/>
      <c r="BJO4577" s="151"/>
      <c r="BJP4577" s="151"/>
      <c r="BJQ4577" s="151"/>
      <c r="BJR4577" s="151"/>
      <c r="BJS4577" s="151"/>
      <c r="BJT4577" s="151"/>
      <c r="BJU4577" s="151"/>
      <c r="BJV4577" s="151"/>
      <c r="BJW4577" s="151"/>
      <c r="BJX4577" s="151"/>
      <c r="BJY4577" s="151"/>
      <c r="BJZ4577" s="151"/>
      <c r="BKA4577" s="151"/>
      <c r="BKB4577" s="151"/>
      <c r="BKC4577" s="151"/>
      <c r="BKD4577" s="151"/>
      <c r="BKE4577" s="151"/>
      <c r="BKF4577" s="151"/>
      <c r="BKG4577" s="151"/>
      <c r="BKH4577" s="151"/>
      <c r="BKI4577" s="151"/>
      <c r="BKJ4577" s="151"/>
      <c r="BKK4577" s="151"/>
      <c r="BKL4577" s="151"/>
      <c r="BKM4577" s="151"/>
      <c r="BKN4577" s="151"/>
      <c r="BKO4577" s="151"/>
      <c r="BKP4577" s="151"/>
      <c r="BKQ4577" s="151"/>
      <c r="BKR4577" s="151"/>
      <c r="BKS4577" s="151"/>
      <c r="BKT4577" s="151"/>
      <c r="BKU4577" s="151"/>
      <c r="BKV4577" s="151"/>
      <c r="BKW4577" s="151"/>
      <c r="BKX4577" s="151"/>
      <c r="BKY4577" s="151"/>
      <c r="BKZ4577" s="151"/>
      <c r="BLA4577" s="151"/>
      <c r="BLB4577" s="151"/>
      <c r="BLC4577" s="151"/>
      <c r="BLD4577" s="151"/>
      <c r="BLE4577" s="151"/>
      <c r="BLF4577" s="151"/>
      <c r="BLG4577" s="151"/>
      <c r="BLH4577" s="151"/>
      <c r="BLI4577" s="151"/>
      <c r="BLJ4577" s="151"/>
      <c r="BLK4577" s="151"/>
      <c r="BLL4577" s="151"/>
      <c r="BLM4577" s="151"/>
      <c r="BLN4577" s="151"/>
      <c r="BLO4577" s="151"/>
      <c r="BLP4577" s="151"/>
      <c r="BLQ4577" s="151"/>
      <c r="BLR4577" s="151"/>
      <c r="BLS4577" s="151"/>
      <c r="BLT4577" s="151"/>
      <c r="BLU4577" s="151"/>
      <c r="BLV4577" s="151"/>
      <c r="BLW4577" s="151"/>
      <c r="BLX4577" s="151"/>
      <c r="BLY4577" s="151"/>
      <c r="BLZ4577" s="151"/>
      <c r="BMA4577" s="151"/>
      <c r="BMB4577" s="151"/>
      <c r="BMC4577" s="151"/>
      <c r="BMD4577" s="151"/>
      <c r="BME4577" s="151"/>
      <c r="BMF4577" s="151"/>
      <c r="BMG4577" s="151"/>
      <c r="BMH4577" s="151"/>
      <c r="BMI4577" s="151"/>
      <c r="BMJ4577" s="151"/>
      <c r="BMK4577" s="151"/>
      <c r="BML4577" s="151"/>
      <c r="BMM4577" s="151"/>
      <c r="BMN4577" s="151"/>
      <c r="BMO4577" s="151"/>
      <c r="BMP4577" s="151"/>
      <c r="BMQ4577" s="151"/>
      <c r="BMR4577" s="151"/>
      <c r="BMS4577" s="151"/>
      <c r="BMT4577" s="151"/>
      <c r="BMU4577" s="151"/>
      <c r="BMV4577" s="151"/>
      <c r="BMW4577" s="151"/>
      <c r="BMX4577" s="151"/>
      <c r="BMY4577" s="151"/>
      <c r="BMZ4577" s="151"/>
      <c r="BNA4577" s="151"/>
      <c r="BNB4577" s="151"/>
      <c r="BNC4577" s="151"/>
      <c r="BND4577" s="151"/>
      <c r="BNE4577" s="151"/>
      <c r="BNF4577" s="151"/>
      <c r="BNG4577" s="151"/>
      <c r="BNH4577" s="151"/>
      <c r="BNI4577" s="151"/>
      <c r="BNJ4577" s="151"/>
      <c r="BNK4577" s="151"/>
      <c r="BNL4577" s="151"/>
      <c r="BNM4577" s="151"/>
      <c r="BNN4577" s="151"/>
      <c r="BNO4577" s="151"/>
      <c r="BNP4577" s="151"/>
      <c r="BNQ4577" s="151"/>
      <c r="BNR4577" s="151"/>
      <c r="BNS4577" s="151"/>
      <c r="BNT4577" s="151"/>
      <c r="BNU4577" s="151"/>
      <c r="BNV4577" s="151"/>
      <c r="BNW4577" s="151"/>
      <c r="BNX4577" s="151"/>
      <c r="BNY4577" s="151"/>
      <c r="BNZ4577" s="151"/>
      <c r="BOA4577" s="151"/>
      <c r="BOB4577" s="151"/>
      <c r="BOC4577" s="151"/>
      <c r="BOD4577" s="151"/>
      <c r="BOE4577" s="151"/>
      <c r="BOF4577" s="151"/>
      <c r="BOG4577" s="151"/>
      <c r="BOH4577" s="151"/>
      <c r="BOI4577" s="151"/>
      <c r="BOJ4577" s="151"/>
      <c r="BOK4577" s="151"/>
      <c r="BOL4577" s="151"/>
      <c r="BOM4577" s="151"/>
      <c r="BON4577" s="151"/>
      <c r="BOO4577" s="151"/>
      <c r="BOP4577" s="151"/>
      <c r="BOQ4577" s="151"/>
      <c r="BOR4577" s="151"/>
      <c r="BOS4577" s="151"/>
      <c r="BOT4577" s="151"/>
      <c r="BOU4577" s="151"/>
      <c r="BOV4577" s="151"/>
      <c r="BOW4577" s="151"/>
      <c r="BOX4577" s="151"/>
      <c r="BOY4577" s="151"/>
      <c r="BOZ4577" s="151"/>
      <c r="BPA4577" s="151"/>
      <c r="BPB4577" s="151"/>
      <c r="BPC4577" s="151"/>
      <c r="BPD4577" s="151"/>
      <c r="BPE4577" s="151"/>
      <c r="BPF4577" s="151"/>
      <c r="BPG4577" s="151"/>
      <c r="BPH4577" s="151"/>
      <c r="BPI4577" s="151"/>
      <c r="BPJ4577" s="151"/>
      <c r="BPK4577" s="151"/>
      <c r="BPL4577" s="151"/>
      <c r="BPM4577" s="151"/>
      <c r="BPN4577" s="151"/>
      <c r="BPO4577" s="151"/>
      <c r="BPP4577" s="151"/>
      <c r="BPQ4577" s="151"/>
      <c r="BPR4577" s="151"/>
      <c r="BPS4577" s="151"/>
      <c r="BPT4577" s="151"/>
      <c r="BPU4577" s="151"/>
      <c r="BPV4577" s="151"/>
      <c r="BPW4577" s="151"/>
      <c r="BPX4577" s="151"/>
      <c r="BPY4577" s="151"/>
      <c r="BPZ4577" s="151"/>
      <c r="BQA4577" s="151"/>
      <c r="BQB4577" s="151"/>
      <c r="BQC4577" s="151"/>
      <c r="BQD4577" s="151"/>
      <c r="BQE4577" s="151"/>
      <c r="BQF4577" s="151"/>
      <c r="BQG4577" s="151"/>
      <c r="BQH4577" s="151"/>
      <c r="BQI4577" s="151"/>
      <c r="BQJ4577" s="151"/>
      <c r="BQK4577" s="151"/>
      <c r="BQL4577" s="151"/>
      <c r="BQM4577" s="151"/>
      <c r="BQN4577" s="151"/>
      <c r="BQO4577" s="151"/>
      <c r="BQP4577" s="151"/>
      <c r="BQQ4577" s="151"/>
      <c r="BQR4577" s="151"/>
      <c r="BQS4577" s="151"/>
      <c r="BQT4577" s="151"/>
      <c r="BQU4577" s="151"/>
      <c r="BQV4577" s="151"/>
      <c r="BQW4577" s="151"/>
      <c r="BQX4577" s="151"/>
      <c r="BQY4577" s="151"/>
      <c r="BQZ4577" s="151"/>
      <c r="BRA4577" s="151"/>
      <c r="BRB4577" s="151"/>
      <c r="BRC4577" s="151"/>
      <c r="BRD4577" s="151"/>
      <c r="BRE4577" s="151"/>
      <c r="BRF4577" s="151"/>
      <c r="BRG4577" s="151"/>
      <c r="BRH4577" s="151"/>
      <c r="BRI4577" s="151"/>
      <c r="BRJ4577" s="151"/>
      <c r="BRK4577" s="151"/>
      <c r="BRL4577" s="151"/>
      <c r="BRM4577" s="151"/>
      <c r="BRN4577" s="151"/>
      <c r="BRO4577" s="151"/>
      <c r="BRP4577" s="151"/>
      <c r="BRQ4577" s="151"/>
      <c r="BRR4577" s="151"/>
      <c r="BRS4577" s="151"/>
      <c r="BRT4577" s="151"/>
      <c r="BRU4577" s="151"/>
      <c r="BRV4577" s="151"/>
      <c r="BRW4577" s="151"/>
      <c r="BRX4577" s="151"/>
      <c r="BRY4577" s="151"/>
      <c r="BRZ4577" s="151"/>
      <c r="BSA4577" s="151"/>
      <c r="BSB4577" s="151"/>
      <c r="BSC4577" s="151"/>
      <c r="BSD4577" s="151"/>
      <c r="BSE4577" s="151"/>
      <c r="BSF4577" s="151"/>
      <c r="BSG4577" s="151"/>
      <c r="BSH4577" s="151"/>
      <c r="BSI4577" s="151"/>
      <c r="BSJ4577" s="151"/>
      <c r="BSK4577" s="151"/>
      <c r="BSL4577" s="151"/>
      <c r="BSM4577" s="151"/>
      <c r="BSN4577" s="151"/>
      <c r="BSO4577" s="151"/>
      <c r="BSP4577" s="151"/>
      <c r="BSQ4577" s="151"/>
      <c r="BSR4577" s="151"/>
      <c r="BSS4577" s="151"/>
      <c r="BST4577" s="151"/>
      <c r="BSU4577" s="151"/>
      <c r="BSV4577" s="151"/>
      <c r="BSW4577" s="151"/>
      <c r="BSX4577" s="151"/>
      <c r="BSY4577" s="151"/>
      <c r="BSZ4577" s="151"/>
      <c r="BTA4577" s="151"/>
      <c r="BTB4577" s="151"/>
      <c r="BTC4577" s="151"/>
      <c r="BTD4577" s="151"/>
      <c r="BTE4577" s="151"/>
      <c r="BTF4577" s="151"/>
      <c r="BTG4577" s="151"/>
      <c r="BTH4577" s="151"/>
      <c r="BTI4577" s="151"/>
      <c r="BTJ4577" s="151"/>
      <c r="BTK4577" s="151"/>
      <c r="BTL4577" s="151"/>
      <c r="BTM4577" s="151"/>
      <c r="BTN4577" s="151"/>
      <c r="BTO4577" s="151"/>
      <c r="BTP4577" s="151"/>
      <c r="BTQ4577" s="151"/>
      <c r="BTR4577" s="151"/>
      <c r="BTS4577" s="151"/>
      <c r="BTT4577" s="151"/>
      <c r="BTU4577" s="151"/>
      <c r="BTV4577" s="151"/>
      <c r="BTW4577" s="151"/>
      <c r="BTX4577" s="151"/>
      <c r="BTY4577" s="151"/>
      <c r="BTZ4577" s="151"/>
      <c r="BUA4577" s="151"/>
      <c r="BUB4577" s="151"/>
      <c r="BUC4577" s="151"/>
      <c r="BUD4577" s="151"/>
      <c r="BUE4577" s="151"/>
      <c r="BUF4577" s="151"/>
      <c r="BUG4577" s="151"/>
      <c r="BUH4577" s="151"/>
      <c r="BUI4577" s="151"/>
      <c r="BUJ4577" s="151"/>
      <c r="BUK4577" s="151"/>
      <c r="BUL4577" s="151"/>
      <c r="BUM4577" s="151"/>
      <c r="BUN4577" s="151"/>
      <c r="BUO4577" s="151"/>
      <c r="BUP4577" s="151"/>
      <c r="BUQ4577" s="151"/>
      <c r="BUR4577" s="151"/>
      <c r="BUS4577" s="151"/>
      <c r="BUT4577" s="151"/>
      <c r="BUU4577" s="151"/>
      <c r="BUV4577" s="151"/>
      <c r="BUW4577" s="151"/>
      <c r="BUX4577" s="151"/>
      <c r="BUY4577" s="151"/>
      <c r="BUZ4577" s="151"/>
      <c r="BVA4577" s="151"/>
      <c r="BVB4577" s="151"/>
      <c r="BVC4577" s="151"/>
      <c r="BVD4577" s="151"/>
      <c r="BVE4577" s="151"/>
      <c r="BVF4577" s="151"/>
      <c r="BVG4577" s="151"/>
      <c r="BVH4577" s="151"/>
      <c r="BVI4577" s="151"/>
      <c r="BVJ4577" s="151"/>
      <c r="BVK4577" s="151"/>
      <c r="BVL4577" s="151"/>
      <c r="BVM4577" s="151"/>
      <c r="BVN4577" s="151"/>
      <c r="BVO4577" s="151"/>
      <c r="BVP4577" s="151"/>
      <c r="BVQ4577" s="151"/>
      <c r="BVR4577" s="151"/>
      <c r="BVS4577" s="151"/>
      <c r="BVT4577" s="151"/>
      <c r="BVU4577" s="151"/>
      <c r="BVV4577" s="151"/>
      <c r="BVW4577" s="151"/>
      <c r="BVX4577" s="151"/>
      <c r="BVY4577" s="151"/>
      <c r="BVZ4577" s="151"/>
      <c r="BWA4577" s="151"/>
      <c r="BWB4577" s="151"/>
      <c r="BWC4577" s="151"/>
      <c r="BWD4577" s="151"/>
      <c r="BWE4577" s="151"/>
      <c r="BWF4577" s="151"/>
      <c r="BWG4577" s="151"/>
      <c r="BWH4577" s="151"/>
      <c r="BWI4577" s="151"/>
      <c r="BWJ4577" s="151"/>
      <c r="BWK4577" s="151"/>
      <c r="BWL4577" s="151"/>
      <c r="BWM4577" s="151"/>
      <c r="BWN4577" s="151"/>
      <c r="BWO4577" s="151"/>
      <c r="BWP4577" s="151"/>
      <c r="BWQ4577" s="151"/>
      <c r="BWR4577" s="151"/>
      <c r="BWS4577" s="151"/>
      <c r="BWT4577" s="151"/>
      <c r="BWU4577" s="151"/>
      <c r="BWV4577" s="151"/>
      <c r="BWW4577" s="151"/>
      <c r="BWX4577" s="151"/>
      <c r="BWY4577" s="151"/>
      <c r="BWZ4577" s="151"/>
      <c r="BXA4577" s="151"/>
      <c r="BXB4577" s="151"/>
      <c r="BXC4577" s="151"/>
      <c r="BXD4577" s="151"/>
      <c r="BXE4577" s="151"/>
      <c r="BXF4577" s="151"/>
      <c r="BXG4577" s="151"/>
      <c r="BXH4577" s="151"/>
      <c r="BXI4577" s="151"/>
      <c r="BXJ4577" s="151"/>
      <c r="BXK4577" s="151"/>
      <c r="BXL4577" s="151"/>
      <c r="BXM4577" s="151"/>
      <c r="BXN4577" s="151"/>
      <c r="BXO4577" s="151"/>
      <c r="BXP4577" s="151"/>
      <c r="BXQ4577" s="151"/>
      <c r="BXR4577" s="151"/>
      <c r="BXS4577" s="151"/>
      <c r="BXT4577" s="151"/>
      <c r="BXU4577" s="151"/>
      <c r="BXV4577" s="151"/>
      <c r="BXW4577" s="151"/>
      <c r="BXX4577" s="151"/>
      <c r="BXY4577" s="151"/>
      <c r="BXZ4577" s="151"/>
      <c r="BYA4577" s="151"/>
      <c r="BYB4577" s="151"/>
      <c r="BYC4577" s="151"/>
      <c r="BYD4577" s="151"/>
      <c r="BYE4577" s="151"/>
      <c r="BYF4577" s="151"/>
      <c r="BYG4577" s="151"/>
      <c r="BYH4577" s="151"/>
      <c r="BYI4577" s="151"/>
      <c r="BYJ4577" s="151"/>
      <c r="BYK4577" s="151"/>
      <c r="BYL4577" s="151"/>
      <c r="BYM4577" s="151"/>
      <c r="BYN4577" s="151"/>
      <c r="BYO4577" s="151"/>
      <c r="BYP4577" s="151"/>
      <c r="BYQ4577" s="151"/>
      <c r="BYR4577" s="151"/>
      <c r="BYS4577" s="151"/>
      <c r="BYT4577" s="151"/>
      <c r="BYU4577" s="151"/>
      <c r="BYV4577" s="151"/>
      <c r="BYW4577" s="151"/>
      <c r="BYX4577" s="151"/>
      <c r="BYY4577" s="151"/>
      <c r="BYZ4577" s="151"/>
      <c r="BZA4577" s="151"/>
      <c r="BZB4577" s="151"/>
      <c r="BZC4577" s="151"/>
      <c r="BZD4577" s="151"/>
      <c r="BZE4577" s="151"/>
      <c r="BZF4577" s="151"/>
      <c r="BZG4577" s="151"/>
      <c r="BZH4577" s="151"/>
      <c r="BZI4577" s="151"/>
      <c r="BZJ4577" s="151"/>
      <c r="BZK4577" s="151"/>
      <c r="BZL4577" s="151"/>
      <c r="BZM4577" s="151"/>
      <c r="BZN4577" s="151"/>
      <c r="BZO4577" s="151"/>
      <c r="BZP4577" s="151"/>
      <c r="BZQ4577" s="151"/>
      <c r="BZR4577" s="151"/>
      <c r="BZS4577" s="151"/>
      <c r="BZT4577" s="151"/>
      <c r="BZU4577" s="151"/>
      <c r="BZV4577" s="151"/>
      <c r="BZW4577" s="151"/>
      <c r="BZX4577" s="151"/>
      <c r="BZY4577" s="151"/>
      <c r="BZZ4577" s="151"/>
      <c r="CAA4577" s="151"/>
      <c r="CAB4577" s="151"/>
      <c r="CAC4577" s="151"/>
      <c r="CAD4577" s="151"/>
      <c r="CAE4577" s="151"/>
      <c r="CAF4577" s="151"/>
      <c r="CAG4577" s="151"/>
      <c r="CAH4577" s="151"/>
      <c r="CAI4577" s="151"/>
      <c r="CAJ4577" s="151"/>
      <c r="CAK4577" s="151"/>
      <c r="CAL4577" s="151"/>
      <c r="CAM4577" s="151"/>
      <c r="CAN4577" s="151"/>
      <c r="CAO4577" s="151"/>
      <c r="CAP4577" s="151"/>
      <c r="CAQ4577" s="151"/>
      <c r="CAR4577" s="151"/>
      <c r="CAS4577" s="151"/>
      <c r="CAT4577" s="151"/>
      <c r="CAU4577" s="151"/>
      <c r="CAV4577" s="151"/>
      <c r="CAW4577" s="151"/>
      <c r="CAX4577" s="151"/>
      <c r="CAY4577" s="151"/>
      <c r="CAZ4577" s="151"/>
      <c r="CBA4577" s="151"/>
      <c r="CBB4577" s="151"/>
      <c r="CBC4577" s="151"/>
      <c r="CBD4577" s="151"/>
      <c r="CBE4577" s="151"/>
      <c r="CBF4577" s="151"/>
      <c r="CBG4577" s="151"/>
      <c r="CBH4577" s="151"/>
      <c r="CBI4577" s="151"/>
      <c r="CBJ4577" s="151"/>
      <c r="CBK4577" s="151"/>
      <c r="CBL4577" s="151"/>
      <c r="CBM4577" s="151"/>
      <c r="CBN4577" s="151"/>
      <c r="CBO4577" s="151"/>
      <c r="CBP4577" s="151"/>
      <c r="CBQ4577" s="151"/>
      <c r="CBR4577" s="151"/>
      <c r="CBS4577" s="151"/>
      <c r="CBT4577" s="151"/>
      <c r="CBU4577" s="151"/>
      <c r="CBV4577" s="151"/>
      <c r="CBW4577" s="151"/>
      <c r="CBX4577" s="151"/>
      <c r="CBY4577" s="151"/>
      <c r="CBZ4577" s="151"/>
      <c r="CCA4577" s="151"/>
      <c r="CCB4577" s="151"/>
      <c r="CCC4577" s="151"/>
      <c r="CCD4577" s="151"/>
      <c r="CCE4577" s="151"/>
      <c r="CCF4577" s="151"/>
      <c r="CCG4577" s="151"/>
      <c r="CCH4577" s="151"/>
      <c r="CCI4577" s="151"/>
      <c r="CCJ4577" s="151"/>
      <c r="CCK4577" s="151"/>
      <c r="CCL4577" s="151"/>
      <c r="CCM4577" s="151"/>
      <c r="CCN4577" s="151"/>
      <c r="CCO4577" s="151"/>
      <c r="CCP4577" s="151"/>
      <c r="CCQ4577" s="151"/>
      <c r="CCR4577" s="151"/>
      <c r="CCS4577" s="151"/>
      <c r="CCT4577" s="151"/>
      <c r="CCU4577" s="151"/>
      <c r="CCV4577" s="151"/>
      <c r="CCW4577" s="151"/>
      <c r="CCX4577" s="151"/>
      <c r="CCY4577" s="151"/>
      <c r="CCZ4577" s="151"/>
      <c r="CDA4577" s="151"/>
      <c r="CDB4577" s="151"/>
      <c r="CDC4577" s="151"/>
      <c r="CDD4577" s="151"/>
      <c r="CDE4577" s="151"/>
      <c r="CDF4577" s="151"/>
      <c r="CDG4577" s="151"/>
      <c r="CDH4577" s="151"/>
      <c r="CDI4577" s="151"/>
      <c r="CDJ4577" s="151"/>
      <c r="CDK4577" s="151"/>
      <c r="CDL4577" s="151"/>
      <c r="CDM4577" s="151"/>
      <c r="CDN4577" s="151"/>
      <c r="CDO4577" s="151"/>
      <c r="CDP4577" s="151"/>
      <c r="CDQ4577" s="151"/>
      <c r="CDR4577" s="151"/>
      <c r="CDS4577" s="151"/>
      <c r="CDT4577" s="151"/>
      <c r="CDU4577" s="151"/>
      <c r="CDV4577" s="151"/>
      <c r="CDW4577" s="151"/>
      <c r="CDX4577" s="151"/>
      <c r="CDY4577" s="151"/>
      <c r="CDZ4577" s="151"/>
      <c r="CEA4577" s="151"/>
      <c r="CEB4577" s="151"/>
      <c r="CEC4577" s="151"/>
      <c r="CED4577" s="151"/>
      <c r="CEE4577" s="151"/>
      <c r="CEF4577" s="151"/>
      <c r="CEG4577" s="151"/>
      <c r="CEH4577" s="151"/>
      <c r="CEI4577" s="151"/>
      <c r="CEJ4577" s="151"/>
      <c r="CEK4577" s="151"/>
      <c r="CEL4577" s="151"/>
      <c r="CEM4577" s="151"/>
      <c r="CEN4577" s="151"/>
      <c r="CEO4577" s="151"/>
      <c r="CEP4577" s="151"/>
      <c r="CEQ4577" s="151"/>
      <c r="CER4577" s="151"/>
      <c r="CES4577" s="151"/>
      <c r="CET4577" s="151"/>
      <c r="CEU4577" s="151"/>
      <c r="CEV4577" s="151"/>
      <c r="CEW4577" s="151"/>
      <c r="CEX4577" s="151"/>
      <c r="CEY4577" s="151"/>
      <c r="CEZ4577" s="151"/>
      <c r="CFA4577" s="151"/>
      <c r="CFB4577" s="151"/>
      <c r="CFC4577" s="151"/>
      <c r="CFD4577" s="151"/>
      <c r="CFE4577" s="151"/>
      <c r="CFF4577" s="151"/>
      <c r="CFG4577" s="151"/>
      <c r="CFH4577" s="151"/>
      <c r="CFI4577" s="151"/>
      <c r="CFJ4577" s="151"/>
      <c r="CFK4577" s="151"/>
      <c r="CFL4577" s="151"/>
      <c r="CFM4577" s="151"/>
      <c r="CFN4577" s="151"/>
      <c r="CFO4577" s="151"/>
      <c r="CFP4577" s="151"/>
      <c r="CFQ4577" s="151"/>
      <c r="CFR4577" s="151"/>
      <c r="CFS4577" s="151"/>
      <c r="CFT4577" s="151"/>
      <c r="CFU4577" s="151"/>
      <c r="CFV4577" s="151"/>
      <c r="CFW4577" s="151"/>
      <c r="CFX4577" s="151"/>
      <c r="CFY4577" s="151"/>
      <c r="CFZ4577" s="151"/>
      <c r="CGA4577" s="151"/>
      <c r="CGB4577" s="151"/>
      <c r="CGC4577" s="151"/>
      <c r="CGD4577" s="151"/>
      <c r="CGE4577" s="151"/>
      <c r="CGF4577" s="151"/>
      <c r="CGG4577" s="151"/>
      <c r="CGH4577" s="151"/>
      <c r="CGI4577" s="151"/>
      <c r="CGJ4577" s="151"/>
      <c r="CGK4577" s="151"/>
      <c r="CGL4577" s="151"/>
      <c r="CGM4577" s="151"/>
      <c r="CGN4577" s="151"/>
      <c r="CGO4577" s="151"/>
      <c r="CGP4577" s="151"/>
      <c r="CGQ4577" s="151"/>
      <c r="CGR4577" s="151"/>
      <c r="CGS4577" s="151"/>
      <c r="CGT4577" s="151"/>
      <c r="CGU4577" s="151"/>
      <c r="CGV4577" s="151"/>
      <c r="CGW4577" s="151"/>
      <c r="CGX4577" s="151"/>
      <c r="CGY4577" s="151"/>
      <c r="CGZ4577" s="151"/>
      <c r="CHA4577" s="151"/>
      <c r="CHB4577" s="151"/>
      <c r="CHC4577" s="151"/>
      <c r="CHD4577" s="151"/>
      <c r="CHE4577" s="151"/>
      <c r="CHF4577" s="151"/>
      <c r="CHG4577" s="151"/>
      <c r="CHH4577" s="151"/>
      <c r="CHI4577" s="151"/>
      <c r="CHJ4577" s="151"/>
      <c r="CHK4577" s="151"/>
      <c r="CHL4577" s="151"/>
      <c r="CHM4577" s="151"/>
      <c r="CHN4577" s="151"/>
      <c r="CHO4577" s="151"/>
      <c r="CHP4577" s="151"/>
      <c r="CHQ4577" s="151"/>
      <c r="CHR4577" s="151"/>
      <c r="CHS4577" s="151"/>
      <c r="CHT4577" s="151"/>
      <c r="CHU4577" s="151"/>
      <c r="CHV4577" s="151"/>
      <c r="CHW4577" s="151"/>
      <c r="CHX4577" s="151"/>
      <c r="CHY4577" s="151"/>
      <c r="CHZ4577" s="151"/>
      <c r="CIA4577" s="151"/>
      <c r="CIB4577" s="151"/>
      <c r="CIC4577" s="151"/>
      <c r="CID4577" s="151"/>
      <c r="CIE4577" s="151"/>
      <c r="CIF4577" s="151"/>
      <c r="CIG4577" s="151"/>
      <c r="CIH4577" s="151"/>
      <c r="CII4577" s="151"/>
      <c r="CIJ4577" s="151"/>
      <c r="CIK4577" s="151"/>
      <c r="CIL4577" s="151"/>
      <c r="CIM4577" s="151"/>
      <c r="CIN4577" s="151"/>
      <c r="CIO4577" s="151"/>
      <c r="CIP4577" s="151"/>
      <c r="CIQ4577" s="151"/>
      <c r="CIR4577" s="151"/>
      <c r="CIS4577" s="151"/>
      <c r="CIT4577" s="151"/>
      <c r="CIU4577" s="151"/>
      <c r="CIV4577" s="151"/>
      <c r="CIW4577" s="151"/>
      <c r="CIX4577" s="151"/>
      <c r="CIY4577" s="151"/>
      <c r="CIZ4577" s="151"/>
      <c r="CJA4577" s="151"/>
      <c r="CJB4577" s="151"/>
      <c r="CJC4577" s="151"/>
      <c r="CJD4577" s="151"/>
      <c r="CJE4577" s="151"/>
      <c r="CJF4577" s="151"/>
      <c r="CJG4577" s="151"/>
      <c r="CJH4577" s="151"/>
      <c r="CJI4577" s="151"/>
      <c r="CJJ4577" s="151"/>
      <c r="CJK4577" s="151"/>
      <c r="CJL4577" s="151"/>
      <c r="CJM4577" s="151"/>
      <c r="CJN4577" s="151"/>
      <c r="CJO4577" s="151"/>
      <c r="CJP4577" s="151"/>
      <c r="CJQ4577" s="151"/>
      <c r="CJR4577" s="151"/>
      <c r="CJS4577" s="151"/>
      <c r="CJT4577" s="151"/>
      <c r="CJU4577" s="151"/>
      <c r="CJV4577" s="151"/>
      <c r="CJW4577" s="151"/>
      <c r="CJX4577" s="151"/>
      <c r="CJY4577" s="151"/>
      <c r="CJZ4577" s="151"/>
      <c r="CKA4577" s="151"/>
      <c r="CKB4577" s="151"/>
      <c r="CKC4577" s="151"/>
      <c r="CKD4577" s="151"/>
      <c r="CKE4577" s="151"/>
      <c r="CKF4577" s="151"/>
      <c r="CKG4577" s="151"/>
      <c r="CKH4577" s="151"/>
      <c r="CKI4577" s="151"/>
      <c r="CKJ4577" s="151"/>
      <c r="CKK4577" s="151"/>
      <c r="CKL4577" s="151"/>
      <c r="CKM4577" s="151"/>
      <c r="CKN4577" s="151"/>
      <c r="CKO4577" s="151"/>
      <c r="CKP4577" s="151"/>
      <c r="CKQ4577" s="151"/>
      <c r="CKR4577" s="151"/>
      <c r="CKS4577" s="151"/>
      <c r="CKT4577" s="151"/>
      <c r="CKU4577" s="151"/>
      <c r="CKV4577" s="151"/>
      <c r="CKW4577" s="151"/>
      <c r="CKX4577" s="151"/>
      <c r="CKY4577" s="151"/>
      <c r="CKZ4577" s="151"/>
      <c r="CLA4577" s="151"/>
      <c r="CLB4577" s="151"/>
      <c r="CLC4577" s="151"/>
      <c r="CLD4577" s="151"/>
      <c r="CLE4577" s="151"/>
      <c r="CLF4577" s="151"/>
      <c r="CLG4577" s="151"/>
      <c r="CLH4577" s="151"/>
      <c r="CLI4577" s="151"/>
      <c r="CLJ4577" s="151"/>
      <c r="CLK4577" s="151"/>
      <c r="CLL4577" s="151"/>
      <c r="CLM4577" s="151"/>
      <c r="CLN4577" s="151"/>
      <c r="CLO4577" s="151"/>
      <c r="CLP4577" s="151"/>
      <c r="CLQ4577" s="151"/>
      <c r="CLR4577" s="151"/>
      <c r="CLS4577" s="151"/>
      <c r="CLT4577" s="151"/>
      <c r="CLU4577" s="151"/>
      <c r="CLV4577" s="151"/>
      <c r="CLW4577" s="151"/>
      <c r="CLX4577" s="151"/>
      <c r="CLY4577" s="151"/>
      <c r="CLZ4577" s="151"/>
      <c r="CMA4577" s="151"/>
      <c r="CMB4577" s="151"/>
      <c r="CMC4577" s="151"/>
      <c r="CMD4577" s="151"/>
      <c r="CME4577" s="151"/>
      <c r="CMF4577" s="151"/>
      <c r="CMG4577" s="151"/>
      <c r="CMH4577" s="151"/>
      <c r="CMI4577" s="151"/>
      <c r="CMJ4577" s="151"/>
      <c r="CMK4577" s="151"/>
      <c r="CML4577" s="151"/>
      <c r="CMM4577" s="151"/>
      <c r="CMN4577" s="151"/>
      <c r="CMO4577" s="151"/>
      <c r="CMP4577" s="151"/>
      <c r="CMQ4577" s="151"/>
      <c r="CMR4577" s="151"/>
      <c r="CMS4577" s="151"/>
      <c r="CMT4577" s="151"/>
      <c r="CMU4577" s="151"/>
      <c r="CMV4577" s="151"/>
      <c r="CMW4577" s="151"/>
      <c r="CMX4577" s="151"/>
      <c r="CMY4577" s="151"/>
      <c r="CMZ4577" s="151"/>
      <c r="CNA4577" s="151"/>
      <c r="CNB4577" s="151"/>
      <c r="CNC4577" s="151"/>
      <c r="CND4577" s="151"/>
      <c r="CNE4577" s="151"/>
      <c r="CNF4577" s="151"/>
      <c r="CNG4577" s="151"/>
      <c r="CNH4577" s="151"/>
      <c r="CNI4577" s="151"/>
      <c r="CNJ4577" s="151"/>
      <c r="CNK4577" s="151"/>
      <c r="CNL4577" s="151"/>
      <c r="CNM4577" s="151"/>
      <c r="CNN4577" s="151"/>
      <c r="CNO4577" s="151"/>
      <c r="CNP4577" s="151"/>
      <c r="CNQ4577" s="151"/>
      <c r="CNR4577" s="151"/>
      <c r="CNS4577" s="151"/>
      <c r="CNT4577" s="151"/>
      <c r="CNU4577" s="151"/>
      <c r="CNV4577" s="151"/>
      <c r="CNW4577" s="151"/>
      <c r="CNX4577" s="151"/>
      <c r="CNY4577" s="151"/>
      <c r="CNZ4577" s="151"/>
      <c r="COA4577" s="151"/>
      <c r="COB4577" s="151"/>
      <c r="COC4577" s="151"/>
      <c r="COD4577" s="151"/>
      <c r="COE4577" s="151"/>
      <c r="COF4577" s="151"/>
      <c r="COG4577" s="151"/>
      <c r="COH4577" s="151"/>
      <c r="COI4577" s="151"/>
      <c r="COJ4577" s="151"/>
      <c r="COK4577" s="151"/>
      <c r="COL4577" s="151"/>
      <c r="COM4577" s="151"/>
      <c r="CON4577" s="151"/>
      <c r="COO4577" s="151"/>
      <c r="COP4577" s="151"/>
      <c r="COQ4577" s="151"/>
      <c r="COR4577" s="151"/>
      <c r="COS4577" s="151"/>
      <c r="COT4577" s="151"/>
      <c r="COU4577" s="151"/>
      <c r="COV4577" s="151"/>
      <c r="COW4577" s="151"/>
      <c r="COX4577" s="151"/>
      <c r="COY4577" s="151"/>
      <c r="COZ4577" s="151"/>
      <c r="CPA4577" s="151"/>
      <c r="CPB4577" s="151"/>
      <c r="CPC4577" s="151"/>
      <c r="CPD4577" s="151"/>
      <c r="CPE4577" s="151"/>
      <c r="CPF4577" s="151"/>
      <c r="CPG4577" s="151"/>
      <c r="CPH4577" s="151"/>
      <c r="CPI4577" s="151"/>
      <c r="CPJ4577" s="151"/>
      <c r="CPK4577" s="151"/>
      <c r="CPL4577" s="151"/>
      <c r="CPM4577" s="151"/>
      <c r="CPN4577" s="151"/>
      <c r="CPO4577" s="151"/>
      <c r="CPP4577" s="151"/>
      <c r="CPQ4577" s="151"/>
      <c r="CPR4577" s="151"/>
      <c r="CPS4577" s="151"/>
      <c r="CPT4577" s="151"/>
      <c r="CPU4577" s="151"/>
      <c r="CPV4577" s="151"/>
      <c r="CPW4577" s="151"/>
      <c r="CPX4577" s="151"/>
      <c r="CPY4577" s="151"/>
      <c r="CPZ4577" s="151"/>
      <c r="CQA4577" s="151"/>
      <c r="CQB4577" s="151"/>
      <c r="CQC4577" s="151"/>
      <c r="CQD4577" s="151"/>
      <c r="CQE4577" s="151"/>
      <c r="CQF4577" s="151"/>
      <c r="CQG4577" s="151"/>
      <c r="CQH4577" s="151"/>
      <c r="CQI4577" s="151"/>
      <c r="CQJ4577" s="151"/>
      <c r="CQK4577" s="151"/>
      <c r="CQL4577" s="151"/>
      <c r="CQM4577" s="151"/>
      <c r="CQN4577" s="151"/>
      <c r="CQO4577" s="151"/>
      <c r="CQP4577" s="151"/>
      <c r="CQQ4577" s="151"/>
      <c r="CQR4577" s="151"/>
      <c r="CQS4577" s="151"/>
      <c r="CQT4577" s="151"/>
      <c r="CQU4577" s="151"/>
      <c r="CQV4577" s="151"/>
      <c r="CQW4577" s="151"/>
      <c r="CQX4577" s="151"/>
      <c r="CQY4577" s="151"/>
      <c r="CQZ4577" s="151"/>
      <c r="CRA4577" s="151"/>
      <c r="CRB4577" s="151"/>
      <c r="CRC4577" s="151"/>
      <c r="CRD4577" s="151"/>
      <c r="CRE4577" s="151"/>
      <c r="CRF4577" s="151"/>
      <c r="CRG4577" s="151"/>
      <c r="CRH4577" s="151"/>
      <c r="CRI4577" s="151"/>
      <c r="CRJ4577" s="151"/>
      <c r="CRK4577" s="151"/>
      <c r="CRL4577" s="151"/>
      <c r="CRM4577" s="151"/>
      <c r="CRN4577" s="151"/>
      <c r="CRO4577" s="151"/>
      <c r="CRP4577" s="151"/>
      <c r="CRQ4577" s="151"/>
      <c r="CRR4577" s="151"/>
      <c r="CRS4577" s="151"/>
      <c r="CRT4577" s="151"/>
      <c r="CRU4577" s="151"/>
      <c r="CRV4577" s="151"/>
      <c r="CRW4577" s="151"/>
      <c r="CRX4577" s="151"/>
      <c r="CRY4577" s="151"/>
      <c r="CRZ4577" s="151"/>
      <c r="CSA4577" s="151"/>
      <c r="CSB4577" s="151"/>
      <c r="CSC4577" s="151"/>
      <c r="CSD4577" s="151"/>
      <c r="CSE4577" s="151"/>
      <c r="CSF4577" s="151"/>
      <c r="CSG4577" s="151"/>
      <c r="CSH4577" s="151"/>
      <c r="CSI4577" s="151"/>
      <c r="CSJ4577" s="151"/>
      <c r="CSK4577" s="151"/>
      <c r="CSL4577" s="151"/>
      <c r="CSM4577" s="151"/>
      <c r="CSN4577" s="151"/>
      <c r="CSO4577" s="151"/>
      <c r="CSP4577" s="151"/>
      <c r="CSQ4577" s="151"/>
      <c r="CSR4577" s="151"/>
      <c r="CSS4577" s="151"/>
      <c r="CST4577" s="151"/>
      <c r="CSU4577" s="151"/>
      <c r="CSV4577" s="151"/>
      <c r="CSW4577" s="151"/>
      <c r="CSX4577" s="151"/>
      <c r="CSY4577" s="151"/>
      <c r="CSZ4577" s="151"/>
      <c r="CTA4577" s="151"/>
      <c r="CTB4577" s="151"/>
      <c r="CTC4577" s="151"/>
      <c r="CTD4577" s="151"/>
      <c r="CTE4577" s="151"/>
      <c r="CTF4577" s="151"/>
      <c r="CTG4577" s="151"/>
      <c r="CTH4577" s="151"/>
      <c r="CTI4577" s="151"/>
      <c r="CTJ4577" s="151"/>
      <c r="CTK4577" s="151"/>
      <c r="CTL4577" s="151"/>
      <c r="CTM4577" s="151"/>
      <c r="CTN4577" s="151"/>
      <c r="CTO4577" s="151"/>
      <c r="CTP4577" s="151"/>
      <c r="CTQ4577" s="151"/>
      <c r="CTR4577" s="151"/>
      <c r="CTS4577" s="151"/>
      <c r="CTT4577" s="151"/>
      <c r="CTU4577" s="151"/>
      <c r="CTV4577" s="151"/>
      <c r="CTW4577" s="151"/>
      <c r="CTX4577" s="151"/>
      <c r="CTY4577" s="151"/>
      <c r="CTZ4577" s="151"/>
      <c r="CUA4577" s="151"/>
      <c r="CUB4577" s="151"/>
      <c r="CUC4577" s="151"/>
      <c r="CUD4577" s="151"/>
      <c r="CUE4577" s="151"/>
      <c r="CUF4577" s="151"/>
      <c r="CUG4577" s="151"/>
      <c r="CUH4577" s="151"/>
      <c r="CUI4577" s="151"/>
      <c r="CUJ4577" s="151"/>
      <c r="CUK4577" s="151"/>
      <c r="CUL4577" s="151"/>
      <c r="CUM4577" s="151"/>
      <c r="CUN4577" s="151"/>
      <c r="CUO4577" s="151"/>
      <c r="CUP4577" s="151"/>
      <c r="CUQ4577" s="151"/>
      <c r="CUR4577" s="151"/>
      <c r="CUS4577" s="151"/>
      <c r="CUT4577" s="151"/>
      <c r="CUU4577" s="151"/>
      <c r="CUV4577" s="151"/>
      <c r="CUW4577" s="151"/>
      <c r="CUX4577" s="151"/>
      <c r="CUY4577" s="151"/>
      <c r="CUZ4577" s="151"/>
      <c r="CVA4577" s="151"/>
      <c r="CVB4577" s="151"/>
      <c r="CVC4577" s="151"/>
      <c r="CVD4577" s="151"/>
      <c r="CVE4577" s="151"/>
      <c r="CVF4577" s="151"/>
      <c r="CVG4577" s="151"/>
      <c r="CVH4577" s="151"/>
      <c r="CVI4577" s="151"/>
      <c r="CVJ4577" s="151"/>
      <c r="CVK4577" s="151"/>
      <c r="CVL4577" s="151"/>
      <c r="CVM4577" s="151"/>
      <c r="CVN4577" s="151"/>
      <c r="CVO4577" s="151"/>
      <c r="CVP4577" s="151"/>
      <c r="CVQ4577" s="151"/>
      <c r="CVR4577" s="151"/>
      <c r="CVS4577" s="151"/>
      <c r="CVT4577" s="151"/>
      <c r="CVU4577" s="151"/>
      <c r="CVV4577" s="151"/>
      <c r="CVW4577" s="151"/>
      <c r="CVX4577" s="151"/>
      <c r="CVY4577" s="151"/>
      <c r="CVZ4577" s="151"/>
      <c r="CWA4577" s="151"/>
      <c r="CWB4577" s="151"/>
      <c r="CWC4577" s="151"/>
      <c r="CWD4577" s="151"/>
      <c r="CWE4577" s="151"/>
      <c r="CWF4577" s="151"/>
      <c r="CWG4577" s="151"/>
      <c r="CWH4577" s="151"/>
      <c r="CWI4577" s="151"/>
      <c r="CWJ4577" s="151"/>
      <c r="CWK4577" s="151"/>
      <c r="CWL4577" s="151"/>
      <c r="CWM4577" s="151"/>
      <c r="CWN4577" s="151"/>
      <c r="CWO4577" s="151"/>
      <c r="CWP4577" s="151"/>
      <c r="CWQ4577" s="151"/>
      <c r="CWR4577" s="151"/>
      <c r="CWS4577" s="151"/>
      <c r="CWT4577" s="151"/>
      <c r="CWU4577" s="151"/>
      <c r="CWV4577" s="151"/>
      <c r="CWW4577" s="151"/>
      <c r="CWX4577" s="151"/>
      <c r="CWY4577" s="151"/>
      <c r="CWZ4577" s="151"/>
      <c r="CXA4577" s="151"/>
      <c r="CXB4577" s="151"/>
      <c r="CXC4577" s="151"/>
      <c r="CXD4577" s="151"/>
      <c r="CXE4577" s="151"/>
      <c r="CXF4577" s="151"/>
      <c r="CXG4577" s="151"/>
      <c r="CXH4577" s="151"/>
      <c r="CXI4577" s="151"/>
      <c r="CXJ4577" s="151"/>
      <c r="CXK4577" s="151"/>
      <c r="CXL4577" s="151"/>
      <c r="CXM4577" s="151"/>
      <c r="CXN4577" s="151"/>
      <c r="CXO4577" s="151"/>
      <c r="CXP4577" s="151"/>
      <c r="CXQ4577" s="151"/>
      <c r="CXR4577" s="151"/>
      <c r="CXS4577" s="151"/>
      <c r="CXT4577" s="151"/>
      <c r="CXU4577" s="151"/>
      <c r="CXV4577" s="151"/>
      <c r="CXW4577" s="151"/>
      <c r="CXX4577" s="151"/>
      <c r="CXY4577" s="151"/>
      <c r="CXZ4577" s="151"/>
      <c r="CYA4577" s="151"/>
      <c r="CYB4577" s="151"/>
      <c r="CYC4577" s="151"/>
      <c r="CYD4577" s="151"/>
      <c r="CYE4577" s="151"/>
      <c r="CYF4577" s="151"/>
      <c r="CYG4577" s="151"/>
      <c r="CYH4577" s="151"/>
      <c r="CYI4577" s="151"/>
      <c r="CYJ4577" s="151"/>
      <c r="CYK4577" s="151"/>
      <c r="CYL4577" s="151"/>
      <c r="CYM4577" s="151"/>
      <c r="CYN4577" s="151"/>
      <c r="CYO4577" s="151"/>
      <c r="CYP4577" s="151"/>
      <c r="CYQ4577" s="151"/>
      <c r="CYR4577" s="151"/>
      <c r="CYS4577" s="151"/>
      <c r="CYT4577" s="151"/>
      <c r="CYU4577" s="151"/>
      <c r="CYV4577" s="151"/>
      <c r="CYW4577" s="151"/>
      <c r="CYX4577" s="151"/>
      <c r="CYY4577" s="151"/>
      <c r="CYZ4577" s="151"/>
      <c r="CZA4577" s="151"/>
      <c r="CZB4577" s="151"/>
      <c r="CZC4577" s="151"/>
      <c r="CZD4577" s="151"/>
      <c r="CZE4577" s="151"/>
      <c r="CZF4577" s="151"/>
      <c r="CZG4577" s="151"/>
      <c r="CZH4577" s="151"/>
      <c r="CZI4577" s="151"/>
      <c r="CZJ4577" s="151"/>
      <c r="CZK4577" s="151"/>
      <c r="CZL4577" s="151"/>
      <c r="CZM4577" s="151"/>
      <c r="CZN4577" s="151"/>
      <c r="CZO4577" s="151"/>
      <c r="CZP4577" s="151"/>
      <c r="CZQ4577" s="151"/>
      <c r="CZR4577" s="151"/>
      <c r="CZS4577" s="151"/>
      <c r="CZT4577" s="151"/>
      <c r="CZU4577" s="151"/>
      <c r="CZV4577" s="151"/>
      <c r="CZW4577" s="151"/>
      <c r="CZX4577" s="151"/>
      <c r="CZY4577" s="151"/>
      <c r="CZZ4577" s="151"/>
      <c r="DAA4577" s="151"/>
      <c r="DAB4577" s="151"/>
      <c r="DAC4577" s="151"/>
      <c r="DAD4577" s="151"/>
      <c r="DAE4577" s="151"/>
      <c r="DAF4577" s="151"/>
      <c r="DAG4577" s="151"/>
      <c r="DAH4577" s="151"/>
      <c r="DAI4577" s="151"/>
      <c r="DAJ4577" s="151"/>
      <c r="DAK4577" s="151"/>
      <c r="DAL4577" s="151"/>
      <c r="DAM4577" s="151"/>
      <c r="DAN4577" s="151"/>
      <c r="DAO4577" s="151"/>
      <c r="DAP4577" s="151"/>
      <c r="DAQ4577" s="151"/>
      <c r="DAR4577" s="151"/>
      <c r="DAS4577" s="151"/>
      <c r="DAT4577" s="151"/>
      <c r="DAU4577" s="151"/>
      <c r="DAV4577" s="151"/>
      <c r="DAW4577" s="151"/>
      <c r="DAX4577" s="151"/>
      <c r="DAY4577" s="151"/>
      <c r="DAZ4577" s="151"/>
      <c r="DBA4577" s="151"/>
      <c r="DBB4577" s="151"/>
      <c r="DBC4577" s="151"/>
      <c r="DBD4577" s="151"/>
      <c r="DBE4577" s="151"/>
      <c r="DBF4577" s="151"/>
      <c r="DBG4577" s="151"/>
      <c r="DBH4577" s="151"/>
      <c r="DBI4577" s="151"/>
      <c r="DBJ4577" s="151"/>
      <c r="DBK4577" s="151"/>
      <c r="DBL4577" s="151"/>
      <c r="DBM4577" s="151"/>
      <c r="DBN4577" s="151"/>
      <c r="DBO4577" s="151"/>
      <c r="DBP4577" s="151"/>
      <c r="DBQ4577" s="151"/>
      <c r="DBR4577" s="151"/>
      <c r="DBS4577" s="151"/>
      <c r="DBT4577" s="151"/>
      <c r="DBU4577" s="151"/>
      <c r="DBV4577" s="151"/>
      <c r="DBW4577" s="151"/>
      <c r="DBX4577" s="151"/>
      <c r="DBY4577" s="151"/>
      <c r="DBZ4577" s="151"/>
      <c r="DCA4577" s="151"/>
      <c r="DCB4577" s="151"/>
      <c r="DCC4577" s="151"/>
      <c r="DCD4577" s="151"/>
      <c r="DCE4577" s="151"/>
      <c r="DCF4577" s="151"/>
      <c r="DCG4577" s="151"/>
      <c r="DCH4577" s="151"/>
      <c r="DCI4577" s="151"/>
      <c r="DCJ4577" s="151"/>
      <c r="DCK4577" s="151"/>
      <c r="DCL4577" s="151"/>
      <c r="DCM4577" s="151"/>
      <c r="DCN4577" s="151"/>
      <c r="DCO4577" s="151"/>
      <c r="DCP4577" s="151"/>
      <c r="DCQ4577" s="151"/>
      <c r="DCR4577" s="151"/>
      <c r="DCS4577" s="151"/>
      <c r="DCT4577" s="151"/>
      <c r="DCU4577" s="151"/>
      <c r="DCV4577" s="151"/>
      <c r="DCW4577" s="151"/>
      <c r="DCX4577" s="151"/>
      <c r="DCY4577" s="151"/>
      <c r="DCZ4577" s="151"/>
      <c r="DDA4577" s="151"/>
      <c r="DDB4577" s="151"/>
      <c r="DDC4577" s="151"/>
      <c r="DDD4577" s="151"/>
      <c r="DDE4577" s="151"/>
      <c r="DDF4577" s="151"/>
      <c r="DDG4577" s="151"/>
      <c r="DDH4577" s="151"/>
      <c r="DDI4577" s="151"/>
      <c r="DDJ4577" s="151"/>
      <c r="DDK4577" s="151"/>
      <c r="DDL4577" s="151"/>
      <c r="DDM4577" s="151"/>
      <c r="DDN4577" s="151"/>
      <c r="DDO4577" s="151"/>
      <c r="DDP4577" s="151"/>
      <c r="DDQ4577" s="151"/>
      <c r="DDR4577" s="151"/>
      <c r="DDS4577" s="151"/>
      <c r="DDT4577" s="151"/>
      <c r="DDU4577" s="151"/>
      <c r="DDV4577" s="151"/>
      <c r="DDW4577" s="151"/>
      <c r="DDX4577" s="151"/>
      <c r="DDY4577" s="151"/>
      <c r="DDZ4577" s="151"/>
      <c r="DEA4577" s="151"/>
      <c r="DEB4577" s="151"/>
      <c r="DEC4577" s="151"/>
      <c r="DED4577" s="151"/>
      <c r="DEE4577" s="151"/>
      <c r="DEF4577" s="151"/>
      <c r="DEG4577" s="151"/>
      <c r="DEH4577" s="151"/>
      <c r="DEI4577" s="151"/>
      <c r="DEJ4577" s="151"/>
      <c r="DEK4577" s="151"/>
      <c r="DEL4577" s="151"/>
      <c r="DEM4577" s="151"/>
      <c r="DEN4577" s="151"/>
      <c r="DEO4577" s="151"/>
      <c r="DEP4577" s="151"/>
      <c r="DEQ4577" s="151"/>
      <c r="DER4577" s="151"/>
      <c r="DES4577" s="151"/>
      <c r="DET4577" s="151"/>
      <c r="DEU4577" s="151"/>
      <c r="DEV4577" s="151"/>
      <c r="DEW4577" s="151"/>
      <c r="DEX4577" s="151"/>
      <c r="DEY4577" s="151"/>
      <c r="DEZ4577" s="151"/>
      <c r="DFA4577" s="151"/>
      <c r="DFB4577" s="151"/>
      <c r="DFC4577" s="151"/>
      <c r="DFD4577" s="151"/>
      <c r="DFE4577" s="151"/>
      <c r="DFF4577" s="151"/>
      <c r="DFG4577" s="151"/>
      <c r="DFH4577" s="151"/>
      <c r="DFI4577" s="151"/>
      <c r="DFJ4577" s="151"/>
      <c r="DFK4577" s="151"/>
      <c r="DFL4577" s="151"/>
      <c r="DFM4577" s="151"/>
      <c r="DFN4577" s="151"/>
      <c r="DFO4577" s="151"/>
      <c r="DFP4577" s="151"/>
      <c r="DFQ4577" s="151"/>
      <c r="DFR4577" s="151"/>
      <c r="DFS4577" s="151"/>
      <c r="DFT4577" s="151"/>
      <c r="DFU4577" s="151"/>
      <c r="DFV4577" s="151"/>
      <c r="DFW4577" s="151"/>
      <c r="DFX4577" s="151"/>
      <c r="DFY4577" s="151"/>
      <c r="DFZ4577" s="151"/>
      <c r="DGA4577" s="151"/>
      <c r="DGB4577" s="151"/>
      <c r="DGC4577" s="151"/>
      <c r="DGD4577" s="151"/>
      <c r="DGE4577" s="151"/>
      <c r="DGF4577" s="151"/>
      <c r="DGG4577" s="151"/>
      <c r="DGH4577" s="151"/>
      <c r="DGI4577" s="151"/>
      <c r="DGJ4577" s="151"/>
      <c r="DGK4577" s="151"/>
      <c r="DGL4577" s="151"/>
      <c r="DGM4577" s="151"/>
      <c r="DGN4577" s="151"/>
      <c r="DGO4577" s="151"/>
      <c r="DGP4577" s="151"/>
      <c r="DGQ4577" s="151"/>
      <c r="DGR4577" s="151"/>
      <c r="DGS4577" s="151"/>
      <c r="DGT4577" s="151"/>
      <c r="DGU4577" s="151"/>
      <c r="DGV4577" s="151"/>
      <c r="DGW4577" s="151"/>
      <c r="DGX4577" s="151"/>
      <c r="DGY4577" s="151"/>
      <c r="DGZ4577" s="151"/>
      <c r="DHA4577" s="151"/>
      <c r="DHB4577" s="151"/>
      <c r="DHC4577" s="151"/>
      <c r="DHD4577" s="151"/>
      <c r="DHE4577" s="151"/>
      <c r="DHF4577" s="151"/>
      <c r="DHG4577" s="151"/>
      <c r="DHH4577" s="151"/>
      <c r="DHI4577" s="151"/>
      <c r="DHJ4577" s="151"/>
      <c r="DHK4577" s="151"/>
      <c r="DHL4577" s="151"/>
      <c r="DHM4577" s="151"/>
      <c r="DHN4577" s="151"/>
      <c r="DHO4577" s="151"/>
      <c r="DHP4577" s="151"/>
      <c r="DHQ4577" s="151"/>
      <c r="DHR4577" s="151"/>
      <c r="DHS4577" s="151"/>
      <c r="DHT4577" s="151"/>
      <c r="DHU4577" s="151"/>
      <c r="DHV4577" s="151"/>
      <c r="DHW4577" s="151"/>
      <c r="DHX4577" s="151"/>
      <c r="DHY4577" s="151"/>
      <c r="DHZ4577" s="151"/>
      <c r="DIA4577" s="151"/>
      <c r="DIB4577" s="151"/>
      <c r="DIC4577" s="151"/>
      <c r="DID4577" s="151"/>
      <c r="DIE4577" s="151"/>
      <c r="DIF4577" s="151"/>
      <c r="DIG4577" s="151"/>
      <c r="DIH4577" s="151"/>
      <c r="DII4577" s="151"/>
      <c r="DIJ4577" s="151"/>
      <c r="DIK4577" s="151"/>
      <c r="DIL4577" s="151"/>
      <c r="DIM4577" s="151"/>
      <c r="DIN4577" s="151"/>
      <c r="DIO4577" s="151"/>
      <c r="DIP4577" s="151"/>
      <c r="DIQ4577" s="151"/>
      <c r="DIR4577" s="151"/>
      <c r="DIS4577" s="151"/>
      <c r="DIT4577" s="151"/>
      <c r="DIU4577" s="151"/>
      <c r="DIV4577" s="151"/>
      <c r="DIW4577" s="151"/>
      <c r="DIX4577" s="151"/>
      <c r="DIY4577" s="151"/>
      <c r="DIZ4577" s="151"/>
      <c r="DJA4577" s="151"/>
      <c r="DJB4577" s="151"/>
      <c r="DJC4577" s="151"/>
      <c r="DJD4577" s="151"/>
      <c r="DJE4577" s="151"/>
      <c r="DJF4577" s="151"/>
      <c r="DJG4577" s="151"/>
      <c r="DJH4577" s="151"/>
      <c r="DJI4577" s="151"/>
      <c r="DJJ4577" s="151"/>
      <c r="DJK4577" s="151"/>
      <c r="DJL4577" s="151"/>
      <c r="DJM4577" s="151"/>
      <c r="DJN4577" s="151"/>
      <c r="DJO4577" s="151"/>
      <c r="DJP4577" s="151"/>
      <c r="DJQ4577" s="151"/>
      <c r="DJR4577" s="151"/>
      <c r="DJS4577" s="151"/>
      <c r="DJT4577" s="151"/>
      <c r="DJU4577" s="151"/>
      <c r="DJV4577" s="151"/>
      <c r="DJW4577" s="151"/>
      <c r="DJX4577" s="151"/>
      <c r="DJY4577" s="151"/>
      <c r="DJZ4577" s="151"/>
      <c r="DKA4577" s="151"/>
      <c r="DKB4577" s="151"/>
      <c r="DKC4577" s="151"/>
      <c r="DKD4577" s="151"/>
      <c r="DKE4577" s="151"/>
      <c r="DKF4577" s="151"/>
      <c r="DKG4577" s="151"/>
      <c r="DKH4577" s="151"/>
      <c r="DKI4577" s="151"/>
      <c r="DKJ4577" s="151"/>
      <c r="DKK4577" s="151"/>
      <c r="DKL4577" s="151"/>
      <c r="DKM4577" s="151"/>
      <c r="DKN4577" s="151"/>
      <c r="DKO4577" s="151"/>
      <c r="DKP4577" s="151"/>
      <c r="DKQ4577" s="151"/>
      <c r="DKR4577" s="151"/>
      <c r="DKS4577" s="151"/>
      <c r="DKT4577" s="151"/>
      <c r="DKU4577" s="151"/>
      <c r="DKV4577" s="151"/>
      <c r="DKW4577" s="151"/>
      <c r="DKX4577" s="151"/>
      <c r="DKY4577" s="151"/>
      <c r="DKZ4577" s="151"/>
      <c r="DLA4577" s="151"/>
      <c r="DLB4577" s="151"/>
      <c r="DLC4577" s="151"/>
      <c r="DLD4577" s="151"/>
      <c r="DLE4577" s="151"/>
      <c r="DLF4577" s="151"/>
      <c r="DLG4577" s="151"/>
      <c r="DLH4577" s="151"/>
      <c r="DLI4577" s="151"/>
      <c r="DLJ4577" s="151"/>
      <c r="DLK4577" s="151"/>
      <c r="DLL4577" s="151"/>
      <c r="DLM4577" s="151"/>
      <c r="DLN4577" s="151"/>
      <c r="DLO4577" s="151"/>
      <c r="DLP4577" s="151"/>
      <c r="DLQ4577" s="151"/>
      <c r="DLR4577" s="151"/>
      <c r="DLS4577" s="151"/>
      <c r="DLT4577" s="151"/>
      <c r="DLU4577" s="151"/>
      <c r="DLV4577" s="151"/>
      <c r="DLW4577" s="151"/>
      <c r="DLX4577" s="151"/>
      <c r="DLY4577" s="151"/>
      <c r="DLZ4577" s="151"/>
      <c r="DMA4577" s="151"/>
      <c r="DMB4577" s="151"/>
      <c r="DMC4577" s="151"/>
      <c r="DMD4577" s="151"/>
      <c r="DME4577" s="151"/>
      <c r="DMF4577" s="151"/>
      <c r="DMG4577" s="151"/>
      <c r="DMH4577" s="151"/>
      <c r="DMI4577" s="151"/>
      <c r="DMJ4577" s="151"/>
      <c r="DMK4577" s="151"/>
      <c r="DML4577" s="151"/>
      <c r="DMM4577" s="151"/>
      <c r="DMN4577" s="151"/>
      <c r="DMO4577" s="151"/>
      <c r="DMP4577" s="151"/>
      <c r="DMQ4577" s="151"/>
      <c r="DMR4577" s="151"/>
      <c r="DMS4577" s="151"/>
      <c r="DMT4577" s="151"/>
      <c r="DMU4577" s="151"/>
      <c r="DMV4577" s="151"/>
      <c r="DMW4577" s="151"/>
      <c r="DMX4577" s="151"/>
      <c r="DMY4577" s="151"/>
      <c r="DMZ4577" s="151"/>
      <c r="DNA4577" s="151"/>
      <c r="DNB4577" s="151"/>
      <c r="DNC4577" s="151"/>
      <c r="DND4577" s="151"/>
      <c r="DNE4577" s="151"/>
      <c r="DNF4577" s="151"/>
      <c r="DNG4577" s="151"/>
      <c r="DNH4577" s="151"/>
      <c r="DNI4577" s="151"/>
      <c r="DNJ4577" s="151"/>
      <c r="DNK4577" s="151"/>
      <c r="DNL4577" s="151"/>
      <c r="DNM4577" s="151"/>
      <c r="DNN4577" s="151"/>
      <c r="DNO4577" s="151"/>
      <c r="DNP4577" s="151"/>
      <c r="DNQ4577" s="151"/>
      <c r="DNR4577" s="151"/>
      <c r="DNS4577" s="151"/>
      <c r="DNT4577" s="151"/>
      <c r="DNU4577" s="151"/>
      <c r="DNV4577" s="151"/>
      <c r="DNW4577" s="151"/>
      <c r="DNX4577" s="151"/>
      <c r="DNY4577" s="151"/>
      <c r="DNZ4577" s="151"/>
      <c r="DOA4577" s="151"/>
      <c r="DOB4577" s="151"/>
      <c r="DOC4577" s="151"/>
      <c r="DOD4577" s="151"/>
      <c r="DOE4577" s="151"/>
      <c r="DOF4577" s="151"/>
      <c r="DOG4577" s="151"/>
      <c r="DOH4577" s="151"/>
      <c r="DOI4577" s="151"/>
      <c r="DOJ4577" s="151"/>
      <c r="DOK4577" s="151"/>
      <c r="DOL4577" s="151"/>
      <c r="DOM4577" s="151"/>
      <c r="DON4577" s="151"/>
      <c r="DOO4577" s="151"/>
      <c r="DOP4577" s="151"/>
      <c r="DOQ4577" s="151"/>
      <c r="DOR4577" s="151"/>
      <c r="DOS4577" s="151"/>
      <c r="DOT4577" s="151"/>
      <c r="DOU4577" s="151"/>
      <c r="DOV4577" s="151"/>
      <c r="DOW4577" s="151"/>
      <c r="DOX4577" s="151"/>
      <c r="DOY4577" s="151"/>
      <c r="DOZ4577" s="151"/>
      <c r="DPA4577" s="151"/>
      <c r="DPB4577" s="151"/>
      <c r="DPC4577" s="151"/>
      <c r="DPD4577" s="151"/>
      <c r="DPE4577" s="151"/>
      <c r="DPF4577" s="151"/>
      <c r="DPG4577" s="151"/>
      <c r="DPH4577" s="151"/>
      <c r="DPI4577" s="151"/>
      <c r="DPJ4577" s="151"/>
      <c r="DPK4577" s="151"/>
      <c r="DPL4577" s="151"/>
      <c r="DPM4577" s="151"/>
      <c r="DPN4577" s="151"/>
      <c r="DPO4577" s="151"/>
      <c r="DPP4577" s="151"/>
      <c r="DPQ4577" s="151"/>
      <c r="DPR4577" s="151"/>
      <c r="DPS4577" s="151"/>
      <c r="DPT4577" s="151"/>
      <c r="DPU4577" s="151"/>
      <c r="DPV4577" s="151"/>
      <c r="DPW4577" s="151"/>
      <c r="DPX4577" s="151"/>
      <c r="DPY4577" s="151"/>
      <c r="DPZ4577" s="151"/>
      <c r="DQA4577" s="151"/>
      <c r="DQB4577" s="151"/>
      <c r="DQC4577" s="151"/>
      <c r="DQD4577" s="151"/>
      <c r="DQE4577" s="151"/>
      <c r="DQF4577" s="151"/>
      <c r="DQG4577" s="151"/>
      <c r="DQH4577" s="151"/>
      <c r="DQI4577" s="151"/>
      <c r="DQJ4577" s="151"/>
      <c r="DQK4577" s="151"/>
      <c r="DQL4577" s="151"/>
      <c r="DQM4577" s="151"/>
      <c r="DQN4577" s="151"/>
      <c r="DQO4577" s="151"/>
      <c r="DQP4577" s="151"/>
      <c r="DQQ4577" s="151"/>
      <c r="DQR4577" s="151"/>
      <c r="DQS4577" s="151"/>
      <c r="DQT4577" s="151"/>
      <c r="DQU4577" s="151"/>
      <c r="DQV4577" s="151"/>
      <c r="DQW4577" s="151"/>
      <c r="DQX4577" s="151"/>
      <c r="DQY4577" s="151"/>
      <c r="DQZ4577" s="151"/>
      <c r="DRA4577" s="151"/>
      <c r="DRB4577" s="151"/>
      <c r="DRC4577" s="151"/>
      <c r="DRD4577" s="151"/>
      <c r="DRE4577" s="151"/>
      <c r="DRF4577" s="151"/>
      <c r="DRG4577" s="151"/>
      <c r="DRH4577" s="151"/>
      <c r="DRI4577" s="151"/>
      <c r="DRJ4577" s="151"/>
      <c r="DRK4577" s="151"/>
      <c r="DRL4577" s="151"/>
      <c r="DRM4577" s="151"/>
      <c r="DRN4577" s="151"/>
      <c r="DRO4577" s="151"/>
      <c r="DRP4577" s="151"/>
      <c r="DRQ4577" s="151"/>
      <c r="DRR4577" s="151"/>
      <c r="DRS4577" s="151"/>
      <c r="DRT4577" s="151"/>
      <c r="DRU4577" s="151"/>
      <c r="DRV4577" s="151"/>
      <c r="DRW4577" s="151"/>
      <c r="DRX4577" s="151"/>
      <c r="DRY4577" s="151"/>
      <c r="DRZ4577" s="151"/>
      <c r="DSA4577" s="151"/>
      <c r="DSB4577" s="151"/>
      <c r="DSC4577" s="151"/>
      <c r="DSD4577" s="151"/>
      <c r="DSE4577" s="151"/>
      <c r="DSF4577" s="151"/>
      <c r="DSG4577" s="151"/>
      <c r="DSH4577" s="151"/>
      <c r="DSI4577" s="151"/>
      <c r="DSJ4577" s="151"/>
      <c r="DSK4577" s="151"/>
      <c r="DSL4577" s="151"/>
      <c r="DSM4577" s="151"/>
      <c r="DSN4577" s="151"/>
      <c r="DSO4577" s="151"/>
      <c r="DSP4577" s="151"/>
      <c r="DSQ4577" s="151"/>
      <c r="DSR4577" s="151"/>
      <c r="DSS4577" s="151"/>
      <c r="DST4577" s="151"/>
      <c r="DSU4577" s="151"/>
      <c r="DSV4577" s="151"/>
      <c r="DSW4577" s="151"/>
      <c r="DSX4577" s="151"/>
      <c r="DSY4577" s="151"/>
      <c r="DSZ4577" s="151"/>
      <c r="DTA4577" s="151"/>
      <c r="DTB4577" s="151"/>
      <c r="DTC4577" s="151"/>
      <c r="DTD4577" s="151"/>
      <c r="DTE4577" s="151"/>
      <c r="DTF4577" s="151"/>
      <c r="DTG4577" s="151"/>
      <c r="DTH4577" s="151"/>
      <c r="DTI4577" s="151"/>
      <c r="DTJ4577" s="151"/>
      <c r="DTK4577" s="151"/>
      <c r="DTL4577" s="151"/>
      <c r="DTM4577" s="151"/>
      <c r="DTN4577" s="151"/>
      <c r="DTO4577" s="151"/>
      <c r="DTP4577" s="151"/>
      <c r="DTQ4577" s="151"/>
      <c r="DTR4577" s="151"/>
      <c r="DTS4577" s="151"/>
      <c r="DTT4577" s="151"/>
      <c r="DTU4577" s="151"/>
      <c r="DTV4577" s="151"/>
      <c r="DTW4577" s="151"/>
      <c r="DTX4577" s="151"/>
      <c r="DTY4577" s="151"/>
      <c r="DTZ4577" s="151"/>
      <c r="DUA4577" s="151"/>
      <c r="DUB4577" s="151"/>
      <c r="DUC4577" s="151"/>
      <c r="DUD4577" s="151"/>
      <c r="DUE4577" s="151"/>
      <c r="DUF4577" s="151"/>
      <c r="DUG4577" s="151"/>
      <c r="DUH4577" s="151"/>
      <c r="DUI4577" s="151"/>
      <c r="DUJ4577" s="151"/>
      <c r="DUK4577" s="151"/>
      <c r="DUL4577" s="151"/>
      <c r="DUM4577" s="151"/>
      <c r="DUN4577" s="151"/>
      <c r="DUO4577" s="151"/>
      <c r="DUP4577" s="151"/>
      <c r="DUQ4577" s="151"/>
      <c r="DUR4577" s="151"/>
      <c r="DUS4577" s="151"/>
      <c r="DUT4577" s="151"/>
      <c r="DUU4577" s="151"/>
      <c r="DUV4577" s="151"/>
      <c r="DUW4577" s="151"/>
      <c r="DUX4577" s="151"/>
      <c r="DUY4577" s="151"/>
      <c r="DUZ4577" s="151"/>
      <c r="DVA4577" s="151"/>
      <c r="DVB4577" s="151"/>
      <c r="DVC4577" s="151"/>
      <c r="DVD4577" s="151"/>
      <c r="DVE4577" s="151"/>
      <c r="DVF4577" s="151"/>
      <c r="DVG4577" s="151"/>
      <c r="DVH4577" s="151"/>
      <c r="DVI4577" s="151"/>
      <c r="DVJ4577" s="151"/>
      <c r="DVK4577" s="151"/>
      <c r="DVL4577" s="151"/>
      <c r="DVM4577" s="151"/>
      <c r="DVN4577" s="151"/>
      <c r="DVO4577" s="151"/>
      <c r="DVP4577" s="151"/>
      <c r="DVQ4577" s="151"/>
      <c r="DVR4577" s="151"/>
      <c r="DVS4577" s="151"/>
      <c r="DVT4577" s="151"/>
      <c r="DVU4577" s="151"/>
      <c r="DVV4577" s="151"/>
      <c r="DVW4577" s="151"/>
      <c r="DVX4577" s="151"/>
      <c r="DVY4577" s="151"/>
      <c r="DVZ4577" s="151"/>
      <c r="DWA4577" s="151"/>
      <c r="DWB4577" s="151"/>
      <c r="DWC4577" s="151"/>
      <c r="DWD4577" s="151"/>
      <c r="DWE4577" s="151"/>
      <c r="DWF4577" s="151"/>
      <c r="DWG4577" s="151"/>
      <c r="DWH4577" s="151"/>
      <c r="DWI4577" s="151"/>
      <c r="DWJ4577" s="151"/>
      <c r="DWK4577" s="151"/>
      <c r="DWL4577" s="151"/>
      <c r="DWM4577" s="151"/>
      <c r="DWN4577" s="151"/>
      <c r="DWO4577" s="151"/>
      <c r="DWP4577" s="151"/>
      <c r="DWQ4577" s="151"/>
      <c r="DWR4577" s="151"/>
      <c r="DWS4577" s="151"/>
      <c r="DWT4577" s="151"/>
      <c r="DWU4577" s="151"/>
      <c r="DWV4577" s="151"/>
      <c r="DWW4577" s="151"/>
      <c r="DWX4577" s="151"/>
      <c r="DWY4577" s="151"/>
      <c r="DWZ4577" s="151"/>
      <c r="DXA4577" s="151"/>
      <c r="DXB4577" s="151"/>
      <c r="DXC4577" s="151"/>
      <c r="DXD4577" s="151"/>
      <c r="DXE4577" s="151"/>
      <c r="DXF4577" s="151"/>
      <c r="DXG4577" s="151"/>
      <c r="DXH4577" s="151"/>
      <c r="DXI4577" s="151"/>
      <c r="DXJ4577" s="151"/>
      <c r="DXK4577" s="151"/>
      <c r="DXL4577" s="151"/>
      <c r="DXM4577" s="151"/>
      <c r="DXN4577" s="151"/>
      <c r="DXO4577" s="151"/>
      <c r="DXP4577" s="151"/>
      <c r="DXQ4577" s="151"/>
      <c r="DXR4577" s="151"/>
      <c r="DXS4577" s="151"/>
      <c r="DXT4577" s="151"/>
      <c r="DXU4577" s="151"/>
      <c r="DXV4577" s="151"/>
      <c r="DXW4577" s="151"/>
      <c r="DXX4577" s="151"/>
      <c r="DXY4577" s="151"/>
      <c r="DXZ4577" s="151"/>
      <c r="DYA4577" s="151"/>
      <c r="DYB4577" s="151"/>
      <c r="DYC4577" s="151"/>
      <c r="DYD4577" s="151"/>
      <c r="DYE4577" s="151"/>
      <c r="DYF4577" s="151"/>
      <c r="DYG4577" s="151"/>
      <c r="DYH4577" s="151"/>
      <c r="DYI4577" s="151"/>
      <c r="DYJ4577" s="151"/>
      <c r="DYK4577" s="151"/>
      <c r="DYL4577" s="151"/>
      <c r="DYM4577" s="151"/>
      <c r="DYN4577" s="151"/>
      <c r="DYO4577" s="151"/>
      <c r="DYP4577" s="151"/>
      <c r="DYQ4577" s="151"/>
      <c r="DYR4577" s="151"/>
      <c r="DYS4577" s="151"/>
      <c r="DYT4577" s="151"/>
      <c r="DYU4577" s="151"/>
      <c r="DYV4577" s="151"/>
      <c r="DYW4577" s="151"/>
      <c r="DYX4577" s="151"/>
      <c r="DYY4577" s="151"/>
      <c r="DYZ4577" s="151"/>
      <c r="DZA4577" s="151"/>
      <c r="DZB4577" s="151"/>
      <c r="DZC4577" s="151"/>
      <c r="DZD4577" s="151"/>
      <c r="DZE4577" s="151"/>
      <c r="DZF4577" s="151"/>
      <c r="DZG4577" s="151"/>
      <c r="DZH4577" s="151"/>
      <c r="DZI4577" s="151"/>
      <c r="DZJ4577" s="151"/>
      <c r="DZK4577" s="151"/>
      <c r="DZL4577" s="151"/>
      <c r="DZM4577" s="151"/>
      <c r="DZN4577" s="151"/>
      <c r="DZO4577" s="151"/>
      <c r="DZP4577" s="151"/>
      <c r="DZQ4577" s="151"/>
      <c r="DZR4577" s="151"/>
      <c r="DZS4577" s="151"/>
      <c r="DZT4577" s="151"/>
      <c r="DZU4577" s="151"/>
      <c r="DZV4577" s="151"/>
      <c r="DZW4577" s="151"/>
      <c r="DZX4577" s="151"/>
      <c r="DZY4577" s="151"/>
      <c r="DZZ4577" s="151"/>
      <c r="EAA4577" s="151"/>
      <c r="EAB4577" s="151"/>
      <c r="EAC4577" s="151"/>
      <c r="EAD4577" s="151"/>
      <c r="EAE4577" s="151"/>
      <c r="EAF4577" s="151"/>
      <c r="EAG4577" s="151"/>
      <c r="EAH4577" s="151"/>
      <c r="EAI4577" s="151"/>
      <c r="EAJ4577" s="151"/>
      <c r="EAK4577" s="151"/>
      <c r="EAL4577" s="151"/>
      <c r="EAM4577" s="151"/>
      <c r="EAN4577" s="151"/>
      <c r="EAO4577" s="151"/>
      <c r="EAP4577" s="151"/>
      <c r="EAQ4577" s="151"/>
      <c r="EAR4577" s="151"/>
      <c r="EAS4577" s="151"/>
      <c r="EAT4577" s="151"/>
      <c r="EAU4577" s="151"/>
      <c r="EAV4577" s="151"/>
      <c r="EAW4577" s="151"/>
      <c r="EAX4577" s="151"/>
      <c r="EAY4577" s="151"/>
      <c r="EAZ4577" s="151"/>
      <c r="EBA4577" s="151"/>
      <c r="EBB4577" s="151"/>
      <c r="EBC4577" s="151"/>
      <c r="EBD4577" s="151"/>
      <c r="EBE4577" s="151"/>
      <c r="EBF4577" s="151"/>
      <c r="EBG4577" s="151"/>
      <c r="EBH4577" s="151"/>
      <c r="EBI4577" s="151"/>
      <c r="EBJ4577" s="151"/>
      <c r="EBK4577" s="151"/>
      <c r="EBL4577" s="151"/>
      <c r="EBM4577" s="151"/>
      <c r="EBN4577" s="151"/>
      <c r="EBO4577" s="151"/>
      <c r="EBP4577" s="151"/>
      <c r="EBQ4577" s="151"/>
      <c r="EBR4577" s="151"/>
      <c r="EBS4577" s="151"/>
      <c r="EBT4577" s="151"/>
      <c r="EBU4577" s="151"/>
      <c r="EBV4577" s="151"/>
      <c r="EBW4577" s="151"/>
      <c r="EBX4577" s="151"/>
      <c r="EBY4577" s="151"/>
      <c r="EBZ4577" s="151"/>
      <c r="ECA4577" s="151"/>
      <c r="ECB4577" s="151"/>
      <c r="ECC4577" s="151"/>
      <c r="ECD4577" s="151"/>
      <c r="ECE4577" s="151"/>
      <c r="ECF4577" s="151"/>
      <c r="ECG4577" s="151"/>
      <c r="ECH4577" s="151"/>
      <c r="ECI4577" s="151"/>
      <c r="ECJ4577" s="151"/>
      <c r="ECK4577" s="151"/>
      <c r="ECL4577" s="151"/>
      <c r="ECM4577" s="151"/>
      <c r="ECN4577" s="151"/>
      <c r="ECO4577" s="151"/>
      <c r="ECP4577" s="151"/>
      <c r="ECQ4577" s="151"/>
      <c r="ECR4577" s="151"/>
      <c r="ECS4577" s="151"/>
      <c r="ECT4577" s="151"/>
      <c r="ECU4577" s="151"/>
      <c r="ECV4577" s="151"/>
      <c r="ECW4577" s="151"/>
      <c r="ECX4577" s="151"/>
      <c r="ECY4577" s="151"/>
      <c r="ECZ4577" s="151"/>
      <c r="EDA4577" s="151"/>
      <c r="EDB4577" s="151"/>
      <c r="EDC4577" s="151"/>
      <c r="EDD4577" s="151"/>
      <c r="EDE4577" s="151"/>
      <c r="EDF4577" s="151"/>
      <c r="EDG4577" s="151"/>
      <c r="EDH4577" s="151"/>
      <c r="EDI4577" s="151"/>
      <c r="EDJ4577" s="151"/>
      <c r="EDK4577" s="151"/>
      <c r="EDL4577" s="151"/>
      <c r="EDM4577" s="151"/>
      <c r="EDN4577" s="151"/>
      <c r="EDO4577" s="151"/>
      <c r="EDP4577" s="151"/>
      <c r="EDQ4577" s="151"/>
      <c r="EDR4577" s="151"/>
      <c r="EDS4577" s="151"/>
      <c r="EDT4577" s="151"/>
      <c r="EDU4577" s="151"/>
      <c r="EDV4577" s="151"/>
      <c r="EDW4577" s="151"/>
      <c r="EDX4577" s="151"/>
      <c r="EDY4577" s="151"/>
      <c r="EDZ4577" s="151"/>
      <c r="EEA4577" s="151"/>
      <c r="EEB4577" s="151"/>
      <c r="EEC4577" s="151"/>
      <c r="EED4577" s="151"/>
      <c r="EEE4577" s="151"/>
      <c r="EEF4577" s="151"/>
      <c r="EEG4577" s="151"/>
      <c r="EEH4577" s="151"/>
      <c r="EEI4577" s="151"/>
      <c r="EEJ4577" s="151"/>
      <c r="EEK4577" s="151"/>
      <c r="EEL4577" s="151"/>
      <c r="EEM4577" s="151"/>
      <c r="EEN4577" s="151"/>
      <c r="EEO4577" s="151"/>
      <c r="EEP4577" s="151"/>
      <c r="EEQ4577" s="151"/>
      <c r="EER4577" s="151"/>
      <c r="EES4577" s="151"/>
      <c r="EET4577" s="151"/>
      <c r="EEU4577" s="151"/>
      <c r="EEV4577" s="151"/>
      <c r="EEW4577" s="151"/>
      <c r="EEX4577" s="151"/>
      <c r="EEY4577" s="151"/>
      <c r="EEZ4577" s="151"/>
      <c r="EFA4577" s="151"/>
      <c r="EFB4577" s="151"/>
      <c r="EFC4577" s="151"/>
      <c r="EFD4577" s="151"/>
      <c r="EFE4577" s="151"/>
      <c r="EFF4577" s="151"/>
      <c r="EFG4577" s="151"/>
      <c r="EFH4577" s="151"/>
      <c r="EFI4577" s="151"/>
      <c r="EFJ4577" s="151"/>
      <c r="EFK4577" s="151"/>
      <c r="EFL4577" s="151"/>
      <c r="EFM4577" s="151"/>
      <c r="EFN4577" s="151"/>
      <c r="EFO4577" s="151"/>
      <c r="EFP4577" s="151"/>
      <c r="EFQ4577" s="151"/>
      <c r="EFR4577" s="151"/>
      <c r="EFS4577" s="151"/>
      <c r="EFT4577" s="151"/>
      <c r="EFU4577" s="151"/>
      <c r="EFV4577" s="151"/>
      <c r="EFW4577" s="151"/>
      <c r="EFX4577" s="151"/>
      <c r="EFY4577" s="151"/>
      <c r="EFZ4577" s="151"/>
      <c r="EGA4577" s="151"/>
      <c r="EGB4577" s="151"/>
      <c r="EGC4577" s="151"/>
      <c r="EGD4577" s="151"/>
      <c r="EGE4577" s="151"/>
      <c r="EGF4577" s="151"/>
      <c r="EGG4577" s="151"/>
      <c r="EGH4577" s="151"/>
      <c r="EGI4577" s="151"/>
      <c r="EGJ4577" s="151"/>
      <c r="EGK4577" s="151"/>
      <c r="EGL4577" s="151"/>
      <c r="EGM4577" s="151"/>
      <c r="EGN4577" s="151"/>
      <c r="EGO4577" s="151"/>
      <c r="EGP4577" s="151"/>
      <c r="EGQ4577" s="151"/>
      <c r="EGR4577" s="151"/>
      <c r="EGS4577" s="151"/>
      <c r="EGT4577" s="151"/>
      <c r="EGU4577" s="151"/>
      <c r="EGV4577" s="151"/>
      <c r="EGW4577" s="151"/>
      <c r="EGX4577" s="151"/>
      <c r="EGY4577" s="151"/>
      <c r="EGZ4577" s="151"/>
      <c r="EHA4577" s="151"/>
      <c r="EHB4577" s="151"/>
      <c r="EHC4577" s="151"/>
      <c r="EHD4577" s="151"/>
      <c r="EHE4577" s="151"/>
      <c r="EHF4577" s="151"/>
      <c r="EHG4577" s="151"/>
      <c r="EHH4577" s="151"/>
      <c r="EHI4577" s="151"/>
      <c r="EHJ4577" s="151"/>
      <c r="EHK4577" s="151"/>
      <c r="EHL4577" s="151"/>
      <c r="EHM4577" s="151"/>
      <c r="EHN4577" s="151"/>
      <c r="EHO4577" s="151"/>
      <c r="EHP4577" s="151"/>
      <c r="EHQ4577" s="151"/>
      <c r="EHR4577" s="151"/>
      <c r="EHS4577" s="151"/>
      <c r="EHT4577" s="151"/>
      <c r="EHU4577" s="151"/>
      <c r="EHV4577" s="151"/>
      <c r="EHW4577" s="151"/>
      <c r="EHX4577" s="151"/>
      <c r="EHY4577" s="151"/>
      <c r="EHZ4577" s="151"/>
      <c r="EIA4577" s="151"/>
      <c r="EIB4577" s="151"/>
      <c r="EIC4577" s="151"/>
      <c r="EID4577" s="151"/>
      <c r="EIE4577" s="151"/>
      <c r="EIF4577" s="151"/>
      <c r="EIG4577" s="151"/>
      <c r="EIH4577" s="151"/>
      <c r="EII4577" s="151"/>
      <c r="EIJ4577" s="151"/>
      <c r="EIK4577" s="151"/>
      <c r="EIL4577" s="151"/>
      <c r="EIM4577" s="151"/>
      <c r="EIN4577" s="151"/>
      <c r="EIO4577" s="151"/>
      <c r="EIP4577" s="151"/>
      <c r="EIQ4577" s="151"/>
      <c r="EIR4577" s="151"/>
      <c r="EIS4577" s="151"/>
      <c r="EIT4577" s="151"/>
      <c r="EIU4577" s="151"/>
      <c r="EIV4577" s="151"/>
      <c r="EIW4577" s="151"/>
      <c r="EIX4577" s="151"/>
      <c r="EIY4577" s="151"/>
      <c r="EIZ4577" s="151"/>
      <c r="EJA4577" s="151"/>
      <c r="EJB4577" s="151"/>
      <c r="EJC4577" s="151"/>
      <c r="EJD4577" s="151"/>
      <c r="EJE4577" s="151"/>
      <c r="EJF4577" s="151"/>
      <c r="EJG4577" s="151"/>
      <c r="EJH4577" s="151"/>
      <c r="EJI4577" s="151"/>
      <c r="EJJ4577" s="151"/>
      <c r="EJK4577" s="151"/>
      <c r="EJL4577" s="151"/>
      <c r="EJM4577" s="151"/>
      <c r="EJN4577" s="151"/>
      <c r="EJO4577" s="151"/>
      <c r="EJP4577" s="151"/>
      <c r="EJQ4577" s="151"/>
      <c r="EJR4577" s="151"/>
      <c r="EJS4577" s="151"/>
      <c r="EJT4577" s="151"/>
      <c r="EJU4577" s="151"/>
      <c r="EJV4577" s="151"/>
      <c r="EJW4577" s="151"/>
      <c r="EJX4577" s="151"/>
      <c r="EJY4577" s="151"/>
      <c r="EJZ4577" s="151"/>
      <c r="EKA4577" s="151"/>
      <c r="EKB4577" s="151"/>
      <c r="EKC4577" s="151"/>
      <c r="EKD4577" s="151"/>
      <c r="EKE4577" s="151"/>
      <c r="EKF4577" s="151"/>
      <c r="EKG4577" s="151"/>
      <c r="EKH4577" s="151"/>
      <c r="EKI4577" s="151"/>
      <c r="EKJ4577" s="151"/>
      <c r="EKK4577" s="151"/>
      <c r="EKL4577" s="151"/>
      <c r="EKM4577" s="151"/>
      <c r="EKN4577" s="151"/>
      <c r="EKO4577" s="151"/>
      <c r="EKP4577" s="151"/>
      <c r="EKQ4577" s="151"/>
      <c r="EKR4577" s="151"/>
      <c r="EKS4577" s="151"/>
      <c r="EKT4577" s="151"/>
      <c r="EKU4577" s="151"/>
      <c r="EKV4577" s="151"/>
      <c r="EKW4577" s="151"/>
      <c r="EKX4577" s="151"/>
      <c r="EKY4577" s="151"/>
      <c r="EKZ4577" s="151"/>
      <c r="ELA4577" s="151"/>
      <c r="ELB4577" s="151"/>
      <c r="ELC4577" s="151"/>
      <c r="ELD4577" s="151"/>
      <c r="ELE4577" s="151"/>
      <c r="ELF4577" s="151"/>
      <c r="ELG4577" s="151"/>
      <c r="ELH4577" s="151"/>
      <c r="ELI4577" s="151"/>
      <c r="ELJ4577" s="151"/>
      <c r="ELK4577" s="151"/>
      <c r="ELL4577" s="151"/>
      <c r="ELM4577" s="151"/>
      <c r="ELN4577" s="151"/>
      <c r="ELO4577" s="151"/>
      <c r="ELP4577" s="151"/>
      <c r="ELQ4577" s="151"/>
      <c r="ELR4577" s="151"/>
      <c r="ELS4577" s="151"/>
      <c r="ELT4577" s="151"/>
      <c r="ELU4577" s="151"/>
      <c r="ELV4577" s="151"/>
      <c r="ELW4577" s="151"/>
      <c r="ELX4577" s="151"/>
      <c r="ELY4577" s="151"/>
      <c r="ELZ4577" s="151"/>
      <c r="EMA4577" s="151"/>
      <c r="EMB4577" s="151"/>
      <c r="EMC4577" s="151"/>
      <c r="EMD4577" s="151"/>
      <c r="EME4577" s="151"/>
      <c r="EMF4577" s="151"/>
      <c r="EMG4577" s="151"/>
      <c r="EMH4577" s="151"/>
      <c r="EMI4577" s="151"/>
      <c r="EMJ4577" s="151"/>
      <c r="EMK4577" s="151"/>
      <c r="EML4577" s="151"/>
      <c r="EMM4577" s="151"/>
      <c r="EMN4577" s="151"/>
      <c r="EMO4577" s="151"/>
      <c r="EMP4577" s="151"/>
      <c r="EMQ4577" s="151"/>
      <c r="EMR4577" s="151"/>
      <c r="EMS4577" s="151"/>
      <c r="EMT4577" s="151"/>
      <c r="EMU4577" s="151"/>
      <c r="EMV4577" s="151"/>
      <c r="EMW4577" s="151"/>
      <c r="EMX4577" s="151"/>
      <c r="EMY4577" s="151"/>
      <c r="EMZ4577" s="151"/>
      <c r="ENA4577" s="151"/>
      <c r="ENB4577" s="151"/>
      <c r="ENC4577" s="151"/>
      <c r="END4577" s="151"/>
      <c r="ENE4577" s="151"/>
      <c r="ENF4577" s="151"/>
      <c r="ENG4577" s="151"/>
      <c r="ENH4577" s="151"/>
      <c r="ENI4577" s="151"/>
      <c r="ENJ4577" s="151"/>
      <c r="ENK4577" s="151"/>
      <c r="ENL4577" s="151"/>
      <c r="ENM4577" s="151"/>
      <c r="ENN4577" s="151"/>
      <c r="ENO4577" s="151"/>
      <c r="ENP4577" s="151"/>
      <c r="ENQ4577" s="151"/>
      <c r="ENR4577" s="151"/>
      <c r="ENS4577" s="151"/>
      <c r="ENT4577" s="151"/>
      <c r="ENU4577" s="151"/>
      <c r="ENV4577" s="151"/>
      <c r="ENW4577" s="151"/>
      <c r="ENX4577" s="151"/>
      <c r="ENY4577" s="151"/>
      <c r="ENZ4577" s="151"/>
      <c r="EOA4577" s="151"/>
      <c r="EOB4577" s="151"/>
      <c r="EOC4577" s="151"/>
      <c r="EOD4577" s="151"/>
      <c r="EOE4577" s="151"/>
      <c r="EOF4577" s="151"/>
      <c r="EOG4577" s="151"/>
      <c r="EOH4577" s="151"/>
      <c r="EOI4577" s="151"/>
      <c r="EOJ4577" s="151"/>
      <c r="EOK4577" s="151"/>
      <c r="EOL4577" s="151"/>
      <c r="EOM4577" s="151"/>
      <c r="EON4577" s="151"/>
      <c r="EOO4577" s="151"/>
      <c r="EOP4577" s="151"/>
      <c r="EOQ4577" s="151"/>
      <c r="EOR4577" s="151"/>
      <c r="EOS4577" s="151"/>
      <c r="EOT4577" s="151"/>
      <c r="EOU4577" s="151"/>
      <c r="EOV4577" s="151"/>
      <c r="EOW4577" s="151"/>
      <c r="EOX4577" s="151"/>
      <c r="EOY4577" s="151"/>
      <c r="EOZ4577" s="151"/>
      <c r="EPA4577" s="151"/>
      <c r="EPB4577" s="151"/>
      <c r="EPC4577" s="151"/>
      <c r="EPD4577" s="151"/>
      <c r="EPE4577" s="151"/>
      <c r="EPF4577" s="151"/>
      <c r="EPG4577" s="151"/>
      <c r="EPH4577" s="151"/>
      <c r="EPI4577" s="151"/>
      <c r="EPJ4577" s="151"/>
      <c r="EPK4577" s="151"/>
      <c r="EPL4577" s="151"/>
      <c r="EPM4577" s="151"/>
      <c r="EPN4577" s="151"/>
      <c r="EPO4577" s="151"/>
      <c r="EPP4577" s="151"/>
      <c r="EPQ4577" s="151"/>
      <c r="EPR4577" s="151"/>
      <c r="EPS4577" s="151"/>
      <c r="EPT4577" s="151"/>
      <c r="EPU4577" s="151"/>
      <c r="EPV4577" s="151"/>
      <c r="EPW4577" s="151"/>
      <c r="EPX4577" s="151"/>
      <c r="EPY4577" s="151"/>
      <c r="EPZ4577" s="151"/>
      <c r="EQA4577" s="151"/>
      <c r="EQB4577" s="151"/>
      <c r="EQC4577" s="151"/>
      <c r="EQD4577" s="151"/>
      <c r="EQE4577" s="151"/>
      <c r="EQF4577" s="151"/>
      <c r="EQG4577" s="151"/>
      <c r="EQH4577" s="151"/>
      <c r="EQI4577" s="151"/>
      <c r="EQJ4577" s="151"/>
      <c r="EQK4577" s="151"/>
      <c r="EQL4577" s="151"/>
      <c r="EQM4577" s="151"/>
      <c r="EQN4577" s="151"/>
      <c r="EQO4577" s="151"/>
      <c r="EQP4577" s="151"/>
      <c r="EQQ4577" s="151"/>
      <c r="EQR4577" s="151"/>
      <c r="EQS4577" s="151"/>
      <c r="EQT4577" s="151"/>
      <c r="EQU4577" s="151"/>
      <c r="EQV4577" s="151"/>
      <c r="EQW4577" s="151"/>
      <c r="EQX4577" s="151"/>
      <c r="EQY4577" s="151"/>
      <c r="EQZ4577" s="151"/>
      <c r="ERA4577" s="151"/>
      <c r="ERB4577" s="151"/>
      <c r="ERC4577" s="151"/>
      <c r="ERD4577" s="151"/>
      <c r="ERE4577" s="151"/>
      <c r="ERF4577" s="151"/>
      <c r="ERG4577" s="151"/>
      <c r="ERH4577" s="151"/>
      <c r="ERI4577" s="151"/>
      <c r="ERJ4577" s="151"/>
      <c r="ERK4577" s="151"/>
      <c r="ERL4577" s="151"/>
      <c r="ERM4577" s="151"/>
      <c r="ERN4577" s="151"/>
      <c r="ERO4577" s="151"/>
      <c r="ERP4577" s="151"/>
      <c r="ERQ4577" s="151"/>
      <c r="ERR4577" s="151"/>
      <c r="ERS4577" s="151"/>
      <c r="ERT4577" s="151"/>
      <c r="ERU4577" s="151"/>
      <c r="ERV4577" s="151"/>
      <c r="ERW4577" s="151"/>
      <c r="ERX4577" s="151"/>
      <c r="ERY4577" s="151"/>
      <c r="ERZ4577" s="151"/>
      <c r="ESA4577" s="151"/>
      <c r="ESB4577" s="151"/>
      <c r="ESC4577" s="151"/>
      <c r="ESD4577" s="151"/>
      <c r="ESE4577" s="151"/>
      <c r="ESF4577" s="151"/>
      <c r="ESG4577" s="151"/>
      <c r="ESH4577" s="151"/>
      <c r="ESI4577" s="151"/>
      <c r="ESJ4577" s="151"/>
      <c r="ESK4577" s="151"/>
      <c r="ESL4577" s="151"/>
      <c r="ESM4577" s="151"/>
      <c r="ESN4577" s="151"/>
      <c r="ESO4577" s="151"/>
      <c r="ESP4577" s="151"/>
      <c r="ESQ4577" s="151"/>
      <c r="ESR4577" s="151"/>
      <c r="ESS4577" s="151"/>
      <c r="EST4577" s="151"/>
      <c r="ESU4577" s="151"/>
      <c r="ESV4577" s="151"/>
      <c r="ESW4577" s="151"/>
      <c r="ESX4577" s="151"/>
      <c r="ESY4577" s="151"/>
      <c r="ESZ4577" s="151"/>
      <c r="ETA4577" s="151"/>
      <c r="ETB4577" s="151"/>
      <c r="ETC4577" s="151"/>
      <c r="ETD4577" s="151"/>
      <c r="ETE4577" s="151"/>
      <c r="ETF4577" s="151"/>
      <c r="ETG4577" s="151"/>
      <c r="ETH4577" s="151"/>
      <c r="ETI4577" s="151"/>
      <c r="ETJ4577" s="151"/>
      <c r="ETK4577" s="151"/>
      <c r="ETL4577" s="151"/>
      <c r="ETM4577" s="151"/>
      <c r="ETN4577" s="151"/>
      <c r="ETO4577" s="151"/>
      <c r="ETP4577" s="151"/>
      <c r="ETQ4577" s="151"/>
      <c r="ETR4577" s="151"/>
      <c r="ETS4577" s="151"/>
      <c r="ETT4577" s="151"/>
      <c r="ETU4577" s="151"/>
      <c r="ETV4577" s="151"/>
      <c r="ETW4577" s="151"/>
      <c r="ETX4577" s="151"/>
      <c r="ETY4577" s="151"/>
      <c r="ETZ4577" s="151"/>
      <c r="EUA4577" s="151"/>
      <c r="EUB4577" s="151"/>
      <c r="EUC4577" s="151"/>
      <c r="EUD4577" s="151"/>
      <c r="EUE4577" s="151"/>
      <c r="EUF4577" s="151"/>
      <c r="EUG4577" s="151"/>
      <c r="EUH4577" s="151"/>
      <c r="EUI4577" s="151"/>
      <c r="EUJ4577" s="151"/>
      <c r="EUK4577" s="151"/>
      <c r="EUL4577" s="151"/>
      <c r="EUM4577" s="151"/>
      <c r="EUN4577" s="151"/>
      <c r="EUO4577" s="151"/>
      <c r="EUP4577" s="151"/>
      <c r="EUQ4577" s="151"/>
      <c r="EUR4577" s="151"/>
      <c r="EUS4577" s="151"/>
      <c r="EUT4577" s="151"/>
      <c r="EUU4577" s="151"/>
      <c r="EUV4577" s="151"/>
      <c r="EUW4577" s="151"/>
      <c r="EUX4577" s="151"/>
      <c r="EUY4577" s="151"/>
      <c r="EUZ4577" s="151"/>
      <c r="EVA4577" s="151"/>
      <c r="EVB4577" s="151"/>
      <c r="EVC4577" s="151"/>
      <c r="EVD4577" s="151"/>
      <c r="EVE4577" s="151"/>
      <c r="EVF4577" s="151"/>
      <c r="EVG4577" s="151"/>
      <c r="EVH4577" s="151"/>
      <c r="EVI4577" s="151"/>
      <c r="EVJ4577" s="151"/>
      <c r="EVK4577" s="151"/>
      <c r="EVL4577" s="151"/>
      <c r="EVM4577" s="151"/>
      <c r="EVN4577" s="151"/>
      <c r="EVO4577" s="151"/>
      <c r="EVP4577" s="151"/>
      <c r="EVQ4577" s="151"/>
      <c r="EVR4577" s="151"/>
      <c r="EVS4577" s="151"/>
      <c r="EVT4577" s="151"/>
      <c r="EVU4577" s="151"/>
      <c r="EVV4577" s="151"/>
      <c r="EVW4577" s="151"/>
      <c r="EVX4577" s="151"/>
      <c r="EVY4577" s="151"/>
      <c r="EVZ4577" s="151"/>
      <c r="EWA4577" s="151"/>
      <c r="EWB4577" s="151"/>
      <c r="EWC4577" s="151"/>
      <c r="EWD4577" s="151"/>
      <c r="EWE4577" s="151"/>
      <c r="EWF4577" s="151"/>
      <c r="EWG4577" s="151"/>
      <c r="EWH4577" s="151"/>
      <c r="EWI4577" s="151"/>
      <c r="EWJ4577" s="151"/>
      <c r="EWK4577" s="151"/>
      <c r="EWL4577" s="151"/>
      <c r="EWM4577" s="151"/>
      <c r="EWN4577" s="151"/>
      <c r="EWO4577" s="151"/>
      <c r="EWP4577" s="151"/>
      <c r="EWQ4577" s="151"/>
      <c r="EWR4577" s="151"/>
      <c r="EWS4577" s="151"/>
      <c r="EWT4577" s="151"/>
      <c r="EWU4577" s="151"/>
      <c r="EWV4577" s="151"/>
      <c r="EWW4577" s="151"/>
      <c r="EWX4577" s="151"/>
      <c r="EWY4577" s="151"/>
      <c r="EWZ4577" s="151"/>
      <c r="EXA4577" s="151"/>
      <c r="EXB4577" s="151"/>
      <c r="EXC4577" s="151"/>
      <c r="EXD4577" s="151"/>
      <c r="EXE4577" s="151"/>
      <c r="EXF4577" s="151"/>
      <c r="EXG4577" s="151"/>
      <c r="EXH4577" s="151"/>
      <c r="EXI4577" s="151"/>
      <c r="EXJ4577" s="151"/>
      <c r="EXK4577" s="151"/>
      <c r="EXL4577" s="151"/>
      <c r="EXM4577" s="151"/>
      <c r="EXN4577" s="151"/>
      <c r="EXO4577" s="151"/>
      <c r="EXP4577" s="151"/>
      <c r="EXQ4577" s="151"/>
      <c r="EXR4577" s="151"/>
      <c r="EXS4577" s="151"/>
      <c r="EXT4577" s="151"/>
      <c r="EXU4577" s="151"/>
      <c r="EXV4577" s="151"/>
      <c r="EXW4577" s="151"/>
      <c r="EXX4577" s="151"/>
      <c r="EXY4577" s="151"/>
      <c r="EXZ4577" s="151"/>
      <c r="EYA4577" s="151"/>
      <c r="EYB4577" s="151"/>
      <c r="EYC4577" s="151"/>
      <c r="EYD4577" s="151"/>
      <c r="EYE4577" s="151"/>
      <c r="EYF4577" s="151"/>
      <c r="EYG4577" s="151"/>
      <c r="EYH4577" s="151"/>
      <c r="EYI4577" s="151"/>
      <c r="EYJ4577" s="151"/>
      <c r="EYK4577" s="151"/>
      <c r="EYL4577" s="151"/>
      <c r="EYM4577" s="151"/>
      <c r="EYN4577" s="151"/>
      <c r="EYO4577" s="151"/>
      <c r="EYP4577" s="151"/>
      <c r="EYQ4577" s="151"/>
      <c r="EYR4577" s="151"/>
      <c r="EYS4577" s="151"/>
      <c r="EYT4577" s="151"/>
      <c r="EYU4577" s="151"/>
      <c r="EYV4577" s="151"/>
      <c r="EYW4577" s="151"/>
      <c r="EYX4577" s="151"/>
      <c r="EYY4577" s="151"/>
      <c r="EYZ4577" s="151"/>
      <c r="EZA4577" s="151"/>
      <c r="EZB4577" s="151"/>
      <c r="EZC4577" s="151"/>
      <c r="EZD4577" s="151"/>
      <c r="EZE4577" s="151"/>
      <c r="EZF4577" s="151"/>
      <c r="EZG4577" s="151"/>
      <c r="EZH4577" s="151"/>
      <c r="EZI4577" s="151"/>
      <c r="EZJ4577" s="151"/>
      <c r="EZK4577" s="151"/>
      <c r="EZL4577" s="151"/>
      <c r="EZM4577" s="151"/>
      <c r="EZN4577" s="151"/>
      <c r="EZO4577" s="151"/>
      <c r="EZP4577" s="151"/>
      <c r="EZQ4577" s="151"/>
      <c r="EZR4577" s="151"/>
      <c r="EZS4577" s="151"/>
      <c r="EZT4577" s="151"/>
      <c r="EZU4577" s="151"/>
      <c r="EZV4577" s="151"/>
      <c r="EZW4577" s="151"/>
      <c r="EZX4577" s="151"/>
      <c r="EZY4577" s="151"/>
      <c r="EZZ4577" s="151"/>
      <c r="FAA4577" s="151"/>
      <c r="FAB4577" s="151"/>
      <c r="FAC4577" s="151"/>
      <c r="FAD4577" s="151"/>
      <c r="FAE4577" s="151"/>
      <c r="FAF4577" s="151"/>
      <c r="FAG4577" s="151"/>
      <c r="FAH4577" s="151"/>
      <c r="FAI4577" s="151"/>
      <c r="FAJ4577" s="151"/>
      <c r="FAK4577" s="151"/>
      <c r="FAL4577" s="151"/>
      <c r="FAM4577" s="151"/>
      <c r="FAN4577" s="151"/>
      <c r="FAO4577" s="151"/>
      <c r="FAP4577" s="151"/>
      <c r="FAQ4577" s="151"/>
      <c r="FAR4577" s="151"/>
      <c r="FAS4577" s="151"/>
      <c r="FAT4577" s="151"/>
      <c r="FAU4577" s="151"/>
      <c r="FAV4577" s="151"/>
      <c r="FAW4577" s="151"/>
      <c r="FAX4577" s="151"/>
      <c r="FAY4577" s="151"/>
      <c r="FAZ4577" s="151"/>
      <c r="FBA4577" s="151"/>
      <c r="FBB4577" s="151"/>
      <c r="FBC4577" s="151"/>
      <c r="FBD4577" s="151"/>
      <c r="FBE4577" s="151"/>
      <c r="FBF4577" s="151"/>
      <c r="FBG4577" s="151"/>
      <c r="FBH4577" s="151"/>
      <c r="FBI4577" s="151"/>
      <c r="FBJ4577" s="151"/>
      <c r="FBK4577" s="151"/>
      <c r="FBL4577" s="151"/>
      <c r="FBM4577" s="151"/>
      <c r="FBN4577" s="151"/>
      <c r="FBO4577" s="151"/>
      <c r="FBP4577" s="151"/>
      <c r="FBQ4577" s="151"/>
      <c r="FBR4577" s="151"/>
      <c r="FBS4577" s="151"/>
      <c r="FBT4577" s="151"/>
      <c r="FBU4577" s="151"/>
      <c r="FBV4577" s="151"/>
      <c r="FBW4577" s="151"/>
      <c r="FBX4577" s="151"/>
      <c r="FBY4577" s="151"/>
      <c r="FBZ4577" s="151"/>
      <c r="FCA4577" s="151"/>
      <c r="FCB4577" s="151"/>
      <c r="FCC4577" s="151"/>
      <c r="FCD4577" s="151"/>
      <c r="FCE4577" s="151"/>
      <c r="FCF4577" s="151"/>
      <c r="FCG4577" s="151"/>
      <c r="FCH4577" s="151"/>
      <c r="FCI4577" s="151"/>
      <c r="FCJ4577" s="151"/>
      <c r="FCK4577" s="151"/>
      <c r="FCL4577" s="151"/>
      <c r="FCM4577" s="151"/>
      <c r="FCN4577" s="151"/>
      <c r="FCO4577" s="151"/>
      <c r="FCP4577" s="151"/>
      <c r="FCQ4577" s="151"/>
      <c r="FCR4577" s="151"/>
      <c r="FCS4577" s="151"/>
      <c r="FCT4577" s="151"/>
      <c r="FCU4577" s="151"/>
      <c r="FCV4577" s="151"/>
      <c r="FCW4577" s="151"/>
      <c r="FCX4577" s="151"/>
      <c r="FCY4577" s="151"/>
      <c r="FCZ4577" s="151"/>
      <c r="FDA4577" s="151"/>
      <c r="FDB4577" s="151"/>
      <c r="FDC4577" s="151"/>
      <c r="FDD4577" s="151"/>
      <c r="FDE4577" s="151"/>
      <c r="FDF4577" s="151"/>
      <c r="FDG4577" s="151"/>
      <c r="FDH4577" s="151"/>
      <c r="FDI4577" s="151"/>
      <c r="FDJ4577" s="151"/>
      <c r="FDK4577" s="151"/>
      <c r="FDL4577" s="151"/>
      <c r="FDM4577" s="151"/>
      <c r="FDN4577" s="151"/>
      <c r="FDO4577" s="151"/>
      <c r="FDP4577" s="151"/>
      <c r="FDQ4577" s="151"/>
      <c r="FDR4577" s="151"/>
      <c r="FDS4577" s="151"/>
      <c r="FDT4577" s="151"/>
      <c r="FDU4577" s="151"/>
      <c r="FDV4577" s="151"/>
      <c r="FDW4577" s="151"/>
      <c r="FDX4577" s="151"/>
      <c r="FDY4577" s="151"/>
      <c r="FDZ4577" s="151"/>
      <c r="FEA4577" s="151"/>
      <c r="FEB4577" s="151"/>
      <c r="FEC4577" s="151"/>
      <c r="FED4577" s="151"/>
      <c r="FEE4577" s="151"/>
      <c r="FEF4577" s="151"/>
      <c r="FEG4577" s="151"/>
      <c r="FEH4577" s="151"/>
      <c r="FEI4577" s="151"/>
      <c r="FEJ4577" s="151"/>
      <c r="FEK4577" s="151"/>
      <c r="FEL4577" s="151"/>
      <c r="FEM4577" s="151"/>
      <c r="FEN4577" s="151"/>
      <c r="FEO4577" s="151"/>
      <c r="FEP4577" s="151"/>
      <c r="FEQ4577" s="151"/>
      <c r="FER4577" s="151"/>
      <c r="FES4577" s="151"/>
      <c r="FET4577" s="151"/>
      <c r="FEU4577" s="151"/>
      <c r="FEV4577" s="151"/>
      <c r="FEW4577" s="151"/>
      <c r="FEX4577" s="151"/>
      <c r="FEY4577" s="151"/>
      <c r="FEZ4577" s="151"/>
      <c r="FFA4577" s="151"/>
      <c r="FFB4577" s="151"/>
      <c r="FFC4577" s="151"/>
      <c r="FFD4577" s="151"/>
      <c r="FFE4577" s="151"/>
      <c r="FFF4577" s="151"/>
      <c r="FFG4577" s="151"/>
      <c r="FFH4577" s="151"/>
      <c r="FFI4577" s="151"/>
      <c r="FFJ4577" s="151"/>
      <c r="FFK4577" s="151"/>
      <c r="FFL4577" s="151"/>
      <c r="FFM4577" s="151"/>
      <c r="FFN4577" s="151"/>
      <c r="FFO4577" s="151"/>
      <c r="FFP4577" s="151"/>
      <c r="FFQ4577" s="151"/>
      <c r="FFR4577" s="151"/>
      <c r="FFS4577" s="151"/>
      <c r="FFT4577" s="151"/>
      <c r="FFU4577" s="151"/>
      <c r="FFV4577" s="151"/>
      <c r="FFW4577" s="151"/>
      <c r="FFX4577" s="151"/>
      <c r="FFY4577" s="151"/>
      <c r="FFZ4577" s="151"/>
      <c r="FGA4577" s="151"/>
      <c r="FGB4577" s="151"/>
      <c r="FGC4577" s="151"/>
      <c r="FGD4577" s="151"/>
      <c r="FGE4577" s="151"/>
      <c r="FGF4577" s="151"/>
      <c r="FGG4577" s="151"/>
      <c r="FGH4577" s="151"/>
      <c r="FGI4577" s="151"/>
      <c r="FGJ4577" s="151"/>
      <c r="FGK4577" s="151"/>
      <c r="FGL4577" s="151"/>
      <c r="FGM4577" s="151"/>
      <c r="FGN4577" s="151"/>
      <c r="FGO4577" s="151"/>
      <c r="FGP4577" s="151"/>
      <c r="FGQ4577" s="151"/>
      <c r="FGR4577" s="151"/>
      <c r="FGS4577" s="151"/>
      <c r="FGT4577" s="151"/>
      <c r="FGU4577" s="151"/>
      <c r="FGV4577" s="151"/>
      <c r="FGW4577" s="151"/>
      <c r="FGX4577" s="151"/>
      <c r="FGY4577" s="151"/>
      <c r="FGZ4577" s="151"/>
      <c r="FHA4577" s="151"/>
      <c r="FHB4577" s="151"/>
      <c r="FHC4577" s="151"/>
      <c r="FHD4577" s="151"/>
      <c r="FHE4577" s="151"/>
      <c r="FHF4577" s="151"/>
      <c r="FHG4577" s="151"/>
      <c r="FHH4577" s="151"/>
      <c r="FHI4577" s="151"/>
      <c r="FHJ4577" s="151"/>
      <c r="FHK4577" s="151"/>
      <c r="FHL4577" s="151"/>
      <c r="FHM4577" s="151"/>
      <c r="FHN4577" s="151"/>
      <c r="FHO4577" s="151"/>
      <c r="FHP4577" s="151"/>
      <c r="FHQ4577" s="151"/>
      <c r="FHR4577" s="151"/>
      <c r="FHS4577" s="151"/>
      <c r="FHT4577" s="151"/>
      <c r="FHU4577" s="151"/>
      <c r="FHV4577" s="151"/>
      <c r="FHW4577" s="151"/>
      <c r="FHX4577" s="151"/>
      <c r="FHY4577" s="151"/>
      <c r="FHZ4577" s="151"/>
      <c r="FIA4577" s="151"/>
      <c r="FIB4577" s="151"/>
      <c r="FIC4577" s="151"/>
      <c r="FID4577" s="151"/>
      <c r="FIE4577" s="151"/>
      <c r="FIF4577" s="151"/>
      <c r="FIG4577" s="151"/>
      <c r="FIH4577" s="151"/>
      <c r="FII4577" s="151"/>
      <c r="FIJ4577" s="151"/>
      <c r="FIK4577" s="151"/>
      <c r="FIL4577" s="151"/>
      <c r="FIM4577" s="151"/>
      <c r="FIN4577" s="151"/>
      <c r="FIO4577" s="151"/>
      <c r="FIP4577" s="151"/>
      <c r="FIQ4577" s="151"/>
      <c r="FIR4577" s="151"/>
      <c r="FIS4577" s="151"/>
      <c r="FIT4577" s="151"/>
      <c r="FIU4577" s="151"/>
      <c r="FIV4577" s="151"/>
      <c r="FIW4577" s="151"/>
      <c r="FIX4577" s="151"/>
      <c r="FIY4577" s="151"/>
      <c r="FIZ4577" s="151"/>
      <c r="FJA4577" s="151"/>
      <c r="FJB4577" s="151"/>
      <c r="FJC4577" s="151"/>
      <c r="FJD4577" s="151"/>
      <c r="FJE4577" s="151"/>
      <c r="FJF4577" s="151"/>
      <c r="FJG4577" s="151"/>
      <c r="FJH4577" s="151"/>
      <c r="FJI4577" s="151"/>
      <c r="FJJ4577" s="151"/>
      <c r="FJK4577" s="151"/>
      <c r="FJL4577" s="151"/>
      <c r="FJM4577" s="151"/>
      <c r="FJN4577" s="151"/>
      <c r="FJO4577" s="151"/>
      <c r="FJP4577" s="151"/>
      <c r="FJQ4577" s="151"/>
      <c r="FJR4577" s="151"/>
      <c r="FJS4577" s="151"/>
      <c r="FJT4577" s="151"/>
      <c r="FJU4577" s="151"/>
      <c r="FJV4577" s="151"/>
      <c r="FJW4577" s="151"/>
      <c r="FJX4577" s="151"/>
      <c r="FJY4577" s="151"/>
      <c r="FJZ4577" s="151"/>
      <c r="FKA4577" s="151"/>
      <c r="FKB4577" s="151"/>
      <c r="FKC4577" s="151"/>
      <c r="FKD4577" s="151"/>
      <c r="FKE4577" s="151"/>
      <c r="FKF4577" s="151"/>
      <c r="FKG4577" s="151"/>
      <c r="FKH4577" s="151"/>
      <c r="FKI4577" s="151"/>
      <c r="FKJ4577" s="151"/>
      <c r="FKK4577" s="151"/>
      <c r="FKL4577" s="151"/>
      <c r="FKM4577" s="151"/>
      <c r="FKN4577" s="151"/>
      <c r="FKO4577" s="151"/>
      <c r="FKP4577" s="151"/>
      <c r="FKQ4577" s="151"/>
      <c r="FKR4577" s="151"/>
      <c r="FKS4577" s="151"/>
      <c r="FKT4577" s="151"/>
      <c r="FKU4577" s="151"/>
      <c r="FKV4577" s="151"/>
      <c r="FKW4577" s="151"/>
      <c r="FKX4577" s="151"/>
      <c r="FKY4577" s="151"/>
      <c r="FKZ4577" s="151"/>
      <c r="FLA4577" s="151"/>
      <c r="FLB4577" s="151"/>
      <c r="FLC4577" s="151"/>
      <c r="FLD4577" s="151"/>
      <c r="FLE4577" s="151"/>
      <c r="FLF4577" s="151"/>
      <c r="FLG4577" s="151"/>
      <c r="FLH4577" s="151"/>
      <c r="FLI4577" s="151"/>
      <c r="FLJ4577" s="151"/>
      <c r="FLK4577" s="151"/>
      <c r="FLL4577" s="151"/>
      <c r="FLM4577" s="151"/>
      <c r="FLN4577" s="151"/>
      <c r="FLO4577" s="151"/>
      <c r="FLP4577" s="151"/>
      <c r="FLQ4577" s="151"/>
      <c r="FLR4577" s="151"/>
      <c r="FLS4577" s="151"/>
      <c r="FLT4577" s="151"/>
      <c r="FLU4577" s="151"/>
      <c r="FLV4577" s="151"/>
      <c r="FLW4577" s="151"/>
      <c r="FLX4577" s="151"/>
      <c r="FLY4577" s="151"/>
      <c r="FLZ4577" s="151"/>
      <c r="FMA4577" s="151"/>
      <c r="FMB4577" s="151"/>
      <c r="FMC4577" s="151"/>
      <c r="FMD4577" s="151"/>
      <c r="FME4577" s="151"/>
      <c r="FMF4577" s="151"/>
      <c r="FMG4577" s="151"/>
      <c r="FMH4577" s="151"/>
      <c r="FMI4577" s="151"/>
      <c r="FMJ4577" s="151"/>
      <c r="FMK4577" s="151"/>
      <c r="FML4577" s="151"/>
      <c r="FMM4577" s="151"/>
      <c r="FMN4577" s="151"/>
      <c r="FMO4577" s="151"/>
      <c r="FMP4577" s="151"/>
      <c r="FMQ4577" s="151"/>
      <c r="FMR4577" s="151"/>
      <c r="FMS4577" s="151"/>
      <c r="FMT4577" s="151"/>
      <c r="FMU4577" s="151"/>
      <c r="FMV4577" s="151"/>
      <c r="FMW4577" s="151"/>
      <c r="FMX4577" s="151"/>
      <c r="FMY4577" s="151"/>
      <c r="FMZ4577" s="151"/>
      <c r="FNA4577" s="151"/>
      <c r="FNB4577" s="151"/>
      <c r="FNC4577" s="151"/>
      <c r="FND4577" s="151"/>
      <c r="FNE4577" s="151"/>
      <c r="FNF4577" s="151"/>
      <c r="FNG4577" s="151"/>
      <c r="FNH4577" s="151"/>
      <c r="FNI4577" s="151"/>
      <c r="FNJ4577" s="151"/>
      <c r="FNK4577" s="151"/>
      <c r="FNL4577" s="151"/>
      <c r="FNM4577" s="151"/>
      <c r="FNN4577" s="151"/>
      <c r="FNO4577" s="151"/>
      <c r="FNP4577" s="151"/>
      <c r="FNQ4577" s="151"/>
      <c r="FNR4577" s="151"/>
      <c r="FNS4577" s="151"/>
      <c r="FNT4577" s="151"/>
      <c r="FNU4577" s="151"/>
      <c r="FNV4577" s="151"/>
      <c r="FNW4577" s="151"/>
      <c r="FNX4577" s="151"/>
      <c r="FNY4577" s="151"/>
      <c r="FNZ4577" s="151"/>
      <c r="FOA4577" s="151"/>
      <c r="FOB4577" s="151"/>
      <c r="FOC4577" s="151"/>
      <c r="FOD4577" s="151"/>
      <c r="FOE4577" s="151"/>
      <c r="FOF4577" s="151"/>
      <c r="FOG4577" s="151"/>
      <c r="FOH4577" s="151"/>
      <c r="FOI4577" s="151"/>
      <c r="FOJ4577" s="151"/>
      <c r="FOK4577" s="151"/>
      <c r="FOL4577" s="151"/>
      <c r="FOM4577" s="151"/>
      <c r="FON4577" s="151"/>
      <c r="FOO4577" s="151"/>
      <c r="FOP4577" s="151"/>
      <c r="FOQ4577" s="151"/>
      <c r="FOR4577" s="151"/>
      <c r="FOS4577" s="151"/>
      <c r="FOT4577" s="151"/>
      <c r="FOU4577" s="151"/>
      <c r="FOV4577" s="151"/>
      <c r="FOW4577" s="151"/>
      <c r="FOX4577" s="151"/>
      <c r="FOY4577" s="151"/>
      <c r="FOZ4577" s="151"/>
      <c r="FPA4577" s="151"/>
      <c r="FPB4577" s="151"/>
      <c r="FPC4577" s="151"/>
      <c r="FPD4577" s="151"/>
      <c r="FPE4577" s="151"/>
      <c r="FPF4577" s="151"/>
      <c r="FPG4577" s="151"/>
      <c r="FPH4577" s="151"/>
      <c r="FPI4577" s="151"/>
      <c r="FPJ4577" s="151"/>
      <c r="FPK4577" s="151"/>
      <c r="FPL4577" s="151"/>
      <c r="FPM4577" s="151"/>
      <c r="FPN4577" s="151"/>
      <c r="FPO4577" s="151"/>
      <c r="FPP4577" s="151"/>
      <c r="FPQ4577" s="151"/>
      <c r="FPR4577" s="151"/>
      <c r="FPS4577" s="151"/>
      <c r="FPT4577" s="151"/>
      <c r="FPU4577" s="151"/>
      <c r="FPV4577" s="151"/>
      <c r="FPW4577" s="151"/>
      <c r="FPX4577" s="151"/>
      <c r="FPY4577" s="151"/>
      <c r="FPZ4577" s="151"/>
      <c r="FQA4577" s="151"/>
      <c r="FQB4577" s="151"/>
      <c r="FQC4577" s="151"/>
      <c r="FQD4577" s="151"/>
      <c r="FQE4577" s="151"/>
      <c r="FQF4577" s="151"/>
      <c r="FQG4577" s="151"/>
      <c r="FQH4577" s="151"/>
      <c r="FQI4577" s="151"/>
      <c r="FQJ4577" s="151"/>
      <c r="FQK4577" s="151"/>
      <c r="FQL4577" s="151"/>
      <c r="FQM4577" s="151"/>
      <c r="FQN4577" s="151"/>
      <c r="FQO4577" s="151"/>
      <c r="FQP4577" s="151"/>
      <c r="FQQ4577" s="151"/>
      <c r="FQR4577" s="151"/>
      <c r="FQS4577" s="151"/>
      <c r="FQT4577" s="151"/>
      <c r="FQU4577" s="151"/>
      <c r="FQV4577" s="151"/>
      <c r="FQW4577" s="151"/>
      <c r="FQX4577" s="151"/>
      <c r="FQY4577" s="151"/>
      <c r="FQZ4577" s="151"/>
      <c r="FRA4577" s="151"/>
      <c r="FRB4577" s="151"/>
      <c r="FRC4577" s="151"/>
      <c r="FRD4577" s="151"/>
      <c r="FRE4577" s="151"/>
      <c r="FRF4577" s="151"/>
      <c r="FRG4577" s="151"/>
      <c r="FRH4577" s="151"/>
      <c r="FRI4577" s="151"/>
      <c r="FRJ4577" s="151"/>
      <c r="FRK4577" s="151"/>
      <c r="FRL4577" s="151"/>
      <c r="FRM4577" s="151"/>
      <c r="FRN4577" s="151"/>
      <c r="FRO4577" s="151"/>
      <c r="FRP4577" s="151"/>
      <c r="FRQ4577" s="151"/>
      <c r="FRR4577" s="151"/>
      <c r="FRS4577" s="151"/>
      <c r="FRT4577" s="151"/>
      <c r="FRU4577" s="151"/>
      <c r="FRV4577" s="151"/>
      <c r="FRW4577" s="151"/>
      <c r="FRX4577" s="151"/>
      <c r="FRY4577" s="151"/>
      <c r="FRZ4577" s="151"/>
      <c r="FSA4577" s="151"/>
      <c r="FSB4577" s="151"/>
      <c r="FSC4577" s="151"/>
      <c r="FSD4577" s="151"/>
      <c r="FSE4577" s="151"/>
      <c r="FSF4577" s="151"/>
      <c r="FSG4577" s="151"/>
      <c r="FSH4577" s="151"/>
      <c r="FSI4577" s="151"/>
      <c r="FSJ4577" s="151"/>
      <c r="FSK4577" s="151"/>
      <c r="FSL4577" s="151"/>
      <c r="FSM4577" s="151"/>
      <c r="FSN4577" s="151"/>
      <c r="FSO4577" s="151"/>
      <c r="FSP4577" s="151"/>
      <c r="FSQ4577" s="151"/>
      <c r="FSR4577" s="151"/>
      <c r="FSS4577" s="151"/>
      <c r="FST4577" s="151"/>
      <c r="FSU4577" s="151"/>
      <c r="FSV4577" s="151"/>
      <c r="FSW4577" s="151"/>
      <c r="FSX4577" s="151"/>
      <c r="FSY4577" s="151"/>
      <c r="FSZ4577" s="151"/>
      <c r="FTA4577" s="151"/>
      <c r="FTB4577" s="151"/>
      <c r="FTC4577" s="151"/>
      <c r="FTD4577" s="151"/>
      <c r="FTE4577" s="151"/>
      <c r="FTF4577" s="151"/>
      <c r="FTG4577" s="151"/>
      <c r="FTH4577" s="151"/>
      <c r="FTI4577" s="151"/>
      <c r="FTJ4577" s="151"/>
      <c r="FTK4577" s="151"/>
      <c r="FTL4577" s="151"/>
      <c r="FTM4577" s="151"/>
      <c r="FTN4577" s="151"/>
      <c r="FTO4577" s="151"/>
      <c r="FTP4577" s="151"/>
      <c r="FTQ4577" s="151"/>
      <c r="FTR4577" s="151"/>
      <c r="FTS4577" s="151"/>
      <c r="FTT4577" s="151"/>
      <c r="FTU4577" s="151"/>
      <c r="FTV4577" s="151"/>
      <c r="FTW4577" s="151"/>
      <c r="FTX4577" s="151"/>
      <c r="FTY4577" s="151"/>
      <c r="FTZ4577" s="151"/>
      <c r="FUA4577" s="151"/>
      <c r="FUB4577" s="151"/>
      <c r="FUC4577" s="151"/>
      <c r="FUD4577" s="151"/>
      <c r="FUE4577" s="151"/>
      <c r="FUF4577" s="151"/>
      <c r="FUG4577" s="151"/>
      <c r="FUH4577" s="151"/>
      <c r="FUI4577" s="151"/>
      <c r="FUJ4577" s="151"/>
      <c r="FUK4577" s="151"/>
      <c r="FUL4577" s="151"/>
      <c r="FUM4577" s="151"/>
      <c r="FUN4577" s="151"/>
      <c r="FUO4577" s="151"/>
      <c r="FUP4577" s="151"/>
      <c r="FUQ4577" s="151"/>
      <c r="FUR4577" s="151"/>
      <c r="FUS4577" s="151"/>
      <c r="FUT4577" s="151"/>
      <c r="FUU4577" s="151"/>
      <c r="FUV4577" s="151"/>
      <c r="FUW4577" s="151"/>
      <c r="FUX4577" s="151"/>
      <c r="FUY4577" s="151"/>
      <c r="FUZ4577" s="151"/>
      <c r="FVA4577" s="151"/>
      <c r="FVB4577" s="151"/>
      <c r="FVC4577" s="151"/>
      <c r="FVD4577" s="151"/>
      <c r="FVE4577" s="151"/>
      <c r="FVF4577" s="151"/>
      <c r="FVG4577" s="151"/>
      <c r="FVH4577" s="151"/>
      <c r="FVI4577" s="151"/>
      <c r="FVJ4577" s="151"/>
      <c r="FVK4577" s="151"/>
      <c r="FVL4577" s="151"/>
      <c r="FVM4577" s="151"/>
      <c r="FVN4577" s="151"/>
      <c r="FVO4577" s="151"/>
      <c r="FVP4577" s="151"/>
      <c r="FVQ4577" s="151"/>
      <c r="FVR4577" s="151"/>
      <c r="FVS4577" s="151"/>
      <c r="FVT4577" s="151"/>
      <c r="FVU4577" s="151"/>
      <c r="FVV4577" s="151"/>
      <c r="FVW4577" s="151"/>
      <c r="FVX4577" s="151"/>
      <c r="FVY4577" s="151"/>
      <c r="FVZ4577" s="151"/>
      <c r="FWA4577" s="151"/>
      <c r="FWB4577" s="151"/>
      <c r="FWC4577" s="151"/>
      <c r="FWD4577" s="151"/>
      <c r="FWE4577" s="151"/>
      <c r="FWF4577" s="151"/>
      <c r="FWG4577" s="151"/>
      <c r="FWH4577" s="151"/>
      <c r="FWI4577" s="151"/>
      <c r="FWJ4577" s="151"/>
      <c r="FWK4577" s="151"/>
      <c r="FWL4577" s="151"/>
      <c r="FWM4577" s="151"/>
      <c r="FWN4577" s="151"/>
      <c r="FWO4577" s="151"/>
      <c r="FWP4577" s="151"/>
      <c r="FWQ4577" s="151"/>
      <c r="FWR4577" s="151"/>
      <c r="FWS4577" s="151"/>
      <c r="FWT4577" s="151"/>
      <c r="FWU4577" s="151"/>
      <c r="FWV4577" s="151"/>
      <c r="FWW4577" s="151"/>
      <c r="FWX4577" s="151"/>
      <c r="FWY4577" s="151"/>
      <c r="FWZ4577" s="151"/>
      <c r="FXA4577" s="151"/>
      <c r="FXB4577" s="151"/>
      <c r="FXC4577" s="151"/>
      <c r="FXD4577" s="151"/>
      <c r="FXE4577" s="151"/>
      <c r="FXF4577" s="151"/>
      <c r="FXG4577" s="151"/>
      <c r="FXH4577" s="151"/>
      <c r="FXI4577" s="151"/>
      <c r="FXJ4577" s="151"/>
      <c r="FXK4577" s="151"/>
      <c r="FXL4577" s="151"/>
      <c r="FXM4577" s="151"/>
      <c r="FXN4577" s="151"/>
      <c r="FXO4577" s="151"/>
      <c r="FXP4577" s="151"/>
      <c r="FXQ4577" s="151"/>
      <c r="FXR4577" s="151"/>
      <c r="FXS4577" s="151"/>
      <c r="FXT4577" s="151"/>
      <c r="FXU4577" s="151"/>
      <c r="FXV4577" s="151"/>
      <c r="FXW4577" s="151"/>
      <c r="FXX4577" s="151"/>
      <c r="FXY4577" s="151"/>
      <c r="FXZ4577" s="151"/>
      <c r="FYA4577" s="151"/>
      <c r="FYB4577" s="151"/>
      <c r="FYC4577" s="151"/>
      <c r="FYD4577" s="151"/>
      <c r="FYE4577" s="151"/>
      <c r="FYF4577" s="151"/>
      <c r="FYG4577" s="151"/>
      <c r="FYH4577" s="151"/>
      <c r="FYI4577" s="151"/>
      <c r="FYJ4577" s="151"/>
      <c r="FYK4577" s="151"/>
      <c r="FYL4577" s="151"/>
      <c r="FYM4577" s="151"/>
      <c r="FYN4577" s="151"/>
      <c r="FYO4577" s="151"/>
      <c r="FYP4577" s="151"/>
      <c r="FYQ4577" s="151"/>
      <c r="FYR4577" s="151"/>
      <c r="FYS4577" s="151"/>
      <c r="FYT4577" s="151"/>
      <c r="FYU4577" s="151"/>
      <c r="FYV4577" s="151"/>
      <c r="FYW4577" s="151"/>
      <c r="FYX4577" s="151"/>
      <c r="FYY4577" s="151"/>
      <c r="FYZ4577" s="151"/>
      <c r="FZA4577" s="151"/>
      <c r="FZB4577" s="151"/>
      <c r="FZC4577" s="151"/>
      <c r="FZD4577" s="151"/>
      <c r="FZE4577" s="151"/>
      <c r="FZF4577" s="151"/>
      <c r="FZG4577" s="151"/>
      <c r="FZH4577" s="151"/>
      <c r="FZI4577" s="151"/>
      <c r="FZJ4577" s="151"/>
      <c r="FZK4577" s="151"/>
      <c r="FZL4577" s="151"/>
      <c r="FZM4577" s="151"/>
      <c r="FZN4577" s="151"/>
      <c r="FZO4577" s="151"/>
      <c r="FZP4577" s="151"/>
      <c r="FZQ4577" s="151"/>
      <c r="FZR4577" s="151"/>
      <c r="FZS4577" s="151"/>
      <c r="FZT4577" s="151"/>
      <c r="FZU4577" s="151"/>
      <c r="FZV4577" s="151"/>
      <c r="FZW4577" s="151"/>
      <c r="FZX4577" s="151"/>
      <c r="FZY4577" s="151"/>
      <c r="FZZ4577" s="151"/>
      <c r="GAA4577" s="151"/>
      <c r="GAB4577" s="151"/>
      <c r="GAC4577" s="151"/>
      <c r="GAD4577" s="151"/>
      <c r="GAE4577" s="151"/>
      <c r="GAF4577" s="151"/>
      <c r="GAG4577" s="151"/>
      <c r="GAH4577" s="151"/>
      <c r="GAI4577" s="151"/>
      <c r="GAJ4577" s="151"/>
      <c r="GAK4577" s="151"/>
      <c r="GAL4577" s="151"/>
      <c r="GAM4577" s="151"/>
      <c r="GAN4577" s="151"/>
      <c r="GAO4577" s="151"/>
      <c r="GAP4577" s="151"/>
      <c r="GAQ4577" s="151"/>
      <c r="GAR4577" s="151"/>
      <c r="GAS4577" s="151"/>
      <c r="GAT4577" s="151"/>
      <c r="GAU4577" s="151"/>
      <c r="GAV4577" s="151"/>
      <c r="GAW4577" s="151"/>
      <c r="GAX4577" s="151"/>
      <c r="GAY4577" s="151"/>
      <c r="GAZ4577" s="151"/>
      <c r="GBA4577" s="151"/>
      <c r="GBB4577" s="151"/>
      <c r="GBC4577" s="151"/>
      <c r="GBD4577" s="151"/>
      <c r="GBE4577" s="151"/>
      <c r="GBF4577" s="151"/>
      <c r="GBG4577" s="151"/>
      <c r="GBH4577" s="151"/>
      <c r="GBI4577" s="151"/>
      <c r="GBJ4577" s="151"/>
      <c r="GBK4577" s="151"/>
      <c r="GBL4577" s="151"/>
      <c r="GBM4577" s="151"/>
      <c r="GBN4577" s="151"/>
      <c r="GBO4577" s="151"/>
      <c r="GBP4577" s="151"/>
      <c r="GBQ4577" s="151"/>
      <c r="GBR4577" s="151"/>
      <c r="GBS4577" s="151"/>
      <c r="GBT4577" s="151"/>
      <c r="GBU4577" s="151"/>
      <c r="GBV4577" s="151"/>
      <c r="GBW4577" s="151"/>
      <c r="GBX4577" s="151"/>
      <c r="GBY4577" s="151"/>
      <c r="GBZ4577" s="151"/>
      <c r="GCA4577" s="151"/>
      <c r="GCB4577" s="151"/>
      <c r="GCC4577" s="151"/>
      <c r="GCD4577" s="151"/>
      <c r="GCE4577" s="151"/>
      <c r="GCF4577" s="151"/>
      <c r="GCG4577" s="151"/>
      <c r="GCH4577" s="151"/>
      <c r="GCI4577" s="151"/>
      <c r="GCJ4577" s="151"/>
      <c r="GCK4577" s="151"/>
      <c r="GCL4577" s="151"/>
      <c r="GCM4577" s="151"/>
      <c r="GCN4577" s="151"/>
      <c r="GCO4577" s="151"/>
      <c r="GCP4577" s="151"/>
      <c r="GCQ4577" s="151"/>
      <c r="GCR4577" s="151"/>
      <c r="GCS4577" s="151"/>
      <c r="GCT4577" s="151"/>
      <c r="GCU4577" s="151"/>
      <c r="GCV4577" s="151"/>
      <c r="GCW4577" s="151"/>
      <c r="GCX4577" s="151"/>
      <c r="GCY4577" s="151"/>
      <c r="GCZ4577" s="151"/>
      <c r="GDA4577" s="151"/>
      <c r="GDB4577" s="151"/>
      <c r="GDC4577" s="151"/>
      <c r="GDD4577" s="151"/>
      <c r="GDE4577" s="151"/>
      <c r="GDF4577" s="151"/>
      <c r="GDG4577" s="151"/>
      <c r="GDH4577" s="151"/>
      <c r="GDI4577" s="151"/>
      <c r="GDJ4577" s="151"/>
      <c r="GDK4577" s="151"/>
      <c r="GDL4577" s="151"/>
      <c r="GDM4577" s="151"/>
      <c r="GDN4577" s="151"/>
      <c r="GDO4577" s="151"/>
      <c r="GDP4577" s="151"/>
      <c r="GDQ4577" s="151"/>
      <c r="GDR4577" s="151"/>
      <c r="GDS4577" s="151"/>
      <c r="GDT4577" s="151"/>
      <c r="GDU4577" s="151"/>
      <c r="GDV4577" s="151"/>
      <c r="GDW4577" s="151"/>
      <c r="GDX4577" s="151"/>
      <c r="GDY4577" s="151"/>
      <c r="GDZ4577" s="151"/>
      <c r="GEA4577" s="151"/>
      <c r="GEB4577" s="151"/>
      <c r="GEC4577" s="151"/>
      <c r="GED4577" s="151"/>
      <c r="GEE4577" s="151"/>
      <c r="GEF4577" s="151"/>
      <c r="GEG4577" s="151"/>
      <c r="GEH4577" s="151"/>
      <c r="GEI4577" s="151"/>
      <c r="GEJ4577" s="151"/>
      <c r="GEK4577" s="151"/>
      <c r="GEL4577" s="151"/>
      <c r="GEM4577" s="151"/>
      <c r="GEN4577" s="151"/>
      <c r="GEO4577" s="151"/>
      <c r="GEP4577" s="151"/>
      <c r="GEQ4577" s="151"/>
      <c r="GER4577" s="151"/>
      <c r="GES4577" s="151"/>
      <c r="GET4577" s="151"/>
      <c r="GEU4577" s="151"/>
      <c r="GEV4577" s="151"/>
      <c r="GEW4577" s="151"/>
      <c r="GEX4577" s="151"/>
      <c r="GEY4577" s="151"/>
      <c r="GEZ4577" s="151"/>
      <c r="GFA4577" s="151"/>
      <c r="GFB4577" s="151"/>
      <c r="GFC4577" s="151"/>
      <c r="GFD4577" s="151"/>
      <c r="GFE4577" s="151"/>
      <c r="GFF4577" s="151"/>
      <c r="GFG4577" s="151"/>
      <c r="GFH4577" s="151"/>
      <c r="GFI4577" s="151"/>
      <c r="GFJ4577" s="151"/>
      <c r="GFK4577" s="151"/>
      <c r="GFL4577" s="151"/>
      <c r="GFM4577" s="151"/>
      <c r="GFN4577" s="151"/>
      <c r="GFO4577" s="151"/>
      <c r="GFP4577" s="151"/>
      <c r="GFQ4577" s="151"/>
      <c r="GFR4577" s="151"/>
      <c r="GFS4577" s="151"/>
      <c r="GFT4577" s="151"/>
      <c r="GFU4577" s="151"/>
      <c r="GFV4577" s="151"/>
      <c r="GFW4577" s="151"/>
      <c r="GFX4577" s="151"/>
      <c r="GFY4577" s="151"/>
      <c r="GFZ4577" s="151"/>
      <c r="GGA4577" s="151"/>
      <c r="GGB4577" s="151"/>
      <c r="GGC4577" s="151"/>
      <c r="GGD4577" s="151"/>
      <c r="GGE4577" s="151"/>
      <c r="GGF4577" s="151"/>
      <c r="GGG4577" s="151"/>
      <c r="GGH4577" s="151"/>
      <c r="GGI4577" s="151"/>
      <c r="GGJ4577" s="151"/>
      <c r="GGK4577" s="151"/>
      <c r="GGL4577" s="151"/>
      <c r="GGM4577" s="151"/>
      <c r="GGN4577" s="151"/>
      <c r="GGO4577" s="151"/>
      <c r="GGP4577" s="151"/>
      <c r="GGQ4577" s="151"/>
      <c r="GGR4577" s="151"/>
      <c r="GGS4577" s="151"/>
      <c r="GGT4577" s="151"/>
      <c r="GGU4577" s="151"/>
      <c r="GGV4577" s="151"/>
      <c r="GGW4577" s="151"/>
      <c r="GGX4577" s="151"/>
      <c r="GGY4577" s="151"/>
      <c r="GGZ4577" s="151"/>
      <c r="GHA4577" s="151"/>
      <c r="GHB4577" s="151"/>
      <c r="GHC4577" s="151"/>
      <c r="GHD4577" s="151"/>
      <c r="GHE4577" s="151"/>
      <c r="GHF4577" s="151"/>
      <c r="GHG4577" s="151"/>
      <c r="GHH4577" s="151"/>
      <c r="GHI4577" s="151"/>
      <c r="GHJ4577" s="151"/>
      <c r="GHK4577" s="151"/>
      <c r="GHL4577" s="151"/>
      <c r="GHM4577" s="151"/>
      <c r="GHN4577" s="151"/>
      <c r="GHO4577" s="151"/>
      <c r="GHP4577" s="151"/>
      <c r="GHQ4577" s="151"/>
      <c r="GHR4577" s="151"/>
      <c r="GHS4577" s="151"/>
      <c r="GHT4577" s="151"/>
      <c r="GHU4577" s="151"/>
      <c r="GHV4577" s="151"/>
      <c r="GHW4577" s="151"/>
      <c r="GHX4577" s="151"/>
      <c r="GHY4577" s="151"/>
      <c r="GHZ4577" s="151"/>
      <c r="GIA4577" s="151"/>
      <c r="GIB4577" s="151"/>
      <c r="GIC4577" s="151"/>
      <c r="GID4577" s="151"/>
      <c r="GIE4577" s="151"/>
      <c r="GIF4577" s="151"/>
      <c r="GIG4577" s="151"/>
      <c r="GIH4577" s="151"/>
      <c r="GII4577" s="151"/>
      <c r="GIJ4577" s="151"/>
      <c r="GIK4577" s="151"/>
      <c r="GIL4577" s="151"/>
      <c r="GIM4577" s="151"/>
      <c r="GIN4577" s="151"/>
      <c r="GIO4577" s="151"/>
      <c r="GIP4577" s="151"/>
      <c r="GIQ4577" s="151"/>
      <c r="GIR4577" s="151"/>
      <c r="GIS4577" s="151"/>
      <c r="GIT4577" s="151"/>
      <c r="GIU4577" s="151"/>
      <c r="GIV4577" s="151"/>
      <c r="GIW4577" s="151"/>
      <c r="GIX4577" s="151"/>
      <c r="GIY4577" s="151"/>
      <c r="GIZ4577" s="151"/>
      <c r="GJA4577" s="151"/>
      <c r="GJB4577" s="151"/>
      <c r="GJC4577" s="151"/>
      <c r="GJD4577" s="151"/>
      <c r="GJE4577" s="151"/>
      <c r="GJF4577" s="151"/>
      <c r="GJG4577" s="151"/>
      <c r="GJH4577" s="151"/>
      <c r="GJI4577" s="151"/>
      <c r="GJJ4577" s="151"/>
      <c r="GJK4577" s="151"/>
      <c r="GJL4577" s="151"/>
      <c r="GJM4577" s="151"/>
      <c r="GJN4577" s="151"/>
      <c r="GJO4577" s="151"/>
      <c r="GJP4577" s="151"/>
      <c r="GJQ4577" s="151"/>
      <c r="GJR4577" s="151"/>
      <c r="GJS4577" s="151"/>
      <c r="GJT4577" s="151"/>
      <c r="GJU4577" s="151"/>
      <c r="GJV4577" s="151"/>
      <c r="GJW4577" s="151"/>
      <c r="GJX4577" s="151"/>
      <c r="GJY4577" s="151"/>
      <c r="GJZ4577" s="151"/>
      <c r="GKA4577" s="151"/>
      <c r="GKB4577" s="151"/>
      <c r="GKC4577" s="151"/>
      <c r="GKD4577" s="151"/>
      <c r="GKE4577" s="151"/>
      <c r="GKF4577" s="151"/>
      <c r="GKG4577" s="151"/>
      <c r="GKH4577" s="151"/>
      <c r="GKI4577" s="151"/>
      <c r="GKJ4577" s="151"/>
      <c r="GKK4577" s="151"/>
      <c r="GKL4577" s="151"/>
      <c r="GKM4577" s="151"/>
      <c r="GKN4577" s="151"/>
      <c r="GKO4577" s="151"/>
      <c r="GKP4577" s="151"/>
      <c r="GKQ4577" s="151"/>
      <c r="GKR4577" s="151"/>
      <c r="GKS4577" s="151"/>
      <c r="GKT4577" s="151"/>
      <c r="GKU4577" s="151"/>
      <c r="GKV4577" s="151"/>
      <c r="GKW4577" s="151"/>
      <c r="GKX4577" s="151"/>
      <c r="GKY4577" s="151"/>
      <c r="GKZ4577" s="151"/>
      <c r="GLA4577" s="151"/>
      <c r="GLB4577" s="151"/>
      <c r="GLC4577" s="151"/>
      <c r="GLD4577" s="151"/>
      <c r="GLE4577" s="151"/>
      <c r="GLF4577" s="151"/>
      <c r="GLG4577" s="151"/>
      <c r="GLH4577" s="151"/>
      <c r="GLI4577" s="151"/>
      <c r="GLJ4577" s="151"/>
      <c r="GLK4577" s="151"/>
      <c r="GLL4577" s="151"/>
      <c r="GLM4577" s="151"/>
      <c r="GLN4577" s="151"/>
      <c r="GLO4577" s="151"/>
      <c r="GLP4577" s="151"/>
      <c r="GLQ4577" s="151"/>
      <c r="GLR4577" s="151"/>
      <c r="GLS4577" s="151"/>
      <c r="GLT4577" s="151"/>
      <c r="GLU4577" s="151"/>
      <c r="GLV4577" s="151"/>
      <c r="GLW4577" s="151"/>
      <c r="GLX4577" s="151"/>
      <c r="GLY4577" s="151"/>
      <c r="GLZ4577" s="151"/>
      <c r="GMA4577" s="151"/>
      <c r="GMB4577" s="151"/>
      <c r="GMC4577" s="151"/>
      <c r="GMD4577" s="151"/>
      <c r="GME4577" s="151"/>
      <c r="GMF4577" s="151"/>
      <c r="GMG4577" s="151"/>
      <c r="GMH4577" s="151"/>
      <c r="GMI4577" s="151"/>
      <c r="GMJ4577" s="151"/>
      <c r="GMK4577" s="151"/>
      <c r="GML4577" s="151"/>
      <c r="GMM4577" s="151"/>
      <c r="GMN4577" s="151"/>
      <c r="GMO4577" s="151"/>
      <c r="GMP4577" s="151"/>
      <c r="GMQ4577" s="151"/>
      <c r="GMR4577" s="151"/>
      <c r="GMS4577" s="151"/>
      <c r="GMT4577" s="151"/>
      <c r="GMU4577" s="151"/>
      <c r="GMV4577" s="151"/>
      <c r="GMW4577" s="151"/>
      <c r="GMX4577" s="151"/>
      <c r="GMY4577" s="151"/>
      <c r="GMZ4577" s="151"/>
      <c r="GNA4577" s="151"/>
      <c r="GNB4577" s="151"/>
      <c r="GNC4577" s="151"/>
      <c r="GND4577" s="151"/>
      <c r="GNE4577" s="151"/>
      <c r="GNF4577" s="151"/>
      <c r="GNG4577" s="151"/>
      <c r="GNH4577" s="151"/>
      <c r="GNI4577" s="151"/>
      <c r="GNJ4577" s="151"/>
      <c r="GNK4577" s="151"/>
      <c r="GNL4577" s="151"/>
      <c r="GNM4577" s="151"/>
      <c r="GNN4577" s="151"/>
      <c r="GNO4577" s="151"/>
      <c r="GNP4577" s="151"/>
      <c r="GNQ4577" s="151"/>
      <c r="GNR4577" s="151"/>
      <c r="GNS4577" s="151"/>
      <c r="GNT4577" s="151"/>
      <c r="GNU4577" s="151"/>
      <c r="GNV4577" s="151"/>
      <c r="GNW4577" s="151"/>
      <c r="GNX4577" s="151"/>
      <c r="GNY4577" s="151"/>
      <c r="GNZ4577" s="151"/>
      <c r="GOA4577" s="151"/>
      <c r="GOB4577" s="151"/>
      <c r="GOC4577" s="151"/>
      <c r="GOD4577" s="151"/>
      <c r="GOE4577" s="151"/>
      <c r="GOF4577" s="151"/>
      <c r="GOG4577" s="151"/>
      <c r="GOH4577" s="151"/>
      <c r="GOI4577" s="151"/>
      <c r="GOJ4577" s="151"/>
      <c r="GOK4577" s="151"/>
      <c r="GOL4577" s="151"/>
      <c r="GOM4577" s="151"/>
      <c r="GON4577" s="151"/>
      <c r="GOO4577" s="151"/>
      <c r="GOP4577" s="151"/>
      <c r="GOQ4577" s="151"/>
      <c r="GOR4577" s="151"/>
      <c r="GOS4577" s="151"/>
      <c r="GOT4577" s="151"/>
      <c r="GOU4577" s="151"/>
      <c r="GOV4577" s="151"/>
      <c r="GOW4577" s="151"/>
      <c r="GOX4577" s="151"/>
      <c r="GOY4577" s="151"/>
      <c r="GOZ4577" s="151"/>
      <c r="GPA4577" s="151"/>
      <c r="GPB4577" s="151"/>
      <c r="GPC4577" s="151"/>
      <c r="GPD4577" s="151"/>
      <c r="GPE4577" s="151"/>
      <c r="GPF4577" s="151"/>
      <c r="GPG4577" s="151"/>
      <c r="GPH4577" s="151"/>
      <c r="GPI4577" s="151"/>
      <c r="GPJ4577" s="151"/>
      <c r="GPK4577" s="151"/>
      <c r="GPL4577" s="151"/>
      <c r="GPM4577" s="151"/>
      <c r="GPN4577" s="151"/>
      <c r="GPO4577" s="151"/>
      <c r="GPP4577" s="151"/>
      <c r="GPQ4577" s="151"/>
      <c r="GPR4577" s="151"/>
      <c r="GPS4577" s="151"/>
      <c r="GPT4577" s="151"/>
      <c r="GPU4577" s="151"/>
      <c r="GPV4577" s="151"/>
      <c r="GPW4577" s="151"/>
      <c r="GPX4577" s="151"/>
      <c r="GPY4577" s="151"/>
      <c r="GPZ4577" s="151"/>
      <c r="GQA4577" s="151"/>
      <c r="GQB4577" s="151"/>
      <c r="GQC4577" s="151"/>
      <c r="GQD4577" s="151"/>
      <c r="GQE4577" s="151"/>
      <c r="GQF4577" s="151"/>
      <c r="GQG4577" s="151"/>
      <c r="GQH4577" s="151"/>
      <c r="GQI4577" s="151"/>
      <c r="GQJ4577" s="151"/>
      <c r="GQK4577" s="151"/>
      <c r="GQL4577" s="151"/>
      <c r="GQM4577" s="151"/>
      <c r="GQN4577" s="151"/>
      <c r="GQO4577" s="151"/>
      <c r="GQP4577" s="151"/>
      <c r="GQQ4577" s="151"/>
      <c r="GQR4577" s="151"/>
      <c r="GQS4577" s="151"/>
      <c r="GQT4577" s="151"/>
      <c r="GQU4577" s="151"/>
      <c r="GQV4577" s="151"/>
      <c r="GQW4577" s="151"/>
      <c r="GQX4577" s="151"/>
      <c r="GQY4577" s="151"/>
      <c r="GQZ4577" s="151"/>
      <c r="GRA4577" s="151"/>
      <c r="GRB4577" s="151"/>
      <c r="GRC4577" s="151"/>
      <c r="GRD4577" s="151"/>
      <c r="GRE4577" s="151"/>
      <c r="GRF4577" s="151"/>
      <c r="GRG4577" s="151"/>
      <c r="GRH4577" s="151"/>
      <c r="GRI4577" s="151"/>
      <c r="GRJ4577" s="151"/>
      <c r="GRK4577" s="151"/>
      <c r="GRL4577" s="151"/>
      <c r="GRM4577" s="151"/>
      <c r="GRN4577" s="151"/>
      <c r="GRO4577" s="151"/>
      <c r="GRP4577" s="151"/>
      <c r="GRQ4577" s="151"/>
      <c r="GRR4577" s="151"/>
      <c r="GRS4577" s="151"/>
      <c r="GRT4577" s="151"/>
      <c r="GRU4577" s="151"/>
      <c r="GRV4577" s="151"/>
      <c r="GRW4577" s="151"/>
      <c r="GRX4577" s="151"/>
      <c r="GRY4577" s="151"/>
      <c r="GRZ4577" s="151"/>
      <c r="GSA4577" s="151"/>
      <c r="GSB4577" s="151"/>
      <c r="GSC4577" s="151"/>
      <c r="GSD4577" s="151"/>
      <c r="GSE4577" s="151"/>
      <c r="GSF4577" s="151"/>
      <c r="GSG4577" s="151"/>
      <c r="GSH4577" s="151"/>
      <c r="GSI4577" s="151"/>
      <c r="GSJ4577" s="151"/>
      <c r="GSK4577" s="151"/>
      <c r="GSL4577" s="151"/>
      <c r="GSM4577" s="151"/>
      <c r="GSN4577" s="151"/>
      <c r="GSO4577" s="151"/>
      <c r="GSP4577" s="151"/>
      <c r="GSQ4577" s="151"/>
      <c r="GSR4577" s="151"/>
      <c r="GSS4577" s="151"/>
      <c r="GST4577" s="151"/>
      <c r="GSU4577" s="151"/>
      <c r="GSV4577" s="151"/>
      <c r="GSW4577" s="151"/>
      <c r="GSX4577" s="151"/>
      <c r="GSY4577" s="151"/>
      <c r="GSZ4577" s="151"/>
      <c r="GTA4577" s="151"/>
      <c r="GTB4577" s="151"/>
      <c r="GTC4577" s="151"/>
      <c r="GTD4577" s="151"/>
      <c r="GTE4577" s="151"/>
      <c r="GTF4577" s="151"/>
      <c r="GTG4577" s="151"/>
      <c r="GTH4577" s="151"/>
      <c r="GTI4577" s="151"/>
      <c r="GTJ4577" s="151"/>
      <c r="GTK4577" s="151"/>
      <c r="GTL4577" s="151"/>
      <c r="GTM4577" s="151"/>
      <c r="GTN4577" s="151"/>
      <c r="GTO4577" s="151"/>
      <c r="GTP4577" s="151"/>
      <c r="GTQ4577" s="151"/>
      <c r="GTR4577" s="151"/>
      <c r="GTS4577" s="151"/>
      <c r="GTT4577" s="151"/>
      <c r="GTU4577" s="151"/>
      <c r="GTV4577" s="151"/>
      <c r="GTW4577" s="151"/>
      <c r="GTX4577" s="151"/>
      <c r="GTY4577" s="151"/>
      <c r="GTZ4577" s="151"/>
      <c r="GUA4577" s="151"/>
      <c r="GUB4577" s="151"/>
      <c r="GUC4577" s="151"/>
      <c r="GUD4577" s="151"/>
      <c r="GUE4577" s="151"/>
      <c r="GUF4577" s="151"/>
      <c r="GUG4577" s="151"/>
      <c r="GUH4577" s="151"/>
      <c r="GUI4577" s="151"/>
      <c r="GUJ4577" s="151"/>
      <c r="GUK4577" s="151"/>
      <c r="GUL4577" s="151"/>
      <c r="GUM4577" s="151"/>
      <c r="GUN4577" s="151"/>
      <c r="GUO4577" s="151"/>
      <c r="GUP4577" s="151"/>
      <c r="GUQ4577" s="151"/>
      <c r="GUR4577" s="151"/>
      <c r="GUS4577" s="151"/>
      <c r="GUT4577" s="151"/>
      <c r="GUU4577" s="151"/>
      <c r="GUV4577" s="151"/>
      <c r="GUW4577" s="151"/>
      <c r="GUX4577" s="151"/>
      <c r="GUY4577" s="151"/>
      <c r="GUZ4577" s="151"/>
      <c r="GVA4577" s="151"/>
      <c r="GVB4577" s="151"/>
      <c r="GVC4577" s="151"/>
      <c r="GVD4577" s="151"/>
      <c r="GVE4577" s="151"/>
      <c r="GVF4577" s="151"/>
      <c r="GVG4577" s="151"/>
      <c r="GVH4577" s="151"/>
      <c r="GVI4577" s="151"/>
      <c r="GVJ4577" s="151"/>
      <c r="GVK4577" s="151"/>
      <c r="GVL4577" s="151"/>
      <c r="GVM4577" s="151"/>
      <c r="GVN4577" s="151"/>
      <c r="GVO4577" s="151"/>
      <c r="GVP4577" s="151"/>
      <c r="GVQ4577" s="151"/>
      <c r="GVR4577" s="151"/>
      <c r="GVS4577" s="151"/>
      <c r="GVT4577" s="151"/>
      <c r="GVU4577" s="151"/>
      <c r="GVV4577" s="151"/>
      <c r="GVW4577" s="151"/>
      <c r="GVX4577" s="151"/>
      <c r="GVY4577" s="151"/>
      <c r="GVZ4577" s="151"/>
      <c r="GWA4577" s="151"/>
      <c r="GWB4577" s="151"/>
      <c r="GWC4577" s="151"/>
      <c r="GWD4577" s="151"/>
      <c r="GWE4577" s="151"/>
      <c r="GWF4577" s="151"/>
      <c r="GWG4577" s="151"/>
      <c r="GWH4577" s="151"/>
      <c r="GWI4577" s="151"/>
      <c r="GWJ4577" s="151"/>
      <c r="GWK4577" s="151"/>
      <c r="GWL4577" s="151"/>
      <c r="GWM4577" s="151"/>
      <c r="GWN4577" s="151"/>
      <c r="GWO4577" s="151"/>
      <c r="GWP4577" s="151"/>
      <c r="GWQ4577" s="151"/>
      <c r="GWR4577" s="151"/>
      <c r="GWS4577" s="151"/>
      <c r="GWT4577" s="151"/>
      <c r="GWU4577" s="151"/>
      <c r="GWV4577" s="151"/>
      <c r="GWW4577" s="151"/>
      <c r="GWX4577" s="151"/>
      <c r="GWY4577" s="151"/>
      <c r="GWZ4577" s="151"/>
      <c r="GXA4577" s="151"/>
      <c r="GXB4577" s="151"/>
      <c r="GXC4577" s="151"/>
      <c r="GXD4577" s="151"/>
      <c r="GXE4577" s="151"/>
      <c r="GXF4577" s="151"/>
      <c r="GXG4577" s="151"/>
      <c r="GXH4577" s="151"/>
      <c r="GXI4577" s="151"/>
      <c r="GXJ4577" s="151"/>
      <c r="GXK4577" s="151"/>
      <c r="GXL4577" s="151"/>
      <c r="GXM4577" s="151"/>
      <c r="GXN4577" s="151"/>
      <c r="GXO4577" s="151"/>
      <c r="GXP4577" s="151"/>
      <c r="GXQ4577" s="151"/>
      <c r="GXR4577" s="151"/>
      <c r="GXS4577" s="151"/>
      <c r="GXT4577" s="151"/>
      <c r="GXU4577" s="151"/>
      <c r="GXV4577" s="151"/>
      <c r="GXW4577" s="151"/>
      <c r="GXX4577" s="151"/>
      <c r="GXY4577" s="151"/>
      <c r="GXZ4577" s="151"/>
      <c r="GYA4577" s="151"/>
      <c r="GYB4577" s="151"/>
      <c r="GYC4577" s="151"/>
      <c r="GYD4577" s="151"/>
      <c r="GYE4577" s="151"/>
      <c r="GYF4577" s="151"/>
      <c r="GYG4577" s="151"/>
      <c r="GYH4577" s="151"/>
      <c r="GYI4577" s="151"/>
      <c r="GYJ4577" s="151"/>
      <c r="GYK4577" s="151"/>
      <c r="GYL4577" s="151"/>
      <c r="GYM4577" s="151"/>
      <c r="GYN4577" s="151"/>
      <c r="GYO4577" s="151"/>
      <c r="GYP4577" s="151"/>
      <c r="GYQ4577" s="151"/>
      <c r="GYR4577" s="151"/>
      <c r="GYS4577" s="151"/>
      <c r="GYT4577" s="151"/>
      <c r="GYU4577" s="151"/>
      <c r="GYV4577" s="151"/>
      <c r="GYW4577" s="151"/>
      <c r="GYX4577" s="151"/>
      <c r="GYY4577" s="151"/>
      <c r="GYZ4577" s="151"/>
      <c r="GZA4577" s="151"/>
      <c r="GZB4577" s="151"/>
      <c r="GZC4577" s="151"/>
      <c r="GZD4577" s="151"/>
      <c r="GZE4577" s="151"/>
      <c r="GZF4577" s="151"/>
      <c r="GZG4577" s="151"/>
      <c r="GZH4577" s="151"/>
      <c r="GZI4577" s="151"/>
      <c r="GZJ4577" s="151"/>
      <c r="GZK4577" s="151"/>
      <c r="GZL4577" s="151"/>
      <c r="GZM4577" s="151"/>
      <c r="GZN4577" s="151"/>
      <c r="GZO4577" s="151"/>
      <c r="GZP4577" s="151"/>
      <c r="GZQ4577" s="151"/>
      <c r="GZR4577" s="151"/>
      <c r="GZS4577" s="151"/>
      <c r="GZT4577" s="151"/>
      <c r="GZU4577" s="151"/>
      <c r="GZV4577" s="151"/>
      <c r="GZW4577" s="151"/>
      <c r="GZX4577" s="151"/>
      <c r="GZY4577" s="151"/>
      <c r="GZZ4577" s="151"/>
      <c r="HAA4577" s="151"/>
      <c r="HAB4577" s="151"/>
      <c r="HAC4577" s="151"/>
      <c r="HAD4577" s="151"/>
      <c r="HAE4577" s="151"/>
      <c r="HAF4577" s="151"/>
      <c r="HAG4577" s="151"/>
      <c r="HAH4577" s="151"/>
      <c r="HAI4577" s="151"/>
      <c r="HAJ4577" s="151"/>
      <c r="HAK4577" s="151"/>
      <c r="HAL4577" s="151"/>
      <c r="HAM4577" s="151"/>
      <c r="HAN4577" s="151"/>
      <c r="HAO4577" s="151"/>
      <c r="HAP4577" s="151"/>
      <c r="HAQ4577" s="151"/>
      <c r="HAR4577" s="151"/>
      <c r="HAS4577" s="151"/>
      <c r="HAT4577" s="151"/>
      <c r="HAU4577" s="151"/>
      <c r="HAV4577" s="151"/>
      <c r="HAW4577" s="151"/>
      <c r="HAX4577" s="151"/>
      <c r="HAY4577" s="151"/>
      <c r="HAZ4577" s="151"/>
      <c r="HBA4577" s="151"/>
      <c r="HBB4577" s="151"/>
      <c r="HBC4577" s="151"/>
      <c r="HBD4577" s="151"/>
      <c r="HBE4577" s="151"/>
      <c r="HBF4577" s="151"/>
      <c r="HBG4577" s="151"/>
      <c r="HBH4577" s="151"/>
      <c r="HBI4577" s="151"/>
      <c r="HBJ4577" s="151"/>
      <c r="HBK4577" s="151"/>
      <c r="HBL4577" s="151"/>
      <c r="HBM4577" s="151"/>
      <c r="HBN4577" s="151"/>
      <c r="HBO4577" s="151"/>
      <c r="HBP4577" s="151"/>
      <c r="HBQ4577" s="151"/>
      <c r="HBR4577" s="151"/>
      <c r="HBS4577" s="151"/>
      <c r="HBT4577" s="151"/>
      <c r="HBU4577" s="151"/>
      <c r="HBV4577" s="151"/>
      <c r="HBW4577" s="151"/>
      <c r="HBX4577" s="151"/>
      <c r="HBY4577" s="151"/>
      <c r="HBZ4577" s="151"/>
      <c r="HCA4577" s="151"/>
      <c r="HCB4577" s="151"/>
      <c r="HCC4577" s="151"/>
      <c r="HCD4577" s="151"/>
      <c r="HCE4577" s="151"/>
      <c r="HCF4577" s="151"/>
      <c r="HCG4577" s="151"/>
      <c r="HCH4577" s="151"/>
      <c r="HCI4577" s="151"/>
      <c r="HCJ4577" s="151"/>
      <c r="HCK4577" s="151"/>
      <c r="HCL4577" s="151"/>
      <c r="HCM4577" s="151"/>
      <c r="HCN4577" s="151"/>
      <c r="HCO4577" s="151"/>
      <c r="HCP4577" s="151"/>
      <c r="HCQ4577" s="151"/>
      <c r="HCR4577" s="151"/>
      <c r="HCS4577" s="151"/>
      <c r="HCT4577" s="151"/>
      <c r="HCU4577" s="151"/>
      <c r="HCV4577" s="151"/>
      <c r="HCW4577" s="151"/>
      <c r="HCX4577" s="151"/>
      <c r="HCY4577" s="151"/>
      <c r="HCZ4577" s="151"/>
      <c r="HDA4577" s="151"/>
      <c r="HDB4577" s="151"/>
      <c r="HDC4577" s="151"/>
      <c r="HDD4577" s="151"/>
      <c r="HDE4577" s="151"/>
      <c r="HDF4577" s="151"/>
      <c r="HDG4577" s="151"/>
      <c r="HDH4577" s="151"/>
      <c r="HDI4577" s="151"/>
      <c r="HDJ4577" s="151"/>
      <c r="HDK4577" s="151"/>
      <c r="HDL4577" s="151"/>
      <c r="HDM4577" s="151"/>
      <c r="HDN4577" s="151"/>
      <c r="HDO4577" s="151"/>
      <c r="HDP4577" s="151"/>
      <c r="HDQ4577" s="151"/>
      <c r="HDR4577" s="151"/>
      <c r="HDS4577" s="151"/>
      <c r="HDT4577" s="151"/>
      <c r="HDU4577" s="151"/>
      <c r="HDV4577" s="151"/>
      <c r="HDW4577" s="151"/>
      <c r="HDX4577" s="151"/>
      <c r="HDY4577" s="151"/>
      <c r="HDZ4577" s="151"/>
      <c r="HEA4577" s="151"/>
      <c r="HEB4577" s="151"/>
      <c r="HEC4577" s="151"/>
      <c r="HED4577" s="151"/>
      <c r="HEE4577" s="151"/>
      <c r="HEF4577" s="151"/>
      <c r="HEG4577" s="151"/>
      <c r="HEH4577" s="151"/>
      <c r="HEI4577" s="151"/>
      <c r="HEJ4577" s="151"/>
      <c r="HEK4577" s="151"/>
      <c r="HEL4577" s="151"/>
      <c r="HEM4577" s="151"/>
      <c r="HEN4577" s="151"/>
      <c r="HEO4577" s="151"/>
      <c r="HEP4577" s="151"/>
      <c r="HEQ4577" s="151"/>
      <c r="HER4577" s="151"/>
      <c r="HES4577" s="151"/>
      <c r="HET4577" s="151"/>
      <c r="HEU4577" s="151"/>
      <c r="HEV4577" s="151"/>
      <c r="HEW4577" s="151"/>
      <c r="HEX4577" s="151"/>
      <c r="HEY4577" s="151"/>
      <c r="HEZ4577" s="151"/>
      <c r="HFA4577" s="151"/>
      <c r="HFB4577" s="151"/>
      <c r="HFC4577" s="151"/>
      <c r="HFD4577" s="151"/>
      <c r="HFE4577" s="151"/>
      <c r="HFF4577" s="151"/>
      <c r="HFG4577" s="151"/>
      <c r="HFH4577" s="151"/>
      <c r="HFI4577" s="151"/>
      <c r="HFJ4577" s="151"/>
      <c r="HFK4577" s="151"/>
      <c r="HFL4577" s="151"/>
      <c r="HFM4577" s="151"/>
      <c r="HFN4577" s="151"/>
      <c r="HFO4577" s="151"/>
      <c r="HFP4577" s="151"/>
      <c r="HFQ4577" s="151"/>
      <c r="HFR4577" s="151"/>
      <c r="HFS4577" s="151"/>
      <c r="HFT4577" s="151"/>
      <c r="HFU4577" s="151"/>
      <c r="HFV4577" s="151"/>
      <c r="HFW4577" s="151"/>
      <c r="HFX4577" s="151"/>
      <c r="HFY4577" s="151"/>
      <c r="HFZ4577" s="151"/>
      <c r="HGA4577" s="151"/>
      <c r="HGB4577" s="151"/>
      <c r="HGC4577" s="151"/>
      <c r="HGD4577" s="151"/>
      <c r="HGE4577" s="151"/>
      <c r="HGF4577" s="151"/>
      <c r="HGG4577" s="151"/>
      <c r="HGH4577" s="151"/>
      <c r="HGI4577" s="151"/>
      <c r="HGJ4577" s="151"/>
      <c r="HGK4577" s="151"/>
      <c r="HGL4577" s="151"/>
      <c r="HGM4577" s="151"/>
      <c r="HGN4577" s="151"/>
      <c r="HGO4577" s="151"/>
      <c r="HGP4577" s="151"/>
      <c r="HGQ4577" s="151"/>
      <c r="HGR4577" s="151"/>
      <c r="HGS4577" s="151"/>
      <c r="HGT4577" s="151"/>
      <c r="HGU4577" s="151"/>
      <c r="HGV4577" s="151"/>
      <c r="HGW4577" s="151"/>
      <c r="HGX4577" s="151"/>
      <c r="HGY4577" s="151"/>
      <c r="HGZ4577" s="151"/>
      <c r="HHA4577" s="151"/>
      <c r="HHB4577" s="151"/>
      <c r="HHC4577" s="151"/>
      <c r="HHD4577" s="151"/>
      <c r="HHE4577" s="151"/>
      <c r="HHF4577" s="151"/>
      <c r="HHG4577" s="151"/>
      <c r="HHH4577" s="151"/>
      <c r="HHI4577" s="151"/>
      <c r="HHJ4577" s="151"/>
      <c r="HHK4577" s="151"/>
      <c r="HHL4577" s="151"/>
      <c r="HHM4577" s="151"/>
      <c r="HHN4577" s="151"/>
      <c r="HHO4577" s="151"/>
      <c r="HHP4577" s="151"/>
      <c r="HHQ4577" s="151"/>
      <c r="HHR4577" s="151"/>
      <c r="HHS4577" s="151"/>
      <c r="HHT4577" s="151"/>
      <c r="HHU4577" s="151"/>
      <c r="HHV4577" s="151"/>
      <c r="HHW4577" s="151"/>
      <c r="HHX4577" s="151"/>
      <c r="HHY4577" s="151"/>
      <c r="HHZ4577" s="151"/>
      <c r="HIA4577" s="151"/>
      <c r="HIB4577" s="151"/>
      <c r="HIC4577" s="151"/>
      <c r="HID4577" s="151"/>
      <c r="HIE4577" s="151"/>
      <c r="HIF4577" s="151"/>
      <c r="HIG4577" s="151"/>
      <c r="HIH4577" s="151"/>
      <c r="HII4577" s="151"/>
      <c r="HIJ4577" s="151"/>
      <c r="HIK4577" s="151"/>
      <c r="HIL4577" s="151"/>
      <c r="HIM4577" s="151"/>
      <c r="HIN4577" s="151"/>
      <c r="HIO4577" s="151"/>
      <c r="HIP4577" s="151"/>
      <c r="HIQ4577" s="151"/>
      <c r="HIR4577" s="151"/>
      <c r="HIS4577" s="151"/>
      <c r="HIT4577" s="151"/>
      <c r="HIU4577" s="151"/>
      <c r="HIV4577" s="151"/>
      <c r="HIW4577" s="151"/>
      <c r="HIX4577" s="151"/>
      <c r="HIY4577" s="151"/>
      <c r="HIZ4577" s="151"/>
      <c r="HJA4577" s="151"/>
      <c r="HJB4577" s="151"/>
      <c r="HJC4577" s="151"/>
      <c r="HJD4577" s="151"/>
      <c r="HJE4577" s="151"/>
      <c r="HJF4577" s="151"/>
      <c r="HJG4577" s="151"/>
      <c r="HJH4577" s="151"/>
      <c r="HJI4577" s="151"/>
      <c r="HJJ4577" s="151"/>
      <c r="HJK4577" s="151"/>
      <c r="HJL4577" s="151"/>
      <c r="HJM4577" s="151"/>
      <c r="HJN4577" s="151"/>
      <c r="HJO4577" s="151"/>
      <c r="HJP4577" s="151"/>
      <c r="HJQ4577" s="151"/>
      <c r="HJR4577" s="151"/>
      <c r="HJS4577" s="151"/>
      <c r="HJT4577" s="151"/>
      <c r="HJU4577" s="151"/>
      <c r="HJV4577" s="151"/>
      <c r="HJW4577" s="151"/>
      <c r="HJX4577" s="151"/>
      <c r="HJY4577" s="151"/>
      <c r="HJZ4577" s="151"/>
      <c r="HKA4577" s="151"/>
      <c r="HKB4577" s="151"/>
      <c r="HKC4577" s="151"/>
      <c r="HKD4577" s="151"/>
      <c r="HKE4577" s="151"/>
      <c r="HKF4577" s="151"/>
      <c r="HKG4577" s="151"/>
      <c r="HKH4577" s="151"/>
      <c r="HKI4577" s="151"/>
      <c r="HKJ4577" s="151"/>
      <c r="HKK4577" s="151"/>
      <c r="HKL4577" s="151"/>
      <c r="HKM4577" s="151"/>
      <c r="HKN4577" s="151"/>
      <c r="HKO4577" s="151"/>
      <c r="HKP4577" s="151"/>
      <c r="HKQ4577" s="151"/>
      <c r="HKR4577" s="151"/>
      <c r="HKS4577" s="151"/>
      <c r="HKT4577" s="151"/>
      <c r="HKU4577" s="151"/>
      <c r="HKV4577" s="151"/>
      <c r="HKW4577" s="151"/>
      <c r="HKX4577" s="151"/>
      <c r="HKY4577" s="151"/>
      <c r="HKZ4577" s="151"/>
      <c r="HLA4577" s="151"/>
      <c r="HLB4577" s="151"/>
      <c r="HLC4577" s="151"/>
      <c r="HLD4577" s="151"/>
      <c r="HLE4577" s="151"/>
      <c r="HLF4577" s="151"/>
      <c r="HLG4577" s="151"/>
      <c r="HLH4577" s="151"/>
      <c r="HLI4577" s="151"/>
      <c r="HLJ4577" s="151"/>
      <c r="HLK4577" s="151"/>
      <c r="HLL4577" s="151"/>
      <c r="HLM4577" s="151"/>
      <c r="HLN4577" s="151"/>
      <c r="HLO4577" s="151"/>
      <c r="HLP4577" s="151"/>
      <c r="HLQ4577" s="151"/>
      <c r="HLR4577" s="151"/>
      <c r="HLS4577" s="151"/>
      <c r="HLT4577" s="151"/>
      <c r="HLU4577" s="151"/>
      <c r="HLV4577" s="151"/>
      <c r="HLW4577" s="151"/>
      <c r="HLX4577" s="151"/>
      <c r="HLY4577" s="151"/>
      <c r="HLZ4577" s="151"/>
      <c r="HMA4577" s="151"/>
      <c r="HMB4577" s="151"/>
      <c r="HMC4577" s="151"/>
      <c r="HMD4577" s="151"/>
      <c r="HME4577" s="151"/>
      <c r="HMF4577" s="151"/>
      <c r="HMG4577" s="151"/>
      <c r="HMH4577" s="151"/>
      <c r="HMI4577" s="151"/>
      <c r="HMJ4577" s="151"/>
      <c r="HMK4577" s="151"/>
      <c r="HML4577" s="151"/>
      <c r="HMM4577" s="151"/>
      <c r="HMN4577" s="151"/>
      <c r="HMO4577" s="151"/>
      <c r="HMP4577" s="151"/>
      <c r="HMQ4577" s="151"/>
      <c r="HMR4577" s="151"/>
      <c r="HMS4577" s="151"/>
      <c r="HMT4577" s="151"/>
      <c r="HMU4577" s="151"/>
      <c r="HMV4577" s="151"/>
      <c r="HMW4577" s="151"/>
      <c r="HMX4577" s="151"/>
      <c r="HMY4577" s="151"/>
      <c r="HMZ4577" s="151"/>
      <c r="HNA4577" s="151"/>
      <c r="HNB4577" s="151"/>
      <c r="HNC4577" s="151"/>
      <c r="HND4577" s="151"/>
      <c r="HNE4577" s="151"/>
      <c r="HNF4577" s="151"/>
      <c r="HNG4577" s="151"/>
      <c r="HNH4577" s="151"/>
      <c r="HNI4577" s="151"/>
      <c r="HNJ4577" s="151"/>
      <c r="HNK4577" s="151"/>
      <c r="HNL4577" s="151"/>
      <c r="HNM4577" s="151"/>
      <c r="HNN4577" s="151"/>
      <c r="HNO4577" s="151"/>
      <c r="HNP4577" s="151"/>
      <c r="HNQ4577" s="151"/>
      <c r="HNR4577" s="151"/>
      <c r="HNS4577" s="151"/>
      <c r="HNT4577" s="151"/>
      <c r="HNU4577" s="151"/>
      <c r="HNV4577" s="151"/>
      <c r="HNW4577" s="151"/>
      <c r="HNX4577" s="151"/>
      <c r="HNY4577" s="151"/>
      <c r="HNZ4577" s="151"/>
      <c r="HOA4577" s="151"/>
      <c r="HOB4577" s="151"/>
      <c r="HOC4577" s="151"/>
      <c r="HOD4577" s="151"/>
      <c r="HOE4577" s="151"/>
      <c r="HOF4577" s="151"/>
      <c r="HOG4577" s="151"/>
      <c r="HOH4577" s="151"/>
      <c r="HOI4577" s="151"/>
      <c r="HOJ4577" s="151"/>
      <c r="HOK4577" s="151"/>
      <c r="HOL4577" s="151"/>
      <c r="HOM4577" s="151"/>
      <c r="HON4577" s="151"/>
      <c r="HOO4577" s="151"/>
      <c r="HOP4577" s="151"/>
      <c r="HOQ4577" s="151"/>
      <c r="HOR4577" s="151"/>
      <c r="HOS4577" s="151"/>
      <c r="HOT4577" s="151"/>
      <c r="HOU4577" s="151"/>
      <c r="HOV4577" s="151"/>
      <c r="HOW4577" s="151"/>
      <c r="HOX4577" s="151"/>
      <c r="HOY4577" s="151"/>
      <c r="HOZ4577" s="151"/>
      <c r="HPA4577" s="151"/>
      <c r="HPB4577" s="151"/>
      <c r="HPC4577" s="151"/>
      <c r="HPD4577" s="151"/>
      <c r="HPE4577" s="151"/>
      <c r="HPF4577" s="151"/>
      <c r="HPG4577" s="151"/>
      <c r="HPH4577" s="151"/>
      <c r="HPI4577" s="151"/>
      <c r="HPJ4577" s="151"/>
      <c r="HPK4577" s="151"/>
      <c r="HPL4577" s="151"/>
      <c r="HPM4577" s="151"/>
      <c r="HPN4577" s="151"/>
      <c r="HPO4577" s="151"/>
      <c r="HPP4577" s="151"/>
      <c r="HPQ4577" s="151"/>
      <c r="HPR4577" s="151"/>
      <c r="HPS4577" s="151"/>
      <c r="HPT4577" s="151"/>
      <c r="HPU4577" s="151"/>
      <c r="HPV4577" s="151"/>
      <c r="HPW4577" s="151"/>
      <c r="HPX4577" s="151"/>
      <c r="HPY4577" s="151"/>
      <c r="HPZ4577" s="151"/>
      <c r="HQA4577" s="151"/>
      <c r="HQB4577" s="151"/>
      <c r="HQC4577" s="151"/>
      <c r="HQD4577" s="151"/>
      <c r="HQE4577" s="151"/>
      <c r="HQF4577" s="151"/>
      <c r="HQG4577" s="151"/>
      <c r="HQH4577" s="151"/>
      <c r="HQI4577" s="151"/>
      <c r="HQJ4577" s="151"/>
      <c r="HQK4577" s="151"/>
      <c r="HQL4577" s="151"/>
      <c r="HQM4577" s="151"/>
      <c r="HQN4577" s="151"/>
      <c r="HQO4577" s="151"/>
      <c r="HQP4577" s="151"/>
      <c r="HQQ4577" s="151"/>
      <c r="HQR4577" s="151"/>
      <c r="HQS4577" s="151"/>
      <c r="HQT4577" s="151"/>
      <c r="HQU4577" s="151"/>
      <c r="HQV4577" s="151"/>
      <c r="HQW4577" s="151"/>
      <c r="HQX4577" s="151"/>
      <c r="HQY4577" s="151"/>
      <c r="HQZ4577" s="151"/>
      <c r="HRA4577" s="151"/>
      <c r="HRB4577" s="151"/>
      <c r="HRC4577" s="151"/>
      <c r="HRD4577" s="151"/>
      <c r="HRE4577" s="151"/>
      <c r="HRF4577" s="151"/>
      <c r="HRG4577" s="151"/>
      <c r="HRH4577" s="151"/>
      <c r="HRI4577" s="151"/>
      <c r="HRJ4577" s="151"/>
      <c r="HRK4577" s="151"/>
      <c r="HRL4577" s="151"/>
      <c r="HRM4577" s="151"/>
      <c r="HRN4577" s="151"/>
      <c r="HRO4577" s="151"/>
      <c r="HRP4577" s="151"/>
      <c r="HRQ4577" s="151"/>
      <c r="HRR4577" s="151"/>
      <c r="HRS4577" s="151"/>
      <c r="HRT4577" s="151"/>
      <c r="HRU4577" s="151"/>
      <c r="HRV4577" s="151"/>
      <c r="HRW4577" s="151"/>
      <c r="HRX4577" s="151"/>
      <c r="HRY4577" s="151"/>
      <c r="HRZ4577" s="151"/>
      <c r="HSA4577" s="151"/>
      <c r="HSB4577" s="151"/>
      <c r="HSC4577" s="151"/>
      <c r="HSD4577" s="151"/>
      <c r="HSE4577" s="151"/>
      <c r="HSF4577" s="151"/>
      <c r="HSG4577" s="151"/>
      <c r="HSH4577" s="151"/>
      <c r="HSI4577" s="151"/>
      <c r="HSJ4577" s="151"/>
      <c r="HSK4577" s="151"/>
      <c r="HSL4577" s="151"/>
      <c r="HSM4577" s="151"/>
      <c r="HSN4577" s="151"/>
      <c r="HSO4577" s="151"/>
      <c r="HSP4577" s="151"/>
      <c r="HSQ4577" s="151"/>
      <c r="HSR4577" s="151"/>
      <c r="HSS4577" s="151"/>
      <c r="HST4577" s="151"/>
      <c r="HSU4577" s="151"/>
      <c r="HSV4577" s="151"/>
      <c r="HSW4577" s="151"/>
      <c r="HSX4577" s="151"/>
      <c r="HSY4577" s="151"/>
      <c r="HSZ4577" s="151"/>
      <c r="HTA4577" s="151"/>
      <c r="HTB4577" s="151"/>
      <c r="HTC4577" s="151"/>
      <c r="HTD4577" s="151"/>
      <c r="HTE4577" s="151"/>
      <c r="HTF4577" s="151"/>
      <c r="HTG4577" s="151"/>
      <c r="HTH4577" s="151"/>
      <c r="HTI4577" s="151"/>
      <c r="HTJ4577" s="151"/>
      <c r="HTK4577" s="151"/>
      <c r="HTL4577" s="151"/>
      <c r="HTM4577" s="151"/>
      <c r="HTN4577" s="151"/>
      <c r="HTO4577" s="151"/>
      <c r="HTP4577" s="151"/>
      <c r="HTQ4577" s="151"/>
      <c r="HTR4577" s="151"/>
      <c r="HTS4577" s="151"/>
      <c r="HTT4577" s="151"/>
      <c r="HTU4577" s="151"/>
      <c r="HTV4577" s="151"/>
      <c r="HTW4577" s="151"/>
      <c r="HTX4577" s="151"/>
      <c r="HTY4577" s="151"/>
      <c r="HTZ4577" s="151"/>
      <c r="HUA4577" s="151"/>
      <c r="HUB4577" s="151"/>
      <c r="HUC4577" s="151"/>
      <c r="HUD4577" s="151"/>
      <c r="HUE4577" s="151"/>
      <c r="HUF4577" s="151"/>
      <c r="HUG4577" s="151"/>
      <c r="HUH4577" s="151"/>
      <c r="HUI4577" s="151"/>
      <c r="HUJ4577" s="151"/>
      <c r="HUK4577" s="151"/>
      <c r="HUL4577" s="151"/>
      <c r="HUM4577" s="151"/>
      <c r="HUN4577" s="151"/>
      <c r="HUO4577" s="151"/>
      <c r="HUP4577" s="151"/>
      <c r="HUQ4577" s="151"/>
      <c r="HUR4577" s="151"/>
      <c r="HUS4577" s="151"/>
      <c r="HUT4577" s="151"/>
      <c r="HUU4577" s="151"/>
      <c r="HUV4577" s="151"/>
      <c r="HUW4577" s="151"/>
      <c r="HUX4577" s="151"/>
      <c r="HUY4577" s="151"/>
      <c r="HUZ4577" s="151"/>
      <c r="HVA4577" s="151"/>
      <c r="HVB4577" s="151"/>
      <c r="HVC4577" s="151"/>
      <c r="HVD4577" s="151"/>
      <c r="HVE4577" s="151"/>
      <c r="HVF4577" s="151"/>
      <c r="HVG4577" s="151"/>
      <c r="HVH4577" s="151"/>
      <c r="HVI4577" s="151"/>
      <c r="HVJ4577" s="151"/>
      <c r="HVK4577" s="151"/>
      <c r="HVL4577" s="151"/>
      <c r="HVM4577" s="151"/>
      <c r="HVN4577" s="151"/>
      <c r="HVO4577" s="151"/>
      <c r="HVP4577" s="151"/>
      <c r="HVQ4577" s="151"/>
      <c r="HVR4577" s="151"/>
      <c r="HVS4577" s="151"/>
      <c r="HVT4577" s="151"/>
      <c r="HVU4577" s="151"/>
      <c r="HVV4577" s="151"/>
      <c r="HVW4577" s="151"/>
      <c r="HVX4577" s="151"/>
      <c r="HVY4577" s="151"/>
      <c r="HVZ4577" s="151"/>
      <c r="HWA4577" s="151"/>
      <c r="HWB4577" s="151"/>
      <c r="HWC4577" s="151"/>
      <c r="HWD4577" s="151"/>
      <c r="HWE4577" s="151"/>
      <c r="HWF4577" s="151"/>
      <c r="HWG4577" s="151"/>
      <c r="HWH4577" s="151"/>
      <c r="HWI4577" s="151"/>
      <c r="HWJ4577" s="151"/>
      <c r="HWK4577" s="151"/>
      <c r="HWL4577" s="151"/>
      <c r="HWM4577" s="151"/>
      <c r="HWN4577" s="151"/>
      <c r="HWO4577" s="151"/>
      <c r="HWP4577" s="151"/>
      <c r="HWQ4577" s="151"/>
      <c r="HWR4577" s="151"/>
      <c r="HWS4577" s="151"/>
      <c r="HWT4577" s="151"/>
      <c r="HWU4577" s="151"/>
      <c r="HWV4577" s="151"/>
      <c r="HWW4577" s="151"/>
      <c r="HWX4577" s="151"/>
      <c r="HWY4577" s="151"/>
      <c r="HWZ4577" s="151"/>
      <c r="HXA4577" s="151"/>
      <c r="HXB4577" s="151"/>
      <c r="HXC4577" s="151"/>
      <c r="HXD4577" s="151"/>
      <c r="HXE4577" s="151"/>
      <c r="HXF4577" s="151"/>
      <c r="HXG4577" s="151"/>
      <c r="HXH4577" s="151"/>
      <c r="HXI4577" s="151"/>
      <c r="HXJ4577" s="151"/>
      <c r="HXK4577" s="151"/>
      <c r="HXL4577" s="151"/>
      <c r="HXM4577" s="151"/>
      <c r="HXN4577" s="151"/>
      <c r="HXO4577" s="151"/>
      <c r="HXP4577" s="151"/>
      <c r="HXQ4577" s="151"/>
      <c r="HXR4577" s="151"/>
      <c r="HXS4577" s="151"/>
      <c r="HXT4577" s="151"/>
      <c r="HXU4577" s="151"/>
      <c r="HXV4577" s="151"/>
      <c r="HXW4577" s="151"/>
      <c r="HXX4577" s="151"/>
      <c r="HXY4577" s="151"/>
      <c r="HXZ4577" s="151"/>
      <c r="HYA4577" s="151"/>
      <c r="HYB4577" s="151"/>
      <c r="HYC4577" s="151"/>
      <c r="HYD4577" s="151"/>
      <c r="HYE4577" s="151"/>
      <c r="HYF4577" s="151"/>
      <c r="HYG4577" s="151"/>
      <c r="HYH4577" s="151"/>
      <c r="HYI4577" s="151"/>
      <c r="HYJ4577" s="151"/>
      <c r="HYK4577" s="151"/>
      <c r="HYL4577" s="151"/>
      <c r="HYM4577" s="151"/>
      <c r="HYN4577" s="151"/>
      <c r="HYO4577" s="151"/>
      <c r="HYP4577" s="151"/>
      <c r="HYQ4577" s="151"/>
      <c r="HYR4577" s="151"/>
      <c r="HYS4577" s="151"/>
      <c r="HYT4577" s="151"/>
      <c r="HYU4577" s="151"/>
      <c r="HYV4577" s="151"/>
      <c r="HYW4577" s="151"/>
      <c r="HYX4577" s="151"/>
      <c r="HYY4577" s="151"/>
      <c r="HYZ4577" s="151"/>
      <c r="HZA4577" s="151"/>
      <c r="HZB4577" s="151"/>
      <c r="HZC4577" s="151"/>
      <c r="HZD4577" s="151"/>
      <c r="HZE4577" s="151"/>
      <c r="HZF4577" s="151"/>
      <c r="HZG4577" s="151"/>
      <c r="HZH4577" s="151"/>
      <c r="HZI4577" s="151"/>
      <c r="HZJ4577" s="151"/>
      <c r="HZK4577" s="151"/>
      <c r="HZL4577" s="151"/>
      <c r="HZM4577" s="151"/>
      <c r="HZN4577" s="151"/>
      <c r="HZO4577" s="151"/>
      <c r="HZP4577" s="151"/>
      <c r="HZQ4577" s="151"/>
      <c r="HZR4577" s="151"/>
      <c r="HZS4577" s="151"/>
      <c r="HZT4577" s="151"/>
      <c r="HZU4577" s="151"/>
      <c r="HZV4577" s="151"/>
      <c r="HZW4577" s="151"/>
      <c r="HZX4577" s="151"/>
      <c r="HZY4577" s="151"/>
      <c r="HZZ4577" s="151"/>
      <c r="IAA4577" s="151"/>
      <c r="IAB4577" s="151"/>
      <c r="IAC4577" s="151"/>
      <c r="IAD4577" s="151"/>
      <c r="IAE4577" s="151"/>
      <c r="IAF4577" s="151"/>
      <c r="IAG4577" s="151"/>
      <c r="IAH4577" s="151"/>
      <c r="IAI4577" s="151"/>
      <c r="IAJ4577" s="151"/>
      <c r="IAK4577" s="151"/>
      <c r="IAL4577" s="151"/>
      <c r="IAM4577" s="151"/>
      <c r="IAN4577" s="151"/>
      <c r="IAO4577" s="151"/>
      <c r="IAP4577" s="151"/>
      <c r="IAQ4577" s="151"/>
      <c r="IAR4577" s="151"/>
      <c r="IAS4577" s="151"/>
      <c r="IAT4577" s="151"/>
      <c r="IAU4577" s="151"/>
      <c r="IAV4577" s="151"/>
      <c r="IAW4577" s="151"/>
      <c r="IAX4577" s="151"/>
      <c r="IAY4577" s="151"/>
      <c r="IAZ4577" s="151"/>
      <c r="IBA4577" s="151"/>
      <c r="IBB4577" s="151"/>
      <c r="IBC4577" s="151"/>
      <c r="IBD4577" s="151"/>
      <c r="IBE4577" s="151"/>
      <c r="IBF4577" s="151"/>
      <c r="IBG4577" s="151"/>
      <c r="IBH4577" s="151"/>
      <c r="IBI4577" s="151"/>
      <c r="IBJ4577" s="151"/>
      <c r="IBK4577" s="151"/>
      <c r="IBL4577" s="151"/>
      <c r="IBM4577" s="151"/>
      <c r="IBN4577" s="151"/>
      <c r="IBO4577" s="151"/>
      <c r="IBP4577" s="151"/>
      <c r="IBQ4577" s="151"/>
      <c r="IBR4577" s="151"/>
      <c r="IBS4577" s="151"/>
      <c r="IBT4577" s="151"/>
      <c r="IBU4577" s="151"/>
      <c r="IBV4577" s="151"/>
      <c r="IBW4577" s="151"/>
      <c r="IBX4577" s="151"/>
      <c r="IBY4577" s="151"/>
      <c r="IBZ4577" s="151"/>
      <c r="ICA4577" s="151"/>
      <c r="ICB4577" s="151"/>
      <c r="ICC4577" s="151"/>
      <c r="ICD4577" s="151"/>
      <c r="ICE4577" s="151"/>
      <c r="ICF4577" s="151"/>
      <c r="ICG4577" s="151"/>
      <c r="ICH4577" s="151"/>
      <c r="ICI4577" s="151"/>
      <c r="ICJ4577" s="151"/>
      <c r="ICK4577" s="151"/>
      <c r="ICL4577" s="151"/>
      <c r="ICM4577" s="151"/>
      <c r="ICN4577" s="151"/>
      <c r="ICO4577" s="151"/>
      <c r="ICP4577" s="151"/>
      <c r="ICQ4577" s="151"/>
      <c r="ICR4577" s="151"/>
      <c r="ICS4577" s="151"/>
      <c r="ICT4577" s="151"/>
      <c r="ICU4577" s="151"/>
      <c r="ICV4577" s="151"/>
      <c r="ICW4577" s="151"/>
      <c r="ICX4577" s="151"/>
      <c r="ICY4577" s="151"/>
      <c r="ICZ4577" s="151"/>
      <c r="IDA4577" s="151"/>
      <c r="IDB4577" s="151"/>
      <c r="IDC4577" s="151"/>
      <c r="IDD4577" s="151"/>
      <c r="IDE4577" s="151"/>
      <c r="IDF4577" s="151"/>
      <c r="IDG4577" s="151"/>
      <c r="IDH4577" s="151"/>
      <c r="IDI4577" s="151"/>
      <c r="IDJ4577" s="151"/>
      <c r="IDK4577" s="151"/>
      <c r="IDL4577" s="151"/>
      <c r="IDM4577" s="151"/>
      <c r="IDN4577" s="151"/>
      <c r="IDO4577" s="151"/>
      <c r="IDP4577" s="151"/>
      <c r="IDQ4577" s="151"/>
      <c r="IDR4577" s="151"/>
      <c r="IDS4577" s="151"/>
      <c r="IDT4577" s="151"/>
      <c r="IDU4577" s="151"/>
      <c r="IDV4577" s="151"/>
      <c r="IDW4577" s="151"/>
      <c r="IDX4577" s="151"/>
      <c r="IDY4577" s="151"/>
      <c r="IDZ4577" s="151"/>
      <c r="IEA4577" s="151"/>
      <c r="IEB4577" s="151"/>
      <c r="IEC4577" s="151"/>
      <c r="IED4577" s="151"/>
      <c r="IEE4577" s="151"/>
      <c r="IEF4577" s="151"/>
      <c r="IEG4577" s="151"/>
      <c r="IEH4577" s="151"/>
      <c r="IEI4577" s="151"/>
      <c r="IEJ4577" s="151"/>
      <c r="IEK4577" s="151"/>
      <c r="IEL4577" s="151"/>
      <c r="IEM4577" s="151"/>
      <c r="IEN4577" s="151"/>
      <c r="IEO4577" s="151"/>
      <c r="IEP4577" s="151"/>
      <c r="IEQ4577" s="151"/>
      <c r="IER4577" s="151"/>
      <c r="IES4577" s="151"/>
      <c r="IET4577" s="151"/>
      <c r="IEU4577" s="151"/>
      <c r="IEV4577" s="151"/>
      <c r="IEW4577" s="151"/>
      <c r="IEX4577" s="151"/>
      <c r="IEY4577" s="151"/>
      <c r="IEZ4577" s="151"/>
      <c r="IFA4577" s="151"/>
      <c r="IFB4577" s="151"/>
      <c r="IFC4577" s="151"/>
      <c r="IFD4577" s="151"/>
      <c r="IFE4577" s="151"/>
      <c r="IFF4577" s="151"/>
      <c r="IFG4577" s="151"/>
      <c r="IFH4577" s="151"/>
      <c r="IFI4577" s="151"/>
      <c r="IFJ4577" s="151"/>
      <c r="IFK4577" s="151"/>
      <c r="IFL4577" s="151"/>
      <c r="IFM4577" s="151"/>
      <c r="IFN4577" s="151"/>
      <c r="IFO4577" s="151"/>
      <c r="IFP4577" s="151"/>
      <c r="IFQ4577" s="151"/>
      <c r="IFR4577" s="151"/>
      <c r="IFS4577" s="151"/>
      <c r="IFT4577" s="151"/>
      <c r="IFU4577" s="151"/>
      <c r="IFV4577" s="151"/>
      <c r="IFW4577" s="151"/>
      <c r="IFX4577" s="151"/>
      <c r="IFY4577" s="151"/>
      <c r="IFZ4577" s="151"/>
      <c r="IGA4577" s="151"/>
      <c r="IGB4577" s="151"/>
      <c r="IGC4577" s="151"/>
      <c r="IGD4577" s="151"/>
      <c r="IGE4577" s="151"/>
      <c r="IGF4577" s="151"/>
      <c r="IGG4577" s="151"/>
      <c r="IGH4577" s="151"/>
      <c r="IGI4577" s="151"/>
      <c r="IGJ4577" s="151"/>
      <c r="IGK4577" s="151"/>
      <c r="IGL4577" s="151"/>
      <c r="IGM4577" s="151"/>
      <c r="IGN4577" s="151"/>
      <c r="IGO4577" s="151"/>
      <c r="IGP4577" s="151"/>
      <c r="IGQ4577" s="151"/>
      <c r="IGR4577" s="151"/>
      <c r="IGS4577" s="151"/>
      <c r="IGT4577" s="151"/>
      <c r="IGU4577" s="151"/>
      <c r="IGV4577" s="151"/>
      <c r="IGW4577" s="151"/>
      <c r="IGX4577" s="151"/>
      <c r="IGY4577" s="151"/>
      <c r="IGZ4577" s="151"/>
      <c r="IHA4577" s="151"/>
      <c r="IHB4577" s="151"/>
      <c r="IHC4577" s="151"/>
      <c r="IHD4577" s="151"/>
      <c r="IHE4577" s="151"/>
      <c r="IHF4577" s="151"/>
      <c r="IHG4577" s="151"/>
      <c r="IHH4577" s="151"/>
      <c r="IHI4577" s="151"/>
      <c r="IHJ4577" s="151"/>
      <c r="IHK4577" s="151"/>
      <c r="IHL4577" s="151"/>
      <c r="IHM4577" s="151"/>
      <c r="IHN4577" s="151"/>
      <c r="IHO4577" s="151"/>
      <c r="IHP4577" s="151"/>
      <c r="IHQ4577" s="151"/>
      <c r="IHR4577" s="151"/>
      <c r="IHS4577" s="151"/>
      <c r="IHT4577" s="151"/>
      <c r="IHU4577" s="151"/>
      <c r="IHV4577" s="151"/>
      <c r="IHW4577" s="151"/>
      <c r="IHX4577" s="151"/>
      <c r="IHY4577" s="151"/>
      <c r="IHZ4577" s="151"/>
      <c r="IIA4577" s="151"/>
      <c r="IIB4577" s="151"/>
      <c r="IIC4577" s="151"/>
      <c r="IID4577" s="151"/>
      <c r="IIE4577" s="151"/>
      <c r="IIF4577" s="151"/>
      <c r="IIG4577" s="151"/>
      <c r="IIH4577" s="151"/>
      <c r="III4577" s="151"/>
      <c r="IIJ4577" s="151"/>
      <c r="IIK4577" s="151"/>
      <c r="IIL4577" s="151"/>
      <c r="IIM4577" s="151"/>
      <c r="IIN4577" s="151"/>
      <c r="IIO4577" s="151"/>
      <c r="IIP4577" s="151"/>
      <c r="IIQ4577" s="151"/>
      <c r="IIR4577" s="151"/>
      <c r="IIS4577" s="151"/>
      <c r="IIT4577" s="151"/>
      <c r="IIU4577" s="151"/>
      <c r="IIV4577" s="151"/>
      <c r="IIW4577" s="151"/>
      <c r="IIX4577" s="151"/>
      <c r="IIY4577" s="151"/>
      <c r="IIZ4577" s="151"/>
      <c r="IJA4577" s="151"/>
      <c r="IJB4577" s="151"/>
      <c r="IJC4577" s="151"/>
      <c r="IJD4577" s="151"/>
      <c r="IJE4577" s="151"/>
      <c r="IJF4577" s="151"/>
      <c r="IJG4577" s="151"/>
      <c r="IJH4577" s="151"/>
      <c r="IJI4577" s="151"/>
      <c r="IJJ4577" s="151"/>
      <c r="IJK4577" s="151"/>
      <c r="IJL4577" s="151"/>
      <c r="IJM4577" s="151"/>
      <c r="IJN4577" s="151"/>
      <c r="IJO4577" s="151"/>
      <c r="IJP4577" s="151"/>
      <c r="IJQ4577" s="151"/>
      <c r="IJR4577" s="151"/>
      <c r="IJS4577" s="151"/>
      <c r="IJT4577" s="151"/>
      <c r="IJU4577" s="151"/>
      <c r="IJV4577" s="151"/>
      <c r="IJW4577" s="151"/>
      <c r="IJX4577" s="151"/>
      <c r="IJY4577" s="151"/>
      <c r="IJZ4577" s="151"/>
      <c r="IKA4577" s="151"/>
      <c r="IKB4577" s="151"/>
      <c r="IKC4577" s="151"/>
      <c r="IKD4577" s="151"/>
      <c r="IKE4577" s="151"/>
      <c r="IKF4577" s="151"/>
      <c r="IKG4577" s="151"/>
      <c r="IKH4577" s="151"/>
      <c r="IKI4577" s="151"/>
      <c r="IKJ4577" s="151"/>
      <c r="IKK4577" s="151"/>
      <c r="IKL4577" s="151"/>
      <c r="IKM4577" s="151"/>
      <c r="IKN4577" s="151"/>
      <c r="IKO4577" s="151"/>
      <c r="IKP4577" s="151"/>
      <c r="IKQ4577" s="151"/>
      <c r="IKR4577" s="151"/>
      <c r="IKS4577" s="151"/>
      <c r="IKT4577" s="151"/>
      <c r="IKU4577" s="151"/>
      <c r="IKV4577" s="151"/>
      <c r="IKW4577" s="151"/>
      <c r="IKX4577" s="151"/>
      <c r="IKY4577" s="151"/>
      <c r="IKZ4577" s="151"/>
      <c r="ILA4577" s="151"/>
      <c r="ILB4577" s="151"/>
      <c r="ILC4577" s="151"/>
      <c r="ILD4577" s="151"/>
      <c r="ILE4577" s="151"/>
      <c r="ILF4577" s="151"/>
      <c r="ILG4577" s="151"/>
      <c r="ILH4577" s="151"/>
      <c r="ILI4577" s="151"/>
      <c r="ILJ4577" s="151"/>
      <c r="ILK4577" s="151"/>
      <c r="ILL4577" s="151"/>
      <c r="ILM4577" s="151"/>
      <c r="ILN4577" s="151"/>
      <c r="ILO4577" s="151"/>
      <c r="ILP4577" s="151"/>
      <c r="ILQ4577" s="151"/>
      <c r="ILR4577" s="151"/>
      <c r="ILS4577" s="151"/>
      <c r="ILT4577" s="151"/>
      <c r="ILU4577" s="151"/>
      <c r="ILV4577" s="151"/>
      <c r="ILW4577" s="151"/>
      <c r="ILX4577" s="151"/>
      <c r="ILY4577" s="151"/>
      <c r="ILZ4577" s="151"/>
      <c r="IMA4577" s="151"/>
      <c r="IMB4577" s="151"/>
      <c r="IMC4577" s="151"/>
      <c r="IMD4577" s="151"/>
      <c r="IME4577" s="151"/>
      <c r="IMF4577" s="151"/>
      <c r="IMG4577" s="151"/>
      <c r="IMH4577" s="151"/>
      <c r="IMI4577" s="151"/>
      <c r="IMJ4577" s="151"/>
      <c r="IMK4577" s="151"/>
      <c r="IML4577" s="151"/>
      <c r="IMM4577" s="151"/>
      <c r="IMN4577" s="151"/>
      <c r="IMO4577" s="151"/>
      <c r="IMP4577" s="151"/>
      <c r="IMQ4577" s="151"/>
      <c r="IMR4577" s="151"/>
      <c r="IMS4577" s="151"/>
      <c r="IMT4577" s="151"/>
      <c r="IMU4577" s="151"/>
      <c r="IMV4577" s="151"/>
      <c r="IMW4577" s="151"/>
      <c r="IMX4577" s="151"/>
      <c r="IMY4577" s="151"/>
      <c r="IMZ4577" s="151"/>
      <c r="INA4577" s="151"/>
      <c r="INB4577" s="151"/>
      <c r="INC4577" s="151"/>
      <c r="IND4577" s="151"/>
      <c r="INE4577" s="151"/>
      <c r="INF4577" s="151"/>
      <c r="ING4577" s="151"/>
      <c r="INH4577" s="151"/>
      <c r="INI4577" s="151"/>
      <c r="INJ4577" s="151"/>
      <c r="INK4577" s="151"/>
      <c r="INL4577" s="151"/>
      <c r="INM4577" s="151"/>
      <c r="INN4577" s="151"/>
      <c r="INO4577" s="151"/>
      <c r="INP4577" s="151"/>
      <c r="INQ4577" s="151"/>
      <c r="INR4577" s="151"/>
      <c r="INS4577" s="151"/>
      <c r="INT4577" s="151"/>
      <c r="INU4577" s="151"/>
      <c r="INV4577" s="151"/>
      <c r="INW4577" s="151"/>
      <c r="INX4577" s="151"/>
      <c r="INY4577" s="151"/>
      <c r="INZ4577" s="151"/>
      <c r="IOA4577" s="151"/>
      <c r="IOB4577" s="151"/>
      <c r="IOC4577" s="151"/>
      <c r="IOD4577" s="151"/>
      <c r="IOE4577" s="151"/>
      <c r="IOF4577" s="151"/>
      <c r="IOG4577" s="151"/>
      <c r="IOH4577" s="151"/>
      <c r="IOI4577" s="151"/>
      <c r="IOJ4577" s="151"/>
      <c r="IOK4577" s="151"/>
      <c r="IOL4577" s="151"/>
      <c r="IOM4577" s="151"/>
      <c r="ION4577" s="151"/>
      <c r="IOO4577" s="151"/>
      <c r="IOP4577" s="151"/>
      <c r="IOQ4577" s="151"/>
      <c r="IOR4577" s="151"/>
      <c r="IOS4577" s="151"/>
      <c r="IOT4577" s="151"/>
      <c r="IOU4577" s="151"/>
      <c r="IOV4577" s="151"/>
      <c r="IOW4577" s="151"/>
      <c r="IOX4577" s="151"/>
      <c r="IOY4577" s="151"/>
      <c r="IOZ4577" s="151"/>
      <c r="IPA4577" s="151"/>
      <c r="IPB4577" s="151"/>
      <c r="IPC4577" s="151"/>
      <c r="IPD4577" s="151"/>
      <c r="IPE4577" s="151"/>
      <c r="IPF4577" s="151"/>
      <c r="IPG4577" s="151"/>
      <c r="IPH4577" s="151"/>
      <c r="IPI4577" s="151"/>
      <c r="IPJ4577" s="151"/>
      <c r="IPK4577" s="151"/>
      <c r="IPL4577" s="151"/>
      <c r="IPM4577" s="151"/>
      <c r="IPN4577" s="151"/>
      <c r="IPO4577" s="151"/>
      <c r="IPP4577" s="151"/>
      <c r="IPQ4577" s="151"/>
      <c r="IPR4577" s="151"/>
      <c r="IPS4577" s="151"/>
      <c r="IPT4577" s="151"/>
      <c r="IPU4577" s="151"/>
      <c r="IPV4577" s="151"/>
      <c r="IPW4577" s="151"/>
      <c r="IPX4577" s="151"/>
      <c r="IPY4577" s="151"/>
      <c r="IPZ4577" s="151"/>
      <c r="IQA4577" s="151"/>
      <c r="IQB4577" s="151"/>
      <c r="IQC4577" s="151"/>
      <c r="IQD4577" s="151"/>
      <c r="IQE4577" s="151"/>
      <c r="IQF4577" s="151"/>
      <c r="IQG4577" s="151"/>
      <c r="IQH4577" s="151"/>
      <c r="IQI4577" s="151"/>
      <c r="IQJ4577" s="151"/>
      <c r="IQK4577" s="151"/>
      <c r="IQL4577" s="151"/>
      <c r="IQM4577" s="151"/>
      <c r="IQN4577" s="151"/>
      <c r="IQO4577" s="151"/>
      <c r="IQP4577" s="151"/>
      <c r="IQQ4577" s="151"/>
      <c r="IQR4577" s="151"/>
      <c r="IQS4577" s="151"/>
      <c r="IQT4577" s="151"/>
      <c r="IQU4577" s="151"/>
      <c r="IQV4577" s="151"/>
      <c r="IQW4577" s="151"/>
      <c r="IQX4577" s="151"/>
      <c r="IQY4577" s="151"/>
      <c r="IQZ4577" s="151"/>
      <c r="IRA4577" s="151"/>
      <c r="IRB4577" s="151"/>
      <c r="IRC4577" s="151"/>
      <c r="IRD4577" s="151"/>
      <c r="IRE4577" s="151"/>
      <c r="IRF4577" s="151"/>
      <c r="IRG4577" s="151"/>
      <c r="IRH4577" s="151"/>
      <c r="IRI4577" s="151"/>
      <c r="IRJ4577" s="151"/>
      <c r="IRK4577" s="151"/>
      <c r="IRL4577" s="151"/>
      <c r="IRM4577" s="151"/>
      <c r="IRN4577" s="151"/>
      <c r="IRO4577" s="151"/>
      <c r="IRP4577" s="151"/>
      <c r="IRQ4577" s="151"/>
      <c r="IRR4577" s="151"/>
      <c r="IRS4577" s="151"/>
      <c r="IRT4577" s="151"/>
      <c r="IRU4577" s="151"/>
      <c r="IRV4577" s="151"/>
      <c r="IRW4577" s="151"/>
      <c r="IRX4577" s="151"/>
      <c r="IRY4577" s="151"/>
      <c r="IRZ4577" s="151"/>
      <c r="ISA4577" s="151"/>
      <c r="ISB4577" s="151"/>
      <c r="ISC4577" s="151"/>
      <c r="ISD4577" s="151"/>
      <c r="ISE4577" s="151"/>
      <c r="ISF4577" s="151"/>
      <c r="ISG4577" s="151"/>
      <c r="ISH4577" s="151"/>
      <c r="ISI4577" s="151"/>
      <c r="ISJ4577" s="151"/>
      <c r="ISK4577" s="151"/>
      <c r="ISL4577" s="151"/>
      <c r="ISM4577" s="151"/>
      <c r="ISN4577" s="151"/>
      <c r="ISO4577" s="151"/>
      <c r="ISP4577" s="151"/>
      <c r="ISQ4577" s="151"/>
      <c r="ISR4577" s="151"/>
      <c r="ISS4577" s="151"/>
      <c r="IST4577" s="151"/>
      <c r="ISU4577" s="151"/>
      <c r="ISV4577" s="151"/>
      <c r="ISW4577" s="151"/>
      <c r="ISX4577" s="151"/>
      <c r="ISY4577" s="151"/>
      <c r="ISZ4577" s="151"/>
      <c r="ITA4577" s="151"/>
      <c r="ITB4577" s="151"/>
      <c r="ITC4577" s="151"/>
      <c r="ITD4577" s="151"/>
      <c r="ITE4577" s="151"/>
      <c r="ITF4577" s="151"/>
      <c r="ITG4577" s="151"/>
      <c r="ITH4577" s="151"/>
      <c r="ITI4577" s="151"/>
      <c r="ITJ4577" s="151"/>
      <c r="ITK4577" s="151"/>
      <c r="ITL4577" s="151"/>
      <c r="ITM4577" s="151"/>
      <c r="ITN4577" s="151"/>
      <c r="ITO4577" s="151"/>
      <c r="ITP4577" s="151"/>
      <c r="ITQ4577" s="151"/>
      <c r="ITR4577" s="151"/>
      <c r="ITS4577" s="151"/>
      <c r="ITT4577" s="151"/>
      <c r="ITU4577" s="151"/>
      <c r="ITV4577" s="151"/>
      <c r="ITW4577" s="151"/>
      <c r="ITX4577" s="151"/>
      <c r="ITY4577" s="151"/>
      <c r="ITZ4577" s="151"/>
      <c r="IUA4577" s="151"/>
      <c r="IUB4577" s="151"/>
      <c r="IUC4577" s="151"/>
      <c r="IUD4577" s="151"/>
      <c r="IUE4577" s="151"/>
      <c r="IUF4577" s="151"/>
      <c r="IUG4577" s="151"/>
      <c r="IUH4577" s="151"/>
      <c r="IUI4577" s="151"/>
      <c r="IUJ4577" s="151"/>
      <c r="IUK4577" s="151"/>
      <c r="IUL4577" s="151"/>
      <c r="IUM4577" s="151"/>
      <c r="IUN4577" s="151"/>
      <c r="IUO4577" s="151"/>
      <c r="IUP4577" s="151"/>
      <c r="IUQ4577" s="151"/>
      <c r="IUR4577" s="151"/>
      <c r="IUS4577" s="151"/>
      <c r="IUT4577" s="151"/>
      <c r="IUU4577" s="151"/>
      <c r="IUV4577" s="151"/>
      <c r="IUW4577" s="151"/>
      <c r="IUX4577" s="151"/>
      <c r="IUY4577" s="151"/>
      <c r="IUZ4577" s="151"/>
      <c r="IVA4577" s="151"/>
      <c r="IVB4577" s="151"/>
      <c r="IVC4577" s="151"/>
      <c r="IVD4577" s="151"/>
      <c r="IVE4577" s="151"/>
      <c r="IVF4577" s="151"/>
      <c r="IVG4577" s="151"/>
      <c r="IVH4577" s="151"/>
      <c r="IVI4577" s="151"/>
      <c r="IVJ4577" s="151"/>
      <c r="IVK4577" s="151"/>
      <c r="IVL4577" s="151"/>
      <c r="IVM4577" s="151"/>
      <c r="IVN4577" s="151"/>
      <c r="IVO4577" s="151"/>
      <c r="IVP4577" s="151"/>
      <c r="IVQ4577" s="151"/>
      <c r="IVR4577" s="151"/>
      <c r="IVS4577" s="151"/>
      <c r="IVT4577" s="151"/>
      <c r="IVU4577" s="151"/>
      <c r="IVV4577" s="151"/>
      <c r="IVW4577" s="151"/>
      <c r="IVX4577" s="151"/>
      <c r="IVY4577" s="151"/>
      <c r="IVZ4577" s="151"/>
      <c r="IWA4577" s="151"/>
      <c r="IWB4577" s="151"/>
      <c r="IWC4577" s="151"/>
      <c r="IWD4577" s="151"/>
      <c r="IWE4577" s="151"/>
      <c r="IWF4577" s="151"/>
      <c r="IWG4577" s="151"/>
      <c r="IWH4577" s="151"/>
      <c r="IWI4577" s="151"/>
      <c r="IWJ4577" s="151"/>
      <c r="IWK4577" s="151"/>
      <c r="IWL4577" s="151"/>
      <c r="IWM4577" s="151"/>
      <c r="IWN4577" s="151"/>
      <c r="IWO4577" s="151"/>
      <c r="IWP4577" s="151"/>
      <c r="IWQ4577" s="151"/>
      <c r="IWR4577" s="151"/>
      <c r="IWS4577" s="151"/>
      <c r="IWT4577" s="151"/>
      <c r="IWU4577" s="151"/>
      <c r="IWV4577" s="151"/>
      <c r="IWW4577" s="151"/>
      <c r="IWX4577" s="151"/>
      <c r="IWY4577" s="151"/>
      <c r="IWZ4577" s="151"/>
      <c r="IXA4577" s="151"/>
      <c r="IXB4577" s="151"/>
      <c r="IXC4577" s="151"/>
      <c r="IXD4577" s="151"/>
      <c r="IXE4577" s="151"/>
      <c r="IXF4577" s="151"/>
      <c r="IXG4577" s="151"/>
      <c r="IXH4577" s="151"/>
      <c r="IXI4577" s="151"/>
      <c r="IXJ4577" s="151"/>
      <c r="IXK4577" s="151"/>
      <c r="IXL4577" s="151"/>
      <c r="IXM4577" s="151"/>
      <c r="IXN4577" s="151"/>
      <c r="IXO4577" s="151"/>
      <c r="IXP4577" s="151"/>
      <c r="IXQ4577" s="151"/>
      <c r="IXR4577" s="151"/>
      <c r="IXS4577" s="151"/>
      <c r="IXT4577" s="151"/>
      <c r="IXU4577" s="151"/>
      <c r="IXV4577" s="151"/>
      <c r="IXW4577" s="151"/>
      <c r="IXX4577" s="151"/>
      <c r="IXY4577" s="151"/>
      <c r="IXZ4577" s="151"/>
      <c r="IYA4577" s="151"/>
      <c r="IYB4577" s="151"/>
      <c r="IYC4577" s="151"/>
      <c r="IYD4577" s="151"/>
      <c r="IYE4577" s="151"/>
      <c r="IYF4577" s="151"/>
      <c r="IYG4577" s="151"/>
      <c r="IYH4577" s="151"/>
      <c r="IYI4577" s="151"/>
      <c r="IYJ4577" s="151"/>
      <c r="IYK4577" s="151"/>
      <c r="IYL4577" s="151"/>
      <c r="IYM4577" s="151"/>
      <c r="IYN4577" s="151"/>
      <c r="IYO4577" s="151"/>
      <c r="IYP4577" s="151"/>
      <c r="IYQ4577" s="151"/>
      <c r="IYR4577" s="151"/>
      <c r="IYS4577" s="151"/>
      <c r="IYT4577" s="151"/>
      <c r="IYU4577" s="151"/>
      <c r="IYV4577" s="151"/>
      <c r="IYW4577" s="151"/>
      <c r="IYX4577" s="151"/>
      <c r="IYY4577" s="151"/>
      <c r="IYZ4577" s="151"/>
      <c r="IZA4577" s="151"/>
      <c r="IZB4577" s="151"/>
      <c r="IZC4577" s="151"/>
      <c r="IZD4577" s="151"/>
      <c r="IZE4577" s="151"/>
      <c r="IZF4577" s="151"/>
      <c r="IZG4577" s="151"/>
      <c r="IZH4577" s="151"/>
      <c r="IZI4577" s="151"/>
      <c r="IZJ4577" s="151"/>
      <c r="IZK4577" s="151"/>
      <c r="IZL4577" s="151"/>
      <c r="IZM4577" s="151"/>
      <c r="IZN4577" s="151"/>
      <c r="IZO4577" s="151"/>
      <c r="IZP4577" s="151"/>
      <c r="IZQ4577" s="151"/>
      <c r="IZR4577" s="151"/>
      <c r="IZS4577" s="151"/>
      <c r="IZT4577" s="151"/>
      <c r="IZU4577" s="151"/>
      <c r="IZV4577" s="151"/>
      <c r="IZW4577" s="151"/>
      <c r="IZX4577" s="151"/>
      <c r="IZY4577" s="151"/>
      <c r="IZZ4577" s="151"/>
      <c r="JAA4577" s="151"/>
      <c r="JAB4577" s="151"/>
      <c r="JAC4577" s="151"/>
      <c r="JAD4577" s="151"/>
      <c r="JAE4577" s="151"/>
      <c r="JAF4577" s="151"/>
      <c r="JAG4577" s="151"/>
      <c r="JAH4577" s="151"/>
      <c r="JAI4577" s="151"/>
      <c r="JAJ4577" s="151"/>
      <c r="JAK4577" s="151"/>
      <c r="JAL4577" s="151"/>
      <c r="JAM4577" s="151"/>
      <c r="JAN4577" s="151"/>
      <c r="JAO4577" s="151"/>
      <c r="JAP4577" s="151"/>
      <c r="JAQ4577" s="151"/>
      <c r="JAR4577" s="151"/>
      <c r="JAS4577" s="151"/>
      <c r="JAT4577" s="151"/>
      <c r="JAU4577" s="151"/>
      <c r="JAV4577" s="151"/>
      <c r="JAW4577" s="151"/>
      <c r="JAX4577" s="151"/>
      <c r="JAY4577" s="151"/>
      <c r="JAZ4577" s="151"/>
      <c r="JBA4577" s="151"/>
      <c r="JBB4577" s="151"/>
      <c r="JBC4577" s="151"/>
      <c r="JBD4577" s="151"/>
      <c r="JBE4577" s="151"/>
      <c r="JBF4577" s="151"/>
      <c r="JBG4577" s="151"/>
      <c r="JBH4577" s="151"/>
      <c r="JBI4577" s="151"/>
      <c r="JBJ4577" s="151"/>
      <c r="JBK4577" s="151"/>
      <c r="JBL4577" s="151"/>
      <c r="JBM4577" s="151"/>
      <c r="JBN4577" s="151"/>
      <c r="JBO4577" s="151"/>
      <c r="JBP4577" s="151"/>
      <c r="JBQ4577" s="151"/>
      <c r="JBR4577" s="151"/>
      <c r="JBS4577" s="151"/>
      <c r="JBT4577" s="151"/>
      <c r="JBU4577" s="151"/>
      <c r="JBV4577" s="151"/>
      <c r="JBW4577" s="151"/>
      <c r="JBX4577" s="151"/>
      <c r="JBY4577" s="151"/>
      <c r="JBZ4577" s="151"/>
      <c r="JCA4577" s="151"/>
      <c r="JCB4577" s="151"/>
      <c r="JCC4577" s="151"/>
      <c r="JCD4577" s="151"/>
      <c r="JCE4577" s="151"/>
      <c r="JCF4577" s="151"/>
      <c r="JCG4577" s="151"/>
      <c r="JCH4577" s="151"/>
      <c r="JCI4577" s="151"/>
      <c r="JCJ4577" s="151"/>
      <c r="JCK4577" s="151"/>
      <c r="JCL4577" s="151"/>
      <c r="JCM4577" s="151"/>
      <c r="JCN4577" s="151"/>
      <c r="JCO4577" s="151"/>
      <c r="JCP4577" s="151"/>
      <c r="JCQ4577" s="151"/>
      <c r="JCR4577" s="151"/>
      <c r="JCS4577" s="151"/>
      <c r="JCT4577" s="151"/>
      <c r="JCU4577" s="151"/>
      <c r="JCV4577" s="151"/>
      <c r="JCW4577" s="151"/>
      <c r="JCX4577" s="151"/>
      <c r="JCY4577" s="151"/>
      <c r="JCZ4577" s="151"/>
      <c r="JDA4577" s="151"/>
      <c r="JDB4577" s="151"/>
      <c r="JDC4577" s="151"/>
      <c r="JDD4577" s="151"/>
      <c r="JDE4577" s="151"/>
      <c r="JDF4577" s="151"/>
      <c r="JDG4577" s="151"/>
      <c r="JDH4577" s="151"/>
      <c r="JDI4577" s="151"/>
      <c r="JDJ4577" s="151"/>
      <c r="JDK4577" s="151"/>
      <c r="JDL4577" s="151"/>
      <c r="JDM4577" s="151"/>
      <c r="JDN4577" s="151"/>
      <c r="JDO4577" s="151"/>
      <c r="JDP4577" s="151"/>
      <c r="JDQ4577" s="151"/>
      <c r="JDR4577" s="151"/>
      <c r="JDS4577" s="151"/>
      <c r="JDT4577" s="151"/>
      <c r="JDU4577" s="151"/>
      <c r="JDV4577" s="151"/>
      <c r="JDW4577" s="151"/>
      <c r="JDX4577" s="151"/>
      <c r="JDY4577" s="151"/>
      <c r="JDZ4577" s="151"/>
      <c r="JEA4577" s="151"/>
      <c r="JEB4577" s="151"/>
      <c r="JEC4577" s="151"/>
      <c r="JED4577" s="151"/>
      <c r="JEE4577" s="151"/>
      <c r="JEF4577" s="151"/>
      <c r="JEG4577" s="151"/>
      <c r="JEH4577" s="151"/>
      <c r="JEI4577" s="151"/>
      <c r="JEJ4577" s="151"/>
      <c r="JEK4577" s="151"/>
      <c r="JEL4577" s="151"/>
      <c r="JEM4577" s="151"/>
      <c r="JEN4577" s="151"/>
      <c r="JEO4577" s="151"/>
      <c r="JEP4577" s="151"/>
      <c r="JEQ4577" s="151"/>
      <c r="JER4577" s="151"/>
      <c r="JES4577" s="151"/>
      <c r="JET4577" s="151"/>
      <c r="JEU4577" s="151"/>
      <c r="JEV4577" s="151"/>
      <c r="JEW4577" s="151"/>
      <c r="JEX4577" s="151"/>
      <c r="JEY4577" s="151"/>
      <c r="JEZ4577" s="151"/>
      <c r="JFA4577" s="151"/>
      <c r="JFB4577" s="151"/>
      <c r="JFC4577" s="151"/>
      <c r="JFD4577" s="151"/>
      <c r="JFE4577" s="151"/>
      <c r="JFF4577" s="151"/>
      <c r="JFG4577" s="151"/>
      <c r="JFH4577" s="151"/>
      <c r="JFI4577" s="151"/>
      <c r="JFJ4577" s="151"/>
      <c r="JFK4577" s="151"/>
      <c r="JFL4577" s="151"/>
      <c r="JFM4577" s="151"/>
      <c r="JFN4577" s="151"/>
      <c r="JFO4577" s="151"/>
      <c r="JFP4577" s="151"/>
      <c r="JFQ4577" s="151"/>
      <c r="JFR4577" s="151"/>
      <c r="JFS4577" s="151"/>
      <c r="JFT4577" s="151"/>
      <c r="JFU4577" s="151"/>
      <c r="JFV4577" s="151"/>
      <c r="JFW4577" s="151"/>
      <c r="JFX4577" s="151"/>
      <c r="JFY4577" s="151"/>
      <c r="JFZ4577" s="151"/>
      <c r="JGA4577" s="151"/>
      <c r="JGB4577" s="151"/>
      <c r="JGC4577" s="151"/>
      <c r="JGD4577" s="151"/>
      <c r="JGE4577" s="151"/>
      <c r="JGF4577" s="151"/>
      <c r="JGG4577" s="151"/>
      <c r="JGH4577" s="151"/>
      <c r="JGI4577" s="151"/>
      <c r="JGJ4577" s="151"/>
      <c r="JGK4577" s="151"/>
      <c r="JGL4577" s="151"/>
      <c r="JGM4577" s="151"/>
      <c r="JGN4577" s="151"/>
      <c r="JGO4577" s="151"/>
      <c r="JGP4577" s="151"/>
      <c r="JGQ4577" s="151"/>
      <c r="JGR4577" s="151"/>
      <c r="JGS4577" s="151"/>
      <c r="JGT4577" s="151"/>
      <c r="JGU4577" s="151"/>
      <c r="JGV4577" s="151"/>
      <c r="JGW4577" s="151"/>
      <c r="JGX4577" s="151"/>
      <c r="JGY4577" s="151"/>
      <c r="JGZ4577" s="151"/>
      <c r="JHA4577" s="151"/>
      <c r="JHB4577" s="151"/>
      <c r="JHC4577" s="151"/>
      <c r="JHD4577" s="151"/>
      <c r="JHE4577" s="151"/>
      <c r="JHF4577" s="151"/>
      <c r="JHG4577" s="151"/>
      <c r="JHH4577" s="151"/>
      <c r="JHI4577" s="151"/>
      <c r="JHJ4577" s="151"/>
      <c r="JHK4577" s="151"/>
      <c r="JHL4577" s="151"/>
      <c r="JHM4577" s="151"/>
      <c r="JHN4577" s="151"/>
      <c r="JHO4577" s="151"/>
      <c r="JHP4577" s="151"/>
      <c r="JHQ4577" s="151"/>
      <c r="JHR4577" s="151"/>
      <c r="JHS4577" s="151"/>
      <c r="JHT4577" s="151"/>
      <c r="JHU4577" s="151"/>
      <c r="JHV4577" s="151"/>
      <c r="JHW4577" s="151"/>
      <c r="JHX4577" s="151"/>
      <c r="JHY4577" s="151"/>
      <c r="JHZ4577" s="151"/>
      <c r="JIA4577" s="151"/>
      <c r="JIB4577" s="151"/>
      <c r="JIC4577" s="151"/>
      <c r="JID4577" s="151"/>
      <c r="JIE4577" s="151"/>
      <c r="JIF4577" s="151"/>
      <c r="JIG4577" s="151"/>
      <c r="JIH4577" s="151"/>
      <c r="JII4577" s="151"/>
      <c r="JIJ4577" s="151"/>
      <c r="JIK4577" s="151"/>
      <c r="JIL4577" s="151"/>
      <c r="JIM4577" s="151"/>
      <c r="JIN4577" s="151"/>
      <c r="JIO4577" s="151"/>
      <c r="JIP4577" s="151"/>
      <c r="JIQ4577" s="151"/>
      <c r="JIR4577" s="151"/>
      <c r="JIS4577" s="151"/>
      <c r="JIT4577" s="151"/>
      <c r="JIU4577" s="151"/>
      <c r="JIV4577" s="151"/>
      <c r="JIW4577" s="151"/>
      <c r="JIX4577" s="151"/>
      <c r="JIY4577" s="151"/>
      <c r="JIZ4577" s="151"/>
      <c r="JJA4577" s="151"/>
      <c r="JJB4577" s="151"/>
      <c r="JJC4577" s="151"/>
      <c r="JJD4577" s="151"/>
      <c r="JJE4577" s="151"/>
      <c r="JJF4577" s="151"/>
      <c r="JJG4577" s="151"/>
      <c r="JJH4577" s="151"/>
      <c r="JJI4577" s="151"/>
      <c r="JJJ4577" s="151"/>
      <c r="JJK4577" s="151"/>
      <c r="JJL4577" s="151"/>
      <c r="JJM4577" s="151"/>
      <c r="JJN4577" s="151"/>
      <c r="JJO4577" s="151"/>
      <c r="JJP4577" s="151"/>
      <c r="JJQ4577" s="151"/>
      <c r="JJR4577" s="151"/>
      <c r="JJS4577" s="151"/>
      <c r="JJT4577" s="151"/>
      <c r="JJU4577" s="151"/>
      <c r="JJV4577" s="151"/>
      <c r="JJW4577" s="151"/>
      <c r="JJX4577" s="151"/>
      <c r="JJY4577" s="151"/>
      <c r="JJZ4577" s="151"/>
      <c r="JKA4577" s="151"/>
      <c r="JKB4577" s="151"/>
      <c r="JKC4577" s="151"/>
      <c r="JKD4577" s="151"/>
      <c r="JKE4577" s="151"/>
      <c r="JKF4577" s="151"/>
      <c r="JKG4577" s="151"/>
      <c r="JKH4577" s="151"/>
      <c r="JKI4577" s="151"/>
      <c r="JKJ4577" s="151"/>
      <c r="JKK4577" s="151"/>
      <c r="JKL4577" s="151"/>
      <c r="JKM4577" s="151"/>
      <c r="JKN4577" s="151"/>
      <c r="JKO4577" s="151"/>
      <c r="JKP4577" s="151"/>
      <c r="JKQ4577" s="151"/>
      <c r="JKR4577" s="151"/>
      <c r="JKS4577" s="151"/>
      <c r="JKT4577" s="151"/>
      <c r="JKU4577" s="151"/>
      <c r="JKV4577" s="151"/>
      <c r="JKW4577" s="151"/>
      <c r="JKX4577" s="151"/>
      <c r="JKY4577" s="151"/>
      <c r="JKZ4577" s="151"/>
      <c r="JLA4577" s="151"/>
      <c r="JLB4577" s="151"/>
      <c r="JLC4577" s="151"/>
      <c r="JLD4577" s="151"/>
      <c r="JLE4577" s="151"/>
      <c r="JLF4577" s="151"/>
      <c r="JLG4577" s="151"/>
      <c r="JLH4577" s="151"/>
      <c r="JLI4577" s="151"/>
      <c r="JLJ4577" s="151"/>
      <c r="JLK4577" s="151"/>
      <c r="JLL4577" s="151"/>
      <c r="JLM4577" s="151"/>
      <c r="JLN4577" s="151"/>
      <c r="JLO4577" s="151"/>
      <c r="JLP4577" s="151"/>
      <c r="JLQ4577" s="151"/>
      <c r="JLR4577" s="151"/>
      <c r="JLS4577" s="151"/>
      <c r="JLT4577" s="151"/>
      <c r="JLU4577" s="151"/>
      <c r="JLV4577" s="151"/>
      <c r="JLW4577" s="151"/>
      <c r="JLX4577" s="151"/>
      <c r="JLY4577" s="151"/>
      <c r="JLZ4577" s="151"/>
      <c r="JMA4577" s="151"/>
      <c r="JMB4577" s="151"/>
      <c r="JMC4577" s="151"/>
      <c r="JMD4577" s="151"/>
      <c r="JME4577" s="151"/>
      <c r="JMF4577" s="151"/>
      <c r="JMG4577" s="151"/>
      <c r="JMH4577" s="151"/>
      <c r="JMI4577" s="151"/>
      <c r="JMJ4577" s="151"/>
      <c r="JMK4577" s="151"/>
      <c r="JML4577" s="151"/>
      <c r="JMM4577" s="151"/>
      <c r="JMN4577" s="151"/>
      <c r="JMO4577" s="151"/>
      <c r="JMP4577" s="151"/>
      <c r="JMQ4577" s="151"/>
      <c r="JMR4577" s="151"/>
      <c r="JMS4577" s="151"/>
      <c r="JMT4577" s="151"/>
      <c r="JMU4577" s="151"/>
      <c r="JMV4577" s="151"/>
      <c r="JMW4577" s="151"/>
      <c r="JMX4577" s="151"/>
      <c r="JMY4577" s="151"/>
      <c r="JMZ4577" s="151"/>
      <c r="JNA4577" s="151"/>
      <c r="JNB4577" s="151"/>
      <c r="JNC4577" s="151"/>
      <c r="JND4577" s="151"/>
      <c r="JNE4577" s="151"/>
      <c r="JNF4577" s="151"/>
      <c r="JNG4577" s="151"/>
      <c r="JNH4577" s="151"/>
      <c r="JNI4577" s="151"/>
      <c r="JNJ4577" s="151"/>
      <c r="JNK4577" s="151"/>
      <c r="JNL4577" s="151"/>
      <c r="JNM4577" s="151"/>
      <c r="JNN4577" s="151"/>
      <c r="JNO4577" s="151"/>
      <c r="JNP4577" s="151"/>
      <c r="JNQ4577" s="151"/>
      <c r="JNR4577" s="151"/>
      <c r="JNS4577" s="151"/>
      <c r="JNT4577" s="151"/>
      <c r="JNU4577" s="151"/>
      <c r="JNV4577" s="151"/>
      <c r="JNW4577" s="151"/>
      <c r="JNX4577" s="151"/>
      <c r="JNY4577" s="151"/>
      <c r="JNZ4577" s="151"/>
      <c r="JOA4577" s="151"/>
      <c r="JOB4577" s="151"/>
      <c r="JOC4577" s="151"/>
      <c r="JOD4577" s="151"/>
      <c r="JOE4577" s="151"/>
      <c r="JOF4577" s="151"/>
      <c r="JOG4577" s="151"/>
      <c r="JOH4577" s="151"/>
      <c r="JOI4577" s="151"/>
      <c r="JOJ4577" s="151"/>
      <c r="JOK4577" s="151"/>
      <c r="JOL4577" s="151"/>
      <c r="JOM4577" s="151"/>
      <c r="JON4577" s="151"/>
      <c r="JOO4577" s="151"/>
      <c r="JOP4577" s="151"/>
      <c r="JOQ4577" s="151"/>
      <c r="JOR4577" s="151"/>
      <c r="JOS4577" s="151"/>
      <c r="JOT4577" s="151"/>
      <c r="JOU4577" s="151"/>
      <c r="JOV4577" s="151"/>
      <c r="JOW4577" s="151"/>
      <c r="JOX4577" s="151"/>
      <c r="JOY4577" s="151"/>
      <c r="JOZ4577" s="151"/>
      <c r="JPA4577" s="151"/>
      <c r="JPB4577" s="151"/>
      <c r="JPC4577" s="151"/>
      <c r="JPD4577" s="151"/>
      <c r="JPE4577" s="151"/>
      <c r="JPF4577" s="151"/>
      <c r="JPG4577" s="151"/>
      <c r="JPH4577" s="151"/>
      <c r="JPI4577" s="151"/>
      <c r="JPJ4577" s="151"/>
      <c r="JPK4577" s="151"/>
      <c r="JPL4577" s="151"/>
      <c r="JPM4577" s="151"/>
      <c r="JPN4577" s="151"/>
      <c r="JPO4577" s="151"/>
      <c r="JPP4577" s="151"/>
      <c r="JPQ4577" s="151"/>
      <c r="JPR4577" s="151"/>
      <c r="JPS4577" s="151"/>
      <c r="JPT4577" s="151"/>
      <c r="JPU4577" s="151"/>
      <c r="JPV4577" s="151"/>
      <c r="JPW4577" s="151"/>
      <c r="JPX4577" s="151"/>
      <c r="JPY4577" s="151"/>
      <c r="JPZ4577" s="151"/>
      <c r="JQA4577" s="151"/>
      <c r="JQB4577" s="151"/>
      <c r="JQC4577" s="151"/>
      <c r="JQD4577" s="151"/>
      <c r="JQE4577" s="151"/>
      <c r="JQF4577" s="151"/>
      <c r="JQG4577" s="151"/>
      <c r="JQH4577" s="151"/>
      <c r="JQI4577" s="151"/>
      <c r="JQJ4577" s="151"/>
      <c r="JQK4577" s="151"/>
      <c r="JQL4577" s="151"/>
      <c r="JQM4577" s="151"/>
      <c r="JQN4577" s="151"/>
      <c r="JQO4577" s="151"/>
      <c r="JQP4577" s="151"/>
      <c r="JQQ4577" s="151"/>
      <c r="JQR4577" s="151"/>
      <c r="JQS4577" s="151"/>
      <c r="JQT4577" s="151"/>
      <c r="JQU4577" s="151"/>
      <c r="JQV4577" s="151"/>
      <c r="JQW4577" s="151"/>
      <c r="JQX4577" s="151"/>
      <c r="JQY4577" s="151"/>
      <c r="JQZ4577" s="151"/>
      <c r="JRA4577" s="151"/>
      <c r="JRB4577" s="151"/>
      <c r="JRC4577" s="151"/>
      <c r="JRD4577" s="151"/>
      <c r="JRE4577" s="151"/>
      <c r="JRF4577" s="151"/>
      <c r="JRG4577" s="151"/>
      <c r="JRH4577" s="151"/>
      <c r="JRI4577" s="151"/>
      <c r="JRJ4577" s="151"/>
      <c r="JRK4577" s="151"/>
      <c r="JRL4577" s="151"/>
      <c r="JRM4577" s="151"/>
      <c r="JRN4577" s="151"/>
      <c r="JRO4577" s="151"/>
      <c r="JRP4577" s="151"/>
      <c r="JRQ4577" s="151"/>
      <c r="JRR4577" s="151"/>
      <c r="JRS4577" s="151"/>
      <c r="JRT4577" s="151"/>
      <c r="JRU4577" s="151"/>
      <c r="JRV4577" s="151"/>
      <c r="JRW4577" s="151"/>
      <c r="JRX4577" s="151"/>
      <c r="JRY4577" s="151"/>
      <c r="JRZ4577" s="151"/>
      <c r="JSA4577" s="151"/>
      <c r="JSB4577" s="151"/>
      <c r="JSC4577" s="151"/>
      <c r="JSD4577" s="151"/>
      <c r="JSE4577" s="151"/>
      <c r="JSF4577" s="151"/>
      <c r="JSG4577" s="151"/>
      <c r="JSH4577" s="151"/>
      <c r="JSI4577" s="151"/>
      <c r="JSJ4577" s="151"/>
      <c r="JSK4577" s="151"/>
      <c r="JSL4577" s="151"/>
      <c r="JSM4577" s="151"/>
      <c r="JSN4577" s="151"/>
      <c r="JSO4577" s="151"/>
      <c r="JSP4577" s="151"/>
      <c r="JSQ4577" s="151"/>
      <c r="JSR4577" s="151"/>
      <c r="JSS4577" s="151"/>
      <c r="JST4577" s="151"/>
      <c r="JSU4577" s="151"/>
      <c r="JSV4577" s="151"/>
      <c r="JSW4577" s="151"/>
      <c r="JSX4577" s="151"/>
      <c r="JSY4577" s="151"/>
      <c r="JSZ4577" s="151"/>
      <c r="JTA4577" s="151"/>
      <c r="JTB4577" s="151"/>
      <c r="JTC4577" s="151"/>
      <c r="JTD4577" s="151"/>
      <c r="JTE4577" s="151"/>
      <c r="JTF4577" s="151"/>
      <c r="JTG4577" s="151"/>
      <c r="JTH4577" s="151"/>
      <c r="JTI4577" s="151"/>
      <c r="JTJ4577" s="151"/>
      <c r="JTK4577" s="151"/>
      <c r="JTL4577" s="151"/>
      <c r="JTM4577" s="151"/>
      <c r="JTN4577" s="151"/>
      <c r="JTO4577" s="151"/>
      <c r="JTP4577" s="151"/>
      <c r="JTQ4577" s="151"/>
      <c r="JTR4577" s="151"/>
      <c r="JTS4577" s="151"/>
      <c r="JTT4577" s="151"/>
      <c r="JTU4577" s="151"/>
      <c r="JTV4577" s="151"/>
      <c r="JTW4577" s="151"/>
      <c r="JTX4577" s="151"/>
      <c r="JTY4577" s="151"/>
      <c r="JTZ4577" s="151"/>
      <c r="JUA4577" s="151"/>
      <c r="JUB4577" s="151"/>
      <c r="JUC4577" s="151"/>
      <c r="JUD4577" s="151"/>
      <c r="JUE4577" s="151"/>
      <c r="JUF4577" s="151"/>
      <c r="JUG4577" s="151"/>
      <c r="JUH4577" s="151"/>
      <c r="JUI4577" s="151"/>
      <c r="JUJ4577" s="151"/>
      <c r="JUK4577" s="151"/>
      <c r="JUL4577" s="151"/>
      <c r="JUM4577" s="151"/>
      <c r="JUN4577" s="151"/>
      <c r="JUO4577" s="151"/>
      <c r="JUP4577" s="151"/>
      <c r="JUQ4577" s="151"/>
      <c r="JUR4577" s="151"/>
      <c r="JUS4577" s="151"/>
      <c r="JUT4577" s="151"/>
      <c r="JUU4577" s="151"/>
      <c r="JUV4577" s="151"/>
      <c r="JUW4577" s="151"/>
      <c r="JUX4577" s="151"/>
      <c r="JUY4577" s="151"/>
      <c r="JUZ4577" s="151"/>
      <c r="JVA4577" s="151"/>
      <c r="JVB4577" s="151"/>
      <c r="JVC4577" s="151"/>
      <c r="JVD4577" s="151"/>
      <c r="JVE4577" s="151"/>
      <c r="JVF4577" s="151"/>
      <c r="JVG4577" s="151"/>
      <c r="JVH4577" s="151"/>
      <c r="JVI4577" s="151"/>
      <c r="JVJ4577" s="151"/>
      <c r="JVK4577" s="151"/>
      <c r="JVL4577" s="151"/>
      <c r="JVM4577" s="151"/>
      <c r="JVN4577" s="151"/>
      <c r="JVO4577" s="151"/>
      <c r="JVP4577" s="151"/>
      <c r="JVQ4577" s="151"/>
      <c r="JVR4577" s="151"/>
      <c r="JVS4577" s="151"/>
      <c r="JVT4577" s="151"/>
      <c r="JVU4577" s="151"/>
      <c r="JVV4577" s="151"/>
      <c r="JVW4577" s="151"/>
      <c r="JVX4577" s="151"/>
      <c r="JVY4577" s="151"/>
      <c r="JVZ4577" s="151"/>
      <c r="JWA4577" s="151"/>
      <c r="JWB4577" s="151"/>
      <c r="JWC4577" s="151"/>
      <c r="JWD4577" s="151"/>
      <c r="JWE4577" s="151"/>
      <c r="JWF4577" s="151"/>
      <c r="JWG4577" s="151"/>
      <c r="JWH4577" s="151"/>
      <c r="JWI4577" s="151"/>
      <c r="JWJ4577" s="151"/>
      <c r="JWK4577" s="151"/>
      <c r="JWL4577" s="151"/>
      <c r="JWM4577" s="151"/>
      <c r="JWN4577" s="151"/>
      <c r="JWO4577" s="151"/>
      <c r="JWP4577" s="151"/>
      <c r="JWQ4577" s="151"/>
      <c r="JWR4577" s="151"/>
      <c r="JWS4577" s="151"/>
      <c r="JWT4577" s="151"/>
      <c r="JWU4577" s="151"/>
      <c r="JWV4577" s="151"/>
      <c r="JWW4577" s="151"/>
      <c r="JWX4577" s="151"/>
      <c r="JWY4577" s="151"/>
      <c r="JWZ4577" s="151"/>
      <c r="JXA4577" s="151"/>
      <c r="JXB4577" s="151"/>
      <c r="JXC4577" s="151"/>
      <c r="JXD4577" s="151"/>
      <c r="JXE4577" s="151"/>
      <c r="JXF4577" s="151"/>
      <c r="JXG4577" s="151"/>
      <c r="JXH4577" s="151"/>
      <c r="JXI4577" s="151"/>
      <c r="JXJ4577" s="151"/>
      <c r="JXK4577" s="151"/>
      <c r="JXL4577" s="151"/>
      <c r="JXM4577" s="151"/>
      <c r="JXN4577" s="151"/>
      <c r="JXO4577" s="151"/>
      <c r="JXP4577" s="151"/>
      <c r="JXQ4577" s="151"/>
      <c r="JXR4577" s="151"/>
      <c r="JXS4577" s="151"/>
      <c r="JXT4577" s="151"/>
      <c r="JXU4577" s="151"/>
      <c r="JXV4577" s="151"/>
      <c r="JXW4577" s="151"/>
      <c r="JXX4577" s="151"/>
      <c r="JXY4577" s="151"/>
      <c r="JXZ4577" s="151"/>
      <c r="JYA4577" s="151"/>
      <c r="JYB4577" s="151"/>
      <c r="JYC4577" s="151"/>
      <c r="JYD4577" s="151"/>
      <c r="JYE4577" s="151"/>
      <c r="JYF4577" s="151"/>
      <c r="JYG4577" s="151"/>
      <c r="JYH4577" s="151"/>
      <c r="JYI4577" s="151"/>
      <c r="JYJ4577" s="151"/>
      <c r="JYK4577" s="151"/>
      <c r="JYL4577" s="151"/>
      <c r="JYM4577" s="151"/>
      <c r="JYN4577" s="151"/>
      <c r="JYO4577" s="151"/>
      <c r="JYP4577" s="151"/>
      <c r="JYQ4577" s="151"/>
      <c r="JYR4577" s="151"/>
      <c r="JYS4577" s="151"/>
      <c r="JYT4577" s="151"/>
      <c r="JYU4577" s="151"/>
      <c r="JYV4577" s="151"/>
      <c r="JYW4577" s="151"/>
      <c r="JYX4577" s="151"/>
      <c r="JYY4577" s="151"/>
      <c r="JYZ4577" s="151"/>
      <c r="JZA4577" s="151"/>
      <c r="JZB4577" s="151"/>
      <c r="JZC4577" s="151"/>
      <c r="JZD4577" s="151"/>
      <c r="JZE4577" s="151"/>
      <c r="JZF4577" s="151"/>
      <c r="JZG4577" s="151"/>
      <c r="JZH4577" s="151"/>
      <c r="JZI4577" s="151"/>
      <c r="JZJ4577" s="151"/>
      <c r="JZK4577" s="151"/>
      <c r="JZL4577" s="151"/>
      <c r="JZM4577" s="151"/>
      <c r="JZN4577" s="151"/>
      <c r="JZO4577" s="151"/>
      <c r="JZP4577" s="151"/>
      <c r="JZQ4577" s="151"/>
      <c r="JZR4577" s="151"/>
      <c r="JZS4577" s="151"/>
      <c r="JZT4577" s="151"/>
      <c r="JZU4577" s="151"/>
      <c r="JZV4577" s="151"/>
      <c r="JZW4577" s="151"/>
      <c r="JZX4577" s="151"/>
      <c r="JZY4577" s="151"/>
      <c r="JZZ4577" s="151"/>
      <c r="KAA4577" s="151"/>
      <c r="KAB4577" s="151"/>
      <c r="KAC4577" s="151"/>
      <c r="KAD4577" s="151"/>
      <c r="KAE4577" s="151"/>
      <c r="KAF4577" s="151"/>
      <c r="KAG4577" s="151"/>
      <c r="KAH4577" s="151"/>
      <c r="KAI4577" s="151"/>
      <c r="KAJ4577" s="151"/>
      <c r="KAK4577" s="151"/>
      <c r="KAL4577" s="151"/>
      <c r="KAM4577" s="151"/>
      <c r="KAN4577" s="151"/>
      <c r="KAO4577" s="151"/>
      <c r="KAP4577" s="151"/>
      <c r="KAQ4577" s="151"/>
      <c r="KAR4577" s="151"/>
      <c r="KAS4577" s="151"/>
      <c r="KAT4577" s="151"/>
      <c r="KAU4577" s="151"/>
      <c r="KAV4577" s="151"/>
      <c r="KAW4577" s="151"/>
      <c r="KAX4577" s="151"/>
      <c r="KAY4577" s="151"/>
      <c r="KAZ4577" s="151"/>
      <c r="KBA4577" s="151"/>
      <c r="KBB4577" s="151"/>
      <c r="KBC4577" s="151"/>
      <c r="KBD4577" s="151"/>
      <c r="KBE4577" s="151"/>
      <c r="KBF4577" s="151"/>
      <c r="KBG4577" s="151"/>
      <c r="KBH4577" s="151"/>
      <c r="KBI4577" s="151"/>
      <c r="KBJ4577" s="151"/>
      <c r="KBK4577" s="151"/>
      <c r="KBL4577" s="151"/>
      <c r="KBM4577" s="151"/>
      <c r="KBN4577" s="151"/>
      <c r="KBO4577" s="151"/>
      <c r="KBP4577" s="151"/>
      <c r="KBQ4577" s="151"/>
      <c r="KBR4577" s="151"/>
      <c r="KBS4577" s="151"/>
      <c r="KBT4577" s="151"/>
      <c r="KBU4577" s="151"/>
      <c r="KBV4577" s="151"/>
      <c r="KBW4577" s="151"/>
      <c r="KBX4577" s="151"/>
      <c r="KBY4577" s="151"/>
      <c r="KBZ4577" s="151"/>
      <c r="KCA4577" s="151"/>
      <c r="KCB4577" s="151"/>
      <c r="KCC4577" s="151"/>
      <c r="KCD4577" s="151"/>
      <c r="KCE4577" s="151"/>
      <c r="KCF4577" s="151"/>
      <c r="KCG4577" s="151"/>
      <c r="KCH4577" s="151"/>
      <c r="KCI4577" s="151"/>
      <c r="KCJ4577" s="151"/>
      <c r="KCK4577" s="151"/>
      <c r="KCL4577" s="151"/>
      <c r="KCM4577" s="151"/>
      <c r="KCN4577" s="151"/>
      <c r="KCO4577" s="151"/>
      <c r="KCP4577" s="151"/>
      <c r="KCQ4577" s="151"/>
      <c r="KCR4577" s="151"/>
      <c r="KCS4577" s="151"/>
      <c r="KCT4577" s="151"/>
      <c r="KCU4577" s="151"/>
      <c r="KCV4577" s="151"/>
      <c r="KCW4577" s="151"/>
      <c r="KCX4577" s="151"/>
      <c r="KCY4577" s="151"/>
      <c r="KCZ4577" s="151"/>
      <c r="KDA4577" s="151"/>
      <c r="KDB4577" s="151"/>
      <c r="KDC4577" s="151"/>
      <c r="KDD4577" s="151"/>
      <c r="KDE4577" s="151"/>
      <c r="KDF4577" s="151"/>
      <c r="KDG4577" s="151"/>
      <c r="KDH4577" s="151"/>
      <c r="KDI4577" s="151"/>
      <c r="KDJ4577" s="151"/>
      <c r="KDK4577" s="151"/>
      <c r="KDL4577" s="151"/>
      <c r="KDM4577" s="151"/>
      <c r="KDN4577" s="151"/>
      <c r="KDO4577" s="151"/>
      <c r="KDP4577" s="151"/>
      <c r="KDQ4577" s="151"/>
      <c r="KDR4577" s="151"/>
      <c r="KDS4577" s="151"/>
      <c r="KDT4577" s="151"/>
      <c r="KDU4577" s="151"/>
      <c r="KDV4577" s="151"/>
      <c r="KDW4577" s="151"/>
      <c r="KDX4577" s="151"/>
      <c r="KDY4577" s="151"/>
      <c r="KDZ4577" s="151"/>
      <c r="KEA4577" s="151"/>
      <c r="KEB4577" s="151"/>
      <c r="KEC4577" s="151"/>
      <c r="KED4577" s="151"/>
      <c r="KEE4577" s="151"/>
      <c r="KEF4577" s="151"/>
      <c r="KEG4577" s="151"/>
      <c r="KEH4577" s="151"/>
      <c r="KEI4577" s="151"/>
      <c r="KEJ4577" s="151"/>
      <c r="KEK4577" s="151"/>
      <c r="KEL4577" s="151"/>
      <c r="KEM4577" s="151"/>
      <c r="KEN4577" s="151"/>
      <c r="KEO4577" s="151"/>
      <c r="KEP4577" s="151"/>
      <c r="KEQ4577" s="151"/>
      <c r="KER4577" s="151"/>
      <c r="KES4577" s="151"/>
      <c r="KET4577" s="151"/>
      <c r="KEU4577" s="151"/>
      <c r="KEV4577" s="151"/>
      <c r="KEW4577" s="151"/>
      <c r="KEX4577" s="151"/>
      <c r="KEY4577" s="151"/>
      <c r="KEZ4577" s="151"/>
      <c r="KFA4577" s="151"/>
      <c r="KFB4577" s="151"/>
      <c r="KFC4577" s="151"/>
      <c r="KFD4577" s="151"/>
      <c r="KFE4577" s="151"/>
      <c r="KFF4577" s="151"/>
      <c r="KFG4577" s="151"/>
      <c r="KFH4577" s="151"/>
      <c r="KFI4577" s="151"/>
      <c r="KFJ4577" s="151"/>
      <c r="KFK4577" s="151"/>
      <c r="KFL4577" s="151"/>
      <c r="KFM4577" s="151"/>
      <c r="KFN4577" s="151"/>
      <c r="KFO4577" s="151"/>
      <c r="KFP4577" s="151"/>
      <c r="KFQ4577" s="151"/>
      <c r="KFR4577" s="151"/>
      <c r="KFS4577" s="151"/>
      <c r="KFT4577" s="151"/>
      <c r="KFU4577" s="151"/>
      <c r="KFV4577" s="151"/>
      <c r="KFW4577" s="151"/>
      <c r="KFX4577" s="151"/>
      <c r="KFY4577" s="151"/>
      <c r="KFZ4577" s="151"/>
      <c r="KGA4577" s="151"/>
      <c r="KGB4577" s="151"/>
      <c r="KGC4577" s="151"/>
      <c r="KGD4577" s="151"/>
      <c r="KGE4577" s="151"/>
      <c r="KGF4577" s="151"/>
      <c r="KGG4577" s="151"/>
      <c r="KGH4577" s="151"/>
      <c r="KGI4577" s="151"/>
      <c r="KGJ4577" s="151"/>
      <c r="KGK4577" s="151"/>
      <c r="KGL4577" s="151"/>
      <c r="KGM4577" s="151"/>
      <c r="KGN4577" s="151"/>
      <c r="KGO4577" s="151"/>
      <c r="KGP4577" s="151"/>
      <c r="KGQ4577" s="151"/>
      <c r="KGR4577" s="151"/>
      <c r="KGS4577" s="151"/>
      <c r="KGT4577" s="151"/>
      <c r="KGU4577" s="151"/>
      <c r="KGV4577" s="151"/>
      <c r="KGW4577" s="151"/>
      <c r="KGX4577" s="151"/>
      <c r="KGY4577" s="151"/>
      <c r="KGZ4577" s="151"/>
      <c r="KHA4577" s="151"/>
      <c r="KHB4577" s="151"/>
      <c r="KHC4577" s="151"/>
      <c r="KHD4577" s="151"/>
      <c r="KHE4577" s="151"/>
      <c r="KHF4577" s="151"/>
      <c r="KHG4577" s="151"/>
      <c r="KHH4577" s="151"/>
      <c r="KHI4577" s="151"/>
      <c r="KHJ4577" s="151"/>
      <c r="KHK4577" s="151"/>
      <c r="KHL4577" s="151"/>
      <c r="KHM4577" s="151"/>
      <c r="KHN4577" s="151"/>
      <c r="KHO4577" s="151"/>
      <c r="KHP4577" s="151"/>
      <c r="KHQ4577" s="151"/>
      <c r="KHR4577" s="151"/>
      <c r="KHS4577" s="151"/>
      <c r="KHT4577" s="151"/>
      <c r="KHU4577" s="151"/>
      <c r="KHV4577" s="151"/>
      <c r="KHW4577" s="151"/>
      <c r="KHX4577" s="151"/>
      <c r="KHY4577" s="151"/>
      <c r="KHZ4577" s="151"/>
      <c r="KIA4577" s="151"/>
      <c r="KIB4577" s="151"/>
      <c r="KIC4577" s="151"/>
      <c r="KID4577" s="151"/>
      <c r="KIE4577" s="151"/>
      <c r="KIF4577" s="151"/>
      <c r="KIG4577" s="151"/>
      <c r="KIH4577" s="151"/>
      <c r="KII4577" s="151"/>
      <c r="KIJ4577" s="151"/>
      <c r="KIK4577" s="151"/>
      <c r="KIL4577" s="151"/>
      <c r="KIM4577" s="151"/>
      <c r="KIN4577" s="151"/>
      <c r="KIO4577" s="151"/>
      <c r="KIP4577" s="151"/>
      <c r="KIQ4577" s="151"/>
      <c r="KIR4577" s="151"/>
      <c r="KIS4577" s="151"/>
      <c r="KIT4577" s="151"/>
      <c r="KIU4577" s="151"/>
      <c r="KIV4577" s="151"/>
      <c r="KIW4577" s="151"/>
      <c r="KIX4577" s="151"/>
      <c r="KIY4577" s="151"/>
      <c r="KIZ4577" s="151"/>
      <c r="KJA4577" s="151"/>
      <c r="KJB4577" s="151"/>
      <c r="KJC4577" s="151"/>
      <c r="KJD4577" s="151"/>
      <c r="KJE4577" s="151"/>
      <c r="KJF4577" s="151"/>
      <c r="KJG4577" s="151"/>
      <c r="KJH4577" s="151"/>
      <c r="KJI4577" s="151"/>
      <c r="KJJ4577" s="151"/>
      <c r="KJK4577" s="151"/>
      <c r="KJL4577" s="151"/>
      <c r="KJM4577" s="151"/>
      <c r="KJN4577" s="151"/>
      <c r="KJO4577" s="151"/>
      <c r="KJP4577" s="151"/>
      <c r="KJQ4577" s="151"/>
      <c r="KJR4577" s="151"/>
      <c r="KJS4577" s="151"/>
      <c r="KJT4577" s="151"/>
      <c r="KJU4577" s="151"/>
      <c r="KJV4577" s="151"/>
      <c r="KJW4577" s="151"/>
      <c r="KJX4577" s="151"/>
      <c r="KJY4577" s="151"/>
      <c r="KJZ4577" s="151"/>
      <c r="KKA4577" s="151"/>
      <c r="KKB4577" s="151"/>
      <c r="KKC4577" s="151"/>
      <c r="KKD4577" s="151"/>
      <c r="KKE4577" s="151"/>
      <c r="KKF4577" s="151"/>
      <c r="KKG4577" s="151"/>
      <c r="KKH4577" s="151"/>
      <c r="KKI4577" s="151"/>
      <c r="KKJ4577" s="151"/>
      <c r="KKK4577" s="151"/>
      <c r="KKL4577" s="151"/>
      <c r="KKM4577" s="151"/>
      <c r="KKN4577" s="151"/>
      <c r="KKO4577" s="151"/>
      <c r="KKP4577" s="151"/>
      <c r="KKQ4577" s="151"/>
      <c r="KKR4577" s="151"/>
      <c r="KKS4577" s="151"/>
      <c r="KKT4577" s="151"/>
      <c r="KKU4577" s="151"/>
      <c r="KKV4577" s="151"/>
      <c r="KKW4577" s="151"/>
      <c r="KKX4577" s="151"/>
      <c r="KKY4577" s="151"/>
      <c r="KKZ4577" s="151"/>
      <c r="KLA4577" s="151"/>
      <c r="KLB4577" s="151"/>
      <c r="KLC4577" s="151"/>
      <c r="KLD4577" s="151"/>
      <c r="KLE4577" s="151"/>
      <c r="KLF4577" s="151"/>
      <c r="KLG4577" s="151"/>
      <c r="KLH4577" s="151"/>
      <c r="KLI4577" s="151"/>
      <c r="KLJ4577" s="151"/>
      <c r="KLK4577" s="151"/>
      <c r="KLL4577" s="151"/>
      <c r="KLM4577" s="151"/>
      <c r="KLN4577" s="151"/>
      <c r="KLO4577" s="151"/>
      <c r="KLP4577" s="151"/>
      <c r="KLQ4577" s="151"/>
      <c r="KLR4577" s="151"/>
      <c r="KLS4577" s="151"/>
      <c r="KLT4577" s="151"/>
      <c r="KLU4577" s="151"/>
      <c r="KLV4577" s="151"/>
      <c r="KLW4577" s="151"/>
      <c r="KLX4577" s="151"/>
      <c r="KLY4577" s="151"/>
      <c r="KLZ4577" s="151"/>
      <c r="KMA4577" s="151"/>
      <c r="KMB4577" s="151"/>
      <c r="KMC4577" s="151"/>
      <c r="KMD4577" s="151"/>
      <c r="KME4577" s="151"/>
      <c r="KMF4577" s="151"/>
      <c r="KMG4577" s="151"/>
      <c r="KMH4577" s="151"/>
      <c r="KMI4577" s="151"/>
      <c r="KMJ4577" s="151"/>
      <c r="KMK4577" s="151"/>
      <c r="KML4577" s="151"/>
      <c r="KMM4577" s="151"/>
      <c r="KMN4577" s="151"/>
      <c r="KMO4577" s="151"/>
      <c r="KMP4577" s="151"/>
      <c r="KMQ4577" s="151"/>
      <c r="KMR4577" s="151"/>
      <c r="KMS4577" s="151"/>
      <c r="KMT4577" s="151"/>
      <c r="KMU4577" s="151"/>
      <c r="KMV4577" s="151"/>
      <c r="KMW4577" s="151"/>
      <c r="KMX4577" s="151"/>
      <c r="KMY4577" s="151"/>
      <c r="KMZ4577" s="151"/>
      <c r="KNA4577" s="151"/>
      <c r="KNB4577" s="151"/>
      <c r="KNC4577" s="151"/>
      <c r="KND4577" s="151"/>
      <c r="KNE4577" s="151"/>
      <c r="KNF4577" s="151"/>
      <c r="KNG4577" s="151"/>
      <c r="KNH4577" s="151"/>
      <c r="KNI4577" s="151"/>
      <c r="KNJ4577" s="151"/>
      <c r="KNK4577" s="151"/>
      <c r="KNL4577" s="151"/>
      <c r="KNM4577" s="151"/>
      <c r="KNN4577" s="151"/>
      <c r="KNO4577" s="151"/>
      <c r="KNP4577" s="151"/>
      <c r="KNQ4577" s="151"/>
      <c r="KNR4577" s="151"/>
      <c r="KNS4577" s="151"/>
      <c r="KNT4577" s="151"/>
      <c r="KNU4577" s="151"/>
      <c r="KNV4577" s="151"/>
      <c r="KNW4577" s="151"/>
      <c r="KNX4577" s="151"/>
      <c r="KNY4577" s="151"/>
      <c r="KNZ4577" s="151"/>
      <c r="KOA4577" s="151"/>
      <c r="KOB4577" s="151"/>
      <c r="KOC4577" s="151"/>
      <c r="KOD4577" s="151"/>
      <c r="KOE4577" s="151"/>
      <c r="KOF4577" s="151"/>
      <c r="KOG4577" s="151"/>
      <c r="KOH4577" s="151"/>
      <c r="KOI4577" s="151"/>
      <c r="KOJ4577" s="151"/>
      <c r="KOK4577" s="151"/>
      <c r="KOL4577" s="151"/>
      <c r="KOM4577" s="151"/>
      <c r="KON4577" s="151"/>
      <c r="KOO4577" s="151"/>
      <c r="KOP4577" s="151"/>
      <c r="KOQ4577" s="151"/>
      <c r="KOR4577" s="151"/>
      <c r="KOS4577" s="151"/>
      <c r="KOT4577" s="151"/>
      <c r="KOU4577" s="151"/>
      <c r="KOV4577" s="151"/>
      <c r="KOW4577" s="151"/>
      <c r="KOX4577" s="151"/>
      <c r="KOY4577" s="151"/>
      <c r="KOZ4577" s="151"/>
      <c r="KPA4577" s="151"/>
      <c r="KPB4577" s="151"/>
      <c r="KPC4577" s="151"/>
      <c r="KPD4577" s="151"/>
      <c r="KPE4577" s="151"/>
      <c r="KPF4577" s="151"/>
      <c r="KPG4577" s="151"/>
      <c r="KPH4577" s="151"/>
      <c r="KPI4577" s="151"/>
      <c r="KPJ4577" s="151"/>
      <c r="KPK4577" s="151"/>
      <c r="KPL4577" s="151"/>
      <c r="KPM4577" s="151"/>
      <c r="KPN4577" s="151"/>
      <c r="KPO4577" s="151"/>
      <c r="KPP4577" s="151"/>
      <c r="KPQ4577" s="151"/>
      <c r="KPR4577" s="151"/>
      <c r="KPS4577" s="151"/>
      <c r="KPT4577" s="151"/>
      <c r="KPU4577" s="151"/>
      <c r="KPV4577" s="151"/>
      <c r="KPW4577" s="151"/>
      <c r="KPX4577" s="151"/>
      <c r="KPY4577" s="151"/>
      <c r="KPZ4577" s="151"/>
      <c r="KQA4577" s="151"/>
      <c r="KQB4577" s="151"/>
      <c r="KQC4577" s="151"/>
      <c r="KQD4577" s="151"/>
      <c r="KQE4577" s="151"/>
      <c r="KQF4577" s="151"/>
      <c r="KQG4577" s="151"/>
      <c r="KQH4577" s="151"/>
      <c r="KQI4577" s="151"/>
      <c r="KQJ4577" s="151"/>
      <c r="KQK4577" s="151"/>
      <c r="KQL4577" s="151"/>
      <c r="KQM4577" s="151"/>
      <c r="KQN4577" s="151"/>
      <c r="KQO4577" s="151"/>
      <c r="KQP4577" s="151"/>
      <c r="KQQ4577" s="151"/>
      <c r="KQR4577" s="151"/>
      <c r="KQS4577" s="151"/>
      <c r="KQT4577" s="151"/>
      <c r="KQU4577" s="151"/>
      <c r="KQV4577" s="151"/>
      <c r="KQW4577" s="151"/>
      <c r="KQX4577" s="151"/>
      <c r="KQY4577" s="151"/>
      <c r="KQZ4577" s="151"/>
      <c r="KRA4577" s="151"/>
      <c r="KRB4577" s="151"/>
      <c r="KRC4577" s="151"/>
      <c r="KRD4577" s="151"/>
      <c r="KRE4577" s="151"/>
      <c r="KRF4577" s="151"/>
      <c r="KRG4577" s="151"/>
      <c r="KRH4577" s="151"/>
      <c r="KRI4577" s="151"/>
      <c r="KRJ4577" s="151"/>
      <c r="KRK4577" s="151"/>
      <c r="KRL4577" s="151"/>
      <c r="KRM4577" s="151"/>
      <c r="KRN4577" s="151"/>
      <c r="KRO4577" s="151"/>
      <c r="KRP4577" s="151"/>
      <c r="KRQ4577" s="151"/>
      <c r="KRR4577" s="151"/>
      <c r="KRS4577" s="151"/>
      <c r="KRT4577" s="151"/>
      <c r="KRU4577" s="151"/>
      <c r="KRV4577" s="151"/>
      <c r="KRW4577" s="151"/>
      <c r="KRX4577" s="151"/>
      <c r="KRY4577" s="151"/>
      <c r="KRZ4577" s="151"/>
      <c r="KSA4577" s="151"/>
      <c r="KSB4577" s="151"/>
      <c r="KSC4577" s="151"/>
      <c r="KSD4577" s="151"/>
      <c r="KSE4577" s="151"/>
      <c r="KSF4577" s="151"/>
      <c r="KSG4577" s="151"/>
      <c r="KSH4577" s="151"/>
      <c r="KSI4577" s="151"/>
      <c r="KSJ4577" s="151"/>
      <c r="KSK4577" s="151"/>
      <c r="KSL4577" s="151"/>
      <c r="KSM4577" s="151"/>
      <c r="KSN4577" s="151"/>
      <c r="KSO4577" s="151"/>
      <c r="KSP4577" s="151"/>
      <c r="KSQ4577" s="151"/>
      <c r="KSR4577" s="151"/>
      <c r="KSS4577" s="151"/>
      <c r="KST4577" s="151"/>
      <c r="KSU4577" s="151"/>
      <c r="KSV4577" s="151"/>
      <c r="KSW4577" s="151"/>
      <c r="KSX4577" s="151"/>
      <c r="KSY4577" s="151"/>
      <c r="KSZ4577" s="151"/>
      <c r="KTA4577" s="151"/>
      <c r="KTB4577" s="151"/>
      <c r="KTC4577" s="151"/>
      <c r="KTD4577" s="151"/>
      <c r="KTE4577" s="151"/>
      <c r="KTF4577" s="151"/>
      <c r="KTG4577" s="151"/>
      <c r="KTH4577" s="151"/>
      <c r="KTI4577" s="151"/>
      <c r="KTJ4577" s="151"/>
      <c r="KTK4577" s="151"/>
      <c r="KTL4577" s="151"/>
      <c r="KTM4577" s="151"/>
      <c r="KTN4577" s="151"/>
      <c r="KTO4577" s="151"/>
      <c r="KTP4577" s="151"/>
      <c r="KTQ4577" s="151"/>
      <c r="KTR4577" s="151"/>
      <c r="KTS4577" s="151"/>
      <c r="KTT4577" s="151"/>
      <c r="KTU4577" s="151"/>
      <c r="KTV4577" s="151"/>
      <c r="KTW4577" s="151"/>
      <c r="KTX4577" s="151"/>
      <c r="KTY4577" s="151"/>
      <c r="KTZ4577" s="151"/>
      <c r="KUA4577" s="151"/>
      <c r="KUB4577" s="151"/>
      <c r="KUC4577" s="151"/>
      <c r="KUD4577" s="151"/>
      <c r="KUE4577" s="151"/>
      <c r="KUF4577" s="151"/>
      <c r="KUG4577" s="151"/>
      <c r="KUH4577" s="151"/>
      <c r="KUI4577" s="151"/>
      <c r="KUJ4577" s="151"/>
      <c r="KUK4577" s="151"/>
      <c r="KUL4577" s="151"/>
      <c r="KUM4577" s="151"/>
      <c r="KUN4577" s="151"/>
      <c r="KUO4577" s="151"/>
      <c r="KUP4577" s="151"/>
      <c r="KUQ4577" s="151"/>
      <c r="KUR4577" s="151"/>
      <c r="KUS4577" s="151"/>
      <c r="KUT4577" s="151"/>
      <c r="KUU4577" s="151"/>
      <c r="KUV4577" s="151"/>
      <c r="KUW4577" s="151"/>
      <c r="KUX4577" s="151"/>
      <c r="KUY4577" s="151"/>
      <c r="KUZ4577" s="151"/>
      <c r="KVA4577" s="151"/>
      <c r="KVB4577" s="151"/>
      <c r="KVC4577" s="151"/>
      <c r="KVD4577" s="151"/>
      <c r="KVE4577" s="151"/>
      <c r="KVF4577" s="151"/>
      <c r="KVG4577" s="151"/>
      <c r="KVH4577" s="151"/>
      <c r="KVI4577" s="151"/>
      <c r="KVJ4577" s="151"/>
      <c r="KVK4577" s="151"/>
      <c r="KVL4577" s="151"/>
      <c r="KVM4577" s="151"/>
      <c r="KVN4577" s="151"/>
      <c r="KVO4577" s="151"/>
      <c r="KVP4577" s="151"/>
      <c r="KVQ4577" s="151"/>
      <c r="KVR4577" s="151"/>
      <c r="KVS4577" s="151"/>
      <c r="KVT4577" s="151"/>
      <c r="KVU4577" s="151"/>
      <c r="KVV4577" s="151"/>
      <c r="KVW4577" s="151"/>
      <c r="KVX4577" s="151"/>
      <c r="KVY4577" s="151"/>
      <c r="KVZ4577" s="151"/>
      <c r="KWA4577" s="151"/>
      <c r="KWB4577" s="151"/>
      <c r="KWC4577" s="151"/>
      <c r="KWD4577" s="151"/>
      <c r="KWE4577" s="151"/>
      <c r="KWF4577" s="151"/>
      <c r="KWG4577" s="151"/>
      <c r="KWH4577" s="151"/>
      <c r="KWI4577" s="151"/>
      <c r="KWJ4577" s="151"/>
      <c r="KWK4577" s="151"/>
      <c r="KWL4577" s="151"/>
      <c r="KWM4577" s="151"/>
      <c r="KWN4577" s="151"/>
      <c r="KWO4577" s="151"/>
      <c r="KWP4577" s="151"/>
      <c r="KWQ4577" s="151"/>
      <c r="KWR4577" s="151"/>
      <c r="KWS4577" s="151"/>
      <c r="KWT4577" s="151"/>
      <c r="KWU4577" s="151"/>
      <c r="KWV4577" s="151"/>
      <c r="KWW4577" s="151"/>
      <c r="KWX4577" s="151"/>
      <c r="KWY4577" s="151"/>
      <c r="KWZ4577" s="151"/>
      <c r="KXA4577" s="151"/>
      <c r="KXB4577" s="151"/>
      <c r="KXC4577" s="151"/>
      <c r="KXD4577" s="151"/>
      <c r="KXE4577" s="151"/>
      <c r="KXF4577" s="151"/>
      <c r="KXG4577" s="151"/>
      <c r="KXH4577" s="151"/>
      <c r="KXI4577" s="151"/>
      <c r="KXJ4577" s="151"/>
      <c r="KXK4577" s="151"/>
      <c r="KXL4577" s="151"/>
      <c r="KXM4577" s="151"/>
      <c r="KXN4577" s="151"/>
      <c r="KXO4577" s="151"/>
      <c r="KXP4577" s="151"/>
      <c r="KXQ4577" s="151"/>
      <c r="KXR4577" s="151"/>
      <c r="KXS4577" s="151"/>
      <c r="KXT4577" s="151"/>
      <c r="KXU4577" s="151"/>
      <c r="KXV4577" s="151"/>
      <c r="KXW4577" s="151"/>
      <c r="KXX4577" s="151"/>
      <c r="KXY4577" s="151"/>
      <c r="KXZ4577" s="151"/>
      <c r="KYA4577" s="151"/>
      <c r="KYB4577" s="151"/>
      <c r="KYC4577" s="151"/>
      <c r="KYD4577" s="151"/>
      <c r="KYE4577" s="151"/>
      <c r="KYF4577" s="151"/>
      <c r="KYG4577" s="151"/>
      <c r="KYH4577" s="151"/>
      <c r="KYI4577" s="151"/>
      <c r="KYJ4577" s="151"/>
      <c r="KYK4577" s="151"/>
      <c r="KYL4577" s="151"/>
      <c r="KYM4577" s="151"/>
      <c r="KYN4577" s="151"/>
      <c r="KYO4577" s="151"/>
      <c r="KYP4577" s="151"/>
      <c r="KYQ4577" s="151"/>
      <c r="KYR4577" s="151"/>
      <c r="KYS4577" s="151"/>
      <c r="KYT4577" s="151"/>
      <c r="KYU4577" s="151"/>
      <c r="KYV4577" s="151"/>
      <c r="KYW4577" s="151"/>
      <c r="KYX4577" s="151"/>
      <c r="KYY4577" s="151"/>
      <c r="KYZ4577" s="151"/>
      <c r="KZA4577" s="151"/>
      <c r="KZB4577" s="151"/>
      <c r="KZC4577" s="151"/>
      <c r="KZD4577" s="151"/>
      <c r="KZE4577" s="151"/>
      <c r="KZF4577" s="151"/>
      <c r="KZG4577" s="151"/>
      <c r="KZH4577" s="151"/>
      <c r="KZI4577" s="151"/>
      <c r="KZJ4577" s="151"/>
      <c r="KZK4577" s="151"/>
      <c r="KZL4577" s="151"/>
      <c r="KZM4577" s="151"/>
      <c r="KZN4577" s="151"/>
      <c r="KZO4577" s="151"/>
      <c r="KZP4577" s="151"/>
      <c r="KZQ4577" s="151"/>
      <c r="KZR4577" s="151"/>
      <c r="KZS4577" s="151"/>
      <c r="KZT4577" s="151"/>
      <c r="KZU4577" s="151"/>
      <c r="KZV4577" s="151"/>
      <c r="KZW4577" s="151"/>
      <c r="KZX4577" s="151"/>
      <c r="KZY4577" s="151"/>
      <c r="KZZ4577" s="151"/>
      <c r="LAA4577" s="151"/>
      <c r="LAB4577" s="151"/>
      <c r="LAC4577" s="151"/>
      <c r="LAD4577" s="151"/>
      <c r="LAE4577" s="151"/>
      <c r="LAF4577" s="151"/>
      <c r="LAG4577" s="151"/>
      <c r="LAH4577" s="151"/>
      <c r="LAI4577" s="151"/>
      <c r="LAJ4577" s="151"/>
      <c r="LAK4577" s="151"/>
      <c r="LAL4577" s="151"/>
      <c r="LAM4577" s="151"/>
      <c r="LAN4577" s="151"/>
      <c r="LAO4577" s="151"/>
      <c r="LAP4577" s="151"/>
      <c r="LAQ4577" s="151"/>
      <c r="LAR4577" s="151"/>
      <c r="LAS4577" s="151"/>
      <c r="LAT4577" s="151"/>
      <c r="LAU4577" s="151"/>
      <c r="LAV4577" s="151"/>
      <c r="LAW4577" s="151"/>
      <c r="LAX4577" s="151"/>
      <c r="LAY4577" s="151"/>
      <c r="LAZ4577" s="151"/>
      <c r="LBA4577" s="151"/>
      <c r="LBB4577" s="151"/>
      <c r="LBC4577" s="151"/>
      <c r="LBD4577" s="151"/>
      <c r="LBE4577" s="151"/>
      <c r="LBF4577" s="151"/>
      <c r="LBG4577" s="151"/>
      <c r="LBH4577" s="151"/>
      <c r="LBI4577" s="151"/>
      <c r="LBJ4577" s="151"/>
      <c r="LBK4577" s="151"/>
      <c r="LBL4577" s="151"/>
      <c r="LBM4577" s="151"/>
      <c r="LBN4577" s="151"/>
      <c r="LBO4577" s="151"/>
      <c r="LBP4577" s="151"/>
      <c r="LBQ4577" s="151"/>
      <c r="LBR4577" s="151"/>
      <c r="LBS4577" s="151"/>
      <c r="LBT4577" s="151"/>
      <c r="LBU4577" s="151"/>
      <c r="LBV4577" s="151"/>
      <c r="LBW4577" s="151"/>
      <c r="LBX4577" s="151"/>
      <c r="LBY4577" s="151"/>
      <c r="LBZ4577" s="151"/>
      <c r="LCA4577" s="151"/>
      <c r="LCB4577" s="151"/>
      <c r="LCC4577" s="151"/>
      <c r="LCD4577" s="151"/>
      <c r="LCE4577" s="151"/>
      <c r="LCF4577" s="151"/>
      <c r="LCG4577" s="151"/>
      <c r="LCH4577" s="151"/>
      <c r="LCI4577" s="151"/>
      <c r="LCJ4577" s="151"/>
      <c r="LCK4577" s="151"/>
      <c r="LCL4577" s="151"/>
      <c r="LCM4577" s="151"/>
      <c r="LCN4577" s="151"/>
      <c r="LCO4577" s="151"/>
      <c r="LCP4577" s="151"/>
      <c r="LCQ4577" s="151"/>
      <c r="LCR4577" s="151"/>
      <c r="LCS4577" s="151"/>
      <c r="LCT4577" s="151"/>
      <c r="LCU4577" s="151"/>
      <c r="LCV4577" s="151"/>
      <c r="LCW4577" s="151"/>
      <c r="LCX4577" s="151"/>
      <c r="LCY4577" s="151"/>
      <c r="LCZ4577" s="151"/>
      <c r="LDA4577" s="151"/>
      <c r="LDB4577" s="151"/>
      <c r="LDC4577" s="151"/>
      <c r="LDD4577" s="151"/>
      <c r="LDE4577" s="151"/>
      <c r="LDF4577" s="151"/>
      <c r="LDG4577" s="151"/>
      <c r="LDH4577" s="151"/>
      <c r="LDI4577" s="151"/>
      <c r="LDJ4577" s="151"/>
      <c r="LDK4577" s="151"/>
      <c r="LDL4577" s="151"/>
      <c r="LDM4577" s="151"/>
      <c r="LDN4577" s="151"/>
      <c r="LDO4577" s="151"/>
      <c r="LDP4577" s="151"/>
      <c r="LDQ4577" s="151"/>
      <c r="LDR4577" s="151"/>
      <c r="LDS4577" s="151"/>
      <c r="LDT4577" s="151"/>
      <c r="LDU4577" s="151"/>
      <c r="LDV4577" s="151"/>
      <c r="LDW4577" s="151"/>
      <c r="LDX4577" s="151"/>
      <c r="LDY4577" s="151"/>
      <c r="LDZ4577" s="151"/>
      <c r="LEA4577" s="151"/>
      <c r="LEB4577" s="151"/>
      <c r="LEC4577" s="151"/>
      <c r="LED4577" s="151"/>
      <c r="LEE4577" s="151"/>
      <c r="LEF4577" s="151"/>
      <c r="LEG4577" s="151"/>
      <c r="LEH4577" s="151"/>
      <c r="LEI4577" s="151"/>
      <c r="LEJ4577" s="151"/>
      <c r="LEK4577" s="151"/>
      <c r="LEL4577" s="151"/>
      <c r="LEM4577" s="151"/>
      <c r="LEN4577" s="151"/>
      <c r="LEO4577" s="151"/>
      <c r="LEP4577" s="151"/>
      <c r="LEQ4577" s="151"/>
      <c r="LER4577" s="151"/>
      <c r="LES4577" s="151"/>
      <c r="LET4577" s="151"/>
      <c r="LEU4577" s="151"/>
      <c r="LEV4577" s="151"/>
      <c r="LEW4577" s="151"/>
      <c r="LEX4577" s="151"/>
      <c r="LEY4577" s="151"/>
      <c r="LEZ4577" s="151"/>
      <c r="LFA4577" s="151"/>
      <c r="LFB4577" s="151"/>
      <c r="LFC4577" s="151"/>
      <c r="LFD4577" s="151"/>
      <c r="LFE4577" s="151"/>
      <c r="LFF4577" s="151"/>
      <c r="LFG4577" s="151"/>
      <c r="LFH4577" s="151"/>
      <c r="LFI4577" s="151"/>
      <c r="LFJ4577" s="151"/>
      <c r="LFK4577" s="151"/>
      <c r="LFL4577" s="151"/>
      <c r="LFM4577" s="151"/>
      <c r="LFN4577" s="151"/>
      <c r="LFO4577" s="151"/>
      <c r="LFP4577" s="151"/>
      <c r="LFQ4577" s="151"/>
      <c r="LFR4577" s="151"/>
      <c r="LFS4577" s="151"/>
      <c r="LFT4577" s="151"/>
      <c r="LFU4577" s="151"/>
      <c r="LFV4577" s="151"/>
      <c r="LFW4577" s="151"/>
      <c r="LFX4577" s="151"/>
      <c r="LFY4577" s="151"/>
      <c r="LFZ4577" s="151"/>
      <c r="LGA4577" s="151"/>
      <c r="LGB4577" s="151"/>
      <c r="LGC4577" s="151"/>
      <c r="LGD4577" s="151"/>
      <c r="LGE4577" s="151"/>
      <c r="LGF4577" s="151"/>
      <c r="LGG4577" s="151"/>
      <c r="LGH4577" s="151"/>
      <c r="LGI4577" s="151"/>
      <c r="LGJ4577" s="151"/>
      <c r="LGK4577" s="151"/>
      <c r="LGL4577" s="151"/>
      <c r="LGM4577" s="151"/>
      <c r="LGN4577" s="151"/>
      <c r="LGO4577" s="151"/>
      <c r="LGP4577" s="151"/>
      <c r="LGQ4577" s="151"/>
      <c r="LGR4577" s="151"/>
      <c r="LGS4577" s="151"/>
      <c r="LGT4577" s="151"/>
      <c r="LGU4577" s="151"/>
      <c r="LGV4577" s="151"/>
      <c r="LGW4577" s="151"/>
      <c r="LGX4577" s="151"/>
      <c r="LGY4577" s="151"/>
      <c r="LGZ4577" s="151"/>
      <c r="LHA4577" s="151"/>
      <c r="LHB4577" s="151"/>
      <c r="LHC4577" s="151"/>
      <c r="LHD4577" s="151"/>
      <c r="LHE4577" s="151"/>
      <c r="LHF4577" s="151"/>
      <c r="LHG4577" s="151"/>
      <c r="LHH4577" s="151"/>
      <c r="LHI4577" s="151"/>
      <c r="LHJ4577" s="151"/>
      <c r="LHK4577" s="151"/>
      <c r="LHL4577" s="151"/>
      <c r="LHM4577" s="151"/>
      <c r="LHN4577" s="151"/>
      <c r="LHO4577" s="151"/>
      <c r="LHP4577" s="151"/>
      <c r="LHQ4577" s="151"/>
      <c r="LHR4577" s="151"/>
      <c r="LHS4577" s="151"/>
      <c r="LHT4577" s="151"/>
      <c r="LHU4577" s="151"/>
      <c r="LHV4577" s="151"/>
      <c r="LHW4577" s="151"/>
      <c r="LHX4577" s="151"/>
      <c r="LHY4577" s="151"/>
      <c r="LHZ4577" s="151"/>
      <c r="LIA4577" s="151"/>
      <c r="LIB4577" s="151"/>
      <c r="LIC4577" s="151"/>
      <c r="LID4577" s="151"/>
      <c r="LIE4577" s="151"/>
      <c r="LIF4577" s="151"/>
      <c r="LIG4577" s="151"/>
      <c r="LIH4577" s="151"/>
      <c r="LII4577" s="151"/>
      <c r="LIJ4577" s="151"/>
      <c r="LIK4577" s="151"/>
      <c r="LIL4577" s="151"/>
      <c r="LIM4577" s="151"/>
      <c r="LIN4577" s="151"/>
      <c r="LIO4577" s="151"/>
      <c r="LIP4577" s="151"/>
      <c r="LIQ4577" s="151"/>
      <c r="LIR4577" s="151"/>
      <c r="LIS4577" s="151"/>
      <c r="LIT4577" s="151"/>
      <c r="LIU4577" s="151"/>
      <c r="LIV4577" s="151"/>
      <c r="LIW4577" s="151"/>
      <c r="LIX4577" s="151"/>
      <c r="LIY4577" s="151"/>
      <c r="LIZ4577" s="151"/>
      <c r="LJA4577" s="151"/>
      <c r="LJB4577" s="151"/>
      <c r="LJC4577" s="151"/>
      <c r="LJD4577" s="151"/>
      <c r="LJE4577" s="151"/>
      <c r="LJF4577" s="151"/>
      <c r="LJG4577" s="151"/>
      <c r="LJH4577" s="151"/>
      <c r="LJI4577" s="151"/>
      <c r="LJJ4577" s="151"/>
      <c r="LJK4577" s="151"/>
      <c r="LJL4577" s="151"/>
      <c r="LJM4577" s="151"/>
      <c r="LJN4577" s="151"/>
      <c r="LJO4577" s="151"/>
      <c r="LJP4577" s="151"/>
      <c r="LJQ4577" s="151"/>
      <c r="LJR4577" s="151"/>
      <c r="LJS4577" s="151"/>
      <c r="LJT4577" s="151"/>
      <c r="LJU4577" s="151"/>
      <c r="LJV4577" s="151"/>
      <c r="LJW4577" s="151"/>
      <c r="LJX4577" s="151"/>
      <c r="LJY4577" s="151"/>
      <c r="LJZ4577" s="151"/>
      <c r="LKA4577" s="151"/>
      <c r="LKB4577" s="151"/>
      <c r="LKC4577" s="151"/>
      <c r="LKD4577" s="151"/>
      <c r="LKE4577" s="151"/>
      <c r="LKF4577" s="151"/>
      <c r="LKG4577" s="151"/>
      <c r="LKH4577" s="151"/>
      <c r="LKI4577" s="151"/>
      <c r="LKJ4577" s="151"/>
      <c r="LKK4577" s="151"/>
      <c r="LKL4577" s="151"/>
      <c r="LKM4577" s="151"/>
      <c r="LKN4577" s="151"/>
      <c r="LKO4577" s="151"/>
      <c r="LKP4577" s="151"/>
      <c r="LKQ4577" s="151"/>
      <c r="LKR4577" s="151"/>
      <c r="LKS4577" s="151"/>
      <c r="LKT4577" s="151"/>
      <c r="LKU4577" s="151"/>
      <c r="LKV4577" s="151"/>
      <c r="LKW4577" s="151"/>
      <c r="LKX4577" s="151"/>
      <c r="LKY4577" s="151"/>
      <c r="LKZ4577" s="151"/>
      <c r="LLA4577" s="151"/>
      <c r="LLB4577" s="151"/>
      <c r="LLC4577" s="151"/>
      <c r="LLD4577" s="151"/>
      <c r="LLE4577" s="151"/>
      <c r="LLF4577" s="151"/>
      <c r="LLG4577" s="151"/>
      <c r="LLH4577" s="151"/>
      <c r="LLI4577" s="151"/>
      <c r="LLJ4577" s="151"/>
      <c r="LLK4577" s="151"/>
      <c r="LLL4577" s="151"/>
      <c r="LLM4577" s="151"/>
      <c r="LLN4577" s="151"/>
      <c r="LLO4577" s="151"/>
      <c r="LLP4577" s="151"/>
      <c r="LLQ4577" s="151"/>
      <c r="LLR4577" s="151"/>
      <c r="LLS4577" s="151"/>
      <c r="LLT4577" s="151"/>
      <c r="LLU4577" s="151"/>
      <c r="LLV4577" s="151"/>
      <c r="LLW4577" s="151"/>
      <c r="LLX4577" s="151"/>
      <c r="LLY4577" s="151"/>
      <c r="LLZ4577" s="151"/>
      <c r="LMA4577" s="151"/>
      <c r="LMB4577" s="151"/>
      <c r="LMC4577" s="151"/>
      <c r="LMD4577" s="151"/>
      <c r="LME4577" s="151"/>
      <c r="LMF4577" s="151"/>
      <c r="LMG4577" s="151"/>
      <c r="LMH4577" s="151"/>
      <c r="LMI4577" s="151"/>
      <c r="LMJ4577" s="151"/>
      <c r="LMK4577" s="151"/>
      <c r="LML4577" s="151"/>
      <c r="LMM4577" s="151"/>
      <c r="LMN4577" s="151"/>
      <c r="LMO4577" s="151"/>
      <c r="LMP4577" s="151"/>
      <c r="LMQ4577" s="151"/>
      <c r="LMR4577" s="151"/>
      <c r="LMS4577" s="151"/>
      <c r="LMT4577" s="151"/>
      <c r="LMU4577" s="151"/>
      <c r="LMV4577" s="151"/>
      <c r="LMW4577" s="151"/>
      <c r="LMX4577" s="151"/>
      <c r="LMY4577" s="151"/>
      <c r="LMZ4577" s="151"/>
      <c r="LNA4577" s="151"/>
      <c r="LNB4577" s="151"/>
      <c r="LNC4577" s="151"/>
      <c r="LND4577" s="151"/>
      <c r="LNE4577" s="151"/>
      <c r="LNF4577" s="151"/>
      <c r="LNG4577" s="151"/>
      <c r="LNH4577" s="151"/>
      <c r="LNI4577" s="151"/>
      <c r="LNJ4577" s="151"/>
      <c r="LNK4577" s="151"/>
      <c r="LNL4577" s="151"/>
      <c r="LNM4577" s="151"/>
      <c r="LNN4577" s="151"/>
      <c r="LNO4577" s="151"/>
      <c r="LNP4577" s="151"/>
      <c r="LNQ4577" s="151"/>
      <c r="LNR4577" s="151"/>
      <c r="LNS4577" s="151"/>
      <c r="LNT4577" s="151"/>
      <c r="LNU4577" s="151"/>
      <c r="LNV4577" s="151"/>
      <c r="LNW4577" s="151"/>
      <c r="LNX4577" s="151"/>
      <c r="LNY4577" s="151"/>
      <c r="LNZ4577" s="151"/>
      <c r="LOA4577" s="151"/>
      <c r="LOB4577" s="151"/>
      <c r="LOC4577" s="151"/>
      <c r="LOD4577" s="151"/>
      <c r="LOE4577" s="151"/>
      <c r="LOF4577" s="151"/>
      <c r="LOG4577" s="151"/>
      <c r="LOH4577" s="151"/>
      <c r="LOI4577" s="151"/>
      <c r="LOJ4577" s="151"/>
      <c r="LOK4577" s="151"/>
      <c r="LOL4577" s="151"/>
      <c r="LOM4577" s="151"/>
      <c r="LON4577" s="151"/>
      <c r="LOO4577" s="151"/>
      <c r="LOP4577" s="151"/>
      <c r="LOQ4577" s="151"/>
      <c r="LOR4577" s="151"/>
      <c r="LOS4577" s="151"/>
      <c r="LOT4577" s="151"/>
      <c r="LOU4577" s="151"/>
      <c r="LOV4577" s="151"/>
      <c r="LOW4577" s="151"/>
      <c r="LOX4577" s="151"/>
      <c r="LOY4577" s="151"/>
      <c r="LOZ4577" s="151"/>
      <c r="LPA4577" s="151"/>
      <c r="LPB4577" s="151"/>
      <c r="LPC4577" s="151"/>
      <c r="LPD4577" s="151"/>
      <c r="LPE4577" s="151"/>
      <c r="LPF4577" s="151"/>
      <c r="LPG4577" s="151"/>
      <c r="LPH4577" s="151"/>
      <c r="LPI4577" s="151"/>
      <c r="LPJ4577" s="151"/>
      <c r="LPK4577" s="151"/>
      <c r="LPL4577" s="151"/>
      <c r="LPM4577" s="151"/>
      <c r="LPN4577" s="151"/>
      <c r="LPO4577" s="151"/>
      <c r="LPP4577" s="151"/>
      <c r="LPQ4577" s="151"/>
      <c r="LPR4577" s="151"/>
      <c r="LPS4577" s="151"/>
      <c r="LPT4577" s="151"/>
      <c r="LPU4577" s="151"/>
      <c r="LPV4577" s="151"/>
      <c r="LPW4577" s="151"/>
      <c r="LPX4577" s="151"/>
      <c r="LPY4577" s="151"/>
      <c r="LPZ4577" s="151"/>
      <c r="LQA4577" s="151"/>
      <c r="LQB4577" s="151"/>
      <c r="LQC4577" s="151"/>
      <c r="LQD4577" s="151"/>
      <c r="LQE4577" s="151"/>
      <c r="LQF4577" s="151"/>
      <c r="LQG4577" s="151"/>
      <c r="LQH4577" s="151"/>
      <c r="LQI4577" s="151"/>
      <c r="LQJ4577" s="151"/>
      <c r="LQK4577" s="151"/>
      <c r="LQL4577" s="151"/>
      <c r="LQM4577" s="151"/>
      <c r="LQN4577" s="151"/>
      <c r="LQO4577" s="151"/>
      <c r="LQP4577" s="151"/>
      <c r="LQQ4577" s="151"/>
      <c r="LQR4577" s="151"/>
      <c r="LQS4577" s="151"/>
      <c r="LQT4577" s="151"/>
      <c r="LQU4577" s="151"/>
      <c r="LQV4577" s="151"/>
      <c r="LQW4577" s="151"/>
      <c r="LQX4577" s="151"/>
      <c r="LQY4577" s="151"/>
      <c r="LQZ4577" s="151"/>
      <c r="LRA4577" s="151"/>
      <c r="LRB4577" s="151"/>
      <c r="LRC4577" s="151"/>
      <c r="LRD4577" s="151"/>
      <c r="LRE4577" s="151"/>
      <c r="LRF4577" s="151"/>
      <c r="LRG4577" s="151"/>
      <c r="LRH4577" s="151"/>
      <c r="LRI4577" s="151"/>
      <c r="LRJ4577" s="151"/>
      <c r="LRK4577" s="151"/>
      <c r="LRL4577" s="151"/>
      <c r="LRM4577" s="151"/>
      <c r="LRN4577" s="151"/>
      <c r="LRO4577" s="151"/>
      <c r="LRP4577" s="151"/>
      <c r="LRQ4577" s="151"/>
      <c r="LRR4577" s="151"/>
      <c r="LRS4577" s="151"/>
      <c r="LRT4577" s="151"/>
      <c r="LRU4577" s="151"/>
      <c r="LRV4577" s="151"/>
      <c r="LRW4577" s="151"/>
      <c r="LRX4577" s="151"/>
      <c r="LRY4577" s="151"/>
      <c r="LRZ4577" s="151"/>
      <c r="LSA4577" s="151"/>
      <c r="LSB4577" s="151"/>
      <c r="LSC4577" s="151"/>
      <c r="LSD4577" s="151"/>
      <c r="LSE4577" s="151"/>
      <c r="LSF4577" s="151"/>
      <c r="LSG4577" s="151"/>
      <c r="LSH4577" s="151"/>
      <c r="LSI4577" s="151"/>
      <c r="LSJ4577" s="151"/>
      <c r="LSK4577" s="151"/>
      <c r="LSL4577" s="151"/>
      <c r="LSM4577" s="151"/>
      <c r="LSN4577" s="151"/>
      <c r="LSO4577" s="151"/>
      <c r="LSP4577" s="151"/>
      <c r="LSQ4577" s="151"/>
      <c r="LSR4577" s="151"/>
      <c r="LSS4577" s="151"/>
      <c r="LST4577" s="151"/>
      <c r="LSU4577" s="151"/>
      <c r="LSV4577" s="151"/>
      <c r="LSW4577" s="151"/>
      <c r="LSX4577" s="151"/>
      <c r="LSY4577" s="151"/>
      <c r="LSZ4577" s="151"/>
      <c r="LTA4577" s="151"/>
      <c r="LTB4577" s="151"/>
      <c r="LTC4577" s="151"/>
      <c r="LTD4577" s="151"/>
      <c r="LTE4577" s="151"/>
      <c r="LTF4577" s="151"/>
      <c r="LTG4577" s="151"/>
      <c r="LTH4577" s="151"/>
      <c r="LTI4577" s="151"/>
      <c r="LTJ4577" s="151"/>
      <c r="LTK4577" s="151"/>
      <c r="LTL4577" s="151"/>
      <c r="LTM4577" s="151"/>
      <c r="LTN4577" s="151"/>
      <c r="LTO4577" s="151"/>
      <c r="LTP4577" s="151"/>
      <c r="LTQ4577" s="151"/>
      <c r="LTR4577" s="151"/>
      <c r="LTS4577" s="151"/>
      <c r="LTT4577" s="151"/>
      <c r="LTU4577" s="151"/>
      <c r="LTV4577" s="151"/>
      <c r="LTW4577" s="151"/>
      <c r="LTX4577" s="151"/>
      <c r="LTY4577" s="151"/>
      <c r="LTZ4577" s="151"/>
      <c r="LUA4577" s="151"/>
      <c r="LUB4577" s="151"/>
      <c r="LUC4577" s="151"/>
      <c r="LUD4577" s="151"/>
      <c r="LUE4577" s="151"/>
      <c r="LUF4577" s="151"/>
      <c r="LUG4577" s="151"/>
      <c r="LUH4577" s="151"/>
      <c r="LUI4577" s="151"/>
      <c r="LUJ4577" s="151"/>
      <c r="LUK4577" s="151"/>
      <c r="LUL4577" s="151"/>
      <c r="LUM4577" s="151"/>
      <c r="LUN4577" s="151"/>
      <c r="LUO4577" s="151"/>
      <c r="LUP4577" s="151"/>
      <c r="LUQ4577" s="151"/>
      <c r="LUR4577" s="151"/>
      <c r="LUS4577" s="151"/>
      <c r="LUT4577" s="151"/>
      <c r="LUU4577" s="151"/>
      <c r="LUV4577" s="151"/>
      <c r="LUW4577" s="151"/>
      <c r="LUX4577" s="151"/>
      <c r="LUY4577" s="151"/>
      <c r="LUZ4577" s="151"/>
      <c r="LVA4577" s="151"/>
      <c r="LVB4577" s="151"/>
      <c r="LVC4577" s="151"/>
      <c r="LVD4577" s="151"/>
      <c r="LVE4577" s="151"/>
      <c r="LVF4577" s="151"/>
      <c r="LVG4577" s="151"/>
      <c r="LVH4577" s="151"/>
      <c r="LVI4577" s="151"/>
      <c r="LVJ4577" s="151"/>
      <c r="LVK4577" s="151"/>
      <c r="LVL4577" s="151"/>
      <c r="LVM4577" s="151"/>
      <c r="LVN4577" s="151"/>
      <c r="LVO4577" s="151"/>
      <c r="LVP4577" s="151"/>
      <c r="LVQ4577" s="151"/>
      <c r="LVR4577" s="151"/>
      <c r="LVS4577" s="151"/>
      <c r="LVT4577" s="151"/>
      <c r="LVU4577" s="151"/>
      <c r="LVV4577" s="151"/>
      <c r="LVW4577" s="151"/>
      <c r="LVX4577" s="151"/>
      <c r="LVY4577" s="151"/>
      <c r="LVZ4577" s="151"/>
      <c r="LWA4577" s="151"/>
      <c r="LWB4577" s="151"/>
      <c r="LWC4577" s="151"/>
      <c r="LWD4577" s="151"/>
      <c r="LWE4577" s="151"/>
      <c r="LWF4577" s="151"/>
      <c r="LWG4577" s="151"/>
      <c r="LWH4577" s="151"/>
      <c r="LWI4577" s="151"/>
      <c r="LWJ4577" s="151"/>
      <c r="LWK4577" s="151"/>
      <c r="LWL4577" s="151"/>
      <c r="LWM4577" s="151"/>
      <c r="LWN4577" s="151"/>
      <c r="LWO4577" s="151"/>
      <c r="LWP4577" s="151"/>
      <c r="LWQ4577" s="151"/>
      <c r="LWR4577" s="151"/>
      <c r="LWS4577" s="151"/>
      <c r="LWT4577" s="151"/>
      <c r="LWU4577" s="151"/>
      <c r="LWV4577" s="151"/>
      <c r="LWW4577" s="151"/>
      <c r="LWX4577" s="151"/>
      <c r="LWY4577" s="151"/>
      <c r="LWZ4577" s="151"/>
      <c r="LXA4577" s="151"/>
      <c r="LXB4577" s="151"/>
      <c r="LXC4577" s="151"/>
      <c r="LXD4577" s="151"/>
      <c r="LXE4577" s="151"/>
      <c r="LXF4577" s="151"/>
      <c r="LXG4577" s="151"/>
      <c r="LXH4577" s="151"/>
      <c r="LXI4577" s="151"/>
      <c r="LXJ4577" s="151"/>
      <c r="LXK4577" s="151"/>
      <c r="LXL4577" s="151"/>
      <c r="LXM4577" s="151"/>
      <c r="LXN4577" s="151"/>
      <c r="LXO4577" s="151"/>
      <c r="LXP4577" s="151"/>
      <c r="LXQ4577" s="151"/>
      <c r="LXR4577" s="151"/>
      <c r="LXS4577" s="151"/>
      <c r="LXT4577" s="151"/>
      <c r="LXU4577" s="151"/>
      <c r="LXV4577" s="151"/>
      <c r="LXW4577" s="151"/>
      <c r="LXX4577" s="151"/>
      <c r="LXY4577" s="151"/>
      <c r="LXZ4577" s="151"/>
      <c r="LYA4577" s="151"/>
      <c r="LYB4577" s="151"/>
      <c r="LYC4577" s="151"/>
      <c r="LYD4577" s="151"/>
      <c r="LYE4577" s="151"/>
      <c r="LYF4577" s="151"/>
      <c r="LYG4577" s="151"/>
      <c r="LYH4577" s="151"/>
      <c r="LYI4577" s="151"/>
      <c r="LYJ4577" s="151"/>
      <c r="LYK4577" s="151"/>
      <c r="LYL4577" s="151"/>
      <c r="LYM4577" s="151"/>
      <c r="LYN4577" s="151"/>
      <c r="LYO4577" s="151"/>
      <c r="LYP4577" s="151"/>
      <c r="LYQ4577" s="151"/>
      <c r="LYR4577" s="151"/>
      <c r="LYS4577" s="151"/>
      <c r="LYT4577" s="151"/>
      <c r="LYU4577" s="151"/>
      <c r="LYV4577" s="151"/>
      <c r="LYW4577" s="151"/>
      <c r="LYX4577" s="151"/>
      <c r="LYY4577" s="151"/>
      <c r="LYZ4577" s="151"/>
      <c r="LZA4577" s="151"/>
      <c r="LZB4577" s="151"/>
      <c r="LZC4577" s="151"/>
      <c r="LZD4577" s="151"/>
      <c r="LZE4577" s="151"/>
      <c r="LZF4577" s="151"/>
      <c r="LZG4577" s="151"/>
      <c r="LZH4577" s="151"/>
      <c r="LZI4577" s="151"/>
      <c r="LZJ4577" s="151"/>
      <c r="LZK4577" s="151"/>
      <c r="LZL4577" s="151"/>
      <c r="LZM4577" s="151"/>
      <c r="LZN4577" s="151"/>
      <c r="LZO4577" s="151"/>
      <c r="LZP4577" s="151"/>
      <c r="LZQ4577" s="151"/>
      <c r="LZR4577" s="151"/>
      <c r="LZS4577" s="151"/>
      <c r="LZT4577" s="151"/>
      <c r="LZU4577" s="151"/>
      <c r="LZV4577" s="151"/>
      <c r="LZW4577" s="151"/>
      <c r="LZX4577" s="151"/>
      <c r="LZY4577" s="151"/>
      <c r="LZZ4577" s="151"/>
      <c r="MAA4577" s="151"/>
      <c r="MAB4577" s="151"/>
      <c r="MAC4577" s="151"/>
      <c r="MAD4577" s="151"/>
      <c r="MAE4577" s="151"/>
      <c r="MAF4577" s="151"/>
      <c r="MAG4577" s="151"/>
      <c r="MAH4577" s="151"/>
      <c r="MAI4577" s="151"/>
      <c r="MAJ4577" s="151"/>
      <c r="MAK4577" s="151"/>
      <c r="MAL4577" s="151"/>
      <c r="MAM4577" s="151"/>
      <c r="MAN4577" s="151"/>
      <c r="MAO4577" s="151"/>
      <c r="MAP4577" s="151"/>
      <c r="MAQ4577" s="151"/>
      <c r="MAR4577" s="151"/>
      <c r="MAS4577" s="151"/>
      <c r="MAT4577" s="151"/>
      <c r="MAU4577" s="151"/>
      <c r="MAV4577" s="151"/>
      <c r="MAW4577" s="151"/>
      <c r="MAX4577" s="151"/>
      <c r="MAY4577" s="151"/>
      <c r="MAZ4577" s="151"/>
      <c r="MBA4577" s="151"/>
      <c r="MBB4577" s="151"/>
      <c r="MBC4577" s="151"/>
      <c r="MBD4577" s="151"/>
      <c r="MBE4577" s="151"/>
      <c r="MBF4577" s="151"/>
      <c r="MBG4577" s="151"/>
      <c r="MBH4577" s="151"/>
      <c r="MBI4577" s="151"/>
      <c r="MBJ4577" s="151"/>
      <c r="MBK4577" s="151"/>
      <c r="MBL4577" s="151"/>
      <c r="MBM4577" s="151"/>
      <c r="MBN4577" s="151"/>
      <c r="MBO4577" s="151"/>
      <c r="MBP4577" s="151"/>
      <c r="MBQ4577" s="151"/>
      <c r="MBR4577" s="151"/>
      <c r="MBS4577" s="151"/>
      <c r="MBT4577" s="151"/>
      <c r="MBU4577" s="151"/>
      <c r="MBV4577" s="151"/>
      <c r="MBW4577" s="151"/>
      <c r="MBX4577" s="151"/>
      <c r="MBY4577" s="151"/>
      <c r="MBZ4577" s="151"/>
      <c r="MCA4577" s="151"/>
      <c r="MCB4577" s="151"/>
      <c r="MCC4577" s="151"/>
      <c r="MCD4577" s="151"/>
      <c r="MCE4577" s="151"/>
      <c r="MCF4577" s="151"/>
      <c r="MCG4577" s="151"/>
      <c r="MCH4577" s="151"/>
      <c r="MCI4577" s="151"/>
      <c r="MCJ4577" s="151"/>
      <c r="MCK4577" s="151"/>
      <c r="MCL4577" s="151"/>
      <c r="MCM4577" s="151"/>
      <c r="MCN4577" s="151"/>
      <c r="MCO4577" s="151"/>
      <c r="MCP4577" s="151"/>
      <c r="MCQ4577" s="151"/>
      <c r="MCR4577" s="151"/>
      <c r="MCS4577" s="151"/>
      <c r="MCT4577" s="151"/>
      <c r="MCU4577" s="151"/>
      <c r="MCV4577" s="151"/>
      <c r="MCW4577" s="151"/>
      <c r="MCX4577" s="151"/>
      <c r="MCY4577" s="151"/>
      <c r="MCZ4577" s="151"/>
      <c r="MDA4577" s="151"/>
      <c r="MDB4577" s="151"/>
      <c r="MDC4577" s="151"/>
      <c r="MDD4577" s="151"/>
      <c r="MDE4577" s="151"/>
      <c r="MDF4577" s="151"/>
      <c r="MDG4577" s="151"/>
      <c r="MDH4577" s="151"/>
      <c r="MDI4577" s="151"/>
      <c r="MDJ4577" s="151"/>
      <c r="MDK4577" s="151"/>
      <c r="MDL4577" s="151"/>
      <c r="MDM4577" s="151"/>
      <c r="MDN4577" s="151"/>
      <c r="MDO4577" s="151"/>
      <c r="MDP4577" s="151"/>
      <c r="MDQ4577" s="151"/>
      <c r="MDR4577" s="151"/>
      <c r="MDS4577" s="151"/>
      <c r="MDT4577" s="151"/>
      <c r="MDU4577" s="151"/>
      <c r="MDV4577" s="151"/>
      <c r="MDW4577" s="151"/>
      <c r="MDX4577" s="151"/>
      <c r="MDY4577" s="151"/>
      <c r="MDZ4577" s="151"/>
      <c r="MEA4577" s="151"/>
      <c r="MEB4577" s="151"/>
      <c r="MEC4577" s="151"/>
      <c r="MED4577" s="151"/>
      <c r="MEE4577" s="151"/>
      <c r="MEF4577" s="151"/>
      <c r="MEG4577" s="151"/>
      <c r="MEH4577" s="151"/>
      <c r="MEI4577" s="151"/>
      <c r="MEJ4577" s="151"/>
      <c r="MEK4577" s="151"/>
      <c r="MEL4577" s="151"/>
      <c r="MEM4577" s="151"/>
      <c r="MEN4577" s="151"/>
      <c r="MEO4577" s="151"/>
      <c r="MEP4577" s="151"/>
      <c r="MEQ4577" s="151"/>
      <c r="MER4577" s="151"/>
      <c r="MES4577" s="151"/>
      <c r="MET4577" s="151"/>
      <c r="MEU4577" s="151"/>
      <c r="MEV4577" s="151"/>
      <c r="MEW4577" s="151"/>
      <c r="MEX4577" s="151"/>
      <c r="MEY4577" s="151"/>
      <c r="MEZ4577" s="151"/>
      <c r="MFA4577" s="151"/>
      <c r="MFB4577" s="151"/>
      <c r="MFC4577" s="151"/>
      <c r="MFD4577" s="151"/>
      <c r="MFE4577" s="151"/>
      <c r="MFF4577" s="151"/>
      <c r="MFG4577" s="151"/>
      <c r="MFH4577" s="151"/>
      <c r="MFI4577" s="151"/>
      <c r="MFJ4577" s="151"/>
      <c r="MFK4577" s="151"/>
      <c r="MFL4577" s="151"/>
      <c r="MFM4577" s="151"/>
      <c r="MFN4577" s="151"/>
      <c r="MFO4577" s="151"/>
      <c r="MFP4577" s="151"/>
      <c r="MFQ4577" s="151"/>
      <c r="MFR4577" s="151"/>
      <c r="MFS4577" s="151"/>
      <c r="MFT4577" s="151"/>
      <c r="MFU4577" s="151"/>
      <c r="MFV4577" s="151"/>
      <c r="MFW4577" s="151"/>
      <c r="MFX4577" s="151"/>
      <c r="MFY4577" s="151"/>
      <c r="MFZ4577" s="151"/>
      <c r="MGA4577" s="151"/>
      <c r="MGB4577" s="151"/>
      <c r="MGC4577" s="151"/>
      <c r="MGD4577" s="151"/>
      <c r="MGE4577" s="151"/>
      <c r="MGF4577" s="151"/>
      <c r="MGG4577" s="151"/>
      <c r="MGH4577" s="151"/>
      <c r="MGI4577" s="151"/>
      <c r="MGJ4577" s="151"/>
      <c r="MGK4577" s="151"/>
      <c r="MGL4577" s="151"/>
      <c r="MGM4577" s="151"/>
      <c r="MGN4577" s="151"/>
      <c r="MGO4577" s="151"/>
      <c r="MGP4577" s="151"/>
      <c r="MGQ4577" s="151"/>
      <c r="MGR4577" s="151"/>
      <c r="MGS4577" s="151"/>
      <c r="MGT4577" s="151"/>
      <c r="MGU4577" s="151"/>
      <c r="MGV4577" s="151"/>
      <c r="MGW4577" s="151"/>
      <c r="MGX4577" s="151"/>
      <c r="MGY4577" s="151"/>
      <c r="MGZ4577" s="151"/>
      <c r="MHA4577" s="151"/>
      <c r="MHB4577" s="151"/>
      <c r="MHC4577" s="151"/>
      <c r="MHD4577" s="151"/>
      <c r="MHE4577" s="151"/>
      <c r="MHF4577" s="151"/>
      <c r="MHG4577" s="151"/>
      <c r="MHH4577" s="151"/>
      <c r="MHI4577" s="151"/>
      <c r="MHJ4577" s="151"/>
      <c r="MHK4577" s="151"/>
      <c r="MHL4577" s="151"/>
      <c r="MHM4577" s="151"/>
      <c r="MHN4577" s="151"/>
      <c r="MHO4577" s="151"/>
      <c r="MHP4577" s="151"/>
      <c r="MHQ4577" s="151"/>
      <c r="MHR4577" s="151"/>
      <c r="MHS4577" s="151"/>
      <c r="MHT4577" s="151"/>
      <c r="MHU4577" s="151"/>
      <c r="MHV4577" s="151"/>
      <c r="MHW4577" s="151"/>
      <c r="MHX4577" s="151"/>
      <c r="MHY4577" s="151"/>
      <c r="MHZ4577" s="151"/>
      <c r="MIA4577" s="151"/>
      <c r="MIB4577" s="151"/>
      <c r="MIC4577" s="151"/>
      <c r="MID4577" s="151"/>
      <c r="MIE4577" s="151"/>
      <c r="MIF4577" s="151"/>
      <c r="MIG4577" s="151"/>
      <c r="MIH4577" s="151"/>
      <c r="MII4577" s="151"/>
      <c r="MIJ4577" s="151"/>
      <c r="MIK4577" s="151"/>
      <c r="MIL4577" s="151"/>
      <c r="MIM4577" s="151"/>
      <c r="MIN4577" s="151"/>
      <c r="MIO4577" s="151"/>
      <c r="MIP4577" s="151"/>
      <c r="MIQ4577" s="151"/>
      <c r="MIR4577" s="151"/>
      <c r="MIS4577" s="151"/>
      <c r="MIT4577" s="151"/>
      <c r="MIU4577" s="151"/>
      <c r="MIV4577" s="151"/>
      <c r="MIW4577" s="151"/>
      <c r="MIX4577" s="151"/>
      <c r="MIY4577" s="151"/>
      <c r="MIZ4577" s="151"/>
      <c r="MJA4577" s="151"/>
      <c r="MJB4577" s="151"/>
      <c r="MJC4577" s="151"/>
      <c r="MJD4577" s="151"/>
      <c r="MJE4577" s="151"/>
      <c r="MJF4577" s="151"/>
      <c r="MJG4577" s="151"/>
      <c r="MJH4577" s="151"/>
      <c r="MJI4577" s="151"/>
      <c r="MJJ4577" s="151"/>
      <c r="MJK4577" s="151"/>
      <c r="MJL4577" s="151"/>
      <c r="MJM4577" s="151"/>
      <c r="MJN4577" s="151"/>
      <c r="MJO4577" s="151"/>
      <c r="MJP4577" s="151"/>
      <c r="MJQ4577" s="151"/>
      <c r="MJR4577" s="151"/>
      <c r="MJS4577" s="151"/>
      <c r="MJT4577" s="151"/>
      <c r="MJU4577" s="151"/>
      <c r="MJV4577" s="151"/>
      <c r="MJW4577" s="151"/>
      <c r="MJX4577" s="151"/>
      <c r="MJY4577" s="151"/>
      <c r="MJZ4577" s="151"/>
      <c r="MKA4577" s="151"/>
      <c r="MKB4577" s="151"/>
      <c r="MKC4577" s="151"/>
      <c r="MKD4577" s="151"/>
      <c r="MKE4577" s="151"/>
      <c r="MKF4577" s="151"/>
      <c r="MKG4577" s="151"/>
      <c r="MKH4577" s="151"/>
      <c r="MKI4577" s="151"/>
      <c r="MKJ4577" s="151"/>
      <c r="MKK4577" s="151"/>
      <c r="MKL4577" s="151"/>
      <c r="MKM4577" s="151"/>
      <c r="MKN4577" s="151"/>
      <c r="MKO4577" s="151"/>
      <c r="MKP4577" s="151"/>
      <c r="MKQ4577" s="151"/>
      <c r="MKR4577" s="151"/>
      <c r="MKS4577" s="151"/>
      <c r="MKT4577" s="151"/>
      <c r="MKU4577" s="151"/>
      <c r="MKV4577" s="151"/>
      <c r="MKW4577" s="151"/>
      <c r="MKX4577" s="151"/>
      <c r="MKY4577" s="151"/>
      <c r="MKZ4577" s="151"/>
      <c r="MLA4577" s="151"/>
      <c r="MLB4577" s="151"/>
      <c r="MLC4577" s="151"/>
      <c r="MLD4577" s="151"/>
      <c r="MLE4577" s="151"/>
      <c r="MLF4577" s="151"/>
      <c r="MLG4577" s="151"/>
      <c r="MLH4577" s="151"/>
      <c r="MLI4577" s="151"/>
      <c r="MLJ4577" s="151"/>
      <c r="MLK4577" s="151"/>
      <c r="MLL4577" s="151"/>
      <c r="MLM4577" s="151"/>
      <c r="MLN4577" s="151"/>
      <c r="MLO4577" s="151"/>
      <c r="MLP4577" s="151"/>
      <c r="MLQ4577" s="151"/>
      <c r="MLR4577" s="151"/>
      <c r="MLS4577" s="151"/>
      <c r="MLT4577" s="151"/>
      <c r="MLU4577" s="151"/>
      <c r="MLV4577" s="151"/>
      <c r="MLW4577" s="151"/>
      <c r="MLX4577" s="151"/>
      <c r="MLY4577" s="151"/>
      <c r="MLZ4577" s="151"/>
      <c r="MMA4577" s="151"/>
      <c r="MMB4577" s="151"/>
      <c r="MMC4577" s="151"/>
      <c r="MMD4577" s="151"/>
      <c r="MME4577" s="151"/>
      <c r="MMF4577" s="151"/>
      <c r="MMG4577" s="151"/>
      <c r="MMH4577" s="151"/>
      <c r="MMI4577" s="151"/>
      <c r="MMJ4577" s="151"/>
      <c r="MMK4577" s="151"/>
      <c r="MML4577" s="151"/>
      <c r="MMM4577" s="151"/>
      <c r="MMN4577" s="151"/>
      <c r="MMO4577" s="151"/>
      <c r="MMP4577" s="151"/>
      <c r="MMQ4577" s="151"/>
      <c r="MMR4577" s="151"/>
      <c r="MMS4577" s="151"/>
      <c r="MMT4577" s="151"/>
      <c r="MMU4577" s="151"/>
      <c r="MMV4577" s="151"/>
      <c r="MMW4577" s="151"/>
      <c r="MMX4577" s="151"/>
      <c r="MMY4577" s="151"/>
      <c r="MMZ4577" s="151"/>
      <c r="MNA4577" s="151"/>
      <c r="MNB4577" s="151"/>
      <c r="MNC4577" s="151"/>
      <c r="MND4577" s="151"/>
      <c r="MNE4577" s="151"/>
      <c r="MNF4577" s="151"/>
      <c r="MNG4577" s="151"/>
      <c r="MNH4577" s="151"/>
      <c r="MNI4577" s="151"/>
      <c r="MNJ4577" s="151"/>
      <c r="MNK4577" s="151"/>
      <c r="MNL4577" s="151"/>
      <c r="MNM4577" s="151"/>
      <c r="MNN4577" s="151"/>
      <c r="MNO4577" s="151"/>
      <c r="MNP4577" s="151"/>
      <c r="MNQ4577" s="151"/>
      <c r="MNR4577" s="151"/>
      <c r="MNS4577" s="151"/>
      <c r="MNT4577" s="151"/>
      <c r="MNU4577" s="151"/>
      <c r="MNV4577" s="151"/>
      <c r="MNW4577" s="151"/>
      <c r="MNX4577" s="151"/>
      <c r="MNY4577" s="151"/>
      <c r="MNZ4577" s="151"/>
      <c r="MOA4577" s="151"/>
      <c r="MOB4577" s="151"/>
      <c r="MOC4577" s="151"/>
      <c r="MOD4577" s="151"/>
      <c r="MOE4577" s="151"/>
      <c r="MOF4577" s="151"/>
      <c r="MOG4577" s="151"/>
      <c r="MOH4577" s="151"/>
      <c r="MOI4577" s="151"/>
      <c r="MOJ4577" s="151"/>
      <c r="MOK4577" s="151"/>
      <c r="MOL4577" s="151"/>
      <c r="MOM4577" s="151"/>
      <c r="MON4577" s="151"/>
      <c r="MOO4577" s="151"/>
      <c r="MOP4577" s="151"/>
      <c r="MOQ4577" s="151"/>
      <c r="MOR4577" s="151"/>
      <c r="MOS4577" s="151"/>
      <c r="MOT4577" s="151"/>
      <c r="MOU4577" s="151"/>
      <c r="MOV4577" s="151"/>
      <c r="MOW4577" s="151"/>
      <c r="MOX4577" s="151"/>
      <c r="MOY4577" s="151"/>
      <c r="MOZ4577" s="151"/>
      <c r="MPA4577" s="151"/>
      <c r="MPB4577" s="151"/>
      <c r="MPC4577" s="151"/>
      <c r="MPD4577" s="151"/>
      <c r="MPE4577" s="151"/>
      <c r="MPF4577" s="151"/>
      <c r="MPG4577" s="151"/>
      <c r="MPH4577" s="151"/>
      <c r="MPI4577" s="151"/>
      <c r="MPJ4577" s="151"/>
      <c r="MPK4577" s="151"/>
      <c r="MPL4577" s="151"/>
      <c r="MPM4577" s="151"/>
      <c r="MPN4577" s="151"/>
      <c r="MPO4577" s="151"/>
      <c r="MPP4577" s="151"/>
      <c r="MPQ4577" s="151"/>
      <c r="MPR4577" s="151"/>
      <c r="MPS4577" s="151"/>
      <c r="MPT4577" s="151"/>
      <c r="MPU4577" s="151"/>
      <c r="MPV4577" s="151"/>
      <c r="MPW4577" s="151"/>
      <c r="MPX4577" s="151"/>
      <c r="MPY4577" s="151"/>
      <c r="MPZ4577" s="151"/>
      <c r="MQA4577" s="151"/>
      <c r="MQB4577" s="151"/>
      <c r="MQC4577" s="151"/>
      <c r="MQD4577" s="151"/>
      <c r="MQE4577" s="151"/>
      <c r="MQF4577" s="151"/>
      <c r="MQG4577" s="151"/>
      <c r="MQH4577" s="151"/>
      <c r="MQI4577" s="151"/>
      <c r="MQJ4577" s="151"/>
      <c r="MQK4577" s="151"/>
      <c r="MQL4577" s="151"/>
      <c r="MQM4577" s="151"/>
      <c r="MQN4577" s="151"/>
      <c r="MQO4577" s="151"/>
      <c r="MQP4577" s="151"/>
      <c r="MQQ4577" s="151"/>
      <c r="MQR4577" s="151"/>
      <c r="MQS4577" s="151"/>
      <c r="MQT4577" s="151"/>
      <c r="MQU4577" s="151"/>
      <c r="MQV4577" s="151"/>
      <c r="MQW4577" s="151"/>
      <c r="MQX4577" s="151"/>
      <c r="MQY4577" s="151"/>
      <c r="MQZ4577" s="151"/>
      <c r="MRA4577" s="151"/>
      <c r="MRB4577" s="151"/>
      <c r="MRC4577" s="151"/>
      <c r="MRD4577" s="151"/>
      <c r="MRE4577" s="151"/>
      <c r="MRF4577" s="151"/>
      <c r="MRG4577" s="151"/>
      <c r="MRH4577" s="151"/>
      <c r="MRI4577" s="151"/>
      <c r="MRJ4577" s="151"/>
      <c r="MRK4577" s="151"/>
      <c r="MRL4577" s="151"/>
      <c r="MRM4577" s="151"/>
      <c r="MRN4577" s="151"/>
      <c r="MRO4577" s="151"/>
      <c r="MRP4577" s="151"/>
      <c r="MRQ4577" s="151"/>
      <c r="MRR4577" s="151"/>
      <c r="MRS4577" s="151"/>
      <c r="MRT4577" s="151"/>
      <c r="MRU4577" s="151"/>
      <c r="MRV4577" s="151"/>
      <c r="MRW4577" s="151"/>
      <c r="MRX4577" s="151"/>
      <c r="MRY4577" s="151"/>
      <c r="MRZ4577" s="151"/>
      <c r="MSA4577" s="151"/>
      <c r="MSB4577" s="151"/>
      <c r="MSC4577" s="151"/>
      <c r="MSD4577" s="151"/>
      <c r="MSE4577" s="151"/>
      <c r="MSF4577" s="151"/>
      <c r="MSG4577" s="151"/>
      <c r="MSH4577" s="151"/>
      <c r="MSI4577" s="151"/>
      <c r="MSJ4577" s="151"/>
      <c r="MSK4577" s="151"/>
      <c r="MSL4577" s="151"/>
      <c r="MSM4577" s="151"/>
      <c r="MSN4577" s="151"/>
      <c r="MSO4577" s="151"/>
      <c r="MSP4577" s="151"/>
      <c r="MSQ4577" s="151"/>
      <c r="MSR4577" s="151"/>
      <c r="MSS4577" s="151"/>
      <c r="MST4577" s="151"/>
      <c r="MSU4577" s="151"/>
      <c r="MSV4577" s="151"/>
      <c r="MSW4577" s="151"/>
      <c r="MSX4577" s="151"/>
      <c r="MSY4577" s="151"/>
      <c r="MSZ4577" s="151"/>
      <c r="MTA4577" s="151"/>
      <c r="MTB4577" s="151"/>
      <c r="MTC4577" s="151"/>
      <c r="MTD4577" s="151"/>
      <c r="MTE4577" s="151"/>
      <c r="MTF4577" s="151"/>
      <c r="MTG4577" s="151"/>
      <c r="MTH4577" s="151"/>
      <c r="MTI4577" s="151"/>
      <c r="MTJ4577" s="151"/>
      <c r="MTK4577" s="151"/>
      <c r="MTL4577" s="151"/>
      <c r="MTM4577" s="151"/>
      <c r="MTN4577" s="151"/>
      <c r="MTO4577" s="151"/>
      <c r="MTP4577" s="151"/>
      <c r="MTQ4577" s="151"/>
      <c r="MTR4577" s="151"/>
      <c r="MTS4577" s="151"/>
      <c r="MTT4577" s="151"/>
      <c r="MTU4577" s="151"/>
      <c r="MTV4577" s="151"/>
      <c r="MTW4577" s="151"/>
      <c r="MTX4577" s="151"/>
      <c r="MTY4577" s="151"/>
      <c r="MTZ4577" s="151"/>
      <c r="MUA4577" s="151"/>
      <c r="MUB4577" s="151"/>
      <c r="MUC4577" s="151"/>
      <c r="MUD4577" s="151"/>
      <c r="MUE4577" s="151"/>
      <c r="MUF4577" s="151"/>
      <c r="MUG4577" s="151"/>
      <c r="MUH4577" s="151"/>
      <c r="MUI4577" s="151"/>
      <c r="MUJ4577" s="151"/>
      <c r="MUK4577" s="151"/>
      <c r="MUL4577" s="151"/>
      <c r="MUM4577" s="151"/>
      <c r="MUN4577" s="151"/>
      <c r="MUO4577" s="151"/>
      <c r="MUP4577" s="151"/>
      <c r="MUQ4577" s="151"/>
      <c r="MUR4577" s="151"/>
      <c r="MUS4577" s="151"/>
      <c r="MUT4577" s="151"/>
      <c r="MUU4577" s="151"/>
      <c r="MUV4577" s="151"/>
      <c r="MUW4577" s="151"/>
      <c r="MUX4577" s="151"/>
      <c r="MUY4577" s="151"/>
      <c r="MUZ4577" s="151"/>
      <c r="MVA4577" s="151"/>
      <c r="MVB4577" s="151"/>
      <c r="MVC4577" s="151"/>
      <c r="MVD4577" s="151"/>
      <c r="MVE4577" s="151"/>
      <c r="MVF4577" s="151"/>
      <c r="MVG4577" s="151"/>
      <c r="MVH4577" s="151"/>
      <c r="MVI4577" s="151"/>
      <c r="MVJ4577" s="151"/>
      <c r="MVK4577" s="151"/>
      <c r="MVL4577" s="151"/>
      <c r="MVM4577" s="151"/>
      <c r="MVN4577" s="151"/>
      <c r="MVO4577" s="151"/>
      <c r="MVP4577" s="151"/>
      <c r="MVQ4577" s="151"/>
      <c r="MVR4577" s="151"/>
      <c r="MVS4577" s="151"/>
      <c r="MVT4577" s="151"/>
      <c r="MVU4577" s="151"/>
      <c r="MVV4577" s="151"/>
      <c r="MVW4577" s="151"/>
      <c r="MVX4577" s="151"/>
      <c r="MVY4577" s="151"/>
      <c r="MVZ4577" s="151"/>
      <c r="MWA4577" s="151"/>
      <c r="MWB4577" s="151"/>
      <c r="MWC4577" s="151"/>
      <c r="MWD4577" s="151"/>
      <c r="MWE4577" s="151"/>
      <c r="MWF4577" s="151"/>
      <c r="MWG4577" s="151"/>
      <c r="MWH4577" s="151"/>
      <c r="MWI4577" s="151"/>
      <c r="MWJ4577" s="151"/>
      <c r="MWK4577" s="151"/>
      <c r="MWL4577" s="151"/>
      <c r="MWM4577" s="151"/>
      <c r="MWN4577" s="151"/>
      <c r="MWO4577" s="151"/>
      <c r="MWP4577" s="151"/>
      <c r="MWQ4577" s="151"/>
      <c r="MWR4577" s="151"/>
      <c r="MWS4577" s="151"/>
      <c r="MWT4577" s="151"/>
      <c r="MWU4577" s="151"/>
      <c r="MWV4577" s="151"/>
      <c r="MWW4577" s="151"/>
      <c r="MWX4577" s="151"/>
      <c r="MWY4577" s="151"/>
      <c r="MWZ4577" s="151"/>
      <c r="MXA4577" s="151"/>
      <c r="MXB4577" s="151"/>
      <c r="MXC4577" s="151"/>
      <c r="MXD4577" s="151"/>
      <c r="MXE4577" s="151"/>
      <c r="MXF4577" s="151"/>
      <c r="MXG4577" s="151"/>
      <c r="MXH4577" s="151"/>
      <c r="MXI4577" s="151"/>
      <c r="MXJ4577" s="151"/>
      <c r="MXK4577" s="151"/>
      <c r="MXL4577" s="151"/>
      <c r="MXM4577" s="151"/>
      <c r="MXN4577" s="151"/>
      <c r="MXO4577" s="151"/>
      <c r="MXP4577" s="151"/>
      <c r="MXQ4577" s="151"/>
      <c r="MXR4577" s="151"/>
      <c r="MXS4577" s="151"/>
      <c r="MXT4577" s="151"/>
      <c r="MXU4577" s="151"/>
      <c r="MXV4577" s="151"/>
      <c r="MXW4577" s="151"/>
      <c r="MXX4577" s="151"/>
      <c r="MXY4577" s="151"/>
      <c r="MXZ4577" s="151"/>
      <c r="MYA4577" s="151"/>
      <c r="MYB4577" s="151"/>
      <c r="MYC4577" s="151"/>
      <c r="MYD4577" s="151"/>
      <c r="MYE4577" s="151"/>
      <c r="MYF4577" s="151"/>
      <c r="MYG4577" s="151"/>
      <c r="MYH4577" s="151"/>
      <c r="MYI4577" s="151"/>
      <c r="MYJ4577" s="151"/>
      <c r="MYK4577" s="151"/>
      <c r="MYL4577" s="151"/>
      <c r="MYM4577" s="151"/>
      <c r="MYN4577" s="151"/>
      <c r="MYO4577" s="151"/>
      <c r="MYP4577" s="151"/>
      <c r="MYQ4577" s="151"/>
      <c r="MYR4577" s="151"/>
      <c r="MYS4577" s="151"/>
      <c r="MYT4577" s="151"/>
      <c r="MYU4577" s="151"/>
      <c r="MYV4577" s="151"/>
      <c r="MYW4577" s="151"/>
      <c r="MYX4577" s="151"/>
      <c r="MYY4577" s="151"/>
      <c r="MYZ4577" s="151"/>
      <c r="MZA4577" s="151"/>
      <c r="MZB4577" s="151"/>
      <c r="MZC4577" s="151"/>
      <c r="MZD4577" s="151"/>
      <c r="MZE4577" s="151"/>
      <c r="MZF4577" s="151"/>
      <c r="MZG4577" s="151"/>
      <c r="MZH4577" s="151"/>
      <c r="MZI4577" s="151"/>
      <c r="MZJ4577" s="151"/>
      <c r="MZK4577" s="151"/>
      <c r="MZL4577" s="151"/>
      <c r="MZM4577" s="151"/>
      <c r="MZN4577" s="151"/>
      <c r="MZO4577" s="151"/>
      <c r="MZP4577" s="151"/>
      <c r="MZQ4577" s="151"/>
      <c r="MZR4577" s="151"/>
      <c r="MZS4577" s="151"/>
      <c r="MZT4577" s="151"/>
      <c r="MZU4577" s="151"/>
      <c r="MZV4577" s="151"/>
      <c r="MZW4577" s="151"/>
      <c r="MZX4577" s="151"/>
      <c r="MZY4577" s="151"/>
      <c r="MZZ4577" s="151"/>
      <c r="NAA4577" s="151"/>
      <c r="NAB4577" s="151"/>
      <c r="NAC4577" s="151"/>
      <c r="NAD4577" s="151"/>
      <c r="NAE4577" s="151"/>
      <c r="NAF4577" s="151"/>
      <c r="NAG4577" s="151"/>
      <c r="NAH4577" s="151"/>
      <c r="NAI4577" s="151"/>
      <c r="NAJ4577" s="151"/>
      <c r="NAK4577" s="151"/>
      <c r="NAL4577" s="151"/>
      <c r="NAM4577" s="151"/>
      <c r="NAN4577" s="151"/>
      <c r="NAO4577" s="151"/>
      <c r="NAP4577" s="151"/>
      <c r="NAQ4577" s="151"/>
      <c r="NAR4577" s="151"/>
      <c r="NAS4577" s="151"/>
      <c r="NAT4577" s="151"/>
      <c r="NAU4577" s="151"/>
      <c r="NAV4577" s="151"/>
      <c r="NAW4577" s="151"/>
      <c r="NAX4577" s="151"/>
      <c r="NAY4577" s="151"/>
      <c r="NAZ4577" s="151"/>
      <c r="NBA4577" s="151"/>
      <c r="NBB4577" s="151"/>
      <c r="NBC4577" s="151"/>
      <c r="NBD4577" s="151"/>
      <c r="NBE4577" s="151"/>
      <c r="NBF4577" s="151"/>
      <c r="NBG4577" s="151"/>
      <c r="NBH4577" s="151"/>
      <c r="NBI4577" s="151"/>
      <c r="NBJ4577" s="151"/>
      <c r="NBK4577" s="151"/>
      <c r="NBL4577" s="151"/>
      <c r="NBM4577" s="151"/>
      <c r="NBN4577" s="151"/>
      <c r="NBO4577" s="151"/>
      <c r="NBP4577" s="151"/>
      <c r="NBQ4577" s="151"/>
      <c r="NBR4577" s="151"/>
      <c r="NBS4577" s="151"/>
      <c r="NBT4577" s="151"/>
      <c r="NBU4577" s="151"/>
      <c r="NBV4577" s="151"/>
      <c r="NBW4577" s="151"/>
      <c r="NBX4577" s="151"/>
      <c r="NBY4577" s="151"/>
      <c r="NBZ4577" s="151"/>
      <c r="NCA4577" s="151"/>
      <c r="NCB4577" s="151"/>
      <c r="NCC4577" s="151"/>
      <c r="NCD4577" s="151"/>
      <c r="NCE4577" s="151"/>
      <c r="NCF4577" s="151"/>
      <c r="NCG4577" s="151"/>
      <c r="NCH4577" s="151"/>
      <c r="NCI4577" s="151"/>
      <c r="NCJ4577" s="151"/>
      <c r="NCK4577" s="151"/>
      <c r="NCL4577" s="151"/>
      <c r="NCM4577" s="151"/>
      <c r="NCN4577" s="151"/>
      <c r="NCO4577" s="151"/>
      <c r="NCP4577" s="151"/>
      <c r="NCQ4577" s="151"/>
      <c r="NCR4577" s="151"/>
      <c r="NCS4577" s="151"/>
      <c r="NCT4577" s="151"/>
      <c r="NCU4577" s="151"/>
      <c r="NCV4577" s="151"/>
      <c r="NCW4577" s="151"/>
      <c r="NCX4577" s="151"/>
      <c r="NCY4577" s="151"/>
      <c r="NCZ4577" s="151"/>
      <c r="NDA4577" s="151"/>
      <c r="NDB4577" s="151"/>
      <c r="NDC4577" s="151"/>
      <c r="NDD4577" s="151"/>
      <c r="NDE4577" s="151"/>
      <c r="NDF4577" s="151"/>
      <c r="NDG4577" s="151"/>
      <c r="NDH4577" s="151"/>
      <c r="NDI4577" s="151"/>
      <c r="NDJ4577" s="151"/>
      <c r="NDK4577" s="151"/>
      <c r="NDL4577" s="151"/>
      <c r="NDM4577" s="151"/>
      <c r="NDN4577" s="151"/>
      <c r="NDO4577" s="151"/>
      <c r="NDP4577" s="151"/>
      <c r="NDQ4577" s="151"/>
      <c r="NDR4577" s="151"/>
      <c r="NDS4577" s="151"/>
      <c r="NDT4577" s="151"/>
      <c r="NDU4577" s="151"/>
      <c r="NDV4577" s="151"/>
      <c r="NDW4577" s="151"/>
      <c r="NDX4577" s="151"/>
      <c r="NDY4577" s="151"/>
      <c r="NDZ4577" s="151"/>
      <c r="NEA4577" s="151"/>
      <c r="NEB4577" s="151"/>
      <c r="NEC4577" s="151"/>
      <c r="NED4577" s="151"/>
      <c r="NEE4577" s="151"/>
      <c r="NEF4577" s="151"/>
      <c r="NEG4577" s="151"/>
      <c r="NEH4577" s="151"/>
      <c r="NEI4577" s="151"/>
      <c r="NEJ4577" s="151"/>
      <c r="NEK4577" s="151"/>
      <c r="NEL4577" s="151"/>
      <c r="NEM4577" s="151"/>
      <c r="NEN4577" s="151"/>
      <c r="NEO4577" s="151"/>
      <c r="NEP4577" s="151"/>
      <c r="NEQ4577" s="151"/>
      <c r="NER4577" s="151"/>
      <c r="NES4577" s="151"/>
      <c r="NET4577" s="151"/>
      <c r="NEU4577" s="151"/>
      <c r="NEV4577" s="151"/>
      <c r="NEW4577" s="151"/>
      <c r="NEX4577" s="151"/>
      <c r="NEY4577" s="151"/>
      <c r="NEZ4577" s="151"/>
      <c r="NFA4577" s="151"/>
      <c r="NFB4577" s="151"/>
      <c r="NFC4577" s="151"/>
      <c r="NFD4577" s="151"/>
      <c r="NFE4577" s="151"/>
      <c r="NFF4577" s="151"/>
      <c r="NFG4577" s="151"/>
      <c r="NFH4577" s="151"/>
      <c r="NFI4577" s="151"/>
      <c r="NFJ4577" s="151"/>
      <c r="NFK4577" s="151"/>
      <c r="NFL4577" s="151"/>
      <c r="NFM4577" s="151"/>
      <c r="NFN4577" s="151"/>
      <c r="NFO4577" s="151"/>
      <c r="NFP4577" s="151"/>
      <c r="NFQ4577" s="151"/>
      <c r="NFR4577" s="151"/>
      <c r="NFS4577" s="151"/>
      <c r="NFT4577" s="151"/>
      <c r="NFU4577" s="151"/>
      <c r="NFV4577" s="151"/>
      <c r="NFW4577" s="151"/>
      <c r="NFX4577" s="151"/>
      <c r="NFY4577" s="151"/>
      <c r="NFZ4577" s="151"/>
      <c r="NGA4577" s="151"/>
      <c r="NGB4577" s="151"/>
      <c r="NGC4577" s="151"/>
      <c r="NGD4577" s="151"/>
      <c r="NGE4577" s="151"/>
      <c r="NGF4577" s="151"/>
      <c r="NGG4577" s="151"/>
      <c r="NGH4577" s="151"/>
      <c r="NGI4577" s="151"/>
      <c r="NGJ4577" s="151"/>
      <c r="NGK4577" s="151"/>
      <c r="NGL4577" s="151"/>
      <c r="NGM4577" s="151"/>
      <c r="NGN4577" s="151"/>
      <c r="NGO4577" s="151"/>
      <c r="NGP4577" s="151"/>
      <c r="NGQ4577" s="151"/>
      <c r="NGR4577" s="151"/>
      <c r="NGS4577" s="151"/>
      <c r="NGT4577" s="151"/>
      <c r="NGU4577" s="151"/>
      <c r="NGV4577" s="151"/>
      <c r="NGW4577" s="151"/>
      <c r="NGX4577" s="151"/>
      <c r="NGY4577" s="151"/>
      <c r="NGZ4577" s="151"/>
      <c r="NHA4577" s="151"/>
      <c r="NHB4577" s="151"/>
      <c r="NHC4577" s="151"/>
      <c r="NHD4577" s="151"/>
      <c r="NHE4577" s="151"/>
      <c r="NHF4577" s="151"/>
      <c r="NHG4577" s="151"/>
      <c r="NHH4577" s="151"/>
      <c r="NHI4577" s="151"/>
      <c r="NHJ4577" s="151"/>
      <c r="NHK4577" s="151"/>
      <c r="NHL4577" s="151"/>
      <c r="NHM4577" s="151"/>
      <c r="NHN4577" s="151"/>
      <c r="NHO4577" s="151"/>
      <c r="NHP4577" s="151"/>
      <c r="NHQ4577" s="151"/>
      <c r="NHR4577" s="151"/>
      <c r="NHS4577" s="151"/>
      <c r="NHT4577" s="151"/>
      <c r="NHU4577" s="151"/>
      <c r="NHV4577" s="151"/>
      <c r="NHW4577" s="151"/>
      <c r="NHX4577" s="151"/>
      <c r="NHY4577" s="151"/>
      <c r="NHZ4577" s="151"/>
      <c r="NIA4577" s="151"/>
      <c r="NIB4577" s="151"/>
      <c r="NIC4577" s="151"/>
      <c r="NID4577" s="151"/>
      <c r="NIE4577" s="151"/>
      <c r="NIF4577" s="151"/>
      <c r="NIG4577" s="151"/>
      <c r="NIH4577" s="151"/>
      <c r="NII4577" s="151"/>
      <c r="NIJ4577" s="151"/>
      <c r="NIK4577" s="151"/>
      <c r="NIL4577" s="151"/>
      <c r="NIM4577" s="151"/>
      <c r="NIN4577" s="151"/>
      <c r="NIO4577" s="151"/>
      <c r="NIP4577" s="151"/>
      <c r="NIQ4577" s="151"/>
      <c r="NIR4577" s="151"/>
      <c r="NIS4577" s="151"/>
      <c r="NIT4577" s="151"/>
      <c r="NIU4577" s="151"/>
      <c r="NIV4577" s="151"/>
      <c r="NIW4577" s="151"/>
      <c r="NIX4577" s="151"/>
      <c r="NIY4577" s="151"/>
      <c r="NIZ4577" s="151"/>
      <c r="NJA4577" s="151"/>
      <c r="NJB4577" s="151"/>
      <c r="NJC4577" s="151"/>
      <c r="NJD4577" s="151"/>
      <c r="NJE4577" s="151"/>
      <c r="NJF4577" s="151"/>
      <c r="NJG4577" s="151"/>
      <c r="NJH4577" s="151"/>
      <c r="NJI4577" s="151"/>
      <c r="NJJ4577" s="151"/>
      <c r="NJK4577" s="151"/>
      <c r="NJL4577" s="151"/>
      <c r="NJM4577" s="151"/>
      <c r="NJN4577" s="151"/>
      <c r="NJO4577" s="151"/>
      <c r="NJP4577" s="151"/>
      <c r="NJQ4577" s="151"/>
      <c r="NJR4577" s="151"/>
      <c r="NJS4577" s="151"/>
      <c r="NJT4577" s="151"/>
      <c r="NJU4577" s="151"/>
      <c r="NJV4577" s="151"/>
      <c r="NJW4577" s="151"/>
      <c r="NJX4577" s="151"/>
      <c r="NJY4577" s="151"/>
      <c r="NJZ4577" s="151"/>
      <c r="NKA4577" s="151"/>
      <c r="NKB4577" s="151"/>
      <c r="NKC4577" s="151"/>
      <c r="NKD4577" s="151"/>
      <c r="NKE4577" s="151"/>
      <c r="NKF4577" s="151"/>
      <c r="NKG4577" s="151"/>
      <c r="NKH4577" s="151"/>
      <c r="NKI4577" s="151"/>
      <c r="NKJ4577" s="151"/>
      <c r="NKK4577" s="151"/>
      <c r="NKL4577" s="151"/>
      <c r="NKM4577" s="151"/>
      <c r="NKN4577" s="151"/>
      <c r="NKO4577" s="151"/>
      <c r="NKP4577" s="151"/>
      <c r="NKQ4577" s="151"/>
      <c r="NKR4577" s="151"/>
      <c r="NKS4577" s="151"/>
      <c r="NKT4577" s="151"/>
      <c r="NKU4577" s="151"/>
      <c r="NKV4577" s="151"/>
      <c r="NKW4577" s="151"/>
      <c r="NKX4577" s="151"/>
      <c r="NKY4577" s="151"/>
      <c r="NKZ4577" s="151"/>
      <c r="NLA4577" s="151"/>
      <c r="NLB4577" s="151"/>
      <c r="NLC4577" s="151"/>
      <c r="NLD4577" s="151"/>
      <c r="NLE4577" s="151"/>
      <c r="NLF4577" s="151"/>
      <c r="NLG4577" s="151"/>
      <c r="NLH4577" s="151"/>
      <c r="NLI4577" s="151"/>
      <c r="NLJ4577" s="151"/>
      <c r="NLK4577" s="151"/>
      <c r="NLL4577" s="151"/>
      <c r="NLM4577" s="151"/>
      <c r="NLN4577" s="151"/>
      <c r="NLO4577" s="151"/>
      <c r="NLP4577" s="151"/>
      <c r="NLQ4577" s="151"/>
      <c r="NLR4577" s="151"/>
      <c r="NLS4577" s="151"/>
      <c r="NLT4577" s="151"/>
      <c r="NLU4577" s="151"/>
      <c r="NLV4577" s="151"/>
      <c r="NLW4577" s="151"/>
      <c r="NLX4577" s="151"/>
      <c r="NLY4577" s="151"/>
      <c r="NLZ4577" s="151"/>
      <c r="NMA4577" s="151"/>
      <c r="NMB4577" s="151"/>
      <c r="NMC4577" s="151"/>
      <c r="NMD4577" s="151"/>
      <c r="NME4577" s="151"/>
      <c r="NMF4577" s="151"/>
      <c r="NMG4577" s="151"/>
      <c r="NMH4577" s="151"/>
      <c r="NMI4577" s="151"/>
      <c r="NMJ4577" s="151"/>
      <c r="NMK4577" s="151"/>
      <c r="NML4577" s="151"/>
      <c r="NMM4577" s="151"/>
      <c r="NMN4577" s="151"/>
      <c r="NMO4577" s="151"/>
      <c r="NMP4577" s="151"/>
      <c r="NMQ4577" s="151"/>
      <c r="NMR4577" s="151"/>
      <c r="NMS4577" s="151"/>
      <c r="NMT4577" s="151"/>
      <c r="NMU4577" s="151"/>
      <c r="NMV4577" s="151"/>
      <c r="NMW4577" s="151"/>
      <c r="NMX4577" s="151"/>
      <c r="NMY4577" s="151"/>
      <c r="NMZ4577" s="151"/>
      <c r="NNA4577" s="151"/>
      <c r="NNB4577" s="151"/>
      <c r="NNC4577" s="151"/>
      <c r="NND4577" s="151"/>
      <c r="NNE4577" s="151"/>
      <c r="NNF4577" s="151"/>
      <c r="NNG4577" s="151"/>
      <c r="NNH4577" s="151"/>
      <c r="NNI4577" s="151"/>
      <c r="NNJ4577" s="151"/>
      <c r="NNK4577" s="151"/>
      <c r="NNL4577" s="151"/>
      <c r="NNM4577" s="151"/>
      <c r="NNN4577" s="151"/>
      <c r="NNO4577" s="151"/>
      <c r="NNP4577" s="151"/>
      <c r="NNQ4577" s="151"/>
      <c r="NNR4577" s="151"/>
      <c r="NNS4577" s="151"/>
      <c r="NNT4577" s="151"/>
      <c r="NNU4577" s="151"/>
      <c r="NNV4577" s="151"/>
      <c r="NNW4577" s="151"/>
      <c r="NNX4577" s="151"/>
      <c r="NNY4577" s="151"/>
      <c r="NNZ4577" s="151"/>
      <c r="NOA4577" s="151"/>
      <c r="NOB4577" s="151"/>
      <c r="NOC4577" s="151"/>
      <c r="NOD4577" s="151"/>
      <c r="NOE4577" s="151"/>
      <c r="NOF4577" s="151"/>
      <c r="NOG4577" s="151"/>
      <c r="NOH4577" s="151"/>
      <c r="NOI4577" s="151"/>
      <c r="NOJ4577" s="151"/>
      <c r="NOK4577" s="151"/>
      <c r="NOL4577" s="151"/>
      <c r="NOM4577" s="151"/>
      <c r="NON4577" s="151"/>
      <c r="NOO4577" s="151"/>
      <c r="NOP4577" s="151"/>
      <c r="NOQ4577" s="151"/>
      <c r="NOR4577" s="151"/>
      <c r="NOS4577" s="151"/>
      <c r="NOT4577" s="151"/>
      <c r="NOU4577" s="151"/>
      <c r="NOV4577" s="151"/>
      <c r="NOW4577" s="151"/>
      <c r="NOX4577" s="151"/>
      <c r="NOY4577" s="151"/>
      <c r="NOZ4577" s="151"/>
      <c r="NPA4577" s="151"/>
      <c r="NPB4577" s="151"/>
      <c r="NPC4577" s="151"/>
      <c r="NPD4577" s="151"/>
      <c r="NPE4577" s="151"/>
      <c r="NPF4577" s="151"/>
      <c r="NPG4577" s="151"/>
      <c r="NPH4577" s="151"/>
      <c r="NPI4577" s="151"/>
      <c r="NPJ4577" s="151"/>
      <c r="NPK4577" s="151"/>
      <c r="NPL4577" s="151"/>
      <c r="NPM4577" s="151"/>
      <c r="NPN4577" s="151"/>
      <c r="NPO4577" s="151"/>
      <c r="NPP4577" s="151"/>
      <c r="NPQ4577" s="151"/>
      <c r="NPR4577" s="151"/>
      <c r="NPS4577" s="151"/>
      <c r="NPT4577" s="151"/>
      <c r="NPU4577" s="151"/>
      <c r="NPV4577" s="151"/>
      <c r="NPW4577" s="151"/>
      <c r="NPX4577" s="151"/>
      <c r="NPY4577" s="151"/>
      <c r="NPZ4577" s="151"/>
      <c r="NQA4577" s="151"/>
      <c r="NQB4577" s="151"/>
      <c r="NQC4577" s="151"/>
      <c r="NQD4577" s="151"/>
      <c r="NQE4577" s="151"/>
      <c r="NQF4577" s="151"/>
      <c r="NQG4577" s="151"/>
      <c r="NQH4577" s="151"/>
      <c r="NQI4577" s="151"/>
      <c r="NQJ4577" s="151"/>
      <c r="NQK4577" s="151"/>
      <c r="NQL4577" s="151"/>
      <c r="NQM4577" s="151"/>
      <c r="NQN4577" s="151"/>
      <c r="NQO4577" s="151"/>
      <c r="NQP4577" s="151"/>
      <c r="NQQ4577" s="151"/>
      <c r="NQR4577" s="151"/>
      <c r="NQS4577" s="151"/>
      <c r="NQT4577" s="151"/>
      <c r="NQU4577" s="151"/>
      <c r="NQV4577" s="151"/>
      <c r="NQW4577" s="151"/>
      <c r="NQX4577" s="151"/>
      <c r="NQY4577" s="151"/>
      <c r="NQZ4577" s="151"/>
      <c r="NRA4577" s="151"/>
      <c r="NRB4577" s="151"/>
      <c r="NRC4577" s="151"/>
      <c r="NRD4577" s="151"/>
      <c r="NRE4577" s="151"/>
      <c r="NRF4577" s="151"/>
      <c r="NRG4577" s="151"/>
      <c r="NRH4577" s="151"/>
      <c r="NRI4577" s="151"/>
      <c r="NRJ4577" s="151"/>
      <c r="NRK4577" s="151"/>
      <c r="NRL4577" s="151"/>
      <c r="NRM4577" s="151"/>
      <c r="NRN4577" s="151"/>
      <c r="NRO4577" s="151"/>
      <c r="NRP4577" s="151"/>
      <c r="NRQ4577" s="151"/>
      <c r="NRR4577" s="151"/>
      <c r="NRS4577" s="151"/>
      <c r="NRT4577" s="151"/>
      <c r="NRU4577" s="151"/>
      <c r="NRV4577" s="151"/>
      <c r="NRW4577" s="151"/>
      <c r="NRX4577" s="151"/>
      <c r="NRY4577" s="151"/>
      <c r="NRZ4577" s="151"/>
      <c r="NSA4577" s="151"/>
      <c r="NSB4577" s="151"/>
      <c r="NSC4577" s="151"/>
      <c r="NSD4577" s="151"/>
      <c r="NSE4577" s="151"/>
      <c r="NSF4577" s="151"/>
      <c r="NSG4577" s="151"/>
      <c r="NSH4577" s="151"/>
      <c r="NSI4577" s="151"/>
      <c r="NSJ4577" s="151"/>
      <c r="NSK4577" s="151"/>
      <c r="NSL4577" s="151"/>
      <c r="NSM4577" s="151"/>
      <c r="NSN4577" s="151"/>
      <c r="NSO4577" s="151"/>
      <c r="NSP4577" s="151"/>
      <c r="NSQ4577" s="151"/>
      <c r="NSR4577" s="151"/>
      <c r="NSS4577" s="151"/>
      <c r="NST4577" s="151"/>
      <c r="NSU4577" s="151"/>
      <c r="NSV4577" s="151"/>
      <c r="NSW4577" s="151"/>
      <c r="NSX4577" s="151"/>
      <c r="NSY4577" s="151"/>
      <c r="NSZ4577" s="151"/>
      <c r="NTA4577" s="151"/>
      <c r="NTB4577" s="151"/>
      <c r="NTC4577" s="151"/>
      <c r="NTD4577" s="151"/>
      <c r="NTE4577" s="151"/>
      <c r="NTF4577" s="151"/>
      <c r="NTG4577" s="151"/>
      <c r="NTH4577" s="151"/>
      <c r="NTI4577" s="151"/>
      <c r="NTJ4577" s="151"/>
      <c r="NTK4577" s="151"/>
      <c r="NTL4577" s="151"/>
      <c r="NTM4577" s="151"/>
      <c r="NTN4577" s="151"/>
      <c r="NTO4577" s="151"/>
      <c r="NTP4577" s="151"/>
      <c r="NTQ4577" s="151"/>
      <c r="NTR4577" s="151"/>
      <c r="NTS4577" s="151"/>
      <c r="NTT4577" s="151"/>
      <c r="NTU4577" s="151"/>
      <c r="NTV4577" s="151"/>
      <c r="NTW4577" s="151"/>
      <c r="NTX4577" s="151"/>
      <c r="NTY4577" s="151"/>
      <c r="NTZ4577" s="151"/>
      <c r="NUA4577" s="151"/>
      <c r="NUB4577" s="151"/>
      <c r="NUC4577" s="151"/>
      <c r="NUD4577" s="151"/>
      <c r="NUE4577" s="151"/>
      <c r="NUF4577" s="151"/>
      <c r="NUG4577" s="151"/>
      <c r="NUH4577" s="151"/>
      <c r="NUI4577" s="151"/>
      <c r="NUJ4577" s="151"/>
      <c r="NUK4577" s="151"/>
      <c r="NUL4577" s="151"/>
      <c r="NUM4577" s="151"/>
      <c r="NUN4577" s="151"/>
      <c r="NUO4577" s="151"/>
      <c r="NUP4577" s="151"/>
      <c r="NUQ4577" s="151"/>
      <c r="NUR4577" s="151"/>
      <c r="NUS4577" s="151"/>
      <c r="NUT4577" s="151"/>
      <c r="NUU4577" s="151"/>
      <c r="NUV4577" s="151"/>
      <c r="NUW4577" s="151"/>
      <c r="NUX4577" s="151"/>
      <c r="NUY4577" s="151"/>
      <c r="NUZ4577" s="151"/>
      <c r="NVA4577" s="151"/>
      <c r="NVB4577" s="151"/>
      <c r="NVC4577" s="151"/>
      <c r="NVD4577" s="151"/>
      <c r="NVE4577" s="151"/>
      <c r="NVF4577" s="151"/>
      <c r="NVG4577" s="151"/>
      <c r="NVH4577" s="151"/>
      <c r="NVI4577" s="151"/>
      <c r="NVJ4577" s="151"/>
      <c r="NVK4577" s="151"/>
      <c r="NVL4577" s="151"/>
      <c r="NVM4577" s="151"/>
      <c r="NVN4577" s="151"/>
      <c r="NVO4577" s="151"/>
      <c r="NVP4577" s="151"/>
      <c r="NVQ4577" s="151"/>
      <c r="NVR4577" s="151"/>
      <c r="NVS4577" s="151"/>
      <c r="NVT4577" s="151"/>
      <c r="NVU4577" s="151"/>
      <c r="NVV4577" s="151"/>
      <c r="NVW4577" s="151"/>
      <c r="NVX4577" s="151"/>
      <c r="NVY4577" s="151"/>
      <c r="NVZ4577" s="151"/>
      <c r="NWA4577" s="151"/>
      <c r="NWB4577" s="151"/>
      <c r="NWC4577" s="151"/>
      <c r="NWD4577" s="151"/>
      <c r="NWE4577" s="151"/>
      <c r="NWF4577" s="151"/>
      <c r="NWG4577" s="151"/>
      <c r="NWH4577" s="151"/>
      <c r="NWI4577" s="151"/>
      <c r="NWJ4577" s="151"/>
      <c r="NWK4577" s="151"/>
      <c r="NWL4577" s="151"/>
      <c r="NWM4577" s="151"/>
      <c r="NWN4577" s="151"/>
      <c r="NWO4577" s="151"/>
      <c r="NWP4577" s="151"/>
      <c r="NWQ4577" s="151"/>
      <c r="NWR4577" s="151"/>
      <c r="NWS4577" s="151"/>
      <c r="NWT4577" s="151"/>
      <c r="NWU4577" s="151"/>
      <c r="NWV4577" s="151"/>
      <c r="NWW4577" s="151"/>
      <c r="NWX4577" s="151"/>
      <c r="NWY4577" s="151"/>
      <c r="NWZ4577" s="151"/>
      <c r="NXA4577" s="151"/>
      <c r="NXB4577" s="151"/>
      <c r="NXC4577" s="151"/>
      <c r="NXD4577" s="151"/>
      <c r="NXE4577" s="151"/>
      <c r="NXF4577" s="151"/>
      <c r="NXG4577" s="151"/>
      <c r="NXH4577" s="151"/>
      <c r="NXI4577" s="151"/>
      <c r="NXJ4577" s="151"/>
      <c r="NXK4577" s="151"/>
      <c r="NXL4577" s="151"/>
      <c r="NXM4577" s="151"/>
      <c r="NXN4577" s="151"/>
      <c r="NXO4577" s="151"/>
      <c r="NXP4577" s="151"/>
      <c r="NXQ4577" s="151"/>
      <c r="NXR4577" s="151"/>
      <c r="NXS4577" s="151"/>
      <c r="NXT4577" s="151"/>
      <c r="NXU4577" s="151"/>
      <c r="NXV4577" s="151"/>
      <c r="NXW4577" s="151"/>
      <c r="NXX4577" s="151"/>
      <c r="NXY4577" s="151"/>
      <c r="NXZ4577" s="151"/>
      <c r="NYA4577" s="151"/>
      <c r="NYB4577" s="151"/>
      <c r="NYC4577" s="151"/>
      <c r="NYD4577" s="151"/>
      <c r="NYE4577" s="151"/>
      <c r="NYF4577" s="151"/>
      <c r="NYG4577" s="151"/>
      <c r="NYH4577" s="151"/>
      <c r="NYI4577" s="151"/>
      <c r="NYJ4577" s="151"/>
      <c r="NYK4577" s="151"/>
      <c r="NYL4577" s="151"/>
      <c r="NYM4577" s="151"/>
      <c r="NYN4577" s="151"/>
      <c r="NYO4577" s="151"/>
      <c r="NYP4577" s="151"/>
      <c r="NYQ4577" s="151"/>
      <c r="NYR4577" s="151"/>
      <c r="NYS4577" s="151"/>
      <c r="NYT4577" s="151"/>
      <c r="NYU4577" s="151"/>
      <c r="NYV4577" s="151"/>
      <c r="NYW4577" s="151"/>
      <c r="NYX4577" s="151"/>
      <c r="NYY4577" s="151"/>
      <c r="NYZ4577" s="151"/>
      <c r="NZA4577" s="151"/>
      <c r="NZB4577" s="151"/>
      <c r="NZC4577" s="151"/>
      <c r="NZD4577" s="151"/>
      <c r="NZE4577" s="151"/>
      <c r="NZF4577" s="151"/>
      <c r="NZG4577" s="151"/>
      <c r="NZH4577" s="151"/>
      <c r="NZI4577" s="151"/>
      <c r="NZJ4577" s="151"/>
      <c r="NZK4577" s="151"/>
      <c r="NZL4577" s="151"/>
      <c r="NZM4577" s="151"/>
      <c r="NZN4577" s="151"/>
      <c r="NZO4577" s="151"/>
      <c r="NZP4577" s="151"/>
      <c r="NZQ4577" s="151"/>
      <c r="NZR4577" s="151"/>
      <c r="NZS4577" s="151"/>
      <c r="NZT4577" s="151"/>
      <c r="NZU4577" s="151"/>
      <c r="NZV4577" s="151"/>
      <c r="NZW4577" s="151"/>
      <c r="NZX4577" s="151"/>
      <c r="NZY4577" s="151"/>
      <c r="NZZ4577" s="151"/>
      <c r="OAA4577" s="151"/>
      <c r="OAB4577" s="151"/>
      <c r="OAC4577" s="151"/>
      <c r="OAD4577" s="151"/>
      <c r="OAE4577" s="151"/>
      <c r="OAF4577" s="151"/>
      <c r="OAG4577" s="151"/>
      <c r="OAH4577" s="151"/>
      <c r="OAI4577" s="151"/>
      <c r="OAJ4577" s="151"/>
      <c r="OAK4577" s="151"/>
      <c r="OAL4577" s="151"/>
      <c r="OAM4577" s="151"/>
      <c r="OAN4577" s="151"/>
      <c r="OAO4577" s="151"/>
      <c r="OAP4577" s="151"/>
      <c r="OAQ4577" s="151"/>
      <c r="OAR4577" s="151"/>
      <c r="OAS4577" s="151"/>
      <c r="OAT4577" s="151"/>
      <c r="OAU4577" s="151"/>
      <c r="OAV4577" s="151"/>
      <c r="OAW4577" s="151"/>
      <c r="OAX4577" s="151"/>
      <c r="OAY4577" s="151"/>
      <c r="OAZ4577" s="151"/>
      <c r="OBA4577" s="151"/>
      <c r="OBB4577" s="151"/>
      <c r="OBC4577" s="151"/>
      <c r="OBD4577" s="151"/>
      <c r="OBE4577" s="151"/>
      <c r="OBF4577" s="151"/>
      <c r="OBG4577" s="151"/>
      <c r="OBH4577" s="151"/>
      <c r="OBI4577" s="151"/>
      <c r="OBJ4577" s="151"/>
      <c r="OBK4577" s="151"/>
      <c r="OBL4577" s="151"/>
      <c r="OBM4577" s="151"/>
      <c r="OBN4577" s="151"/>
      <c r="OBO4577" s="151"/>
      <c r="OBP4577" s="151"/>
      <c r="OBQ4577" s="151"/>
      <c r="OBR4577" s="151"/>
      <c r="OBS4577" s="151"/>
      <c r="OBT4577" s="151"/>
      <c r="OBU4577" s="151"/>
      <c r="OBV4577" s="151"/>
      <c r="OBW4577" s="151"/>
      <c r="OBX4577" s="151"/>
      <c r="OBY4577" s="151"/>
      <c r="OBZ4577" s="151"/>
      <c r="OCA4577" s="151"/>
      <c r="OCB4577" s="151"/>
      <c r="OCC4577" s="151"/>
      <c r="OCD4577" s="151"/>
      <c r="OCE4577" s="151"/>
      <c r="OCF4577" s="151"/>
      <c r="OCG4577" s="151"/>
      <c r="OCH4577" s="151"/>
      <c r="OCI4577" s="151"/>
      <c r="OCJ4577" s="151"/>
      <c r="OCK4577" s="151"/>
      <c r="OCL4577" s="151"/>
      <c r="OCM4577" s="151"/>
      <c r="OCN4577" s="151"/>
      <c r="OCO4577" s="151"/>
      <c r="OCP4577" s="151"/>
      <c r="OCQ4577" s="151"/>
      <c r="OCR4577" s="151"/>
      <c r="OCS4577" s="151"/>
      <c r="OCT4577" s="151"/>
      <c r="OCU4577" s="151"/>
      <c r="OCV4577" s="151"/>
      <c r="OCW4577" s="151"/>
      <c r="OCX4577" s="151"/>
      <c r="OCY4577" s="151"/>
      <c r="OCZ4577" s="151"/>
      <c r="ODA4577" s="151"/>
      <c r="ODB4577" s="151"/>
      <c r="ODC4577" s="151"/>
      <c r="ODD4577" s="151"/>
      <c r="ODE4577" s="151"/>
      <c r="ODF4577" s="151"/>
      <c r="ODG4577" s="151"/>
      <c r="ODH4577" s="151"/>
      <c r="ODI4577" s="151"/>
      <c r="ODJ4577" s="151"/>
      <c r="ODK4577" s="151"/>
      <c r="ODL4577" s="151"/>
      <c r="ODM4577" s="151"/>
      <c r="ODN4577" s="151"/>
      <c r="ODO4577" s="151"/>
      <c r="ODP4577" s="151"/>
      <c r="ODQ4577" s="151"/>
      <c r="ODR4577" s="151"/>
      <c r="ODS4577" s="151"/>
      <c r="ODT4577" s="151"/>
      <c r="ODU4577" s="151"/>
      <c r="ODV4577" s="151"/>
      <c r="ODW4577" s="151"/>
      <c r="ODX4577" s="151"/>
      <c r="ODY4577" s="151"/>
      <c r="ODZ4577" s="151"/>
      <c r="OEA4577" s="151"/>
      <c r="OEB4577" s="151"/>
      <c r="OEC4577" s="151"/>
      <c r="OED4577" s="151"/>
      <c r="OEE4577" s="151"/>
      <c r="OEF4577" s="151"/>
      <c r="OEG4577" s="151"/>
      <c r="OEH4577" s="151"/>
      <c r="OEI4577" s="151"/>
      <c r="OEJ4577" s="151"/>
      <c r="OEK4577" s="151"/>
      <c r="OEL4577" s="151"/>
      <c r="OEM4577" s="151"/>
      <c r="OEN4577" s="151"/>
      <c r="OEO4577" s="151"/>
      <c r="OEP4577" s="151"/>
      <c r="OEQ4577" s="151"/>
      <c r="OER4577" s="151"/>
      <c r="OES4577" s="151"/>
      <c r="OET4577" s="151"/>
      <c r="OEU4577" s="151"/>
      <c r="OEV4577" s="151"/>
      <c r="OEW4577" s="151"/>
      <c r="OEX4577" s="151"/>
      <c r="OEY4577" s="151"/>
      <c r="OEZ4577" s="151"/>
      <c r="OFA4577" s="151"/>
      <c r="OFB4577" s="151"/>
      <c r="OFC4577" s="151"/>
      <c r="OFD4577" s="151"/>
      <c r="OFE4577" s="151"/>
      <c r="OFF4577" s="151"/>
      <c r="OFG4577" s="151"/>
      <c r="OFH4577" s="151"/>
      <c r="OFI4577" s="151"/>
      <c r="OFJ4577" s="151"/>
      <c r="OFK4577" s="151"/>
      <c r="OFL4577" s="151"/>
      <c r="OFM4577" s="151"/>
      <c r="OFN4577" s="151"/>
      <c r="OFO4577" s="151"/>
      <c r="OFP4577" s="151"/>
      <c r="OFQ4577" s="151"/>
      <c r="OFR4577" s="151"/>
      <c r="OFS4577" s="151"/>
      <c r="OFT4577" s="151"/>
      <c r="OFU4577" s="151"/>
      <c r="OFV4577" s="151"/>
      <c r="OFW4577" s="151"/>
      <c r="OFX4577" s="151"/>
      <c r="OFY4577" s="151"/>
      <c r="OFZ4577" s="151"/>
      <c r="OGA4577" s="151"/>
      <c r="OGB4577" s="151"/>
      <c r="OGC4577" s="151"/>
      <c r="OGD4577" s="151"/>
      <c r="OGE4577" s="151"/>
      <c r="OGF4577" s="151"/>
      <c r="OGG4577" s="151"/>
      <c r="OGH4577" s="151"/>
      <c r="OGI4577" s="151"/>
      <c r="OGJ4577" s="151"/>
      <c r="OGK4577" s="151"/>
      <c r="OGL4577" s="151"/>
      <c r="OGM4577" s="151"/>
      <c r="OGN4577" s="151"/>
      <c r="OGO4577" s="151"/>
      <c r="OGP4577" s="151"/>
      <c r="OGQ4577" s="151"/>
      <c r="OGR4577" s="151"/>
      <c r="OGS4577" s="151"/>
      <c r="OGT4577" s="151"/>
      <c r="OGU4577" s="151"/>
      <c r="OGV4577" s="151"/>
      <c r="OGW4577" s="151"/>
      <c r="OGX4577" s="151"/>
      <c r="OGY4577" s="151"/>
      <c r="OGZ4577" s="151"/>
      <c r="OHA4577" s="151"/>
      <c r="OHB4577" s="151"/>
      <c r="OHC4577" s="151"/>
      <c r="OHD4577" s="151"/>
      <c r="OHE4577" s="151"/>
      <c r="OHF4577" s="151"/>
      <c r="OHG4577" s="151"/>
      <c r="OHH4577" s="151"/>
      <c r="OHI4577" s="151"/>
      <c r="OHJ4577" s="151"/>
      <c r="OHK4577" s="151"/>
      <c r="OHL4577" s="151"/>
      <c r="OHM4577" s="151"/>
      <c r="OHN4577" s="151"/>
      <c r="OHO4577" s="151"/>
      <c r="OHP4577" s="151"/>
      <c r="OHQ4577" s="151"/>
      <c r="OHR4577" s="151"/>
      <c r="OHS4577" s="151"/>
      <c r="OHT4577" s="151"/>
      <c r="OHU4577" s="151"/>
      <c r="OHV4577" s="151"/>
      <c r="OHW4577" s="151"/>
      <c r="OHX4577" s="151"/>
      <c r="OHY4577" s="151"/>
      <c r="OHZ4577" s="151"/>
      <c r="OIA4577" s="151"/>
      <c r="OIB4577" s="151"/>
      <c r="OIC4577" s="151"/>
      <c r="OID4577" s="151"/>
      <c r="OIE4577" s="151"/>
      <c r="OIF4577" s="151"/>
      <c r="OIG4577" s="151"/>
      <c r="OIH4577" s="151"/>
      <c r="OII4577" s="151"/>
      <c r="OIJ4577" s="151"/>
      <c r="OIK4577" s="151"/>
      <c r="OIL4577" s="151"/>
      <c r="OIM4577" s="151"/>
      <c r="OIN4577" s="151"/>
      <c r="OIO4577" s="151"/>
      <c r="OIP4577" s="151"/>
      <c r="OIQ4577" s="151"/>
      <c r="OIR4577" s="151"/>
      <c r="OIS4577" s="151"/>
      <c r="OIT4577" s="151"/>
      <c r="OIU4577" s="151"/>
      <c r="OIV4577" s="151"/>
      <c r="OIW4577" s="151"/>
      <c r="OIX4577" s="151"/>
      <c r="OIY4577" s="151"/>
      <c r="OIZ4577" s="151"/>
      <c r="OJA4577" s="151"/>
      <c r="OJB4577" s="151"/>
      <c r="OJC4577" s="151"/>
      <c r="OJD4577" s="151"/>
      <c r="OJE4577" s="151"/>
      <c r="OJF4577" s="151"/>
      <c r="OJG4577" s="151"/>
      <c r="OJH4577" s="151"/>
      <c r="OJI4577" s="151"/>
      <c r="OJJ4577" s="151"/>
      <c r="OJK4577" s="151"/>
      <c r="OJL4577" s="151"/>
      <c r="OJM4577" s="151"/>
      <c r="OJN4577" s="151"/>
      <c r="OJO4577" s="151"/>
      <c r="OJP4577" s="151"/>
      <c r="OJQ4577" s="151"/>
      <c r="OJR4577" s="151"/>
      <c r="OJS4577" s="151"/>
      <c r="OJT4577" s="151"/>
      <c r="OJU4577" s="151"/>
      <c r="OJV4577" s="151"/>
      <c r="OJW4577" s="151"/>
      <c r="OJX4577" s="151"/>
      <c r="OJY4577" s="151"/>
      <c r="OJZ4577" s="151"/>
      <c r="OKA4577" s="151"/>
      <c r="OKB4577" s="151"/>
      <c r="OKC4577" s="151"/>
      <c r="OKD4577" s="151"/>
      <c r="OKE4577" s="151"/>
      <c r="OKF4577" s="151"/>
      <c r="OKG4577" s="151"/>
      <c r="OKH4577" s="151"/>
      <c r="OKI4577" s="151"/>
      <c r="OKJ4577" s="151"/>
      <c r="OKK4577" s="151"/>
      <c r="OKL4577" s="151"/>
      <c r="OKM4577" s="151"/>
      <c r="OKN4577" s="151"/>
      <c r="OKO4577" s="151"/>
      <c r="OKP4577" s="151"/>
      <c r="OKQ4577" s="151"/>
      <c r="OKR4577" s="151"/>
      <c r="OKS4577" s="151"/>
      <c r="OKT4577" s="151"/>
      <c r="OKU4577" s="151"/>
      <c r="OKV4577" s="151"/>
      <c r="OKW4577" s="151"/>
      <c r="OKX4577" s="151"/>
      <c r="OKY4577" s="151"/>
      <c r="OKZ4577" s="151"/>
      <c r="OLA4577" s="151"/>
      <c r="OLB4577" s="151"/>
      <c r="OLC4577" s="151"/>
      <c r="OLD4577" s="151"/>
      <c r="OLE4577" s="151"/>
      <c r="OLF4577" s="151"/>
      <c r="OLG4577" s="151"/>
      <c r="OLH4577" s="151"/>
      <c r="OLI4577" s="151"/>
      <c r="OLJ4577" s="151"/>
      <c r="OLK4577" s="151"/>
      <c r="OLL4577" s="151"/>
      <c r="OLM4577" s="151"/>
      <c r="OLN4577" s="151"/>
      <c r="OLO4577" s="151"/>
      <c r="OLP4577" s="151"/>
      <c r="OLQ4577" s="151"/>
      <c r="OLR4577" s="151"/>
      <c r="OLS4577" s="151"/>
      <c r="OLT4577" s="151"/>
      <c r="OLU4577" s="151"/>
      <c r="OLV4577" s="151"/>
      <c r="OLW4577" s="151"/>
      <c r="OLX4577" s="151"/>
      <c r="OLY4577" s="151"/>
      <c r="OLZ4577" s="151"/>
      <c r="OMA4577" s="151"/>
      <c r="OMB4577" s="151"/>
      <c r="OMC4577" s="151"/>
      <c r="OMD4577" s="151"/>
      <c r="OME4577" s="151"/>
      <c r="OMF4577" s="151"/>
      <c r="OMG4577" s="151"/>
      <c r="OMH4577" s="151"/>
      <c r="OMI4577" s="151"/>
      <c r="OMJ4577" s="151"/>
      <c r="OMK4577" s="151"/>
      <c r="OML4577" s="151"/>
      <c r="OMM4577" s="151"/>
      <c r="OMN4577" s="151"/>
      <c r="OMO4577" s="151"/>
      <c r="OMP4577" s="151"/>
      <c r="OMQ4577" s="151"/>
      <c r="OMR4577" s="151"/>
      <c r="OMS4577" s="151"/>
      <c r="OMT4577" s="151"/>
      <c r="OMU4577" s="151"/>
      <c r="OMV4577" s="151"/>
      <c r="OMW4577" s="151"/>
      <c r="OMX4577" s="151"/>
      <c r="OMY4577" s="151"/>
      <c r="OMZ4577" s="151"/>
      <c r="ONA4577" s="151"/>
      <c r="ONB4577" s="151"/>
      <c r="ONC4577" s="151"/>
      <c r="OND4577" s="151"/>
      <c r="ONE4577" s="151"/>
      <c r="ONF4577" s="151"/>
      <c r="ONG4577" s="151"/>
      <c r="ONH4577" s="151"/>
      <c r="ONI4577" s="151"/>
      <c r="ONJ4577" s="151"/>
      <c r="ONK4577" s="151"/>
      <c r="ONL4577" s="151"/>
      <c r="ONM4577" s="151"/>
      <c r="ONN4577" s="151"/>
      <c r="ONO4577" s="151"/>
      <c r="ONP4577" s="151"/>
      <c r="ONQ4577" s="151"/>
      <c r="ONR4577" s="151"/>
      <c r="ONS4577" s="151"/>
      <c r="ONT4577" s="151"/>
      <c r="ONU4577" s="151"/>
      <c r="ONV4577" s="151"/>
      <c r="ONW4577" s="151"/>
      <c r="ONX4577" s="151"/>
      <c r="ONY4577" s="151"/>
      <c r="ONZ4577" s="151"/>
      <c r="OOA4577" s="151"/>
      <c r="OOB4577" s="151"/>
      <c r="OOC4577" s="151"/>
      <c r="OOD4577" s="151"/>
      <c r="OOE4577" s="151"/>
      <c r="OOF4577" s="151"/>
      <c r="OOG4577" s="151"/>
      <c r="OOH4577" s="151"/>
      <c r="OOI4577" s="151"/>
      <c r="OOJ4577" s="151"/>
      <c r="OOK4577" s="151"/>
      <c r="OOL4577" s="151"/>
      <c r="OOM4577" s="151"/>
      <c r="OON4577" s="151"/>
      <c r="OOO4577" s="151"/>
      <c r="OOP4577" s="151"/>
      <c r="OOQ4577" s="151"/>
      <c r="OOR4577" s="151"/>
      <c r="OOS4577" s="151"/>
      <c r="OOT4577" s="151"/>
      <c r="OOU4577" s="151"/>
      <c r="OOV4577" s="151"/>
      <c r="OOW4577" s="151"/>
      <c r="OOX4577" s="151"/>
      <c r="OOY4577" s="151"/>
      <c r="OOZ4577" s="151"/>
      <c r="OPA4577" s="151"/>
      <c r="OPB4577" s="151"/>
      <c r="OPC4577" s="151"/>
      <c r="OPD4577" s="151"/>
      <c r="OPE4577" s="151"/>
      <c r="OPF4577" s="151"/>
      <c r="OPG4577" s="151"/>
      <c r="OPH4577" s="151"/>
      <c r="OPI4577" s="151"/>
      <c r="OPJ4577" s="151"/>
      <c r="OPK4577" s="151"/>
      <c r="OPL4577" s="151"/>
      <c r="OPM4577" s="151"/>
      <c r="OPN4577" s="151"/>
      <c r="OPO4577" s="151"/>
      <c r="OPP4577" s="151"/>
      <c r="OPQ4577" s="151"/>
      <c r="OPR4577" s="151"/>
      <c r="OPS4577" s="151"/>
      <c r="OPT4577" s="151"/>
      <c r="OPU4577" s="151"/>
      <c r="OPV4577" s="151"/>
      <c r="OPW4577" s="151"/>
      <c r="OPX4577" s="151"/>
      <c r="OPY4577" s="151"/>
      <c r="OPZ4577" s="151"/>
      <c r="OQA4577" s="151"/>
      <c r="OQB4577" s="151"/>
      <c r="OQC4577" s="151"/>
      <c r="OQD4577" s="151"/>
      <c r="OQE4577" s="151"/>
      <c r="OQF4577" s="151"/>
      <c r="OQG4577" s="151"/>
      <c r="OQH4577" s="151"/>
      <c r="OQI4577" s="151"/>
      <c r="OQJ4577" s="151"/>
      <c r="OQK4577" s="151"/>
      <c r="OQL4577" s="151"/>
      <c r="OQM4577" s="151"/>
      <c r="OQN4577" s="151"/>
      <c r="OQO4577" s="151"/>
      <c r="OQP4577" s="151"/>
      <c r="OQQ4577" s="151"/>
      <c r="OQR4577" s="151"/>
      <c r="OQS4577" s="151"/>
      <c r="OQT4577" s="151"/>
      <c r="OQU4577" s="151"/>
      <c r="OQV4577" s="151"/>
      <c r="OQW4577" s="151"/>
      <c r="OQX4577" s="151"/>
      <c r="OQY4577" s="151"/>
      <c r="OQZ4577" s="151"/>
      <c r="ORA4577" s="151"/>
      <c r="ORB4577" s="151"/>
      <c r="ORC4577" s="151"/>
      <c r="ORD4577" s="151"/>
      <c r="ORE4577" s="151"/>
      <c r="ORF4577" s="151"/>
      <c r="ORG4577" s="151"/>
      <c r="ORH4577" s="151"/>
      <c r="ORI4577" s="151"/>
      <c r="ORJ4577" s="151"/>
      <c r="ORK4577" s="151"/>
      <c r="ORL4577" s="151"/>
      <c r="ORM4577" s="151"/>
      <c r="ORN4577" s="151"/>
      <c r="ORO4577" s="151"/>
      <c r="ORP4577" s="151"/>
      <c r="ORQ4577" s="151"/>
      <c r="ORR4577" s="151"/>
      <c r="ORS4577" s="151"/>
      <c r="ORT4577" s="151"/>
      <c r="ORU4577" s="151"/>
      <c r="ORV4577" s="151"/>
      <c r="ORW4577" s="151"/>
      <c r="ORX4577" s="151"/>
      <c r="ORY4577" s="151"/>
      <c r="ORZ4577" s="151"/>
      <c r="OSA4577" s="151"/>
      <c r="OSB4577" s="151"/>
      <c r="OSC4577" s="151"/>
      <c r="OSD4577" s="151"/>
      <c r="OSE4577" s="151"/>
      <c r="OSF4577" s="151"/>
      <c r="OSG4577" s="151"/>
      <c r="OSH4577" s="151"/>
      <c r="OSI4577" s="151"/>
      <c r="OSJ4577" s="151"/>
      <c r="OSK4577" s="151"/>
      <c r="OSL4577" s="151"/>
      <c r="OSM4577" s="151"/>
      <c r="OSN4577" s="151"/>
      <c r="OSO4577" s="151"/>
      <c r="OSP4577" s="151"/>
      <c r="OSQ4577" s="151"/>
      <c r="OSR4577" s="151"/>
      <c r="OSS4577" s="151"/>
      <c r="OST4577" s="151"/>
      <c r="OSU4577" s="151"/>
      <c r="OSV4577" s="151"/>
      <c r="OSW4577" s="151"/>
      <c r="OSX4577" s="151"/>
      <c r="OSY4577" s="151"/>
      <c r="OSZ4577" s="151"/>
      <c r="OTA4577" s="151"/>
      <c r="OTB4577" s="151"/>
      <c r="OTC4577" s="151"/>
      <c r="OTD4577" s="151"/>
      <c r="OTE4577" s="151"/>
      <c r="OTF4577" s="151"/>
      <c r="OTG4577" s="151"/>
      <c r="OTH4577" s="151"/>
      <c r="OTI4577" s="151"/>
      <c r="OTJ4577" s="151"/>
      <c r="OTK4577" s="151"/>
      <c r="OTL4577" s="151"/>
      <c r="OTM4577" s="151"/>
      <c r="OTN4577" s="151"/>
      <c r="OTO4577" s="151"/>
      <c r="OTP4577" s="151"/>
      <c r="OTQ4577" s="151"/>
      <c r="OTR4577" s="151"/>
      <c r="OTS4577" s="151"/>
      <c r="OTT4577" s="151"/>
      <c r="OTU4577" s="151"/>
      <c r="OTV4577" s="151"/>
      <c r="OTW4577" s="151"/>
      <c r="OTX4577" s="151"/>
      <c r="OTY4577" s="151"/>
      <c r="OTZ4577" s="151"/>
      <c r="OUA4577" s="151"/>
      <c r="OUB4577" s="151"/>
      <c r="OUC4577" s="151"/>
      <c r="OUD4577" s="151"/>
      <c r="OUE4577" s="151"/>
      <c r="OUF4577" s="151"/>
      <c r="OUG4577" s="151"/>
      <c r="OUH4577" s="151"/>
      <c r="OUI4577" s="151"/>
      <c r="OUJ4577" s="151"/>
      <c r="OUK4577" s="151"/>
      <c r="OUL4577" s="151"/>
      <c r="OUM4577" s="151"/>
      <c r="OUN4577" s="151"/>
      <c r="OUO4577" s="151"/>
      <c r="OUP4577" s="151"/>
      <c r="OUQ4577" s="151"/>
      <c r="OUR4577" s="151"/>
      <c r="OUS4577" s="151"/>
      <c r="OUT4577" s="151"/>
      <c r="OUU4577" s="151"/>
      <c r="OUV4577" s="151"/>
      <c r="OUW4577" s="151"/>
      <c r="OUX4577" s="151"/>
      <c r="OUY4577" s="151"/>
      <c r="OUZ4577" s="151"/>
      <c r="OVA4577" s="151"/>
      <c r="OVB4577" s="151"/>
      <c r="OVC4577" s="151"/>
      <c r="OVD4577" s="151"/>
      <c r="OVE4577" s="151"/>
      <c r="OVF4577" s="151"/>
      <c r="OVG4577" s="151"/>
      <c r="OVH4577" s="151"/>
      <c r="OVI4577" s="151"/>
      <c r="OVJ4577" s="151"/>
      <c r="OVK4577" s="151"/>
      <c r="OVL4577" s="151"/>
      <c r="OVM4577" s="151"/>
      <c r="OVN4577" s="151"/>
      <c r="OVO4577" s="151"/>
      <c r="OVP4577" s="151"/>
      <c r="OVQ4577" s="151"/>
      <c r="OVR4577" s="151"/>
      <c r="OVS4577" s="151"/>
      <c r="OVT4577" s="151"/>
      <c r="OVU4577" s="151"/>
      <c r="OVV4577" s="151"/>
      <c r="OVW4577" s="151"/>
      <c r="OVX4577" s="151"/>
      <c r="OVY4577" s="151"/>
      <c r="OVZ4577" s="151"/>
      <c r="OWA4577" s="151"/>
      <c r="OWB4577" s="151"/>
      <c r="OWC4577" s="151"/>
      <c r="OWD4577" s="151"/>
      <c r="OWE4577" s="151"/>
      <c r="OWF4577" s="151"/>
      <c r="OWG4577" s="151"/>
      <c r="OWH4577" s="151"/>
      <c r="OWI4577" s="151"/>
      <c r="OWJ4577" s="151"/>
      <c r="OWK4577" s="151"/>
      <c r="OWL4577" s="151"/>
      <c r="OWM4577" s="151"/>
      <c r="OWN4577" s="151"/>
      <c r="OWO4577" s="151"/>
      <c r="OWP4577" s="151"/>
      <c r="OWQ4577" s="151"/>
      <c r="OWR4577" s="151"/>
      <c r="OWS4577" s="151"/>
      <c r="OWT4577" s="151"/>
      <c r="OWU4577" s="151"/>
      <c r="OWV4577" s="151"/>
      <c r="OWW4577" s="151"/>
      <c r="OWX4577" s="151"/>
      <c r="OWY4577" s="151"/>
      <c r="OWZ4577" s="151"/>
      <c r="OXA4577" s="151"/>
      <c r="OXB4577" s="151"/>
      <c r="OXC4577" s="151"/>
      <c r="OXD4577" s="151"/>
      <c r="OXE4577" s="151"/>
      <c r="OXF4577" s="151"/>
      <c r="OXG4577" s="151"/>
      <c r="OXH4577" s="151"/>
      <c r="OXI4577" s="151"/>
      <c r="OXJ4577" s="151"/>
      <c r="OXK4577" s="151"/>
      <c r="OXL4577" s="151"/>
      <c r="OXM4577" s="151"/>
      <c r="OXN4577" s="151"/>
      <c r="OXO4577" s="151"/>
      <c r="OXP4577" s="151"/>
      <c r="OXQ4577" s="151"/>
      <c r="OXR4577" s="151"/>
      <c r="OXS4577" s="151"/>
      <c r="OXT4577" s="151"/>
      <c r="OXU4577" s="151"/>
      <c r="OXV4577" s="151"/>
      <c r="OXW4577" s="151"/>
      <c r="OXX4577" s="151"/>
      <c r="OXY4577" s="151"/>
      <c r="OXZ4577" s="151"/>
      <c r="OYA4577" s="151"/>
      <c r="OYB4577" s="151"/>
      <c r="OYC4577" s="151"/>
      <c r="OYD4577" s="151"/>
      <c r="OYE4577" s="151"/>
      <c r="OYF4577" s="151"/>
      <c r="OYG4577" s="151"/>
      <c r="OYH4577" s="151"/>
      <c r="OYI4577" s="151"/>
      <c r="OYJ4577" s="151"/>
      <c r="OYK4577" s="151"/>
      <c r="OYL4577" s="151"/>
      <c r="OYM4577" s="151"/>
      <c r="OYN4577" s="151"/>
      <c r="OYO4577" s="151"/>
      <c r="OYP4577" s="151"/>
      <c r="OYQ4577" s="151"/>
      <c r="OYR4577" s="151"/>
      <c r="OYS4577" s="151"/>
      <c r="OYT4577" s="151"/>
      <c r="OYU4577" s="151"/>
      <c r="OYV4577" s="151"/>
      <c r="OYW4577" s="151"/>
      <c r="OYX4577" s="151"/>
      <c r="OYY4577" s="151"/>
      <c r="OYZ4577" s="151"/>
      <c r="OZA4577" s="151"/>
      <c r="OZB4577" s="151"/>
      <c r="OZC4577" s="151"/>
      <c r="OZD4577" s="151"/>
      <c r="OZE4577" s="151"/>
      <c r="OZF4577" s="151"/>
      <c r="OZG4577" s="151"/>
      <c r="OZH4577" s="151"/>
      <c r="OZI4577" s="151"/>
      <c r="OZJ4577" s="151"/>
      <c r="OZK4577" s="151"/>
      <c r="OZL4577" s="151"/>
      <c r="OZM4577" s="151"/>
      <c r="OZN4577" s="151"/>
      <c r="OZO4577" s="151"/>
      <c r="OZP4577" s="151"/>
      <c r="OZQ4577" s="151"/>
      <c r="OZR4577" s="151"/>
      <c r="OZS4577" s="151"/>
      <c r="OZT4577" s="151"/>
      <c r="OZU4577" s="151"/>
      <c r="OZV4577" s="151"/>
      <c r="OZW4577" s="151"/>
      <c r="OZX4577" s="151"/>
      <c r="OZY4577" s="151"/>
      <c r="OZZ4577" s="151"/>
      <c r="PAA4577" s="151"/>
      <c r="PAB4577" s="151"/>
      <c r="PAC4577" s="151"/>
      <c r="PAD4577" s="151"/>
      <c r="PAE4577" s="151"/>
      <c r="PAF4577" s="151"/>
      <c r="PAG4577" s="151"/>
      <c r="PAH4577" s="151"/>
      <c r="PAI4577" s="151"/>
      <c r="PAJ4577" s="151"/>
      <c r="PAK4577" s="151"/>
      <c r="PAL4577" s="151"/>
      <c r="PAM4577" s="151"/>
      <c r="PAN4577" s="151"/>
      <c r="PAO4577" s="151"/>
      <c r="PAP4577" s="151"/>
      <c r="PAQ4577" s="151"/>
      <c r="PAR4577" s="151"/>
      <c r="PAS4577" s="151"/>
      <c r="PAT4577" s="151"/>
      <c r="PAU4577" s="151"/>
      <c r="PAV4577" s="151"/>
      <c r="PAW4577" s="151"/>
      <c r="PAX4577" s="151"/>
      <c r="PAY4577" s="151"/>
      <c r="PAZ4577" s="151"/>
      <c r="PBA4577" s="151"/>
      <c r="PBB4577" s="151"/>
      <c r="PBC4577" s="151"/>
      <c r="PBD4577" s="151"/>
      <c r="PBE4577" s="151"/>
      <c r="PBF4577" s="151"/>
      <c r="PBG4577" s="151"/>
      <c r="PBH4577" s="151"/>
      <c r="PBI4577" s="151"/>
      <c r="PBJ4577" s="151"/>
      <c r="PBK4577" s="151"/>
      <c r="PBL4577" s="151"/>
      <c r="PBM4577" s="151"/>
      <c r="PBN4577" s="151"/>
      <c r="PBO4577" s="151"/>
      <c r="PBP4577" s="151"/>
      <c r="PBQ4577" s="151"/>
      <c r="PBR4577" s="151"/>
      <c r="PBS4577" s="151"/>
      <c r="PBT4577" s="151"/>
      <c r="PBU4577" s="151"/>
      <c r="PBV4577" s="151"/>
      <c r="PBW4577" s="151"/>
      <c r="PBX4577" s="151"/>
      <c r="PBY4577" s="151"/>
      <c r="PBZ4577" s="151"/>
      <c r="PCA4577" s="151"/>
      <c r="PCB4577" s="151"/>
      <c r="PCC4577" s="151"/>
      <c r="PCD4577" s="151"/>
      <c r="PCE4577" s="151"/>
      <c r="PCF4577" s="151"/>
      <c r="PCG4577" s="151"/>
      <c r="PCH4577" s="151"/>
      <c r="PCI4577" s="151"/>
      <c r="PCJ4577" s="151"/>
      <c r="PCK4577" s="151"/>
      <c r="PCL4577" s="151"/>
      <c r="PCM4577" s="151"/>
      <c r="PCN4577" s="151"/>
      <c r="PCO4577" s="151"/>
      <c r="PCP4577" s="151"/>
      <c r="PCQ4577" s="151"/>
      <c r="PCR4577" s="151"/>
      <c r="PCS4577" s="151"/>
      <c r="PCT4577" s="151"/>
      <c r="PCU4577" s="151"/>
      <c r="PCV4577" s="151"/>
      <c r="PCW4577" s="151"/>
      <c r="PCX4577" s="151"/>
      <c r="PCY4577" s="151"/>
      <c r="PCZ4577" s="151"/>
      <c r="PDA4577" s="151"/>
      <c r="PDB4577" s="151"/>
      <c r="PDC4577" s="151"/>
      <c r="PDD4577" s="151"/>
      <c r="PDE4577" s="151"/>
      <c r="PDF4577" s="151"/>
      <c r="PDG4577" s="151"/>
      <c r="PDH4577" s="151"/>
      <c r="PDI4577" s="151"/>
      <c r="PDJ4577" s="151"/>
      <c r="PDK4577" s="151"/>
      <c r="PDL4577" s="151"/>
      <c r="PDM4577" s="151"/>
      <c r="PDN4577" s="151"/>
      <c r="PDO4577" s="151"/>
      <c r="PDP4577" s="151"/>
      <c r="PDQ4577" s="151"/>
      <c r="PDR4577" s="151"/>
      <c r="PDS4577" s="151"/>
      <c r="PDT4577" s="151"/>
      <c r="PDU4577" s="151"/>
      <c r="PDV4577" s="151"/>
      <c r="PDW4577" s="151"/>
      <c r="PDX4577" s="151"/>
      <c r="PDY4577" s="151"/>
      <c r="PDZ4577" s="151"/>
      <c r="PEA4577" s="151"/>
      <c r="PEB4577" s="151"/>
      <c r="PEC4577" s="151"/>
      <c r="PED4577" s="151"/>
      <c r="PEE4577" s="151"/>
      <c r="PEF4577" s="151"/>
      <c r="PEG4577" s="151"/>
      <c r="PEH4577" s="151"/>
      <c r="PEI4577" s="151"/>
      <c r="PEJ4577" s="151"/>
      <c r="PEK4577" s="151"/>
      <c r="PEL4577" s="151"/>
      <c r="PEM4577" s="151"/>
      <c r="PEN4577" s="151"/>
      <c r="PEO4577" s="151"/>
      <c r="PEP4577" s="151"/>
      <c r="PEQ4577" s="151"/>
      <c r="PER4577" s="151"/>
      <c r="PES4577" s="151"/>
      <c r="PET4577" s="151"/>
      <c r="PEU4577" s="151"/>
      <c r="PEV4577" s="151"/>
      <c r="PEW4577" s="151"/>
      <c r="PEX4577" s="151"/>
      <c r="PEY4577" s="151"/>
      <c r="PEZ4577" s="151"/>
      <c r="PFA4577" s="151"/>
      <c r="PFB4577" s="151"/>
      <c r="PFC4577" s="151"/>
      <c r="PFD4577" s="151"/>
      <c r="PFE4577" s="151"/>
      <c r="PFF4577" s="151"/>
      <c r="PFG4577" s="151"/>
      <c r="PFH4577" s="151"/>
      <c r="PFI4577" s="151"/>
      <c r="PFJ4577" s="151"/>
      <c r="PFK4577" s="151"/>
      <c r="PFL4577" s="151"/>
      <c r="PFM4577" s="151"/>
      <c r="PFN4577" s="151"/>
      <c r="PFO4577" s="151"/>
      <c r="PFP4577" s="151"/>
      <c r="PFQ4577" s="151"/>
      <c r="PFR4577" s="151"/>
      <c r="PFS4577" s="151"/>
      <c r="PFT4577" s="151"/>
      <c r="PFU4577" s="151"/>
      <c r="PFV4577" s="151"/>
      <c r="PFW4577" s="151"/>
      <c r="PFX4577" s="151"/>
      <c r="PFY4577" s="151"/>
      <c r="PFZ4577" s="151"/>
      <c r="PGA4577" s="151"/>
      <c r="PGB4577" s="151"/>
      <c r="PGC4577" s="151"/>
      <c r="PGD4577" s="151"/>
      <c r="PGE4577" s="151"/>
      <c r="PGF4577" s="151"/>
      <c r="PGG4577" s="151"/>
      <c r="PGH4577" s="151"/>
      <c r="PGI4577" s="151"/>
      <c r="PGJ4577" s="151"/>
      <c r="PGK4577" s="151"/>
      <c r="PGL4577" s="151"/>
      <c r="PGM4577" s="151"/>
      <c r="PGN4577" s="151"/>
      <c r="PGO4577" s="151"/>
      <c r="PGP4577" s="151"/>
      <c r="PGQ4577" s="151"/>
      <c r="PGR4577" s="151"/>
      <c r="PGS4577" s="151"/>
      <c r="PGT4577" s="151"/>
      <c r="PGU4577" s="151"/>
      <c r="PGV4577" s="151"/>
      <c r="PGW4577" s="151"/>
      <c r="PGX4577" s="151"/>
      <c r="PGY4577" s="151"/>
      <c r="PGZ4577" s="151"/>
      <c r="PHA4577" s="151"/>
      <c r="PHB4577" s="151"/>
      <c r="PHC4577" s="151"/>
      <c r="PHD4577" s="151"/>
      <c r="PHE4577" s="151"/>
      <c r="PHF4577" s="151"/>
      <c r="PHG4577" s="151"/>
      <c r="PHH4577" s="151"/>
      <c r="PHI4577" s="151"/>
      <c r="PHJ4577" s="151"/>
      <c r="PHK4577" s="151"/>
      <c r="PHL4577" s="151"/>
      <c r="PHM4577" s="151"/>
      <c r="PHN4577" s="151"/>
      <c r="PHO4577" s="151"/>
      <c r="PHP4577" s="151"/>
      <c r="PHQ4577" s="151"/>
      <c r="PHR4577" s="151"/>
      <c r="PHS4577" s="151"/>
      <c r="PHT4577" s="151"/>
      <c r="PHU4577" s="151"/>
      <c r="PHV4577" s="151"/>
      <c r="PHW4577" s="151"/>
      <c r="PHX4577" s="151"/>
      <c r="PHY4577" s="151"/>
      <c r="PHZ4577" s="151"/>
      <c r="PIA4577" s="151"/>
      <c r="PIB4577" s="151"/>
      <c r="PIC4577" s="151"/>
      <c r="PID4577" s="151"/>
      <c r="PIE4577" s="151"/>
      <c r="PIF4577" s="151"/>
      <c r="PIG4577" s="151"/>
      <c r="PIH4577" s="151"/>
      <c r="PII4577" s="151"/>
      <c r="PIJ4577" s="151"/>
      <c r="PIK4577" s="151"/>
      <c r="PIL4577" s="151"/>
      <c r="PIM4577" s="151"/>
      <c r="PIN4577" s="151"/>
      <c r="PIO4577" s="151"/>
      <c r="PIP4577" s="151"/>
      <c r="PIQ4577" s="151"/>
      <c r="PIR4577" s="151"/>
      <c r="PIS4577" s="151"/>
      <c r="PIT4577" s="151"/>
      <c r="PIU4577" s="151"/>
      <c r="PIV4577" s="151"/>
      <c r="PIW4577" s="151"/>
      <c r="PIX4577" s="151"/>
      <c r="PIY4577" s="151"/>
      <c r="PIZ4577" s="151"/>
      <c r="PJA4577" s="151"/>
      <c r="PJB4577" s="151"/>
      <c r="PJC4577" s="151"/>
      <c r="PJD4577" s="151"/>
      <c r="PJE4577" s="151"/>
      <c r="PJF4577" s="151"/>
      <c r="PJG4577" s="151"/>
      <c r="PJH4577" s="151"/>
      <c r="PJI4577" s="151"/>
      <c r="PJJ4577" s="151"/>
      <c r="PJK4577" s="151"/>
      <c r="PJL4577" s="151"/>
      <c r="PJM4577" s="151"/>
      <c r="PJN4577" s="151"/>
      <c r="PJO4577" s="151"/>
      <c r="PJP4577" s="151"/>
      <c r="PJQ4577" s="151"/>
      <c r="PJR4577" s="151"/>
      <c r="PJS4577" s="151"/>
      <c r="PJT4577" s="151"/>
      <c r="PJU4577" s="151"/>
      <c r="PJV4577" s="151"/>
      <c r="PJW4577" s="151"/>
      <c r="PJX4577" s="151"/>
      <c r="PJY4577" s="151"/>
      <c r="PJZ4577" s="151"/>
      <c r="PKA4577" s="151"/>
      <c r="PKB4577" s="151"/>
      <c r="PKC4577" s="151"/>
      <c r="PKD4577" s="151"/>
      <c r="PKE4577" s="151"/>
      <c r="PKF4577" s="151"/>
      <c r="PKG4577" s="151"/>
      <c r="PKH4577" s="151"/>
      <c r="PKI4577" s="151"/>
      <c r="PKJ4577" s="151"/>
      <c r="PKK4577" s="151"/>
      <c r="PKL4577" s="151"/>
      <c r="PKM4577" s="151"/>
      <c r="PKN4577" s="151"/>
      <c r="PKO4577" s="151"/>
      <c r="PKP4577" s="151"/>
      <c r="PKQ4577" s="151"/>
      <c r="PKR4577" s="151"/>
      <c r="PKS4577" s="151"/>
      <c r="PKT4577" s="151"/>
      <c r="PKU4577" s="151"/>
      <c r="PKV4577" s="151"/>
      <c r="PKW4577" s="151"/>
      <c r="PKX4577" s="151"/>
      <c r="PKY4577" s="151"/>
      <c r="PKZ4577" s="151"/>
      <c r="PLA4577" s="151"/>
      <c r="PLB4577" s="151"/>
      <c r="PLC4577" s="151"/>
      <c r="PLD4577" s="151"/>
      <c r="PLE4577" s="151"/>
      <c r="PLF4577" s="151"/>
      <c r="PLG4577" s="151"/>
      <c r="PLH4577" s="151"/>
      <c r="PLI4577" s="151"/>
      <c r="PLJ4577" s="151"/>
      <c r="PLK4577" s="151"/>
      <c r="PLL4577" s="151"/>
      <c r="PLM4577" s="151"/>
      <c r="PLN4577" s="151"/>
      <c r="PLO4577" s="151"/>
      <c r="PLP4577" s="151"/>
      <c r="PLQ4577" s="151"/>
      <c r="PLR4577" s="151"/>
      <c r="PLS4577" s="151"/>
      <c r="PLT4577" s="151"/>
      <c r="PLU4577" s="151"/>
      <c r="PLV4577" s="151"/>
      <c r="PLW4577" s="151"/>
      <c r="PLX4577" s="151"/>
      <c r="PLY4577" s="151"/>
      <c r="PLZ4577" s="151"/>
      <c r="PMA4577" s="151"/>
      <c r="PMB4577" s="151"/>
      <c r="PMC4577" s="151"/>
      <c r="PMD4577" s="151"/>
      <c r="PME4577" s="151"/>
      <c r="PMF4577" s="151"/>
      <c r="PMG4577" s="151"/>
      <c r="PMH4577" s="151"/>
      <c r="PMI4577" s="151"/>
      <c r="PMJ4577" s="151"/>
      <c r="PMK4577" s="151"/>
      <c r="PML4577" s="151"/>
      <c r="PMM4577" s="151"/>
      <c r="PMN4577" s="151"/>
      <c r="PMO4577" s="151"/>
      <c r="PMP4577" s="151"/>
      <c r="PMQ4577" s="151"/>
      <c r="PMR4577" s="151"/>
      <c r="PMS4577" s="151"/>
      <c r="PMT4577" s="151"/>
      <c r="PMU4577" s="151"/>
      <c r="PMV4577" s="151"/>
      <c r="PMW4577" s="151"/>
      <c r="PMX4577" s="151"/>
      <c r="PMY4577" s="151"/>
      <c r="PMZ4577" s="151"/>
      <c r="PNA4577" s="151"/>
      <c r="PNB4577" s="151"/>
      <c r="PNC4577" s="151"/>
      <c r="PND4577" s="151"/>
      <c r="PNE4577" s="151"/>
      <c r="PNF4577" s="151"/>
      <c r="PNG4577" s="151"/>
      <c r="PNH4577" s="151"/>
      <c r="PNI4577" s="151"/>
      <c r="PNJ4577" s="151"/>
      <c r="PNK4577" s="151"/>
      <c r="PNL4577" s="151"/>
      <c r="PNM4577" s="151"/>
      <c r="PNN4577" s="151"/>
      <c r="PNO4577" s="151"/>
      <c r="PNP4577" s="151"/>
      <c r="PNQ4577" s="151"/>
      <c r="PNR4577" s="151"/>
      <c r="PNS4577" s="151"/>
      <c r="PNT4577" s="151"/>
      <c r="PNU4577" s="151"/>
      <c r="PNV4577" s="151"/>
      <c r="PNW4577" s="151"/>
      <c r="PNX4577" s="151"/>
      <c r="PNY4577" s="151"/>
      <c r="PNZ4577" s="151"/>
      <c r="POA4577" s="151"/>
      <c r="POB4577" s="151"/>
      <c r="POC4577" s="151"/>
      <c r="POD4577" s="151"/>
      <c r="POE4577" s="151"/>
      <c r="POF4577" s="151"/>
      <c r="POG4577" s="151"/>
      <c r="POH4577" s="151"/>
      <c r="POI4577" s="151"/>
      <c r="POJ4577" s="151"/>
      <c r="POK4577" s="151"/>
      <c r="POL4577" s="151"/>
      <c r="POM4577" s="151"/>
      <c r="PON4577" s="151"/>
      <c r="POO4577" s="151"/>
      <c r="POP4577" s="151"/>
      <c r="POQ4577" s="151"/>
      <c r="POR4577" s="151"/>
      <c r="POS4577" s="151"/>
      <c r="POT4577" s="151"/>
      <c r="POU4577" s="151"/>
      <c r="POV4577" s="151"/>
      <c r="POW4577" s="151"/>
      <c r="POX4577" s="151"/>
      <c r="POY4577" s="151"/>
      <c r="POZ4577" s="151"/>
      <c r="PPA4577" s="151"/>
      <c r="PPB4577" s="151"/>
      <c r="PPC4577" s="151"/>
      <c r="PPD4577" s="151"/>
      <c r="PPE4577" s="151"/>
      <c r="PPF4577" s="151"/>
      <c r="PPG4577" s="151"/>
      <c r="PPH4577" s="151"/>
      <c r="PPI4577" s="151"/>
      <c r="PPJ4577" s="151"/>
      <c r="PPK4577" s="151"/>
      <c r="PPL4577" s="151"/>
      <c r="PPM4577" s="151"/>
      <c r="PPN4577" s="151"/>
      <c r="PPO4577" s="151"/>
      <c r="PPP4577" s="151"/>
      <c r="PPQ4577" s="151"/>
      <c r="PPR4577" s="151"/>
      <c r="PPS4577" s="151"/>
      <c r="PPT4577" s="151"/>
      <c r="PPU4577" s="151"/>
      <c r="PPV4577" s="151"/>
      <c r="PPW4577" s="151"/>
      <c r="PPX4577" s="151"/>
      <c r="PPY4577" s="151"/>
      <c r="PPZ4577" s="151"/>
      <c r="PQA4577" s="151"/>
      <c r="PQB4577" s="151"/>
      <c r="PQC4577" s="151"/>
      <c r="PQD4577" s="151"/>
      <c r="PQE4577" s="151"/>
      <c r="PQF4577" s="151"/>
      <c r="PQG4577" s="151"/>
      <c r="PQH4577" s="151"/>
      <c r="PQI4577" s="151"/>
      <c r="PQJ4577" s="151"/>
      <c r="PQK4577" s="151"/>
      <c r="PQL4577" s="151"/>
      <c r="PQM4577" s="151"/>
      <c r="PQN4577" s="151"/>
      <c r="PQO4577" s="151"/>
      <c r="PQP4577" s="151"/>
      <c r="PQQ4577" s="151"/>
      <c r="PQR4577" s="151"/>
      <c r="PQS4577" s="151"/>
      <c r="PQT4577" s="151"/>
      <c r="PQU4577" s="151"/>
      <c r="PQV4577" s="151"/>
      <c r="PQW4577" s="151"/>
      <c r="PQX4577" s="151"/>
      <c r="PQY4577" s="151"/>
      <c r="PQZ4577" s="151"/>
      <c r="PRA4577" s="151"/>
      <c r="PRB4577" s="151"/>
      <c r="PRC4577" s="151"/>
      <c r="PRD4577" s="151"/>
      <c r="PRE4577" s="151"/>
      <c r="PRF4577" s="151"/>
      <c r="PRG4577" s="151"/>
      <c r="PRH4577" s="151"/>
      <c r="PRI4577" s="151"/>
      <c r="PRJ4577" s="151"/>
      <c r="PRK4577" s="151"/>
      <c r="PRL4577" s="151"/>
      <c r="PRM4577" s="151"/>
      <c r="PRN4577" s="151"/>
      <c r="PRO4577" s="151"/>
      <c r="PRP4577" s="151"/>
      <c r="PRQ4577" s="151"/>
      <c r="PRR4577" s="151"/>
      <c r="PRS4577" s="151"/>
      <c r="PRT4577" s="151"/>
      <c r="PRU4577" s="151"/>
      <c r="PRV4577" s="151"/>
      <c r="PRW4577" s="151"/>
      <c r="PRX4577" s="151"/>
      <c r="PRY4577" s="151"/>
      <c r="PRZ4577" s="151"/>
      <c r="PSA4577" s="151"/>
      <c r="PSB4577" s="151"/>
      <c r="PSC4577" s="151"/>
      <c r="PSD4577" s="151"/>
      <c r="PSE4577" s="151"/>
      <c r="PSF4577" s="151"/>
      <c r="PSG4577" s="151"/>
      <c r="PSH4577" s="151"/>
      <c r="PSI4577" s="151"/>
      <c r="PSJ4577" s="151"/>
      <c r="PSK4577" s="151"/>
      <c r="PSL4577" s="151"/>
      <c r="PSM4577" s="151"/>
      <c r="PSN4577" s="151"/>
      <c r="PSO4577" s="151"/>
      <c r="PSP4577" s="151"/>
      <c r="PSQ4577" s="151"/>
      <c r="PSR4577" s="151"/>
      <c r="PSS4577" s="151"/>
      <c r="PST4577" s="151"/>
      <c r="PSU4577" s="151"/>
      <c r="PSV4577" s="151"/>
      <c r="PSW4577" s="151"/>
      <c r="PSX4577" s="151"/>
      <c r="PSY4577" s="151"/>
      <c r="PSZ4577" s="151"/>
      <c r="PTA4577" s="151"/>
      <c r="PTB4577" s="151"/>
      <c r="PTC4577" s="151"/>
      <c r="PTD4577" s="151"/>
      <c r="PTE4577" s="151"/>
      <c r="PTF4577" s="151"/>
      <c r="PTG4577" s="151"/>
      <c r="PTH4577" s="151"/>
      <c r="PTI4577" s="151"/>
      <c r="PTJ4577" s="151"/>
      <c r="PTK4577" s="151"/>
      <c r="PTL4577" s="151"/>
      <c r="PTM4577" s="151"/>
      <c r="PTN4577" s="151"/>
      <c r="PTO4577" s="151"/>
      <c r="PTP4577" s="151"/>
      <c r="PTQ4577" s="151"/>
      <c r="PTR4577" s="151"/>
      <c r="PTS4577" s="151"/>
      <c r="PTT4577" s="151"/>
      <c r="PTU4577" s="151"/>
      <c r="PTV4577" s="151"/>
      <c r="PTW4577" s="151"/>
      <c r="PTX4577" s="151"/>
      <c r="PTY4577" s="151"/>
      <c r="PTZ4577" s="151"/>
      <c r="PUA4577" s="151"/>
      <c r="PUB4577" s="151"/>
      <c r="PUC4577" s="151"/>
      <c r="PUD4577" s="151"/>
      <c r="PUE4577" s="151"/>
      <c r="PUF4577" s="151"/>
      <c r="PUG4577" s="151"/>
      <c r="PUH4577" s="151"/>
      <c r="PUI4577" s="151"/>
      <c r="PUJ4577" s="151"/>
      <c r="PUK4577" s="151"/>
      <c r="PUL4577" s="151"/>
      <c r="PUM4577" s="151"/>
      <c r="PUN4577" s="151"/>
      <c r="PUO4577" s="151"/>
      <c r="PUP4577" s="151"/>
      <c r="PUQ4577" s="151"/>
      <c r="PUR4577" s="151"/>
      <c r="PUS4577" s="151"/>
      <c r="PUT4577" s="151"/>
      <c r="PUU4577" s="151"/>
      <c r="PUV4577" s="151"/>
      <c r="PUW4577" s="151"/>
      <c r="PUX4577" s="151"/>
      <c r="PUY4577" s="151"/>
      <c r="PUZ4577" s="151"/>
      <c r="PVA4577" s="151"/>
      <c r="PVB4577" s="151"/>
      <c r="PVC4577" s="151"/>
      <c r="PVD4577" s="151"/>
      <c r="PVE4577" s="151"/>
      <c r="PVF4577" s="151"/>
      <c r="PVG4577" s="151"/>
      <c r="PVH4577" s="151"/>
      <c r="PVI4577" s="151"/>
      <c r="PVJ4577" s="151"/>
      <c r="PVK4577" s="151"/>
      <c r="PVL4577" s="151"/>
      <c r="PVM4577" s="151"/>
      <c r="PVN4577" s="151"/>
      <c r="PVO4577" s="151"/>
      <c r="PVP4577" s="151"/>
      <c r="PVQ4577" s="151"/>
      <c r="PVR4577" s="151"/>
      <c r="PVS4577" s="151"/>
      <c r="PVT4577" s="151"/>
      <c r="PVU4577" s="151"/>
      <c r="PVV4577" s="151"/>
      <c r="PVW4577" s="151"/>
      <c r="PVX4577" s="151"/>
      <c r="PVY4577" s="151"/>
      <c r="PVZ4577" s="151"/>
      <c r="PWA4577" s="151"/>
      <c r="PWB4577" s="151"/>
      <c r="PWC4577" s="151"/>
      <c r="PWD4577" s="151"/>
      <c r="PWE4577" s="151"/>
      <c r="PWF4577" s="151"/>
      <c r="PWG4577" s="151"/>
      <c r="PWH4577" s="151"/>
      <c r="PWI4577" s="151"/>
      <c r="PWJ4577" s="151"/>
      <c r="PWK4577" s="151"/>
      <c r="PWL4577" s="151"/>
      <c r="PWM4577" s="151"/>
      <c r="PWN4577" s="151"/>
      <c r="PWO4577" s="151"/>
      <c r="PWP4577" s="151"/>
      <c r="PWQ4577" s="151"/>
      <c r="PWR4577" s="151"/>
      <c r="PWS4577" s="151"/>
      <c r="PWT4577" s="151"/>
      <c r="PWU4577" s="151"/>
      <c r="PWV4577" s="151"/>
      <c r="PWW4577" s="151"/>
      <c r="PWX4577" s="151"/>
      <c r="PWY4577" s="151"/>
      <c r="PWZ4577" s="151"/>
      <c r="PXA4577" s="151"/>
      <c r="PXB4577" s="151"/>
      <c r="PXC4577" s="151"/>
      <c r="PXD4577" s="151"/>
      <c r="PXE4577" s="151"/>
      <c r="PXF4577" s="151"/>
      <c r="PXG4577" s="151"/>
      <c r="PXH4577" s="151"/>
      <c r="PXI4577" s="151"/>
      <c r="PXJ4577" s="151"/>
      <c r="PXK4577" s="151"/>
      <c r="PXL4577" s="151"/>
      <c r="PXM4577" s="151"/>
      <c r="PXN4577" s="151"/>
      <c r="PXO4577" s="151"/>
      <c r="PXP4577" s="151"/>
      <c r="PXQ4577" s="151"/>
      <c r="PXR4577" s="151"/>
      <c r="PXS4577" s="151"/>
      <c r="PXT4577" s="151"/>
      <c r="PXU4577" s="151"/>
      <c r="PXV4577" s="151"/>
      <c r="PXW4577" s="151"/>
      <c r="PXX4577" s="151"/>
      <c r="PXY4577" s="151"/>
      <c r="PXZ4577" s="151"/>
      <c r="PYA4577" s="151"/>
      <c r="PYB4577" s="151"/>
      <c r="PYC4577" s="151"/>
      <c r="PYD4577" s="151"/>
      <c r="PYE4577" s="151"/>
      <c r="PYF4577" s="151"/>
      <c r="PYG4577" s="151"/>
      <c r="PYH4577" s="151"/>
      <c r="PYI4577" s="151"/>
      <c r="PYJ4577" s="151"/>
      <c r="PYK4577" s="151"/>
      <c r="PYL4577" s="151"/>
      <c r="PYM4577" s="151"/>
      <c r="PYN4577" s="151"/>
      <c r="PYO4577" s="151"/>
      <c r="PYP4577" s="151"/>
      <c r="PYQ4577" s="151"/>
      <c r="PYR4577" s="151"/>
      <c r="PYS4577" s="151"/>
      <c r="PYT4577" s="151"/>
      <c r="PYU4577" s="151"/>
      <c r="PYV4577" s="151"/>
      <c r="PYW4577" s="151"/>
      <c r="PYX4577" s="151"/>
      <c r="PYY4577" s="151"/>
      <c r="PYZ4577" s="151"/>
      <c r="PZA4577" s="151"/>
      <c r="PZB4577" s="151"/>
      <c r="PZC4577" s="151"/>
      <c r="PZD4577" s="151"/>
      <c r="PZE4577" s="151"/>
      <c r="PZF4577" s="151"/>
      <c r="PZG4577" s="151"/>
      <c r="PZH4577" s="151"/>
      <c r="PZI4577" s="151"/>
      <c r="PZJ4577" s="151"/>
      <c r="PZK4577" s="151"/>
      <c r="PZL4577" s="151"/>
      <c r="PZM4577" s="151"/>
      <c r="PZN4577" s="151"/>
      <c r="PZO4577" s="151"/>
      <c r="PZP4577" s="151"/>
      <c r="PZQ4577" s="151"/>
      <c r="PZR4577" s="151"/>
      <c r="PZS4577" s="151"/>
      <c r="PZT4577" s="151"/>
      <c r="PZU4577" s="151"/>
      <c r="PZV4577" s="151"/>
      <c r="PZW4577" s="151"/>
      <c r="PZX4577" s="151"/>
      <c r="PZY4577" s="151"/>
      <c r="PZZ4577" s="151"/>
      <c r="QAA4577" s="151"/>
      <c r="QAB4577" s="151"/>
      <c r="QAC4577" s="151"/>
      <c r="QAD4577" s="151"/>
      <c r="QAE4577" s="151"/>
      <c r="QAF4577" s="151"/>
      <c r="QAG4577" s="151"/>
      <c r="QAH4577" s="151"/>
      <c r="QAI4577" s="151"/>
      <c r="QAJ4577" s="151"/>
      <c r="QAK4577" s="151"/>
      <c r="QAL4577" s="151"/>
      <c r="QAM4577" s="151"/>
      <c r="QAN4577" s="151"/>
      <c r="QAO4577" s="151"/>
      <c r="QAP4577" s="151"/>
      <c r="QAQ4577" s="151"/>
      <c r="QAR4577" s="151"/>
      <c r="QAS4577" s="151"/>
      <c r="QAT4577" s="151"/>
      <c r="QAU4577" s="151"/>
      <c r="QAV4577" s="151"/>
      <c r="QAW4577" s="151"/>
      <c r="QAX4577" s="151"/>
      <c r="QAY4577" s="151"/>
      <c r="QAZ4577" s="151"/>
      <c r="QBA4577" s="151"/>
      <c r="QBB4577" s="151"/>
      <c r="QBC4577" s="151"/>
      <c r="QBD4577" s="151"/>
      <c r="QBE4577" s="151"/>
      <c r="QBF4577" s="151"/>
      <c r="QBG4577" s="151"/>
      <c r="QBH4577" s="151"/>
      <c r="QBI4577" s="151"/>
      <c r="QBJ4577" s="151"/>
      <c r="QBK4577" s="151"/>
      <c r="QBL4577" s="151"/>
      <c r="QBM4577" s="151"/>
      <c r="QBN4577" s="151"/>
      <c r="QBO4577" s="151"/>
      <c r="QBP4577" s="151"/>
      <c r="QBQ4577" s="151"/>
      <c r="QBR4577" s="151"/>
      <c r="QBS4577" s="151"/>
      <c r="QBT4577" s="151"/>
      <c r="QBU4577" s="151"/>
      <c r="QBV4577" s="151"/>
      <c r="QBW4577" s="151"/>
      <c r="QBX4577" s="151"/>
      <c r="QBY4577" s="151"/>
      <c r="QBZ4577" s="151"/>
      <c r="QCA4577" s="151"/>
      <c r="QCB4577" s="151"/>
      <c r="QCC4577" s="151"/>
      <c r="QCD4577" s="151"/>
      <c r="QCE4577" s="151"/>
      <c r="QCF4577" s="151"/>
      <c r="QCG4577" s="151"/>
      <c r="QCH4577" s="151"/>
      <c r="QCI4577" s="151"/>
      <c r="QCJ4577" s="151"/>
      <c r="QCK4577" s="151"/>
      <c r="QCL4577" s="151"/>
      <c r="QCM4577" s="151"/>
      <c r="QCN4577" s="151"/>
      <c r="QCO4577" s="151"/>
      <c r="QCP4577" s="151"/>
      <c r="QCQ4577" s="151"/>
      <c r="QCR4577" s="151"/>
      <c r="QCS4577" s="151"/>
      <c r="QCT4577" s="151"/>
      <c r="QCU4577" s="151"/>
      <c r="QCV4577" s="151"/>
      <c r="QCW4577" s="151"/>
      <c r="QCX4577" s="151"/>
      <c r="QCY4577" s="151"/>
      <c r="QCZ4577" s="151"/>
      <c r="QDA4577" s="151"/>
      <c r="QDB4577" s="151"/>
      <c r="QDC4577" s="151"/>
      <c r="QDD4577" s="151"/>
      <c r="QDE4577" s="151"/>
      <c r="QDF4577" s="151"/>
      <c r="QDG4577" s="151"/>
      <c r="QDH4577" s="151"/>
      <c r="QDI4577" s="151"/>
      <c r="QDJ4577" s="151"/>
      <c r="QDK4577" s="151"/>
      <c r="QDL4577" s="151"/>
      <c r="QDM4577" s="151"/>
      <c r="QDN4577" s="151"/>
      <c r="QDO4577" s="151"/>
      <c r="QDP4577" s="151"/>
      <c r="QDQ4577" s="151"/>
      <c r="QDR4577" s="151"/>
      <c r="QDS4577" s="151"/>
      <c r="QDT4577" s="151"/>
      <c r="QDU4577" s="151"/>
      <c r="QDV4577" s="151"/>
      <c r="QDW4577" s="151"/>
      <c r="QDX4577" s="151"/>
      <c r="QDY4577" s="151"/>
      <c r="QDZ4577" s="151"/>
      <c r="QEA4577" s="151"/>
      <c r="QEB4577" s="151"/>
      <c r="QEC4577" s="151"/>
      <c r="QED4577" s="151"/>
      <c r="QEE4577" s="151"/>
      <c r="QEF4577" s="151"/>
      <c r="QEG4577" s="151"/>
      <c r="QEH4577" s="151"/>
      <c r="QEI4577" s="151"/>
      <c r="QEJ4577" s="151"/>
      <c r="QEK4577" s="151"/>
      <c r="QEL4577" s="151"/>
      <c r="QEM4577" s="151"/>
      <c r="QEN4577" s="151"/>
      <c r="QEO4577" s="151"/>
      <c r="QEP4577" s="151"/>
      <c r="QEQ4577" s="151"/>
      <c r="QER4577" s="151"/>
      <c r="QES4577" s="151"/>
      <c r="QET4577" s="151"/>
      <c r="QEU4577" s="151"/>
      <c r="QEV4577" s="151"/>
      <c r="QEW4577" s="151"/>
      <c r="QEX4577" s="151"/>
      <c r="QEY4577" s="151"/>
      <c r="QEZ4577" s="151"/>
      <c r="QFA4577" s="151"/>
      <c r="QFB4577" s="151"/>
      <c r="QFC4577" s="151"/>
      <c r="QFD4577" s="151"/>
      <c r="QFE4577" s="151"/>
      <c r="QFF4577" s="151"/>
      <c r="QFG4577" s="151"/>
      <c r="QFH4577" s="151"/>
      <c r="QFI4577" s="151"/>
      <c r="QFJ4577" s="151"/>
      <c r="QFK4577" s="151"/>
      <c r="QFL4577" s="151"/>
      <c r="QFM4577" s="151"/>
      <c r="QFN4577" s="151"/>
      <c r="QFO4577" s="151"/>
      <c r="QFP4577" s="151"/>
      <c r="QFQ4577" s="151"/>
      <c r="QFR4577" s="151"/>
      <c r="QFS4577" s="151"/>
      <c r="QFT4577" s="151"/>
      <c r="QFU4577" s="151"/>
      <c r="QFV4577" s="151"/>
      <c r="QFW4577" s="151"/>
      <c r="QFX4577" s="151"/>
      <c r="QFY4577" s="151"/>
      <c r="QFZ4577" s="151"/>
      <c r="QGA4577" s="151"/>
      <c r="QGB4577" s="151"/>
      <c r="QGC4577" s="151"/>
      <c r="QGD4577" s="151"/>
      <c r="QGE4577" s="151"/>
      <c r="QGF4577" s="151"/>
      <c r="QGG4577" s="151"/>
      <c r="QGH4577" s="151"/>
      <c r="QGI4577" s="151"/>
      <c r="QGJ4577" s="151"/>
      <c r="QGK4577" s="151"/>
      <c r="QGL4577" s="151"/>
      <c r="QGM4577" s="151"/>
      <c r="QGN4577" s="151"/>
      <c r="QGO4577" s="151"/>
      <c r="QGP4577" s="151"/>
      <c r="QGQ4577" s="151"/>
      <c r="QGR4577" s="151"/>
      <c r="QGS4577" s="151"/>
      <c r="QGT4577" s="151"/>
      <c r="QGU4577" s="151"/>
      <c r="QGV4577" s="151"/>
      <c r="QGW4577" s="151"/>
      <c r="QGX4577" s="151"/>
      <c r="QGY4577" s="151"/>
      <c r="QGZ4577" s="151"/>
      <c r="QHA4577" s="151"/>
      <c r="QHB4577" s="151"/>
      <c r="QHC4577" s="151"/>
      <c r="QHD4577" s="151"/>
      <c r="QHE4577" s="151"/>
      <c r="QHF4577" s="151"/>
      <c r="QHG4577" s="151"/>
      <c r="QHH4577" s="151"/>
      <c r="QHI4577" s="151"/>
      <c r="QHJ4577" s="151"/>
      <c r="QHK4577" s="151"/>
      <c r="QHL4577" s="151"/>
      <c r="QHM4577" s="151"/>
      <c r="QHN4577" s="151"/>
      <c r="QHO4577" s="151"/>
      <c r="QHP4577" s="151"/>
      <c r="QHQ4577" s="151"/>
      <c r="QHR4577" s="151"/>
      <c r="QHS4577" s="151"/>
      <c r="QHT4577" s="151"/>
      <c r="QHU4577" s="151"/>
      <c r="QHV4577" s="151"/>
      <c r="QHW4577" s="151"/>
      <c r="QHX4577" s="151"/>
      <c r="QHY4577" s="151"/>
      <c r="QHZ4577" s="151"/>
      <c r="QIA4577" s="151"/>
      <c r="QIB4577" s="151"/>
      <c r="QIC4577" s="151"/>
      <c r="QID4577" s="151"/>
      <c r="QIE4577" s="151"/>
      <c r="QIF4577" s="151"/>
      <c r="QIG4577" s="151"/>
      <c r="QIH4577" s="151"/>
      <c r="QII4577" s="151"/>
      <c r="QIJ4577" s="151"/>
      <c r="QIK4577" s="151"/>
      <c r="QIL4577" s="151"/>
      <c r="QIM4577" s="151"/>
      <c r="QIN4577" s="151"/>
      <c r="QIO4577" s="151"/>
      <c r="QIP4577" s="151"/>
      <c r="QIQ4577" s="151"/>
      <c r="QIR4577" s="151"/>
      <c r="QIS4577" s="151"/>
      <c r="QIT4577" s="151"/>
      <c r="QIU4577" s="151"/>
      <c r="QIV4577" s="151"/>
      <c r="QIW4577" s="151"/>
      <c r="QIX4577" s="151"/>
      <c r="QIY4577" s="151"/>
      <c r="QIZ4577" s="151"/>
      <c r="QJA4577" s="151"/>
      <c r="QJB4577" s="151"/>
      <c r="QJC4577" s="151"/>
      <c r="QJD4577" s="151"/>
      <c r="QJE4577" s="151"/>
      <c r="QJF4577" s="151"/>
      <c r="QJG4577" s="151"/>
      <c r="QJH4577" s="151"/>
      <c r="QJI4577" s="151"/>
      <c r="QJJ4577" s="151"/>
      <c r="QJK4577" s="151"/>
      <c r="QJL4577" s="151"/>
      <c r="QJM4577" s="151"/>
      <c r="QJN4577" s="151"/>
      <c r="QJO4577" s="151"/>
      <c r="QJP4577" s="151"/>
      <c r="QJQ4577" s="151"/>
      <c r="QJR4577" s="151"/>
      <c r="QJS4577" s="151"/>
      <c r="QJT4577" s="151"/>
      <c r="QJU4577" s="151"/>
      <c r="QJV4577" s="151"/>
      <c r="QJW4577" s="151"/>
      <c r="QJX4577" s="151"/>
      <c r="QJY4577" s="151"/>
      <c r="QJZ4577" s="151"/>
      <c r="QKA4577" s="151"/>
      <c r="QKB4577" s="151"/>
      <c r="QKC4577" s="151"/>
      <c r="QKD4577" s="151"/>
      <c r="QKE4577" s="151"/>
      <c r="QKF4577" s="151"/>
      <c r="QKG4577" s="151"/>
      <c r="QKH4577" s="151"/>
      <c r="QKI4577" s="151"/>
      <c r="QKJ4577" s="151"/>
      <c r="QKK4577" s="151"/>
      <c r="QKL4577" s="151"/>
      <c r="QKM4577" s="151"/>
      <c r="QKN4577" s="151"/>
      <c r="QKO4577" s="151"/>
      <c r="QKP4577" s="151"/>
      <c r="QKQ4577" s="151"/>
      <c r="QKR4577" s="151"/>
      <c r="QKS4577" s="151"/>
      <c r="QKT4577" s="151"/>
      <c r="QKU4577" s="151"/>
      <c r="QKV4577" s="151"/>
      <c r="QKW4577" s="151"/>
      <c r="QKX4577" s="151"/>
      <c r="QKY4577" s="151"/>
      <c r="QKZ4577" s="151"/>
      <c r="QLA4577" s="151"/>
      <c r="QLB4577" s="151"/>
      <c r="QLC4577" s="151"/>
      <c r="QLD4577" s="151"/>
      <c r="QLE4577" s="151"/>
      <c r="QLF4577" s="151"/>
      <c r="QLG4577" s="151"/>
      <c r="QLH4577" s="151"/>
      <c r="QLI4577" s="151"/>
      <c r="QLJ4577" s="151"/>
      <c r="QLK4577" s="151"/>
      <c r="QLL4577" s="151"/>
      <c r="QLM4577" s="151"/>
      <c r="QLN4577" s="151"/>
      <c r="QLO4577" s="151"/>
      <c r="QLP4577" s="151"/>
      <c r="QLQ4577" s="151"/>
      <c r="QLR4577" s="151"/>
      <c r="QLS4577" s="151"/>
      <c r="QLT4577" s="151"/>
      <c r="QLU4577" s="151"/>
      <c r="QLV4577" s="151"/>
      <c r="QLW4577" s="151"/>
      <c r="QLX4577" s="151"/>
      <c r="QLY4577" s="151"/>
      <c r="QLZ4577" s="151"/>
      <c r="QMA4577" s="151"/>
      <c r="QMB4577" s="151"/>
      <c r="QMC4577" s="151"/>
      <c r="QMD4577" s="151"/>
      <c r="QME4577" s="151"/>
      <c r="QMF4577" s="151"/>
      <c r="QMG4577" s="151"/>
      <c r="QMH4577" s="151"/>
      <c r="QMI4577" s="151"/>
      <c r="QMJ4577" s="151"/>
      <c r="QMK4577" s="151"/>
      <c r="QML4577" s="151"/>
      <c r="QMM4577" s="151"/>
      <c r="QMN4577" s="151"/>
      <c r="QMO4577" s="151"/>
      <c r="QMP4577" s="151"/>
      <c r="QMQ4577" s="151"/>
      <c r="QMR4577" s="151"/>
      <c r="QMS4577" s="151"/>
      <c r="QMT4577" s="151"/>
      <c r="QMU4577" s="151"/>
      <c r="QMV4577" s="151"/>
      <c r="QMW4577" s="151"/>
      <c r="QMX4577" s="151"/>
      <c r="QMY4577" s="151"/>
      <c r="QMZ4577" s="151"/>
      <c r="QNA4577" s="151"/>
      <c r="QNB4577" s="151"/>
      <c r="QNC4577" s="151"/>
      <c r="QND4577" s="151"/>
      <c r="QNE4577" s="151"/>
      <c r="QNF4577" s="151"/>
      <c r="QNG4577" s="151"/>
      <c r="QNH4577" s="151"/>
      <c r="QNI4577" s="151"/>
      <c r="QNJ4577" s="151"/>
      <c r="QNK4577" s="151"/>
      <c r="QNL4577" s="151"/>
      <c r="QNM4577" s="151"/>
      <c r="QNN4577" s="151"/>
      <c r="QNO4577" s="151"/>
      <c r="QNP4577" s="151"/>
      <c r="QNQ4577" s="151"/>
      <c r="QNR4577" s="151"/>
      <c r="QNS4577" s="151"/>
      <c r="QNT4577" s="151"/>
      <c r="QNU4577" s="151"/>
      <c r="QNV4577" s="151"/>
      <c r="QNW4577" s="151"/>
      <c r="QNX4577" s="151"/>
      <c r="QNY4577" s="151"/>
      <c r="QNZ4577" s="151"/>
      <c r="QOA4577" s="151"/>
      <c r="QOB4577" s="151"/>
      <c r="QOC4577" s="151"/>
      <c r="QOD4577" s="151"/>
      <c r="QOE4577" s="151"/>
      <c r="QOF4577" s="151"/>
      <c r="QOG4577" s="151"/>
      <c r="QOH4577" s="151"/>
      <c r="QOI4577" s="151"/>
      <c r="QOJ4577" s="151"/>
      <c r="QOK4577" s="151"/>
      <c r="QOL4577" s="151"/>
      <c r="QOM4577" s="151"/>
      <c r="QON4577" s="151"/>
      <c r="QOO4577" s="151"/>
      <c r="QOP4577" s="151"/>
      <c r="QOQ4577" s="151"/>
      <c r="QOR4577" s="151"/>
      <c r="QOS4577" s="151"/>
      <c r="QOT4577" s="151"/>
      <c r="QOU4577" s="151"/>
      <c r="QOV4577" s="151"/>
      <c r="QOW4577" s="151"/>
      <c r="QOX4577" s="151"/>
      <c r="QOY4577" s="151"/>
      <c r="QOZ4577" s="151"/>
      <c r="QPA4577" s="151"/>
      <c r="QPB4577" s="151"/>
      <c r="QPC4577" s="151"/>
      <c r="QPD4577" s="151"/>
      <c r="QPE4577" s="151"/>
      <c r="QPF4577" s="151"/>
      <c r="QPG4577" s="151"/>
      <c r="QPH4577" s="151"/>
      <c r="QPI4577" s="151"/>
      <c r="QPJ4577" s="151"/>
      <c r="QPK4577" s="151"/>
      <c r="QPL4577" s="151"/>
      <c r="QPM4577" s="151"/>
      <c r="QPN4577" s="151"/>
      <c r="QPO4577" s="151"/>
      <c r="QPP4577" s="151"/>
      <c r="QPQ4577" s="151"/>
      <c r="QPR4577" s="151"/>
      <c r="QPS4577" s="151"/>
      <c r="QPT4577" s="151"/>
      <c r="QPU4577" s="151"/>
      <c r="QPV4577" s="151"/>
      <c r="QPW4577" s="151"/>
      <c r="QPX4577" s="151"/>
      <c r="QPY4577" s="151"/>
      <c r="QPZ4577" s="151"/>
      <c r="QQA4577" s="151"/>
      <c r="QQB4577" s="151"/>
      <c r="QQC4577" s="151"/>
      <c r="QQD4577" s="151"/>
      <c r="QQE4577" s="151"/>
      <c r="QQF4577" s="151"/>
      <c r="QQG4577" s="151"/>
      <c r="QQH4577" s="151"/>
      <c r="QQI4577" s="151"/>
      <c r="QQJ4577" s="151"/>
      <c r="QQK4577" s="151"/>
      <c r="QQL4577" s="151"/>
      <c r="QQM4577" s="151"/>
      <c r="QQN4577" s="151"/>
      <c r="QQO4577" s="151"/>
      <c r="QQP4577" s="151"/>
      <c r="QQQ4577" s="151"/>
      <c r="QQR4577" s="151"/>
      <c r="QQS4577" s="151"/>
      <c r="QQT4577" s="151"/>
      <c r="QQU4577" s="151"/>
      <c r="QQV4577" s="151"/>
      <c r="QQW4577" s="151"/>
      <c r="QQX4577" s="151"/>
      <c r="QQY4577" s="151"/>
      <c r="QQZ4577" s="151"/>
      <c r="QRA4577" s="151"/>
      <c r="QRB4577" s="151"/>
      <c r="QRC4577" s="151"/>
      <c r="QRD4577" s="151"/>
      <c r="QRE4577" s="151"/>
      <c r="QRF4577" s="151"/>
      <c r="QRG4577" s="151"/>
      <c r="QRH4577" s="151"/>
      <c r="QRI4577" s="151"/>
      <c r="QRJ4577" s="151"/>
      <c r="QRK4577" s="151"/>
      <c r="QRL4577" s="151"/>
      <c r="QRM4577" s="151"/>
      <c r="QRN4577" s="151"/>
      <c r="QRO4577" s="151"/>
      <c r="QRP4577" s="151"/>
      <c r="QRQ4577" s="151"/>
      <c r="QRR4577" s="151"/>
      <c r="QRS4577" s="151"/>
      <c r="QRT4577" s="151"/>
      <c r="QRU4577" s="151"/>
      <c r="QRV4577" s="151"/>
      <c r="QRW4577" s="151"/>
      <c r="QRX4577" s="151"/>
      <c r="QRY4577" s="151"/>
      <c r="QRZ4577" s="151"/>
      <c r="QSA4577" s="151"/>
      <c r="QSB4577" s="151"/>
      <c r="QSC4577" s="151"/>
      <c r="QSD4577" s="151"/>
      <c r="QSE4577" s="151"/>
      <c r="QSF4577" s="151"/>
      <c r="QSG4577" s="151"/>
      <c r="QSH4577" s="151"/>
      <c r="QSI4577" s="151"/>
      <c r="QSJ4577" s="151"/>
      <c r="QSK4577" s="151"/>
      <c r="QSL4577" s="151"/>
      <c r="QSM4577" s="151"/>
      <c r="QSN4577" s="151"/>
      <c r="QSO4577" s="151"/>
      <c r="QSP4577" s="151"/>
      <c r="QSQ4577" s="151"/>
      <c r="QSR4577" s="151"/>
      <c r="QSS4577" s="151"/>
      <c r="QST4577" s="151"/>
      <c r="QSU4577" s="151"/>
      <c r="QSV4577" s="151"/>
      <c r="QSW4577" s="151"/>
      <c r="QSX4577" s="151"/>
      <c r="QSY4577" s="151"/>
      <c r="QSZ4577" s="151"/>
      <c r="QTA4577" s="151"/>
      <c r="QTB4577" s="151"/>
      <c r="QTC4577" s="151"/>
      <c r="QTD4577" s="151"/>
      <c r="QTE4577" s="151"/>
      <c r="QTF4577" s="151"/>
      <c r="QTG4577" s="151"/>
      <c r="QTH4577" s="151"/>
      <c r="QTI4577" s="151"/>
      <c r="QTJ4577" s="151"/>
      <c r="QTK4577" s="151"/>
      <c r="QTL4577" s="151"/>
      <c r="QTM4577" s="151"/>
      <c r="QTN4577" s="151"/>
      <c r="QTO4577" s="151"/>
      <c r="QTP4577" s="151"/>
      <c r="QTQ4577" s="151"/>
      <c r="QTR4577" s="151"/>
      <c r="QTS4577" s="151"/>
      <c r="QTT4577" s="151"/>
      <c r="QTU4577" s="151"/>
      <c r="QTV4577" s="151"/>
      <c r="QTW4577" s="151"/>
      <c r="QTX4577" s="151"/>
      <c r="QTY4577" s="151"/>
      <c r="QTZ4577" s="151"/>
      <c r="QUA4577" s="151"/>
      <c r="QUB4577" s="151"/>
      <c r="QUC4577" s="151"/>
      <c r="QUD4577" s="151"/>
      <c r="QUE4577" s="151"/>
      <c r="QUF4577" s="151"/>
      <c r="QUG4577" s="151"/>
      <c r="QUH4577" s="151"/>
      <c r="QUI4577" s="151"/>
      <c r="QUJ4577" s="151"/>
      <c r="QUK4577" s="151"/>
      <c r="QUL4577" s="151"/>
      <c r="QUM4577" s="151"/>
      <c r="QUN4577" s="151"/>
      <c r="QUO4577" s="151"/>
      <c r="QUP4577" s="151"/>
      <c r="QUQ4577" s="151"/>
      <c r="QUR4577" s="151"/>
      <c r="QUS4577" s="151"/>
      <c r="QUT4577" s="151"/>
      <c r="QUU4577" s="151"/>
      <c r="QUV4577" s="151"/>
      <c r="QUW4577" s="151"/>
      <c r="QUX4577" s="151"/>
      <c r="QUY4577" s="151"/>
      <c r="QUZ4577" s="151"/>
      <c r="QVA4577" s="151"/>
      <c r="QVB4577" s="151"/>
      <c r="QVC4577" s="151"/>
      <c r="QVD4577" s="151"/>
      <c r="QVE4577" s="151"/>
      <c r="QVF4577" s="151"/>
      <c r="QVG4577" s="151"/>
      <c r="QVH4577" s="151"/>
      <c r="QVI4577" s="151"/>
      <c r="QVJ4577" s="151"/>
      <c r="QVK4577" s="151"/>
      <c r="QVL4577" s="151"/>
      <c r="QVM4577" s="151"/>
      <c r="QVN4577" s="151"/>
      <c r="QVO4577" s="151"/>
      <c r="QVP4577" s="151"/>
      <c r="QVQ4577" s="151"/>
      <c r="QVR4577" s="151"/>
      <c r="QVS4577" s="151"/>
      <c r="QVT4577" s="151"/>
      <c r="QVU4577" s="151"/>
      <c r="QVV4577" s="151"/>
      <c r="QVW4577" s="151"/>
      <c r="QVX4577" s="151"/>
      <c r="QVY4577" s="151"/>
      <c r="QVZ4577" s="151"/>
      <c r="QWA4577" s="151"/>
      <c r="QWB4577" s="151"/>
      <c r="QWC4577" s="151"/>
      <c r="QWD4577" s="151"/>
      <c r="QWE4577" s="151"/>
      <c r="QWF4577" s="151"/>
      <c r="QWG4577" s="151"/>
      <c r="QWH4577" s="151"/>
      <c r="QWI4577" s="151"/>
      <c r="QWJ4577" s="151"/>
      <c r="QWK4577" s="151"/>
      <c r="QWL4577" s="151"/>
      <c r="QWM4577" s="151"/>
      <c r="QWN4577" s="151"/>
      <c r="QWO4577" s="151"/>
      <c r="QWP4577" s="151"/>
      <c r="QWQ4577" s="151"/>
      <c r="QWR4577" s="151"/>
      <c r="QWS4577" s="151"/>
      <c r="QWT4577" s="151"/>
      <c r="QWU4577" s="151"/>
      <c r="QWV4577" s="151"/>
      <c r="QWW4577" s="151"/>
      <c r="QWX4577" s="151"/>
      <c r="QWY4577" s="151"/>
      <c r="QWZ4577" s="151"/>
      <c r="QXA4577" s="151"/>
      <c r="QXB4577" s="151"/>
      <c r="QXC4577" s="151"/>
      <c r="QXD4577" s="151"/>
      <c r="QXE4577" s="151"/>
      <c r="QXF4577" s="151"/>
      <c r="QXG4577" s="151"/>
      <c r="QXH4577" s="151"/>
      <c r="QXI4577" s="151"/>
      <c r="QXJ4577" s="151"/>
      <c r="QXK4577" s="151"/>
      <c r="QXL4577" s="151"/>
      <c r="QXM4577" s="151"/>
      <c r="QXN4577" s="151"/>
      <c r="QXO4577" s="151"/>
      <c r="QXP4577" s="151"/>
      <c r="QXQ4577" s="151"/>
      <c r="QXR4577" s="151"/>
      <c r="QXS4577" s="151"/>
      <c r="QXT4577" s="151"/>
      <c r="QXU4577" s="151"/>
      <c r="QXV4577" s="151"/>
      <c r="QXW4577" s="151"/>
      <c r="QXX4577" s="151"/>
      <c r="QXY4577" s="151"/>
      <c r="QXZ4577" s="151"/>
      <c r="QYA4577" s="151"/>
      <c r="QYB4577" s="151"/>
      <c r="QYC4577" s="151"/>
      <c r="QYD4577" s="151"/>
      <c r="QYE4577" s="151"/>
      <c r="QYF4577" s="151"/>
      <c r="QYG4577" s="151"/>
      <c r="QYH4577" s="151"/>
      <c r="QYI4577" s="151"/>
      <c r="QYJ4577" s="151"/>
      <c r="QYK4577" s="151"/>
      <c r="QYL4577" s="151"/>
      <c r="QYM4577" s="151"/>
      <c r="QYN4577" s="151"/>
      <c r="QYO4577" s="151"/>
      <c r="QYP4577" s="151"/>
      <c r="QYQ4577" s="151"/>
      <c r="QYR4577" s="151"/>
      <c r="QYS4577" s="151"/>
      <c r="QYT4577" s="151"/>
      <c r="QYU4577" s="151"/>
      <c r="QYV4577" s="151"/>
      <c r="QYW4577" s="151"/>
      <c r="QYX4577" s="151"/>
      <c r="QYY4577" s="151"/>
      <c r="QYZ4577" s="151"/>
      <c r="QZA4577" s="151"/>
      <c r="QZB4577" s="151"/>
      <c r="QZC4577" s="151"/>
      <c r="QZD4577" s="151"/>
      <c r="QZE4577" s="151"/>
      <c r="QZF4577" s="151"/>
      <c r="QZG4577" s="151"/>
      <c r="QZH4577" s="151"/>
      <c r="QZI4577" s="151"/>
      <c r="QZJ4577" s="151"/>
      <c r="QZK4577" s="151"/>
      <c r="QZL4577" s="151"/>
      <c r="QZM4577" s="151"/>
      <c r="QZN4577" s="151"/>
      <c r="QZO4577" s="151"/>
      <c r="QZP4577" s="151"/>
      <c r="QZQ4577" s="151"/>
      <c r="QZR4577" s="151"/>
      <c r="QZS4577" s="151"/>
      <c r="QZT4577" s="151"/>
      <c r="QZU4577" s="151"/>
      <c r="QZV4577" s="151"/>
      <c r="QZW4577" s="151"/>
      <c r="QZX4577" s="151"/>
      <c r="QZY4577" s="151"/>
      <c r="QZZ4577" s="151"/>
      <c r="RAA4577" s="151"/>
      <c r="RAB4577" s="151"/>
      <c r="RAC4577" s="151"/>
      <c r="RAD4577" s="151"/>
      <c r="RAE4577" s="151"/>
      <c r="RAF4577" s="151"/>
      <c r="RAG4577" s="151"/>
      <c r="RAH4577" s="151"/>
      <c r="RAI4577" s="151"/>
      <c r="RAJ4577" s="151"/>
      <c r="RAK4577" s="151"/>
      <c r="RAL4577" s="151"/>
      <c r="RAM4577" s="151"/>
      <c r="RAN4577" s="151"/>
      <c r="RAO4577" s="151"/>
      <c r="RAP4577" s="151"/>
      <c r="RAQ4577" s="151"/>
      <c r="RAR4577" s="151"/>
      <c r="RAS4577" s="151"/>
      <c r="RAT4577" s="151"/>
      <c r="RAU4577" s="151"/>
      <c r="RAV4577" s="151"/>
      <c r="RAW4577" s="151"/>
      <c r="RAX4577" s="151"/>
      <c r="RAY4577" s="151"/>
      <c r="RAZ4577" s="151"/>
      <c r="RBA4577" s="151"/>
      <c r="RBB4577" s="151"/>
      <c r="RBC4577" s="151"/>
      <c r="RBD4577" s="151"/>
      <c r="RBE4577" s="151"/>
      <c r="RBF4577" s="151"/>
      <c r="RBG4577" s="151"/>
      <c r="RBH4577" s="151"/>
      <c r="RBI4577" s="151"/>
      <c r="RBJ4577" s="151"/>
      <c r="RBK4577" s="151"/>
      <c r="RBL4577" s="151"/>
      <c r="RBM4577" s="151"/>
      <c r="RBN4577" s="151"/>
      <c r="RBO4577" s="151"/>
      <c r="RBP4577" s="151"/>
      <c r="RBQ4577" s="151"/>
      <c r="RBR4577" s="151"/>
      <c r="RBS4577" s="151"/>
      <c r="RBT4577" s="151"/>
      <c r="RBU4577" s="151"/>
      <c r="RBV4577" s="151"/>
      <c r="RBW4577" s="151"/>
      <c r="RBX4577" s="151"/>
      <c r="RBY4577" s="151"/>
      <c r="RBZ4577" s="151"/>
      <c r="RCA4577" s="151"/>
      <c r="RCB4577" s="151"/>
      <c r="RCC4577" s="151"/>
      <c r="RCD4577" s="151"/>
      <c r="RCE4577" s="151"/>
      <c r="RCF4577" s="151"/>
      <c r="RCG4577" s="151"/>
      <c r="RCH4577" s="151"/>
      <c r="RCI4577" s="151"/>
      <c r="RCJ4577" s="151"/>
      <c r="RCK4577" s="151"/>
      <c r="RCL4577" s="151"/>
      <c r="RCM4577" s="151"/>
      <c r="RCN4577" s="151"/>
      <c r="RCO4577" s="151"/>
      <c r="RCP4577" s="151"/>
      <c r="RCQ4577" s="151"/>
      <c r="RCR4577" s="151"/>
      <c r="RCS4577" s="151"/>
      <c r="RCT4577" s="151"/>
      <c r="RCU4577" s="151"/>
      <c r="RCV4577" s="151"/>
      <c r="RCW4577" s="151"/>
      <c r="RCX4577" s="151"/>
      <c r="RCY4577" s="151"/>
      <c r="RCZ4577" s="151"/>
      <c r="RDA4577" s="151"/>
      <c r="RDB4577" s="151"/>
      <c r="RDC4577" s="151"/>
      <c r="RDD4577" s="151"/>
      <c r="RDE4577" s="151"/>
      <c r="RDF4577" s="151"/>
      <c r="RDG4577" s="151"/>
      <c r="RDH4577" s="151"/>
      <c r="RDI4577" s="151"/>
      <c r="RDJ4577" s="151"/>
      <c r="RDK4577" s="151"/>
      <c r="RDL4577" s="151"/>
      <c r="RDM4577" s="151"/>
      <c r="RDN4577" s="151"/>
      <c r="RDO4577" s="151"/>
      <c r="RDP4577" s="151"/>
      <c r="RDQ4577" s="151"/>
      <c r="RDR4577" s="151"/>
      <c r="RDS4577" s="151"/>
      <c r="RDT4577" s="151"/>
      <c r="RDU4577" s="151"/>
      <c r="RDV4577" s="151"/>
      <c r="RDW4577" s="151"/>
      <c r="RDX4577" s="151"/>
      <c r="RDY4577" s="151"/>
      <c r="RDZ4577" s="151"/>
      <c r="REA4577" s="151"/>
      <c r="REB4577" s="151"/>
      <c r="REC4577" s="151"/>
      <c r="RED4577" s="151"/>
      <c r="REE4577" s="151"/>
      <c r="REF4577" s="151"/>
      <c r="REG4577" s="151"/>
      <c r="REH4577" s="151"/>
      <c r="REI4577" s="151"/>
      <c r="REJ4577" s="151"/>
      <c r="REK4577" s="151"/>
      <c r="REL4577" s="151"/>
      <c r="REM4577" s="151"/>
      <c r="REN4577" s="151"/>
      <c r="REO4577" s="151"/>
      <c r="REP4577" s="151"/>
      <c r="REQ4577" s="151"/>
      <c r="RER4577" s="151"/>
      <c r="RES4577" s="151"/>
      <c r="RET4577" s="151"/>
      <c r="REU4577" s="151"/>
      <c r="REV4577" s="151"/>
      <c r="REW4577" s="151"/>
      <c r="REX4577" s="151"/>
      <c r="REY4577" s="151"/>
      <c r="REZ4577" s="151"/>
      <c r="RFA4577" s="151"/>
      <c r="RFB4577" s="151"/>
      <c r="RFC4577" s="151"/>
      <c r="RFD4577" s="151"/>
      <c r="RFE4577" s="151"/>
      <c r="RFF4577" s="151"/>
      <c r="RFG4577" s="151"/>
      <c r="RFH4577" s="151"/>
      <c r="RFI4577" s="151"/>
      <c r="RFJ4577" s="151"/>
      <c r="RFK4577" s="151"/>
      <c r="RFL4577" s="151"/>
      <c r="RFM4577" s="151"/>
      <c r="RFN4577" s="151"/>
      <c r="RFO4577" s="151"/>
      <c r="RFP4577" s="151"/>
      <c r="RFQ4577" s="151"/>
      <c r="RFR4577" s="151"/>
      <c r="RFS4577" s="151"/>
      <c r="RFT4577" s="151"/>
      <c r="RFU4577" s="151"/>
      <c r="RFV4577" s="151"/>
      <c r="RFW4577" s="151"/>
      <c r="RFX4577" s="151"/>
      <c r="RFY4577" s="151"/>
      <c r="RFZ4577" s="151"/>
      <c r="RGA4577" s="151"/>
      <c r="RGB4577" s="151"/>
      <c r="RGC4577" s="151"/>
      <c r="RGD4577" s="151"/>
      <c r="RGE4577" s="151"/>
      <c r="RGF4577" s="151"/>
      <c r="RGG4577" s="151"/>
      <c r="RGH4577" s="151"/>
      <c r="RGI4577" s="151"/>
      <c r="RGJ4577" s="151"/>
      <c r="RGK4577" s="151"/>
      <c r="RGL4577" s="151"/>
      <c r="RGM4577" s="151"/>
      <c r="RGN4577" s="151"/>
      <c r="RGO4577" s="151"/>
      <c r="RGP4577" s="151"/>
      <c r="RGQ4577" s="151"/>
      <c r="RGR4577" s="151"/>
      <c r="RGS4577" s="151"/>
      <c r="RGT4577" s="151"/>
      <c r="RGU4577" s="151"/>
      <c r="RGV4577" s="151"/>
      <c r="RGW4577" s="151"/>
      <c r="RGX4577" s="151"/>
      <c r="RGY4577" s="151"/>
      <c r="RGZ4577" s="151"/>
      <c r="RHA4577" s="151"/>
      <c r="RHB4577" s="151"/>
      <c r="RHC4577" s="151"/>
      <c r="RHD4577" s="151"/>
      <c r="RHE4577" s="151"/>
      <c r="RHF4577" s="151"/>
      <c r="RHG4577" s="151"/>
      <c r="RHH4577" s="151"/>
      <c r="RHI4577" s="151"/>
      <c r="RHJ4577" s="151"/>
      <c r="RHK4577" s="151"/>
      <c r="RHL4577" s="151"/>
      <c r="RHM4577" s="151"/>
      <c r="RHN4577" s="151"/>
      <c r="RHO4577" s="151"/>
      <c r="RHP4577" s="151"/>
      <c r="RHQ4577" s="151"/>
      <c r="RHR4577" s="151"/>
      <c r="RHS4577" s="151"/>
      <c r="RHT4577" s="151"/>
      <c r="RHU4577" s="151"/>
      <c r="RHV4577" s="151"/>
      <c r="RHW4577" s="151"/>
      <c r="RHX4577" s="151"/>
      <c r="RHY4577" s="151"/>
      <c r="RHZ4577" s="151"/>
      <c r="RIA4577" s="151"/>
      <c r="RIB4577" s="151"/>
      <c r="RIC4577" s="151"/>
      <c r="RID4577" s="151"/>
      <c r="RIE4577" s="151"/>
      <c r="RIF4577" s="151"/>
      <c r="RIG4577" s="151"/>
      <c r="RIH4577" s="151"/>
      <c r="RII4577" s="151"/>
      <c r="RIJ4577" s="151"/>
      <c r="RIK4577" s="151"/>
      <c r="RIL4577" s="151"/>
      <c r="RIM4577" s="151"/>
      <c r="RIN4577" s="151"/>
      <c r="RIO4577" s="151"/>
      <c r="RIP4577" s="151"/>
      <c r="RIQ4577" s="151"/>
      <c r="RIR4577" s="151"/>
      <c r="RIS4577" s="151"/>
      <c r="RIT4577" s="151"/>
      <c r="RIU4577" s="151"/>
      <c r="RIV4577" s="151"/>
      <c r="RIW4577" s="151"/>
      <c r="RIX4577" s="151"/>
      <c r="RIY4577" s="151"/>
      <c r="RIZ4577" s="151"/>
      <c r="RJA4577" s="151"/>
      <c r="RJB4577" s="151"/>
      <c r="RJC4577" s="151"/>
      <c r="RJD4577" s="151"/>
      <c r="RJE4577" s="151"/>
      <c r="RJF4577" s="151"/>
      <c r="RJG4577" s="151"/>
      <c r="RJH4577" s="151"/>
      <c r="RJI4577" s="151"/>
      <c r="RJJ4577" s="151"/>
      <c r="RJK4577" s="151"/>
      <c r="RJL4577" s="151"/>
      <c r="RJM4577" s="151"/>
      <c r="RJN4577" s="151"/>
      <c r="RJO4577" s="151"/>
      <c r="RJP4577" s="151"/>
      <c r="RJQ4577" s="151"/>
      <c r="RJR4577" s="151"/>
      <c r="RJS4577" s="151"/>
      <c r="RJT4577" s="151"/>
      <c r="RJU4577" s="151"/>
      <c r="RJV4577" s="151"/>
      <c r="RJW4577" s="151"/>
      <c r="RJX4577" s="151"/>
      <c r="RJY4577" s="151"/>
      <c r="RJZ4577" s="151"/>
      <c r="RKA4577" s="151"/>
      <c r="RKB4577" s="151"/>
      <c r="RKC4577" s="151"/>
      <c r="RKD4577" s="151"/>
      <c r="RKE4577" s="151"/>
      <c r="RKF4577" s="151"/>
      <c r="RKG4577" s="151"/>
      <c r="RKH4577" s="151"/>
      <c r="RKI4577" s="151"/>
      <c r="RKJ4577" s="151"/>
      <c r="RKK4577" s="151"/>
      <c r="RKL4577" s="151"/>
      <c r="RKM4577" s="151"/>
      <c r="RKN4577" s="151"/>
      <c r="RKO4577" s="151"/>
      <c r="RKP4577" s="151"/>
      <c r="RKQ4577" s="151"/>
      <c r="RKR4577" s="151"/>
      <c r="RKS4577" s="151"/>
      <c r="RKT4577" s="151"/>
      <c r="RKU4577" s="151"/>
      <c r="RKV4577" s="151"/>
      <c r="RKW4577" s="151"/>
      <c r="RKX4577" s="151"/>
      <c r="RKY4577" s="151"/>
      <c r="RKZ4577" s="151"/>
      <c r="RLA4577" s="151"/>
      <c r="RLB4577" s="151"/>
      <c r="RLC4577" s="151"/>
      <c r="RLD4577" s="151"/>
      <c r="RLE4577" s="151"/>
      <c r="RLF4577" s="151"/>
      <c r="RLG4577" s="151"/>
      <c r="RLH4577" s="151"/>
      <c r="RLI4577" s="151"/>
      <c r="RLJ4577" s="151"/>
      <c r="RLK4577" s="151"/>
      <c r="RLL4577" s="151"/>
      <c r="RLM4577" s="151"/>
      <c r="RLN4577" s="151"/>
      <c r="RLO4577" s="151"/>
      <c r="RLP4577" s="151"/>
      <c r="RLQ4577" s="151"/>
      <c r="RLR4577" s="151"/>
      <c r="RLS4577" s="151"/>
      <c r="RLT4577" s="151"/>
      <c r="RLU4577" s="151"/>
      <c r="RLV4577" s="151"/>
      <c r="RLW4577" s="151"/>
      <c r="RLX4577" s="151"/>
      <c r="RLY4577" s="151"/>
      <c r="RLZ4577" s="151"/>
      <c r="RMA4577" s="151"/>
      <c r="RMB4577" s="151"/>
      <c r="RMC4577" s="151"/>
      <c r="RMD4577" s="151"/>
      <c r="RME4577" s="151"/>
      <c r="RMF4577" s="151"/>
      <c r="RMG4577" s="151"/>
      <c r="RMH4577" s="151"/>
      <c r="RMI4577" s="151"/>
      <c r="RMJ4577" s="151"/>
      <c r="RMK4577" s="151"/>
      <c r="RML4577" s="151"/>
      <c r="RMM4577" s="151"/>
      <c r="RMN4577" s="151"/>
      <c r="RMO4577" s="151"/>
      <c r="RMP4577" s="151"/>
      <c r="RMQ4577" s="151"/>
      <c r="RMR4577" s="151"/>
      <c r="RMS4577" s="151"/>
      <c r="RMT4577" s="151"/>
      <c r="RMU4577" s="151"/>
      <c r="RMV4577" s="151"/>
      <c r="RMW4577" s="151"/>
      <c r="RMX4577" s="151"/>
      <c r="RMY4577" s="151"/>
      <c r="RMZ4577" s="151"/>
      <c r="RNA4577" s="151"/>
      <c r="RNB4577" s="151"/>
      <c r="RNC4577" s="151"/>
      <c r="RND4577" s="151"/>
      <c r="RNE4577" s="151"/>
      <c r="RNF4577" s="151"/>
      <c r="RNG4577" s="151"/>
      <c r="RNH4577" s="151"/>
      <c r="RNI4577" s="151"/>
      <c r="RNJ4577" s="151"/>
      <c r="RNK4577" s="151"/>
      <c r="RNL4577" s="151"/>
      <c r="RNM4577" s="151"/>
      <c r="RNN4577" s="151"/>
      <c r="RNO4577" s="151"/>
      <c r="RNP4577" s="151"/>
      <c r="RNQ4577" s="151"/>
      <c r="RNR4577" s="151"/>
      <c r="RNS4577" s="151"/>
      <c r="RNT4577" s="151"/>
      <c r="RNU4577" s="151"/>
      <c r="RNV4577" s="151"/>
      <c r="RNW4577" s="151"/>
      <c r="RNX4577" s="151"/>
      <c r="RNY4577" s="151"/>
      <c r="RNZ4577" s="151"/>
      <c r="ROA4577" s="151"/>
      <c r="ROB4577" s="151"/>
      <c r="ROC4577" s="151"/>
      <c r="ROD4577" s="151"/>
      <c r="ROE4577" s="151"/>
      <c r="ROF4577" s="151"/>
      <c r="ROG4577" s="151"/>
      <c r="ROH4577" s="151"/>
      <c r="ROI4577" s="151"/>
      <c r="ROJ4577" s="151"/>
      <c r="ROK4577" s="151"/>
      <c r="ROL4577" s="151"/>
      <c r="ROM4577" s="151"/>
      <c r="RON4577" s="151"/>
      <c r="ROO4577" s="151"/>
      <c r="ROP4577" s="151"/>
      <c r="ROQ4577" s="151"/>
      <c r="ROR4577" s="151"/>
      <c r="ROS4577" s="151"/>
      <c r="ROT4577" s="151"/>
      <c r="ROU4577" s="151"/>
      <c r="ROV4577" s="151"/>
      <c r="ROW4577" s="151"/>
      <c r="ROX4577" s="151"/>
      <c r="ROY4577" s="151"/>
      <c r="ROZ4577" s="151"/>
      <c r="RPA4577" s="151"/>
      <c r="RPB4577" s="151"/>
      <c r="RPC4577" s="151"/>
      <c r="RPD4577" s="151"/>
      <c r="RPE4577" s="151"/>
      <c r="RPF4577" s="151"/>
      <c r="RPG4577" s="151"/>
      <c r="RPH4577" s="151"/>
      <c r="RPI4577" s="151"/>
      <c r="RPJ4577" s="151"/>
      <c r="RPK4577" s="151"/>
      <c r="RPL4577" s="151"/>
      <c r="RPM4577" s="151"/>
      <c r="RPN4577" s="151"/>
      <c r="RPO4577" s="151"/>
      <c r="RPP4577" s="151"/>
      <c r="RPQ4577" s="151"/>
      <c r="RPR4577" s="151"/>
      <c r="RPS4577" s="151"/>
      <c r="RPT4577" s="151"/>
      <c r="RPU4577" s="151"/>
      <c r="RPV4577" s="151"/>
      <c r="RPW4577" s="151"/>
      <c r="RPX4577" s="151"/>
      <c r="RPY4577" s="151"/>
      <c r="RPZ4577" s="151"/>
      <c r="RQA4577" s="151"/>
      <c r="RQB4577" s="151"/>
      <c r="RQC4577" s="151"/>
      <c r="RQD4577" s="151"/>
      <c r="RQE4577" s="151"/>
      <c r="RQF4577" s="151"/>
      <c r="RQG4577" s="151"/>
      <c r="RQH4577" s="151"/>
      <c r="RQI4577" s="151"/>
      <c r="RQJ4577" s="151"/>
      <c r="RQK4577" s="151"/>
      <c r="RQL4577" s="151"/>
      <c r="RQM4577" s="151"/>
      <c r="RQN4577" s="151"/>
      <c r="RQO4577" s="151"/>
      <c r="RQP4577" s="151"/>
      <c r="RQQ4577" s="151"/>
      <c r="RQR4577" s="151"/>
      <c r="RQS4577" s="151"/>
      <c r="RQT4577" s="151"/>
      <c r="RQU4577" s="151"/>
      <c r="RQV4577" s="151"/>
      <c r="RQW4577" s="151"/>
      <c r="RQX4577" s="151"/>
      <c r="RQY4577" s="151"/>
      <c r="RQZ4577" s="151"/>
      <c r="RRA4577" s="151"/>
      <c r="RRB4577" s="151"/>
      <c r="RRC4577" s="151"/>
      <c r="RRD4577" s="151"/>
      <c r="RRE4577" s="151"/>
      <c r="RRF4577" s="151"/>
      <c r="RRG4577" s="151"/>
      <c r="RRH4577" s="151"/>
      <c r="RRI4577" s="151"/>
      <c r="RRJ4577" s="151"/>
      <c r="RRK4577" s="151"/>
      <c r="RRL4577" s="151"/>
      <c r="RRM4577" s="151"/>
      <c r="RRN4577" s="151"/>
      <c r="RRO4577" s="151"/>
      <c r="RRP4577" s="151"/>
      <c r="RRQ4577" s="151"/>
      <c r="RRR4577" s="151"/>
      <c r="RRS4577" s="151"/>
      <c r="RRT4577" s="151"/>
      <c r="RRU4577" s="151"/>
      <c r="RRV4577" s="151"/>
      <c r="RRW4577" s="151"/>
      <c r="RRX4577" s="151"/>
      <c r="RRY4577" s="151"/>
      <c r="RRZ4577" s="151"/>
      <c r="RSA4577" s="151"/>
      <c r="RSB4577" s="151"/>
      <c r="RSC4577" s="151"/>
      <c r="RSD4577" s="151"/>
      <c r="RSE4577" s="151"/>
      <c r="RSF4577" s="151"/>
      <c r="RSG4577" s="151"/>
      <c r="RSH4577" s="151"/>
      <c r="RSI4577" s="151"/>
      <c r="RSJ4577" s="151"/>
      <c r="RSK4577" s="151"/>
      <c r="RSL4577" s="151"/>
      <c r="RSM4577" s="151"/>
      <c r="RSN4577" s="151"/>
      <c r="RSO4577" s="151"/>
      <c r="RSP4577" s="151"/>
      <c r="RSQ4577" s="151"/>
      <c r="RSR4577" s="151"/>
      <c r="RSS4577" s="151"/>
      <c r="RST4577" s="151"/>
      <c r="RSU4577" s="151"/>
      <c r="RSV4577" s="151"/>
      <c r="RSW4577" s="151"/>
      <c r="RSX4577" s="151"/>
      <c r="RSY4577" s="151"/>
      <c r="RSZ4577" s="151"/>
      <c r="RTA4577" s="151"/>
      <c r="RTB4577" s="151"/>
      <c r="RTC4577" s="151"/>
      <c r="RTD4577" s="151"/>
      <c r="RTE4577" s="151"/>
      <c r="RTF4577" s="151"/>
      <c r="RTG4577" s="151"/>
      <c r="RTH4577" s="151"/>
      <c r="RTI4577" s="151"/>
      <c r="RTJ4577" s="151"/>
      <c r="RTK4577" s="151"/>
      <c r="RTL4577" s="151"/>
      <c r="RTM4577" s="151"/>
      <c r="RTN4577" s="151"/>
      <c r="RTO4577" s="151"/>
      <c r="RTP4577" s="151"/>
      <c r="RTQ4577" s="151"/>
      <c r="RTR4577" s="151"/>
      <c r="RTS4577" s="151"/>
      <c r="RTT4577" s="151"/>
      <c r="RTU4577" s="151"/>
      <c r="RTV4577" s="151"/>
      <c r="RTW4577" s="151"/>
      <c r="RTX4577" s="151"/>
      <c r="RTY4577" s="151"/>
      <c r="RTZ4577" s="151"/>
      <c r="RUA4577" s="151"/>
      <c r="RUB4577" s="151"/>
      <c r="RUC4577" s="151"/>
      <c r="RUD4577" s="151"/>
      <c r="RUE4577" s="151"/>
      <c r="RUF4577" s="151"/>
      <c r="RUG4577" s="151"/>
      <c r="RUH4577" s="151"/>
      <c r="RUI4577" s="151"/>
      <c r="RUJ4577" s="151"/>
      <c r="RUK4577" s="151"/>
      <c r="RUL4577" s="151"/>
      <c r="RUM4577" s="151"/>
      <c r="RUN4577" s="151"/>
      <c r="RUO4577" s="151"/>
      <c r="RUP4577" s="151"/>
      <c r="RUQ4577" s="151"/>
      <c r="RUR4577" s="151"/>
      <c r="RUS4577" s="151"/>
      <c r="RUT4577" s="151"/>
      <c r="RUU4577" s="151"/>
      <c r="RUV4577" s="151"/>
      <c r="RUW4577" s="151"/>
      <c r="RUX4577" s="151"/>
      <c r="RUY4577" s="151"/>
      <c r="RUZ4577" s="151"/>
      <c r="RVA4577" s="151"/>
      <c r="RVB4577" s="151"/>
      <c r="RVC4577" s="151"/>
      <c r="RVD4577" s="151"/>
      <c r="RVE4577" s="151"/>
      <c r="RVF4577" s="151"/>
      <c r="RVG4577" s="151"/>
      <c r="RVH4577" s="151"/>
      <c r="RVI4577" s="151"/>
      <c r="RVJ4577" s="151"/>
      <c r="RVK4577" s="151"/>
      <c r="RVL4577" s="151"/>
      <c r="RVM4577" s="151"/>
      <c r="RVN4577" s="151"/>
      <c r="RVO4577" s="151"/>
      <c r="RVP4577" s="151"/>
      <c r="RVQ4577" s="151"/>
      <c r="RVR4577" s="151"/>
      <c r="RVS4577" s="151"/>
      <c r="RVT4577" s="151"/>
      <c r="RVU4577" s="151"/>
      <c r="RVV4577" s="151"/>
      <c r="RVW4577" s="151"/>
      <c r="RVX4577" s="151"/>
      <c r="RVY4577" s="151"/>
      <c r="RVZ4577" s="151"/>
      <c r="RWA4577" s="151"/>
      <c r="RWB4577" s="151"/>
      <c r="RWC4577" s="151"/>
      <c r="RWD4577" s="151"/>
      <c r="RWE4577" s="151"/>
      <c r="RWF4577" s="151"/>
      <c r="RWG4577" s="151"/>
      <c r="RWH4577" s="151"/>
      <c r="RWI4577" s="151"/>
      <c r="RWJ4577" s="151"/>
      <c r="RWK4577" s="151"/>
      <c r="RWL4577" s="151"/>
      <c r="RWM4577" s="151"/>
      <c r="RWN4577" s="151"/>
      <c r="RWO4577" s="151"/>
      <c r="RWP4577" s="151"/>
      <c r="RWQ4577" s="151"/>
      <c r="RWR4577" s="151"/>
      <c r="RWS4577" s="151"/>
      <c r="RWT4577" s="151"/>
      <c r="RWU4577" s="151"/>
      <c r="RWV4577" s="151"/>
      <c r="RWW4577" s="151"/>
      <c r="RWX4577" s="151"/>
      <c r="RWY4577" s="151"/>
      <c r="RWZ4577" s="151"/>
      <c r="RXA4577" s="151"/>
      <c r="RXB4577" s="151"/>
      <c r="RXC4577" s="151"/>
      <c r="RXD4577" s="151"/>
      <c r="RXE4577" s="151"/>
      <c r="RXF4577" s="151"/>
      <c r="RXG4577" s="151"/>
      <c r="RXH4577" s="151"/>
      <c r="RXI4577" s="151"/>
      <c r="RXJ4577" s="151"/>
      <c r="RXK4577" s="151"/>
      <c r="RXL4577" s="151"/>
      <c r="RXM4577" s="151"/>
      <c r="RXN4577" s="151"/>
      <c r="RXO4577" s="151"/>
      <c r="RXP4577" s="151"/>
      <c r="RXQ4577" s="151"/>
      <c r="RXR4577" s="151"/>
      <c r="RXS4577" s="151"/>
      <c r="RXT4577" s="151"/>
      <c r="RXU4577" s="151"/>
      <c r="RXV4577" s="151"/>
      <c r="RXW4577" s="151"/>
      <c r="RXX4577" s="151"/>
      <c r="RXY4577" s="151"/>
      <c r="RXZ4577" s="151"/>
      <c r="RYA4577" s="151"/>
      <c r="RYB4577" s="151"/>
      <c r="RYC4577" s="151"/>
      <c r="RYD4577" s="151"/>
      <c r="RYE4577" s="151"/>
      <c r="RYF4577" s="151"/>
      <c r="RYG4577" s="151"/>
      <c r="RYH4577" s="151"/>
      <c r="RYI4577" s="151"/>
      <c r="RYJ4577" s="151"/>
      <c r="RYK4577" s="151"/>
      <c r="RYL4577" s="151"/>
      <c r="RYM4577" s="151"/>
      <c r="RYN4577" s="151"/>
      <c r="RYO4577" s="151"/>
      <c r="RYP4577" s="151"/>
      <c r="RYQ4577" s="151"/>
      <c r="RYR4577" s="151"/>
      <c r="RYS4577" s="151"/>
      <c r="RYT4577" s="151"/>
      <c r="RYU4577" s="151"/>
      <c r="RYV4577" s="151"/>
      <c r="RYW4577" s="151"/>
      <c r="RYX4577" s="151"/>
      <c r="RYY4577" s="151"/>
      <c r="RYZ4577" s="151"/>
      <c r="RZA4577" s="151"/>
      <c r="RZB4577" s="151"/>
      <c r="RZC4577" s="151"/>
      <c r="RZD4577" s="151"/>
      <c r="RZE4577" s="151"/>
      <c r="RZF4577" s="151"/>
      <c r="RZG4577" s="151"/>
      <c r="RZH4577" s="151"/>
      <c r="RZI4577" s="151"/>
      <c r="RZJ4577" s="151"/>
      <c r="RZK4577" s="151"/>
      <c r="RZL4577" s="151"/>
      <c r="RZM4577" s="151"/>
      <c r="RZN4577" s="151"/>
      <c r="RZO4577" s="151"/>
      <c r="RZP4577" s="151"/>
      <c r="RZQ4577" s="151"/>
      <c r="RZR4577" s="151"/>
      <c r="RZS4577" s="151"/>
      <c r="RZT4577" s="151"/>
      <c r="RZU4577" s="151"/>
      <c r="RZV4577" s="151"/>
      <c r="RZW4577" s="151"/>
      <c r="RZX4577" s="151"/>
      <c r="RZY4577" s="151"/>
      <c r="RZZ4577" s="151"/>
      <c r="SAA4577" s="151"/>
      <c r="SAB4577" s="151"/>
      <c r="SAC4577" s="151"/>
      <c r="SAD4577" s="151"/>
      <c r="SAE4577" s="151"/>
      <c r="SAF4577" s="151"/>
      <c r="SAG4577" s="151"/>
      <c r="SAH4577" s="151"/>
      <c r="SAI4577" s="151"/>
      <c r="SAJ4577" s="151"/>
      <c r="SAK4577" s="151"/>
      <c r="SAL4577" s="151"/>
      <c r="SAM4577" s="151"/>
      <c r="SAN4577" s="151"/>
      <c r="SAO4577" s="151"/>
      <c r="SAP4577" s="151"/>
      <c r="SAQ4577" s="151"/>
      <c r="SAR4577" s="151"/>
      <c r="SAS4577" s="151"/>
      <c r="SAT4577" s="151"/>
      <c r="SAU4577" s="151"/>
      <c r="SAV4577" s="151"/>
      <c r="SAW4577" s="151"/>
      <c r="SAX4577" s="151"/>
      <c r="SAY4577" s="151"/>
      <c r="SAZ4577" s="151"/>
      <c r="SBA4577" s="151"/>
      <c r="SBB4577" s="151"/>
      <c r="SBC4577" s="151"/>
      <c r="SBD4577" s="151"/>
      <c r="SBE4577" s="151"/>
      <c r="SBF4577" s="151"/>
      <c r="SBG4577" s="151"/>
      <c r="SBH4577" s="151"/>
      <c r="SBI4577" s="151"/>
      <c r="SBJ4577" s="151"/>
      <c r="SBK4577" s="151"/>
      <c r="SBL4577" s="151"/>
      <c r="SBM4577" s="151"/>
      <c r="SBN4577" s="151"/>
      <c r="SBO4577" s="151"/>
      <c r="SBP4577" s="151"/>
      <c r="SBQ4577" s="151"/>
      <c r="SBR4577" s="151"/>
      <c r="SBS4577" s="151"/>
      <c r="SBT4577" s="151"/>
      <c r="SBU4577" s="151"/>
      <c r="SBV4577" s="151"/>
      <c r="SBW4577" s="151"/>
      <c r="SBX4577" s="151"/>
      <c r="SBY4577" s="151"/>
      <c r="SBZ4577" s="151"/>
      <c r="SCA4577" s="151"/>
      <c r="SCB4577" s="151"/>
      <c r="SCC4577" s="151"/>
      <c r="SCD4577" s="151"/>
      <c r="SCE4577" s="151"/>
      <c r="SCF4577" s="151"/>
      <c r="SCG4577" s="151"/>
      <c r="SCH4577" s="151"/>
      <c r="SCI4577" s="151"/>
      <c r="SCJ4577" s="151"/>
      <c r="SCK4577" s="151"/>
      <c r="SCL4577" s="151"/>
      <c r="SCM4577" s="151"/>
      <c r="SCN4577" s="151"/>
      <c r="SCO4577" s="151"/>
      <c r="SCP4577" s="151"/>
      <c r="SCQ4577" s="151"/>
      <c r="SCR4577" s="151"/>
      <c r="SCS4577" s="151"/>
      <c r="SCT4577" s="151"/>
      <c r="SCU4577" s="151"/>
      <c r="SCV4577" s="151"/>
      <c r="SCW4577" s="151"/>
      <c r="SCX4577" s="151"/>
      <c r="SCY4577" s="151"/>
      <c r="SCZ4577" s="151"/>
      <c r="SDA4577" s="151"/>
      <c r="SDB4577" s="151"/>
      <c r="SDC4577" s="151"/>
      <c r="SDD4577" s="151"/>
      <c r="SDE4577" s="151"/>
      <c r="SDF4577" s="151"/>
      <c r="SDG4577" s="151"/>
      <c r="SDH4577" s="151"/>
      <c r="SDI4577" s="151"/>
      <c r="SDJ4577" s="151"/>
      <c r="SDK4577" s="151"/>
      <c r="SDL4577" s="151"/>
      <c r="SDM4577" s="151"/>
      <c r="SDN4577" s="151"/>
      <c r="SDO4577" s="151"/>
      <c r="SDP4577" s="151"/>
      <c r="SDQ4577" s="151"/>
      <c r="SDR4577" s="151"/>
      <c r="SDS4577" s="151"/>
      <c r="SDT4577" s="151"/>
      <c r="SDU4577" s="151"/>
      <c r="SDV4577" s="151"/>
      <c r="SDW4577" s="151"/>
      <c r="SDX4577" s="151"/>
      <c r="SDY4577" s="151"/>
      <c r="SDZ4577" s="151"/>
      <c r="SEA4577" s="151"/>
      <c r="SEB4577" s="151"/>
      <c r="SEC4577" s="151"/>
      <c r="SED4577" s="151"/>
      <c r="SEE4577" s="151"/>
      <c r="SEF4577" s="151"/>
      <c r="SEG4577" s="151"/>
      <c r="SEH4577" s="151"/>
      <c r="SEI4577" s="151"/>
      <c r="SEJ4577" s="151"/>
      <c r="SEK4577" s="151"/>
      <c r="SEL4577" s="151"/>
      <c r="SEM4577" s="151"/>
      <c r="SEN4577" s="151"/>
      <c r="SEO4577" s="151"/>
      <c r="SEP4577" s="151"/>
      <c r="SEQ4577" s="151"/>
      <c r="SER4577" s="151"/>
      <c r="SES4577" s="151"/>
      <c r="SET4577" s="151"/>
      <c r="SEU4577" s="151"/>
      <c r="SEV4577" s="151"/>
      <c r="SEW4577" s="151"/>
      <c r="SEX4577" s="151"/>
      <c r="SEY4577" s="151"/>
      <c r="SEZ4577" s="151"/>
      <c r="SFA4577" s="151"/>
      <c r="SFB4577" s="151"/>
      <c r="SFC4577" s="151"/>
      <c r="SFD4577" s="151"/>
      <c r="SFE4577" s="151"/>
      <c r="SFF4577" s="151"/>
      <c r="SFG4577" s="151"/>
      <c r="SFH4577" s="151"/>
      <c r="SFI4577" s="151"/>
      <c r="SFJ4577" s="151"/>
      <c r="SFK4577" s="151"/>
      <c r="SFL4577" s="151"/>
      <c r="SFM4577" s="151"/>
      <c r="SFN4577" s="151"/>
      <c r="SFO4577" s="151"/>
      <c r="SFP4577" s="151"/>
      <c r="SFQ4577" s="151"/>
      <c r="SFR4577" s="151"/>
      <c r="SFS4577" s="151"/>
      <c r="SFT4577" s="151"/>
      <c r="SFU4577" s="151"/>
      <c r="SFV4577" s="151"/>
      <c r="SFW4577" s="151"/>
      <c r="SFX4577" s="151"/>
      <c r="SFY4577" s="151"/>
      <c r="SFZ4577" s="151"/>
      <c r="SGA4577" s="151"/>
      <c r="SGB4577" s="151"/>
      <c r="SGC4577" s="151"/>
      <c r="SGD4577" s="151"/>
      <c r="SGE4577" s="151"/>
      <c r="SGF4577" s="151"/>
      <c r="SGG4577" s="151"/>
      <c r="SGH4577" s="151"/>
      <c r="SGI4577" s="151"/>
      <c r="SGJ4577" s="151"/>
      <c r="SGK4577" s="151"/>
      <c r="SGL4577" s="151"/>
      <c r="SGM4577" s="151"/>
      <c r="SGN4577" s="151"/>
      <c r="SGO4577" s="151"/>
      <c r="SGP4577" s="151"/>
      <c r="SGQ4577" s="151"/>
      <c r="SGR4577" s="151"/>
      <c r="SGS4577" s="151"/>
      <c r="SGT4577" s="151"/>
      <c r="SGU4577" s="151"/>
      <c r="SGV4577" s="151"/>
      <c r="SGW4577" s="151"/>
      <c r="SGX4577" s="151"/>
      <c r="SGY4577" s="151"/>
      <c r="SGZ4577" s="151"/>
      <c r="SHA4577" s="151"/>
      <c r="SHB4577" s="151"/>
      <c r="SHC4577" s="151"/>
      <c r="SHD4577" s="151"/>
      <c r="SHE4577" s="151"/>
      <c r="SHF4577" s="151"/>
      <c r="SHG4577" s="151"/>
      <c r="SHH4577" s="151"/>
      <c r="SHI4577" s="151"/>
      <c r="SHJ4577" s="151"/>
      <c r="SHK4577" s="151"/>
      <c r="SHL4577" s="151"/>
      <c r="SHM4577" s="151"/>
      <c r="SHN4577" s="151"/>
      <c r="SHO4577" s="151"/>
      <c r="SHP4577" s="151"/>
      <c r="SHQ4577" s="151"/>
      <c r="SHR4577" s="151"/>
      <c r="SHS4577" s="151"/>
      <c r="SHT4577" s="151"/>
      <c r="SHU4577" s="151"/>
      <c r="SHV4577" s="151"/>
      <c r="SHW4577" s="151"/>
      <c r="SHX4577" s="151"/>
      <c r="SHY4577" s="151"/>
      <c r="SHZ4577" s="151"/>
      <c r="SIA4577" s="151"/>
      <c r="SIB4577" s="151"/>
      <c r="SIC4577" s="151"/>
      <c r="SID4577" s="151"/>
      <c r="SIE4577" s="151"/>
      <c r="SIF4577" s="151"/>
      <c r="SIG4577" s="151"/>
      <c r="SIH4577" s="151"/>
      <c r="SII4577" s="151"/>
      <c r="SIJ4577" s="151"/>
      <c r="SIK4577" s="151"/>
      <c r="SIL4577" s="151"/>
      <c r="SIM4577" s="151"/>
      <c r="SIN4577" s="151"/>
      <c r="SIO4577" s="151"/>
      <c r="SIP4577" s="151"/>
      <c r="SIQ4577" s="151"/>
      <c r="SIR4577" s="151"/>
      <c r="SIS4577" s="151"/>
      <c r="SIT4577" s="151"/>
      <c r="SIU4577" s="151"/>
      <c r="SIV4577" s="151"/>
      <c r="SIW4577" s="151"/>
      <c r="SIX4577" s="151"/>
      <c r="SIY4577" s="151"/>
      <c r="SIZ4577" s="151"/>
      <c r="SJA4577" s="151"/>
      <c r="SJB4577" s="151"/>
      <c r="SJC4577" s="151"/>
      <c r="SJD4577" s="151"/>
      <c r="SJE4577" s="151"/>
      <c r="SJF4577" s="151"/>
      <c r="SJG4577" s="151"/>
      <c r="SJH4577" s="151"/>
      <c r="SJI4577" s="151"/>
      <c r="SJJ4577" s="151"/>
      <c r="SJK4577" s="151"/>
      <c r="SJL4577" s="151"/>
      <c r="SJM4577" s="151"/>
      <c r="SJN4577" s="151"/>
      <c r="SJO4577" s="151"/>
      <c r="SJP4577" s="151"/>
      <c r="SJQ4577" s="151"/>
      <c r="SJR4577" s="151"/>
      <c r="SJS4577" s="151"/>
      <c r="SJT4577" s="151"/>
      <c r="SJU4577" s="151"/>
      <c r="SJV4577" s="151"/>
      <c r="SJW4577" s="151"/>
      <c r="SJX4577" s="151"/>
      <c r="SJY4577" s="151"/>
      <c r="SJZ4577" s="151"/>
      <c r="SKA4577" s="151"/>
      <c r="SKB4577" s="151"/>
      <c r="SKC4577" s="151"/>
      <c r="SKD4577" s="151"/>
      <c r="SKE4577" s="151"/>
      <c r="SKF4577" s="151"/>
      <c r="SKG4577" s="151"/>
      <c r="SKH4577" s="151"/>
      <c r="SKI4577" s="151"/>
      <c r="SKJ4577" s="151"/>
      <c r="SKK4577" s="151"/>
      <c r="SKL4577" s="151"/>
      <c r="SKM4577" s="151"/>
      <c r="SKN4577" s="151"/>
      <c r="SKO4577" s="151"/>
      <c r="SKP4577" s="151"/>
      <c r="SKQ4577" s="151"/>
      <c r="SKR4577" s="151"/>
      <c r="SKS4577" s="151"/>
      <c r="SKT4577" s="151"/>
      <c r="SKU4577" s="151"/>
      <c r="SKV4577" s="151"/>
      <c r="SKW4577" s="151"/>
      <c r="SKX4577" s="151"/>
      <c r="SKY4577" s="151"/>
      <c r="SKZ4577" s="151"/>
      <c r="SLA4577" s="151"/>
      <c r="SLB4577" s="151"/>
      <c r="SLC4577" s="151"/>
      <c r="SLD4577" s="151"/>
      <c r="SLE4577" s="151"/>
      <c r="SLF4577" s="151"/>
      <c r="SLG4577" s="151"/>
      <c r="SLH4577" s="151"/>
      <c r="SLI4577" s="151"/>
      <c r="SLJ4577" s="151"/>
      <c r="SLK4577" s="151"/>
      <c r="SLL4577" s="151"/>
      <c r="SLM4577" s="151"/>
      <c r="SLN4577" s="151"/>
      <c r="SLO4577" s="151"/>
      <c r="SLP4577" s="151"/>
      <c r="SLQ4577" s="151"/>
      <c r="SLR4577" s="151"/>
      <c r="SLS4577" s="151"/>
      <c r="SLT4577" s="151"/>
      <c r="SLU4577" s="151"/>
      <c r="SLV4577" s="151"/>
      <c r="SLW4577" s="151"/>
      <c r="SLX4577" s="151"/>
      <c r="SLY4577" s="151"/>
      <c r="SLZ4577" s="151"/>
      <c r="SMA4577" s="151"/>
      <c r="SMB4577" s="151"/>
      <c r="SMC4577" s="151"/>
      <c r="SMD4577" s="151"/>
      <c r="SME4577" s="151"/>
      <c r="SMF4577" s="151"/>
      <c r="SMG4577" s="151"/>
      <c r="SMH4577" s="151"/>
      <c r="SMI4577" s="151"/>
      <c r="SMJ4577" s="151"/>
      <c r="SMK4577" s="151"/>
      <c r="SML4577" s="151"/>
      <c r="SMM4577" s="151"/>
      <c r="SMN4577" s="151"/>
      <c r="SMO4577" s="151"/>
      <c r="SMP4577" s="151"/>
      <c r="SMQ4577" s="151"/>
      <c r="SMR4577" s="151"/>
      <c r="SMS4577" s="151"/>
      <c r="SMT4577" s="151"/>
      <c r="SMU4577" s="151"/>
      <c r="SMV4577" s="151"/>
      <c r="SMW4577" s="151"/>
      <c r="SMX4577" s="151"/>
      <c r="SMY4577" s="151"/>
      <c r="SMZ4577" s="151"/>
      <c r="SNA4577" s="151"/>
      <c r="SNB4577" s="151"/>
      <c r="SNC4577" s="151"/>
      <c r="SND4577" s="151"/>
      <c r="SNE4577" s="151"/>
      <c r="SNF4577" s="151"/>
      <c r="SNG4577" s="151"/>
      <c r="SNH4577" s="151"/>
      <c r="SNI4577" s="151"/>
      <c r="SNJ4577" s="151"/>
      <c r="SNK4577" s="151"/>
      <c r="SNL4577" s="151"/>
      <c r="SNM4577" s="151"/>
      <c r="SNN4577" s="151"/>
      <c r="SNO4577" s="151"/>
      <c r="SNP4577" s="151"/>
      <c r="SNQ4577" s="151"/>
      <c r="SNR4577" s="151"/>
      <c r="SNS4577" s="151"/>
      <c r="SNT4577" s="151"/>
      <c r="SNU4577" s="151"/>
      <c r="SNV4577" s="151"/>
      <c r="SNW4577" s="151"/>
      <c r="SNX4577" s="151"/>
      <c r="SNY4577" s="151"/>
      <c r="SNZ4577" s="151"/>
      <c r="SOA4577" s="151"/>
      <c r="SOB4577" s="151"/>
      <c r="SOC4577" s="151"/>
      <c r="SOD4577" s="151"/>
      <c r="SOE4577" s="151"/>
      <c r="SOF4577" s="151"/>
      <c r="SOG4577" s="151"/>
      <c r="SOH4577" s="151"/>
      <c r="SOI4577" s="151"/>
      <c r="SOJ4577" s="151"/>
      <c r="SOK4577" s="151"/>
      <c r="SOL4577" s="151"/>
      <c r="SOM4577" s="151"/>
      <c r="SON4577" s="151"/>
      <c r="SOO4577" s="151"/>
      <c r="SOP4577" s="151"/>
      <c r="SOQ4577" s="151"/>
      <c r="SOR4577" s="151"/>
      <c r="SOS4577" s="151"/>
      <c r="SOT4577" s="151"/>
      <c r="SOU4577" s="151"/>
      <c r="SOV4577" s="151"/>
      <c r="SOW4577" s="151"/>
      <c r="SOX4577" s="151"/>
      <c r="SOY4577" s="151"/>
      <c r="SOZ4577" s="151"/>
      <c r="SPA4577" s="151"/>
      <c r="SPB4577" s="151"/>
      <c r="SPC4577" s="151"/>
      <c r="SPD4577" s="151"/>
      <c r="SPE4577" s="151"/>
      <c r="SPF4577" s="151"/>
      <c r="SPG4577" s="151"/>
      <c r="SPH4577" s="151"/>
      <c r="SPI4577" s="151"/>
      <c r="SPJ4577" s="151"/>
      <c r="SPK4577" s="151"/>
      <c r="SPL4577" s="151"/>
      <c r="SPM4577" s="151"/>
      <c r="SPN4577" s="151"/>
      <c r="SPO4577" s="151"/>
      <c r="SPP4577" s="151"/>
      <c r="SPQ4577" s="151"/>
      <c r="SPR4577" s="151"/>
      <c r="SPS4577" s="151"/>
      <c r="SPT4577" s="151"/>
      <c r="SPU4577" s="151"/>
      <c r="SPV4577" s="151"/>
      <c r="SPW4577" s="151"/>
      <c r="SPX4577" s="151"/>
      <c r="SPY4577" s="151"/>
      <c r="SPZ4577" s="151"/>
      <c r="SQA4577" s="151"/>
      <c r="SQB4577" s="151"/>
      <c r="SQC4577" s="151"/>
      <c r="SQD4577" s="151"/>
      <c r="SQE4577" s="151"/>
      <c r="SQF4577" s="151"/>
      <c r="SQG4577" s="151"/>
      <c r="SQH4577" s="151"/>
      <c r="SQI4577" s="151"/>
      <c r="SQJ4577" s="151"/>
      <c r="SQK4577" s="151"/>
      <c r="SQL4577" s="151"/>
      <c r="SQM4577" s="151"/>
      <c r="SQN4577" s="151"/>
      <c r="SQO4577" s="151"/>
      <c r="SQP4577" s="151"/>
      <c r="SQQ4577" s="151"/>
      <c r="SQR4577" s="151"/>
      <c r="SQS4577" s="151"/>
      <c r="SQT4577" s="151"/>
      <c r="SQU4577" s="151"/>
      <c r="SQV4577" s="151"/>
      <c r="SQW4577" s="151"/>
      <c r="SQX4577" s="151"/>
      <c r="SQY4577" s="151"/>
      <c r="SQZ4577" s="151"/>
      <c r="SRA4577" s="151"/>
      <c r="SRB4577" s="151"/>
      <c r="SRC4577" s="151"/>
      <c r="SRD4577" s="151"/>
      <c r="SRE4577" s="151"/>
      <c r="SRF4577" s="151"/>
      <c r="SRG4577" s="151"/>
      <c r="SRH4577" s="151"/>
      <c r="SRI4577" s="151"/>
      <c r="SRJ4577" s="151"/>
      <c r="SRK4577" s="151"/>
      <c r="SRL4577" s="151"/>
      <c r="SRM4577" s="151"/>
      <c r="SRN4577" s="151"/>
      <c r="SRO4577" s="151"/>
      <c r="SRP4577" s="151"/>
      <c r="SRQ4577" s="151"/>
      <c r="SRR4577" s="151"/>
      <c r="SRS4577" s="151"/>
      <c r="SRT4577" s="151"/>
      <c r="SRU4577" s="151"/>
      <c r="SRV4577" s="151"/>
      <c r="SRW4577" s="151"/>
      <c r="SRX4577" s="151"/>
      <c r="SRY4577" s="151"/>
      <c r="SRZ4577" s="151"/>
      <c r="SSA4577" s="151"/>
      <c r="SSB4577" s="151"/>
      <c r="SSC4577" s="151"/>
      <c r="SSD4577" s="151"/>
      <c r="SSE4577" s="151"/>
      <c r="SSF4577" s="151"/>
      <c r="SSG4577" s="151"/>
      <c r="SSH4577" s="151"/>
      <c r="SSI4577" s="151"/>
      <c r="SSJ4577" s="151"/>
      <c r="SSK4577" s="151"/>
      <c r="SSL4577" s="151"/>
      <c r="SSM4577" s="151"/>
      <c r="SSN4577" s="151"/>
      <c r="SSO4577" s="151"/>
      <c r="SSP4577" s="151"/>
      <c r="SSQ4577" s="151"/>
      <c r="SSR4577" s="151"/>
      <c r="SSS4577" s="151"/>
      <c r="SST4577" s="151"/>
      <c r="SSU4577" s="151"/>
      <c r="SSV4577" s="151"/>
      <c r="SSW4577" s="151"/>
      <c r="SSX4577" s="151"/>
      <c r="SSY4577" s="151"/>
      <c r="SSZ4577" s="151"/>
      <c r="STA4577" s="151"/>
      <c r="STB4577" s="151"/>
      <c r="STC4577" s="151"/>
      <c r="STD4577" s="151"/>
      <c r="STE4577" s="151"/>
      <c r="STF4577" s="151"/>
      <c r="STG4577" s="151"/>
      <c r="STH4577" s="151"/>
      <c r="STI4577" s="151"/>
      <c r="STJ4577" s="151"/>
      <c r="STK4577" s="151"/>
      <c r="STL4577" s="151"/>
      <c r="STM4577" s="151"/>
      <c r="STN4577" s="151"/>
      <c r="STO4577" s="151"/>
      <c r="STP4577" s="151"/>
      <c r="STQ4577" s="151"/>
      <c r="STR4577" s="151"/>
      <c r="STS4577" s="151"/>
      <c r="STT4577" s="151"/>
      <c r="STU4577" s="151"/>
      <c r="STV4577" s="151"/>
      <c r="STW4577" s="151"/>
      <c r="STX4577" s="151"/>
      <c r="STY4577" s="151"/>
      <c r="STZ4577" s="151"/>
      <c r="SUA4577" s="151"/>
      <c r="SUB4577" s="151"/>
      <c r="SUC4577" s="151"/>
      <c r="SUD4577" s="151"/>
      <c r="SUE4577" s="151"/>
      <c r="SUF4577" s="151"/>
      <c r="SUG4577" s="151"/>
      <c r="SUH4577" s="151"/>
      <c r="SUI4577" s="151"/>
      <c r="SUJ4577" s="151"/>
      <c r="SUK4577" s="151"/>
      <c r="SUL4577" s="151"/>
      <c r="SUM4577" s="151"/>
      <c r="SUN4577" s="151"/>
      <c r="SUO4577" s="151"/>
      <c r="SUP4577" s="151"/>
      <c r="SUQ4577" s="151"/>
      <c r="SUR4577" s="151"/>
      <c r="SUS4577" s="151"/>
      <c r="SUT4577" s="151"/>
      <c r="SUU4577" s="151"/>
      <c r="SUV4577" s="151"/>
      <c r="SUW4577" s="151"/>
      <c r="SUX4577" s="151"/>
      <c r="SUY4577" s="151"/>
      <c r="SUZ4577" s="151"/>
      <c r="SVA4577" s="151"/>
      <c r="SVB4577" s="151"/>
      <c r="SVC4577" s="151"/>
      <c r="SVD4577" s="151"/>
      <c r="SVE4577" s="151"/>
      <c r="SVF4577" s="151"/>
      <c r="SVG4577" s="151"/>
      <c r="SVH4577" s="151"/>
      <c r="SVI4577" s="151"/>
      <c r="SVJ4577" s="151"/>
      <c r="SVK4577" s="151"/>
      <c r="SVL4577" s="151"/>
      <c r="SVM4577" s="151"/>
      <c r="SVN4577" s="151"/>
      <c r="SVO4577" s="151"/>
      <c r="SVP4577" s="151"/>
      <c r="SVQ4577" s="151"/>
      <c r="SVR4577" s="151"/>
      <c r="SVS4577" s="151"/>
      <c r="SVT4577" s="151"/>
      <c r="SVU4577" s="151"/>
      <c r="SVV4577" s="151"/>
      <c r="SVW4577" s="151"/>
      <c r="SVX4577" s="151"/>
      <c r="SVY4577" s="151"/>
      <c r="SVZ4577" s="151"/>
      <c r="SWA4577" s="151"/>
      <c r="SWB4577" s="151"/>
      <c r="SWC4577" s="151"/>
      <c r="SWD4577" s="151"/>
      <c r="SWE4577" s="151"/>
      <c r="SWF4577" s="151"/>
      <c r="SWG4577" s="151"/>
      <c r="SWH4577" s="151"/>
      <c r="SWI4577" s="151"/>
      <c r="SWJ4577" s="151"/>
      <c r="SWK4577" s="151"/>
      <c r="SWL4577" s="151"/>
      <c r="SWM4577" s="151"/>
      <c r="SWN4577" s="151"/>
      <c r="SWO4577" s="151"/>
      <c r="SWP4577" s="151"/>
      <c r="SWQ4577" s="151"/>
      <c r="SWR4577" s="151"/>
      <c r="SWS4577" s="151"/>
      <c r="SWT4577" s="151"/>
      <c r="SWU4577" s="151"/>
      <c r="SWV4577" s="151"/>
      <c r="SWW4577" s="151"/>
      <c r="SWX4577" s="151"/>
      <c r="SWY4577" s="151"/>
      <c r="SWZ4577" s="151"/>
      <c r="SXA4577" s="151"/>
      <c r="SXB4577" s="151"/>
      <c r="SXC4577" s="151"/>
      <c r="SXD4577" s="151"/>
      <c r="SXE4577" s="151"/>
      <c r="SXF4577" s="151"/>
      <c r="SXG4577" s="151"/>
      <c r="SXH4577" s="151"/>
      <c r="SXI4577" s="151"/>
      <c r="SXJ4577" s="151"/>
      <c r="SXK4577" s="151"/>
      <c r="SXL4577" s="151"/>
      <c r="SXM4577" s="151"/>
      <c r="SXN4577" s="151"/>
      <c r="SXO4577" s="151"/>
      <c r="SXP4577" s="151"/>
      <c r="SXQ4577" s="151"/>
      <c r="SXR4577" s="151"/>
      <c r="SXS4577" s="151"/>
      <c r="SXT4577" s="151"/>
      <c r="SXU4577" s="151"/>
      <c r="SXV4577" s="151"/>
      <c r="SXW4577" s="151"/>
      <c r="SXX4577" s="151"/>
      <c r="SXY4577" s="151"/>
      <c r="SXZ4577" s="151"/>
      <c r="SYA4577" s="151"/>
      <c r="SYB4577" s="151"/>
      <c r="SYC4577" s="151"/>
      <c r="SYD4577" s="151"/>
      <c r="SYE4577" s="151"/>
      <c r="SYF4577" s="151"/>
      <c r="SYG4577" s="151"/>
      <c r="SYH4577" s="151"/>
      <c r="SYI4577" s="151"/>
      <c r="SYJ4577" s="151"/>
      <c r="SYK4577" s="151"/>
      <c r="SYL4577" s="151"/>
      <c r="SYM4577" s="151"/>
      <c r="SYN4577" s="151"/>
      <c r="SYO4577" s="151"/>
      <c r="SYP4577" s="151"/>
      <c r="SYQ4577" s="151"/>
      <c r="SYR4577" s="151"/>
      <c r="SYS4577" s="151"/>
      <c r="SYT4577" s="151"/>
      <c r="SYU4577" s="151"/>
      <c r="SYV4577" s="151"/>
      <c r="SYW4577" s="151"/>
      <c r="SYX4577" s="151"/>
      <c r="SYY4577" s="151"/>
      <c r="SYZ4577" s="151"/>
      <c r="SZA4577" s="151"/>
      <c r="SZB4577" s="151"/>
      <c r="SZC4577" s="151"/>
      <c r="SZD4577" s="151"/>
      <c r="SZE4577" s="151"/>
      <c r="SZF4577" s="151"/>
      <c r="SZG4577" s="151"/>
      <c r="SZH4577" s="151"/>
      <c r="SZI4577" s="151"/>
      <c r="SZJ4577" s="151"/>
      <c r="SZK4577" s="151"/>
      <c r="SZL4577" s="151"/>
      <c r="SZM4577" s="151"/>
      <c r="SZN4577" s="151"/>
      <c r="SZO4577" s="151"/>
      <c r="SZP4577" s="151"/>
      <c r="SZQ4577" s="151"/>
      <c r="SZR4577" s="151"/>
      <c r="SZS4577" s="151"/>
      <c r="SZT4577" s="151"/>
      <c r="SZU4577" s="151"/>
      <c r="SZV4577" s="151"/>
      <c r="SZW4577" s="151"/>
      <c r="SZX4577" s="151"/>
      <c r="SZY4577" s="151"/>
      <c r="SZZ4577" s="151"/>
      <c r="TAA4577" s="151"/>
      <c r="TAB4577" s="151"/>
      <c r="TAC4577" s="151"/>
      <c r="TAD4577" s="151"/>
      <c r="TAE4577" s="151"/>
      <c r="TAF4577" s="151"/>
      <c r="TAG4577" s="151"/>
      <c r="TAH4577" s="151"/>
      <c r="TAI4577" s="151"/>
      <c r="TAJ4577" s="151"/>
      <c r="TAK4577" s="151"/>
      <c r="TAL4577" s="151"/>
      <c r="TAM4577" s="151"/>
      <c r="TAN4577" s="151"/>
      <c r="TAO4577" s="151"/>
      <c r="TAP4577" s="151"/>
      <c r="TAQ4577" s="151"/>
      <c r="TAR4577" s="151"/>
      <c r="TAS4577" s="151"/>
      <c r="TAT4577" s="151"/>
      <c r="TAU4577" s="151"/>
      <c r="TAV4577" s="151"/>
      <c r="TAW4577" s="151"/>
      <c r="TAX4577" s="151"/>
      <c r="TAY4577" s="151"/>
      <c r="TAZ4577" s="151"/>
      <c r="TBA4577" s="151"/>
      <c r="TBB4577" s="151"/>
      <c r="TBC4577" s="151"/>
      <c r="TBD4577" s="151"/>
      <c r="TBE4577" s="151"/>
      <c r="TBF4577" s="151"/>
      <c r="TBG4577" s="151"/>
      <c r="TBH4577" s="151"/>
      <c r="TBI4577" s="151"/>
      <c r="TBJ4577" s="151"/>
      <c r="TBK4577" s="151"/>
      <c r="TBL4577" s="151"/>
      <c r="TBM4577" s="151"/>
      <c r="TBN4577" s="151"/>
      <c r="TBO4577" s="151"/>
      <c r="TBP4577" s="151"/>
      <c r="TBQ4577" s="151"/>
      <c r="TBR4577" s="151"/>
      <c r="TBS4577" s="151"/>
      <c r="TBT4577" s="151"/>
      <c r="TBU4577" s="151"/>
      <c r="TBV4577" s="151"/>
      <c r="TBW4577" s="151"/>
      <c r="TBX4577" s="151"/>
      <c r="TBY4577" s="151"/>
      <c r="TBZ4577" s="151"/>
      <c r="TCA4577" s="151"/>
      <c r="TCB4577" s="151"/>
      <c r="TCC4577" s="151"/>
      <c r="TCD4577" s="151"/>
      <c r="TCE4577" s="151"/>
      <c r="TCF4577" s="151"/>
      <c r="TCG4577" s="151"/>
      <c r="TCH4577" s="151"/>
      <c r="TCI4577" s="151"/>
      <c r="TCJ4577" s="151"/>
      <c r="TCK4577" s="151"/>
      <c r="TCL4577" s="151"/>
      <c r="TCM4577" s="151"/>
      <c r="TCN4577" s="151"/>
      <c r="TCO4577" s="151"/>
      <c r="TCP4577" s="151"/>
      <c r="TCQ4577" s="151"/>
      <c r="TCR4577" s="151"/>
      <c r="TCS4577" s="151"/>
      <c r="TCT4577" s="151"/>
      <c r="TCU4577" s="151"/>
      <c r="TCV4577" s="151"/>
      <c r="TCW4577" s="151"/>
      <c r="TCX4577" s="151"/>
      <c r="TCY4577" s="151"/>
      <c r="TCZ4577" s="151"/>
      <c r="TDA4577" s="151"/>
      <c r="TDB4577" s="151"/>
      <c r="TDC4577" s="151"/>
      <c r="TDD4577" s="151"/>
      <c r="TDE4577" s="151"/>
      <c r="TDF4577" s="151"/>
      <c r="TDG4577" s="151"/>
      <c r="TDH4577" s="151"/>
      <c r="TDI4577" s="151"/>
      <c r="TDJ4577" s="151"/>
      <c r="TDK4577" s="151"/>
      <c r="TDL4577" s="151"/>
      <c r="TDM4577" s="151"/>
      <c r="TDN4577" s="151"/>
      <c r="TDO4577" s="151"/>
      <c r="TDP4577" s="151"/>
      <c r="TDQ4577" s="151"/>
      <c r="TDR4577" s="151"/>
      <c r="TDS4577" s="151"/>
      <c r="TDT4577" s="151"/>
      <c r="TDU4577" s="151"/>
      <c r="TDV4577" s="151"/>
      <c r="TDW4577" s="151"/>
      <c r="TDX4577" s="151"/>
      <c r="TDY4577" s="151"/>
      <c r="TDZ4577" s="151"/>
      <c r="TEA4577" s="151"/>
      <c r="TEB4577" s="151"/>
      <c r="TEC4577" s="151"/>
      <c r="TED4577" s="151"/>
      <c r="TEE4577" s="151"/>
      <c r="TEF4577" s="151"/>
      <c r="TEG4577" s="151"/>
      <c r="TEH4577" s="151"/>
      <c r="TEI4577" s="151"/>
      <c r="TEJ4577" s="151"/>
      <c r="TEK4577" s="151"/>
      <c r="TEL4577" s="151"/>
      <c r="TEM4577" s="151"/>
      <c r="TEN4577" s="151"/>
      <c r="TEO4577" s="151"/>
      <c r="TEP4577" s="151"/>
      <c r="TEQ4577" s="151"/>
      <c r="TER4577" s="151"/>
      <c r="TES4577" s="151"/>
      <c r="TET4577" s="151"/>
      <c r="TEU4577" s="151"/>
      <c r="TEV4577" s="151"/>
      <c r="TEW4577" s="151"/>
      <c r="TEX4577" s="151"/>
      <c r="TEY4577" s="151"/>
      <c r="TEZ4577" s="151"/>
      <c r="TFA4577" s="151"/>
      <c r="TFB4577" s="151"/>
      <c r="TFC4577" s="151"/>
      <c r="TFD4577" s="151"/>
      <c r="TFE4577" s="151"/>
      <c r="TFF4577" s="151"/>
      <c r="TFG4577" s="151"/>
      <c r="TFH4577" s="151"/>
      <c r="TFI4577" s="151"/>
      <c r="TFJ4577" s="151"/>
      <c r="TFK4577" s="151"/>
      <c r="TFL4577" s="151"/>
      <c r="TFM4577" s="151"/>
      <c r="TFN4577" s="151"/>
      <c r="TFO4577" s="151"/>
      <c r="TFP4577" s="151"/>
      <c r="TFQ4577" s="151"/>
      <c r="TFR4577" s="151"/>
      <c r="TFS4577" s="151"/>
      <c r="TFT4577" s="151"/>
      <c r="TFU4577" s="151"/>
      <c r="TFV4577" s="151"/>
      <c r="TFW4577" s="151"/>
      <c r="TFX4577" s="151"/>
      <c r="TFY4577" s="151"/>
      <c r="TFZ4577" s="151"/>
      <c r="TGA4577" s="151"/>
      <c r="TGB4577" s="151"/>
      <c r="TGC4577" s="151"/>
      <c r="TGD4577" s="151"/>
      <c r="TGE4577" s="151"/>
      <c r="TGF4577" s="151"/>
      <c r="TGG4577" s="151"/>
      <c r="TGH4577" s="151"/>
      <c r="TGI4577" s="151"/>
      <c r="TGJ4577" s="151"/>
      <c r="TGK4577" s="151"/>
      <c r="TGL4577" s="151"/>
      <c r="TGM4577" s="151"/>
      <c r="TGN4577" s="151"/>
      <c r="TGO4577" s="151"/>
      <c r="TGP4577" s="151"/>
      <c r="TGQ4577" s="151"/>
      <c r="TGR4577" s="151"/>
      <c r="TGS4577" s="151"/>
      <c r="TGT4577" s="151"/>
      <c r="TGU4577" s="151"/>
      <c r="TGV4577" s="151"/>
      <c r="TGW4577" s="151"/>
      <c r="TGX4577" s="151"/>
      <c r="TGY4577" s="151"/>
      <c r="TGZ4577" s="151"/>
      <c r="THA4577" s="151"/>
      <c r="THB4577" s="151"/>
      <c r="THC4577" s="151"/>
      <c r="THD4577" s="151"/>
      <c r="THE4577" s="151"/>
      <c r="THF4577" s="151"/>
      <c r="THG4577" s="151"/>
      <c r="THH4577" s="151"/>
      <c r="THI4577" s="151"/>
      <c r="THJ4577" s="151"/>
      <c r="THK4577" s="151"/>
      <c r="THL4577" s="151"/>
      <c r="THM4577" s="151"/>
      <c r="THN4577" s="151"/>
      <c r="THO4577" s="151"/>
      <c r="THP4577" s="151"/>
      <c r="THQ4577" s="151"/>
      <c r="THR4577" s="151"/>
      <c r="THS4577" s="151"/>
      <c r="THT4577" s="151"/>
      <c r="THU4577" s="151"/>
      <c r="THV4577" s="151"/>
      <c r="THW4577" s="151"/>
      <c r="THX4577" s="151"/>
      <c r="THY4577" s="151"/>
      <c r="THZ4577" s="151"/>
      <c r="TIA4577" s="151"/>
      <c r="TIB4577" s="151"/>
      <c r="TIC4577" s="151"/>
      <c r="TID4577" s="151"/>
      <c r="TIE4577" s="151"/>
      <c r="TIF4577" s="151"/>
      <c r="TIG4577" s="151"/>
      <c r="TIH4577" s="151"/>
      <c r="TII4577" s="151"/>
      <c r="TIJ4577" s="151"/>
      <c r="TIK4577" s="151"/>
      <c r="TIL4577" s="151"/>
      <c r="TIM4577" s="151"/>
      <c r="TIN4577" s="151"/>
      <c r="TIO4577" s="151"/>
      <c r="TIP4577" s="151"/>
      <c r="TIQ4577" s="151"/>
      <c r="TIR4577" s="151"/>
      <c r="TIS4577" s="151"/>
      <c r="TIT4577" s="151"/>
      <c r="TIU4577" s="151"/>
      <c r="TIV4577" s="151"/>
      <c r="TIW4577" s="151"/>
      <c r="TIX4577" s="151"/>
      <c r="TIY4577" s="151"/>
      <c r="TIZ4577" s="151"/>
      <c r="TJA4577" s="151"/>
      <c r="TJB4577" s="151"/>
      <c r="TJC4577" s="151"/>
      <c r="TJD4577" s="151"/>
      <c r="TJE4577" s="151"/>
      <c r="TJF4577" s="151"/>
      <c r="TJG4577" s="151"/>
      <c r="TJH4577" s="151"/>
      <c r="TJI4577" s="151"/>
      <c r="TJJ4577" s="151"/>
      <c r="TJK4577" s="151"/>
      <c r="TJL4577" s="151"/>
      <c r="TJM4577" s="151"/>
      <c r="TJN4577" s="151"/>
      <c r="TJO4577" s="151"/>
      <c r="TJP4577" s="151"/>
      <c r="TJQ4577" s="151"/>
      <c r="TJR4577" s="151"/>
      <c r="TJS4577" s="151"/>
      <c r="TJT4577" s="151"/>
      <c r="TJU4577" s="151"/>
      <c r="TJV4577" s="151"/>
      <c r="TJW4577" s="151"/>
      <c r="TJX4577" s="151"/>
      <c r="TJY4577" s="151"/>
      <c r="TJZ4577" s="151"/>
      <c r="TKA4577" s="151"/>
      <c r="TKB4577" s="151"/>
      <c r="TKC4577" s="151"/>
      <c r="TKD4577" s="151"/>
      <c r="TKE4577" s="151"/>
      <c r="TKF4577" s="151"/>
      <c r="TKG4577" s="151"/>
      <c r="TKH4577" s="151"/>
      <c r="TKI4577" s="151"/>
      <c r="TKJ4577" s="151"/>
      <c r="TKK4577" s="151"/>
      <c r="TKL4577" s="151"/>
      <c r="TKM4577" s="151"/>
      <c r="TKN4577" s="151"/>
      <c r="TKO4577" s="151"/>
      <c r="TKP4577" s="151"/>
      <c r="TKQ4577" s="151"/>
      <c r="TKR4577" s="151"/>
      <c r="TKS4577" s="151"/>
      <c r="TKT4577" s="151"/>
      <c r="TKU4577" s="151"/>
      <c r="TKV4577" s="151"/>
      <c r="TKW4577" s="151"/>
      <c r="TKX4577" s="151"/>
      <c r="TKY4577" s="151"/>
      <c r="TKZ4577" s="151"/>
      <c r="TLA4577" s="151"/>
      <c r="TLB4577" s="151"/>
      <c r="TLC4577" s="151"/>
      <c r="TLD4577" s="151"/>
      <c r="TLE4577" s="151"/>
      <c r="TLF4577" s="151"/>
      <c r="TLG4577" s="151"/>
      <c r="TLH4577" s="151"/>
      <c r="TLI4577" s="151"/>
      <c r="TLJ4577" s="151"/>
      <c r="TLK4577" s="151"/>
      <c r="TLL4577" s="151"/>
      <c r="TLM4577" s="151"/>
      <c r="TLN4577" s="151"/>
      <c r="TLO4577" s="151"/>
      <c r="TLP4577" s="151"/>
      <c r="TLQ4577" s="151"/>
      <c r="TLR4577" s="151"/>
      <c r="TLS4577" s="151"/>
      <c r="TLT4577" s="151"/>
      <c r="TLU4577" s="151"/>
      <c r="TLV4577" s="151"/>
      <c r="TLW4577" s="151"/>
      <c r="TLX4577" s="151"/>
      <c r="TLY4577" s="151"/>
      <c r="TLZ4577" s="151"/>
      <c r="TMA4577" s="151"/>
      <c r="TMB4577" s="151"/>
      <c r="TMC4577" s="151"/>
      <c r="TMD4577" s="151"/>
      <c r="TME4577" s="151"/>
      <c r="TMF4577" s="151"/>
      <c r="TMG4577" s="151"/>
      <c r="TMH4577" s="151"/>
      <c r="TMI4577" s="151"/>
      <c r="TMJ4577" s="151"/>
      <c r="TMK4577" s="151"/>
      <c r="TML4577" s="151"/>
      <c r="TMM4577" s="151"/>
      <c r="TMN4577" s="151"/>
      <c r="TMO4577" s="151"/>
      <c r="TMP4577" s="151"/>
      <c r="TMQ4577" s="151"/>
      <c r="TMR4577" s="151"/>
      <c r="TMS4577" s="151"/>
      <c r="TMT4577" s="151"/>
      <c r="TMU4577" s="151"/>
      <c r="TMV4577" s="151"/>
      <c r="TMW4577" s="151"/>
      <c r="TMX4577" s="151"/>
      <c r="TMY4577" s="151"/>
      <c r="TMZ4577" s="151"/>
      <c r="TNA4577" s="151"/>
      <c r="TNB4577" s="151"/>
      <c r="TNC4577" s="151"/>
      <c r="TND4577" s="151"/>
      <c r="TNE4577" s="151"/>
      <c r="TNF4577" s="151"/>
      <c r="TNG4577" s="151"/>
      <c r="TNH4577" s="151"/>
      <c r="TNI4577" s="151"/>
      <c r="TNJ4577" s="151"/>
      <c r="TNK4577" s="151"/>
      <c r="TNL4577" s="151"/>
      <c r="TNM4577" s="151"/>
      <c r="TNN4577" s="151"/>
      <c r="TNO4577" s="151"/>
      <c r="TNP4577" s="151"/>
      <c r="TNQ4577" s="151"/>
      <c r="TNR4577" s="151"/>
      <c r="TNS4577" s="151"/>
      <c r="TNT4577" s="151"/>
      <c r="TNU4577" s="151"/>
      <c r="TNV4577" s="151"/>
      <c r="TNW4577" s="151"/>
      <c r="TNX4577" s="151"/>
      <c r="TNY4577" s="151"/>
      <c r="TNZ4577" s="151"/>
      <c r="TOA4577" s="151"/>
      <c r="TOB4577" s="151"/>
      <c r="TOC4577" s="151"/>
      <c r="TOD4577" s="151"/>
      <c r="TOE4577" s="151"/>
      <c r="TOF4577" s="151"/>
      <c r="TOG4577" s="151"/>
      <c r="TOH4577" s="151"/>
      <c r="TOI4577" s="151"/>
      <c r="TOJ4577" s="151"/>
      <c r="TOK4577" s="151"/>
      <c r="TOL4577" s="151"/>
      <c r="TOM4577" s="151"/>
      <c r="TON4577" s="151"/>
      <c r="TOO4577" s="151"/>
      <c r="TOP4577" s="151"/>
      <c r="TOQ4577" s="151"/>
      <c r="TOR4577" s="151"/>
      <c r="TOS4577" s="151"/>
      <c r="TOT4577" s="151"/>
      <c r="TOU4577" s="151"/>
      <c r="TOV4577" s="151"/>
      <c r="TOW4577" s="151"/>
      <c r="TOX4577" s="151"/>
      <c r="TOY4577" s="151"/>
      <c r="TOZ4577" s="151"/>
      <c r="TPA4577" s="151"/>
      <c r="TPB4577" s="151"/>
      <c r="TPC4577" s="151"/>
      <c r="TPD4577" s="151"/>
      <c r="TPE4577" s="151"/>
      <c r="TPF4577" s="151"/>
      <c r="TPG4577" s="151"/>
      <c r="TPH4577" s="151"/>
      <c r="TPI4577" s="151"/>
      <c r="TPJ4577" s="151"/>
      <c r="TPK4577" s="151"/>
      <c r="TPL4577" s="151"/>
      <c r="TPM4577" s="151"/>
      <c r="TPN4577" s="151"/>
      <c r="TPO4577" s="151"/>
      <c r="TPP4577" s="151"/>
      <c r="TPQ4577" s="151"/>
      <c r="TPR4577" s="151"/>
      <c r="TPS4577" s="151"/>
      <c r="TPT4577" s="151"/>
      <c r="TPU4577" s="151"/>
      <c r="TPV4577" s="151"/>
      <c r="TPW4577" s="151"/>
      <c r="TPX4577" s="151"/>
      <c r="TPY4577" s="151"/>
      <c r="TPZ4577" s="151"/>
      <c r="TQA4577" s="151"/>
      <c r="TQB4577" s="151"/>
      <c r="TQC4577" s="151"/>
      <c r="TQD4577" s="151"/>
      <c r="TQE4577" s="151"/>
      <c r="TQF4577" s="151"/>
      <c r="TQG4577" s="151"/>
      <c r="TQH4577" s="151"/>
      <c r="TQI4577" s="151"/>
      <c r="TQJ4577" s="151"/>
      <c r="TQK4577" s="151"/>
      <c r="TQL4577" s="151"/>
      <c r="TQM4577" s="151"/>
      <c r="TQN4577" s="151"/>
      <c r="TQO4577" s="151"/>
      <c r="TQP4577" s="151"/>
      <c r="TQQ4577" s="151"/>
      <c r="TQR4577" s="151"/>
      <c r="TQS4577" s="151"/>
      <c r="TQT4577" s="151"/>
      <c r="TQU4577" s="151"/>
      <c r="TQV4577" s="151"/>
      <c r="TQW4577" s="151"/>
      <c r="TQX4577" s="151"/>
      <c r="TQY4577" s="151"/>
      <c r="TQZ4577" s="151"/>
      <c r="TRA4577" s="151"/>
      <c r="TRB4577" s="151"/>
      <c r="TRC4577" s="151"/>
      <c r="TRD4577" s="151"/>
      <c r="TRE4577" s="151"/>
      <c r="TRF4577" s="151"/>
      <c r="TRG4577" s="151"/>
      <c r="TRH4577" s="151"/>
      <c r="TRI4577" s="151"/>
      <c r="TRJ4577" s="151"/>
      <c r="TRK4577" s="151"/>
      <c r="TRL4577" s="151"/>
      <c r="TRM4577" s="151"/>
      <c r="TRN4577" s="151"/>
      <c r="TRO4577" s="151"/>
      <c r="TRP4577" s="151"/>
      <c r="TRQ4577" s="151"/>
      <c r="TRR4577" s="151"/>
      <c r="TRS4577" s="151"/>
      <c r="TRT4577" s="151"/>
      <c r="TRU4577" s="151"/>
      <c r="TRV4577" s="151"/>
      <c r="TRW4577" s="151"/>
      <c r="TRX4577" s="151"/>
      <c r="TRY4577" s="151"/>
      <c r="TRZ4577" s="151"/>
      <c r="TSA4577" s="151"/>
      <c r="TSB4577" s="151"/>
      <c r="TSC4577" s="151"/>
      <c r="TSD4577" s="151"/>
      <c r="TSE4577" s="151"/>
      <c r="TSF4577" s="151"/>
      <c r="TSG4577" s="151"/>
      <c r="TSH4577" s="151"/>
      <c r="TSI4577" s="151"/>
      <c r="TSJ4577" s="151"/>
      <c r="TSK4577" s="151"/>
      <c r="TSL4577" s="151"/>
      <c r="TSM4577" s="151"/>
      <c r="TSN4577" s="151"/>
      <c r="TSO4577" s="151"/>
      <c r="TSP4577" s="151"/>
      <c r="TSQ4577" s="151"/>
      <c r="TSR4577" s="151"/>
      <c r="TSS4577" s="151"/>
      <c r="TST4577" s="151"/>
      <c r="TSU4577" s="151"/>
      <c r="TSV4577" s="151"/>
      <c r="TSW4577" s="151"/>
      <c r="TSX4577" s="151"/>
      <c r="TSY4577" s="151"/>
      <c r="TSZ4577" s="151"/>
      <c r="TTA4577" s="151"/>
      <c r="TTB4577" s="151"/>
      <c r="TTC4577" s="151"/>
      <c r="TTD4577" s="151"/>
      <c r="TTE4577" s="151"/>
      <c r="TTF4577" s="151"/>
      <c r="TTG4577" s="151"/>
      <c r="TTH4577" s="151"/>
      <c r="TTI4577" s="151"/>
      <c r="TTJ4577" s="151"/>
      <c r="TTK4577" s="151"/>
      <c r="TTL4577" s="151"/>
      <c r="TTM4577" s="151"/>
      <c r="TTN4577" s="151"/>
      <c r="TTO4577" s="151"/>
      <c r="TTP4577" s="151"/>
      <c r="TTQ4577" s="151"/>
      <c r="TTR4577" s="151"/>
      <c r="TTS4577" s="151"/>
      <c r="TTT4577" s="151"/>
      <c r="TTU4577" s="151"/>
      <c r="TTV4577" s="151"/>
      <c r="TTW4577" s="151"/>
      <c r="TTX4577" s="151"/>
      <c r="TTY4577" s="151"/>
      <c r="TTZ4577" s="151"/>
      <c r="TUA4577" s="151"/>
      <c r="TUB4577" s="151"/>
      <c r="TUC4577" s="151"/>
      <c r="TUD4577" s="151"/>
      <c r="TUE4577" s="151"/>
      <c r="TUF4577" s="151"/>
      <c r="TUG4577" s="151"/>
      <c r="TUH4577" s="151"/>
      <c r="TUI4577" s="151"/>
      <c r="TUJ4577" s="151"/>
      <c r="TUK4577" s="151"/>
      <c r="TUL4577" s="151"/>
      <c r="TUM4577" s="151"/>
      <c r="TUN4577" s="151"/>
      <c r="TUO4577" s="151"/>
      <c r="TUP4577" s="151"/>
      <c r="TUQ4577" s="151"/>
      <c r="TUR4577" s="151"/>
      <c r="TUS4577" s="151"/>
      <c r="TUT4577" s="151"/>
      <c r="TUU4577" s="151"/>
      <c r="TUV4577" s="151"/>
      <c r="TUW4577" s="151"/>
      <c r="TUX4577" s="151"/>
      <c r="TUY4577" s="151"/>
      <c r="TUZ4577" s="151"/>
      <c r="TVA4577" s="151"/>
      <c r="TVB4577" s="151"/>
      <c r="TVC4577" s="151"/>
      <c r="TVD4577" s="151"/>
      <c r="TVE4577" s="151"/>
      <c r="TVF4577" s="151"/>
      <c r="TVG4577" s="151"/>
      <c r="TVH4577" s="151"/>
      <c r="TVI4577" s="151"/>
      <c r="TVJ4577" s="151"/>
      <c r="TVK4577" s="151"/>
      <c r="TVL4577" s="151"/>
      <c r="TVM4577" s="151"/>
      <c r="TVN4577" s="151"/>
      <c r="TVO4577" s="151"/>
      <c r="TVP4577" s="151"/>
      <c r="TVQ4577" s="151"/>
      <c r="TVR4577" s="151"/>
      <c r="TVS4577" s="151"/>
      <c r="TVT4577" s="151"/>
      <c r="TVU4577" s="151"/>
      <c r="TVV4577" s="151"/>
      <c r="TVW4577" s="151"/>
      <c r="TVX4577" s="151"/>
      <c r="TVY4577" s="151"/>
      <c r="TVZ4577" s="151"/>
      <c r="TWA4577" s="151"/>
      <c r="TWB4577" s="151"/>
      <c r="TWC4577" s="151"/>
      <c r="TWD4577" s="151"/>
      <c r="TWE4577" s="151"/>
      <c r="TWF4577" s="151"/>
      <c r="TWG4577" s="151"/>
      <c r="TWH4577" s="151"/>
      <c r="TWI4577" s="151"/>
      <c r="TWJ4577" s="151"/>
      <c r="TWK4577" s="151"/>
      <c r="TWL4577" s="151"/>
      <c r="TWM4577" s="151"/>
      <c r="TWN4577" s="151"/>
      <c r="TWO4577" s="151"/>
      <c r="TWP4577" s="151"/>
      <c r="TWQ4577" s="151"/>
      <c r="TWR4577" s="151"/>
      <c r="TWS4577" s="151"/>
      <c r="TWT4577" s="151"/>
      <c r="TWU4577" s="151"/>
      <c r="TWV4577" s="151"/>
      <c r="TWW4577" s="151"/>
      <c r="TWX4577" s="151"/>
      <c r="TWY4577" s="151"/>
      <c r="TWZ4577" s="151"/>
      <c r="TXA4577" s="151"/>
      <c r="TXB4577" s="151"/>
      <c r="TXC4577" s="151"/>
      <c r="TXD4577" s="151"/>
      <c r="TXE4577" s="151"/>
      <c r="TXF4577" s="151"/>
      <c r="TXG4577" s="151"/>
      <c r="TXH4577" s="151"/>
      <c r="TXI4577" s="151"/>
      <c r="TXJ4577" s="151"/>
      <c r="TXK4577" s="151"/>
      <c r="TXL4577" s="151"/>
      <c r="TXM4577" s="151"/>
      <c r="TXN4577" s="151"/>
      <c r="TXO4577" s="151"/>
      <c r="TXP4577" s="151"/>
      <c r="TXQ4577" s="151"/>
      <c r="TXR4577" s="151"/>
      <c r="TXS4577" s="151"/>
      <c r="TXT4577" s="151"/>
      <c r="TXU4577" s="151"/>
      <c r="TXV4577" s="151"/>
      <c r="TXW4577" s="151"/>
      <c r="TXX4577" s="151"/>
      <c r="TXY4577" s="151"/>
      <c r="TXZ4577" s="151"/>
      <c r="TYA4577" s="151"/>
      <c r="TYB4577" s="151"/>
      <c r="TYC4577" s="151"/>
      <c r="TYD4577" s="151"/>
      <c r="TYE4577" s="151"/>
      <c r="TYF4577" s="151"/>
      <c r="TYG4577" s="151"/>
      <c r="TYH4577" s="151"/>
      <c r="TYI4577" s="151"/>
      <c r="TYJ4577" s="151"/>
      <c r="TYK4577" s="151"/>
      <c r="TYL4577" s="151"/>
      <c r="TYM4577" s="151"/>
      <c r="TYN4577" s="151"/>
      <c r="TYO4577" s="151"/>
      <c r="TYP4577" s="151"/>
      <c r="TYQ4577" s="151"/>
      <c r="TYR4577" s="151"/>
      <c r="TYS4577" s="151"/>
      <c r="TYT4577" s="151"/>
      <c r="TYU4577" s="151"/>
      <c r="TYV4577" s="151"/>
      <c r="TYW4577" s="151"/>
      <c r="TYX4577" s="151"/>
      <c r="TYY4577" s="151"/>
      <c r="TYZ4577" s="151"/>
      <c r="TZA4577" s="151"/>
      <c r="TZB4577" s="151"/>
      <c r="TZC4577" s="151"/>
      <c r="TZD4577" s="151"/>
      <c r="TZE4577" s="151"/>
      <c r="TZF4577" s="151"/>
      <c r="TZG4577" s="151"/>
      <c r="TZH4577" s="151"/>
      <c r="TZI4577" s="151"/>
      <c r="TZJ4577" s="151"/>
      <c r="TZK4577" s="151"/>
      <c r="TZL4577" s="151"/>
      <c r="TZM4577" s="151"/>
      <c r="TZN4577" s="151"/>
      <c r="TZO4577" s="151"/>
      <c r="TZP4577" s="151"/>
      <c r="TZQ4577" s="151"/>
      <c r="TZR4577" s="151"/>
      <c r="TZS4577" s="151"/>
      <c r="TZT4577" s="151"/>
      <c r="TZU4577" s="151"/>
      <c r="TZV4577" s="151"/>
      <c r="TZW4577" s="151"/>
      <c r="TZX4577" s="151"/>
      <c r="TZY4577" s="151"/>
      <c r="TZZ4577" s="151"/>
      <c r="UAA4577" s="151"/>
      <c r="UAB4577" s="151"/>
      <c r="UAC4577" s="151"/>
      <c r="UAD4577" s="151"/>
      <c r="UAE4577" s="151"/>
      <c r="UAF4577" s="151"/>
      <c r="UAG4577" s="151"/>
      <c r="UAH4577" s="151"/>
      <c r="UAI4577" s="151"/>
      <c r="UAJ4577" s="151"/>
      <c r="UAK4577" s="151"/>
      <c r="UAL4577" s="151"/>
      <c r="UAM4577" s="151"/>
      <c r="UAN4577" s="151"/>
      <c r="UAO4577" s="151"/>
      <c r="UAP4577" s="151"/>
      <c r="UAQ4577" s="151"/>
      <c r="UAR4577" s="151"/>
      <c r="UAS4577" s="151"/>
      <c r="UAT4577" s="151"/>
      <c r="UAU4577" s="151"/>
      <c r="UAV4577" s="151"/>
      <c r="UAW4577" s="151"/>
      <c r="UAX4577" s="151"/>
      <c r="UAY4577" s="151"/>
      <c r="UAZ4577" s="151"/>
      <c r="UBA4577" s="151"/>
      <c r="UBB4577" s="151"/>
      <c r="UBC4577" s="151"/>
      <c r="UBD4577" s="151"/>
      <c r="UBE4577" s="151"/>
      <c r="UBF4577" s="151"/>
      <c r="UBG4577" s="151"/>
      <c r="UBH4577" s="151"/>
      <c r="UBI4577" s="151"/>
      <c r="UBJ4577" s="151"/>
      <c r="UBK4577" s="151"/>
      <c r="UBL4577" s="151"/>
      <c r="UBM4577" s="151"/>
      <c r="UBN4577" s="151"/>
      <c r="UBO4577" s="151"/>
      <c r="UBP4577" s="151"/>
      <c r="UBQ4577" s="151"/>
      <c r="UBR4577" s="151"/>
      <c r="UBS4577" s="151"/>
      <c r="UBT4577" s="151"/>
      <c r="UBU4577" s="151"/>
      <c r="UBV4577" s="151"/>
      <c r="UBW4577" s="151"/>
      <c r="UBX4577" s="151"/>
      <c r="UBY4577" s="151"/>
      <c r="UBZ4577" s="151"/>
      <c r="UCA4577" s="151"/>
      <c r="UCB4577" s="151"/>
      <c r="UCC4577" s="151"/>
      <c r="UCD4577" s="151"/>
      <c r="UCE4577" s="151"/>
      <c r="UCF4577" s="151"/>
      <c r="UCG4577" s="151"/>
      <c r="UCH4577" s="151"/>
      <c r="UCI4577" s="151"/>
      <c r="UCJ4577" s="151"/>
      <c r="UCK4577" s="151"/>
      <c r="UCL4577" s="151"/>
      <c r="UCM4577" s="151"/>
      <c r="UCN4577" s="151"/>
      <c r="UCO4577" s="151"/>
      <c r="UCP4577" s="151"/>
      <c r="UCQ4577" s="151"/>
      <c r="UCR4577" s="151"/>
      <c r="UCS4577" s="151"/>
      <c r="UCT4577" s="151"/>
      <c r="UCU4577" s="151"/>
      <c r="UCV4577" s="151"/>
      <c r="UCW4577" s="151"/>
      <c r="UCX4577" s="151"/>
      <c r="UCY4577" s="151"/>
      <c r="UCZ4577" s="151"/>
      <c r="UDA4577" s="151"/>
      <c r="UDB4577" s="151"/>
      <c r="UDC4577" s="151"/>
      <c r="UDD4577" s="151"/>
      <c r="UDE4577" s="151"/>
      <c r="UDF4577" s="151"/>
      <c r="UDG4577" s="151"/>
      <c r="UDH4577" s="151"/>
      <c r="UDI4577" s="151"/>
      <c r="UDJ4577" s="151"/>
      <c r="UDK4577" s="151"/>
      <c r="UDL4577" s="151"/>
      <c r="UDM4577" s="151"/>
      <c r="UDN4577" s="151"/>
      <c r="UDO4577" s="151"/>
      <c r="UDP4577" s="151"/>
      <c r="UDQ4577" s="151"/>
      <c r="UDR4577" s="151"/>
      <c r="UDS4577" s="151"/>
      <c r="UDT4577" s="151"/>
      <c r="UDU4577" s="151"/>
      <c r="UDV4577" s="151"/>
      <c r="UDW4577" s="151"/>
      <c r="UDX4577" s="151"/>
      <c r="UDY4577" s="151"/>
      <c r="UDZ4577" s="151"/>
      <c r="UEA4577" s="151"/>
      <c r="UEB4577" s="151"/>
      <c r="UEC4577" s="151"/>
      <c r="UED4577" s="151"/>
      <c r="UEE4577" s="151"/>
      <c r="UEF4577" s="151"/>
      <c r="UEG4577" s="151"/>
      <c r="UEH4577" s="151"/>
      <c r="UEI4577" s="151"/>
      <c r="UEJ4577" s="151"/>
      <c r="UEK4577" s="151"/>
      <c r="UEL4577" s="151"/>
      <c r="UEM4577" s="151"/>
      <c r="UEN4577" s="151"/>
      <c r="UEO4577" s="151"/>
      <c r="UEP4577" s="151"/>
      <c r="UEQ4577" s="151"/>
      <c r="UER4577" s="151"/>
      <c r="UES4577" s="151"/>
      <c r="UET4577" s="151"/>
      <c r="UEU4577" s="151"/>
      <c r="UEV4577" s="151"/>
      <c r="UEW4577" s="151"/>
      <c r="UEX4577" s="151"/>
      <c r="UEY4577" s="151"/>
      <c r="UEZ4577" s="151"/>
      <c r="UFA4577" s="151"/>
      <c r="UFB4577" s="151"/>
      <c r="UFC4577" s="151"/>
      <c r="UFD4577" s="151"/>
      <c r="UFE4577" s="151"/>
      <c r="UFF4577" s="151"/>
      <c r="UFG4577" s="151"/>
      <c r="UFH4577" s="151"/>
      <c r="UFI4577" s="151"/>
      <c r="UFJ4577" s="151"/>
      <c r="UFK4577" s="151"/>
      <c r="UFL4577" s="151"/>
      <c r="UFM4577" s="151"/>
      <c r="UFN4577" s="151"/>
      <c r="UFO4577" s="151"/>
      <c r="UFP4577" s="151"/>
      <c r="UFQ4577" s="151"/>
      <c r="UFR4577" s="151"/>
      <c r="UFS4577" s="151"/>
      <c r="UFT4577" s="151"/>
      <c r="UFU4577" s="151"/>
      <c r="UFV4577" s="151"/>
      <c r="UFW4577" s="151"/>
      <c r="UFX4577" s="151"/>
      <c r="UFY4577" s="151"/>
      <c r="UFZ4577" s="151"/>
      <c r="UGA4577" s="151"/>
      <c r="UGB4577" s="151"/>
      <c r="UGC4577" s="151"/>
      <c r="UGD4577" s="151"/>
      <c r="UGE4577" s="151"/>
      <c r="UGF4577" s="151"/>
      <c r="UGG4577" s="151"/>
      <c r="UGH4577" s="151"/>
      <c r="UGI4577" s="151"/>
      <c r="UGJ4577" s="151"/>
      <c r="UGK4577" s="151"/>
      <c r="UGL4577" s="151"/>
      <c r="UGM4577" s="151"/>
      <c r="UGN4577" s="151"/>
      <c r="UGO4577" s="151"/>
      <c r="UGP4577" s="151"/>
      <c r="UGQ4577" s="151"/>
      <c r="UGR4577" s="151"/>
      <c r="UGS4577" s="151"/>
      <c r="UGT4577" s="151"/>
      <c r="UGU4577" s="151"/>
      <c r="UGV4577" s="151"/>
      <c r="UGW4577" s="151"/>
      <c r="UGX4577" s="151"/>
      <c r="UGY4577" s="151"/>
      <c r="UGZ4577" s="151"/>
      <c r="UHA4577" s="151"/>
      <c r="UHB4577" s="151"/>
      <c r="UHC4577" s="151"/>
      <c r="UHD4577" s="151"/>
      <c r="UHE4577" s="151"/>
      <c r="UHF4577" s="151"/>
      <c r="UHG4577" s="151"/>
      <c r="UHH4577" s="151"/>
      <c r="UHI4577" s="151"/>
      <c r="UHJ4577" s="151"/>
      <c r="UHK4577" s="151"/>
      <c r="UHL4577" s="151"/>
      <c r="UHM4577" s="151"/>
      <c r="UHN4577" s="151"/>
      <c r="UHO4577" s="151"/>
      <c r="UHP4577" s="151"/>
      <c r="UHQ4577" s="151"/>
      <c r="UHR4577" s="151"/>
      <c r="UHS4577" s="151"/>
      <c r="UHT4577" s="151"/>
      <c r="UHU4577" s="151"/>
      <c r="UHV4577" s="151"/>
      <c r="UHW4577" s="151"/>
      <c r="UHX4577" s="151"/>
      <c r="UHY4577" s="151"/>
      <c r="UHZ4577" s="151"/>
      <c r="UIA4577" s="151"/>
      <c r="UIB4577" s="151"/>
      <c r="UIC4577" s="151"/>
      <c r="UID4577" s="151"/>
      <c r="UIE4577" s="151"/>
      <c r="UIF4577" s="151"/>
      <c r="UIG4577" s="151"/>
      <c r="UIH4577" s="151"/>
      <c r="UII4577" s="151"/>
      <c r="UIJ4577" s="151"/>
      <c r="UIK4577" s="151"/>
      <c r="UIL4577" s="151"/>
      <c r="UIM4577" s="151"/>
      <c r="UIN4577" s="151"/>
      <c r="UIO4577" s="151"/>
      <c r="UIP4577" s="151"/>
      <c r="UIQ4577" s="151"/>
      <c r="UIR4577" s="151"/>
      <c r="UIS4577" s="151"/>
      <c r="UIT4577" s="151"/>
      <c r="UIU4577" s="151"/>
      <c r="UIV4577" s="151"/>
      <c r="UIW4577" s="151"/>
      <c r="UIX4577" s="151"/>
      <c r="UIY4577" s="151"/>
      <c r="UIZ4577" s="151"/>
      <c r="UJA4577" s="151"/>
      <c r="UJB4577" s="151"/>
      <c r="UJC4577" s="151"/>
      <c r="UJD4577" s="151"/>
      <c r="UJE4577" s="151"/>
      <c r="UJF4577" s="151"/>
      <c r="UJG4577" s="151"/>
      <c r="UJH4577" s="151"/>
      <c r="UJI4577" s="151"/>
      <c r="UJJ4577" s="151"/>
      <c r="UJK4577" s="151"/>
      <c r="UJL4577" s="151"/>
      <c r="UJM4577" s="151"/>
      <c r="UJN4577" s="151"/>
      <c r="UJO4577" s="151"/>
      <c r="UJP4577" s="151"/>
      <c r="UJQ4577" s="151"/>
      <c r="UJR4577" s="151"/>
      <c r="UJS4577" s="151"/>
      <c r="UJT4577" s="151"/>
      <c r="UJU4577" s="151"/>
      <c r="UJV4577" s="151"/>
      <c r="UJW4577" s="151"/>
      <c r="UJX4577" s="151"/>
      <c r="UJY4577" s="151"/>
      <c r="UJZ4577" s="151"/>
      <c r="UKA4577" s="151"/>
      <c r="UKB4577" s="151"/>
      <c r="UKC4577" s="151"/>
      <c r="UKD4577" s="151"/>
      <c r="UKE4577" s="151"/>
      <c r="UKF4577" s="151"/>
      <c r="UKG4577" s="151"/>
      <c r="UKH4577" s="151"/>
      <c r="UKI4577" s="151"/>
      <c r="UKJ4577" s="151"/>
      <c r="UKK4577" s="151"/>
      <c r="UKL4577" s="151"/>
      <c r="UKM4577" s="151"/>
      <c r="UKN4577" s="151"/>
      <c r="UKO4577" s="151"/>
      <c r="UKP4577" s="151"/>
      <c r="UKQ4577" s="151"/>
      <c r="UKR4577" s="151"/>
      <c r="UKS4577" s="151"/>
      <c r="UKT4577" s="151"/>
      <c r="UKU4577" s="151"/>
      <c r="UKV4577" s="151"/>
      <c r="UKW4577" s="151"/>
      <c r="UKX4577" s="151"/>
      <c r="UKY4577" s="151"/>
      <c r="UKZ4577" s="151"/>
      <c r="ULA4577" s="151"/>
      <c r="ULB4577" s="151"/>
      <c r="ULC4577" s="151"/>
      <c r="ULD4577" s="151"/>
      <c r="ULE4577" s="151"/>
      <c r="ULF4577" s="151"/>
      <c r="ULG4577" s="151"/>
      <c r="ULH4577" s="151"/>
      <c r="ULI4577" s="151"/>
      <c r="ULJ4577" s="151"/>
      <c r="ULK4577" s="151"/>
      <c r="ULL4577" s="151"/>
      <c r="ULM4577" s="151"/>
      <c r="ULN4577" s="151"/>
      <c r="ULO4577" s="151"/>
      <c r="ULP4577" s="151"/>
      <c r="ULQ4577" s="151"/>
      <c r="ULR4577" s="151"/>
      <c r="ULS4577" s="151"/>
      <c r="ULT4577" s="151"/>
      <c r="ULU4577" s="151"/>
      <c r="ULV4577" s="151"/>
      <c r="ULW4577" s="151"/>
      <c r="ULX4577" s="151"/>
      <c r="ULY4577" s="151"/>
      <c r="ULZ4577" s="151"/>
      <c r="UMA4577" s="151"/>
      <c r="UMB4577" s="151"/>
      <c r="UMC4577" s="151"/>
      <c r="UMD4577" s="151"/>
      <c r="UME4577" s="151"/>
      <c r="UMF4577" s="151"/>
      <c r="UMG4577" s="151"/>
      <c r="UMH4577" s="151"/>
      <c r="UMI4577" s="151"/>
      <c r="UMJ4577" s="151"/>
      <c r="UMK4577" s="151"/>
      <c r="UML4577" s="151"/>
      <c r="UMM4577" s="151"/>
      <c r="UMN4577" s="151"/>
      <c r="UMO4577" s="151"/>
      <c r="UMP4577" s="151"/>
      <c r="UMQ4577" s="151"/>
      <c r="UMR4577" s="151"/>
      <c r="UMS4577" s="151"/>
      <c r="UMT4577" s="151"/>
      <c r="UMU4577" s="151"/>
      <c r="UMV4577" s="151"/>
      <c r="UMW4577" s="151"/>
      <c r="UMX4577" s="151"/>
      <c r="UMY4577" s="151"/>
      <c r="UMZ4577" s="151"/>
      <c r="UNA4577" s="151"/>
      <c r="UNB4577" s="151"/>
      <c r="UNC4577" s="151"/>
      <c r="UND4577" s="151"/>
      <c r="UNE4577" s="151"/>
      <c r="UNF4577" s="151"/>
      <c r="UNG4577" s="151"/>
      <c r="UNH4577" s="151"/>
      <c r="UNI4577" s="151"/>
      <c r="UNJ4577" s="151"/>
      <c r="UNK4577" s="151"/>
      <c r="UNL4577" s="151"/>
      <c r="UNM4577" s="151"/>
      <c r="UNN4577" s="151"/>
      <c r="UNO4577" s="151"/>
      <c r="UNP4577" s="151"/>
      <c r="UNQ4577" s="151"/>
      <c r="UNR4577" s="151"/>
      <c r="UNS4577" s="151"/>
      <c r="UNT4577" s="151"/>
      <c r="UNU4577" s="151"/>
      <c r="UNV4577" s="151"/>
      <c r="UNW4577" s="151"/>
      <c r="UNX4577" s="151"/>
      <c r="UNY4577" s="151"/>
      <c r="UNZ4577" s="151"/>
      <c r="UOA4577" s="151"/>
      <c r="UOB4577" s="151"/>
      <c r="UOC4577" s="151"/>
      <c r="UOD4577" s="151"/>
      <c r="UOE4577" s="151"/>
      <c r="UOF4577" s="151"/>
      <c r="UOG4577" s="151"/>
      <c r="UOH4577" s="151"/>
      <c r="UOI4577" s="151"/>
      <c r="UOJ4577" s="151"/>
      <c r="UOK4577" s="151"/>
      <c r="UOL4577" s="151"/>
      <c r="UOM4577" s="151"/>
      <c r="UON4577" s="151"/>
      <c r="UOO4577" s="151"/>
      <c r="UOP4577" s="151"/>
      <c r="UOQ4577" s="151"/>
      <c r="UOR4577" s="151"/>
      <c r="UOS4577" s="151"/>
      <c r="UOT4577" s="151"/>
      <c r="UOU4577" s="151"/>
      <c r="UOV4577" s="151"/>
      <c r="UOW4577" s="151"/>
      <c r="UOX4577" s="151"/>
      <c r="UOY4577" s="151"/>
      <c r="UOZ4577" s="151"/>
      <c r="UPA4577" s="151"/>
      <c r="UPB4577" s="151"/>
      <c r="UPC4577" s="151"/>
      <c r="UPD4577" s="151"/>
      <c r="UPE4577" s="151"/>
      <c r="UPF4577" s="151"/>
      <c r="UPG4577" s="151"/>
      <c r="UPH4577" s="151"/>
      <c r="UPI4577" s="151"/>
      <c r="UPJ4577" s="151"/>
      <c r="UPK4577" s="151"/>
      <c r="UPL4577" s="151"/>
      <c r="UPM4577" s="151"/>
      <c r="UPN4577" s="151"/>
      <c r="UPO4577" s="151"/>
      <c r="UPP4577" s="151"/>
      <c r="UPQ4577" s="151"/>
      <c r="UPR4577" s="151"/>
      <c r="UPS4577" s="151"/>
      <c r="UPT4577" s="151"/>
      <c r="UPU4577" s="151"/>
      <c r="UPV4577" s="151"/>
      <c r="UPW4577" s="151"/>
      <c r="UPX4577" s="151"/>
      <c r="UPY4577" s="151"/>
      <c r="UPZ4577" s="151"/>
      <c r="UQA4577" s="151"/>
      <c r="UQB4577" s="151"/>
      <c r="UQC4577" s="151"/>
      <c r="UQD4577" s="151"/>
      <c r="UQE4577" s="151"/>
      <c r="UQF4577" s="151"/>
      <c r="UQG4577" s="151"/>
      <c r="UQH4577" s="151"/>
      <c r="UQI4577" s="151"/>
      <c r="UQJ4577" s="151"/>
      <c r="UQK4577" s="151"/>
      <c r="UQL4577" s="151"/>
      <c r="UQM4577" s="151"/>
      <c r="UQN4577" s="151"/>
      <c r="UQO4577" s="151"/>
      <c r="UQP4577" s="151"/>
      <c r="UQQ4577" s="151"/>
      <c r="UQR4577" s="151"/>
      <c r="UQS4577" s="151"/>
      <c r="UQT4577" s="151"/>
      <c r="UQU4577" s="151"/>
      <c r="UQV4577" s="151"/>
      <c r="UQW4577" s="151"/>
      <c r="UQX4577" s="151"/>
      <c r="UQY4577" s="151"/>
      <c r="UQZ4577" s="151"/>
      <c r="URA4577" s="151"/>
      <c r="URB4577" s="151"/>
      <c r="URC4577" s="151"/>
      <c r="URD4577" s="151"/>
      <c r="URE4577" s="151"/>
      <c r="URF4577" s="151"/>
      <c r="URG4577" s="151"/>
      <c r="URH4577" s="151"/>
      <c r="URI4577" s="151"/>
      <c r="URJ4577" s="151"/>
      <c r="URK4577" s="151"/>
      <c r="URL4577" s="151"/>
      <c r="URM4577" s="151"/>
      <c r="URN4577" s="151"/>
      <c r="URO4577" s="151"/>
      <c r="URP4577" s="151"/>
      <c r="URQ4577" s="151"/>
      <c r="URR4577" s="151"/>
      <c r="URS4577" s="151"/>
      <c r="URT4577" s="151"/>
      <c r="URU4577" s="151"/>
      <c r="URV4577" s="151"/>
      <c r="URW4577" s="151"/>
      <c r="URX4577" s="151"/>
      <c r="URY4577" s="151"/>
      <c r="URZ4577" s="151"/>
      <c r="USA4577" s="151"/>
      <c r="USB4577" s="151"/>
      <c r="USC4577" s="151"/>
      <c r="USD4577" s="151"/>
      <c r="USE4577" s="151"/>
      <c r="USF4577" s="151"/>
      <c r="USG4577" s="151"/>
      <c r="USH4577" s="151"/>
      <c r="USI4577" s="151"/>
      <c r="USJ4577" s="151"/>
      <c r="USK4577" s="151"/>
      <c r="USL4577" s="151"/>
      <c r="USM4577" s="151"/>
      <c r="USN4577" s="151"/>
      <c r="USO4577" s="151"/>
      <c r="USP4577" s="151"/>
      <c r="USQ4577" s="151"/>
      <c r="USR4577" s="151"/>
      <c r="USS4577" s="151"/>
      <c r="UST4577" s="151"/>
      <c r="USU4577" s="151"/>
      <c r="USV4577" s="151"/>
      <c r="USW4577" s="151"/>
      <c r="USX4577" s="151"/>
      <c r="USY4577" s="151"/>
      <c r="USZ4577" s="151"/>
      <c r="UTA4577" s="151"/>
      <c r="UTB4577" s="151"/>
      <c r="UTC4577" s="151"/>
      <c r="UTD4577" s="151"/>
      <c r="UTE4577" s="151"/>
      <c r="UTF4577" s="151"/>
      <c r="UTG4577" s="151"/>
      <c r="UTH4577" s="151"/>
      <c r="UTI4577" s="151"/>
      <c r="UTJ4577" s="151"/>
      <c r="UTK4577" s="151"/>
      <c r="UTL4577" s="151"/>
      <c r="UTM4577" s="151"/>
      <c r="UTN4577" s="151"/>
      <c r="UTO4577" s="151"/>
      <c r="UTP4577" s="151"/>
      <c r="UTQ4577" s="151"/>
      <c r="UTR4577" s="151"/>
      <c r="UTS4577" s="151"/>
      <c r="UTT4577" s="151"/>
      <c r="UTU4577" s="151"/>
      <c r="UTV4577" s="151"/>
      <c r="UTW4577" s="151"/>
      <c r="UTX4577" s="151"/>
      <c r="UTY4577" s="151"/>
      <c r="UTZ4577" s="151"/>
      <c r="UUA4577" s="151"/>
      <c r="UUB4577" s="151"/>
      <c r="UUC4577" s="151"/>
      <c r="UUD4577" s="151"/>
      <c r="UUE4577" s="151"/>
      <c r="UUF4577" s="151"/>
      <c r="UUG4577" s="151"/>
      <c r="UUH4577" s="151"/>
      <c r="UUI4577" s="151"/>
      <c r="UUJ4577" s="151"/>
      <c r="UUK4577" s="151"/>
      <c r="UUL4577" s="151"/>
      <c r="UUM4577" s="151"/>
      <c r="UUN4577" s="151"/>
      <c r="UUO4577" s="151"/>
      <c r="UUP4577" s="151"/>
      <c r="UUQ4577" s="151"/>
      <c r="UUR4577" s="151"/>
      <c r="UUS4577" s="151"/>
      <c r="UUT4577" s="151"/>
      <c r="UUU4577" s="151"/>
      <c r="UUV4577" s="151"/>
      <c r="UUW4577" s="151"/>
      <c r="UUX4577" s="151"/>
      <c r="UUY4577" s="151"/>
      <c r="UUZ4577" s="151"/>
      <c r="UVA4577" s="151"/>
      <c r="UVB4577" s="151"/>
      <c r="UVC4577" s="151"/>
      <c r="UVD4577" s="151"/>
      <c r="UVE4577" s="151"/>
      <c r="UVF4577" s="151"/>
      <c r="UVG4577" s="151"/>
      <c r="UVH4577" s="151"/>
      <c r="UVI4577" s="151"/>
      <c r="UVJ4577" s="151"/>
      <c r="UVK4577" s="151"/>
      <c r="UVL4577" s="151"/>
      <c r="UVM4577" s="151"/>
      <c r="UVN4577" s="151"/>
      <c r="UVO4577" s="151"/>
      <c r="UVP4577" s="151"/>
      <c r="UVQ4577" s="151"/>
      <c r="UVR4577" s="151"/>
      <c r="UVS4577" s="151"/>
      <c r="UVT4577" s="151"/>
      <c r="UVU4577" s="151"/>
      <c r="UVV4577" s="151"/>
      <c r="UVW4577" s="151"/>
      <c r="UVX4577" s="151"/>
      <c r="UVY4577" s="151"/>
      <c r="UVZ4577" s="151"/>
      <c r="UWA4577" s="151"/>
      <c r="UWB4577" s="151"/>
      <c r="UWC4577" s="151"/>
      <c r="UWD4577" s="151"/>
      <c r="UWE4577" s="151"/>
      <c r="UWF4577" s="151"/>
      <c r="UWG4577" s="151"/>
      <c r="UWH4577" s="151"/>
      <c r="UWI4577" s="151"/>
      <c r="UWJ4577" s="151"/>
      <c r="UWK4577" s="151"/>
      <c r="UWL4577" s="151"/>
      <c r="UWM4577" s="151"/>
      <c r="UWN4577" s="151"/>
      <c r="UWO4577" s="151"/>
      <c r="UWP4577" s="151"/>
      <c r="UWQ4577" s="151"/>
      <c r="UWR4577" s="151"/>
      <c r="UWS4577" s="151"/>
      <c r="UWT4577" s="151"/>
      <c r="UWU4577" s="151"/>
      <c r="UWV4577" s="151"/>
      <c r="UWW4577" s="151"/>
      <c r="UWX4577" s="151"/>
      <c r="UWY4577" s="151"/>
      <c r="UWZ4577" s="151"/>
      <c r="UXA4577" s="151"/>
      <c r="UXB4577" s="151"/>
      <c r="UXC4577" s="151"/>
      <c r="UXD4577" s="151"/>
      <c r="UXE4577" s="151"/>
      <c r="UXF4577" s="151"/>
      <c r="UXG4577" s="151"/>
      <c r="UXH4577" s="151"/>
      <c r="UXI4577" s="151"/>
      <c r="UXJ4577" s="151"/>
      <c r="UXK4577" s="151"/>
      <c r="UXL4577" s="151"/>
      <c r="UXM4577" s="151"/>
      <c r="UXN4577" s="151"/>
      <c r="UXO4577" s="151"/>
      <c r="UXP4577" s="151"/>
      <c r="UXQ4577" s="151"/>
      <c r="UXR4577" s="151"/>
      <c r="UXS4577" s="151"/>
      <c r="UXT4577" s="151"/>
      <c r="UXU4577" s="151"/>
      <c r="UXV4577" s="151"/>
      <c r="UXW4577" s="151"/>
      <c r="UXX4577" s="151"/>
      <c r="UXY4577" s="151"/>
      <c r="UXZ4577" s="151"/>
      <c r="UYA4577" s="151"/>
      <c r="UYB4577" s="151"/>
      <c r="UYC4577" s="151"/>
      <c r="UYD4577" s="151"/>
      <c r="UYE4577" s="151"/>
      <c r="UYF4577" s="151"/>
      <c r="UYG4577" s="151"/>
      <c r="UYH4577" s="151"/>
      <c r="UYI4577" s="151"/>
      <c r="UYJ4577" s="151"/>
      <c r="UYK4577" s="151"/>
      <c r="UYL4577" s="151"/>
      <c r="UYM4577" s="151"/>
      <c r="UYN4577" s="151"/>
      <c r="UYO4577" s="151"/>
      <c r="UYP4577" s="151"/>
      <c r="UYQ4577" s="151"/>
      <c r="UYR4577" s="151"/>
      <c r="UYS4577" s="151"/>
      <c r="UYT4577" s="151"/>
      <c r="UYU4577" s="151"/>
      <c r="UYV4577" s="151"/>
      <c r="UYW4577" s="151"/>
      <c r="UYX4577" s="151"/>
      <c r="UYY4577" s="151"/>
      <c r="UYZ4577" s="151"/>
      <c r="UZA4577" s="151"/>
      <c r="UZB4577" s="151"/>
      <c r="UZC4577" s="151"/>
      <c r="UZD4577" s="151"/>
      <c r="UZE4577" s="151"/>
      <c r="UZF4577" s="151"/>
      <c r="UZG4577" s="151"/>
      <c r="UZH4577" s="151"/>
      <c r="UZI4577" s="151"/>
      <c r="UZJ4577" s="151"/>
      <c r="UZK4577" s="151"/>
      <c r="UZL4577" s="151"/>
      <c r="UZM4577" s="151"/>
      <c r="UZN4577" s="151"/>
      <c r="UZO4577" s="151"/>
      <c r="UZP4577" s="151"/>
      <c r="UZQ4577" s="151"/>
      <c r="UZR4577" s="151"/>
      <c r="UZS4577" s="151"/>
      <c r="UZT4577" s="151"/>
      <c r="UZU4577" s="151"/>
      <c r="UZV4577" s="151"/>
      <c r="UZW4577" s="151"/>
      <c r="UZX4577" s="151"/>
      <c r="UZY4577" s="151"/>
      <c r="UZZ4577" s="151"/>
      <c r="VAA4577" s="151"/>
      <c r="VAB4577" s="151"/>
      <c r="VAC4577" s="151"/>
      <c r="VAD4577" s="151"/>
      <c r="VAE4577" s="151"/>
      <c r="VAF4577" s="151"/>
      <c r="VAG4577" s="151"/>
      <c r="VAH4577" s="151"/>
      <c r="VAI4577" s="151"/>
      <c r="VAJ4577" s="151"/>
      <c r="VAK4577" s="151"/>
      <c r="VAL4577" s="151"/>
      <c r="VAM4577" s="151"/>
      <c r="VAN4577" s="151"/>
      <c r="VAO4577" s="151"/>
      <c r="VAP4577" s="151"/>
      <c r="VAQ4577" s="151"/>
      <c r="VAR4577" s="151"/>
      <c r="VAS4577" s="151"/>
      <c r="VAT4577" s="151"/>
      <c r="VAU4577" s="151"/>
      <c r="VAV4577" s="151"/>
      <c r="VAW4577" s="151"/>
      <c r="VAX4577" s="151"/>
      <c r="VAY4577" s="151"/>
      <c r="VAZ4577" s="151"/>
      <c r="VBA4577" s="151"/>
      <c r="VBB4577" s="151"/>
      <c r="VBC4577" s="151"/>
      <c r="VBD4577" s="151"/>
      <c r="VBE4577" s="151"/>
      <c r="VBF4577" s="151"/>
      <c r="VBG4577" s="151"/>
      <c r="VBH4577" s="151"/>
      <c r="VBI4577" s="151"/>
      <c r="VBJ4577" s="151"/>
      <c r="VBK4577" s="151"/>
      <c r="VBL4577" s="151"/>
      <c r="VBM4577" s="151"/>
      <c r="VBN4577" s="151"/>
      <c r="VBO4577" s="151"/>
      <c r="VBP4577" s="151"/>
      <c r="VBQ4577" s="151"/>
      <c r="VBR4577" s="151"/>
      <c r="VBS4577" s="151"/>
      <c r="VBT4577" s="151"/>
      <c r="VBU4577" s="151"/>
      <c r="VBV4577" s="151"/>
      <c r="VBW4577" s="151"/>
      <c r="VBX4577" s="151"/>
      <c r="VBY4577" s="151"/>
      <c r="VBZ4577" s="151"/>
      <c r="VCA4577" s="151"/>
      <c r="VCB4577" s="151"/>
      <c r="VCC4577" s="151"/>
      <c r="VCD4577" s="151"/>
      <c r="VCE4577" s="151"/>
      <c r="VCF4577" s="151"/>
      <c r="VCG4577" s="151"/>
      <c r="VCH4577" s="151"/>
      <c r="VCI4577" s="151"/>
      <c r="VCJ4577" s="151"/>
      <c r="VCK4577" s="151"/>
      <c r="VCL4577" s="151"/>
      <c r="VCM4577" s="151"/>
      <c r="VCN4577" s="151"/>
      <c r="VCO4577" s="151"/>
      <c r="VCP4577" s="151"/>
      <c r="VCQ4577" s="151"/>
      <c r="VCR4577" s="151"/>
      <c r="VCS4577" s="151"/>
      <c r="VCT4577" s="151"/>
      <c r="VCU4577" s="151"/>
      <c r="VCV4577" s="151"/>
      <c r="VCW4577" s="151"/>
      <c r="VCX4577" s="151"/>
      <c r="VCY4577" s="151"/>
      <c r="VCZ4577" s="151"/>
      <c r="VDA4577" s="151"/>
      <c r="VDB4577" s="151"/>
      <c r="VDC4577" s="151"/>
      <c r="VDD4577" s="151"/>
      <c r="VDE4577" s="151"/>
      <c r="VDF4577" s="151"/>
      <c r="VDG4577" s="151"/>
      <c r="VDH4577" s="151"/>
      <c r="VDI4577" s="151"/>
      <c r="VDJ4577" s="151"/>
      <c r="VDK4577" s="151"/>
      <c r="VDL4577" s="151"/>
      <c r="VDM4577" s="151"/>
      <c r="VDN4577" s="151"/>
      <c r="VDO4577" s="151"/>
      <c r="VDP4577" s="151"/>
      <c r="VDQ4577" s="151"/>
      <c r="VDR4577" s="151"/>
      <c r="VDS4577" s="151"/>
      <c r="VDT4577" s="151"/>
      <c r="VDU4577" s="151"/>
      <c r="VDV4577" s="151"/>
      <c r="VDW4577" s="151"/>
      <c r="VDX4577" s="151"/>
      <c r="VDY4577" s="151"/>
      <c r="VDZ4577" s="151"/>
      <c r="VEA4577" s="151"/>
      <c r="VEB4577" s="151"/>
      <c r="VEC4577" s="151"/>
      <c r="VED4577" s="151"/>
      <c r="VEE4577" s="151"/>
      <c r="VEF4577" s="151"/>
      <c r="VEG4577" s="151"/>
      <c r="VEH4577" s="151"/>
      <c r="VEI4577" s="151"/>
      <c r="VEJ4577" s="151"/>
      <c r="VEK4577" s="151"/>
      <c r="VEL4577" s="151"/>
      <c r="VEM4577" s="151"/>
      <c r="VEN4577" s="151"/>
      <c r="VEO4577" s="151"/>
      <c r="VEP4577" s="151"/>
      <c r="VEQ4577" s="151"/>
      <c r="VER4577" s="151"/>
      <c r="VES4577" s="151"/>
      <c r="VET4577" s="151"/>
      <c r="VEU4577" s="151"/>
      <c r="VEV4577" s="151"/>
      <c r="VEW4577" s="151"/>
      <c r="VEX4577" s="151"/>
      <c r="VEY4577" s="151"/>
      <c r="VEZ4577" s="151"/>
      <c r="VFA4577" s="151"/>
      <c r="VFB4577" s="151"/>
      <c r="VFC4577" s="151"/>
      <c r="VFD4577" s="151"/>
      <c r="VFE4577" s="151"/>
      <c r="VFF4577" s="151"/>
      <c r="VFG4577" s="151"/>
      <c r="VFH4577" s="151"/>
      <c r="VFI4577" s="151"/>
      <c r="VFJ4577" s="151"/>
      <c r="VFK4577" s="151"/>
      <c r="VFL4577" s="151"/>
      <c r="VFM4577" s="151"/>
      <c r="VFN4577" s="151"/>
      <c r="VFO4577" s="151"/>
      <c r="VFP4577" s="151"/>
      <c r="VFQ4577" s="151"/>
      <c r="VFR4577" s="151"/>
      <c r="VFS4577" s="151"/>
      <c r="VFT4577" s="151"/>
      <c r="VFU4577" s="151"/>
      <c r="VFV4577" s="151"/>
      <c r="VFW4577" s="151"/>
      <c r="VFX4577" s="151"/>
      <c r="VFY4577" s="151"/>
      <c r="VFZ4577" s="151"/>
      <c r="VGA4577" s="151"/>
      <c r="VGB4577" s="151"/>
      <c r="VGC4577" s="151"/>
      <c r="VGD4577" s="151"/>
      <c r="VGE4577" s="151"/>
      <c r="VGF4577" s="151"/>
      <c r="VGG4577" s="151"/>
      <c r="VGH4577" s="151"/>
      <c r="VGI4577" s="151"/>
      <c r="VGJ4577" s="151"/>
      <c r="VGK4577" s="151"/>
      <c r="VGL4577" s="151"/>
      <c r="VGM4577" s="151"/>
      <c r="VGN4577" s="151"/>
      <c r="VGO4577" s="151"/>
      <c r="VGP4577" s="151"/>
      <c r="VGQ4577" s="151"/>
      <c r="VGR4577" s="151"/>
      <c r="VGS4577" s="151"/>
      <c r="VGT4577" s="151"/>
      <c r="VGU4577" s="151"/>
      <c r="VGV4577" s="151"/>
      <c r="VGW4577" s="151"/>
      <c r="VGX4577" s="151"/>
      <c r="VGY4577" s="151"/>
      <c r="VGZ4577" s="151"/>
      <c r="VHA4577" s="151"/>
      <c r="VHB4577" s="151"/>
      <c r="VHC4577" s="151"/>
      <c r="VHD4577" s="151"/>
      <c r="VHE4577" s="151"/>
      <c r="VHF4577" s="151"/>
      <c r="VHG4577" s="151"/>
      <c r="VHH4577" s="151"/>
      <c r="VHI4577" s="151"/>
      <c r="VHJ4577" s="151"/>
      <c r="VHK4577" s="151"/>
      <c r="VHL4577" s="151"/>
      <c r="VHM4577" s="151"/>
      <c r="VHN4577" s="151"/>
      <c r="VHO4577" s="151"/>
      <c r="VHP4577" s="151"/>
      <c r="VHQ4577" s="151"/>
      <c r="VHR4577" s="151"/>
      <c r="VHS4577" s="151"/>
      <c r="VHT4577" s="151"/>
      <c r="VHU4577" s="151"/>
      <c r="VHV4577" s="151"/>
      <c r="VHW4577" s="151"/>
      <c r="VHX4577" s="151"/>
      <c r="VHY4577" s="151"/>
      <c r="VHZ4577" s="151"/>
      <c r="VIA4577" s="151"/>
      <c r="VIB4577" s="151"/>
      <c r="VIC4577" s="151"/>
      <c r="VID4577" s="151"/>
      <c r="VIE4577" s="151"/>
      <c r="VIF4577" s="151"/>
      <c r="VIG4577" s="151"/>
      <c r="VIH4577" s="151"/>
      <c r="VII4577" s="151"/>
      <c r="VIJ4577" s="151"/>
      <c r="VIK4577" s="151"/>
      <c r="VIL4577" s="151"/>
      <c r="VIM4577" s="151"/>
      <c r="VIN4577" s="151"/>
      <c r="VIO4577" s="151"/>
      <c r="VIP4577" s="151"/>
      <c r="VIQ4577" s="151"/>
      <c r="VIR4577" s="151"/>
      <c r="VIS4577" s="151"/>
      <c r="VIT4577" s="151"/>
      <c r="VIU4577" s="151"/>
      <c r="VIV4577" s="151"/>
      <c r="VIW4577" s="151"/>
      <c r="VIX4577" s="151"/>
      <c r="VIY4577" s="151"/>
      <c r="VIZ4577" s="151"/>
      <c r="VJA4577" s="151"/>
      <c r="VJB4577" s="151"/>
      <c r="VJC4577" s="151"/>
      <c r="VJD4577" s="151"/>
      <c r="VJE4577" s="151"/>
      <c r="VJF4577" s="151"/>
      <c r="VJG4577" s="151"/>
      <c r="VJH4577" s="151"/>
      <c r="VJI4577" s="151"/>
      <c r="VJJ4577" s="151"/>
      <c r="VJK4577" s="151"/>
      <c r="VJL4577" s="151"/>
      <c r="VJM4577" s="151"/>
      <c r="VJN4577" s="151"/>
      <c r="VJO4577" s="151"/>
      <c r="VJP4577" s="151"/>
      <c r="VJQ4577" s="151"/>
      <c r="VJR4577" s="151"/>
      <c r="VJS4577" s="151"/>
      <c r="VJT4577" s="151"/>
      <c r="VJU4577" s="151"/>
      <c r="VJV4577" s="151"/>
      <c r="VJW4577" s="151"/>
      <c r="VJX4577" s="151"/>
      <c r="VJY4577" s="151"/>
      <c r="VJZ4577" s="151"/>
      <c r="VKA4577" s="151"/>
      <c r="VKB4577" s="151"/>
      <c r="VKC4577" s="151"/>
      <c r="VKD4577" s="151"/>
      <c r="VKE4577" s="151"/>
      <c r="VKF4577" s="151"/>
      <c r="VKG4577" s="151"/>
      <c r="VKH4577" s="151"/>
      <c r="VKI4577" s="151"/>
      <c r="VKJ4577" s="151"/>
      <c r="VKK4577" s="151"/>
      <c r="VKL4577" s="151"/>
      <c r="VKM4577" s="151"/>
      <c r="VKN4577" s="151"/>
      <c r="VKO4577" s="151"/>
      <c r="VKP4577" s="151"/>
      <c r="VKQ4577" s="151"/>
      <c r="VKR4577" s="151"/>
      <c r="VKS4577" s="151"/>
      <c r="VKT4577" s="151"/>
      <c r="VKU4577" s="151"/>
      <c r="VKV4577" s="151"/>
      <c r="VKW4577" s="151"/>
      <c r="VKX4577" s="151"/>
      <c r="VKY4577" s="151"/>
      <c r="VKZ4577" s="151"/>
      <c r="VLA4577" s="151"/>
      <c r="VLB4577" s="151"/>
      <c r="VLC4577" s="151"/>
      <c r="VLD4577" s="151"/>
      <c r="VLE4577" s="151"/>
      <c r="VLF4577" s="151"/>
      <c r="VLG4577" s="151"/>
      <c r="VLH4577" s="151"/>
      <c r="VLI4577" s="151"/>
      <c r="VLJ4577" s="151"/>
      <c r="VLK4577" s="151"/>
      <c r="VLL4577" s="151"/>
      <c r="VLM4577" s="151"/>
      <c r="VLN4577" s="151"/>
      <c r="VLO4577" s="151"/>
      <c r="VLP4577" s="151"/>
      <c r="VLQ4577" s="151"/>
      <c r="VLR4577" s="151"/>
      <c r="VLS4577" s="151"/>
      <c r="VLT4577" s="151"/>
      <c r="VLU4577" s="151"/>
      <c r="VLV4577" s="151"/>
      <c r="VLW4577" s="151"/>
      <c r="VLX4577" s="151"/>
      <c r="VLY4577" s="151"/>
      <c r="VLZ4577" s="151"/>
      <c r="VMA4577" s="151"/>
      <c r="VMB4577" s="151"/>
      <c r="VMC4577" s="151"/>
      <c r="VMD4577" s="151"/>
      <c r="VME4577" s="151"/>
      <c r="VMF4577" s="151"/>
      <c r="VMG4577" s="151"/>
      <c r="VMH4577" s="151"/>
      <c r="VMI4577" s="151"/>
      <c r="VMJ4577" s="151"/>
      <c r="VMK4577" s="151"/>
      <c r="VML4577" s="151"/>
      <c r="VMM4577" s="151"/>
      <c r="VMN4577" s="151"/>
      <c r="VMO4577" s="151"/>
      <c r="VMP4577" s="151"/>
      <c r="VMQ4577" s="151"/>
      <c r="VMR4577" s="151"/>
      <c r="VMS4577" s="151"/>
      <c r="VMT4577" s="151"/>
      <c r="VMU4577" s="151"/>
      <c r="VMV4577" s="151"/>
      <c r="VMW4577" s="151"/>
      <c r="VMX4577" s="151"/>
      <c r="VMY4577" s="151"/>
      <c r="VMZ4577" s="151"/>
      <c r="VNA4577" s="151"/>
      <c r="VNB4577" s="151"/>
      <c r="VNC4577" s="151"/>
      <c r="VND4577" s="151"/>
      <c r="VNE4577" s="151"/>
      <c r="VNF4577" s="151"/>
      <c r="VNG4577" s="151"/>
      <c r="VNH4577" s="151"/>
      <c r="VNI4577" s="151"/>
      <c r="VNJ4577" s="151"/>
      <c r="VNK4577" s="151"/>
      <c r="VNL4577" s="151"/>
      <c r="VNM4577" s="151"/>
      <c r="VNN4577" s="151"/>
      <c r="VNO4577" s="151"/>
      <c r="VNP4577" s="151"/>
      <c r="VNQ4577" s="151"/>
      <c r="VNR4577" s="151"/>
      <c r="VNS4577" s="151"/>
      <c r="VNT4577" s="151"/>
      <c r="VNU4577" s="151"/>
      <c r="VNV4577" s="151"/>
      <c r="VNW4577" s="151"/>
      <c r="VNX4577" s="151"/>
      <c r="VNY4577" s="151"/>
      <c r="VNZ4577" s="151"/>
      <c r="VOA4577" s="151"/>
      <c r="VOB4577" s="151"/>
      <c r="VOC4577" s="151"/>
      <c r="VOD4577" s="151"/>
      <c r="VOE4577" s="151"/>
      <c r="VOF4577" s="151"/>
      <c r="VOG4577" s="151"/>
      <c r="VOH4577" s="151"/>
      <c r="VOI4577" s="151"/>
      <c r="VOJ4577" s="151"/>
      <c r="VOK4577" s="151"/>
      <c r="VOL4577" s="151"/>
      <c r="VOM4577" s="151"/>
      <c r="VON4577" s="151"/>
      <c r="VOO4577" s="151"/>
      <c r="VOP4577" s="151"/>
      <c r="VOQ4577" s="151"/>
      <c r="VOR4577" s="151"/>
      <c r="VOS4577" s="151"/>
      <c r="VOT4577" s="151"/>
      <c r="VOU4577" s="151"/>
      <c r="VOV4577" s="151"/>
      <c r="VOW4577" s="151"/>
      <c r="VOX4577" s="151"/>
      <c r="VOY4577" s="151"/>
      <c r="VOZ4577" s="151"/>
      <c r="VPA4577" s="151"/>
      <c r="VPB4577" s="151"/>
      <c r="VPC4577" s="151"/>
      <c r="VPD4577" s="151"/>
      <c r="VPE4577" s="151"/>
      <c r="VPF4577" s="151"/>
      <c r="VPG4577" s="151"/>
      <c r="VPH4577" s="151"/>
      <c r="VPI4577" s="151"/>
      <c r="VPJ4577" s="151"/>
      <c r="VPK4577" s="151"/>
      <c r="VPL4577" s="151"/>
      <c r="VPM4577" s="151"/>
      <c r="VPN4577" s="151"/>
      <c r="VPO4577" s="151"/>
      <c r="VPP4577" s="151"/>
      <c r="VPQ4577" s="151"/>
      <c r="VPR4577" s="151"/>
      <c r="VPS4577" s="151"/>
      <c r="VPT4577" s="151"/>
      <c r="VPU4577" s="151"/>
      <c r="VPV4577" s="151"/>
      <c r="VPW4577" s="151"/>
      <c r="VPX4577" s="151"/>
      <c r="VPY4577" s="151"/>
      <c r="VPZ4577" s="151"/>
      <c r="VQA4577" s="151"/>
      <c r="VQB4577" s="151"/>
      <c r="VQC4577" s="151"/>
      <c r="VQD4577" s="151"/>
      <c r="VQE4577" s="151"/>
      <c r="VQF4577" s="151"/>
      <c r="VQG4577" s="151"/>
      <c r="VQH4577" s="151"/>
      <c r="VQI4577" s="151"/>
      <c r="VQJ4577" s="151"/>
      <c r="VQK4577" s="151"/>
      <c r="VQL4577" s="151"/>
      <c r="VQM4577" s="151"/>
      <c r="VQN4577" s="151"/>
      <c r="VQO4577" s="151"/>
      <c r="VQP4577" s="151"/>
      <c r="VQQ4577" s="151"/>
      <c r="VQR4577" s="151"/>
      <c r="VQS4577" s="151"/>
      <c r="VQT4577" s="151"/>
      <c r="VQU4577" s="151"/>
      <c r="VQV4577" s="151"/>
      <c r="VQW4577" s="151"/>
      <c r="VQX4577" s="151"/>
      <c r="VQY4577" s="151"/>
      <c r="VQZ4577" s="151"/>
      <c r="VRA4577" s="151"/>
      <c r="VRB4577" s="151"/>
      <c r="VRC4577" s="151"/>
      <c r="VRD4577" s="151"/>
      <c r="VRE4577" s="151"/>
      <c r="VRF4577" s="151"/>
      <c r="VRG4577" s="151"/>
      <c r="VRH4577" s="151"/>
      <c r="VRI4577" s="151"/>
      <c r="VRJ4577" s="151"/>
      <c r="VRK4577" s="151"/>
      <c r="VRL4577" s="151"/>
      <c r="VRM4577" s="151"/>
      <c r="VRN4577" s="151"/>
      <c r="VRO4577" s="151"/>
      <c r="VRP4577" s="151"/>
      <c r="VRQ4577" s="151"/>
      <c r="VRR4577" s="151"/>
      <c r="VRS4577" s="151"/>
      <c r="VRT4577" s="151"/>
      <c r="VRU4577" s="151"/>
      <c r="VRV4577" s="151"/>
      <c r="VRW4577" s="151"/>
      <c r="VRX4577" s="151"/>
      <c r="VRY4577" s="151"/>
      <c r="VRZ4577" s="151"/>
      <c r="VSA4577" s="151"/>
      <c r="VSB4577" s="151"/>
      <c r="VSC4577" s="151"/>
      <c r="VSD4577" s="151"/>
      <c r="VSE4577" s="151"/>
      <c r="VSF4577" s="151"/>
      <c r="VSG4577" s="151"/>
      <c r="VSH4577" s="151"/>
      <c r="VSI4577" s="151"/>
      <c r="VSJ4577" s="151"/>
      <c r="VSK4577" s="151"/>
      <c r="VSL4577" s="151"/>
      <c r="VSM4577" s="151"/>
      <c r="VSN4577" s="151"/>
      <c r="VSO4577" s="151"/>
      <c r="VSP4577" s="151"/>
      <c r="VSQ4577" s="151"/>
      <c r="VSR4577" s="151"/>
      <c r="VSS4577" s="151"/>
      <c r="VST4577" s="151"/>
      <c r="VSU4577" s="151"/>
      <c r="VSV4577" s="151"/>
      <c r="VSW4577" s="151"/>
      <c r="VSX4577" s="151"/>
      <c r="VSY4577" s="151"/>
      <c r="VSZ4577" s="151"/>
      <c r="VTA4577" s="151"/>
      <c r="VTB4577" s="151"/>
      <c r="VTC4577" s="151"/>
      <c r="VTD4577" s="151"/>
      <c r="VTE4577" s="151"/>
      <c r="VTF4577" s="151"/>
      <c r="VTG4577" s="151"/>
      <c r="VTH4577" s="151"/>
      <c r="VTI4577" s="151"/>
      <c r="VTJ4577" s="151"/>
      <c r="VTK4577" s="151"/>
      <c r="VTL4577" s="151"/>
      <c r="VTM4577" s="151"/>
      <c r="VTN4577" s="151"/>
      <c r="VTO4577" s="151"/>
      <c r="VTP4577" s="151"/>
      <c r="VTQ4577" s="151"/>
      <c r="VTR4577" s="151"/>
      <c r="VTS4577" s="151"/>
      <c r="VTT4577" s="151"/>
      <c r="VTU4577" s="151"/>
      <c r="VTV4577" s="151"/>
      <c r="VTW4577" s="151"/>
      <c r="VTX4577" s="151"/>
      <c r="VTY4577" s="151"/>
      <c r="VTZ4577" s="151"/>
      <c r="VUA4577" s="151"/>
      <c r="VUB4577" s="151"/>
      <c r="VUC4577" s="151"/>
      <c r="VUD4577" s="151"/>
      <c r="VUE4577" s="151"/>
      <c r="VUF4577" s="151"/>
      <c r="VUG4577" s="151"/>
      <c r="VUH4577" s="151"/>
      <c r="VUI4577" s="151"/>
      <c r="VUJ4577" s="151"/>
      <c r="VUK4577" s="151"/>
      <c r="VUL4577" s="151"/>
      <c r="VUM4577" s="151"/>
      <c r="VUN4577" s="151"/>
      <c r="VUO4577" s="151"/>
      <c r="VUP4577" s="151"/>
      <c r="VUQ4577" s="151"/>
      <c r="VUR4577" s="151"/>
      <c r="VUS4577" s="151"/>
      <c r="VUT4577" s="151"/>
      <c r="VUU4577" s="151"/>
      <c r="VUV4577" s="151"/>
      <c r="VUW4577" s="151"/>
      <c r="VUX4577" s="151"/>
      <c r="VUY4577" s="151"/>
      <c r="VUZ4577" s="151"/>
      <c r="VVA4577" s="151"/>
      <c r="VVB4577" s="151"/>
      <c r="VVC4577" s="151"/>
      <c r="VVD4577" s="151"/>
      <c r="VVE4577" s="151"/>
      <c r="VVF4577" s="151"/>
      <c r="VVG4577" s="151"/>
      <c r="VVH4577" s="151"/>
      <c r="VVI4577" s="151"/>
      <c r="VVJ4577" s="151"/>
      <c r="VVK4577" s="151"/>
      <c r="VVL4577" s="151"/>
      <c r="VVM4577" s="151"/>
      <c r="VVN4577" s="151"/>
      <c r="VVO4577" s="151"/>
      <c r="VVP4577" s="151"/>
      <c r="VVQ4577" s="151"/>
      <c r="VVR4577" s="151"/>
      <c r="VVS4577" s="151"/>
      <c r="VVT4577" s="151"/>
      <c r="VVU4577" s="151"/>
      <c r="VVV4577" s="151"/>
      <c r="VVW4577" s="151"/>
      <c r="VVX4577" s="151"/>
      <c r="VVY4577" s="151"/>
      <c r="VVZ4577" s="151"/>
      <c r="VWA4577" s="151"/>
      <c r="VWB4577" s="151"/>
      <c r="VWC4577" s="151"/>
      <c r="VWD4577" s="151"/>
      <c r="VWE4577" s="151"/>
      <c r="VWF4577" s="151"/>
      <c r="VWG4577" s="151"/>
      <c r="VWH4577" s="151"/>
      <c r="VWI4577" s="151"/>
      <c r="VWJ4577" s="151"/>
      <c r="VWK4577" s="151"/>
      <c r="VWL4577" s="151"/>
      <c r="VWM4577" s="151"/>
      <c r="VWN4577" s="151"/>
      <c r="VWO4577" s="151"/>
      <c r="VWP4577" s="151"/>
      <c r="VWQ4577" s="151"/>
      <c r="VWR4577" s="151"/>
      <c r="VWS4577" s="151"/>
      <c r="VWT4577" s="151"/>
      <c r="VWU4577" s="151"/>
      <c r="VWV4577" s="151"/>
      <c r="VWW4577" s="151"/>
      <c r="VWX4577" s="151"/>
      <c r="VWY4577" s="151"/>
      <c r="VWZ4577" s="151"/>
      <c r="VXA4577" s="151"/>
      <c r="VXB4577" s="151"/>
      <c r="VXC4577" s="151"/>
      <c r="VXD4577" s="151"/>
      <c r="VXE4577" s="151"/>
      <c r="VXF4577" s="151"/>
      <c r="VXG4577" s="151"/>
      <c r="VXH4577" s="151"/>
      <c r="VXI4577" s="151"/>
      <c r="VXJ4577" s="151"/>
      <c r="VXK4577" s="151"/>
      <c r="VXL4577" s="151"/>
      <c r="VXM4577" s="151"/>
      <c r="VXN4577" s="151"/>
      <c r="VXO4577" s="151"/>
      <c r="VXP4577" s="151"/>
      <c r="VXQ4577" s="151"/>
      <c r="VXR4577" s="151"/>
      <c r="VXS4577" s="151"/>
      <c r="VXT4577" s="151"/>
      <c r="VXU4577" s="151"/>
      <c r="VXV4577" s="151"/>
      <c r="VXW4577" s="151"/>
      <c r="VXX4577" s="151"/>
      <c r="VXY4577" s="151"/>
      <c r="VXZ4577" s="151"/>
      <c r="VYA4577" s="151"/>
      <c r="VYB4577" s="151"/>
      <c r="VYC4577" s="151"/>
      <c r="VYD4577" s="151"/>
      <c r="VYE4577" s="151"/>
      <c r="VYF4577" s="151"/>
      <c r="VYG4577" s="151"/>
      <c r="VYH4577" s="151"/>
      <c r="VYI4577" s="151"/>
      <c r="VYJ4577" s="151"/>
      <c r="VYK4577" s="151"/>
      <c r="VYL4577" s="151"/>
      <c r="VYM4577" s="151"/>
      <c r="VYN4577" s="151"/>
      <c r="VYO4577" s="151"/>
      <c r="VYP4577" s="151"/>
      <c r="VYQ4577" s="151"/>
      <c r="VYR4577" s="151"/>
      <c r="VYS4577" s="151"/>
      <c r="VYT4577" s="151"/>
      <c r="VYU4577" s="151"/>
      <c r="VYV4577" s="151"/>
      <c r="VYW4577" s="151"/>
      <c r="VYX4577" s="151"/>
      <c r="VYY4577" s="151"/>
      <c r="VYZ4577" s="151"/>
      <c r="VZA4577" s="151"/>
      <c r="VZB4577" s="151"/>
      <c r="VZC4577" s="151"/>
      <c r="VZD4577" s="151"/>
      <c r="VZE4577" s="151"/>
      <c r="VZF4577" s="151"/>
      <c r="VZG4577" s="151"/>
      <c r="VZH4577" s="151"/>
      <c r="VZI4577" s="151"/>
      <c r="VZJ4577" s="151"/>
      <c r="VZK4577" s="151"/>
      <c r="VZL4577" s="151"/>
      <c r="VZM4577" s="151"/>
      <c r="VZN4577" s="151"/>
      <c r="VZO4577" s="151"/>
      <c r="VZP4577" s="151"/>
      <c r="VZQ4577" s="151"/>
      <c r="VZR4577" s="151"/>
      <c r="VZS4577" s="151"/>
      <c r="VZT4577" s="151"/>
      <c r="VZU4577" s="151"/>
      <c r="VZV4577" s="151"/>
      <c r="VZW4577" s="151"/>
      <c r="VZX4577" s="151"/>
      <c r="VZY4577" s="151"/>
      <c r="VZZ4577" s="151"/>
      <c r="WAA4577" s="151"/>
      <c r="WAB4577" s="151"/>
      <c r="WAC4577" s="151"/>
      <c r="WAD4577" s="151"/>
      <c r="WAE4577" s="151"/>
      <c r="WAF4577" s="151"/>
      <c r="WAG4577" s="151"/>
      <c r="WAH4577" s="151"/>
      <c r="WAI4577" s="151"/>
      <c r="WAJ4577" s="151"/>
      <c r="WAK4577" s="151"/>
      <c r="WAL4577" s="151"/>
      <c r="WAM4577" s="151"/>
      <c r="WAN4577" s="151"/>
      <c r="WAO4577" s="151"/>
      <c r="WAP4577" s="151"/>
      <c r="WAQ4577" s="151"/>
      <c r="WAR4577" s="151"/>
      <c r="WAS4577" s="151"/>
      <c r="WAT4577" s="151"/>
      <c r="WAU4577" s="151"/>
      <c r="WAV4577" s="151"/>
      <c r="WAW4577" s="151"/>
      <c r="WAX4577" s="151"/>
      <c r="WAY4577" s="151"/>
      <c r="WAZ4577" s="151"/>
      <c r="WBA4577" s="151"/>
      <c r="WBB4577" s="151"/>
      <c r="WBC4577" s="151"/>
      <c r="WBD4577" s="151"/>
      <c r="WBE4577" s="151"/>
      <c r="WBF4577" s="151"/>
      <c r="WBG4577" s="151"/>
      <c r="WBH4577" s="151"/>
      <c r="WBI4577" s="151"/>
      <c r="WBJ4577" s="151"/>
      <c r="WBK4577" s="151"/>
      <c r="WBL4577" s="151"/>
      <c r="WBM4577" s="151"/>
      <c r="WBN4577" s="151"/>
      <c r="WBO4577" s="151"/>
      <c r="WBP4577" s="151"/>
      <c r="WBQ4577" s="151"/>
      <c r="WBR4577" s="151"/>
      <c r="WBS4577" s="151"/>
      <c r="WBT4577" s="151"/>
      <c r="WBU4577" s="151"/>
      <c r="WBV4577" s="151"/>
      <c r="WBW4577" s="151"/>
      <c r="WBX4577" s="151"/>
      <c r="WBY4577" s="151"/>
      <c r="WBZ4577" s="151"/>
      <c r="WCA4577" s="151"/>
      <c r="WCB4577" s="151"/>
      <c r="WCC4577" s="151"/>
      <c r="WCD4577" s="151"/>
      <c r="WCE4577" s="151"/>
      <c r="WCF4577" s="151"/>
      <c r="WCG4577" s="151"/>
      <c r="WCH4577" s="151"/>
      <c r="WCI4577" s="151"/>
      <c r="WCJ4577" s="151"/>
      <c r="WCK4577" s="151"/>
      <c r="WCL4577" s="151"/>
      <c r="WCM4577" s="151"/>
      <c r="WCN4577" s="151"/>
      <c r="WCO4577" s="151"/>
      <c r="WCP4577" s="151"/>
      <c r="WCQ4577" s="151"/>
      <c r="WCR4577" s="151"/>
      <c r="WCS4577" s="151"/>
      <c r="WCT4577" s="151"/>
      <c r="WCU4577" s="151"/>
      <c r="WCV4577" s="151"/>
      <c r="WCW4577" s="151"/>
      <c r="WCX4577" s="151"/>
      <c r="WCY4577" s="151"/>
      <c r="WCZ4577" s="151"/>
      <c r="WDA4577" s="151"/>
      <c r="WDB4577" s="151"/>
      <c r="WDC4577" s="151"/>
      <c r="WDD4577" s="151"/>
      <c r="WDE4577" s="151"/>
      <c r="WDF4577" s="151"/>
      <c r="WDG4577" s="151"/>
      <c r="WDH4577" s="151"/>
      <c r="WDI4577" s="151"/>
      <c r="WDJ4577" s="151"/>
      <c r="WDK4577" s="151"/>
      <c r="WDL4577" s="151"/>
      <c r="WDM4577" s="151"/>
      <c r="WDN4577" s="151"/>
      <c r="WDO4577" s="151"/>
      <c r="WDP4577" s="151"/>
      <c r="WDQ4577" s="151"/>
      <c r="WDR4577" s="151"/>
      <c r="WDS4577" s="151"/>
      <c r="WDT4577" s="151"/>
      <c r="WDU4577" s="151"/>
      <c r="WDV4577" s="151"/>
      <c r="WDW4577" s="151"/>
      <c r="WDX4577" s="151"/>
      <c r="WDY4577" s="151"/>
      <c r="WDZ4577" s="151"/>
      <c r="WEA4577" s="151"/>
      <c r="WEB4577" s="151"/>
      <c r="WEC4577" s="151"/>
      <c r="WED4577" s="151"/>
      <c r="WEE4577" s="151"/>
      <c r="WEF4577" s="151"/>
      <c r="WEG4577" s="151"/>
      <c r="WEH4577" s="151"/>
      <c r="WEI4577" s="151"/>
      <c r="WEJ4577" s="151"/>
      <c r="WEK4577" s="151"/>
      <c r="WEL4577" s="151"/>
      <c r="WEM4577" s="151"/>
      <c r="WEN4577" s="151"/>
      <c r="WEO4577" s="151"/>
      <c r="WEP4577" s="151"/>
      <c r="WEQ4577" s="151"/>
      <c r="WER4577" s="151"/>
      <c r="WES4577" s="151"/>
      <c r="WET4577" s="151"/>
      <c r="WEU4577" s="151"/>
      <c r="WEV4577" s="151"/>
      <c r="WEW4577" s="151"/>
      <c r="WEX4577" s="151"/>
      <c r="WEY4577" s="151"/>
      <c r="WEZ4577" s="151"/>
      <c r="WFA4577" s="151"/>
      <c r="WFB4577" s="151"/>
      <c r="WFC4577" s="151"/>
      <c r="WFD4577" s="151"/>
      <c r="WFE4577" s="151"/>
      <c r="WFF4577" s="151"/>
      <c r="WFG4577" s="151"/>
      <c r="WFH4577" s="151"/>
      <c r="WFI4577" s="151"/>
      <c r="WFJ4577" s="151"/>
      <c r="WFK4577" s="151"/>
      <c r="WFL4577" s="151"/>
      <c r="WFM4577" s="151"/>
      <c r="WFN4577" s="151"/>
      <c r="WFO4577" s="151"/>
      <c r="WFP4577" s="151"/>
      <c r="WFQ4577" s="151"/>
      <c r="WFR4577" s="151"/>
      <c r="WFS4577" s="151"/>
      <c r="WFT4577" s="151"/>
      <c r="WFU4577" s="151"/>
      <c r="WFV4577" s="151"/>
      <c r="WFW4577" s="151"/>
      <c r="WFX4577" s="151"/>
      <c r="WFY4577" s="151"/>
      <c r="WFZ4577" s="151"/>
      <c r="WGA4577" s="151"/>
      <c r="WGB4577" s="151"/>
      <c r="WGC4577" s="151"/>
      <c r="WGD4577" s="151"/>
      <c r="WGE4577" s="151"/>
      <c r="WGF4577" s="151"/>
      <c r="WGG4577" s="151"/>
      <c r="WGH4577" s="151"/>
      <c r="WGI4577" s="151"/>
      <c r="WGJ4577" s="151"/>
      <c r="WGK4577" s="151"/>
      <c r="WGL4577" s="151"/>
      <c r="WGM4577" s="151"/>
      <c r="WGN4577" s="151"/>
      <c r="WGO4577" s="151"/>
      <c r="WGP4577" s="151"/>
      <c r="WGQ4577" s="151"/>
      <c r="WGR4577" s="151"/>
      <c r="WGS4577" s="151"/>
      <c r="WGT4577" s="151"/>
      <c r="WGU4577" s="151"/>
      <c r="WGV4577" s="151"/>
      <c r="WGW4577" s="151"/>
      <c r="WGX4577" s="151"/>
      <c r="WGY4577" s="151"/>
      <c r="WGZ4577" s="151"/>
      <c r="WHA4577" s="151"/>
      <c r="WHB4577" s="151"/>
      <c r="WHC4577" s="151"/>
      <c r="WHD4577" s="151"/>
      <c r="WHE4577" s="151"/>
      <c r="WHF4577" s="151"/>
      <c r="WHG4577" s="151"/>
      <c r="WHH4577" s="151"/>
      <c r="WHI4577" s="151"/>
      <c r="WHJ4577" s="151"/>
      <c r="WHK4577" s="151"/>
      <c r="WHL4577" s="151"/>
      <c r="WHM4577" s="151"/>
      <c r="WHN4577" s="151"/>
      <c r="WHO4577" s="151"/>
      <c r="WHP4577" s="151"/>
      <c r="WHQ4577" s="151"/>
      <c r="WHR4577" s="151"/>
      <c r="WHS4577" s="151"/>
      <c r="WHT4577" s="151"/>
      <c r="WHU4577" s="151"/>
      <c r="WHV4577" s="151"/>
      <c r="WHW4577" s="151"/>
      <c r="WHX4577" s="151"/>
      <c r="WHY4577" s="151"/>
      <c r="WHZ4577" s="151"/>
      <c r="WIA4577" s="151"/>
      <c r="WIB4577" s="151"/>
      <c r="WIC4577" s="151"/>
      <c r="WID4577" s="151"/>
      <c r="WIE4577" s="151"/>
      <c r="WIF4577" s="151"/>
      <c r="WIG4577" s="151"/>
      <c r="WIH4577" s="151"/>
      <c r="WII4577" s="151"/>
      <c r="WIJ4577" s="151"/>
      <c r="WIK4577" s="151"/>
      <c r="WIL4577" s="151"/>
      <c r="WIM4577" s="151"/>
      <c r="WIN4577" s="151"/>
      <c r="WIO4577" s="151"/>
      <c r="WIP4577" s="151"/>
      <c r="WIQ4577" s="151"/>
      <c r="WIR4577" s="151"/>
      <c r="WIS4577" s="151"/>
      <c r="WIT4577" s="151"/>
      <c r="WIU4577" s="151"/>
      <c r="WIV4577" s="151"/>
      <c r="WIW4577" s="151"/>
      <c r="WIX4577" s="151"/>
      <c r="WIY4577" s="151"/>
      <c r="WIZ4577" s="151"/>
      <c r="WJA4577" s="151"/>
      <c r="WJB4577" s="151"/>
      <c r="WJC4577" s="151"/>
      <c r="WJD4577" s="151"/>
      <c r="WJE4577" s="151"/>
      <c r="WJF4577" s="151"/>
      <c r="WJG4577" s="151"/>
      <c r="WJH4577" s="151"/>
      <c r="WJI4577" s="151"/>
      <c r="WJJ4577" s="151"/>
      <c r="WJK4577" s="151"/>
      <c r="WJL4577" s="151"/>
      <c r="WJM4577" s="151"/>
      <c r="WJN4577" s="151"/>
      <c r="WJO4577" s="151"/>
      <c r="WJP4577" s="151"/>
      <c r="WJQ4577" s="151"/>
      <c r="WJR4577" s="151"/>
      <c r="WJS4577" s="151"/>
      <c r="WJT4577" s="151"/>
      <c r="WJU4577" s="151"/>
      <c r="WJV4577" s="151"/>
      <c r="WJW4577" s="151"/>
      <c r="WJX4577" s="151"/>
      <c r="WJY4577" s="151"/>
      <c r="WJZ4577" s="151"/>
      <c r="WKA4577" s="151"/>
      <c r="WKB4577" s="151"/>
      <c r="WKC4577" s="151"/>
      <c r="WKD4577" s="151"/>
      <c r="WKE4577" s="151"/>
      <c r="WKF4577" s="151"/>
      <c r="WKG4577" s="151"/>
      <c r="WKH4577" s="151"/>
      <c r="WKI4577" s="151"/>
      <c r="WKJ4577" s="151"/>
      <c r="WKK4577" s="151"/>
      <c r="WKL4577" s="151"/>
      <c r="WKM4577" s="151"/>
      <c r="WKN4577" s="151"/>
      <c r="WKO4577" s="151"/>
      <c r="WKP4577" s="151"/>
      <c r="WKQ4577" s="151"/>
      <c r="WKR4577" s="151"/>
      <c r="WKS4577" s="151"/>
      <c r="WKT4577" s="151"/>
      <c r="WKU4577" s="151"/>
      <c r="WKV4577" s="151"/>
      <c r="WKW4577" s="151"/>
      <c r="WKX4577" s="151"/>
      <c r="WKY4577" s="151"/>
      <c r="WKZ4577" s="151"/>
      <c r="WLA4577" s="151"/>
      <c r="WLB4577" s="151"/>
      <c r="WLC4577" s="151"/>
      <c r="WLD4577" s="151"/>
      <c r="WLE4577" s="151"/>
      <c r="WLF4577" s="151"/>
      <c r="WLG4577" s="151"/>
      <c r="WLH4577" s="151"/>
      <c r="WLI4577" s="151"/>
      <c r="WLJ4577" s="151"/>
      <c r="WLK4577" s="151"/>
      <c r="WLL4577" s="151"/>
      <c r="WLM4577" s="151"/>
      <c r="WLN4577" s="151"/>
      <c r="WLO4577" s="151"/>
      <c r="WLP4577" s="151"/>
      <c r="WLQ4577" s="151"/>
      <c r="WLR4577" s="151"/>
      <c r="WLS4577" s="151"/>
      <c r="WLT4577" s="151"/>
      <c r="WLU4577" s="151"/>
      <c r="WLV4577" s="151"/>
      <c r="WLW4577" s="151"/>
      <c r="WLX4577" s="151"/>
      <c r="WLY4577" s="151"/>
      <c r="WLZ4577" s="151"/>
      <c r="WMA4577" s="151"/>
      <c r="WMB4577" s="151"/>
      <c r="WMC4577" s="151"/>
      <c r="WMD4577" s="151"/>
      <c r="WME4577" s="151"/>
      <c r="WMF4577" s="151"/>
      <c r="WMG4577" s="151"/>
      <c r="WMH4577" s="151"/>
      <c r="WMI4577" s="151"/>
      <c r="WMJ4577" s="151"/>
      <c r="WMK4577" s="151"/>
      <c r="WML4577" s="151"/>
      <c r="WMM4577" s="151"/>
      <c r="WMN4577" s="151"/>
      <c r="WMO4577" s="151"/>
      <c r="WMP4577" s="151"/>
      <c r="WMQ4577" s="151"/>
      <c r="WMR4577" s="151"/>
      <c r="WMS4577" s="151"/>
      <c r="WMT4577" s="151"/>
      <c r="WMU4577" s="151"/>
      <c r="WMV4577" s="151"/>
      <c r="WMW4577" s="151"/>
      <c r="WMX4577" s="151"/>
      <c r="WMY4577" s="151"/>
      <c r="WMZ4577" s="151"/>
      <c r="WNA4577" s="151"/>
      <c r="WNB4577" s="151"/>
      <c r="WNC4577" s="151"/>
      <c r="WND4577" s="151"/>
      <c r="WNE4577" s="151"/>
      <c r="WNF4577" s="151"/>
      <c r="WNG4577" s="151"/>
      <c r="WNH4577" s="151"/>
      <c r="WNI4577" s="151"/>
      <c r="WNJ4577" s="151"/>
      <c r="WNK4577" s="151"/>
      <c r="WNL4577" s="151"/>
      <c r="WNM4577" s="151"/>
      <c r="WNN4577" s="151"/>
      <c r="WNO4577" s="151"/>
      <c r="WNP4577" s="151"/>
      <c r="WNQ4577" s="151"/>
      <c r="WNR4577" s="151"/>
      <c r="WNS4577" s="151"/>
      <c r="WNT4577" s="151"/>
      <c r="WNU4577" s="151"/>
      <c r="WNV4577" s="151"/>
      <c r="WNW4577" s="151"/>
      <c r="WNX4577" s="151"/>
      <c r="WNY4577" s="151"/>
      <c r="WNZ4577" s="151"/>
      <c r="WOA4577" s="151"/>
      <c r="WOB4577" s="151"/>
      <c r="WOC4577" s="151"/>
      <c r="WOD4577" s="151"/>
      <c r="WOE4577" s="151"/>
      <c r="WOF4577" s="151"/>
      <c r="WOG4577" s="151"/>
      <c r="WOH4577" s="151"/>
      <c r="WOI4577" s="151"/>
      <c r="WOJ4577" s="151"/>
      <c r="WOK4577" s="151"/>
      <c r="WOL4577" s="151"/>
      <c r="WOM4577" s="151"/>
      <c r="WON4577" s="151"/>
      <c r="WOO4577" s="151"/>
      <c r="WOP4577" s="151"/>
      <c r="WOQ4577" s="151"/>
      <c r="WOR4577" s="151"/>
      <c r="WOS4577" s="151"/>
      <c r="WOT4577" s="151"/>
      <c r="WOU4577" s="151"/>
      <c r="WOV4577" s="151"/>
      <c r="WOW4577" s="151"/>
      <c r="WOX4577" s="151"/>
      <c r="WOY4577" s="151"/>
      <c r="WOZ4577" s="151"/>
      <c r="WPA4577" s="151"/>
      <c r="WPB4577" s="151"/>
      <c r="WPC4577" s="151"/>
      <c r="WPD4577" s="151"/>
      <c r="WPE4577" s="151"/>
      <c r="WPF4577" s="151"/>
      <c r="WPG4577" s="151"/>
      <c r="WPH4577" s="151"/>
      <c r="WPI4577" s="151"/>
      <c r="WPJ4577" s="151"/>
      <c r="WPK4577" s="151"/>
      <c r="WPL4577" s="151"/>
      <c r="WPM4577" s="151"/>
      <c r="WPN4577" s="151"/>
      <c r="WPO4577" s="151"/>
      <c r="WPP4577" s="151"/>
      <c r="WPQ4577" s="151"/>
      <c r="WPR4577" s="151"/>
      <c r="WPS4577" s="151"/>
      <c r="WPT4577" s="151"/>
      <c r="WPU4577" s="151"/>
      <c r="WPV4577" s="151"/>
      <c r="WPW4577" s="151"/>
      <c r="WPX4577" s="151"/>
      <c r="WPY4577" s="151"/>
      <c r="WPZ4577" s="151"/>
      <c r="WQA4577" s="151"/>
      <c r="WQB4577" s="151"/>
      <c r="WQC4577" s="151"/>
      <c r="WQD4577" s="151"/>
      <c r="WQE4577" s="151"/>
      <c r="WQF4577" s="151"/>
      <c r="WQG4577" s="151"/>
      <c r="WQH4577" s="151"/>
      <c r="WQI4577" s="151"/>
      <c r="WQJ4577" s="151"/>
      <c r="WQK4577" s="151"/>
      <c r="WQL4577" s="151"/>
      <c r="WQM4577" s="151"/>
      <c r="WQN4577" s="151"/>
      <c r="WQO4577" s="151"/>
      <c r="WQP4577" s="151"/>
      <c r="WQQ4577" s="151"/>
      <c r="WQR4577" s="151"/>
      <c r="WQS4577" s="151"/>
      <c r="WQT4577" s="151"/>
      <c r="WQU4577" s="151"/>
      <c r="WQV4577" s="151"/>
      <c r="WQW4577" s="151"/>
      <c r="WQX4577" s="151"/>
      <c r="WQY4577" s="151"/>
      <c r="WQZ4577" s="151"/>
      <c r="WRA4577" s="151"/>
      <c r="WRB4577" s="151"/>
      <c r="WRC4577" s="151"/>
      <c r="WRD4577" s="151"/>
      <c r="WRE4577" s="151"/>
      <c r="WRF4577" s="151"/>
      <c r="WRG4577" s="151"/>
      <c r="WRH4577" s="151"/>
      <c r="WRI4577" s="151"/>
      <c r="WRJ4577" s="151"/>
      <c r="WRK4577" s="151"/>
      <c r="WRL4577" s="151"/>
      <c r="WRM4577" s="151"/>
      <c r="WRN4577" s="151"/>
      <c r="WRO4577" s="151"/>
      <c r="WRP4577" s="151"/>
      <c r="WRQ4577" s="151"/>
      <c r="WRR4577" s="151"/>
      <c r="WRS4577" s="151"/>
      <c r="WRT4577" s="151"/>
      <c r="WRU4577" s="151"/>
      <c r="WRV4577" s="151"/>
      <c r="WRW4577" s="151"/>
      <c r="WRX4577" s="151"/>
      <c r="WRY4577" s="151"/>
      <c r="WRZ4577" s="151"/>
      <c r="WSA4577" s="151"/>
      <c r="WSB4577" s="151"/>
      <c r="WSC4577" s="151"/>
      <c r="WSD4577" s="151"/>
      <c r="WSE4577" s="151"/>
      <c r="WSF4577" s="151"/>
      <c r="WSG4577" s="151"/>
      <c r="WSH4577" s="151"/>
      <c r="WSI4577" s="151"/>
      <c r="WSJ4577" s="151"/>
      <c r="WSK4577" s="151"/>
      <c r="WSL4577" s="151"/>
      <c r="WSM4577" s="151"/>
      <c r="WSN4577" s="151"/>
      <c r="WSO4577" s="151"/>
      <c r="WSP4577" s="151"/>
      <c r="WSQ4577" s="151"/>
      <c r="WSR4577" s="151"/>
      <c r="WSS4577" s="151"/>
      <c r="WST4577" s="151"/>
      <c r="WSU4577" s="151"/>
      <c r="WSV4577" s="151"/>
      <c r="WSW4577" s="151"/>
      <c r="WSX4577" s="151"/>
      <c r="WSY4577" s="151"/>
      <c r="WSZ4577" s="151"/>
      <c r="WTA4577" s="151"/>
      <c r="WTB4577" s="151"/>
      <c r="WTC4577" s="151"/>
      <c r="WTD4577" s="151"/>
      <c r="WTE4577" s="151"/>
      <c r="WTF4577" s="151"/>
      <c r="WTG4577" s="151"/>
      <c r="WTH4577" s="151"/>
      <c r="WTI4577" s="151"/>
      <c r="WTJ4577" s="151"/>
      <c r="WTK4577" s="151"/>
      <c r="WTL4577" s="151"/>
      <c r="WTM4577" s="151"/>
      <c r="WTN4577" s="151"/>
      <c r="WTO4577" s="151"/>
      <c r="WTP4577" s="151"/>
      <c r="WTQ4577" s="151"/>
      <c r="WTR4577" s="151"/>
      <c r="WTS4577" s="151"/>
      <c r="WTT4577" s="151"/>
      <c r="WTU4577" s="151"/>
      <c r="WTV4577" s="151"/>
      <c r="WTW4577" s="151"/>
      <c r="WTX4577" s="151"/>
      <c r="WTY4577" s="151"/>
      <c r="WTZ4577" s="151"/>
      <c r="WUA4577" s="151"/>
      <c r="WUB4577" s="151"/>
      <c r="WUC4577" s="151"/>
      <c r="WUD4577" s="151"/>
      <c r="WUE4577" s="151"/>
      <c r="WUF4577" s="151"/>
      <c r="WUG4577" s="151"/>
      <c r="WUH4577" s="151"/>
      <c r="WUI4577" s="151"/>
      <c r="WUJ4577" s="151"/>
      <c r="WUK4577" s="151"/>
      <c r="WUL4577" s="151"/>
      <c r="WUM4577" s="151"/>
      <c r="WUN4577" s="151"/>
      <c r="WUO4577" s="151"/>
      <c r="WUP4577" s="151"/>
      <c r="WUQ4577" s="151"/>
      <c r="WUR4577" s="151"/>
      <c r="WUS4577" s="151"/>
      <c r="WUT4577" s="151"/>
      <c r="WUU4577" s="151"/>
      <c r="WUV4577" s="151"/>
      <c r="WUW4577" s="151"/>
      <c r="WUX4577" s="151"/>
      <c r="WUY4577" s="151"/>
      <c r="WUZ4577" s="151"/>
      <c r="WVA4577" s="151"/>
      <c r="WVB4577" s="151"/>
      <c r="WVC4577" s="151"/>
      <c r="WVD4577" s="151"/>
      <c r="WVE4577" s="151"/>
      <c r="WVF4577" s="151"/>
      <c r="WVG4577" s="151"/>
      <c r="WVH4577" s="151"/>
      <c r="WVI4577" s="151"/>
      <c r="WVJ4577" s="151"/>
      <c r="WVK4577" s="151"/>
      <c r="WVL4577" s="151"/>
      <c r="WVM4577" s="151"/>
      <c r="WVN4577" s="151"/>
      <c r="WVO4577" s="151"/>
      <c r="WVP4577" s="151"/>
      <c r="WVQ4577" s="151"/>
      <c r="WVR4577" s="151"/>
      <c r="WVS4577" s="151"/>
      <c r="WVT4577" s="151"/>
      <c r="WVU4577" s="151"/>
      <c r="WVV4577" s="151"/>
      <c r="WVW4577" s="151"/>
      <c r="WVX4577" s="151"/>
      <c r="WVY4577" s="151"/>
      <c r="WVZ4577" s="151"/>
      <c r="WWA4577" s="151"/>
      <c r="WWB4577" s="151"/>
      <c r="WWC4577" s="151"/>
      <c r="WWD4577" s="151"/>
      <c r="WWE4577" s="151"/>
      <c r="WWF4577" s="151"/>
      <c r="WWG4577" s="151"/>
      <c r="WWH4577" s="151"/>
      <c r="WWI4577" s="151"/>
      <c r="WWJ4577" s="151"/>
      <c r="WWK4577" s="151"/>
      <c r="WWL4577" s="151"/>
      <c r="WWM4577" s="151"/>
      <c r="WWN4577" s="151"/>
      <c r="WWO4577" s="151"/>
      <c r="WWP4577" s="151"/>
      <c r="WWQ4577" s="151"/>
      <c r="WWR4577" s="151"/>
      <c r="WWS4577" s="151"/>
      <c r="WWT4577" s="151"/>
      <c r="WWU4577" s="151"/>
      <c r="WWV4577" s="151"/>
      <c r="WWW4577" s="151"/>
      <c r="WWX4577" s="151"/>
      <c r="WWY4577" s="151"/>
      <c r="WWZ4577" s="151"/>
      <c r="WXA4577" s="151"/>
      <c r="WXB4577" s="151"/>
      <c r="WXC4577" s="151"/>
      <c r="WXD4577" s="151"/>
      <c r="WXE4577" s="151"/>
      <c r="WXF4577" s="151"/>
      <c r="WXG4577" s="151"/>
      <c r="WXH4577" s="151"/>
      <c r="WXI4577" s="151"/>
      <c r="WXJ4577" s="151"/>
      <c r="WXK4577" s="151"/>
      <c r="WXL4577" s="151"/>
      <c r="WXM4577" s="151"/>
      <c r="WXN4577" s="151"/>
      <c r="WXO4577" s="151"/>
      <c r="WXP4577" s="151"/>
      <c r="WXQ4577" s="151"/>
      <c r="WXR4577" s="151"/>
      <c r="WXS4577" s="151"/>
      <c r="WXT4577" s="151"/>
      <c r="WXU4577" s="151"/>
      <c r="WXV4577" s="151"/>
      <c r="WXW4577" s="151"/>
      <c r="WXX4577" s="151"/>
      <c r="WXY4577" s="151"/>
      <c r="WXZ4577" s="151"/>
      <c r="WYA4577" s="151"/>
      <c r="WYB4577" s="151"/>
      <c r="WYC4577" s="151"/>
      <c r="WYD4577" s="151"/>
      <c r="WYE4577" s="151"/>
      <c r="WYF4577" s="151"/>
      <c r="WYG4577" s="151"/>
      <c r="WYH4577" s="151"/>
      <c r="WYI4577" s="151"/>
      <c r="WYJ4577" s="151"/>
      <c r="WYK4577" s="151"/>
      <c r="WYL4577" s="151"/>
      <c r="WYM4577" s="151"/>
      <c r="WYN4577" s="151"/>
      <c r="WYO4577" s="151"/>
      <c r="WYP4577" s="151"/>
      <c r="WYQ4577" s="151"/>
      <c r="WYR4577" s="151"/>
      <c r="WYS4577" s="151"/>
      <c r="WYT4577" s="151"/>
      <c r="WYU4577" s="151"/>
      <c r="WYV4577" s="151"/>
      <c r="WYW4577" s="151"/>
      <c r="WYX4577" s="151"/>
    </row>
    <row r="4578" spans="1:16222" s="155" customFormat="1" hidden="1" outlineLevel="2">
      <c r="A4578" s="28"/>
      <c r="B4578" s="29" t="s">
        <v>46</v>
      </c>
      <c r="C4578" s="29" t="s">
        <v>154</v>
      </c>
      <c r="D4578" s="29" t="s">
        <v>3591</v>
      </c>
      <c r="E4578" s="29"/>
      <c r="F4578" s="27"/>
      <c r="G4578" s="6" t="s">
        <v>1120</v>
      </c>
      <c r="H4578" s="30"/>
      <c r="I4578" s="21" t="s">
        <v>43</v>
      </c>
      <c r="J4578" s="23">
        <v>9</v>
      </c>
      <c r="K4578" s="23">
        <v>9</v>
      </c>
      <c r="L4578" s="79" t="s">
        <v>4705</v>
      </c>
      <c r="M4578" s="57" t="s">
        <v>44</v>
      </c>
      <c r="N4578" s="21">
        <v>4</v>
      </c>
    </row>
    <row r="4579" spans="1:16222" s="155" customFormat="1" outlineLevel="1" collapsed="1">
      <c r="A4579" s="28" t="s">
        <v>3438</v>
      </c>
      <c r="B4579" s="30" t="s">
        <v>46</v>
      </c>
      <c r="C4579" s="29" t="s">
        <v>154</v>
      </c>
      <c r="D4579" s="29" t="s">
        <v>3591</v>
      </c>
      <c r="E4579" s="29" t="s">
        <v>4706</v>
      </c>
      <c r="F4579" s="27" t="s">
        <v>4707</v>
      </c>
      <c r="G4579" s="6"/>
      <c r="H4579" s="6"/>
      <c r="I4579" s="21"/>
      <c r="J4579" s="23">
        <v>7</v>
      </c>
      <c r="K4579" s="38">
        <v>7</v>
      </c>
      <c r="L4579" s="34" t="str">
        <f>L4580&amp;" "&amp;N4580&amp;M4580&amp;""</f>
        <v>Ремонт отмостки вокруг здания 54м²</v>
      </c>
      <c r="M4579" s="21"/>
      <c r="N4579" s="148"/>
      <c r="O4579" s="151"/>
      <c r="P4579" s="151"/>
      <c r="Q4579" s="151"/>
      <c r="R4579" s="151"/>
      <c r="S4579" s="151"/>
      <c r="T4579" s="151"/>
      <c r="U4579" s="151"/>
      <c r="V4579" s="151"/>
      <c r="W4579" s="151"/>
      <c r="X4579" s="151"/>
      <c r="Y4579" s="151"/>
      <c r="Z4579" s="151"/>
      <c r="AA4579" s="151"/>
      <c r="AB4579" s="151"/>
      <c r="AC4579" s="151"/>
      <c r="AD4579" s="151"/>
      <c r="AE4579" s="151"/>
      <c r="AF4579" s="151"/>
      <c r="AG4579" s="151"/>
      <c r="AH4579" s="151"/>
      <c r="AI4579" s="151"/>
      <c r="AJ4579" s="151"/>
      <c r="AK4579" s="151"/>
      <c r="AL4579" s="151"/>
      <c r="AM4579" s="151"/>
      <c r="AN4579" s="151"/>
      <c r="AO4579" s="151"/>
      <c r="AP4579" s="151"/>
      <c r="AQ4579" s="151"/>
      <c r="AR4579" s="151"/>
      <c r="AS4579" s="151"/>
      <c r="AT4579" s="151"/>
      <c r="AU4579" s="151"/>
      <c r="AV4579" s="151"/>
      <c r="AW4579" s="151"/>
      <c r="AX4579" s="151"/>
      <c r="AY4579" s="151"/>
      <c r="AZ4579" s="151"/>
      <c r="BA4579" s="151"/>
      <c r="BB4579" s="151"/>
      <c r="BC4579" s="151"/>
      <c r="BD4579" s="151"/>
      <c r="BE4579" s="151"/>
      <c r="BF4579" s="151"/>
      <c r="BG4579" s="151"/>
      <c r="BH4579" s="151"/>
      <c r="BI4579" s="151"/>
      <c r="BJ4579" s="151"/>
      <c r="BK4579" s="151"/>
      <c r="BL4579" s="151"/>
      <c r="BM4579" s="151"/>
      <c r="BN4579" s="151"/>
      <c r="BO4579" s="151"/>
      <c r="BP4579" s="151"/>
      <c r="BQ4579" s="151"/>
      <c r="BR4579" s="151"/>
      <c r="BS4579" s="151"/>
      <c r="BT4579" s="151"/>
      <c r="BU4579" s="151"/>
      <c r="BV4579" s="151"/>
      <c r="BW4579" s="151"/>
      <c r="BX4579" s="151"/>
      <c r="BY4579" s="151"/>
      <c r="BZ4579" s="151"/>
      <c r="CA4579" s="151"/>
      <c r="CB4579" s="151"/>
      <c r="CC4579" s="151"/>
      <c r="CD4579" s="151"/>
      <c r="CE4579" s="151"/>
      <c r="CF4579" s="151"/>
      <c r="CG4579" s="151"/>
      <c r="CH4579" s="151"/>
      <c r="CI4579" s="151"/>
      <c r="CJ4579" s="151"/>
      <c r="CK4579" s="151"/>
      <c r="CL4579" s="151"/>
      <c r="CM4579" s="151"/>
      <c r="CN4579" s="151"/>
      <c r="CO4579" s="151"/>
      <c r="CP4579" s="151"/>
      <c r="CQ4579" s="151"/>
      <c r="CR4579" s="151"/>
      <c r="CS4579" s="151"/>
      <c r="CT4579" s="151"/>
      <c r="CU4579" s="151"/>
      <c r="CV4579" s="151"/>
      <c r="CW4579" s="151"/>
      <c r="CX4579" s="151"/>
      <c r="CY4579" s="151"/>
      <c r="CZ4579" s="151"/>
      <c r="DA4579" s="151"/>
      <c r="DB4579" s="151"/>
      <c r="DC4579" s="151"/>
      <c r="DD4579" s="151"/>
      <c r="DE4579" s="151"/>
      <c r="DF4579" s="151"/>
      <c r="DG4579" s="151"/>
      <c r="DH4579" s="151"/>
      <c r="DI4579" s="151"/>
      <c r="DJ4579" s="151"/>
      <c r="DK4579" s="151"/>
      <c r="DL4579" s="151"/>
      <c r="DM4579" s="151"/>
      <c r="DN4579" s="151"/>
      <c r="DO4579" s="151"/>
      <c r="DP4579" s="151"/>
      <c r="DQ4579" s="151"/>
      <c r="DR4579" s="151"/>
      <c r="DS4579" s="151"/>
      <c r="DT4579" s="151"/>
      <c r="DU4579" s="151"/>
      <c r="DV4579" s="151"/>
      <c r="DW4579" s="151"/>
      <c r="DX4579" s="151"/>
      <c r="DY4579" s="151"/>
      <c r="DZ4579" s="151"/>
      <c r="EA4579" s="151"/>
      <c r="EB4579" s="151"/>
      <c r="EC4579" s="151"/>
      <c r="ED4579" s="151"/>
      <c r="EE4579" s="151"/>
      <c r="EF4579" s="151"/>
      <c r="EG4579" s="151"/>
      <c r="EH4579" s="151"/>
      <c r="EI4579" s="151"/>
      <c r="EJ4579" s="151"/>
      <c r="EK4579" s="151"/>
      <c r="EL4579" s="151"/>
      <c r="EM4579" s="151"/>
      <c r="EN4579" s="151"/>
      <c r="EO4579" s="151"/>
      <c r="EP4579" s="151"/>
      <c r="EQ4579" s="151"/>
      <c r="ER4579" s="151"/>
      <c r="ES4579" s="151"/>
      <c r="ET4579" s="151"/>
      <c r="EU4579" s="151"/>
      <c r="EV4579" s="151"/>
      <c r="EW4579" s="151"/>
      <c r="EX4579" s="151"/>
      <c r="EY4579" s="151"/>
      <c r="EZ4579" s="151"/>
      <c r="FA4579" s="151"/>
      <c r="FB4579" s="151"/>
      <c r="FC4579" s="151"/>
      <c r="FD4579" s="151"/>
      <c r="FE4579" s="151"/>
      <c r="FF4579" s="151"/>
      <c r="FG4579" s="151"/>
      <c r="FH4579" s="151"/>
      <c r="FI4579" s="151"/>
      <c r="FJ4579" s="151"/>
      <c r="FK4579" s="151"/>
      <c r="FL4579" s="151"/>
      <c r="FM4579" s="151"/>
      <c r="FN4579" s="151"/>
      <c r="FO4579" s="151"/>
      <c r="FP4579" s="151"/>
      <c r="FQ4579" s="151"/>
      <c r="FR4579" s="151"/>
      <c r="FS4579" s="151"/>
      <c r="FT4579" s="151"/>
      <c r="FU4579" s="151"/>
      <c r="FV4579" s="151"/>
      <c r="FW4579" s="151"/>
      <c r="FX4579" s="151"/>
      <c r="FY4579" s="151"/>
      <c r="FZ4579" s="151"/>
      <c r="GA4579" s="151"/>
      <c r="GB4579" s="151"/>
      <c r="GC4579" s="151"/>
      <c r="GD4579" s="151"/>
      <c r="GE4579" s="151"/>
      <c r="GF4579" s="151"/>
      <c r="GG4579" s="151"/>
      <c r="GH4579" s="151"/>
      <c r="GI4579" s="151"/>
      <c r="GJ4579" s="151"/>
      <c r="GK4579" s="151"/>
      <c r="GL4579" s="151"/>
      <c r="GM4579" s="151"/>
      <c r="GN4579" s="151"/>
      <c r="GO4579" s="151"/>
      <c r="GP4579" s="151"/>
      <c r="GQ4579" s="151"/>
      <c r="GR4579" s="151"/>
      <c r="GS4579" s="151"/>
      <c r="GT4579" s="151"/>
      <c r="GU4579" s="151"/>
      <c r="GV4579" s="151"/>
      <c r="GW4579" s="151"/>
      <c r="GX4579" s="151"/>
      <c r="GY4579" s="151"/>
      <c r="GZ4579" s="151"/>
      <c r="HA4579" s="151"/>
      <c r="HB4579" s="151"/>
      <c r="HC4579" s="151"/>
      <c r="HD4579" s="151"/>
      <c r="HE4579" s="151"/>
      <c r="HF4579" s="151"/>
      <c r="HG4579" s="151"/>
      <c r="HH4579" s="151"/>
      <c r="HI4579" s="151"/>
      <c r="HJ4579" s="151"/>
      <c r="HK4579" s="151"/>
      <c r="HL4579" s="151"/>
      <c r="HM4579" s="151"/>
      <c r="HN4579" s="151"/>
      <c r="HO4579" s="151"/>
      <c r="HP4579" s="151"/>
      <c r="HQ4579" s="151"/>
      <c r="HR4579" s="151"/>
      <c r="HS4579" s="151"/>
      <c r="HT4579" s="151"/>
      <c r="HU4579" s="151"/>
      <c r="HV4579" s="151"/>
      <c r="HW4579" s="151"/>
      <c r="HX4579" s="151"/>
      <c r="HY4579" s="151"/>
      <c r="HZ4579" s="151"/>
      <c r="IA4579" s="151"/>
      <c r="IB4579" s="151"/>
      <c r="IC4579" s="151"/>
      <c r="ID4579" s="151"/>
      <c r="IE4579" s="151"/>
      <c r="IF4579" s="151"/>
      <c r="IG4579" s="151"/>
      <c r="IH4579" s="151"/>
      <c r="II4579" s="151"/>
      <c r="IJ4579" s="151"/>
      <c r="IK4579" s="151"/>
      <c r="IL4579" s="151"/>
      <c r="IM4579" s="151"/>
      <c r="IN4579" s="151"/>
      <c r="IO4579" s="151"/>
      <c r="IP4579" s="151"/>
      <c r="IQ4579" s="151"/>
      <c r="IR4579" s="151"/>
      <c r="IS4579" s="151"/>
      <c r="IT4579" s="151"/>
      <c r="IU4579" s="151"/>
      <c r="IV4579" s="151"/>
      <c r="IW4579" s="151"/>
      <c r="IX4579" s="151"/>
      <c r="IY4579" s="151"/>
      <c r="IZ4579" s="151"/>
      <c r="JA4579" s="151"/>
      <c r="JB4579" s="151"/>
      <c r="JC4579" s="151"/>
      <c r="JD4579" s="151"/>
      <c r="JE4579" s="151"/>
      <c r="JF4579" s="151"/>
      <c r="JG4579" s="151"/>
      <c r="JH4579" s="151"/>
      <c r="JI4579" s="151"/>
      <c r="JJ4579" s="151"/>
      <c r="JK4579" s="151"/>
      <c r="JL4579" s="151"/>
      <c r="JM4579" s="151"/>
      <c r="JN4579" s="151"/>
      <c r="JO4579" s="151"/>
      <c r="JP4579" s="151"/>
      <c r="JQ4579" s="151"/>
      <c r="JR4579" s="151"/>
      <c r="JS4579" s="151"/>
      <c r="JT4579" s="151"/>
      <c r="JU4579" s="151"/>
      <c r="JV4579" s="151"/>
      <c r="JW4579" s="151"/>
      <c r="JX4579" s="151"/>
      <c r="JY4579" s="151"/>
      <c r="JZ4579" s="151"/>
      <c r="KA4579" s="151"/>
      <c r="KB4579" s="151"/>
      <c r="KC4579" s="151"/>
      <c r="KD4579" s="151"/>
      <c r="KE4579" s="151"/>
      <c r="KF4579" s="151"/>
      <c r="KG4579" s="151"/>
      <c r="KH4579" s="151"/>
      <c r="KI4579" s="151"/>
      <c r="KJ4579" s="151"/>
      <c r="KK4579" s="151"/>
      <c r="KL4579" s="151"/>
      <c r="KM4579" s="151"/>
      <c r="KN4579" s="151"/>
      <c r="KO4579" s="151"/>
      <c r="KP4579" s="151"/>
      <c r="KQ4579" s="151"/>
      <c r="KR4579" s="151"/>
      <c r="KS4579" s="151"/>
      <c r="KT4579" s="151"/>
      <c r="KU4579" s="151"/>
      <c r="KV4579" s="151"/>
      <c r="KW4579" s="151"/>
      <c r="KX4579" s="151"/>
      <c r="KY4579" s="151"/>
      <c r="KZ4579" s="151"/>
      <c r="LA4579" s="151"/>
      <c r="LB4579" s="151"/>
      <c r="LC4579" s="151"/>
      <c r="LD4579" s="151"/>
      <c r="LE4579" s="151"/>
      <c r="LF4579" s="151"/>
      <c r="LG4579" s="151"/>
      <c r="LH4579" s="151"/>
      <c r="LI4579" s="151"/>
      <c r="LJ4579" s="151"/>
      <c r="LK4579" s="151"/>
      <c r="LL4579" s="151"/>
      <c r="LM4579" s="151"/>
      <c r="LN4579" s="151"/>
      <c r="LO4579" s="151"/>
      <c r="LP4579" s="151"/>
      <c r="LQ4579" s="151"/>
      <c r="LR4579" s="151"/>
      <c r="LS4579" s="151"/>
      <c r="LT4579" s="151"/>
      <c r="LU4579" s="151"/>
      <c r="LV4579" s="151"/>
      <c r="LW4579" s="151"/>
      <c r="LX4579" s="151"/>
      <c r="LY4579" s="151"/>
      <c r="LZ4579" s="151"/>
      <c r="MA4579" s="151"/>
      <c r="MB4579" s="151"/>
      <c r="MC4579" s="151"/>
      <c r="MD4579" s="151"/>
      <c r="ME4579" s="151"/>
      <c r="MF4579" s="151"/>
      <c r="MG4579" s="151"/>
      <c r="MH4579" s="151"/>
      <c r="MI4579" s="151"/>
      <c r="MJ4579" s="151"/>
      <c r="MK4579" s="151"/>
      <c r="ML4579" s="151"/>
      <c r="MM4579" s="151"/>
      <c r="MN4579" s="151"/>
      <c r="MO4579" s="151"/>
      <c r="MP4579" s="151"/>
      <c r="MQ4579" s="151"/>
      <c r="MR4579" s="151"/>
      <c r="MS4579" s="151"/>
      <c r="MT4579" s="151"/>
      <c r="MU4579" s="151"/>
      <c r="MV4579" s="151"/>
      <c r="MW4579" s="151"/>
      <c r="MX4579" s="151"/>
      <c r="MY4579" s="151"/>
      <c r="MZ4579" s="151"/>
      <c r="NA4579" s="151"/>
      <c r="NB4579" s="151"/>
      <c r="NC4579" s="151"/>
      <c r="ND4579" s="151"/>
      <c r="NE4579" s="151"/>
      <c r="NF4579" s="151"/>
      <c r="NG4579" s="151"/>
      <c r="NH4579" s="151"/>
      <c r="NI4579" s="151"/>
      <c r="NJ4579" s="151"/>
      <c r="NK4579" s="151"/>
      <c r="NL4579" s="151"/>
      <c r="NM4579" s="151"/>
      <c r="NN4579" s="151"/>
      <c r="NO4579" s="151"/>
      <c r="NP4579" s="151"/>
      <c r="NQ4579" s="151"/>
      <c r="NR4579" s="151"/>
      <c r="NS4579" s="151"/>
      <c r="NT4579" s="151"/>
      <c r="NU4579" s="151"/>
      <c r="NV4579" s="151"/>
      <c r="NW4579" s="151"/>
      <c r="NX4579" s="151"/>
      <c r="NY4579" s="151"/>
      <c r="NZ4579" s="151"/>
      <c r="OA4579" s="151"/>
      <c r="OB4579" s="151"/>
      <c r="OC4579" s="151"/>
      <c r="OD4579" s="151"/>
      <c r="OE4579" s="151"/>
      <c r="OF4579" s="151"/>
      <c r="OG4579" s="151"/>
      <c r="OH4579" s="151"/>
      <c r="OI4579" s="151"/>
      <c r="OJ4579" s="151"/>
      <c r="OK4579" s="151"/>
      <c r="OL4579" s="151"/>
      <c r="OM4579" s="151"/>
      <c r="ON4579" s="151"/>
      <c r="OO4579" s="151"/>
      <c r="OP4579" s="151"/>
      <c r="OQ4579" s="151"/>
      <c r="OR4579" s="151"/>
      <c r="OS4579" s="151"/>
      <c r="OT4579" s="151"/>
      <c r="OU4579" s="151"/>
      <c r="OV4579" s="151"/>
      <c r="OW4579" s="151"/>
      <c r="OX4579" s="151"/>
      <c r="OY4579" s="151"/>
      <c r="OZ4579" s="151"/>
      <c r="PA4579" s="151"/>
      <c r="PB4579" s="151"/>
      <c r="PC4579" s="151"/>
      <c r="PD4579" s="151"/>
      <c r="PE4579" s="151"/>
      <c r="PF4579" s="151"/>
      <c r="PG4579" s="151"/>
      <c r="PH4579" s="151"/>
      <c r="PI4579" s="151"/>
      <c r="PJ4579" s="151"/>
      <c r="PK4579" s="151"/>
      <c r="PL4579" s="151"/>
      <c r="PM4579" s="151"/>
      <c r="PN4579" s="151"/>
      <c r="PO4579" s="151"/>
      <c r="PP4579" s="151"/>
      <c r="PQ4579" s="151"/>
      <c r="PR4579" s="151"/>
      <c r="PS4579" s="151"/>
      <c r="PT4579" s="151"/>
      <c r="PU4579" s="151"/>
      <c r="PV4579" s="151"/>
      <c r="PW4579" s="151"/>
      <c r="PX4579" s="151"/>
      <c r="PY4579" s="151"/>
      <c r="PZ4579" s="151"/>
      <c r="QA4579" s="151"/>
      <c r="QB4579" s="151"/>
      <c r="QC4579" s="151"/>
      <c r="QD4579" s="151"/>
      <c r="QE4579" s="151"/>
      <c r="QF4579" s="151"/>
      <c r="QG4579" s="151"/>
      <c r="QH4579" s="151"/>
      <c r="QI4579" s="151"/>
      <c r="QJ4579" s="151"/>
      <c r="QK4579" s="151"/>
      <c r="QL4579" s="151"/>
      <c r="QM4579" s="151"/>
      <c r="QN4579" s="151"/>
      <c r="QO4579" s="151"/>
      <c r="QP4579" s="151"/>
      <c r="QQ4579" s="151"/>
      <c r="QR4579" s="151"/>
      <c r="QS4579" s="151"/>
      <c r="QT4579" s="151"/>
      <c r="QU4579" s="151"/>
      <c r="QV4579" s="151"/>
      <c r="QW4579" s="151"/>
      <c r="QX4579" s="151"/>
      <c r="QY4579" s="151"/>
      <c r="QZ4579" s="151"/>
      <c r="RA4579" s="151"/>
      <c r="RB4579" s="151"/>
      <c r="RC4579" s="151"/>
      <c r="RD4579" s="151"/>
      <c r="RE4579" s="151"/>
      <c r="RF4579" s="151"/>
      <c r="RG4579" s="151"/>
      <c r="RH4579" s="151"/>
      <c r="RI4579" s="151"/>
      <c r="RJ4579" s="151"/>
      <c r="RK4579" s="151"/>
      <c r="RL4579" s="151"/>
      <c r="RM4579" s="151"/>
      <c r="RN4579" s="151"/>
      <c r="RO4579" s="151"/>
      <c r="RP4579" s="151"/>
      <c r="RQ4579" s="151"/>
      <c r="RR4579" s="151"/>
      <c r="RS4579" s="151"/>
      <c r="RT4579" s="151"/>
      <c r="RU4579" s="151"/>
      <c r="RV4579" s="151"/>
      <c r="RW4579" s="151"/>
      <c r="RX4579" s="151"/>
      <c r="RY4579" s="151"/>
      <c r="RZ4579" s="151"/>
      <c r="SA4579" s="151"/>
      <c r="SB4579" s="151"/>
      <c r="SC4579" s="151"/>
      <c r="SD4579" s="151"/>
      <c r="SE4579" s="151"/>
      <c r="SF4579" s="151"/>
      <c r="SG4579" s="151"/>
      <c r="SH4579" s="151"/>
      <c r="SI4579" s="151"/>
      <c r="SJ4579" s="151"/>
      <c r="SK4579" s="151"/>
      <c r="SL4579" s="151"/>
      <c r="SM4579" s="151"/>
      <c r="SN4579" s="151"/>
      <c r="SO4579" s="151"/>
      <c r="SP4579" s="151"/>
      <c r="SQ4579" s="151"/>
      <c r="SR4579" s="151"/>
      <c r="SS4579" s="151"/>
      <c r="ST4579" s="151"/>
      <c r="SU4579" s="151"/>
      <c r="SV4579" s="151"/>
      <c r="SW4579" s="151"/>
      <c r="SX4579" s="151"/>
      <c r="SY4579" s="151"/>
      <c r="SZ4579" s="151"/>
      <c r="TA4579" s="151"/>
      <c r="TB4579" s="151"/>
      <c r="TC4579" s="151"/>
      <c r="TD4579" s="151"/>
      <c r="TE4579" s="151"/>
      <c r="TF4579" s="151"/>
      <c r="TG4579" s="151"/>
      <c r="TH4579" s="151"/>
      <c r="TI4579" s="151"/>
      <c r="TJ4579" s="151"/>
      <c r="TK4579" s="151"/>
      <c r="TL4579" s="151"/>
      <c r="TM4579" s="151"/>
      <c r="TN4579" s="151"/>
      <c r="TO4579" s="151"/>
      <c r="TP4579" s="151"/>
      <c r="TQ4579" s="151"/>
      <c r="TR4579" s="151"/>
      <c r="TS4579" s="151"/>
      <c r="TT4579" s="151"/>
      <c r="TU4579" s="151"/>
      <c r="TV4579" s="151"/>
      <c r="TW4579" s="151"/>
      <c r="TX4579" s="151"/>
      <c r="TY4579" s="151"/>
      <c r="TZ4579" s="151"/>
      <c r="UA4579" s="151"/>
      <c r="UB4579" s="151"/>
      <c r="UC4579" s="151"/>
      <c r="UD4579" s="151"/>
      <c r="UE4579" s="151"/>
      <c r="UF4579" s="151"/>
      <c r="UG4579" s="151"/>
      <c r="UH4579" s="151"/>
      <c r="UI4579" s="151"/>
      <c r="UJ4579" s="151"/>
      <c r="UK4579" s="151"/>
      <c r="UL4579" s="151"/>
      <c r="UM4579" s="151"/>
      <c r="UN4579" s="151"/>
      <c r="UO4579" s="151"/>
      <c r="UP4579" s="151"/>
      <c r="UQ4579" s="151"/>
      <c r="UR4579" s="151"/>
      <c r="US4579" s="151"/>
      <c r="UT4579" s="151"/>
      <c r="UU4579" s="151"/>
      <c r="UV4579" s="151"/>
      <c r="UW4579" s="151"/>
      <c r="UX4579" s="151"/>
      <c r="UY4579" s="151"/>
      <c r="UZ4579" s="151"/>
      <c r="VA4579" s="151"/>
      <c r="VB4579" s="151"/>
      <c r="VC4579" s="151"/>
      <c r="VD4579" s="151"/>
      <c r="VE4579" s="151"/>
      <c r="VF4579" s="151"/>
      <c r="VG4579" s="151"/>
      <c r="VH4579" s="151"/>
      <c r="VI4579" s="151"/>
      <c r="VJ4579" s="151"/>
      <c r="VK4579" s="151"/>
      <c r="VL4579" s="151"/>
      <c r="VM4579" s="151"/>
      <c r="VN4579" s="151"/>
      <c r="VO4579" s="151"/>
      <c r="VP4579" s="151"/>
      <c r="VQ4579" s="151"/>
      <c r="VR4579" s="151"/>
      <c r="VS4579" s="151"/>
      <c r="VT4579" s="151"/>
      <c r="VU4579" s="151"/>
      <c r="VV4579" s="151"/>
      <c r="VW4579" s="151"/>
      <c r="VX4579" s="151"/>
      <c r="VY4579" s="151"/>
      <c r="VZ4579" s="151"/>
      <c r="WA4579" s="151"/>
      <c r="WB4579" s="151"/>
      <c r="WC4579" s="151"/>
      <c r="WD4579" s="151"/>
      <c r="WE4579" s="151"/>
      <c r="WF4579" s="151"/>
      <c r="WG4579" s="151"/>
      <c r="WH4579" s="151"/>
      <c r="WI4579" s="151"/>
      <c r="WJ4579" s="151"/>
      <c r="WK4579" s="151"/>
      <c r="WL4579" s="151"/>
      <c r="WM4579" s="151"/>
      <c r="WN4579" s="151"/>
      <c r="WO4579" s="151"/>
      <c r="WP4579" s="151"/>
      <c r="WQ4579" s="151"/>
      <c r="WR4579" s="151"/>
      <c r="WS4579" s="151"/>
      <c r="WT4579" s="151"/>
      <c r="WU4579" s="151"/>
      <c r="WV4579" s="151"/>
      <c r="WW4579" s="151"/>
      <c r="WX4579" s="151"/>
      <c r="WY4579" s="151"/>
      <c r="WZ4579" s="151"/>
      <c r="XA4579" s="151"/>
      <c r="XB4579" s="151"/>
      <c r="XC4579" s="151"/>
      <c r="XD4579" s="151"/>
      <c r="XE4579" s="151"/>
      <c r="XF4579" s="151"/>
      <c r="XG4579" s="151"/>
      <c r="XH4579" s="151"/>
      <c r="XI4579" s="151"/>
      <c r="XJ4579" s="151"/>
      <c r="XK4579" s="151"/>
      <c r="XL4579" s="151"/>
      <c r="XM4579" s="151"/>
      <c r="XN4579" s="151"/>
      <c r="XO4579" s="151"/>
      <c r="XP4579" s="151"/>
      <c r="XQ4579" s="151"/>
      <c r="XR4579" s="151"/>
      <c r="XS4579" s="151"/>
      <c r="XT4579" s="151"/>
      <c r="XU4579" s="151"/>
      <c r="XV4579" s="151"/>
      <c r="XW4579" s="151"/>
      <c r="XX4579" s="151"/>
      <c r="XY4579" s="151"/>
      <c r="XZ4579" s="151"/>
      <c r="YA4579" s="151"/>
      <c r="YB4579" s="151"/>
      <c r="YC4579" s="151"/>
      <c r="YD4579" s="151"/>
      <c r="YE4579" s="151"/>
      <c r="YF4579" s="151"/>
      <c r="YG4579" s="151"/>
      <c r="YH4579" s="151"/>
      <c r="YI4579" s="151"/>
      <c r="YJ4579" s="151"/>
      <c r="YK4579" s="151"/>
      <c r="YL4579" s="151"/>
      <c r="YM4579" s="151"/>
      <c r="YN4579" s="151"/>
      <c r="YO4579" s="151"/>
      <c r="YP4579" s="151"/>
      <c r="YQ4579" s="151"/>
      <c r="YR4579" s="151"/>
      <c r="YS4579" s="151"/>
      <c r="YT4579" s="151"/>
      <c r="YU4579" s="151"/>
      <c r="YV4579" s="151"/>
      <c r="YW4579" s="151"/>
      <c r="YX4579" s="151"/>
      <c r="YY4579" s="151"/>
      <c r="YZ4579" s="151"/>
      <c r="ZA4579" s="151"/>
      <c r="ZB4579" s="151"/>
      <c r="ZC4579" s="151"/>
      <c r="ZD4579" s="151"/>
      <c r="ZE4579" s="151"/>
      <c r="ZF4579" s="151"/>
      <c r="ZG4579" s="151"/>
      <c r="ZH4579" s="151"/>
      <c r="ZI4579" s="151"/>
      <c r="ZJ4579" s="151"/>
      <c r="ZK4579" s="151"/>
      <c r="ZL4579" s="151"/>
      <c r="ZM4579" s="151"/>
      <c r="ZN4579" s="151"/>
      <c r="ZO4579" s="151"/>
      <c r="ZP4579" s="151"/>
      <c r="ZQ4579" s="151"/>
      <c r="ZR4579" s="151"/>
      <c r="ZS4579" s="151"/>
      <c r="ZT4579" s="151"/>
      <c r="ZU4579" s="151"/>
      <c r="ZV4579" s="151"/>
      <c r="ZW4579" s="151"/>
      <c r="ZX4579" s="151"/>
      <c r="ZY4579" s="151"/>
      <c r="ZZ4579" s="151"/>
      <c r="AAA4579" s="151"/>
      <c r="AAB4579" s="151"/>
      <c r="AAC4579" s="151"/>
      <c r="AAD4579" s="151"/>
      <c r="AAE4579" s="151"/>
      <c r="AAF4579" s="151"/>
      <c r="AAG4579" s="151"/>
      <c r="AAH4579" s="151"/>
      <c r="AAI4579" s="151"/>
      <c r="AAJ4579" s="151"/>
      <c r="AAK4579" s="151"/>
      <c r="AAL4579" s="151"/>
      <c r="AAM4579" s="151"/>
      <c r="AAN4579" s="151"/>
      <c r="AAO4579" s="151"/>
      <c r="AAP4579" s="151"/>
      <c r="AAQ4579" s="151"/>
      <c r="AAR4579" s="151"/>
      <c r="AAS4579" s="151"/>
      <c r="AAT4579" s="151"/>
      <c r="AAU4579" s="151"/>
      <c r="AAV4579" s="151"/>
      <c r="AAW4579" s="151"/>
      <c r="AAX4579" s="151"/>
      <c r="AAY4579" s="151"/>
      <c r="AAZ4579" s="151"/>
      <c r="ABA4579" s="151"/>
      <c r="ABB4579" s="151"/>
      <c r="ABC4579" s="151"/>
      <c r="ABD4579" s="151"/>
      <c r="ABE4579" s="151"/>
      <c r="ABF4579" s="151"/>
      <c r="ABG4579" s="151"/>
      <c r="ABH4579" s="151"/>
      <c r="ABI4579" s="151"/>
      <c r="ABJ4579" s="151"/>
      <c r="ABK4579" s="151"/>
      <c r="ABL4579" s="151"/>
      <c r="ABM4579" s="151"/>
      <c r="ABN4579" s="151"/>
      <c r="ABO4579" s="151"/>
      <c r="ABP4579" s="151"/>
      <c r="ABQ4579" s="151"/>
      <c r="ABR4579" s="151"/>
      <c r="ABS4579" s="151"/>
      <c r="ABT4579" s="151"/>
      <c r="ABU4579" s="151"/>
      <c r="ABV4579" s="151"/>
      <c r="ABW4579" s="151"/>
      <c r="ABX4579" s="151"/>
      <c r="ABY4579" s="151"/>
      <c r="ABZ4579" s="151"/>
      <c r="ACA4579" s="151"/>
      <c r="ACB4579" s="151"/>
      <c r="ACC4579" s="151"/>
      <c r="ACD4579" s="151"/>
      <c r="ACE4579" s="151"/>
      <c r="ACF4579" s="151"/>
      <c r="ACG4579" s="151"/>
      <c r="ACH4579" s="151"/>
      <c r="ACI4579" s="151"/>
      <c r="ACJ4579" s="151"/>
      <c r="ACK4579" s="151"/>
      <c r="ACL4579" s="151"/>
      <c r="ACM4579" s="151"/>
      <c r="ACN4579" s="151"/>
      <c r="ACO4579" s="151"/>
      <c r="ACP4579" s="151"/>
      <c r="ACQ4579" s="151"/>
      <c r="ACR4579" s="151"/>
      <c r="ACS4579" s="151"/>
      <c r="ACT4579" s="151"/>
      <c r="ACU4579" s="151"/>
      <c r="ACV4579" s="151"/>
      <c r="ACW4579" s="151"/>
      <c r="ACX4579" s="151"/>
      <c r="ACY4579" s="151"/>
      <c r="ACZ4579" s="151"/>
      <c r="ADA4579" s="151"/>
      <c r="ADB4579" s="151"/>
      <c r="ADC4579" s="151"/>
      <c r="ADD4579" s="151"/>
      <c r="ADE4579" s="151"/>
      <c r="ADF4579" s="151"/>
      <c r="ADG4579" s="151"/>
      <c r="ADH4579" s="151"/>
      <c r="ADI4579" s="151"/>
      <c r="ADJ4579" s="151"/>
      <c r="ADK4579" s="151"/>
      <c r="ADL4579" s="151"/>
      <c r="ADM4579" s="151"/>
      <c r="ADN4579" s="151"/>
      <c r="ADO4579" s="151"/>
      <c r="ADP4579" s="151"/>
      <c r="ADQ4579" s="151"/>
      <c r="ADR4579" s="151"/>
      <c r="ADS4579" s="151"/>
      <c r="ADT4579" s="151"/>
      <c r="ADU4579" s="151"/>
      <c r="ADV4579" s="151"/>
      <c r="ADW4579" s="151"/>
      <c r="ADX4579" s="151"/>
      <c r="ADY4579" s="151"/>
      <c r="ADZ4579" s="151"/>
      <c r="AEA4579" s="151"/>
      <c r="AEB4579" s="151"/>
      <c r="AEC4579" s="151"/>
      <c r="AED4579" s="151"/>
      <c r="AEE4579" s="151"/>
      <c r="AEF4579" s="151"/>
      <c r="AEG4579" s="151"/>
      <c r="AEH4579" s="151"/>
      <c r="AEI4579" s="151"/>
      <c r="AEJ4579" s="151"/>
      <c r="AEK4579" s="151"/>
      <c r="AEL4579" s="151"/>
      <c r="AEM4579" s="151"/>
      <c r="AEN4579" s="151"/>
      <c r="AEO4579" s="151"/>
      <c r="AEP4579" s="151"/>
      <c r="AEQ4579" s="151"/>
      <c r="AER4579" s="151"/>
      <c r="AES4579" s="151"/>
      <c r="AET4579" s="151"/>
      <c r="AEU4579" s="151"/>
      <c r="AEV4579" s="151"/>
      <c r="AEW4579" s="151"/>
      <c r="AEX4579" s="151"/>
      <c r="AEY4579" s="151"/>
      <c r="AEZ4579" s="151"/>
      <c r="AFA4579" s="151"/>
      <c r="AFB4579" s="151"/>
      <c r="AFC4579" s="151"/>
      <c r="AFD4579" s="151"/>
      <c r="AFE4579" s="151"/>
      <c r="AFF4579" s="151"/>
      <c r="AFG4579" s="151"/>
      <c r="AFH4579" s="151"/>
      <c r="AFI4579" s="151"/>
      <c r="AFJ4579" s="151"/>
      <c r="AFK4579" s="151"/>
      <c r="AFL4579" s="151"/>
      <c r="AFM4579" s="151"/>
      <c r="AFN4579" s="151"/>
      <c r="AFO4579" s="151"/>
      <c r="AFP4579" s="151"/>
      <c r="AFQ4579" s="151"/>
      <c r="AFR4579" s="151"/>
      <c r="AFS4579" s="151"/>
      <c r="AFT4579" s="151"/>
      <c r="AFU4579" s="151"/>
      <c r="AFV4579" s="151"/>
      <c r="AFW4579" s="151"/>
      <c r="AFX4579" s="151"/>
      <c r="AFY4579" s="151"/>
      <c r="AFZ4579" s="151"/>
      <c r="AGA4579" s="151"/>
      <c r="AGB4579" s="151"/>
      <c r="AGC4579" s="151"/>
      <c r="AGD4579" s="151"/>
      <c r="AGE4579" s="151"/>
      <c r="AGF4579" s="151"/>
      <c r="AGG4579" s="151"/>
      <c r="AGH4579" s="151"/>
      <c r="AGI4579" s="151"/>
      <c r="AGJ4579" s="151"/>
      <c r="AGK4579" s="151"/>
      <c r="AGL4579" s="151"/>
      <c r="AGM4579" s="151"/>
      <c r="AGN4579" s="151"/>
      <c r="AGO4579" s="151"/>
      <c r="AGP4579" s="151"/>
      <c r="AGQ4579" s="151"/>
      <c r="AGR4579" s="151"/>
      <c r="AGS4579" s="151"/>
      <c r="AGT4579" s="151"/>
      <c r="AGU4579" s="151"/>
      <c r="AGV4579" s="151"/>
      <c r="AGW4579" s="151"/>
      <c r="AGX4579" s="151"/>
      <c r="AGY4579" s="151"/>
      <c r="AGZ4579" s="151"/>
      <c r="AHA4579" s="151"/>
      <c r="AHB4579" s="151"/>
      <c r="AHC4579" s="151"/>
      <c r="AHD4579" s="151"/>
      <c r="AHE4579" s="151"/>
      <c r="AHF4579" s="151"/>
      <c r="AHG4579" s="151"/>
      <c r="AHH4579" s="151"/>
      <c r="AHI4579" s="151"/>
      <c r="AHJ4579" s="151"/>
      <c r="AHK4579" s="151"/>
      <c r="AHL4579" s="151"/>
      <c r="AHM4579" s="151"/>
      <c r="AHN4579" s="151"/>
      <c r="AHO4579" s="151"/>
      <c r="AHP4579" s="151"/>
      <c r="AHQ4579" s="151"/>
      <c r="AHR4579" s="151"/>
      <c r="AHS4579" s="151"/>
      <c r="AHT4579" s="151"/>
      <c r="AHU4579" s="151"/>
      <c r="AHV4579" s="151"/>
      <c r="AHW4579" s="151"/>
      <c r="AHX4579" s="151"/>
      <c r="AHY4579" s="151"/>
      <c r="AHZ4579" s="151"/>
      <c r="AIA4579" s="151"/>
      <c r="AIB4579" s="151"/>
      <c r="AIC4579" s="151"/>
      <c r="AID4579" s="151"/>
      <c r="AIE4579" s="151"/>
      <c r="AIF4579" s="151"/>
      <c r="AIG4579" s="151"/>
      <c r="AIH4579" s="151"/>
      <c r="AII4579" s="151"/>
      <c r="AIJ4579" s="151"/>
      <c r="AIK4579" s="151"/>
      <c r="AIL4579" s="151"/>
      <c r="AIM4579" s="151"/>
      <c r="AIN4579" s="151"/>
      <c r="AIO4579" s="151"/>
      <c r="AIP4579" s="151"/>
      <c r="AIQ4579" s="151"/>
      <c r="AIR4579" s="151"/>
      <c r="AIS4579" s="151"/>
      <c r="AIT4579" s="151"/>
      <c r="AIU4579" s="151"/>
      <c r="AIV4579" s="151"/>
      <c r="AIW4579" s="151"/>
      <c r="AIX4579" s="151"/>
      <c r="AIY4579" s="151"/>
      <c r="AIZ4579" s="151"/>
      <c r="AJA4579" s="151"/>
      <c r="AJB4579" s="151"/>
      <c r="AJC4579" s="151"/>
      <c r="AJD4579" s="151"/>
      <c r="AJE4579" s="151"/>
      <c r="AJF4579" s="151"/>
      <c r="AJG4579" s="151"/>
      <c r="AJH4579" s="151"/>
      <c r="AJI4579" s="151"/>
      <c r="AJJ4579" s="151"/>
      <c r="AJK4579" s="151"/>
      <c r="AJL4579" s="151"/>
      <c r="AJM4579" s="151"/>
      <c r="AJN4579" s="151"/>
      <c r="AJO4579" s="151"/>
      <c r="AJP4579" s="151"/>
      <c r="AJQ4579" s="151"/>
      <c r="AJR4579" s="151"/>
      <c r="AJS4579" s="151"/>
      <c r="AJT4579" s="151"/>
      <c r="AJU4579" s="151"/>
      <c r="AJV4579" s="151"/>
      <c r="AJW4579" s="151"/>
      <c r="AJX4579" s="151"/>
      <c r="AJY4579" s="151"/>
      <c r="AJZ4579" s="151"/>
      <c r="AKA4579" s="151"/>
      <c r="AKB4579" s="151"/>
      <c r="AKC4579" s="151"/>
      <c r="AKD4579" s="151"/>
      <c r="AKE4579" s="151"/>
      <c r="AKF4579" s="151"/>
      <c r="AKG4579" s="151"/>
      <c r="AKH4579" s="151"/>
      <c r="AKI4579" s="151"/>
      <c r="AKJ4579" s="151"/>
      <c r="AKK4579" s="151"/>
      <c r="AKL4579" s="151"/>
      <c r="AKM4579" s="151"/>
      <c r="AKN4579" s="151"/>
      <c r="AKO4579" s="151"/>
      <c r="AKP4579" s="151"/>
      <c r="AKQ4579" s="151"/>
      <c r="AKR4579" s="151"/>
      <c r="AKS4579" s="151"/>
      <c r="AKT4579" s="151"/>
      <c r="AKU4579" s="151"/>
      <c r="AKV4579" s="151"/>
      <c r="AKW4579" s="151"/>
      <c r="AKX4579" s="151"/>
      <c r="AKY4579" s="151"/>
      <c r="AKZ4579" s="151"/>
      <c r="ALA4579" s="151"/>
      <c r="ALB4579" s="151"/>
      <c r="ALC4579" s="151"/>
      <c r="ALD4579" s="151"/>
      <c r="ALE4579" s="151"/>
      <c r="ALF4579" s="151"/>
      <c r="ALG4579" s="151"/>
      <c r="ALH4579" s="151"/>
      <c r="ALI4579" s="151"/>
      <c r="ALJ4579" s="151"/>
      <c r="ALK4579" s="151"/>
      <c r="ALL4579" s="151"/>
      <c r="ALM4579" s="151"/>
      <c r="ALN4579" s="151"/>
      <c r="ALO4579" s="151"/>
      <c r="ALP4579" s="151"/>
      <c r="ALQ4579" s="151"/>
      <c r="ALR4579" s="151"/>
      <c r="ALS4579" s="151"/>
      <c r="ALT4579" s="151"/>
      <c r="ALU4579" s="151"/>
      <c r="ALV4579" s="151"/>
      <c r="ALW4579" s="151"/>
      <c r="ALX4579" s="151"/>
      <c r="ALY4579" s="151"/>
      <c r="ALZ4579" s="151"/>
      <c r="AMA4579" s="151"/>
      <c r="AMB4579" s="151"/>
      <c r="AMC4579" s="151"/>
      <c r="AMD4579" s="151"/>
      <c r="AME4579" s="151"/>
      <c r="AMF4579" s="151"/>
      <c r="AMG4579" s="151"/>
      <c r="AMH4579" s="151"/>
      <c r="AMI4579" s="151"/>
      <c r="AMJ4579" s="151"/>
      <c r="AMK4579" s="151"/>
      <c r="AML4579" s="151"/>
      <c r="AMM4579" s="151"/>
      <c r="AMN4579" s="151"/>
      <c r="AMO4579" s="151"/>
      <c r="AMP4579" s="151"/>
      <c r="AMQ4579" s="151"/>
      <c r="AMR4579" s="151"/>
      <c r="AMS4579" s="151"/>
      <c r="AMT4579" s="151"/>
      <c r="AMU4579" s="151"/>
      <c r="AMV4579" s="151"/>
      <c r="AMW4579" s="151"/>
      <c r="AMX4579" s="151"/>
      <c r="AMY4579" s="151"/>
      <c r="AMZ4579" s="151"/>
      <c r="ANA4579" s="151"/>
      <c r="ANB4579" s="151"/>
      <c r="ANC4579" s="151"/>
      <c r="AND4579" s="151"/>
      <c r="ANE4579" s="151"/>
      <c r="ANF4579" s="151"/>
      <c r="ANG4579" s="151"/>
      <c r="ANH4579" s="151"/>
      <c r="ANI4579" s="151"/>
      <c r="ANJ4579" s="151"/>
      <c r="ANK4579" s="151"/>
      <c r="ANL4579" s="151"/>
      <c r="ANM4579" s="151"/>
      <c r="ANN4579" s="151"/>
      <c r="ANO4579" s="151"/>
      <c r="ANP4579" s="151"/>
      <c r="ANQ4579" s="151"/>
      <c r="ANR4579" s="151"/>
      <c r="ANS4579" s="151"/>
      <c r="ANT4579" s="151"/>
      <c r="ANU4579" s="151"/>
      <c r="ANV4579" s="151"/>
      <c r="ANW4579" s="151"/>
      <c r="ANX4579" s="151"/>
      <c r="ANY4579" s="151"/>
      <c r="ANZ4579" s="151"/>
      <c r="AOA4579" s="151"/>
      <c r="AOB4579" s="151"/>
      <c r="AOC4579" s="151"/>
      <c r="AOD4579" s="151"/>
      <c r="AOE4579" s="151"/>
      <c r="AOF4579" s="151"/>
      <c r="AOG4579" s="151"/>
      <c r="AOH4579" s="151"/>
      <c r="AOI4579" s="151"/>
      <c r="AOJ4579" s="151"/>
      <c r="AOK4579" s="151"/>
      <c r="AOL4579" s="151"/>
      <c r="AOM4579" s="151"/>
      <c r="AON4579" s="151"/>
      <c r="AOO4579" s="151"/>
      <c r="AOP4579" s="151"/>
      <c r="AOQ4579" s="151"/>
      <c r="AOR4579" s="151"/>
      <c r="AOS4579" s="151"/>
      <c r="AOT4579" s="151"/>
      <c r="AOU4579" s="151"/>
      <c r="AOV4579" s="151"/>
      <c r="AOW4579" s="151"/>
      <c r="AOX4579" s="151"/>
      <c r="AOY4579" s="151"/>
      <c r="AOZ4579" s="151"/>
      <c r="APA4579" s="151"/>
      <c r="APB4579" s="151"/>
      <c r="APC4579" s="151"/>
      <c r="APD4579" s="151"/>
      <c r="APE4579" s="151"/>
      <c r="APF4579" s="151"/>
      <c r="APG4579" s="151"/>
      <c r="APH4579" s="151"/>
      <c r="API4579" s="151"/>
      <c r="APJ4579" s="151"/>
      <c r="APK4579" s="151"/>
      <c r="APL4579" s="151"/>
      <c r="APM4579" s="151"/>
      <c r="APN4579" s="151"/>
      <c r="APO4579" s="151"/>
      <c r="APP4579" s="151"/>
      <c r="APQ4579" s="151"/>
      <c r="APR4579" s="151"/>
      <c r="APS4579" s="151"/>
      <c r="APT4579" s="151"/>
      <c r="APU4579" s="151"/>
      <c r="APV4579" s="151"/>
      <c r="APW4579" s="151"/>
      <c r="APX4579" s="151"/>
      <c r="APY4579" s="151"/>
      <c r="APZ4579" s="151"/>
      <c r="AQA4579" s="151"/>
      <c r="AQB4579" s="151"/>
      <c r="AQC4579" s="151"/>
      <c r="AQD4579" s="151"/>
      <c r="AQE4579" s="151"/>
      <c r="AQF4579" s="151"/>
      <c r="AQG4579" s="151"/>
      <c r="AQH4579" s="151"/>
      <c r="AQI4579" s="151"/>
      <c r="AQJ4579" s="151"/>
      <c r="AQK4579" s="151"/>
      <c r="AQL4579" s="151"/>
      <c r="AQM4579" s="151"/>
      <c r="AQN4579" s="151"/>
      <c r="AQO4579" s="151"/>
      <c r="AQP4579" s="151"/>
      <c r="AQQ4579" s="151"/>
      <c r="AQR4579" s="151"/>
      <c r="AQS4579" s="151"/>
      <c r="AQT4579" s="151"/>
      <c r="AQU4579" s="151"/>
      <c r="AQV4579" s="151"/>
      <c r="AQW4579" s="151"/>
      <c r="AQX4579" s="151"/>
      <c r="AQY4579" s="151"/>
      <c r="AQZ4579" s="151"/>
      <c r="ARA4579" s="151"/>
      <c r="ARB4579" s="151"/>
      <c r="ARC4579" s="151"/>
      <c r="ARD4579" s="151"/>
      <c r="ARE4579" s="151"/>
      <c r="ARF4579" s="151"/>
      <c r="ARG4579" s="151"/>
      <c r="ARH4579" s="151"/>
      <c r="ARI4579" s="151"/>
      <c r="ARJ4579" s="151"/>
      <c r="ARK4579" s="151"/>
      <c r="ARL4579" s="151"/>
      <c r="ARM4579" s="151"/>
      <c r="ARN4579" s="151"/>
      <c r="ARO4579" s="151"/>
      <c r="ARP4579" s="151"/>
      <c r="ARQ4579" s="151"/>
      <c r="ARR4579" s="151"/>
      <c r="ARS4579" s="151"/>
      <c r="ART4579" s="151"/>
      <c r="ARU4579" s="151"/>
      <c r="ARV4579" s="151"/>
      <c r="ARW4579" s="151"/>
      <c r="ARX4579" s="151"/>
      <c r="ARY4579" s="151"/>
      <c r="ARZ4579" s="151"/>
      <c r="ASA4579" s="151"/>
      <c r="ASB4579" s="151"/>
      <c r="ASC4579" s="151"/>
      <c r="ASD4579" s="151"/>
      <c r="ASE4579" s="151"/>
      <c r="ASF4579" s="151"/>
      <c r="ASG4579" s="151"/>
      <c r="ASH4579" s="151"/>
      <c r="ASI4579" s="151"/>
      <c r="ASJ4579" s="151"/>
      <c r="ASK4579" s="151"/>
      <c r="ASL4579" s="151"/>
      <c r="ASM4579" s="151"/>
      <c r="ASN4579" s="151"/>
      <c r="ASO4579" s="151"/>
      <c r="ASP4579" s="151"/>
      <c r="ASQ4579" s="151"/>
      <c r="ASR4579" s="151"/>
      <c r="ASS4579" s="151"/>
      <c r="AST4579" s="151"/>
      <c r="ASU4579" s="151"/>
      <c r="ASV4579" s="151"/>
      <c r="ASW4579" s="151"/>
      <c r="ASX4579" s="151"/>
      <c r="ASY4579" s="151"/>
      <c r="ASZ4579" s="151"/>
      <c r="ATA4579" s="151"/>
      <c r="ATB4579" s="151"/>
      <c r="ATC4579" s="151"/>
      <c r="ATD4579" s="151"/>
      <c r="ATE4579" s="151"/>
      <c r="ATF4579" s="151"/>
      <c r="ATG4579" s="151"/>
      <c r="ATH4579" s="151"/>
      <c r="ATI4579" s="151"/>
      <c r="ATJ4579" s="151"/>
      <c r="ATK4579" s="151"/>
      <c r="ATL4579" s="151"/>
      <c r="ATM4579" s="151"/>
      <c r="ATN4579" s="151"/>
      <c r="ATO4579" s="151"/>
      <c r="ATP4579" s="151"/>
      <c r="ATQ4579" s="151"/>
      <c r="ATR4579" s="151"/>
      <c r="ATS4579" s="151"/>
      <c r="ATT4579" s="151"/>
      <c r="ATU4579" s="151"/>
      <c r="ATV4579" s="151"/>
      <c r="ATW4579" s="151"/>
      <c r="ATX4579" s="151"/>
      <c r="ATY4579" s="151"/>
      <c r="ATZ4579" s="151"/>
      <c r="AUA4579" s="151"/>
      <c r="AUB4579" s="151"/>
      <c r="AUC4579" s="151"/>
      <c r="AUD4579" s="151"/>
      <c r="AUE4579" s="151"/>
      <c r="AUF4579" s="151"/>
      <c r="AUG4579" s="151"/>
      <c r="AUH4579" s="151"/>
      <c r="AUI4579" s="151"/>
      <c r="AUJ4579" s="151"/>
      <c r="AUK4579" s="151"/>
      <c r="AUL4579" s="151"/>
      <c r="AUM4579" s="151"/>
      <c r="AUN4579" s="151"/>
      <c r="AUO4579" s="151"/>
      <c r="AUP4579" s="151"/>
      <c r="AUQ4579" s="151"/>
      <c r="AUR4579" s="151"/>
      <c r="AUS4579" s="151"/>
      <c r="AUT4579" s="151"/>
      <c r="AUU4579" s="151"/>
      <c r="AUV4579" s="151"/>
      <c r="AUW4579" s="151"/>
      <c r="AUX4579" s="151"/>
      <c r="AUY4579" s="151"/>
      <c r="AUZ4579" s="151"/>
      <c r="AVA4579" s="151"/>
      <c r="AVB4579" s="151"/>
      <c r="AVC4579" s="151"/>
      <c r="AVD4579" s="151"/>
      <c r="AVE4579" s="151"/>
      <c r="AVF4579" s="151"/>
      <c r="AVG4579" s="151"/>
      <c r="AVH4579" s="151"/>
      <c r="AVI4579" s="151"/>
      <c r="AVJ4579" s="151"/>
      <c r="AVK4579" s="151"/>
      <c r="AVL4579" s="151"/>
      <c r="AVM4579" s="151"/>
      <c r="AVN4579" s="151"/>
      <c r="AVO4579" s="151"/>
      <c r="AVP4579" s="151"/>
      <c r="AVQ4579" s="151"/>
      <c r="AVR4579" s="151"/>
      <c r="AVS4579" s="151"/>
      <c r="AVT4579" s="151"/>
      <c r="AVU4579" s="151"/>
      <c r="AVV4579" s="151"/>
      <c r="AVW4579" s="151"/>
      <c r="AVX4579" s="151"/>
      <c r="AVY4579" s="151"/>
      <c r="AVZ4579" s="151"/>
      <c r="AWA4579" s="151"/>
      <c r="AWB4579" s="151"/>
      <c r="AWC4579" s="151"/>
      <c r="AWD4579" s="151"/>
      <c r="AWE4579" s="151"/>
      <c r="AWF4579" s="151"/>
      <c r="AWG4579" s="151"/>
      <c r="AWH4579" s="151"/>
      <c r="AWI4579" s="151"/>
      <c r="AWJ4579" s="151"/>
      <c r="AWK4579" s="151"/>
      <c r="AWL4579" s="151"/>
      <c r="AWM4579" s="151"/>
      <c r="AWN4579" s="151"/>
      <c r="AWO4579" s="151"/>
      <c r="AWP4579" s="151"/>
      <c r="AWQ4579" s="151"/>
      <c r="AWR4579" s="151"/>
      <c r="AWS4579" s="151"/>
      <c r="AWT4579" s="151"/>
      <c r="AWU4579" s="151"/>
      <c r="AWV4579" s="151"/>
      <c r="AWW4579" s="151"/>
      <c r="AWX4579" s="151"/>
      <c r="AWY4579" s="151"/>
      <c r="AWZ4579" s="151"/>
      <c r="AXA4579" s="151"/>
      <c r="AXB4579" s="151"/>
      <c r="AXC4579" s="151"/>
      <c r="AXD4579" s="151"/>
      <c r="AXE4579" s="151"/>
      <c r="AXF4579" s="151"/>
      <c r="AXG4579" s="151"/>
      <c r="AXH4579" s="151"/>
      <c r="AXI4579" s="151"/>
      <c r="AXJ4579" s="151"/>
      <c r="AXK4579" s="151"/>
      <c r="AXL4579" s="151"/>
      <c r="AXM4579" s="151"/>
      <c r="AXN4579" s="151"/>
      <c r="AXO4579" s="151"/>
      <c r="AXP4579" s="151"/>
      <c r="AXQ4579" s="151"/>
      <c r="AXR4579" s="151"/>
      <c r="AXS4579" s="151"/>
      <c r="AXT4579" s="151"/>
      <c r="AXU4579" s="151"/>
      <c r="AXV4579" s="151"/>
      <c r="AXW4579" s="151"/>
      <c r="AXX4579" s="151"/>
      <c r="AXY4579" s="151"/>
      <c r="AXZ4579" s="151"/>
      <c r="AYA4579" s="151"/>
      <c r="AYB4579" s="151"/>
      <c r="AYC4579" s="151"/>
      <c r="AYD4579" s="151"/>
      <c r="AYE4579" s="151"/>
      <c r="AYF4579" s="151"/>
      <c r="AYG4579" s="151"/>
      <c r="AYH4579" s="151"/>
      <c r="AYI4579" s="151"/>
      <c r="AYJ4579" s="151"/>
      <c r="AYK4579" s="151"/>
      <c r="AYL4579" s="151"/>
      <c r="AYM4579" s="151"/>
      <c r="AYN4579" s="151"/>
      <c r="AYO4579" s="151"/>
      <c r="AYP4579" s="151"/>
      <c r="AYQ4579" s="151"/>
      <c r="AYR4579" s="151"/>
      <c r="AYS4579" s="151"/>
      <c r="AYT4579" s="151"/>
      <c r="AYU4579" s="151"/>
      <c r="AYV4579" s="151"/>
      <c r="AYW4579" s="151"/>
      <c r="AYX4579" s="151"/>
      <c r="AYY4579" s="151"/>
      <c r="AYZ4579" s="151"/>
      <c r="AZA4579" s="151"/>
      <c r="AZB4579" s="151"/>
      <c r="AZC4579" s="151"/>
      <c r="AZD4579" s="151"/>
      <c r="AZE4579" s="151"/>
      <c r="AZF4579" s="151"/>
      <c r="AZG4579" s="151"/>
      <c r="AZH4579" s="151"/>
      <c r="AZI4579" s="151"/>
      <c r="AZJ4579" s="151"/>
      <c r="AZK4579" s="151"/>
      <c r="AZL4579" s="151"/>
      <c r="AZM4579" s="151"/>
      <c r="AZN4579" s="151"/>
      <c r="AZO4579" s="151"/>
      <c r="AZP4579" s="151"/>
      <c r="AZQ4579" s="151"/>
      <c r="AZR4579" s="151"/>
      <c r="AZS4579" s="151"/>
      <c r="AZT4579" s="151"/>
      <c r="AZU4579" s="151"/>
      <c r="AZV4579" s="151"/>
      <c r="AZW4579" s="151"/>
      <c r="AZX4579" s="151"/>
      <c r="AZY4579" s="151"/>
      <c r="AZZ4579" s="151"/>
      <c r="BAA4579" s="151"/>
      <c r="BAB4579" s="151"/>
      <c r="BAC4579" s="151"/>
      <c r="BAD4579" s="151"/>
      <c r="BAE4579" s="151"/>
      <c r="BAF4579" s="151"/>
      <c r="BAG4579" s="151"/>
      <c r="BAH4579" s="151"/>
      <c r="BAI4579" s="151"/>
      <c r="BAJ4579" s="151"/>
      <c r="BAK4579" s="151"/>
      <c r="BAL4579" s="151"/>
      <c r="BAM4579" s="151"/>
      <c r="BAN4579" s="151"/>
      <c r="BAO4579" s="151"/>
      <c r="BAP4579" s="151"/>
      <c r="BAQ4579" s="151"/>
      <c r="BAR4579" s="151"/>
      <c r="BAS4579" s="151"/>
      <c r="BAT4579" s="151"/>
      <c r="BAU4579" s="151"/>
      <c r="BAV4579" s="151"/>
      <c r="BAW4579" s="151"/>
      <c r="BAX4579" s="151"/>
      <c r="BAY4579" s="151"/>
      <c r="BAZ4579" s="151"/>
      <c r="BBA4579" s="151"/>
      <c r="BBB4579" s="151"/>
      <c r="BBC4579" s="151"/>
      <c r="BBD4579" s="151"/>
      <c r="BBE4579" s="151"/>
      <c r="BBF4579" s="151"/>
      <c r="BBG4579" s="151"/>
      <c r="BBH4579" s="151"/>
      <c r="BBI4579" s="151"/>
      <c r="BBJ4579" s="151"/>
      <c r="BBK4579" s="151"/>
      <c r="BBL4579" s="151"/>
      <c r="BBM4579" s="151"/>
      <c r="BBN4579" s="151"/>
      <c r="BBO4579" s="151"/>
      <c r="BBP4579" s="151"/>
      <c r="BBQ4579" s="151"/>
      <c r="BBR4579" s="151"/>
      <c r="BBS4579" s="151"/>
      <c r="BBT4579" s="151"/>
      <c r="BBU4579" s="151"/>
      <c r="BBV4579" s="151"/>
      <c r="BBW4579" s="151"/>
      <c r="BBX4579" s="151"/>
      <c r="BBY4579" s="151"/>
      <c r="BBZ4579" s="151"/>
      <c r="BCA4579" s="151"/>
      <c r="BCB4579" s="151"/>
      <c r="BCC4579" s="151"/>
      <c r="BCD4579" s="151"/>
      <c r="BCE4579" s="151"/>
      <c r="BCF4579" s="151"/>
      <c r="BCG4579" s="151"/>
      <c r="BCH4579" s="151"/>
      <c r="BCI4579" s="151"/>
      <c r="BCJ4579" s="151"/>
      <c r="BCK4579" s="151"/>
      <c r="BCL4579" s="151"/>
      <c r="BCM4579" s="151"/>
      <c r="BCN4579" s="151"/>
      <c r="BCO4579" s="151"/>
      <c r="BCP4579" s="151"/>
      <c r="BCQ4579" s="151"/>
      <c r="BCR4579" s="151"/>
      <c r="BCS4579" s="151"/>
      <c r="BCT4579" s="151"/>
      <c r="BCU4579" s="151"/>
      <c r="BCV4579" s="151"/>
      <c r="BCW4579" s="151"/>
      <c r="BCX4579" s="151"/>
      <c r="BCY4579" s="151"/>
      <c r="BCZ4579" s="151"/>
      <c r="BDA4579" s="151"/>
      <c r="BDB4579" s="151"/>
      <c r="BDC4579" s="151"/>
      <c r="BDD4579" s="151"/>
      <c r="BDE4579" s="151"/>
      <c r="BDF4579" s="151"/>
      <c r="BDG4579" s="151"/>
      <c r="BDH4579" s="151"/>
      <c r="BDI4579" s="151"/>
      <c r="BDJ4579" s="151"/>
      <c r="BDK4579" s="151"/>
      <c r="BDL4579" s="151"/>
      <c r="BDM4579" s="151"/>
      <c r="BDN4579" s="151"/>
      <c r="BDO4579" s="151"/>
      <c r="BDP4579" s="151"/>
      <c r="BDQ4579" s="151"/>
      <c r="BDR4579" s="151"/>
      <c r="BDS4579" s="151"/>
      <c r="BDT4579" s="151"/>
      <c r="BDU4579" s="151"/>
      <c r="BDV4579" s="151"/>
      <c r="BDW4579" s="151"/>
      <c r="BDX4579" s="151"/>
      <c r="BDY4579" s="151"/>
      <c r="BDZ4579" s="151"/>
      <c r="BEA4579" s="151"/>
      <c r="BEB4579" s="151"/>
      <c r="BEC4579" s="151"/>
      <c r="BED4579" s="151"/>
      <c r="BEE4579" s="151"/>
      <c r="BEF4579" s="151"/>
      <c r="BEG4579" s="151"/>
      <c r="BEH4579" s="151"/>
      <c r="BEI4579" s="151"/>
      <c r="BEJ4579" s="151"/>
      <c r="BEK4579" s="151"/>
      <c r="BEL4579" s="151"/>
      <c r="BEM4579" s="151"/>
      <c r="BEN4579" s="151"/>
      <c r="BEO4579" s="151"/>
      <c r="BEP4579" s="151"/>
      <c r="BEQ4579" s="151"/>
      <c r="BER4579" s="151"/>
      <c r="BES4579" s="151"/>
      <c r="BET4579" s="151"/>
      <c r="BEU4579" s="151"/>
      <c r="BEV4579" s="151"/>
      <c r="BEW4579" s="151"/>
      <c r="BEX4579" s="151"/>
      <c r="BEY4579" s="151"/>
      <c r="BEZ4579" s="151"/>
      <c r="BFA4579" s="151"/>
      <c r="BFB4579" s="151"/>
      <c r="BFC4579" s="151"/>
      <c r="BFD4579" s="151"/>
      <c r="BFE4579" s="151"/>
      <c r="BFF4579" s="151"/>
      <c r="BFG4579" s="151"/>
      <c r="BFH4579" s="151"/>
      <c r="BFI4579" s="151"/>
      <c r="BFJ4579" s="151"/>
      <c r="BFK4579" s="151"/>
      <c r="BFL4579" s="151"/>
      <c r="BFM4579" s="151"/>
      <c r="BFN4579" s="151"/>
      <c r="BFO4579" s="151"/>
      <c r="BFP4579" s="151"/>
      <c r="BFQ4579" s="151"/>
      <c r="BFR4579" s="151"/>
      <c r="BFS4579" s="151"/>
      <c r="BFT4579" s="151"/>
      <c r="BFU4579" s="151"/>
      <c r="BFV4579" s="151"/>
      <c r="BFW4579" s="151"/>
      <c r="BFX4579" s="151"/>
      <c r="BFY4579" s="151"/>
      <c r="BFZ4579" s="151"/>
      <c r="BGA4579" s="151"/>
      <c r="BGB4579" s="151"/>
      <c r="BGC4579" s="151"/>
      <c r="BGD4579" s="151"/>
      <c r="BGE4579" s="151"/>
      <c r="BGF4579" s="151"/>
      <c r="BGG4579" s="151"/>
      <c r="BGH4579" s="151"/>
      <c r="BGI4579" s="151"/>
      <c r="BGJ4579" s="151"/>
      <c r="BGK4579" s="151"/>
      <c r="BGL4579" s="151"/>
      <c r="BGM4579" s="151"/>
      <c r="BGN4579" s="151"/>
      <c r="BGO4579" s="151"/>
      <c r="BGP4579" s="151"/>
      <c r="BGQ4579" s="151"/>
      <c r="BGR4579" s="151"/>
      <c r="BGS4579" s="151"/>
      <c r="BGT4579" s="151"/>
      <c r="BGU4579" s="151"/>
      <c r="BGV4579" s="151"/>
      <c r="BGW4579" s="151"/>
      <c r="BGX4579" s="151"/>
      <c r="BGY4579" s="151"/>
      <c r="BGZ4579" s="151"/>
      <c r="BHA4579" s="151"/>
      <c r="BHB4579" s="151"/>
      <c r="BHC4579" s="151"/>
      <c r="BHD4579" s="151"/>
      <c r="BHE4579" s="151"/>
      <c r="BHF4579" s="151"/>
      <c r="BHG4579" s="151"/>
      <c r="BHH4579" s="151"/>
      <c r="BHI4579" s="151"/>
      <c r="BHJ4579" s="151"/>
      <c r="BHK4579" s="151"/>
      <c r="BHL4579" s="151"/>
      <c r="BHM4579" s="151"/>
      <c r="BHN4579" s="151"/>
      <c r="BHO4579" s="151"/>
      <c r="BHP4579" s="151"/>
      <c r="BHQ4579" s="151"/>
      <c r="BHR4579" s="151"/>
      <c r="BHS4579" s="151"/>
      <c r="BHT4579" s="151"/>
      <c r="BHU4579" s="151"/>
      <c r="BHV4579" s="151"/>
      <c r="BHW4579" s="151"/>
      <c r="BHX4579" s="151"/>
      <c r="BHY4579" s="151"/>
      <c r="BHZ4579" s="151"/>
      <c r="BIA4579" s="151"/>
      <c r="BIB4579" s="151"/>
      <c r="BIC4579" s="151"/>
      <c r="BID4579" s="151"/>
      <c r="BIE4579" s="151"/>
      <c r="BIF4579" s="151"/>
      <c r="BIG4579" s="151"/>
      <c r="BIH4579" s="151"/>
      <c r="BII4579" s="151"/>
      <c r="BIJ4579" s="151"/>
      <c r="BIK4579" s="151"/>
      <c r="BIL4579" s="151"/>
      <c r="BIM4579" s="151"/>
      <c r="BIN4579" s="151"/>
      <c r="BIO4579" s="151"/>
      <c r="BIP4579" s="151"/>
      <c r="BIQ4579" s="151"/>
      <c r="BIR4579" s="151"/>
      <c r="BIS4579" s="151"/>
      <c r="BIT4579" s="151"/>
      <c r="BIU4579" s="151"/>
      <c r="BIV4579" s="151"/>
      <c r="BIW4579" s="151"/>
      <c r="BIX4579" s="151"/>
      <c r="BIY4579" s="151"/>
      <c r="BIZ4579" s="151"/>
      <c r="BJA4579" s="151"/>
      <c r="BJB4579" s="151"/>
      <c r="BJC4579" s="151"/>
      <c r="BJD4579" s="151"/>
      <c r="BJE4579" s="151"/>
      <c r="BJF4579" s="151"/>
      <c r="BJG4579" s="151"/>
      <c r="BJH4579" s="151"/>
      <c r="BJI4579" s="151"/>
      <c r="BJJ4579" s="151"/>
      <c r="BJK4579" s="151"/>
      <c r="BJL4579" s="151"/>
      <c r="BJM4579" s="151"/>
      <c r="BJN4579" s="151"/>
      <c r="BJO4579" s="151"/>
      <c r="BJP4579" s="151"/>
      <c r="BJQ4579" s="151"/>
      <c r="BJR4579" s="151"/>
      <c r="BJS4579" s="151"/>
      <c r="BJT4579" s="151"/>
      <c r="BJU4579" s="151"/>
      <c r="BJV4579" s="151"/>
      <c r="BJW4579" s="151"/>
      <c r="BJX4579" s="151"/>
      <c r="BJY4579" s="151"/>
      <c r="BJZ4579" s="151"/>
      <c r="BKA4579" s="151"/>
      <c r="BKB4579" s="151"/>
      <c r="BKC4579" s="151"/>
      <c r="BKD4579" s="151"/>
      <c r="BKE4579" s="151"/>
      <c r="BKF4579" s="151"/>
      <c r="BKG4579" s="151"/>
      <c r="BKH4579" s="151"/>
      <c r="BKI4579" s="151"/>
      <c r="BKJ4579" s="151"/>
      <c r="BKK4579" s="151"/>
      <c r="BKL4579" s="151"/>
      <c r="BKM4579" s="151"/>
      <c r="BKN4579" s="151"/>
      <c r="BKO4579" s="151"/>
      <c r="BKP4579" s="151"/>
      <c r="BKQ4579" s="151"/>
      <c r="BKR4579" s="151"/>
      <c r="BKS4579" s="151"/>
      <c r="BKT4579" s="151"/>
      <c r="BKU4579" s="151"/>
      <c r="BKV4579" s="151"/>
      <c r="BKW4579" s="151"/>
      <c r="BKX4579" s="151"/>
      <c r="BKY4579" s="151"/>
      <c r="BKZ4579" s="151"/>
      <c r="BLA4579" s="151"/>
      <c r="BLB4579" s="151"/>
      <c r="BLC4579" s="151"/>
      <c r="BLD4579" s="151"/>
      <c r="BLE4579" s="151"/>
      <c r="BLF4579" s="151"/>
      <c r="BLG4579" s="151"/>
      <c r="BLH4579" s="151"/>
      <c r="BLI4579" s="151"/>
      <c r="BLJ4579" s="151"/>
      <c r="BLK4579" s="151"/>
      <c r="BLL4579" s="151"/>
      <c r="BLM4579" s="151"/>
      <c r="BLN4579" s="151"/>
      <c r="BLO4579" s="151"/>
      <c r="BLP4579" s="151"/>
      <c r="BLQ4579" s="151"/>
      <c r="BLR4579" s="151"/>
      <c r="BLS4579" s="151"/>
      <c r="BLT4579" s="151"/>
      <c r="BLU4579" s="151"/>
      <c r="BLV4579" s="151"/>
      <c r="BLW4579" s="151"/>
      <c r="BLX4579" s="151"/>
      <c r="BLY4579" s="151"/>
      <c r="BLZ4579" s="151"/>
      <c r="BMA4579" s="151"/>
      <c r="BMB4579" s="151"/>
      <c r="BMC4579" s="151"/>
      <c r="BMD4579" s="151"/>
      <c r="BME4579" s="151"/>
      <c r="BMF4579" s="151"/>
      <c r="BMG4579" s="151"/>
      <c r="BMH4579" s="151"/>
      <c r="BMI4579" s="151"/>
      <c r="BMJ4579" s="151"/>
      <c r="BMK4579" s="151"/>
      <c r="BML4579" s="151"/>
      <c r="BMM4579" s="151"/>
      <c r="BMN4579" s="151"/>
      <c r="BMO4579" s="151"/>
      <c r="BMP4579" s="151"/>
      <c r="BMQ4579" s="151"/>
      <c r="BMR4579" s="151"/>
      <c r="BMS4579" s="151"/>
      <c r="BMT4579" s="151"/>
      <c r="BMU4579" s="151"/>
      <c r="BMV4579" s="151"/>
      <c r="BMW4579" s="151"/>
      <c r="BMX4579" s="151"/>
      <c r="BMY4579" s="151"/>
      <c r="BMZ4579" s="151"/>
      <c r="BNA4579" s="151"/>
      <c r="BNB4579" s="151"/>
      <c r="BNC4579" s="151"/>
      <c r="BND4579" s="151"/>
      <c r="BNE4579" s="151"/>
      <c r="BNF4579" s="151"/>
      <c r="BNG4579" s="151"/>
      <c r="BNH4579" s="151"/>
      <c r="BNI4579" s="151"/>
      <c r="BNJ4579" s="151"/>
      <c r="BNK4579" s="151"/>
      <c r="BNL4579" s="151"/>
      <c r="BNM4579" s="151"/>
      <c r="BNN4579" s="151"/>
      <c r="BNO4579" s="151"/>
      <c r="BNP4579" s="151"/>
      <c r="BNQ4579" s="151"/>
      <c r="BNR4579" s="151"/>
      <c r="BNS4579" s="151"/>
      <c r="BNT4579" s="151"/>
      <c r="BNU4579" s="151"/>
      <c r="BNV4579" s="151"/>
      <c r="BNW4579" s="151"/>
      <c r="BNX4579" s="151"/>
      <c r="BNY4579" s="151"/>
      <c r="BNZ4579" s="151"/>
      <c r="BOA4579" s="151"/>
      <c r="BOB4579" s="151"/>
      <c r="BOC4579" s="151"/>
      <c r="BOD4579" s="151"/>
      <c r="BOE4579" s="151"/>
      <c r="BOF4579" s="151"/>
      <c r="BOG4579" s="151"/>
      <c r="BOH4579" s="151"/>
      <c r="BOI4579" s="151"/>
      <c r="BOJ4579" s="151"/>
      <c r="BOK4579" s="151"/>
      <c r="BOL4579" s="151"/>
      <c r="BOM4579" s="151"/>
      <c r="BON4579" s="151"/>
      <c r="BOO4579" s="151"/>
      <c r="BOP4579" s="151"/>
      <c r="BOQ4579" s="151"/>
      <c r="BOR4579" s="151"/>
      <c r="BOS4579" s="151"/>
      <c r="BOT4579" s="151"/>
      <c r="BOU4579" s="151"/>
      <c r="BOV4579" s="151"/>
      <c r="BOW4579" s="151"/>
      <c r="BOX4579" s="151"/>
      <c r="BOY4579" s="151"/>
      <c r="BOZ4579" s="151"/>
      <c r="BPA4579" s="151"/>
      <c r="BPB4579" s="151"/>
      <c r="BPC4579" s="151"/>
      <c r="BPD4579" s="151"/>
      <c r="BPE4579" s="151"/>
      <c r="BPF4579" s="151"/>
      <c r="BPG4579" s="151"/>
      <c r="BPH4579" s="151"/>
      <c r="BPI4579" s="151"/>
      <c r="BPJ4579" s="151"/>
      <c r="BPK4579" s="151"/>
      <c r="BPL4579" s="151"/>
      <c r="BPM4579" s="151"/>
      <c r="BPN4579" s="151"/>
      <c r="BPO4579" s="151"/>
      <c r="BPP4579" s="151"/>
      <c r="BPQ4579" s="151"/>
      <c r="BPR4579" s="151"/>
      <c r="BPS4579" s="151"/>
      <c r="BPT4579" s="151"/>
      <c r="BPU4579" s="151"/>
      <c r="BPV4579" s="151"/>
      <c r="BPW4579" s="151"/>
      <c r="BPX4579" s="151"/>
      <c r="BPY4579" s="151"/>
      <c r="BPZ4579" s="151"/>
      <c r="BQA4579" s="151"/>
      <c r="BQB4579" s="151"/>
      <c r="BQC4579" s="151"/>
      <c r="BQD4579" s="151"/>
      <c r="BQE4579" s="151"/>
      <c r="BQF4579" s="151"/>
      <c r="BQG4579" s="151"/>
      <c r="BQH4579" s="151"/>
      <c r="BQI4579" s="151"/>
      <c r="BQJ4579" s="151"/>
      <c r="BQK4579" s="151"/>
      <c r="BQL4579" s="151"/>
      <c r="BQM4579" s="151"/>
      <c r="BQN4579" s="151"/>
      <c r="BQO4579" s="151"/>
      <c r="BQP4579" s="151"/>
      <c r="BQQ4579" s="151"/>
      <c r="BQR4579" s="151"/>
      <c r="BQS4579" s="151"/>
      <c r="BQT4579" s="151"/>
      <c r="BQU4579" s="151"/>
      <c r="BQV4579" s="151"/>
      <c r="BQW4579" s="151"/>
      <c r="BQX4579" s="151"/>
      <c r="BQY4579" s="151"/>
      <c r="BQZ4579" s="151"/>
      <c r="BRA4579" s="151"/>
      <c r="BRB4579" s="151"/>
      <c r="BRC4579" s="151"/>
      <c r="BRD4579" s="151"/>
      <c r="BRE4579" s="151"/>
      <c r="BRF4579" s="151"/>
      <c r="BRG4579" s="151"/>
      <c r="BRH4579" s="151"/>
      <c r="BRI4579" s="151"/>
      <c r="BRJ4579" s="151"/>
      <c r="BRK4579" s="151"/>
      <c r="BRL4579" s="151"/>
      <c r="BRM4579" s="151"/>
      <c r="BRN4579" s="151"/>
      <c r="BRO4579" s="151"/>
      <c r="BRP4579" s="151"/>
      <c r="BRQ4579" s="151"/>
      <c r="BRR4579" s="151"/>
      <c r="BRS4579" s="151"/>
      <c r="BRT4579" s="151"/>
      <c r="BRU4579" s="151"/>
      <c r="BRV4579" s="151"/>
      <c r="BRW4579" s="151"/>
      <c r="BRX4579" s="151"/>
      <c r="BRY4579" s="151"/>
      <c r="BRZ4579" s="151"/>
      <c r="BSA4579" s="151"/>
      <c r="BSB4579" s="151"/>
      <c r="BSC4579" s="151"/>
      <c r="BSD4579" s="151"/>
      <c r="BSE4579" s="151"/>
      <c r="BSF4579" s="151"/>
      <c r="BSG4579" s="151"/>
      <c r="BSH4579" s="151"/>
      <c r="BSI4579" s="151"/>
      <c r="BSJ4579" s="151"/>
      <c r="BSK4579" s="151"/>
      <c r="BSL4579" s="151"/>
      <c r="BSM4579" s="151"/>
      <c r="BSN4579" s="151"/>
      <c r="BSO4579" s="151"/>
      <c r="BSP4579" s="151"/>
      <c r="BSQ4579" s="151"/>
      <c r="BSR4579" s="151"/>
      <c r="BSS4579" s="151"/>
      <c r="BST4579" s="151"/>
      <c r="BSU4579" s="151"/>
      <c r="BSV4579" s="151"/>
      <c r="BSW4579" s="151"/>
      <c r="BSX4579" s="151"/>
      <c r="BSY4579" s="151"/>
      <c r="BSZ4579" s="151"/>
      <c r="BTA4579" s="151"/>
      <c r="BTB4579" s="151"/>
      <c r="BTC4579" s="151"/>
      <c r="BTD4579" s="151"/>
      <c r="BTE4579" s="151"/>
      <c r="BTF4579" s="151"/>
      <c r="BTG4579" s="151"/>
      <c r="BTH4579" s="151"/>
      <c r="BTI4579" s="151"/>
      <c r="BTJ4579" s="151"/>
      <c r="BTK4579" s="151"/>
      <c r="BTL4579" s="151"/>
      <c r="BTM4579" s="151"/>
      <c r="BTN4579" s="151"/>
      <c r="BTO4579" s="151"/>
      <c r="BTP4579" s="151"/>
      <c r="BTQ4579" s="151"/>
      <c r="BTR4579" s="151"/>
      <c r="BTS4579" s="151"/>
      <c r="BTT4579" s="151"/>
      <c r="BTU4579" s="151"/>
      <c r="BTV4579" s="151"/>
      <c r="BTW4579" s="151"/>
      <c r="BTX4579" s="151"/>
      <c r="BTY4579" s="151"/>
      <c r="BTZ4579" s="151"/>
      <c r="BUA4579" s="151"/>
      <c r="BUB4579" s="151"/>
      <c r="BUC4579" s="151"/>
      <c r="BUD4579" s="151"/>
      <c r="BUE4579" s="151"/>
      <c r="BUF4579" s="151"/>
      <c r="BUG4579" s="151"/>
      <c r="BUH4579" s="151"/>
      <c r="BUI4579" s="151"/>
      <c r="BUJ4579" s="151"/>
      <c r="BUK4579" s="151"/>
      <c r="BUL4579" s="151"/>
      <c r="BUM4579" s="151"/>
      <c r="BUN4579" s="151"/>
      <c r="BUO4579" s="151"/>
      <c r="BUP4579" s="151"/>
      <c r="BUQ4579" s="151"/>
      <c r="BUR4579" s="151"/>
      <c r="BUS4579" s="151"/>
      <c r="BUT4579" s="151"/>
      <c r="BUU4579" s="151"/>
      <c r="BUV4579" s="151"/>
      <c r="BUW4579" s="151"/>
      <c r="BUX4579" s="151"/>
      <c r="BUY4579" s="151"/>
      <c r="BUZ4579" s="151"/>
      <c r="BVA4579" s="151"/>
      <c r="BVB4579" s="151"/>
      <c r="BVC4579" s="151"/>
      <c r="BVD4579" s="151"/>
      <c r="BVE4579" s="151"/>
      <c r="BVF4579" s="151"/>
      <c r="BVG4579" s="151"/>
      <c r="BVH4579" s="151"/>
      <c r="BVI4579" s="151"/>
      <c r="BVJ4579" s="151"/>
      <c r="BVK4579" s="151"/>
      <c r="BVL4579" s="151"/>
      <c r="BVM4579" s="151"/>
      <c r="BVN4579" s="151"/>
      <c r="BVO4579" s="151"/>
      <c r="BVP4579" s="151"/>
      <c r="BVQ4579" s="151"/>
      <c r="BVR4579" s="151"/>
      <c r="BVS4579" s="151"/>
      <c r="BVT4579" s="151"/>
      <c r="BVU4579" s="151"/>
      <c r="BVV4579" s="151"/>
      <c r="BVW4579" s="151"/>
      <c r="BVX4579" s="151"/>
      <c r="BVY4579" s="151"/>
      <c r="BVZ4579" s="151"/>
      <c r="BWA4579" s="151"/>
      <c r="BWB4579" s="151"/>
      <c r="BWC4579" s="151"/>
      <c r="BWD4579" s="151"/>
      <c r="BWE4579" s="151"/>
      <c r="BWF4579" s="151"/>
      <c r="BWG4579" s="151"/>
      <c r="BWH4579" s="151"/>
      <c r="BWI4579" s="151"/>
      <c r="BWJ4579" s="151"/>
      <c r="BWK4579" s="151"/>
      <c r="BWL4579" s="151"/>
      <c r="BWM4579" s="151"/>
      <c r="BWN4579" s="151"/>
      <c r="BWO4579" s="151"/>
      <c r="BWP4579" s="151"/>
      <c r="BWQ4579" s="151"/>
      <c r="BWR4579" s="151"/>
      <c r="BWS4579" s="151"/>
      <c r="BWT4579" s="151"/>
      <c r="BWU4579" s="151"/>
      <c r="BWV4579" s="151"/>
      <c r="BWW4579" s="151"/>
      <c r="BWX4579" s="151"/>
      <c r="BWY4579" s="151"/>
      <c r="BWZ4579" s="151"/>
      <c r="BXA4579" s="151"/>
      <c r="BXB4579" s="151"/>
      <c r="BXC4579" s="151"/>
      <c r="BXD4579" s="151"/>
      <c r="BXE4579" s="151"/>
      <c r="BXF4579" s="151"/>
      <c r="BXG4579" s="151"/>
      <c r="BXH4579" s="151"/>
      <c r="BXI4579" s="151"/>
      <c r="BXJ4579" s="151"/>
      <c r="BXK4579" s="151"/>
      <c r="BXL4579" s="151"/>
      <c r="BXM4579" s="151"/>
      <c r="BXN4579" s="151"/>
      <c r="BXO4579" s="151"/>
      <c r="BXP4579" s="151"/>
      <c r="BXQ4579" s="151"/>
      <c r="BXR4579" s="151"/>
      <c r="BXS4579" s="151"/>
      <c r="BXT4579" s="151"/>
      <c r="BXU4579" s="151"/>
      <c r="BXV4579" s="151"/>
      <c r="BXW4579" s="151"/>
      <c r="BXX4579" s="151"/>
      <c r="BXY4579" s="151"/>
      <c r="BXZ4579" s="151"/>
      <c r="BYA4579" s="151"/>
      <c r="BYB4579" s="151"/>
      <c r="BYC4579" s="151"/>
      <c r="BYD4579" s="151"/>
      <c r="BYE4579" s="151"/>
      <c r="BYF4579" s="151"/>
      <c r="BYG4579" s="151"/>
      <c r="BYH4579" s="151"/>
      <c r="BYI4579" s="151"/>
      <c r="BYJ4579" s="151"/>
      <c r="BYK4579" s="151"/>
      <c r="BYL4579" s="151"/>
      <c r="BYM4579" s="151"/>
      <c r="BYN4579" s="151"/>
      <c r="BYO4579" s="151"/>
      <c r="BYP4579" s="151"/>
      <c r="BYQ4579" s="151"/>
      <c r="BYR4579" s="151"/>
      <c r="BYS4579" s="151"/>
      <c r="BYT4579" s="151"/>
      <c r="BYU4579" s="151"/>
      <c r="BYV4579" s="151"/>
      <c r="BYW4579" s="151"/>
      <c r="BYX4579" s="151"/>
      <c r="BYY4579" s="151"/>
      <c r="BYZ4579" s="151"/>
      <c r="BZA4579" s="151"/>
      <c r="BZB4579" s="151"/>
      <c r="BZC4579" s="151"/>
      <c r="BZD4579" s="151"/>
      <c r="BZE4579" s="151"/>
      <c r="BZF4579" s="151"/>
      <c r="BZG4579" s="151"/>
      <c r="BZH4579" s="151"/>
      <c r="BZI4579" s="151"/>
      <c r="BZJ4579" s="151"/>
      <c r="BZK4579" s="151"/>
      <c r="BZL4579" s="151"/>
      <c r="BZM4579" s="151"/>
      <c r="BZN4579" s="151"/>
      <c r="BZO4579" s="151"/>
      <c r="BZP4579" s="151"/>
      <c r="BZQ4579" s="151"/>
      <c r="BZR4579" s="151"/>
      <c r="BZS4579" s="151"/>
      <c r="BZT4579" s="151"/>
      <c r="BZU4579" s="151"/>
      <c r="BZV4579" s="151"/>
      <c r="BZW4579" s="151"/>
      <c r="BZX4579" s="151"/>
      <c r="BZY4579" s="151"/>
      <c r="BZZ4579" s="151"/>
      <c r="CAA4579" s="151"/>
      <c r="CAB4579" s="151"/>
      <c r="CAC4579" s="151"/>
      <c r="CAD4579" s="151"/>
      <c r="CAE4579" s="151"/>
      <c r="CAF4579" s="151"/>
      <c r="CAG4579" s="151"/>
      <c r="CAH4579" s="151"/>
      <c r="CAI4579" s="151"/>
      <c r="CAJ4579" s="151"/>
      <c r="CAK4579" s="151"/>
      <c r="CAL4579" s="151"/>
      <c r="CAM4579" s="151"/>
      <c r="CAN4579" s="151"/>
      <c r="CAO4579" s="151"/>
      <c r="CAP4579" s="151"/>
      <c r="CAQ4579" s="151"/>
      <c r="CAR4579" s="151"/>
      <c r="CAS4579" s="151"/>
      <c r="CAT4579" s="151"/>
      <c r="CAU4579" s="151"/>
      <c r="CAV4579" s="151"/>
      <c r="CAW4579" s="151"/>
      <c r="CAX4579" s="151"/>
      <c r="CAY4579" s="151"/>
      <c r="CAZ4579" s="151"/>
      <c r="CBA4579" s="151"/>
      <c r="CBB4579" s="151"/>
      <c r="CBC4579" s="151"/>
      <c r="CBD4579" s="151"/>
      <c r="CBE4579" s="151"/>
      <c r="CBF4579" s="151"/>
      <c r="CBG4579" s="151"/>
      <c r="CBH4579" s="151"/>
      <c r="CBI4579" s="151"/>
      <c r="CBJ4579" s="151"/>
      <c r="CBK4579" s="151"/>
      <c r="CBL4579" s="151"/>
      <c r="CBM4579" s="151"/>
      <c r="CBN4579" s="151"/>
      <c r="CBO4579" s="151"/>
      <c r="CBP4579" s="151"/>
      <c r="CBQ4579" s="151"/>
      <c r="CBR4579" s="151"/>
      <c r="CBS4579" s="151"/>
      <c r="CBT4579" s="151"/>
      <c r="CBU4579" s="151"/>
      <c r="CBV4579" s="151"/>
      <c r="CBW4579" s="151"/>
      <c r="CBX4579" s="151"/>
      <c r="CBY4579" s="151"/>
      <c r="CBZ4579" s="151"/>
      <c r="CCA4579" s="151"/>
      <c r="CCB4579" s="151"/>
      <c r="CCC4579" s="151"/>
      <c r="CCD4579" s="151"/>
      <c r="CCE4579" s="151"/>
      <c r="CCF4579" s="151"/>
      <c r="CCG4579" s="151"/>
      <c r="CCH4579" s="151"/>
      <c r="CCI4579" s="151"/>
      <c r="CCJ4579" s="151"/>
      <c r="CCK4579" s="151"/>
      <c r="CCL4579" s="151"/>
      <c r="CCM4579" s="151"/>
      <c r="CCN4579" s="151"/>
      <c r="CCO4579" s="151"/>
      <c r="CCP4579" s="151"/>
      <c r="CCQ4579" s="151"/>
      <c r="CCR4579" s="151"/>
      <c r="CCS4579" s="151"/>
      <c r="CCT4579" s="151"/>
      <c r="CCU4579" s="151"/>
      <c r="CCV4579" s="151"/>
      <c r="CCW4579" s="151"/>
      <c r="CCX4579" s="151"/>
      <c r="CCY4579" s="151"/>
      <c r="CCZ4579" s="151"/>
      <c r="CDA4579" s="151"/>
      <c r="CDB4579" s="151"/>
      <c r="CDC4579" s="151"/>
      <c r="CDD4579" s="151"/>
      <c r="CDE4579" s="151"/>
      <c r="CDF4579" s="151"/>
      <c r="CDG4579" s="151"/>
      <c r="CDH4579" s="151"/>
      <c r="CDI4579" s="151"/>
      <c r="CDJ4579" s="151"/>
      <c r="CDK4579" s="151"/>
      <c r="CDL4579" s="151"/>
      <c r="CDM4579" s="151"/>
      <c r="CDN4579" s="151"/>
      <c r="CDO4579" s="151"/>
      <c r="CDP4579" s="151"/>
      <c r="CDQ4579" s="151"/>
      <c r="CDR4579" s="151"/>
      <c r="CDS4579" s="151"/>
      <c r="CDT4579" s="151"/>
      <c r="CDU4579" s="151"/>
      <c r="CDV4579" s="151"/>
      <c r="CDW4579" s="151"/>
      <c r="CDX4579" s="151"/>
      <c r="CDY4579" s="151"/>
      <c r="CDZ4579" s="151"/>
      <c r="CEA4579" s="151"/>
      <c r="CEB4579" s="151"/>
      <c r="CEC4579" s="151"/>
      <c r="CED4579" s="151"/>
      <c r="CEE4579" s="151"/>
      <c r="CEF4579" s="151"/>
      <c r="CEG4579" s="151"/>
      <c r="CEH4579" s="151"/>
      <c r="CEI4579" s="151"/>
      <c r="CEJ4579" s="151"/>
      <c r="CEK4579" s="151"/>
      <c r="CEL4579" s="151"/>
      <c r="CEM4579" s="151"/>
      <c r="CEN4579" s="151"/>
      <c r="CEO4579" s="151"/>
      <c r="CEP4579" s="151"/>
      <c r="CEQ4579" s="151"/>
      <c r="CER4579" s="151"/>
      <c r="CES4579" s="151"/>
      <c r="CET4579" s="151"/>
      <c r="CEU4579" s="151"/>
      <c r="CEV4579" s="151"/>
      <c r="CEW4579" s="151"/>
      <c r="CEX4579" s="151"/>
      <c r="CEY4579" s="151"/>
      <c r="CEZ4579" s="151"/>
      <c r="CFA4579" s="151"/>
      <c r="CFB4579" s="151"/>
      <c r="CFC4579" s="151"/>
      <c r="CFD4579" s="151"/>
      <c r="CFE4579" s="151"/>
      <c r="CFF4579" s="151"/>
      <c r="CFG4579" s="151"/>
      <c r="CFH4579" s="151"/>
      <c r="CFI4579" s="151"/>
      <c r="CFJ4579" s="151"/>
      <c r="CFK4579" s="151"/>
      <c r="CFL4579" s="151"/>
      <c r="CFM4579" s="151"/>
      <c r="CFN4579" s="151"/>
      <c r="CFO4579" s="151"/>
      <c r="CFP4579" s="151"/>
      <c r="CFQ4579" s="151"/>
      <c r="CFR4579" s="151"/>
      <c r="CFS4579" s="151"/>
      <c r="CFT4579" s="151"/>
      <c r="CFU4579" s="151"/>
      <c r="CFV4579" s="151"/>
      <c r="CFW4579" s="151"/>
      <c r="CFX4579" s="151"/>
      <c r="CFY4579" s="151"/>
      <c r="CFZ4579" s="151"/>
      <c r="CGA4579" s="151"/>
      <c r="CGB4579" s="151"/>
      <c r="CGC4579" s="151"/>
      <c r="CGD4579" s="151"/>
      <c r="CGE4579" s="151"/>
      <c r="CGF4579" s="151"/>
      <c r="CGG4579" s="151"/>
      <c r="CGH4579" s="151"/>
      <c r="CGI4579" s="151"/>
      <c r="CGJ4579" s="151"/>
      <c r="CGK4579" s="151"/>
      <c r="CGL4579" s="151"/>
      <c r="CGM4579" s="151"/>
      <c r="CGN4579" s="151"/>
      <c r="CGO4579" s="151"/>
      <c r="CGP4579" s="151"/>
      <c r="CGQ4579" s="151"/>
      <c r="CGR4579" s="151"/>
      <c r="CGS4579" s="151"/>
      <c r="CGT4579" s="151"/>
      <c r="CGU4579" s="151"/>
      <c r="CGV4579" s="151"/>
      <c r="CGW4579" s="151"/>
      <c r="CGX4579" s="151"/>
      <c r="CGY4579" s="151"/>
      <c r="CGZ4579" s="151"/>
      <c r="CHA4579" s="151"/>
      <c r="CHB4579" s="151"/>
      <c r="CHC4579" s="151"/>
      <c r="CHD4579" s="151"/>
      <c r="CHE4579" s="151"/>
      <c r="CHF4579" s="151"/>
      <c r="CHG4579" s="151"/>
      <c r="CHH4579" s="151"/>
      <c r="CHI4579" s="151"/>
      <c r="CHJ4579" s="151"/>
      <c r="CHK4579" s="151"/>
      <c r="CHL4579" s="151"/>
      <c r="CHM4579" s="151"/>
      <c r="CHN4579" s="151"/>
      <c r="CHO4579" s="151"/>
      <c r="CHP4579" s="151"/>
      <c r="CHQ4579" s="151"/>
      <c r="CHR4579" s="151"/>
      <c r="CHS4579" s="151"/>
      <c r="CHT4579" s="151"/>
      <c r="CHU4579" s="151"/>
      <c r="CHV4579" s="151"/>
      <c r="CHW4579" s="151"/>
      <c r="CHX4579" s="151"/>
      <c r="CHY4579" s="151"/>
      <c r="CHZ4579" s="151"/>
      <c r="CIA4579" s="151"/>
      <c r="CIB4579" s="151"/>
      <c r="CIC4579" s="151"/>
      <c r="CID4579" s="151"/>
      <c r="CIE4579" s="151"/>
      <c r="CIF4579" s="151"/>
      <c r="CIG4579" s="151"/>
      <c r="CIH4579" s="151"/>
      <c r="CII4579" s="151"/>
      <c r="CIJ4579" s="151"/>
      <c r="CIK4579" s="151"/>
      <c r="CIL4579" s="151"/>
      <c r="CIM4579" s="151"/>
      <c r="CIN4579" s="151"/>
      <c r="CIO4579" s="151"/>
      <c r="CIP4579" s="151"/>
      <c r="CIQ4579" s="151"/>
      <c r="CIR4579" s="151"/>
      <c r="CIS4579" s="151"/>
      <c r="CIT4579" s="151"/>
      <c r="CIU4579" s="151"/>
      <c r="CIV4579" s="151"/>
      <c r="CIW4579" s="151"/>
      <c r="CIX4579" s="151"/>
      <c r="CIY4579" s="151"/>
      <c r="CIZ4579" s="151"/>
      <c r="CJA4579" s="151"/>
      <c r="CJB4579" s="151"/>
      <c r="CJC4579" s="151"/>
      <c r="CJD4579" s="151"/>
      <c r="CJE4579" s="151"/>
      <c r="CJF4579" s="151"/>
      <c r="CJG4579" s="151"/>
      <c r="CJH4579" s="151"/>
      <c r="CJI4579" s="151"/>
      <c r="CJJ4579" s="151"/>
      <c r="CJK4579" s="151"/>
      <c r="CJL4579" s="151"/>
      <c r="CJM4579" s="151"/>
      <c r="CJN4579" s="151"/>
      <c r="CJO4579" s="151"/>
      <c r="CJP4579" s="151"/>
      <c r="CJQ4579" s="151"/>
      <c r="CJR4579" s="151"/>
      <c r="CJS4579" s="151"/>
      <c r="CJT4579" s="151"/>
      <c r="CJU4579" s="151"/>
      <c r="CJV4579" s="151"/>
      <c r="CJW4579" s="151"/>
      <c r="CJX4579" s="151"/>
      <c r="CJY4579" s="151"/>
      <c r="CJZ4579" s="151"/>
      <c r="CKA4579" s="151"/>
      <c r="CKB4579" s="151"/>
      <c r="CKC4579" s="151"/>
      <c r="CKD4579" s="151"/>
      <c r="CKE4579" s="151"/>
      <c r="CKF4579" s="151"/>
      <c r="CKG4579" s="151"/>
      <c r="CKH4579" s="151"/>
      <c r="CKI4579" s="151"/>
      <c r="CKJ4579" s="151"/>
      <c r="CKK4579" s="151"/>
      <c r="CKL4579" s="151"/>
      <c r="CKM4579" s="151"/>
      <c r="CKN4579" s="151"/>
      <c r="CKO4579" s="151"/>
      <c r="CKP4579" s="151"/>
      <c r="CKQ4579" s="151"/>
      <c r="CKR4579" s="151"/>
      <c r="CKS4579" s="151"/>
      <c r="CKT4579" s="151"/>
      <c r="CKU4579" s="151"/>
      <c r="CKV4579" s="151"/>
      <c r="CKW4579" s="151"/>
      <c r="CKX4579" s="151"/>
      <c r="CKY4579" s="151"/>
      <c r="CKZ4579" s="151"/>
      <c r="CLA4579" s="151"/>
      <c r="CLB4579" s="151"/>
      <c r="CLC4579" s="151"/>
      <c r="CLD4579" s="151"/>
      <c r="CLE4579" s="151"/>
      <c r="CLF4579" s="151"/>
      <c r="CLG4579" s="151"/>
      <c r="CLH4579" s="151"/>
      <c r="CLI4579" s="151"/>
      <c r="CLJ4579" s="151"/>
      <c r="CLK4579" s="151"/>
      <c r="CLL4579" s="151"/>
      <c r="CLM4579" s="151"/>
      <c r="CLN4579" s="151"/>
      <c r="CLO4579" s="151"/>
      <c r="CLP4579" s="151"/>
      <c r="CLQ4579" s="151"/>
      <c r="CLR4579" s="151"/>
      <c r="CLS4579" s="151"/>
      <c r="CLT4579" s="151"/>
      <c r="CLU4579" s="151"/>
      <c r="CLV4579" s="151"/>
      <c r="CLW4579" s="151"/>
      <c r="CLX4579" s="151"/>
      <c r="CLY4579" s="151"/>
      <c r="CLZ4579" s="151"/>
      <c r="CMA4579" s="151"/>
      <c r="CMB4579" s="151"/>
      <c r="CMC4579" s="151"/>
      <c r="CMD4579" s="151"/>
      <c r="CME4579" s="151"/>
      <c r="CMF4579" s="151"/>
      <c r="CMG4579" s="151"/>
      <c r="CMH4579" s="151"/>
      <c r="CMI4579" s="151"/>
      <c r="CMJ4579" s="151"/>
      <c r="CMK4579" s="151"/>
      <c r="CML4579" s="151"/>
      <c r="CMM4579" s="151"/>
      <c r="CMN4579" s="151"/>
      <c r="CMO4579" s="151"/>
      <c r="CMP4579" s="151"/>
      <c r="CMQ4579" s="151"/>
      <c r="CMR4579" s="151"/>
      <c r="CMS4579" s="151"/>
      <c r="CMT4579" s="151"/>
      <c r="CMU4579" s="151"/>
      <c r="CMV4579" s="151"/>
      <c r="CMW4579" s="151"/>
      <c r="CMX4579" s="151"/>
      <c r="CMY4579" s="151"/>
      <c r="CMZ4579" s="151"/>
      <c r="CNA4579" s="151"/>
      <c r="CNB4579" s="151"/>
      <c r="CNC4579" s="151"/>
      <c r="CND4579" s="151"/>
      <c r="CNE4579" s="151"/>
      <c r="CNF4579" s="151"/>
      <c r="CNG4579" s="151"/>
      <c r="CNH4579" s="151"/>
      <c r="CNI4579" s="151"/>
      <c r="CNJ4579" s="151"/>
      <c r="CNK4579" s="151"/>
      <c r="CNL4579" s="151"/>
      <c r="CNM4579" s="151"/>
      <c r="CNN4579" s="151"/>
      <c r="CNO4579" s="151"/>
      <c r="CNP4579" s="151"/>
      <c r="CNQ4579" s="151"/>
      <c r="CNR4579" s="151"/>
      <c r="CNS4579" s="151"/>
      <c r="CNT4579" s="151"/>
      <c r="CNU4579" s="151"/>
      <c r="CNV4579" s="151"/>
      <c r="CNW4579" s="151"/>
      <c r="CNX4579" s="151"/>
      <c r="CNY4579" s="151"/>
      <c r="CNZ4579" s="151"/>
      <c r="COA4579" s="151"/>
      <c r="COB4579" s="151"/>
      <c r="COC4579" s="151"/>
      <c r="COD4579" s="151"/>
      <c r="COE4579" s="151"/>
      <c r="COF4579" s="151"/>
      <c r="COG4579" s="151"/>
      <c r="COH4579" s="151"/>
      <c r="COI4579" s="151"/>
      <c r="COJ4579" s="151"/>
      <c r="COK4579" s="151"/>
      <c r="COL4579" s="151"/>
      <c r="COM4579" s="151"/>
      <c r="CON4579" s="151"/>
      <c r="COO4579" s="151"/>
      <c r="COP4579" s="151"/>
      <c r="COQ4579" s="151"/>
      <c r="COR4579" s="151"/>
      <c r="COS4579" s="151"/>
      <c r="COT4579" s="151"/>
      <c r="COU4579" s="151"/>
      <c r="COV4579" s="151"/>
      <c r="COW4579" s="151"/>
      <c r="COX4579" s="151"/>
      <c r="COY4579" s="151"/>
      <c r="COZ4579" s="151"/>
      <c r="CPA4579" s="151"/>
      <c r="CPB4579" s="151"/>
      <c r="CPC4579" s="151"/>
      <c r="CPD4579" s="151"/>
      <c r="CPE4579" s="151"/>
      <c r="CPF4579" s="151"/>
      <c r="CPG4579" s="151"/>
      <c r="CPH4579" s="151"/>
      <c r="CPI4579" s="151"/>
      <c r="CPJ4579" s="151"/>
      <c r="CPK4579" s="151"/>
      <c r="CPL4579" s="151"/>
      <c r="CPM4579" s="151"/>
      <c r="CPN4579" s="151"/>
      <c r="CPO4579" s="151"/>
      <c r="CPP4579" s="151"/>
      <c r="CPQ4579" s="151"/>
      <c r="CPR4579" s="151"/>
      <c r="CPS4579" s="151"/>
      <c r="CPT4579" s="151"/>
      <c r="CPU4579" s="151"/>
      <c r="CPV4579" s="151"/>
      <c r="CPW4579" s="151"/>
      <c r="CPX4579" s="151"/>
      <c r="CPY4579" s="151"/>
      <c r="CPZ4579" s="151"/>
      <c r="CQA4579" s="151"/>
      <c r="CQB4579" s="151"/>
      <c r="CQC4579" s="151"/>
      <c r="CQD4579" s="151"/>
      <c r="CQE4579" s="151"/>
      <c r="CQF4579" s="151"/>
      <c r="CQG4579" s="151"/>
      <c r="CQH4579" s="151"/>
      <c r="CQI4579" s="151"/>
      <c r="CQJ4579" s="151"/>
      <c r="CQK4579" s="151"/>
      <c r="CQL4579" s="151"/>
      <c r="CQM4579" s="151"/>
      <c r="CQN4579" s="151"/>
      <c r="CQO4579" s="151"/>
      <c r="CQP4579" s="151"/>
      <c r="CQQ4579" s="151"/>
      <c r="CQR4579" s="151"/>
      <c r="CQS4579" s="151"/>
      <c r="CQT4579" s="151"/>
      <c r="CQU4579" s="151"/>
      <c r="CQV4579" s="151"/>
      <c r="CQW4579" s="151"/>
      <c r="CQX4579" s="151"/>
      <c r="CQY4579" s="151"/>
      <c r="CQZ4579" s="151"/>
      <c r="CRA4579" s="151"/>
      <c r="CRB4579" s="151"/>
      <c r="CRC4579" s="151"/>
      <c r="CRD4579" s="151"/>
      <c r="CRE4579" s="151"/>
      <c r="CRF4579" s="151"/>
      <c r="CRG4579" s="151"/>
      <c r="CRH4579" s="151"/>
      <c r="CRI4579" s="151"/>
      <c r="CRJ4579" s="151"/>
      <c r="CRK4579" s="151"/>
      <c r="CRL4579" s="151"/>
      <c r="CRM4579" s="151"/>
      <c r="CRN4579" s="151"/>
      <c r="CRO4579" s="151"/>
      <c r="CRP4579" s="151"/>
      <c r="CRQ4579" s="151"/>
      <c r="CRR4579" s="151"/>
      <c r="CRS4579" s="151"/>
      <c r="CRT4579" s="151"/>
      <c r="CRU4579" s="151"/>
      <c r="CRV4579" s="151"/>
      <c r="CRW4579" s="151"/>
      <c r="CRX4579" s="151"/>
      <c r="CRY4579" s="151"/>
      <c r="CRZ4579" s="151"/>
      <c r="CSA4579" s="151"/>
      <c r="CSB4579" s="151"/>
      <c r="CSC4579" s="151"/>
      <c r="CSD4579" s="151"/>
      <c r="CSE4579" s="151"/>
      <c r="CSF4579" s="151"/>
      <c r="CSG4579" s="151"/>
      <c r="CSH4579" s="151"/>
      <c r="CSI4579" s="151"/>
      <c r="CSJ4579" s="151"/>
      <c r="CSK4579" s="151"/>
      <c r="CSL4579" s="151"/>
      <c r="CSM4579" s="151"/>
      <c r="CSN4579" s="151"/>
      <c r="CSO4579" s="151"/>
      <c r="CSP4579" s="151"/>
      <c r="CSQ4579" s="151"/>
      <c r="CSR4579" s="151"/>
      <c r="CSS4579" s="151"/>
      <c r="CST4579" s="151"/>
      <c r="CSU4579" s="151"/>
      <c r="CSV4579" s="151"/>
      <c r="CSW4579" s="151"/>
      <c r="CSX4579" s="151"/>
      <c r="CSY4579" s="151"/>
      <c r="CSZ4579" s="151"/>
      <c r="CTA4579" s="151"/>
      <c r="CTB4579" s="151"/>
      <c r="CTC4579" s="151"/>
      <c r="CTD4579" s="151"/>
      <c r="CTE4579" s="151"/>
      <c r="CTF4579" s="151"/>
      <c r="CTG4579" s="151"/>
      <c r="CTH4579" s="151"/>
      <c r="CTI4579" s="151"/>
      <c r="CTJ4579" s="151"/>
      <c r="CTK4579" s="151"/>
      <c r="CTL4579" s="151"/>
      <c r="CTM4579" s="151"/>
      <c r="CTN4579" s="151"/>
      <c r="CTO4579" s="151"/>
      <c r="CTP4579" s="151"/>
      <c r="CTQ4579" s="151"/>
      <c r="CTR4579" s="151"/>
      <c r="CTS4579" s="151"/>
      <c r="CTT4579" s="151"/>
      <c r="CTU4579" s="151"/>
      <c r="CTV4579" s="151"/>
      <c r="CTW4579" s="151"/>
      <c r="CTX4579" s="151"/>
      <c r="CTY4579" s="151"/>
      <c r="CTZ4579" s="151"/>
      <c r="CUA4579" s="151"/>
      <c r="CUB4579" s="151"/>
      <c r="CUC4579" s="151"/>
      <c r="CUD4579" s="151"/>
      <c r="CUE4579" s="151"/>
      <c r="CUF4579" s="151"/>
      <c r="CUG4579" s="151"/>
      <c r="CUH4579" s="151"/>
      <c r="CUI4579" s="151"/>
      <c r="CUJ4579" s="151"/>
      <c r="CUK4579" s="151"/>
      <c r="CUL4579" s="151"/>
      <c r="CUM4579" s="151"/>
      <c r="CUN4579" s="151"/>
      <c r="CUO4579" s="151"/>
      <c r="CUP4579" s="151"/>
      <c r="CUQ4579" s="151"/>
      <c r="CUR4579" s="151"/>
      <c r="CUS4579" s="151"/>
      <c r="CUT4579" s="151"/>
      <c r="CUU4579" s="151"/>
      <c r="CUV4579" s="151"/>
      <c r="CUW4579" s="151"/>
      <c r="CUX4579" s="151"/>
      <c r="CUY4579" s="151"/>
      <c r="CUZ4579" s="151"/>
      <c r="CVA4579" s="151"/>
      <c r="CVB4579" s="151"/>
      <c r="CVC4579" s="151"/>
      <c r="CVD4579" s="151"/>
      <c r="CVE4579" s="151"/>
      <c r="CVF4579" s="151"/>
      <c r="CVG4579" s="151"/>
      <c r="CVH4579" s="151"/>
      <c r="CVI4579" s="151"/>
      <c r="CVJ4579" s="151"/>
      <c r="CVK4579" s="151"/>
      <c r="CVL4579" s="151"/>
      <c r="CVM4579" s="151"/>
      <c r="CVN4579" s="151"/>
      <c r="CVO4579" s="151"/>
      <c r="CVP4579" s="151"/>
      <c r="CVQ4579" s="151"/>
      <c r="CVR4579" s="151"/>
      <c r="CVS4579" s="151"/>
      <c r="CVT4579" s="151"/>
      <c r="CVU4579" s="151"/>
      <c r="CVV4579" s="151"/>
      <c r="CVW4579" s="151"/>
      <c r="CVX4579" s="151"/>
      <c r="CVY4579" s="151"/>
      <c r="CVZ4579" s="151"/>
      <c r="CWA4579" s="151"/>
      <c r="CWB4579" s="151"/>
      <c r="CWC4579" s="151"/>
      <c r="CWD4579" s="151"/>
      <c r="CWE4579" s="151"/>
      <c r="CWF4579" s="151"/>
      <c r="CWG4579" s="151"/>
      <c r="CWH4579" s="151"/>
      <c r="CWI4579" s="151"/>
      <c r="CWJ4579" s="151"/>
      <c r="CWK4579" s="151"/>
      <c r="CWL4579" s="151"/>
      <c r="CWM4579" s="151"/>
      <c r="CWN4579" s="151"/>
      <c r="CWO4579" s="151"/>
      <c r="CWP4579" s="151"/>
      <c r="CWQ4579" s="151"/>
      <c r="CWR4579" s="151"/>
      <c r="CWS4579" s="151"/>
      <c r="CWT4579" s="151"/>
      <c r="CWU4579" s="151"/>
      <c r="CWV4579" s="151"/>
      <c r="CWW4579" s="151"/>
      <c r="CWX4579" s="151"/>
      <c r="CWY4579" s="151"/>
      <c r="CWZ4579" s="151"/>
      <c r="CXA4579" s="151"/>
      <c r="CXB4579" s="151"/>
      <c r="CXC4579" s="151"/>
      <c r="CXD4579" s="151"/>
      <c r="CXE4579" s="151"/>
      <c r="CXF4579" s="151"/>
      <c r="CXG4579" s="151"/>
      <c r="CXH4579" s="151"/>
      <c r="CXI4579" s="151"/>
      <c r="CXJ4579" s="151"/>
      <c r="CXK4579" s="151"/>
      <c r="CXL4579" s="151"/>
      <c r="CXM4579" s="151"/>
      <c r="CXN4579" s="151"/>
      <c r="CXO4579" s="151"/>
      <c r="CXP4579" s="151"/>
      <c r="CXQ4579" s="151"/>
      <c r="CXR4579" s="151"/>
      <c r="CXS4579" s="151"/>
      <c r="CXT4579" s="151"/>
      <c r="CXU4579" s="151"/>
      <c r="CXV4579" s="151"/>
      <c r="CXW4579" s="151"/>
      <c r="CXX4579" s="151"/>
      <c r="CXY4579" s="151"/>
      <c r="CXZ4579" s="151"/>
      <c r="CYA4579" s="151"/>
      <c r="CYB4579" s="151"/>
      <c r="CYC4579" s="151"/>
      <c r="CYD4579" s="151"/>
      <c r="CYE4579" s="151"/>
      <c r="CYF4579" s="151"/>
      <c r="CYG4579" s="151"/>
      <c r="CYH4579" s="151"/>
      <c r="CYI4579" s="151"/>
      <c r="CYJ4579" s="151"/>
      <c r="CYK4579" s="151"/>
      <c r="CYL4579" s="151"/>
      <c r="CYM4579" s="151"/>
      <c r="CYN4579" s="151"/>
      <c r="CYO4579" s="151"/>
      <c r="CYP4579" s="151"/>
      <c r="CYQ4579" s="151"/>
      <c r="CYR4579" s="151"/>
      <c r="CYS4579" s="151"/>
      <c r="CYT4579" s="151"/>
      <c r="CYU4579" s="151"/>
      <c r="CYV4579" s="151"/>
      <c r="CYW4579" s="151"/>
      <c r="CYX4579" s="151"/>
      <c r="CYY4579" s="151"/>
      <c r="CYZ4579" s="151"/>
      <c r="CZA4579" s="151"/>
      <c r="CZB4579" s="151"/>
      <c r="CZC4579" s="151"/>
      <c r="CZD4579" s="151"/>
      <c r="CZE4579" s="151"/>
      <c r="CZF4579" s="151"/>
      <c r="CZG4579" s="151"/>
      <c r="CZH4579" s="151"/>
      <c r="CZI4579" s="151"/>
      <c r="CZJ4579" s="151"/>
      <c r="CZK4579" s="151"/>
      <c r="CZL4579" s="151"/>
      <c r="CZM4579" s="151"/>
      <c r="CZN4579" s="151"/>
      <c r="CZO4579" s="151"/>
      <c r="CZP4579" s="151"/>
      <c r="CZQ4579" s="151"/>
      <c r="CZR4579" s="151"/>
      <c r="CZS4579" s="151"/>
      <c r="CZT4579" s="151"/>
      <c r="CZU4579" s="151"/>
      <c r="CZV4579" s="151"/>
      <c r="CZW4579" s="151"/>
      <c r="CZX4579" s="151"/>
      <c r="CZY4579" s="151"/>
      <c r="CZZ4579" s="151"/>
      <c r="DAA4579" s="151"/>
      <c r="DAB4579" s="151"/>
      <c r="DAC4579" s="151"/>
      <c r="DAD4579" s="151"/>
      <c r="DAE4579" s="151"/>
      <c r="DAF4579" s="151"/>
      <c r="DAG4579" s="151"/>
      <c r="DAH4579" s="151"/>
      <c r="DAI4579" s="151"/>
      <c r="DAJ4579" s="151"/>
      <c r="DAK4579" s="151"/>
      <c r="DAL4579" s="151"/>
      <c r="DAM4579" s="151"/>
      <c r="DAN4579" s="151"/>
      <c r="DAO4579" s="151"/>
      <c r="DAP4579" s="151"/>
      <c r="DAQ4579" s="151"/>
      <c r="DAR4579" s="151"/>
      <c r="DAS4579" s="151"/>
      <c r="DAT4579" s="151"/>
      <c r="DAU4579" s="151"/>
      <c r="DAV4579" s="151"/>
      <c r="DAW4579" s="151"/>
      <c r="DAX4579" s="151"/>
      <c r="DAY4579" s="151"/>
      <c r="DAZ4579" s="151"/>
      <c r="DBA4579" s="151"/>
      <c r="DBB4579" s="151"/>
      <c r="DBC4579" s="151"/>
      <c r="DBD4579" s="151"/>
      <c r="DBE4579" s="151"/>
      <c r="DBF4579" s="151"/>
      <c r="DBG4579" s="151"/>
      <c r="DBH4579" s="151"/>
      <c r="DBI4579" s="151"/>
      <c r="DBJ4579" s="151"/>
      <c r="DBK4579" s="151"/>
      <c r="DBL4579" s="151"/>
      <c r="DBM4579" s="151"/>
      <c r="DBN4579" s="151"/>
      <c r="DBO4579" s="151"/>
      <c r="DBP4579" s="151"/>
      <c r="DBQ4579" s="151"/>
      <c r="DBR4579" s="151"/>
      <c r="DBS4579" s="151"/>
      <c r="DBT4579" s="151"/>
      <c r="DBU4579" s="151"/>
      <c r="DBV4579" s="151"/>
      <c r="DBW4579" s="151"/>
      <c r="DBX4579" s="151"/>
      <c r="DBY4579" s="151"/>
      <c r="DBZ4579" s="151"/>
      <c r="DCA4579" s="151"/>
      <c r="DCB4579" s="151"/>
      <c r="DCC4579" s="151"/>
      <c r="DCD4579" s="151"/>
      <c r="DCE4579" s="151"/>
      <c r="DCF4579" s="151"/>
      <c r="DCG4579" s="151"/>
      <c r="DCH4579" s="151"/>
      <c r="DCI4579" s="151"/>
      <c r="DCJ4579" s="151"/>
      <c r="DCK4579" s="151"/>
      <c r="DCL4579" s="151"/>
      <c r="DCM4579" s="151"/>
      <c r="DCN4579" s="151"/>
      <c r="DCO4579" s="151"/>
      <c r="DCP4579" s="151"/>
      <c r="DCQ4579" s="151"/>
      <c r="DCR4579" s="151"/>
      <c r="DCS4579" s="151"/>
      <c r="DCT4579" s="151"/>
      <c r="DCU4579" s="151"/>
      <c r="DCV4579" s="151"/>
      <c r="DCW4579" s="151"/>
      <c r="DCX4579" s="151"/>
      <c r="DCY4579" s="151"/>
      <c r="DCZ4579" s="151"/>
      <c r="DDA4579" s="151"/>
      <c r="DDB4579" s="151"/>
      <c r="DDC4579" s="151"/>
      <c r="DDD4579" s="151"/>
      <c r="DDE4579" s="151"/>
      <c r="DDF4579" s="151"/>
      <c r="DDG4579" s="151"/>
      <c r="DDH4579" s="151"/>
      <c r="DDI4579" s="151"/>
      <c r="DDJ4579" s="151"/>
      <c r="DDK4579" s="151"/>
      <c r="DDL4579" s="151"/>
      <c r="DDM4579" s="151"/>
      <c r="DDN4579" s="151"/>
      <c r="DDO4579" s="151"/>
      <c r="DDP4579" s="151"/>
      <c r="DDQ4579" s="151"/>
      <c r="DDR4579" s="151"/>
      <c r="DDS4579" s="151"/>
      <c r="DDT4579" s="151"/>
      <c r="DDU4579" s="151"/>
      <c r="DDV4579" s="151"/>
      <c r="DDW4579" s="151"/>
      <c r="DDX4579" s="151"/>
      <c r="DDY4579" s="151"/>
      <c r="DDZ4579" s="151"/>
      <c r="DEA4579" s="151"/>
      <c r="DEB4579" s="151"/>
      <c r="DEC4579" s="151"/>
      <c r="DED4579" s="151"/>
      <c r="DEE4579" s="151"/>
      <c r="DEF4579" s="151"/>
      <c r="DEG4579" s="151"/>
      <c r="DEH4579" s="151"/>
      <c r="DEI4579" s="151"/>
      <c r="DEJ4579" s="151"/>
      <c r="DEK4579" s="151"/>
      <c r="DEL4579" s="151"/>
      <c r="DEM4579" s="151"/>
      <c r="DEN4579" s="151"/>
      <c r="DEO4579" s="151"/>
      <c r="DEP4579" s="151"/>
      <c r="DEQ4579" s="151"/>
      <c r="DER4579" s="151"/>
      <c r="DES4579" s="151"/>
      <c r="DET4579" s="151"/>
      <c r="DEU4579" s="151"/>
      <c r="DEV4579" s="151"/>
      <c r="DEW4579" s="151"/>
      <c r="DEX4579" s="151"/>
      <c r="DEY4579" s="151"/>
      <c r="DEZ4579" s="151"/>
      <c r="DFA4579" s="151"/>
      <c r="DFB4579" s="151"/>
      <c r="DFC4579" s="151"/>
      <c r="DFD4579" s="151"/>
      <c r="DFE4579" s="151"/>
      <c r="DFF4579" s="151"/>
      <c r="DFG4579" s="151"/>
      <c r="DFH4579" s="151"/>
      <c r="DFI4579" s="151"/>
      <c r="DFJ4579" s="151"/>
      <c r="DFK4579" s="151"/>
      <c r="DFL4579" s="151"/>
      <c r="DFM4579" s="151"/>
      <c r="DFN4579" s="151"/>
      <c r="DFO4579" s="151"/>
      <c r="DFP4579" s="151"/>
      <c r="DFQ4579" s="151"/>
      <c r="DFR4579" s="151"/>
      <c r="DFS4579" s="151"/>
      <c r="DFT4579" s="151"/>
      <c r="DFU4579" s="151"/>
      <c r="DFV4579" s="151"/>
      <c r="DFW4579" s="151"/>
      <c r="DFX4579" s="151"/>
      <c r="DFY4579" s="151"/>
      <c r="DFZ4579" s="151"/>
      <c r="DGA4579" s="151"/>
      <c r="DGB4579" s="151"/>
      <c r="DGC4579" s="151"/>
      <c r="DGD4579" s="151"/>
      <c r="DGE4579" s="151"/>
      <c r="DGF4579" s="151"/>
      <c r="DGG4579" s="151"/>
      <c r="DGH4579" s="151"/>
      <c r="DGI4579" s="151"/>
      <c r="DGJ4579" s="151"/>
      <c r="DGK4579" s="151"/>
      <c r="DGL4579" s="151"/>
      <c r="DGM4579" s="151"/>
      <c r="DGN4579" s="151"/>
      <c r="DGO4579" s="151"/>
      <c r="DGP4579" s="151"/>
      <c r="DGQ4579" s="151"/>
      <c r="DGR4579" s="151"/>
      <c r="DGS4579" s="151"/>
      <c r="DGT4579" s="151"/>
      <c r="DGU4579" s="151"/>
      <c r="DGV4579" s="151"/>
      <c r="DGW4579" s="151"/>
      <c r="DGX4579" s="151"/>
      <c r="DGY4579" s="151"/>
      <c r="DGZ4579" s="151"/>
      <c r="DHA4579" s="151"/>
      <c r="DHB4579" s="151"/>
      <c r="DHC4579" s="151"/>
      <c r="DHD4579" s="151"/>
      <c r="DHE4579" s="151"/>
      <c r="DHF4579" s="151"/>
      <c r="DHG4579" s="151"/>
      <c r="DHH4579" s="151"/>
      <c r="DHI4579" s="151"/>
      <c r="DHJ4579" s="151"/>
      <c r="DHK4579" s="151"/>
      <c r="DHL4579" s="151"/>
      <c r="DHM4579" s="151"/>
      <c r="DHN4579" s="151"/>
      <c r="DHO4579" s="151"/>
      <c r="DHP4579" s="151"/>
      <c r="DHQ4579" s="151"/>
      <c r="DHR4579" s="151"/>
      <c r="DHS4579" s="151"/>
      <c r="DHT4579" s="151"/>
      <c r="DHU4579" s="151"/>
      <c r="DHV4579" s="151"/>
      <c r="DHW4579" s="151"/>
      <c r="DHX4579" s="151"/>
      <c r="DHY4579" s="151"/>
      <c r="DHZ4579" s="151"/>
      <c r="DIA4579" s="151"/>
      <c r="DIB4579" s="151"/>
      <c r="DIC4579" s="151"/>
      <c r="DID4579" s="151"/>
      <c r="DIE4579" s="151"/>
      <c r="DIF4579" s="151"/>
      <c r="DIG4579" s="151"/>
      <c r="DIH4579" s="151"/>
      <c r="DII4579" s="151"/>
      <c r="DIJ4579" s="151"/>
      <c r="DIK4579" s="151"/>
      <c r="DIL4579" s="151"/>
      <c r="DIM4579" s="151"/>
      <c r="DIN4579" s="151"/>
      <c r="DIO4579" s="151"/>
      <c r="DIP4579" s="151"/>
      <c r="DIQ4579" s="151"/>
      <c r="DIR4579" s="151"/>
      <c r="DIS4579" s="151"/>
      <c r="DIT4579" s="151"/>
      <c r="DIU4579" s="151"/>
      <c r="DIV4579" s="151"/>
      <c r="DIW4579" s="151"/>
      <c r="DIX4579" s="151"/>
      <c r="DIY4579" s="151"/>
      <c r="DIZ4579" s="151"/>
      <c r="DJA4579" s="151"/>
      <c r="DJB4579" s="151"/>
      <c r="DJC4579" s="151"/>
      <c r="DJD4579" s="151"/>
      <c r="DJE4579" s="151"/>
      <c r="DJF4579" s="151"/>
      <c r="DJG4579" s="151"/>
      <c r="DJH4579" s="151"/>
      <c r="DJI4579" s="151"/>
      <c r="DJJ4579" s="151"/>
      <c r="DJK4579" s="151"/>
      <c r="DJL4579" s="151"/>
      <c r="DJM4579" s="151"/>
      <c r="DJN4579" s="151"/>
      <c r="DJO4579" s="151"/>
      <c r="DJP4579" s="151"/>
      <c r="DJQ4579" s="151"/>
      <c r="DJR4579" s="151"/>
      <c r="DJS4579" s="151"/>
      <c r="DJT4579" s="151"/>
      <c r="DJU4579" s="151"/>
      <c r="DJV4579" s="151"/>
      <c r="DJW4579" s="151"/>
      <c r="DJX4579" s="151"/>
      <c r="DJY4579" s="151"/>
      <c r="DJZ4579" s="151"/>
      <c r="DKA4579" s="151"/>
      <c r="DKB4579" s="151"/>
      <c r="DKC4579" s="151"/>
      <c r="DKD4579" s="151"/>
      <c r="DKE4579" s="151"/>
      <c r="DKF4579" s="151"/>
      <c r="DKG4579" s="151"/>
      <c r="DKH4579" s="151"/>
      <c r="DKI4579" s="151"/>
      <c r="DKJ4579" s="151"/>
      <c r="DKK4579" s="151"/>
      <c r="DKL4579" s="151"/>
      <c r="DKM4579" s="151"/>
      <c r="DKN4579" s="151"/>
      <c r="DKO4579" s="151"/>
      <c r="DKP4579" s="151"/>
      <c r="DKQ4579" s="151"/>
      <c r="DKR4579" s="151"/>
      <c r="DKS4579" s="151"/>
      <c r="DKT4579" s="151"/>
      <c r="DKU4579" s="151"/>
      <c r="DKV4579" s="151"/>
      <c r="DKW4579" s="151"/>
      <c r="DKX4579" s="151"/>
      <c r="DKY4579" s="151"/>
      <c r="DKZ4579" s="151"/>
      <c r="DLA4579" s="151"/>
      <c r="DLB4579" s="151"/>
      <c r="DLC4579" s="151"/>
      <c r="DLD4579" s="151"/>
      <c r="DLE4579" s="151"/>
      <c r="DLF4579" s="151"/>
      <c r="DLG4579" s="151"/>
      <c r="DLH4579" s="151"/>
      <c r="DLI4579" s="151"/>
      <c r="DLJ4579" s="151"/>
      <c r="DLK4579" s="151"/>
      <c r="DLL4579" s="151"/>
      <c r="DLM4579" s="151"/>
      <c r="DLN4579" s="151"/>
      <c r="DLO4579" s="151"/>
      <c r="DLP4579" s="151"/>
      <c r="DLQ4579" s="151"/>
      <c r="DLR4579" s="151"/>
      <c r="DLS4579" s="151"/>
      <c r="DLT4579" s="151"/>
      <c r="DLU4579" s="151"/>
      <c r="DLV4579" s="151"/>
      <c r="DLW4579" s="151"/>
      <c r="DLX4579" s="151"/>
      <c r="DLY4579" s="151"/>
      <c r="DLZ4579" s="151"/>
      <c r="DMA4579" s="151"/>
      <c r="DMB4579" s="151"/>
      <c r="DMC4579" s="151"/>
      <c r="DMD4579" s="151"/>
      <c r="DME4579" s="151"/>
      <c r="DMF4579" s="151"/>
      <c r="DMG4579" s="151"/>
      <c r="DMH4579" s="151"/>
      <c r="DMI4579" s="151"/>
      <c r="DMJ4579" s="151"/>
      <c r="DMK4579" s="151"/>
      <c r="DML4579" s="151"/>
      <c r="DMM4579" s="151"/>
      <c r="DMN4579" s="151"/>
      <c r="DMO4579" s="151"/>
      <c r="DMP4579" s="151"/>
      <c r="DMQ4579" s="151"/>
      <c r="DMR4579" s="151"/>
      <c r="DMS4579" s="151"/>
      <c r="DMT4579" s="151"/>
      <c r="DMU4579" s="151"/>
      <c r="DMV4579" s="151"/>
      <c r="DMW4579" s="151"/>
      <c r="DMX4579" s="151"/>
      <c r="DMY4579" s="151"/>
      <c r="DMZ4579" s="151"/>
      <c r="DNA4579" s="151"/>
      <c r="DNB4579" s="151"/>
      <c r="DNC4579" s="151"/>
      <c r="DND4579" s="151"/>
      <c r="DNE4579" s="151"/>
      <c r="DNF4579" s="151"/>
      <c r="DNG4579" s="151"/>
      <c r="DNH4579" s="151"/>
      <c r="DNI4579" s="151"/>
      <c r="DNJ4579" s="151"/>
      <c r="DNK4579" s="151"/>
      <c r="DNL4579" s="151"/>
      <c r="DNM4579" s="151"/>
      <c r="DNN4579" s="151"/>
      <c r="DNO4579" s="151"/>
      <c r="DNP4579" s="151"/>
      <c r="DNQ4579" s="151"/>
      <c r="DNR4579" s="151"/>
      <c r="DNS4579" s="151"/>
      <c r="DNT4579" s="151"/>
      <c r="DNU4579" s="151"/>
      <c r="DNV4579" s="151"/>
      <c r="DNW4579" s="151"/>
      <c r="DNX4579" s="151"/>
      <c r="DNY4579" s="151"/>
      <c r="DNZ4579" s="151"/>
      <c r="DOA4579" s="151"/>
      <c r="DOB4579" s="151"/>
      <c r="DOC4579" s="151"/>
      <c r="DOD4579" s="151"/>
      <c r="DOE4579" s="151"/>
      <c r="DOF4579" s="151"/>
      <c r="DOG4579" s="151"/>
      <c r="DOH4579" s="151"/>
      <c r="DOI4579" s="151"/>
      <c r="DOJ4579" s="151"/>
      <c r="DOK4579" s="151"/>
      <c r="DOL4579" s="151"/>
      <c r="DOM4579" s="151"/>
      <c r="DON4579" s="151"/>
      <c r="DOO4579" s="151"/>
      <c r="DOP4579" s="151"/>
      <c r="DOQ4579" s="151"/>
      <c r="DOR4579" s="151"/>
      <c r="DOS4579" s="151"/>
      <c r="DOT4579" s="151"/>
      <c r="DOU4579" s="151"/>
      <c r="DOV4579" s="151"/>
      <c r="DOW4579" s="151"/>
      <c r="DOX4579" s="151"/>
      <c r="DOY4579" s="151"/>
      <c r="DOZ4579" s="151"/>
      <c r="DPA4579" s="151"/>
      <c r="DPB4579" s="151"/>
      <c r="DPC4579" s="151"/>
      <c r="DPD4579" s="151"/>
      <c r="DPE4579" s="151"/>
      <c r="DPF4579" s="151"/>
      <c r="DPG4579" s="151"/>
      <c r="DPH4579" s="151"/>
      <c r="DPI4579" s="151"/>
      <c r="DPJ4579" s="151"/>
      <c r="DPK4579" s="151"/>
      <c r="DPL4579" s="151"/>
      <c r="DPM4579" s="151"/>
      <c r="DPN4579" s="151"/>
      <c r="DPO4579" s="151"/>
      <c r="DPP4579" s="151"/>
      <c r="DPQ4579" s="151"/>
      <c r="DPR4579" s="151"/>
      <c r="DPS4579" s="151"/>
      <c r="DPT4579" s="151"/>
      <c r="DPU4579" s="151"/>
      <c r="DPV4579" s="151"/>
      <c r="DPW4579" s="151"/>
      <c r="DPX4579" s="151"/>
      <c r="DPY4579" s="151"/>
      <c r="DPZ4579" s="151"/>
      <c r="DQA4579" s="151"/>
      <c r="DQB4579" s="151"/>
      <c r="DQC4579" s="151"/>
      <c r="DQD4579" s="151"/>
      <c r="DQE4579" s="151"/>
      <c r="DQF4579" s="151"/>
      <c r="DQG4579" s="151"/>
      <c r="DQH4579" s="151"/>
      <c r="DQI4579" s="151"/>
      <c r="DQJ4579" s="151"/>
      <c r="DQK4579" s="151"/>
      <c r="DQL4579" s="151"/>
      <c r="DQM4579" s="151"/>
      <c r="DQN4579" s="151"/>
      <c r="DQO4579" s="151"/>
      <c r="DQP4579" s="151"/>
      <c r="DQQ4579" s="151"/>
      <c r="DQR4579" s="151"/>
      <c r="DQS4579" s="151"/>
      <c r="DQT4579" s="151"/>
      <c r="DQU4579" s="151"/>
      <c r="DQV4579" s="151"/>
      <c r="DQW4579" s="151"/>
      <c r="DQX4579" s="151"/>
      <c r="DQY4579" s="151"/>
      <c r="DQZ4579" s="151"/>
      <c r="DRA4579" s="151"/>
      <c r="DRB4579" s="151"/>
      <c r="DRC4579" s="151"/>
      <c r="DRD4579" s="151"/>
      <c r="DRE4579" s="151"/>
      <c r="DRF4579" s="151"/>
      <c r="DRG4579" s="151"/>
      <c r="DRH4579" s="151"/>
      <c r="DRI4579" s="151"/>
      <c r="DRJ4579" s="151"/>
      <c r="DRK4579" s="151"/>
      <c r="DRL4579" s="151"/>
      <c r="DRM4579" s="151"/>
      <c r="DRN4579" s="151"/>
      <c r="DRO4579" s="151"/>
      <c r="DRP4579" s="151"/>
      <c r="DRQ4579" s="151"/>
      <c r="DRR4579" s="151"/>
      <c r="DRS4579" s="151"/>
      <c r="DRT4579" s="151"/>
      <c r="DRU4579" s="151"/>
      <c r="DRV4579" s="151"/>
      <c r="DRW4579" s="151"/>
      <c r="DRX4579" s="151"/>
      <c r="DRY4579" s="151"/>
      <c r="DRZ4579" s="151"/>
      <c r="DSA4579" s="151"/>
      <c r="DSB4579" s="151"/>
      <c r="DSC4579" s="151"/>
      <c r="DSD4579" s="151"/>
      <c r="DSE4579" s="151"/>
      <c r="DSF4579" s="151"/>
      <c r="DSG4579" s="151"/>
      <c r="DSH4579" s="151"/>
      <c r="DSI4579" s="151"/>
      <c r="DSJ4579" s="151"/>
      <c r="DSK4579" s="151"/>
      <c r="DSL4579" s="151"/>
      <c r="DSM4579" s="151"/>
      <c r="DSN4579" s="151"/>
      <c r="DSO4579" s="151"/>
      <c r="DSP4579" s="151"/>
      <c r="DSQ4579" s="151"/>
      <c r="DSR4579" s="151"/>
      <c r="DSS4579" s="151"/>
      <c r="DST4579" s="151"/>
      <c r="DSU4579" s="151"/>
      <c r="DSV4579" s="151"/>
      <c r="DSW4579" s="151"/>
      <c r="DSX4579" s="151"/>
      <c r="DSY4579" s="151"/>
      <c r="DSZ4579" s="151"/>
      <c r="DTA4579" s="151"/>
      <c r="DTB4579" s="151"/>
      <c r="DTC4579" s="151"/>
      <c r="DTD4579" s="151"/>
      <c r="DTE4579" s="151"/>
      <c r="DTF4579" s="151"/>
      <c r="DTG4579" s="151"/>
      <c r="DTH4579" s="151"/>
      <c r="DTI4579" s="151"/>
      <c r="DTJ4579" s="151"/>
      <c r="DTK4579" s="151"/>
      <c r="DTL4579" s="151"/>
      <c r="DTM4579" s="151"/>
      <c r="DTN4579" s="151"/>
      <c r="DTO4579" s="151"/>
      <c r="DTP4579" s="151"/>
      <c r="DTQ4579" s="151"/>
      <c r="DTR4579" s="151"/>
      <c r="DTS4579" s="151"/>
      <c r="DTT4579" s="151"/>
      <c r="DTU4579" s="151"/>
      <c r="DTV4579" s="151"/>
      <c r="DTW4579" s="151"/>
      <c r="DTX4579" s="151"/>
      <c r="DTY4579" s="151"/>
      <c r="DTZ4579" s="151"/>
      <c r="DUA4579" s="151"/>
      <c r="DUB4579" s="151"/>
      <c r="DUC4579" s="151"/>
      <c r="DUD4579" s="151"/>
      <c r="DUE4579" s="151"/>
      <c r="DUF4579" s="151"/>
      <c r="DUG4579" s="151"/>
      <c r="DUH4579" s="151"/>
      <c r="DUI4579" s="151"/>
      <c r="DUJ4579" s="151"/>
      <c r="DUK4579" s="151"/>
      <c r="DUL4579" s="151"/>
      <c r="DUM4579" s="151"/>
      <c r="DUN4579" s="151"/>
      <c r="DUO4579" s="151"/>
      <c r="DUP4579" s="151"/>
      <c r="DUQ4579" s="151"/>
      <c r="DUR4579" s="151"/>
      <c r="DUS4579" s="151"/>
      <c r="DUT4579" s="151"/>
      <c r="DUU4579" s="151"/>
      <c r="DUV4579" s="151"/>
      <c r="DUW4579" s="151"/>
      <c r="DUX4579" s="151"/>
      <c r="DUY4579" s="151"/>
      <c r="DUZ4579" s="151"/>
      <c r="DVA4579" s="151"/>
      <c r="DVB4579" s="151"/>
      <c r="DVC4579" s="151"/>
      <c r="DVD4579" s="151"/>
      <c r="DVE4579" s="151"/>
      <c r="DVF4579" s="151"/>
      <c r="DVG4579" s="151"/>
      <c r="DVH4579" s="151"/>
      <c r="DVI4579" s="151"/>
      <c r="DVJ4579" s="151"/>
      <c r="DVK4579" s="151"/>
      <c r="DVL4579" s="151"/>
      <c r="DVM4579" s="151"/>
      <c r="DVN4579" s="151"/>
      <c r="DVO4579" s="151"/>
      <c r="DVP4579" s="151"/>
      <c r="DVQ4579" s="151"/>
      <c r="DVR4579" s="151"/>
      <c r="DVS4579" s="151"/>
      <c r="DVT4579" s="151"/>
      <c r="DVU4579" s="151"/>
      <c r="DVV4579" s="151"/>
      <c r="DVW4579" s="151"/>
      <c r="DVX4579" s="151"/>
      <c r="DVY4579" s="151"/>
      <c r="DVZ4579" s="151"/>
      <c r="DWA4579" s="151"/>
      <c r="DWB4579" s="151"/>
      <c r="DWC4579" s="151"/>
      <c r="DWD4579" s="151"/>
      <c r="DWE4579" s="151"/>
      <c r="DWF4579" s="151"/>
      <c r="DWG4579" s="151"/>
      <c r="DWH4579" s="151"/>
      <c r="DWI4579" s="151"/>
      <c r="DWJ4579" s="151"/>
      <c r="DWK4579" s="151"/>
      <c r="DWL4579" s="151"/>
      <c r="DWM4579" s="151"/>
      <c r="DWN4579" s="151"/>
      <c r="DWO4579" s="151"/>
      <c r="DWP4579" s="151"/>
      <c r="DWQ4579" s="151"/>
      <c r="DWR4579" s="151"/>
      <c r="DWS4579" s="151"/>
      <c r="DWT4579" s="151"/>
      <c r="DWU4579" s="151"/>
      <c r="DWV4579" s="151"/>
      <c r="DWW4579" s="151"/>
      <c r="DWX4579" s="151"/>
      <c r="DWY4579" s="151"/>
      <c r="DWZ4579" s="151"/>
      <c r="DXA4579" s="151"/>
      <c r="DXB4579" s="151"/>
      <c r="DXC4579" s="151"/>
      <c r="DXD4579" s="151"/>
      <c r="DXE4579" s="151"/>
      <c r="DXF4579" s="151"/>
      <c r="DXG4579" s="151"/>
      <c r="DXH4579" s="151"/>
      <c r="DXI4579" s="151"/>
      <c r="DXJ4579" s="151"/>
      <c r="DXK4579" s="151"/>
      <c r="DXL4579" s="151"/>
      <c r="DXM4579" s="151"/>
      <c r="DXN4579" s="151"/>
      <c r="DXO4579" s="151"/>
      <c r="DXP4579" s="151"/>
      <c r="DXQ4579" s="151"/>
      <c r="DXR4579" s="151"/>
      <c r="DXS4579" s="151"/>
      <c r="DXT4579" s="151"/>
      <c r="DXU4579" s="151"/>
      <c r="DXV4579" s="151"/>
      <c r="DXW4579" s="151"/>
      <c r="DXX4579" s="151"/>
      <c r="DXY4579" s="151"/>
      <c r="DXZ4579" s="151"/>
      <c r="DYA4579" s="151"/>
      <c r="DYB4579" s="151"/>
      <c r="DYC4579" s="151"/>
      <c r="DYD4579" s="151"/>
      <c r="DYE4579" s="151"/>
      <c r="DYF4579" s="151"/>
      <c r="DYG4579" s="151"/>
      <c r="DYH4579" s="151"/>
      <c r="DYI4579" s="151"/>
      <c r="DYJ4579" s="151"/>
      <c r="DYK4579" s="151"/>
      <c r="DYL4579" s="151"/>
      <c r="DYM4579" s="151"/>
      <c r="DYN4579" s="151"/>
      <c r="DYO4579" s="151"/>
      <c r="DYP4579" s="151"/>
      <c r="DYQ4579" s="151"/>
      <c r="DYR4579" s="151"/>
      <c r="DYS4579" s="151"/>
      <c r="DYT4579" s="151"/>
      <c r="DYU4579" s="151"/>
      <c r="DYV4579" s="151"/>
      <c r="DYW4579" s="151"/>
      <c r="DYX4579" s="151"/>
      <c r="DYY4579" s="151"/>
      <c r="DYZ4579" s="151"/>
      <c r="DZA4579" s="151"/>
      <c r="DZB4579" s="151"/>
      <c r="DZC4579" s="151"/>
      <c r="DZD4579" s="151"/>
      <c r="DZE4579" s="151"/>
      <c r="DZF4579" s="151"/>
      <c r="DZG4579" s="151"/>
      <c r="DZH4579" s="151"/>
      <c r="DZI4579" s="151"/>
      <c r="DZJ4579" s="151"/>
      <c r="DZK4579" s="151"/>
      <c r="DZL4579" s="151"/>
      <c r="DZM4579" s="151"/>
      <c r="DZN4579" s="151"/>
      <c r="DZO4579" s="151"/>
      <c r="DZP4579" s="151"/>
      <c r="DZQ4579" s="151"/>
      <c r="DZR4579" s="151"/>
      <c r="DZS4579" s="151"/>
      <c r="DZT4579" s="151"/>
      <c r="DZU4579" s="151"/>
      <c r="DZV4579" s="151"/>
      <c r="DZW4579" s="151"/>
      <c r="DZX4579" s="151"/>
      <c r="DZY4579" s="151"/>
      <c r="DZZ4579" s="151"/>
      <c r="EAA4579" s="151"/>
      <c r="EAB4579" s="151"/>
      <c r="EAC4579" s="151"/>
      <c r="EAD4579" s="151"/>
      <c r="EAE4579" s="151"/>
      <c r="EAF4579" s="151"/>
      <c r="EAG4579" s="151"/>
      <c r="EAH4579" s="151"/>
      <c r="EAI4579" s="151"/>
      <c r="EAJ4579" s="151"/>
      <c r="EAK4579" s="151"/>
      <c r="EAL4579" s="151"/>
      <c r="EAM4579" s="151"/>
      <c r="EAN4579" s="151"/>
      <c r="EAO4579" s="151"/>
      <c r="EAP4579" s="151"/>
      <c r="EAQ4579" s="151"/>
      <c r="EAR4579" s="151"/>
      <c r="EAS4579" s="151"/>
      <c r="EAT4579" s="151"/>
      <c r="EAU4579" s="151"/>
      <c r="EAV4579" s="151"/>
      <c r="EAW4579" s="151"/>
      <c r="EAX4579" s="151"/>
      <c r="EAY4579" s="151"/>
      <c r="EAZ4579" s="151"/>
      <c r="EBA4579" s="151"/>
      <c r="EBB4579" s="151"/>
      <c r="EBC4579" s="151"/>
      <c r="EBD4579" s="151"/>
      <c r="EBE4579" s="151"/>
      <c r="EBF4579" s="151"/>
      <c r="EBG4579" s="151"/>
      <c r="EBH4579" s="151"/>
      <c r="EBI4579" s="151"/>
      <c r="EBJ4579" s="151"/>
      <c r="EBK4579" s="151"/>
      <c r="EBL4579" s="151"/>
      <c r="EBM4579" s="151"/>
      <c r="EBN4579" s="151"/>
      <c r="EBO4579" s="151"/>
      <c r="EBP4579" s="151"/>
      <c r="EBQ4579" s="151"/>
      <c r="EBR4579" s="151"/>
      <c r="EBS4579" s="151"/>
      <c r="EBT4579" s="151"/>
      <c r="EBU4579" s="151"/>
      <c r="EBV4579" s="151"/>
      <c r="EBW4579" s="151"/>
      <c r="EBX4579" s="151"/>
      <c r="EBY4579" s="151"/>
      <c r="EBZ4579" s="151"/>
      <c r="ECA4579" s="151"/>
      <c r="ECB4579" s="151"/>
      <c r="ECC4579" s="151"/>
      <c r="ECD4579" s="151"/>
      <c r="ECE4579" s="151"/>
      <c r="ECF4579" s="151"/>
      <c r="ECG4579" s="151"/>
      <c r="ECH4579" s="151"/>
      <c r="ECI4579" s="151"/>
      <c r="ECJ4579" s="151"/>
      <c r="ECK4579" s="151"/>
      <c r="ECL4579" s="151"/>
      <c r="ECM4579" s="151"/>
      <c r="ECN4579" s="151"/>
      <c r="ECO4579" s="151"/>
      <c r="ECP4579" s="151"/>
      <c r="ECQ4579" s="151"/>
      <c r="ECR4579" s="151"/>
      <c r="ECS4579" s="151"/>
      <c r="ECT4579" s="151"/>
      <c r="ECU4579" s="151"/>
      <c r="ECV4579" s="151"/>
      <c r="ECW4579" s="151"/>
      <c r="ECX4579" s="151"/>
      <c r="ECY4579" s="151"/>
      <c r="ECZ4579" s="151"/>
      <c r="EDA4579" s="151"/>
      <c r="EDB4579" s="151"/>
      <c r="EDC4579" s="151"/>
      <c r="EDD4579" s="151"/>
      <c r="EDE4579" s="151"/>
      <c r="EDF4579" s="151"/>
      <c r="EDG4579" s="151"/>
      <c r="EDH4579" s="151"/>
      <c r="EDI4579" s="151"/>
      <c r="EDJ4579" s="151"/>
      <c r="EDK4579" s="151"/>
      <c r="EDL4579" s="151"/>
      <c r="EDM4579" s="151"/>
      <c r="EDN4579" s="151"/>
      <c r="EDO4579" s="151"/>
      <c r="EDP4579" s="151"/>
      <c r="EDQ4579" s="151"/>
      <c r="EDR4579" s="151"/>
      <c r="EDS4579" s="151"/>
      <c r="EDT4579" s="151"/>
      <c r="EDU4579" s="151"/>
      <c r="EDV4579" s="151"/>
      <c r="EDW4579" s="151"/>
      <c r="EDX4579" s="151"/>
      <c r="EDY4579" s="151"/>
      <c r="EDZ4579" s="151"/>
      <c r="EEA4579" s="151"/>
      <c r="EEB4579" s="151"/>
      <c r="EEC4579" s="151"/>
      <c r="EED4579" s="151"/>
      <c r="EEE4579" s="151"/>
      <c r="EEF4579" s="151"/>
      <c r="EEG4579" s="151"/>
      <c r="EEH4579" s="151"/>
      <c r="EEI4579" s="151"/>
      <c r="EEJ4579" s="151"/>
      <c r="EEK4579" s="151"/>
      <c r="EEL4579" s="151"/>
      <c r="EEM4579" s="151"/>
      <c r="EEN4579" s="151"/>
      <c r="EEO4579" s="151"/>
      <c r="EEP4579" s="151"/>
      <c r="EEQ4579" s="151"/>
      <c r="EER4579" s="151"/>
      <c r="EES4579" s="151"/>
      <c r="EET4579" s="151"/>
      <c r="EEU4579" s="151"/>
      <c r="EEV4579" s="151"/>
      <c r="EEW4579" s="151"/>
      <c r="EEX4579" s="151"/>
      <c r="EEY4579" s="151"/>
      <c r="EEZ4579" s="151"/>
      <c r="EFA4579" s="151"/>
      <c r="EFB4579" s="151"/>
      <c r="EFC4579" s="151"/>
      <c r="EFD4579" s="151"/>
      <c r="EFE4579" s="151"/>
      <c r="EFF4579" s="151"/>
      <c r="EFG4579" s="151"/>
      <c r="EFH4579" s="151"/>
      <c r="EFI4579" s="151"/>
      <c r="EFJ4579" s="151"/>
      <c r="EFK4579" s="151"/>
      <c r="EFL4579" s="151"/>
      <c r="EFM4579" s="151"/>
      <c r="EFN4579" s="151"/>
      <c r="EFO4579" s="151"/>
      <c r="EFP4579" s="151"/>
      <c r="EFQ4579" s="151"/>
      <c r="EFR4579" s="151"/>
      <c r="EFS4579" s="151"/>
      <c r="EFT4579" s="151"/>
      <c r="EFU4579" s="151"/>
      <c r="EFV4579" s="151"/>
      <c r="EFW4579" s="151"/>
      <c r="EFX4579" s="151"/>
      <c r="EFY4579" s="151"/>
      <c r="EFZ4579" s="151"/>
      <c r="EGA4579" s="151"/>
      <c r="EGB4579" s="151"/>
      <c r="EGC4579" s="151"/>
      <c r="EGD4579" s="151"/>
      <c r="EGE4579" s="151"/>
      <c r="EGF4579" s="151"/>
      <c r="EGG4579" s="151"/>
      <c r="EGH4579" s="151"/>
      <c r="EGI4579" s="151"/>
      <c r="EGJ4579" s="151"/>
      <c r="EGK4579" s="151"/>
      <c r="EGL4579" s="151"/>
      <c r="EGM4579" s="151"/>
      <c r="EGN4579" s="151"/>
      <c r="EGO4579" s="151"/>
      <c r="EGP4579" s="151"/>
      <c r="EGQ4579" s="151"/>
      <c r="EGR4579" s="151"/>
      <c r="EGS4579" s="151"/>
      <c r="EGT4579" s="151"/>
      <c r="EGU4579" s="151"/>
      <c r="EGV4579" s="151"/>
      <c r="EGW4579" s="151"/>
      <c r="EGX4579" s="151"/>
      <c r="EGY4579" s="151"/>
      <c r="EGZ4579" s="151"/>
      <c r="EHA4579" s="151"/>
      <c r="EHB4579" s="151"/>
      <c r="EHC4579" s="151"/>
      <c r="EHD4579" s="151"/>
      <c r="EHE4579" s="151"/>
      <c r="EHF4579" s="151"/>
      <c r="EHG4579" s="151"/>
      <c r="EHH4579" s="151"/>
      <c r="EHI4579" s="151"/>
      <c r="EHJ4579" s="151"/>
      <c r="EHK4579" s="151"/>
      <c r="EHL4579" s="151"/>
      <c r="EHM4579" s="151"/>
      <c r="EHN4579" s="151"/>
      <c r="EHO4579" s="151"/>
      <c r="EHP4579" s="151"/>
      <c r="EHQ4579" s="151"/>
      <c r="EHR4579" s="151"/>
      <c r="EHS4579" s="151"/>
      <c r="EHT4579" s="151"/>
      <c r="EHU4579" s="151"/>
      <c r="EHV4579" s="151"/>
      <c r="EHW4579" s="151"/>
      <c r="EHX4579" s="151"/>
      <c r="EHY4579" s="151"/>
      <c r="EHZ4579" s="151"/>
      <c r="EIA4579" s="151"/>
      <c r="EIB4579" s="151"/>
      <c r="EIC4579" s="151"/>
      <c r="EID4579" s="151"/>
      <c r="EIE4579" s="151"/>
      <c r="EIF4579" s="151"/>
      <c r="EIG4579" s="151"/>
      <c r="EIH4579" s="151"/>
      <c r="EII4579" s="151"/>
      <c r="EIJ4579" s="151"/>
      <c r="EIK4579" s="151"/>
      <c r="EIL4579" s="151"/>
      <c r="EIM4579" s="151"/>
      <c r="EIN4579" s="151"/>
      <c r="EIO4579" s="151"/>
      <c r="EIP4579" s="151"/>
      <c r="EIQ4579" s="151"/>
      <c r="EIR4579" s="151"/>
      <c r="EIS4579" s="151"/>
      <c r="EIT4579" s="151"/>
      <c r="EIU4579" s="151"/>
      <c r="EIV4579" s="151"/>
      <c r="EIW4579" s="151"/>
      <c r="EIX4579" s="151"/>
      <c r="EIY4579" s="151"/>
      <c r="EIZ4579" s="151"/>
      <c r="EJA4579" s="151"/>
      <c r="EJB4579" s="151"/>
      <c r="EJC4579" s="151"/>
      <c r="EJD4579" s="151"/>
      <c r="EJE4579" s="151"/>
      <c r="EJF4579" s="151"/>
      <c r="EJG4579" s="151"/>
      <c r="EJH4579" s="151"/>
      <c r="EJI4579" s="151"/>
      <c r="EJJ4579" s="151"/>
      <c r="EJK4579" s="151"/>
      <c r="EJL4579" s="151"/>
      <c r="EJM4579" s="151"/>
      <c r="EJN4579" s="151"/>
      <c r="EJO4579" s="151"/>
      <c r="EJP4579" s="151"/>
      <c r="EJQ4579" s="151"/>
      <c r="EJR4579" s="151"/>
      <c r="EJS4579" s="151"/>
      <c r="EJT4579" s="151"/>
      <c r="EJU4579" s="151"/>
      <c r="EJV4579" s="151"/>
      <c r="EJW4579" s="151"/>
      <c r="EJX4579" s="151"/>
      <c r="EJY4579" s="151"/>
      <c r="EJZ4579" s="151"/>
      <c r="EKA4579" s="151"/>
      <c r="EKB4579" s="151"/>
      <c r="EKC4579" s="151"/>
      <c r="EKD4579" s="151"/>
      <c r="EKE4579" s="151"/>
      <c r="EKF4579" s="151"/>
      <c r="EKG4579" s="151"/>
      <c r="EKH4579" s="151"/>
      <c r="EKI4579" s="151"/>
      <c r="EKJ4579" s="151"/>
      <c r="EKK4579" s="151"/>
      <c r="EKL4579" s="151"/>
      <c r="EKM4579" s="151"/>
      <c r="EKN4579" s="151"/>
      <c r="EKO4579" s="151"/>
      <c r="EKP4579" s="151"/>
      <c r="EKQ4579" s="151"/>
      <c r="EKR4579" s="151"/>
      <c r="EKS4579" s="151"/>
      <c r="EKT4579" s="151"/>
      <c r="EKU4579" s="151"/>
      <c r="EKV4579" s="151"/>
      <c r="EKW4579" s="151"/>
      <c r="EKX4579" s="151"/>
      <c r="EKY4579" s="151"/>
      <c r="EKZ4579" s="151"/>
      <c r="ELA4579" s="151"/>
      <c r="ELB4579" s="151"/>
      <c r="ELC4579" s="151"/>
      <c r="ELD4579" s="151"/>
      <c r="ELE4579" s="151"/>
      <c r="ELF4579" s="151"/>
      <c r="ELG4579" s="151"/>
      <c r="ELH4579" s="151"/>
      <c r="ELI4579" s="151"/>
      <c r="ELJ4579" s="151"/>
      <c r="ELK4579" s="151"/>
      <c r="ELL4579" s="151"/>
      <c r="ELM4579" s="151"/>
      <c r="ELN4579" s="151"/>
      <c r="ELO4579" s="151"/>
      <c r="ELP4579" s="151"/>
      <c r="ELQ4579" s="151"/>
      <c r="ELR4579" s="151"/>
      <c r="ELS4579" s="151"/>
      <c r="ELT4579" s="151"/>
      <c r="ELU4579" s="151"/>
      <c r="ELV4579" s="151"/>
      <c r="ELW4579" s="151"/>
      <c r="ELX4579" s="151"/>
      <c r="ELY4579" s="151"/>
      <c r="ELZ4579" s="151"/>
      <c r="EMA4579" s="151"/>
      <c r="EMB4579" s="151"/>
      <c r="EMC4579" s="151"/>
      <c r="EMD4579" s="151"/>
      <c r="EME4579" s="151"/>
      <c r="EMF4579" s="151"/>
      <c r="EMG4579" s="151"/>
      <c r="EMH4579" s="151"/>
      <c r="EMI4579" s="151"/>
      <c r="EMJ4579" s="151"/>
      <c r="EMK4579" s="151"/>
      <c r="EML4579" s="151"/>
      <c r="EMM4579" s="151"/>
      <c r="EMN4579" s="151"/>
      <c r="EMO4579" s="151"/>
      <c r="EMP4579" s="151"/>
      <c r="EMQ4579" s="151"/>
      <c r="EMR4579" s="151"/>
      <c r="EMS4579" s="151"/>
      <c r="EMT4579" s="151"/>
      <c r="EMU4579" s="151"/>
      <c r="EMV4579" s="151"/>
      <c r="EMW4579" s="151"/>
      <c r="EMX4579" s="151"/>
      <c r="EMY4579" s="151"/>
      <c r="EMZ4579" s="151"/>
      <c r="ENA4579" s="151"/>
      <c r="ENB4579" s="151"/>
      <c r="ENC4579" s="151"/>
      <c r="END4579" s="151"/>
      <c r="ENE4579" s="151"/>
      <c r="ENF4579" s="151"/>
      <c r="ENG4579" s="151"/>
      <c r="ENH4579" s="151"/>
      <c r="ENI4579" s="151"/>
      <c r="ENJ4579" s="151"/>
      <c r="ENK4579" s="151"/>
      <c r="ENL4579" s="151"/>
      <c r="ENM4579" s="151"/>
      <c r="ENN4579" s="151"/>
      <c r="ENO4579" s="151"/>
      <c r="ENP4579" s="151"/>
      <c r="ENQ4579" s="151"/>
      <c r="ENR4579" s="151"/>
      <c r="ENS4579" s="151"/>
      <c r="ENT4579" s="151"/>
      <c r="ENU4579" s="151"/>
      <c r="ENV4579" s="151"/>
      <c r="ENW4579" s="151"/>
      <c r="ENX4579" s="151"/>
      <c r="ENY4579" s="151"/>
      <c r="ENZ4579" s="151"/>
      <c r="EOA4579" s="151"/>
      <c r="EOB4579" s="151"/>
      <c r="EOC4579" s="151"/>
      <c r="EOD4579" s="151"/>
      <c r="EOE4579" s="151"/>
      <c r="EOF4579" s="151"/>
      <c r="EOG4579" s="151"/>
      <c r="EOH4579" s="151"/>
      <c r="EOI4579" s="151"/>
      <c r="EOJ4579" s="151"/>
      <c r="EOK4579" s="151"/>
      <c r="EOL4579" s="151"/>
      <c r="EOM4579" s="151"/>
      <c r="EON4579" s="151"/>
      <c r="EOO4579" s="151"/>
      <c r="EOP4579" s="151"/>
      <c r="EOQ4579" s="151"/>
      <c r="EOR4579" s="151"/>
      <c r="EOS4579" s="151"/>
      <c r="EOT4579" s="151"/>
      <c r="EOU4579" s="151"/>
      <c r="EOV4579" s="151"/>
      <c r="EOW4579" s="151"/>
      <c r="EOX4579" s="151"/>
      <c r="EOY4579" s="151"/>
      <c r="EOZ4579" s="151"/>
      <c r="EPA4579" s="151"/>
      <c r="EPB4579" s="151"/>
      <c r="EPC4579" s="151"/>
      <c r="EPD4579" s="151"/>
      <c r="EPE4579" s="151"/>
      <c r="EPF4579" s="151"/>
      <c r="EPG4579" s="151"/>
      <c r="EPH4579" s="151"/>
      <c r="EPI4579" s="151"/>
      <c r="EPJ4579" s="151"/>
      <c r="EPK4579" s="151"/>
      <c r="EPL4579" s="151"/>
      <c r="EPM4579" s="151"/>
      <c r="EPN4579" s="151"/>
      <c r="EPO4579" s="151"/>
      <c r="EPP4579" s="151"/>
      <c r="EPQ4579" s="151"/>
      <c r="EPR4579" s="151"/>
      <c r="EPS4579" s="151"/>
      <c r="EPT4579" s="151"/>
      <c r="EPU4579" s="151"/>
      <c r="EPV4579" s="151"/>
      <c r="EPW4579" s="151"/>
      <c r="EPX4579" s="151"/>
      <c r="EPY4579" s="151"/>
      <c r="EPZ4579" s="151"/>
      <c r="EQA4579" s="151"/>
      <c r="EQB4579" s="151"/>
      <c r="EQC4579" s="151"/>
      <c r="EQD4579" s="151"/>
      <c r="EQE4579" s="151"/>
      <c r="EQF4579" s="151"/>
      <c r="EQG4579" s="151"/>
      <c r="EQH4579" s="151"/>
      <c r="EQI4579" s="151"/>
      <c r="EQJ4579" s="151"/>
      <c r="EQK4579" s="151"/>
      <c r="EQL4579" s="151"/>
      <c r="EQM4579" s="151"/>
      <c r="EQN4579" s="151"/>
      <c r="EQO4579" s="151"/>
      <c r="EQP4579" s="151"/>
      <c r="EQQ4579" s="151"/>
      <c r="EQR4579" s="151"/>
      <c r="EQS4579" s="151"/>
      <c r="EQT4579" s="151"/>
      <c r="EQU4579" s="151"/>
      <c r="EQV4579" s="151"/>
      <c r="EQW4579" s="151"/>
      <c r="EQX4579" s="151"/>
      <c r="EQY4579" s="151"/>
      <c r="EQZ4579" s="151"/>
      <c r="ERA4579" s="151"/>
      <c r="ERB4579" s="151"/>
      <c r="ERC4579" s="151"/>
      <c r="ERD4579" s="151"/>
      <c r="ERE4579" s="151"/>
      <c r="ERF4579" s="151"/>
      <c r="ERG4579" s="151"/>
      <c r="ERH4579" s="151"/>
      <c r="ERI4579" s="151"/>
      <c r="ERJ4579" s="151"/>
      <c r="ERK4579" s="151"/>
      <c r="ERL4579" s="151"/>
      <c r="ERM4579" s="151"/>
      <c r="ERN4579" s="151"/>
      <c r="ERO4579" s="151"/>
      <c r="ERP4579" s="151"/>
      <c r="ERQ4579" s="151"/>
      <c r="ERR4579" s="151"/>
      <c r="ERS4579" s="151"/>
      <c r="ERT4579" s="151"/>
      <c r="ERU4579" s="151"/>
      <c r="ERV4579" s="151"/>
      <c r="ERW4579" s="151"/>
      <c r="ERX4579" s="151"/>
      <c r="ERY4579" s="151"/>
      <c r="ERZ4579" s="151"/>
      <c r="ESA4579" s="151"/>
      <c r="ESB4579" s="151"/>
      <c r="ESC4579" s="151"/>
      <c r="ESD4579" s="151"/>
      <c r="ESE4579" s="151"/>
      <c r="ESF4579" s="151"/>
      <c r="ESG4579" s="151"/>
      <c r="ESH4579" s="151"/>
      <c r="ESI4579" s="151"/>
      <c r="ESJ4579" s="151"/>
      <c r="ESK4579" s="151"/>
      <c r="ESL4579" s="151"/>
      <c r="ESM4579" s="151"/>
      <c r="ESN4579" s="151"/>
      <c r="ESO4579" s="151"/>
      <c r="ESP4579" s="151"/>
      <c r="ESQ4579" s="151"/>
      <c r="ESR4579" s="151"/>
      <c r="ESS4579" s="151"/>
      <c r="EST4579" s="151"/>
      <c r="ESU4579" s="151"/>
      <c r="ESV4579" s="151"/>
      <c r="ESW4579" s="151"/>
      <c r="ESX4579" s="151"/>
      <c r="ESY4579" s="151"/>
      <c r="ESZ4579" s="151"/>
      <c r="ETA4579" s="151"/>
      <c r="ETB4579" s="151"/>
      <c r="ETC4579" s="151"/>
      <c r="ETD4579" s="151"/>
      <c r="ETE4579" s="151"/>
      <c r="ETF4579" s="151"/>
      <c r="ETG4579" s="151"/>
      <c r="ETH4579" s="151"/>
      <c r="ETI4579" s="151"/>
      <c r="ETJ4579" s="151"/>
      <c r="ETK4579" s="151"/>
      <c r="ETL4579" s="151"/>
      <c r="ETM4579" s="151"/>
      <c r="ETN4579" s="151"/>
      <c r="ETO4579" s="151"/>
      <c r="ETP4579" s="151"/>
      <c r="ETQ4579" s="151"/>
      <c r="ETR4579" s="151"/>
      <c r="ETS4579" s="151"/>
      <c r="ETT4579" s="151"/>
      <c r="ETU4579" s="151"/>
      <c r="ETV4579" s="151"/>
      <c r="ETW4579" s="151"/>
      <c r="ETX4579" s="151"/>
      <c r="ETY4579" s="151"/>
      <c r="ETZ4579" s="151"/>
      <c r="EUA4579" s="151"/>
      <c r="EUB4579" s="151"/>
      <c r="EUC4579" s="151"/>
      <c r="EUD4579" s="151"/>
      <c r="EUE4579" s="151"/>
      <c r="EUF4579" s="151"/>
      <c r="EUG4579" s="151"/>
      <c r="EUH4579" s="151"/>
      <c r="EUI4579" s="151"/>
      <c r="EUJ4579" s="151"/>
      <c r="EUK4579" s="151"/>
      <c r="EUL4579" s="151"/>
      <c r="EUM4579" s="151"/>
      <c r="EUN4579" s="151"/>
      <c r="EUO4579" s="151"/>
      <c r="EUP4579" s="151"/>
      <c r="EUQ4579" s="151"/>
      <c r="EUR4579" s="151"/>
      <c r="EUS4579" s="151"/>
      <c r="EUT4579" s="151"/>
      <c r="EUU4579" s="151"/>
      <c r="EUV4579" s="151"/>
      <c r="EUW4579" s="151"/>
      <c r="EUX4579" s="151"/>
      <c r="EUY4579" s="151"/>
      <c r="EUZ4579" s="151"/>
      <c r="EVA4579" s="151"/>
      <c r="EVB4579" s="151"/>
      <c r="EVC4579" s="151"/>
      <c r="EVD4579" s="151"/>
      <c r="EVE4579" s="151"/>
      <c r="EVF4579" s="151"/>
      <c r="EVG4579" s="151"/>
      <c r="EVH4579" s="151"/>
      <c r="EVI4579" s="151"/>
      <c r="EVJ4579" s="151"/>
      <c r="EVK4579" s="151"/>
      <c r="EVL4579" s="151"/>
      <c r="EVM4579" s="151"/>
      <c r="EVN4579" s="151"/>
      <c r="EVO4579" s="151"/>
      <c r="EVP4579" s="151"/>
      <c r="EVQ4579" s="151"/>
      <c r="EVR4579" s="151"/>
      <c r="EVS4579" s="151"/>
      <c r="EVT4579" s="151"/>
      <c r="EVU4579" s="151"/>
      <c r="EVV4579" s="151"/>
      <c r="EVW4579" s="151"/>
      <c r="EVX4579" s="151"/>
      <c r="EVY4579" s="151"/>
      <c r="EVZ4579" s="151"/>
      <c r="EWA4579" s="151"/>
      <c r="EWB4579" s="151"/>
      <c r="EWC4579" s="151"/>
      <c r="EWD4579" s="151"/>
      <c r="EWE4579" s="151"/>
      <c r="EWF4579" s="151"/>
      <c r="EWG4579" s="151"/>
      <c r="EWH4579" s="151"/>
      <c r="EWI4579" s="151"/>
      <c r="EWJ4579" s="151"/>
      <c r="EWK4579" s="151"/>
      <c r="EWL4579" s="151"/>
      <c r="EWM4579" s="151"/>
      <c r="EWN4579" s="151"/>
      <c r="EWO4579" s="151"/>
      <c r="EWP4579" s="151"/>
      <c r="EWQ4579" s="151"/>
      <c r="EWR4579" s="151"/>
      <c r="EWS4579" s="151"/>
      <c r="EWT4579" s="151"/>
      <c r="EWU4579" s="151"/>
      <c r="EWV4579" s="151"/>
      <c r="EWW4579" s="151"/>
      <c r="EWX4579" s="151"/>
      <c r="EWY4579" s="151"/>
      <c r="EWZ4579" s="151"/>
      <c r="EXA4579" s="151"/>
      <c r="EXB4579" s="151"/>
      <c r="EXC4579" s="151"/>
      <c r="EXD4579" s="151"/>
      <c r="EXE4579" s="151"/>
      <c r="EXF4579" s="151"/>
      <c r="EXG4579" s="151"/>
      <c r="EXH4579" s="151"/>
      <c r="EXI4579" s="151"/>
      <c r="EXJ4579" s="151"/>
      <c r="EXK4579" s="151"/>
      <c r="EXL4579" s="151"/>
      <c r="EXM4579" s="151"/>
      <c r="EXN4579" s="151"/>
      <c r="EXO4579" s="151"/>
      <c r="EXP4579" s="151"/>
      <c r="EXQ4579" s="151"/>
      <c r="EXR4579" s="151"/>
      <c r="EXS4579" s="151"/>
      <c r="EXT4579" s="151"/>
      <c r="EXU4579" s="151"/>
      <c r="EXV4579" s="151"/>
      <c r="EXW4579" s="151"/>
      <c r="EXX4579" s="151"/>
      <c r="EXY4579" s="151"/>
      <c r="EXZ4579" s="151"/>
      <c r="EYA4579" s="151"/>
      <c r="EYB4579" s="151"/>
      <c r="EYC4579" s="151"/>
      <c r="EYD4579" s="151"/>
      <c r="EYE4579" s="151"/>
      <c r="EYF4579" s="151"/>
      <c r="EYG4579" s="151"/>
      <c r="EYH4579" s="151"/>
      <c r="EYI4579" s="151"/>
      <c r="EYJ4579" s="151"/>
      <c r="EYK4579" s="151"/>
      <c r="EYL4579" s="151"/>
      <c r="EYM4579" s="151"/>
      <c r="EYN4579" s="151"/>
      <c r="EYO4579" s="151"/>
      <c r="EYP4579" s="151"/>
      <c r="EYQ4579" s="151"/>
      <c r="EYR4579" s="151"/>
      <c r="EYS4579" s="151"/>
      <c r="EYT4579" s="151"/>
      <c r="EYU4579" s="151"/>
      <c r="EYV4579" s="151"/>
      <c r="EYW4579" s="151"/>
      <c r="EYX4579" s="151"/>
      <c r="EYY4579" s="151"/>
      <c r="EYZ4579" s="151"/>
      <c r="EZA4579" s="151"/>
      <c r="EZB4579" s="151"/>
      <c r="EZC4579" s="151"/>
      <c r="EZD4579" s="151"/>
      <c r="EZE4579" s="151"/>
      <c r="EZF4579" s="151"/>
      <c r="EZG4579" s="151"/>
      <c r="EZH4579" s="151"/>
      <c r="EZI4579" s="151"/>
      <c r="EZJ4579" s="151"/>
      <c r="EZK4579" s="151"/>
      <c r="EZL4579" s="151"/>
      <c r="EZM4579" s="151"/>
      <c r="EZN4579" s="151"/>
      <c r="EZO4579" s="151"/>
      <c r="EZP4579" s="151"/>
      <c r="EZQ4579" s="151"/>
      <c r="EZR4579" s="151"/>
      <c r="EZS4579" s="151"/>
      <c r="EZT4579" s="151"/>
      <c r="EZU4579" s="151"/>
      <c r="EZV4579" s="151"/>
      <c r="EZW4579" s="151"/>
      <c r="EZX4579" s="151"/>
      <c r="EZY4579" s="151"/>
      <c r="EZZ4579" s="151"/>
      <c r="FAA4579" s="151"/>
      <c r="FAB4579" s="151"/>
      <c r="FAC4579" s="151"/>
      <c r="FAD4579" s="151"/>
      <c r="FAE4579" s="151"/>
      <c r="FAF4579" s="151"/>
      <c r="FAG4579" s="151"/>
      <c r="FAH4579" s="151"/>
      <c r="FAI4579" s="151"/>
      <c r="FAJ4579" s="151"/>
      <c r="FAK4579" s="151"/>
      <c r="FAL4579" s="151"/>
      <c r="FAM4579" s="151"/>
      <c r="FAN4579" s="151"/>
      <c r="FAO4579" s="151"/>
      <c r="FAP4579" s="151"/>
      <c r="FAQ4579" s="151"/>
      <c r="FAR4579" s="151"/>
      <c r="FAS4579" s="151"/>
      <c r="FAT4579" s="151"/>
      <c r="FAU4579" s="151"/>
      <c r="FAV4579" s="151"/>
      <c r="FAW4579" s="151"/>
      <c r="FAX4579" s="151"/>
      <c r="FAY4579" s="151"/>
      <c r="FAZ4579" s="151"/>
      <c r="FBA4579" s="151"/>
      <c r="FBB4579" s="151"/>
      <c r="FBC4579" s="151"/>
      <c r="FBD4579" s="151"/>
      <c r="FBE4579" s="151"/>
      <c r="FBF4579" s="151"/>
      <c r="FBG4579" s="151"/>
      <c r="FBH4579" s="151"/>
      <c r="FBI4579" s="151"/>
      <c r="FBJ4579" s="151"/>
      <c r="FBK4579" s="151"/>
      <c r="FBL4579" s="151"/>
      <c r="FBM4579" s="151"/>
      <c r="FBN4579" s="151"/>
      <c r="FBO4579" s="151"/>
      <c r="FBP4579" s="151"/>
      <c r="FBQ4579" s="151"/>
      <c r="FBR4579" s="151"/>
      <c r="FBS4579" s="151"/>
      <c r="FBT4579" s="151"/>
      <c r="FBU4579" s="151"/>
      <c r="FBV4579" s="151"/>
      <c r="FBW4579" s="151"/>
      <c r="FBX4579" s="151"/>
      <c r="FBY4579" s="151"/>
      <c r="FBZ4579" s="151"/>
      <c r="FCA4579" s="151"/>
      <c r="FCB4579" s="151"/>
      <c r="FCC4579" s="151"/>
      <c r="FCD4579" s="151"/>
      <c r="FCE4579" s="151"/>
      <c r="FCF4579" s="151"/>
      <c r="FCG4579" s="151"/>
      <c r="FCH4579" s="151"/>
      <c r="FCI4579" s="151"/>
      <c r="FCJ4579" s="151"/>
      <c r="FCK4579" s="151"/>
      <c r="FCL4579" s="151"/>
      <c r="FCM4579" s="151"/>
      <c r="FCN4579" s="151"/>
      <c r="FCO4579" s="151"/>
      <c r="FCP4579" s="151"/>
      <c r="FCQ4579" s="151"/>
      <c r="FCR4579" s="151"/>
      <c r="FCS4579" s="151"/>
      <c r="FCT4579" s="151"/>
      <c r="FCU4579" s="151"/>
      <c r="FCV4579" s="151"/>
      <c r="FCW4579" s="151"/>
      <c r="FCX4579" s="151"/>
      <c r="FCY4579" s="151"/>
      <c r="FCZ4579" s="151"/>
      <c r="FDA4579" s="151"/>
      <c r="FDB4579" s="151"/>
      <c r="FDC4579" s="151"/>
      <c r="FDD4579" s="151"/>
      <c r="FDE4579" s="151"/>
      <c r="FDF4579" s="151"/>
      <c r="FDG4579" s="151"/>
      <c r="FDH4579" s="151"/>
      <c r="FDI4579" s="151"/>
      <c r="FDJ4579" s="151"/>
      <c r="FDK4579" s="151"/>
      <c r="FDL4579" s="151"/>
      <c r="FDM4579" s="151"/>
      <c r="FDN4579" s="151"/>
      <c r="FDO4579" s="151"/>
      <c r="FDP4579" s="151"/>
      <c r="FDQ4579" s="151"/>
      <c r="FDR4579" s="151"/>
      <c r="FDS4579" s="151"/>
      <c r="FDT4579" s="151"/>
      <c r="FDU4579" s="151"/>
      <c r="FDV4579" s="151"/>
      <c r="FDW4579" s="151"/>
      <c r="FDX4579" s="151"/>
      <c r="FDY4579" s="151"/>
      <c r="FDZ4579" s="151"/>
      <c r="FEA4579" s="151"/>
      <c r="FEB4579" s="151"/>
      <c r="FEC4579" s="151"/>
      <c r="FED4579" s="151"/>
      <c r="FEE4579" s="151"/>
      <c r="FEF4579" s="151"/>
      <c r="FEG4579" s="151"/>
      <c r="FEH4579" s="151"/>
      <c r="FEI4579" s="151"/>
      <c r="FEJ4579" s="151"/>
      <c r="FEK4579" s="151"/>
      <c r="FEL4579" s="151"/>
      <c r="FEM4579" s="151"/>
      <c r="FEN4579" s="151"/>
      <c r="FEO4579" s="151"/>
      <c r="FEP4579" s="151"/>
      <c r="FEQ4579" s="151"/>
      <c r="FER4579" s="151"/>
      <c r="FES4579" s="151"/>
      <c r="FET4579" s="151"/>
      <c r="FEU4579" s="151"/>
      <c r="FEV4579" s="151"/>
      <c r="FEW4579" s="151"/>
      <c r="FEX4579" s="151"/>
      <c r="FEY4579" s="151"/>
      <c r="FEZ4579" s="151"/>
      <c r="FFA4579" s="151"/>
      <c r="FFB4579" s="151"/>
      <c r="FFC4579" s="151"/>
      <c r="FFD4579" s="151"/>
      <c r="FFE4579" s="151"/>
      <c r="FFF4579" s="151"/>
      <c r="FFG4579" s="151"/>
      <c r="FFH4579" s="151"/>
      <c r="FFI4579" s="151"/>
      <c r="FFJ4579" s="151"/>
      <c r="FFK4579" s="151"/>
      <c r="FFL4579" s="151"/>
      <c r="FFM4579" s="151"/>
      <c r="FFN4579" s="151"/>
      <c r="FFO4579" s="151"/>
      <c r="FFP4579" s="151"/>
      <c r="FFQ4579" s="151"/>
      <c r="FFR4579" s="151"/>
      <c r="FFS4579" s="151"/>
      <c r="FFT4579" s="151"/>
      <c r="FFU4579" s="151"/>
      <c r="FFV4579" s="151"/>
      <c r="FFW4579" s="151"/>
      <c r="FFX4579" s="151"/>
      <c r="FFY4579" s="151"/>
      <c r="FFZ4579" s="151"/>
      <c r="FGA4579" s="151"/>
      <c r="FGB4579" s="151"/>
      <c r="FGC4579" s="151"/>
      <c r="FGD4579" s="151"/>
      <c r="FGE4579" s="151"/>
      <c r="FGF4579" s="151"/>
      <c r="FGG4579" s="151"/>
      <c r="FGH4579" s="151"/>
      <c r="FGI4579" s="151"/>
      <c r="FGJ4579" s="151"/>
      <c r="FGK4579" s="151"/>
      <c r="FGL4579" s="151"/>
      <c r="FGM4579" s="151"/>
      <c r="FGN4579" s="151"/>
      <c r="FGO4579" s="151"/>
      <c r="FGP4579" s="151"/>
      <c r="FGQ4579" s="151"/>
      <c r="FGR4579" s="151"/>
      <c r="FGS4579" s="151"/>
      <c r="FGT4579" s="151"/>
      <c r="FGU4579" s="151"/>
      <c r="FGV4579" s="151"/>
      <c r="FGW4579" s="151"/>
      <c r="FGX4579" s="151"/>
      <c r="FGY4579" s="151"/>
      <c r="FGZ4579" s="151"/>
      <c r="FHA4579" s="151"/>
      <c r="FHB4579" s="151"/>
      <c r="FHC4579" s="151"/>
      <c r="FHD4579" s="151"/>
      <c r="FHE4579" s="151"/>
      <c r="FHF4579" s="151"/>
      <c r="FHG4579" s="151"/>
      <c r="FHH4579" s="151"/>
      <c r="FHI4579" s="151"/>
      <c r="FHJ4579" s="151"/>
      <c r="FHK4579" s="151"/>
      <c r="FHL4579" s="151"/>
      <c r="FHM4579" s="151"/>
      <c r="FHN4579" s="151"/>
      <c r="FHO4579" s="151"/>
      <c r="FHP4579" s="151"/>
      <c r="FHQ4579" s="151"/>
      <c r="FHR4579" s="151"/>
      <c r="FHS4579" s="151"/>
      <c r="FHT4579" s="151"/>
      <c r="FHU4579" s="151"/>
      <c r="FHV4579" s="151"/>
      <c r="FHW4579" s="151"/>
      <c r="FHX4579" s="151"/>
      <c r="FHY4579" s="151"/>
      <c r="FHZ4579" s="151"/>
      <c r="FIA4579" s="151"/>
      <c r="FIB4579" s="151"/>
      <c r="FIC4579" s="151"/>
      <c r="FID4579" s="151"/>
      <c r="FIE4579" s="151"/>
      <c r="FIF4579" s="151"/>
      <c r="FIG4579" s="151"/>
      <c r="FIH4579" s="151"/>
      <c r="FII4579" s="151"/>
      <c r="FIJ4579" s="151"/>
      <c r="FIK4579" s="151"/>
      <c r="FIL4579" s="151"/>
      <c r="FIM4579" s="151"/>
      <c r="FIN4579" s="151"/>
      <c r="FIO4579" s="151"/>
      <c r="FIP4579" s="151"/>
      <c r="FIQ4579" s="151"/>
      <c r="FIR4579" s="151"/>
      <c r="FIS4579" s="151"/>
      <c r="FIT4579" s="151"/>
      <c r="FIU4579" s="151"/>
      <c r="FIV4579" s="151"/>
      <c r="FIW4579" s="151"/>
      <c r="FIX4579" s="151"/>
      <c r="FIY4579" s="151"/>
      <c r="FIZ4579" s="151"/>
      <c r="FJA4579" s="151"/>
      <c r="FJB4579" s="151"/>
      <c r="FJC4579" s="151"/>
      <c r="FJD4579" s="151"/>
      <c r="FJE4579" s="151"/>
      <c r="FJF4579" s="151"/>
      <c r="FJG4579" s="151"/>
      <c r="FJH4579" s="151"/>
      <c r="FJI4579" s="151"/>
      <c r="FJJ4579" s="151"/>
      <c r="FJK4579" s="151"/>
      <c r="FJL4579" s="151"/>
      <c r="FJM4579" s="151"/>
      <c r="FJN4579" s="151"/>
      <c r="FJO4579" s="151"/>
      <c r="FJP4579" s="151"/>
      <c r="FJQ4579" s="151"/>
      <c r="FJR4579" s="151"/>
      <c r="FJS4579" s="151"/>
      <c r="FJT4579" s="151"/>
      <c r="FJU4579" s="151"/>
      <c r="FJV4579" s="151"/>
      <c r="FJW4579" s="151"/>
      <c r="FJX4579" s="151"/>
      <c r="FJY4579" s="151"/>
      <c r="FJZ4579" s="151"/>
      <c r="FKA4579" s="151"/>
      <c r="FKB4579" s="151"/>
      <c r="FKC4579" s="151"/>
      <c r="FKD4579" s="151"/>
      <c r="FKE4579" s="151"/>
      <c r="FKF4579" s="151"/>
      <c r="FKG4579" s="151"/>
      <c r="FKH4579" s="151"/>
      <c r="FKI4579" s="151"/>
      <c r="FKJ4579" s="151"/>
      <c r="FKK4579" s="151"/>
      <c r="FKL4579" s="151"/>
      <c r="FKM4579" s="151"/>
      <c r="FKN4579" s="151"/>
      <c r="FKO4579" s="151"/>
      <c r="FKP4579" s="151"/>
      <c r="FKQ4579" s="151"/>
      <c r="FKR4579" s="151"/>
      <c r="FKS4579" s="151"/>
      <c r="FKT4579" s="151"/>
      <c r="FKU4579" s="151"/>
      <c r="FKV4579" s="151"/>
      <c r="FKW4579" s="151"/>
      <c r="FKX4579" s="151"/>
      <c r="FKY4579" s="151"/>
      <c r="FKZ4579" s="151"/>
      <c r="FLA4579" s="151"/>
      <c r="FLB4579" s="151"/>
      <c r="FLC4579" s="151"/>
      <c r="FLD4579" s="151"/>
      <c r="FLE4579" s="151"/>
      <c r="FLF4579" s="151"/>
      <c r="FLG4579" s="151"/>
      <c r="FLH4579" s="151"/>
      <c r="FLI4579" s="151"/>
      <c r="FLJ4579" s="151"/>
      <c r="FLK4579" s="151"/>
      <c r="FLL4579" s="151"/>
      <c r="FLM4579" s="151"/>
      <c r="FLN4579" s="151"/>
      <c r="FLO4579" s="151"/>
      <c r="FLP4579" s="151"/>
      <c r="FLQ4579" s="151"/>
      <c r="FLR4579" s="151"/>
      <c r="FLS4579" s="151"/>
      <c r="FLT4579" s="151"/>
      <c r="FLU4579" s="151"/>
      <c r="FLV4579" s="151"/>
      <c r="FLW4579" s="151"/>
      <c r="FLX4579" s="151"/>
      <c r="FLY4579" s="151"/>
      <c r="FLZ4579" s="151"/>
      <c r="FMA4579" s="151"/>
      <c r="FMB4579" s="151"/>
      <c r="FMC4579" s="151"/>
      <c r="FMD4579" s="151"/>
      <c r="FME4579" s="151"/>
      <c r="FMF4579" s="151"/>
      <c r="FMG4579" s="151"/>
      <c r="FMH4579" s="151"/>
      <c r="FMI4579" s="151"/>
      <c r="FMJ4579" s="151"/>
      <c r="FMK4579" s="151"/>
      <c r="FML4579" s="151"/>
      <c r="FMM4579" s="151"/>
      <c r="FMN4579" s="151"/>
      <c r="FMO4579" s="151"/>
      <c r="FMP4579" s="151"/>
      <c r="FMQ4579" s="151"/>
      <c r="FMR4579" s="151"/>
      <c r="FMS4579" s="151"/>
      <c r="FMT4579" s="151"/>
      <c r="FMU4579" s="151"/>
      <c r="FMV4579" s="151"/>
      <c r="FMW4579" s="151"/>
      <c r="FMX4579" s="151"/>
      <c r="FMY4579" s="151"/>
      <c r="FMZ4579" s="151"/>
      <c r="FNA4579" s="151"/>
      <c r="FNB4579" s="151"/>
      <c r="FNC4579" s="151"/>
      <c r="FND4579" s="151"/>
      <c r="FNE4579" s="151"/>
      <c r="FNF4579" s="151"/>
      <c r="FNG4579" s="151"/>
      <c r="FNH4579" s="151"/>
      <c r="FNI4579" s="151"/>
      <c r="FNJ4579" s="151"/>
      <c r="FNK4579" s="151"/>
      <c r="FNL4579" s="151"/>
      <c r="FNM4579" s="151"/>
      <c r="FNN4579" s="151"/>
      <c r="FNO4579" s="151"/>
      <c r="FNP4579" s="151"/>
      <c r="FNQ4579" s="151"/>
      <c r="FNR4579" s="151"/>
      <c r="FNS4579" s="151"/>
      <c r="FNT4579" s="151"/>
      <c r="FNU4579" s="151"/>
      <c r="FNV4579" s="151"/>
      <c r="FNW4579" s="151"/>
      <c r="FNX4579" s="151"/>
      <c r="FNY4579" s="151"/>
      <c r="FNZ4579" s="151"/>
      <c r="FOA4579" s="151"/>
      <c r="FOB4579" s="151"/>
      <c r="FOC4579" s="151"/>
      <c r="FOD4579" s="151"/>
      <c r="FOE4579" s="151"/>
      <c r="FOF4579" s="151"/>
      <c r="FOG4579" s="151"/>
      <c r="FOH4579" s="151"/>
      <c r="FOI4579" s="151"/>
      <c r="FOJ4579" s="151"/>
      <c r="FOK4579" s="151"/>
      <c r="FOL4579" s="151"/>
      <c r="FOM4579" s="151"/>
      <c r="FON4579" s="151"/>
      <c r="FOO4579" s="151"/>
      <c r="FOP4579" s="151"/>
      <c r="FOQ4579" s="151"/>
      <c r="FOR4579" s="151"/>
      <c r="FOS4579" s="151"/>
      <c r="FOT4579" s="151"/>
      <c r="FOU4579" s="151"/>
      <c r="FOV4579" s="151"/>
      <c r="FOW4579" s="151"/>
      <c r="FOX4579" s="151"/>
      <c r="FOY4579" s="151"/>
      <c r="FOZ4579" s="151"/>
      <c r="FPA4579" s="151"/>
      <c r="FPB4579" s="151"/>
      <c r="FPC4579" s="151"/>
      <c r="FPD4579" s="151"/>
      <c r="FPE4579" s="151"/>
      <c r="FPF4579" s="151"/>
      <c r="FPG4579" s="151"/>
      <c r="FPH4579" s="151"/>
      <c r="FPI4579" s="151"/>
      <c r="FPJ4579" s="151"/>
      <c r="FPK4579" s="151"/>
      <c r="FPL4579" s="151"/>
      <c r="FPM4579" s="151"/>
      <c r="FPN4579" s="151"/>
      <c r="FPO4579" s="151"/>
      <c r="FPP4579" s="151"/>
      <c r="FPQ4579" s="151"/>
      <c r="FPR4579" s="151"/>
      <c r="FPS4579" s="151"/>
      <c r="FPT4579" s="151"/>
      <c r="FPU4579" s="151"/>
      <c r="FPV4579" s="151"/>
      <c r="FPW4579" s="151"/>
      <c r="FPX4579" s="151"/>
      <c r="FPY4579" s="151"/>
      <c r="FPZ4579" s="151"/>
      <c r="FQA4579" s="151"/>
      <c r="FQB4579" s="151"/>
      <c r="FQC4579" s="151"/>
      <c r="FQD4579" s="151"/>
      <c r="FQE4579" s="151"/>
      <c r="FQF4579" s="151"/>
      <c r="FQG4579" s="151"/>
      <c r="FQH4579" s="151"/>
      <c r="FQI4579" s="151"/>
      <c r="FQJ4579" s="151"/>
      <c r="FQK4579" s="151"/>
      <c r="FQL4579" s="151"/>
      <c r="FQM4579" s="151"/>
      <c r="FQN4579" s="151"/>
      <c r="FQO4579" s="151"/>
      <c r="FQP4579" s="151"/>
      <c r="FQQ4579" s="151"/>
      <c r="FQR4579" s="151"/>
      <c r="FQS4579" s="151"/>
      <c r="FQT4579" s="151"/>
      <c r="FQU4579" s="151"/>
      <c r="FQV4579" s="151"/>
      <c r="FQW4579" s="151"/>
      <c r="FQX4579" s="151"/>
      <c r="FQY4579" s="151"/>
      <c r="FQZ4579" s="151"/>
      <c r="FRA4579" s="151"/>
      <c r="FRB4579" s="151"/>
      <c r="FRC4579" s="151"/>
      <c r="FRD4579" s="151"/>
      <c r="FRE4579" s="151"/>
      <c r="FRF4579" s="151"/>
      <c r="FRG4579" s="151"/>
      <c r="FRH4579" s="151"/>
      <c r="FRI4579" s="151"/>
      <c r="FRJ4579" s="151"/>
      <c r="FRK4579" s="151"/>
      <c r="FRL4579" s="151"/>
      <c r="FRM4579" s="151"/>
      <c r="FRN4579" s="151"/>
      <c r="FRO4579" s="151"/>
      <c r="FRP4579" s="151"/>
      <c r="FRQ4579" s="151"/>
      <c r="FRR4579" s="151"/>
      <c r="FRS4579" s="151"/>
      <c r="FRT4579" s="151"/>
      <c r="FRU4579" s="151"/>
      <c r="FRV4579" s="151"/>
      <c r="FRW4579" s="151"/>
      <c r="FRX4579" s="151"/>
      <c r="FRY4579" s="151"/>
      <c r="FRZ4579" s="151"/>
      <c r="FSA4579" s="151"/>
      <c r="FSB4579" s="151"/>
      <c r="FSC4579" s="151"/>
      <c r="FSD4579" s="151"/>
      <c r="FSE4579" s="151"/>
      <c r="FSF4579" s="151"/>
      <c r="FSG4579" s="151"/>
      <c r="FSH4579" s="151"/>
      <c r="FSI4579" s="151"/>
      <c r="FSJ4579" s="151"/>
      <c r="FSK4579" s="151"/>
      <c r="FSL4579" s="151"/>
      <c r="FSM4579" s="151"/>
      <c r="FSN4579" s="151"/>
      <c r="FSO4579" s="151"/>
      <c r="FSP4579" s="151"/>
      <c r="FSQ4579" s="151"/>
      <c r="FSR4579" s="151"/>
      <c r="FSS4579" s="151"/>
      <c r="FST4579" s="151"/>
      <c r="FSU4579" s="151"/>
      <c r="FSV4579" s="151"/>
      <c r="FSW4579" s="151"/>
      <c r="FSX4579" s="151"/>
      <c r="FSY4579" s="151"/>
      <c r="FSZ4579" s="151"/>
      <c r="FTA4579" s="151"/>
      <c r="FTB4579" s="151"/>
      <c r="FTC4579" s="151"/>
      <c r="FTD4579" s="151"/>
      <c r="FTE4579" s="151"/>
      <c r="FTF4579" s="151"/>
      <c r="FTG4579" s="151"/>
      <c r="FTH4579" s="151"/>
      <c r="FTI4579" s="151"/>
      <c r="FTJ4579" s="151"/>
      <c r="FTK4579" s="151"/>
      <c r="FTL4579" s="151"/>
      <c r="FTM4579" s="151"/>
      <c r="FTN4579" s="151"/>
      <c r="FTO4579" s="151"/>
      <c r="FTP4579" s="151"/>
      <c r="FTQ4579" s="151"/>
      <c r="FTR4579" s="151"/>
      <c r="FTS4579" s="151"/>
      <c r="FTT4579" s="151"/>
      <c r="FTU4579" s="151"/>
      <c r="FTV4579" s="151"/>
      <c r="FTW4579" s="151"/>
      <c r="FTX4579" s="151"/>
      <c r="FTY4579" s="151"/>
      <c r="FTZ4579" s="151"/>
      <c r="FUA4579" s="151"/>
      <c r="FUB4579" s="151"/>
      <c r="FUC4579" s="151"/>
      <c r="FUD4579" s="151"/>
      <c r="FUE4579" s="151"/>
      <c r="FUF4579" s="151"/>
      <c r="FUG4579" s="151"/>
      <c r="FUH4579" s="151"/>
      <c r="FUI4579" s="151"/>
      <c r="FUJ4579" s="151"/>
      <c r="FUK4579" s="151"/>
      <c r="FUL4579" s="151"/>
      <c r="FUM4579" s="151"/>
      <c r="FUN4579" s="151"/>
      <c r="FUO4579" s="151"/>
      <c r="FUP4579" s="151"/>
      <c r="FUQ4579" s="151"/>
      <c r="FUR4579" s="151"/>
      <c r="FUS4579" s="151"/>
      <c r="FUT4579" s="151"/>
      <c r="FUU4579" s="151"/>
      <c r="FUV4579" s="151"/>
      <c r="FUW4579" s="151"/>
      <c r="FUX4579" s="151"/>
      <c r="FUY4579" s="151"/>
      <c r="FUZ4579" s="151"/>
      <c r="FVA4579" s="151"/>
      <c r="FVB4579" s="151"/>
      <c r="FVC4579" s="151"/>
      <c r="FVD4579" s="151"/>
      <c r="FVE4579" s="151"/>
      <c r="FVF4579" s="151"/>
      <c r="FVG4579" s="151"/>
      <c r="FVH4579" s="151"/>
      <c r="FVI4579" s="151"/>
      <c r="FVJ4579" s="151"/>
      <c r="FVK4579" s="151"/>
      <c r="FVL4579" s="151"/>
      <c r="FVM4579" s="151"/>
      <c r="FVN4579" s="151"/>
      <c r="FVO4579" s="151"/>
      <c r="FVP4579" s="151"/>
      <c r="FVQ4579" s="151"/>
      <c r="FVR4579" s="151"/>
      <c r="FVS4579" s="151"/>
      <c r="FVT4579" s="151"/>
      <c r="FVU4579" s="151"/>
      <c r="FVV4579" s="151"/>
      <c r="FVW4579" s="151"/>
      <c r="FVX4579" s="151"/>
      <c r="FVY4579" s="151"/>
      <c r="FVZ4579" s="151"/>
      <c r="FWA4579" s="151"/>
      <c r="FWB4579" s="151"/>
      <c r="FWC4579" s="151"/>
      <c r="FWD4579" s="151"/>
      <c r="FWE4579" s="151"/>
      <c r="FWF4579" s="151"/>
      <c r="FWG4579" s="151"/>
      <c r="FWH4579" s="151"/>
      <c r="FWI4579" s="151"/>
      <c r="FWJ4579" s="151"/>
      <c r="FWK4579" s="151"/>
      <c r="FWL4579" s="151"/>
      <c r="FWM4579" s="151"/>
      <c r="FWN4579" s="151"/>
      <c r="FWO4579" s="151"/>
      <c r="FWP4579" s="151"/>
      <c r="FWQ4579" s="151"/>
      <c r="FWR4579" s="151"/>
      <c r="FWS4579" s="151"/>
      <c r="FWT4579" s="151"/>
      <c r="FWU4579" s="151"/>
      <c r="FWV4579" s="151"/>
      <c r="FWW4579" s="151"/>
      <c r="FWX4579" s="151"/>
      <c r="FWY4579" s="151"/>
      <c r="FWZ4579" s="151"/>
      <c r="FXA4579" s="151"/>
      <c r="FXB4579" s="151"/>
      <c r="FXC4579" s="151"/>
      <c r="FXD4579" s="151"/>
      <c r="FXE4579" s="151"/>
      <c r="FXF4579" s="151"/>
      <c r="FXG4579" s="151"/>
      <c r="FXH4579" s="151"/>
      <c r="FXI4579" s="151"/>
      <c r="FXJ4579" s="151"/>
      <c r="FXK4579" s="151"/>
      <c r="FXL4579" s="151"/>
      <c r="FXM4579" s="151"/>
      <c r="FXN4579" s="151"/>
      <c r="FXO4579" s="151"/>
      <c r="FXP4579" s="151"/>
      <c r="FXQ4579" s="151"/>
      <c r="FXR4579" s="151"/>
      <c r="FXS4579" s="151"/>
      <c r="FXT4579" s="151"/>
      <c r="FXU4579" s="151"/>
      <c r="FXV4579" s="151"/>
      <c r="FXW4579" s="151"/>
      <c r="FXX4579" s="151"/>
      <c r="FXY4579" s="151"/>
      <c r="FXZ4579" s="151"/>
      <c r="FYA4579" s="151"/>
      <c r="FYB4579" s="151"/>
      <c r="FYC4579" s="151"/>
      <c r="FYD4579" s="151"/>
      <c r="FYE4579" s="151"/>
      <c r="FYF4579" s="151"/>
      <c r="FYG4579" s="151"/>
      <c r="FYH4579" s="151"/>
      <c r="FYI4579" s="151"/>
      <c r="FYJ4579" s="151"/>
      <c r="FYK4579" s="151"/>
      <c r="FYL4579" s="151"/>
      <c r="FYM4579" s="151"/>
      <c r="FYN4579" s="151"/>
      <c r="FYO4579" s="151"/>
      <c r="FYP4579" s="151"/>
      <c r="FYQ4579" s="151"/>
      <c r="FYR4579" s="151"/>
      <c r="FYS4579" s="151"/>
      <c r="FYT4579" s="151"/>
      <c r="FYU4579" s="151"/>
      <c r="FYV4579" s="151"/>
      <c r="FYW4579" s="151"/>
      <c r="FYX4579" s="151"/>
      <c r="FYY4579" s="151"/>
      <c r="FYZ4579" s="151"/>
      <c r="FZA4579" s="151"/>
      <c r="FZB4579" s="151"/>
      <c r="FZC4579" s="151"/>
      <c r="FZD4579" s="151"/>
      <c r="FZE4579" s="151"/>
      <c r="FZF4579" s="151"/>
      <c r="FZG4579" s="151"/>
      <c r="FZH4579" s="151"/>
      <c r="FZI4579" s="151"/>
      <c r="FZJ4579" s="151"/>
      <c r="FZK4579" s="151"/>
      <c r="FZL4579" s="151"/>
      <c r="FZM4579" s="151"/>
      <c r="FZN4579" s="151"/>
      <c r="FZO4579" s="151"/>
      <c r="FZP4579" s="151"/>
      <c r="FZQ4579" s="151"/>
      <c r="FZR4579" s="151"/>
      <c r="FZS4579" s="151"/>
      <c r="FZT4579" s="151"/>
      <c r="FZU4579" s="151"/>
      <c r="FZV4579" s="151"/>
      <c r="FZW4579" s="151"/>
      <c r="FZX4579" s="151"/>
      <c r="FZY4579" s="151"/>
      <c r="FZZ4579" s="151"/>
      <c r="GAA4579" s="151"/>
      <c r="GAB4579" s="151"/>
      <c r="GAC4579" s="151"/>
      <c r="GAD4579" s="151"/>
      <c r="GAE4579" s="151"/>
      <c r="GAF4579" s="151"/>
      <c r="GAG4579" s="151"/>
      <c r="GAH4579" s="151"/>
      <c r="GAI4579" s="151"/>
      <c r="GAJ4579" s="151"/>
      <c r="GAK4579" s="151"/>
      <c r="GAL4579" s="151"/>
      <c r="GAM4579" s="151"/>
      <c r="GAN4579" s="151"/>
      <c r="GAO4579" s="151"/>
      <c r="GAP4579" s="151"/>
      <c r="GAQ4579" s="151"/>
      <c r="GAR4579" s="151"/>
      <c r="GAS4579" s="151"/>
      <c r="GAT4579" s="151"/>
      <c r="GAU4579" s="151"/>
      <c r="GAV4579" s="151"/>
      <c r="GAW4579" s="151"/>
      <c r="GAX4579" s="151"/>
      <c r="GAY4579" s="151"/>
      <c r="GAZ4579" s="151"/>
      <c r="GBA4579" s="151"/>
      <c r="GBB4579" s="151"/>
      <c r="GBC4579" s="151"/>
      <c r="GBD4579" s="151"/>
      <c r="GBE4579" s="151"/>
      <c r="GBF4579" s="151"/>
      <c r="GBG4579" s="151"/>
      <c r="GBH4579" s="151"/>
      <c r="GBI4579" s="151"/>
      <c r="GBJ4579" s="151"/>
      <c r="GBK4579" s="151"/>
      <c r="GBL4579" s="151"/>
      <c r="GBM4579" s="151"/>
      <c r="GBN4579" s="151"/>
      <c r="GBO4579" s="151"/>
      <c r="GBP4579" s="151"/>
      <c r="GBQ4579" s="151"/>
      <c r="GBR4579" s="151"/>
      <c r="GBS4579" s="151"/>
      <c r="GBT4579" s="151"/>
      <c r="GBU4579" s="151"/>
      <c r="GBV4579" s="151"/>
      <c r="GBW4579" s="151"/>
      <c r="GBX4579" s="151"/>
      <c r="GBY4579" s="151"/>
      <c r="GBZ4579" s="151"/>
      <c r="GCA4579" s="151"/>
      <c r="GCB4579" s="151"/>
      <c r="GCC4579" s="151"/>
      <c r="GCD4579" s="151"/>
      <c r="GCE4579" s="151"/>
      <c r="GCF4579" s="151"/>
      <c r="GCG4579" s="151"/>
      <c r="GCH4579" s="151"/>
      <c r="GCI4579" s="151"/>
      <c r="GCJ4579" s="151"/>
      <c r="GCK4579" s="151"/>
      <c r="GCL4579" s="151"/>
      <c r="GCM4579" s="151"/>
      <c r="GCN4579" s="151"/>
      <c r="GCO4579" s="151"/>
      <c r="GCP4579" s="151"/>
      <c r="GCQ4579" s="151"/>
      <c r="GCR4579" s="151"/>
      <c r="GCS4579" s="151"/>
      <c r="GCT4579" s="151"/>
      <c r="GCU4579" s="151"/>
      <c r="GCV4579" s="151"/>
      <c r="GCW4579" s="151"/>
      <c r="GCX4579" s="151"/>
      <c r="GCY4579" s="151"/>
      <c r="GCZ4579" s="151"/>
      <c r="GDA4579" s="151"/>
      <c r="GDB4579" s="151"/>
      <c r="GDC4579" s="151"/>
      <c r="GDD4579" s="151"/>
      <c r="GDE4579" s="151"/>
      <c r="GDF4579" s="151"/>
      <c r="GDG4579" s="151"/>
      <c r="GDH4579" s="151"/>
      <c r="GDI4579" s="151"/>
      <c r="GDJ4579" s="151"/>
      <c r="GDK4579" s="151"/>
      <c r="GDL4579" s="151"/>
      <c r="GDM4579" s="151"/>
      <c r="GDN4579" s="151"/>
      <c r="GDO4579" s="151"/>
      <c r="GDP4579" s="151"/>
      <c r="GDQ4579" s="151"/>
      <c r="GDR4579" s="151"/>
      <c r="GDS4579" s="151"/>
      <c r="GDT4579" s="151"/>
      <c r="GDU4579" s="151"/>
      <c r="GDV4579" s="151"/>
      <c r="GDW4579" s="151"/>
      <c r="GDX4579" s="151"/>
      <c r="GDY4579" s="151"/>
      <c r="GDZ4579" s="151"/>
      <c r="GEA4579" s="151"/>
      <c r="GEB4579" s="151"/>
      <c r="GEC4579" s="151"/>
      <c r="GED4579" s="151"/>
      <c r="GEE4579" s="151"/>
      <c r="GEF4579" s="151"/>
      <c r="GEG4579" s="151"/>
      <c r="GEH4579" s="151"/>
      <c r="GEI4579" s="151"/>
      <c r="GEJ4579" s="151"/>
      <c r="GEK4579" s="151"/>
      <c r="GEL4579" s="151"/>
      <c r="GEM4579" s="151"/>
      <c r="GEN4579" s="151"/>
      <c r="GEO4579" s="151"/>
      <c r="GEP4579" s="151"/>
      <c r="GEQ4579" s="151"/>
      <c r="GER4579" s="151"/>
      <c r="GES4579" s="151"/>
      <c r="GET4579" s="151"/>
      <c r="GEU4579" s="151"/>
      <c r="GEV4579" s="151"/>
      <c r="GEW4579" s="151"/>
      <c r="GEX4579" s="151"/>
      <c r="GEY4579" s="151"/>
      <c r="GEZ4579" s="151"/>
      <c r="GFA4579" s="151"/>
      <c r="GFB4579" s="151"/>
      <c r="GFC4579" s="151"/>
      <c r="GFD4579" s="151"/>
      <c r="GFE4579" s="151"/>
      <c r="GFF4579" s="151"/>
      <c r="GFG4579" s="151"/>
      <c r="GFH4579" s="151"/>
      <c r="GFI4579" s="151"/>
      <c r="GFJ4579" s="151"/>
      <c r="GFK4579" s="151"/>
      <c r="GFL4579" s="151"/>
      <c r="GFM4579" s="151"/>
      <c r="GFN4579" s="151"/>
      <c r="GFO4579" s="151"/>
      <c r="GFP4579" s="151"/>
      <c r="GFQ4579" s="151"/>
      <c r="GFR4579" s="151"/>
      <c r="GFS4579" s="151"/>
      <c r="GFT4579" s="151"/>
      <c r="GFU4579" s="151"/>
      <c r="GFV4579" s="151"/>
      <c r="GFW4579" s="151"/>
      <c r="GFX4579" s="151"/>
      <c r="GFY4579" s="151"/>
      <c r="GFZ4579" s="151"/>
      <c r="GGA4579" s="151"/>
      <c r="GGB4579" s="151"/>
      <c r="GGC4579" s="151"/>
      <c r="GGD4579" s="151"/>
      <c r="GGE4579" s="151"/>
      <c r="GGF4579" s="151"/>
      <c r="GGG4579" s="151"/>
      <c r="GGH4579" s="151"/>
      <c r="GGI4579" s="151"/>
      <c r="GGJ4579" s="151"/>
      <c r="GGK4579" s="151"/>
      <c r="GGL4579" s="151"/>
      <c r="GGM4579" s="151"/>
      <c r="GGN4579" s="151"/>
      <c r="GGO4579" s="151"/>
      <c r="GGP4579" s="151"/>
      <c r="GGQ4579" s="151"/>
      <c r="GGR4579" s="151"/>
      <c r="GGS4579" s="151"/>
      <c r="GGT4579" s="151"/>
      <c r="GGU4579" s="151"/>
      <c r="GGV4579" s="151"/>
      <c r="GGW4579" s="151"/>
      <c r="GGX4579" s="151"/>
      <c r="GGY4579" s="151"/>
      <c r="GGZ4579" s="151"/>
      <c r="GHA4579" s="151"/>
      <c r="GHB4579" s="151"/>
      <c r="GHC4579" s="151"/>
      <c r="GHD4579" s="151"/>
      <c r="GHE4579" s="151"/>
      <c r="GHF4579" s="151"/>
      <c r="GHG4579" s="151"/>
      <c r="GHH4579" s="151"/>
      <c r="GHI4579" s="151"/>
      <c r="GHJ4579" s="151"/>
      <c r="GHK4579" s="151"/>
      <c r="GHL4579" s="151"/>
      <c r="GHM4579" s="151"/>
      <c r="GHN4579" s="151"/>
      <c r="GHO4579" s="151"/>
      <c r="GHP4579" s="151"/>
      <c r="GHQ4579" s="151"/>
      <c r="GHR4579" s="151"/>
      <c r="GHS4579" s="151"/>
      <c r="GHT4579" s="151"/>
      <c r="GHU4579" s="151"/>
      <c r="GHV4579" s="151"/>
      <c r="GHW4579" s="151"/>
      <c r="GHX4579" s="151"/>
      <c r="GHY4579" s="151"/>
      <c r="GHZ4579" s="151"/>
      <c r="GIA4579" s="151"/>
      <c r="GIB4579" s="151"/>
      <c r="GIC4579" s="151"/>
      <c r="GID4579" s="151"/>
      <c r="GIE4579" s="151"/>
      <c r="GIF4579" s="151"/>
      <c r="GIG4579" s="151"/>
      <c r="GIH4579" s="151"/>
      <c r="GII4579" s="151"/>
      <c r="GIJ4579" s="151"/>
      <c r="GIK4579" s="151"/>
      <c r="GIL4579" s="151"/>
      <c r="GIM4579" s="151"/>
      <c r="GIN4579" s="151"/>
      <c r="GIO4579" s="151"/>
      <c r="GIP4579" s="151"/>
      <c r="GIQ4579" s="151"/>
      <c r="GIR4579" s="151"/>
      <c r="GIS4579" s="151"/>
      <c r="GIT4579" s="151"/>
      <c r="GIU4579" s="151"/>
      <c r="GIV4579" s="151"/>
      <c r="GIW4579" s="151"/>
      <c r="GIX4579" s="151"/>
      <c r="GIY4579" s="151"/>
      <c r="GIZ4579" s="151"/>
      <c r="GJA4579" s="151"/>
      <c r="GJB4579" s="151"/>
      <c r="GJC4579" s="151"/>
      <c r="GJD4579" s="151"/>
      <c r="GJE4579" s="151"/>
      <c r="GJF4579" s="151"/>
      <c r="GJG4579" s="151"/>
      <c r="GJH4579" s="151"/>
      <c r="GJI4579" s="151"/>
      <c r="GJJ4579" s="151"/>
      <c r="GJK4579" s="151"/>
      <c r="GJL4579" s="151"/>
      <c r="GJM4579" s="151"/>
      <c r="GJN4579" s="151"/>
      <c r="GJO4579" s="151"/>
      <c r="GJP4579" s="151"/>
      <c r="GJQ4579" s="151"/>
      <c r="GJR4579" s="151"/>
      <c r="GJS4579" s="151"/>
      <c r="GJT4579" s="151"/>
      <c r="GJU4579" s="151"/>
      <c r="GJV4579" s="151"/>
      <c r="GJW4579" s="151"/>
      <c r="GJX4579" s="151"/>
      <c r="GJY4579" s="151"/>
      <c r="GJZ4579" s="151"/>
      <c r="GKA4579" s="151"/>
      <c r="GKB4579" s="151"/>
      <c r="GKC4579" s="151"/>
      <c r="GKD4579" s="151"/>
      <c r="GKE4579" s="151"/>
      <c r="GKF4579" s="151"/>
      <c r="GKG4579" s="151"/>
      <c r="GKH4579" s="151"/>
      <c r="GKI4579" s="151"/>
      <c r="GKJ4579" s="151"/>
      <c r="GKK4579" s="151"/>
      <c r="GKL4579" s="151"/>
      <c r="GKM4579" s="151"/>
      <c r="GKN4579" s="151"/>
      <c r="GKO4579" s="151"/>
      <c r="GKP4579" s="151"/>
      <c r="GKQ4579" s="151"/>
      <c r="GKR4579" s="151"/>
      <c r="GKS4579" s="151"/>
      <c r="GKT4579" s="151"/>
      <c r="GKU4579" s="151"/>
      <c r="GKV4579" s="151"/>
      <c r="GKW4579" s="151"/>
      <c r="GKX4579" s="151"/>
      <c r="GKY4579" s="151"/>
      <c r="GKZ4579" s="151"/>
      <c r="GLA4579" s="151"/>
      <c r="GLB4579" s="151"/>
      <c r="GLC4579" s="151"/>
      <c r="GLD4579" s="151"/>
      <c r="GLE4579" s="151"/>
      <c r="GLF4579" s="151"/>
      <c r="GLG4579" s="151"/>
      <c r="GLH4579" s="151"/>
      <c r="GLI4579" s="151"/>
      <c r="GLJ4579" s="151"/>
      <c r="GLK4579" s="151"/>
      <c r="GLL4579" s="151"/>
      <c r="GLM4579" s="151"/>
      <c r="GLN4579" s="151"/>
      <c r="GLO4579" s="151"/>
      <c r="GLP4579" s="151"/>
      <c r="GLQ4579" s="151"/>
      <c r="GLR4579" s="151"/>
      <c r="GLS4579" s="151"/>
      <c r="GLT4579" s="151"/>
      <c r="GLU4579" s="151"/>
      <c r="GLV4579" s="151"/>
      <c r="GLW4579" s="151"/>
      <c r="GLX4579" s="151"/>
      <c r="GLY4579" s="151"/>
      <c r="GLZ4579" s="151"/>
      <c r="GMA4579" s="151"/>
      <c r="GMB4579" s="151"/>
      <c r="GMC4579" s="151"/>
      <c r="GMD4579" s="151"/>
      <c r="GME4579" s="151"/>
      <c r="GMF4579" s="151"/>
      <c r="GMG4579" s="151"/>
      <c r="GMH4579" s="151"/>
      <c r="GMI4579" s="151"/>
      <c r="GMJ4579" s="151"/>
      <c r="GMK4579" s="151"/>
      <c r="GML4579" s="151"/>
      <c r="GMM4579" s="151"/>
      <c r="GMN4579" s="151"/>
      <c r="GMO4579" s="151"/>
      <c r="GMP4579" s="151"/>
      <c r="GMQ4579" s="151"/>
      <c r="GMR4579" s="151"/>
      <c r="GMS4579" s="151"/>
      <c r="GMT4579" s="151"/>
      <c r="GMU4579" s="151"/>
      <c r="GMV4579" s="151"/>
      <c r="GMW4579" s="151"/>
      <c r="GMX4579" s="151"/>
      <c r="GMY4579" s="151"/>
      <c r="GMZ4579" s="151"/>
      <c r="GNA4579" s="151"/>
      <c r="GNB4579" s="151"/>
      <c r="GNC4579" s="151"/>
      <c r="GND4579" s="151"/>
      <c r="GNE4579" s="151"/>
      <c r="GNF4579" s="151"/>
      <c r="GNG4579" s="151"/>
      <c r="GNH4579" s="151"/>
      <c r="GNI4579" s="151"/>
      <c r="GNJ4579" s="151"/>
      <c r="GNK4579" s="151"/>
      <c r="GNL4579" s="151"/>
      <c r="GNM4579" s="151"/>
      <c r="GNN4579" s="151"/>
      <c r="GNO4579" s="151"/>
      <c r="GNP4579" s="151"/>
      <c r="GNQ4579" s="151"/>
      <c r="GNR4579" s="151"/>
      <c r="GNS4579" s="151"/>
      <c r="GNT4579" s="151"/>
      <c r="GNU4579" s="151"/>
      <c r="GNV4579" s="151"/>
      <c r="GNW4579" s="151"/>
      <c r="GNX4579" s="151"/>
      <c r="GNY4579" s="151"/>
      <c r="GNZ4579" s="151"/>
      <c r="GOA4579" s="151"/>
      <c r="GOB4579" s="151"/>
      <c r="GOC4579" s="151"/>
      <c r="GOD4579" s="151"/>
      <c r="GOE4579" s="151"/>
      <c r="GOF4579" s="151"/>
      <c r="GOG4579" s="151"/>
      <c r="GOH4579" s="151"/>
      <c r="GOI4579" s="151"/>
      <c r="GOJ4579" s="151"/>
      <c r="GOK4579" s="151"/>
      <c r="GOL4579" s="151"/>
      <c r="GOM4579" s="151"/>
      <c r="GON4579" s="151"/>
      <c r="GOO4579" s="151"/>
      <c r="GOP4579" s="151"/>
      <c r="GOQ4579" s="151"/>
      <c r="GOR4579" s="151"/>
      <c r="GOS4579" s="151"/>
      <c r="GOT4579" s="151"/>
      <c r="GOU4579" s="151"/>
      <c r="GOV4579" s="151"/>
      <c r="GOW4579" s="151"/>
      <c r="GOX4579" s="151"/>
      <c r="GOY4579" s="151"/>
      <c r="GOZ4579" s="151"/>
      <c r="GPA4579" s="151"/>
      <c r="GPB4579" s="151"/>
      <c r="GPC4579" s="151"/>
      <c r="GPD4579" s="151"/>
      <c r="GPE4579" s="151"/>
      <c r="GPF4579" s="151"/>
      <c r="GPG4579" s="151"/>
      <c r="GPH4579" s="151"/>
      <c r="GPI4579" s="151"/>
      <c r="GPJ4579" s="151"/>
      <c r="GPK4579" s="151"/>
      <c r="GPL4579" s="151"/>
      <c r="GPM4579" s="151"/>
      <c r="GPN4579" s="151"/>
      <c r="GPO4579" s="151"/>
      <c r="GPP4579" s="151"/>
      <c r="GPQ4579" s="151"/>
      <c r="GPR4579" s="151"/>
      <c r="GPS4579" s="151"/>
      <c r="GPT4579" s="151"/>
      <c r="GPU4579" s="151"/>
      <c r="GPV4579" s="151"/>
      <c r="GPW4579" s="151"/>
      <c r="GPX4579" s="151"/>
      <c r="GPY4579" s="151"/>
      <c r="GPZ4579" s="151"/>
      <c r="GQA4579" s="151"/>
      <c r="GQB4579" s="151"/>
      <c r="GQC4579" s="151"/>
      <c r="GQD4579" s="151"/>
      <c r="GQE4579" s="151"/>
      <c r="GQF4579" s="151"/>
      <c r="GQG4579" s="151"/>
      <c r="GQH4579" s="151"/>
      <c r="GQI4579" s="151"/>
      <c r="GQJ4579" s="151"/>
      <c r="GQK4579" s="151"/>
      <c r="GQL4579" s="151"/>
      <c r="GQM4579" s="151"/>
      <c r="GQN4579" s="151"/>
      <c r="GQO4579" s="151"/>
      <c r="GQP4579" s="151"/>
      <c r="GQQ4579" s="151"/>
      <c r="GQR4579" s="151"/>
      <c r="GQS4579" s="151"/>
      <c r="GQT4579" s="151"/>
      <c r="GQU4579" s="151"/>
      <c r="GQV4579" s="151"/>
      <c r="GQW4579" s="151"/>
      <c r="GQX4579" s="151"/>
      <c r="GQY4579" s="151"/>
      <c r="GQZ4579" s="151"/>
      <c r="GRA4579" s="151"/>
      <c r="GRB4579" s="151"/>
      <c r="GRC4579" s="151"/>
      <c r="GRD4579" s="151"/>
      <c r="GRE4579" s="151"/>
      <c r="GRF4579" s="151"/>
      <c r="GRG4579" s="151"/>
      <c r="GRH4579" s="151"/>
      <c r="GRI4579" s="151"/>
      <c r="GRJ4579" s="151"/>
      <c r="GRK4579" s="151"/>
      <c r="GRL4579" s="151"/>
      <c r="GRM4579" s="151"/>
      <c r="GRN4579" s="151"/>
      <c r="GRO4579" s="151"/>
      <c r="GRP4579" s="151"/>
      <c r="GRQ4579" s="151"/>
      <c r="GRR4579" s="151"/>
      <c r="GRS4579" s="151"/>
      <c r="GRT4579" s="151"/>
      <c r="GRU4579" s="151"/>
      <c r="GRV4579" s="151"/>
      <c r="GRW4579" s="151"/>
      <c r="GRX4579" s="151"/>
      <c r="GRY4579" s="151"/>
      <c r="GRZ4579" s="151"/>
      <c r="GSA4579" s="151"/>
      <c r="GSB4579" s="151"/>
      <c r="GSC4579" s="151"/>
      <c r="GSD4579" s="151"/>
      <c r="GSE4579" s="151"/>
      <c r="GSF4579" s="151"/>
      <c r="GSG4579" s="151"/>
      <c r="GSH4579" s="151"/>
      <c r="GSI4579" s="151"/>
      <c r="GSJ4579" s="151"/>
      <c r="GSK4579" s="151"/>
      <c r="GSL4579" s="151"/>
      <c r="GSM4579" s="151"/>
      <c r="GSN4579" s="151"/>
      <c r="GSO4579" s="151"/>
      <c r="GSP4579" s="151"/>
      <c r="GSQ4579" s="151"/>
      <c r="GSR4579" s="151"/>
      <c r="GSS4579" s="151"/>
      <c r="GST4579" s="151"/>
      <c r="GSU4579" s="151"/>
      <c r="GSV4579" s="151"/>
      <c r="GSW4579" s="151"/>
      <c r="GSX4579" s="151"/>
      <c r="GSY4579" s="151"/>
      <c r="GSZ4579" s="151"/>
      <c r="GTA4579" s="151"/>
      <c r="GTB4579" s="151"/>
      <c r="GTC4579" s="151"/>
      <c r="GTD4579" s="151"/>
      <c r="GTE4579" s="151"/>
      <c r="GTF4579" s="151"/>
      <c r="GTG4579" s="151"/>
      <c r="GTH4579" s="151"/>
      <c r="GTI4579" s="151"/>
      <c r="GTJ4579" s="151"/>
      <c r="GTK4579" s="151"/>
      <c r="GTL4579" s="151"/>
      <c r="GTM4579" s="151"/>
      <c r="GTN4579" s="151"/>
      <c r="GTO4579" s="151"/>
      <c r="GTP4579" s="151"/>
      <c r="GTQ4579" s="151"/>
      <c r="GTR4579" s="151"/>
      <c r="GTS4579" s="151"/>
      <c r="GTT4579" s="151"/>
      <c r="GTU4579" s="151"/>
      <c r="GTV4579" s="151"/>
      <c r="GTW4579" s="151"/>
      <c r="GTX4579" s="151"/>
      <c r="GTY4579" s="151"/>
      <c r="GTZ4579" s="151"/>
      <c r="GUA4579" s="151"/>
      <c r="GUB4579" s="151"/>
      <c r="GUC4579" s="151"/>
      <c r="GUD4579" s="151"/>
      <c r="GUE4579" s="151"/>
      <c r="GUF4579" s="151"/>
      <c r="GUG4579" s="151"/>
      <c r="GUH4579" s="151"/>
      <c r="GUI4579" s="151"/>
      <c r="GUJ4579" s="151"/>
      <c r="GUK4579" s="151"/>
      <c r="GUL4579" s="151"/>
      <c r="GUM4579" s="151"/>
      <c r="GUN4579" s="151"/>
      <c r="GUO4579" s="151"/>
      <c r="GUP4579" s="151"/>
      <c r="GUQ4579" s="151"/>
      <c r="GUR4579" s="151"/>
      <c r="GUS4579" s="151"/>
      <c r="GUT4579" s="151"/>
      <c r="GUU4579" s="151"/>
      <c r="GUV4579" s="151"/>
      <c r="GUW4579" s="151"/>
      <c r="GUX4579" s="151"/>
      <c r="GUY4579" s="151"/>
      <c r="GUZ4579" s="151"/>
      <c r="GVA4579" s="151"/>
      <c r="GVB4579" s="151"/>
      <c r="GVC4579" s="151"/>
      <c r="GVD4579" s="151"/>
      <c r="GVE4579" s="151"/>
      <c r="GVF4579" s="151"/>
      <c r="GVG4579" s="151"/>
      <c r="GVH4579" s="151"/>
      <c r="GVI4579" s="151"/>
      <c r="GVJ4579" s="151"/>
      <c r="GVK4579" s="151"/>
      <c r="GVL4579" s="151"/>
      <c r="GVM4579" s="151"/>
      <c r="GVN4579" s="151"/>
      <c r="GVO4579" s="151"/>
      <c r="GVP4579" s="151"/>
      <c r="GVQ4579" s="151"/>
      <c r="GVR4579" s="151"/>
      <c r="GVS4579" s="151"/>
      <c r="GVT4579" s="151"/>
      <c r="GVU4579" s="151"/>
      <c r="GVV4579" s="151"/>
      <c r="GVW4579" s="151"/>
      <c r="GVX4579" s="151"/>
      <c r="GVY4579" s="151"/>
      <c r="GVZ4579" s="151"/>
      <c r="GWA4579" s="151"/>
      <c r="GWB4579" s="151"/>
      <c r="GWC4579" s="151"/>
      <c r="GWD4579" s="151"/>
      <c r="GWE4579" s="151"/>
      <c r="GWF4579" s="151"/>
      <c r="GWG4579" s="151"/>
      <c r="GWH4579" s="151"/>
      <c r="GWI4579" s="151"/>
      <c r="GWJ4579" s="151"/>
      <c r="GWK4579" s="151"/>
      <c r="GWL4579" s="151"/>
      <c r="GWM4579" s="151"/>
      <c r="GWN4579" s="151"/>
      <c r="GWO4579" s="151"/>
      <c r="GWP4579" s="151"/>
      <c r="GWQ4579" s="151"/>
      <c r="GWR4579" s="151"/>
      <c r="GWS4579" s="151"/>
      <c r="GWT4579" s="151"/>
      <c r="GWU4579" s="151"/>
      <c r="GWV4579" s="151"/>
      <c r="GWW4579" s="151"/>
      <c r="GWX4579" s="151"/>
      <c r="GWY4579" s="151"/>
      <c r="GWZ4579" s="151"/>
      <c r="GXA4579" s="151"/>
      <c r="GXB4579" s="151"/>
      <c r="GXC4579" s="151"/>
      <c r="GXD4579" s="151"/>
      <c r="GXE4579" s="151"/>
      <c r="GXF4579" s="151"/>
      <c r="GXG4579" s="151"/>
      <c r="GXH4579" s="151"/>
      <c r="GXI4579" s="151"/>
      <c r="GXJ4579" s="151"/>
      <c r="GXK4579" s="151"/>
      <c r="GXL4579" s="151"/>
      <c r="GXM4579" s="151"/>
      <c r="GXN4579" s="151"/>
      <c r="GXO4579" s="151"/>
      <c r="GXP4579" s="151"/>
      <c r="GXQ4579" s="151"/>
      <c r="GXR4579" s="151"/>
      <c r="GXS4579" s="151"/>
      <c r="GXT4579" s="151"/>
      <c r="GXU4579" s="151"/>
      <c r="GXV4579" s="151"/>
      <c r="GXW4579" s="151"/>
      <c r="GXX4579" s="151"/>
      <c r="GXY4579" s="151"/>
      <c r="GXZ4579" s="151"/>
      <c r="GYA4579" s="151"/>
      <c r="GYB4579" s="151"/>
      <c r="GYC4579" s="151"/>
      <c r="GYD4579" s="151"/>
      <c r="GYE4579" s="151"/>
      <c r="GYF4579" s="151"/>
      <c r="GYG4579" s="151"/>
      <c r="GYH4579" s="151"/>
      <c r="GYI4579" s="151"/>
      <c r="GYJ4579" s="151"/>
      <c r="GYK4579" s="151"/>
      <c r="GYL4579" s="151"/>
      <c r="GYM4579" s="151"/>
      <c r="GYN4579" s="151"/>
      <c r="GYO4579" s="151"/>
      <c r="GYP4579" s="151"/>
      <c r="GYQ4579" s="151"/>
      <c r="GYR4579" s="151"/>
      <c r="GYS4579" s="151"/>
      <c r="GYT4579" s="151"/>
      <c r="GYU4579" s="151"/>
      <c r="GYV4579" s="151"/>
      <c r="GYW4579" s="151"/>
      <c r="GYX4579" s="151"/>
      <c r="GYY4579" s="151"/>
      <c r="GYZ4579" s="151"/>
      <c r="GZA4579" s="151"/>
      <c r="GZB4579" s="151"/>
      <c r="GZC4579" s="151"/>
      <c r="GZD4579" s="151"/>
      <c r="GZE4579" s="151"/>
      <c r="GZF4579" s="151"/>
      <c r="GZG4579" s="151"/>
      <c r="GZH4579" s="151"/>
      <c r="GZI4579" s="151"/>
      <c r="GZJ4579" s="151"/>
      <c r="GZK4579" s="151"/>
      <c r="GZL4579" s="151"/>
      <c r="GZM4579" s="151"/>
      <c r="GZN4579" s="151"/>
      <c r="GZO4579" s="151"/>
      <c r="GZP4579" s="151"/>
      <c r="GZQ4579" s="151"/>
      <c r="GZR4579" s="151"/>
      <c r="GZS4579" s="151"/>
      <c r="GZT4579" s="151"/>
      <c r="GZU4579" s="151"/>
      <c r="GZV4579" s="151"/>
      <c r="GZW4579" s="151"/>
      <c r="GZX4579" s="151"/>
      <c r="GZY4579" s="151"/>
      <c r="GZZ4579" s="151"/>
      <c r="HAA4579" s="151"/>
      <c r="HAB4579" s="151"/>
      <c r="HAC4579" s="151"/>
      <c r="HAD4579" s="151"/>
      <c r="HAE4579" s="151"/>
      <c r="HAF4579" s="151"/>
      <c r="HAG4579" s="151"/>
      <c r="HAH4579" s="151"/>
      <c r="HAI4579" s="151"/>
      <c r="HAJ4579" s="151"/>
      <c r="HAK4579" s="151"/>
      <c r="HAL4579" s="151"/>
      <c r="HAM4579" s="151"/>
      <c r="HAN4579" s="151"/>
      <c r="HAO4579" s="151"/>
      <c r="HAP4579" s="151"/>
      <c r="HAQ4579" s="151"/>
      <c r="HAR4579" s="151"/>
      <c r="HAS4579" s="151"/>
      <c r="HAT4579" s="151"/>
      <c r="HAU4579" s="151"/>
      <c r="HAV4579" s="151"/>
      <c r="HAW4579" s="151"/>
      <c r="HAX4579" s="151"/>
      <c r="HAY4579" s="151"/>
      <c r="HAZ4579" s="151"/>
      <c r="HBA4579" s="151"/>
      <c r="HBB4579" s="151"/>
      <c r="HBC4579" s="151"/>
      <c r="HBD4579" s="151"/>
      <c r="HBE4579" s="151"/>
      <c r="HBF4579" s="151"/>
      <c r="HBG4579" s="151"/>
      <c r="HBH4579" s="151"/>
      <c r="HBI4579" s="151"/>
      <c r="HBJ4579" s="151"/>
      <c r="HBK4579" s="151"/>
      <c r="HBL4579" s="151"/>
      <c r="HBM4579" s="151"/>
      <c r="HBN4579" s="151"/>
      <c r="HBO4579" s="151"/>
      <c r="HBP4579" s="151"/>
      <c r="HBQ4579" s="151"/>
      <c r="HBR4579" s="151"/>
      <c r="HBS4579" s="151"/>
      <c r="HBT4579" s="151"/>
      <c r="HBU4579" s="151"/>
      <c r="HBV4579" s="151"/>
      <c r="HBW4579" s="151"/>
      <c r="HBX4579" s="151"/>
      <c r="HBY4579" s="151"/>
      <c r="HBZ4579" s="151"/>
      <c r="HCA4579" s="151"/>
      <c r="HCB4579" s="151"/>
      <c r="HCC4579" s="151"/>
      <c r="HCD4579" s="151"/>
      <c r="HCE4579" s="151"/>
      <c r="HCF4579" s="151"/>
      <c r="HCG4579" s="151"/>
      <c r="HCH4579" s="151"/>
      <c r="HCI4579" s="151"/>
      <c r="HCJ4579" s="151"/>
      <c r="HCK4579" s="151"/>
      <c r="HCL4579" s="151"/>
      <c r="HCM4579" s="151"/>
      <c r="HCN4579" s="151"/>
      <c r="HCO4579" s="151"/>
      <c r="HCP4579" s="151"/>
      <c r="HCQ4579" s="151"/>
      <c r="HCR4579" s="151"/>
      <c r="HCS4579" s="151"/>
      <c r="HCT4579" s="151"/>
      <c r="HCU4579" s="151"/>
      <c r="HCV4579" s="151"/>
      <c r="HCW4579" s="151"/>
      <c r="HCX4579" s="151"/>
      <c r="HCY4579" s="151"/>
      <c r="HCZ4579" s="151"/>
      <c r="HDA4579" s="151"/>
      <c r="HDB4579" s="151"/>
      <c r="HDC4579" s="151"/>
      <c r="HDD4579" s="151"/>
      <c r="HDE4579" s="151"/>
      <c r="HDF4579" s="151"/>
      <c r="HDG4579" s="151"/>
      <c r="HDH4579" s="151"/>
      <c r="HDI4579" s="151"/>
      <c r="HDJ4579" s="151"/>
      <c r="HDK4579" s="151"/>
      <c r="HDL4579" s="151"/>
      <c r="HDM4579" s="151"/>
      <c r="HDN4579" s="151"/>
      <c r="HDO4579" s="151"/>
      <c r="HDP4579" s="151"/>
      <c r="HDQ4579" s="151"/>
      <c r="HDR4579" s="151"/>
      <c r="HDS4579" s="151"/>
      <c r="HDT4579" s="151"/>
      <c r="HDU4579" s="151"/>
      <c r="HDV4579" s="151"/>
      <c r="HDW4579" s="151"/>
      <c r="HDX4579" s="151"/>
      <c r="HDY4579" s="151"/>
      <c r="HDZ4579" s="151"/>
      <c r="HEA4579" s="151"/>
      <c r="HEB4579" s="151"/>
      <c r="HEC4579" s="151"/>
      <c r="HED4579" s="151"/>
      <c r="HEE4579" s="151"/>
      <c r="HEF4579" s="151"/>
      <c r="HEG4579" s="151"/>
      <c r="HEH4579" s="151"/>
      <c r="HEI4579" s="151"/>
      <c r="HEJ4579" s="151"/>
      <c r="HEK4579" s="151"/>
      <c r="HEL4579" s="151"/>
      <c r="HEM4579" s="151"/>
      <c r="HEN4579" s="151"/>
      <c r="HEO4579" s="151"/>
      <c r="HEP4579" s="151"/>
      <c r="HEQ4579" s="151"/>
      <c r="HER4579" s="151"/>
      <c r="HES4579" s="151"/>
      <c r="HET4579" s="151"/>
      <c r="HEU4579" s="151"/>
      <c r="HEV4579" s="151"/>
      <c r="HEW4579" s="151"/>
      <c r="HEX4579" s="151"/>
      <c r="HEY4579" s="151"/>
      <c r="HEZ4579" s="151"/>
      <c r="HFA4579" s="151"/>
      <c r="HFB4579" s="151"/>
      <c r="HFC4579" s="151"/>
      <c r="HFD4579" s="151"/>
      <c r="HFE4579" s="151"/>
      <c r="HFF4579" s="151"/>
      <c r="HFG4579" s="151"/>
      <c r="HFH4579" s="151"/>
      <c r="HFI4579" s="151"/>
      <c r="HFJ4579" s="151"/>
      <c r="HFK4579" s="151"/>
      <c r="HFL4579" s="151"/>
      <c r="HFM4579" s="151"/>
      <c r="HFN4579" s="151"/>
      <c r="HFO4579" s="151"/>
      <c r="HFP4579" s="151"/>
      <c r="HFQ4579" s="151"/>
      <c r="HFR4579" s="151"/>
      <c r="HFS4579" s="151"/>
      <c r="HFT4579" s="151"/>
      <c r="HFU4579" s="151"/>
      <c r="HFV4579" s="151"/>
      <c r="HFW4579" s="151"/>
      <c r="HFX4579" s="151"/>
      <c r="HFY4579" s="151"/>
      <c r="HFZ4579" s="151"/>
      <c r="HGA4579" s="151"/>
      <c r="HGB4579" s="151"/>
      <c r="HGC4579" s="151"/>
      <c r="HGD4579" s="151"/>
      <c r="HGE4579" s="151"/>
      <c r="HGF4579" s="151"/>
      <c r="HGG4579" s="151"/>
      <c r="HGH4579" s="151"/>
      <c r="HGI4579" s="151"/>
      <c r="HGJ4579" s="151"/>
      <c r="HGK4579" s="151"/>
      <c r="HGL4579" s="151"/>
      <c r="HGM4579" s="151"/>
      <c r="HGN4579" s="151"/>
      <c r="HGO4579" s="151"/>
      <c r="HGP4579" s="151"/>
      <c r="HGQ4579" s="151"/>
      <c r="HGR4579" s="151"/>
      <c r="HGS4579" s="151"/>
      <c r="HGT4579" s="151"/>
      <c r="HGU4579" s="151"/>
      <c r="HGV4579" s="151"/>
      <c r="HGW4579" s="151"/>
      <c r="HGX4579" s="151"/>
      <c r="HGY4579" s="151"/>
      <c r="HGZ4579" s="151"/>
      <c r="HHA4579" s="151"/>
      <c r="HHB4579" s="151"/>
      <c r="HHC4579" s="151"/>
      <c r="HHD4579" s="151"/>
      <c r="HHE4579" s="151"/>
      <c r="HHF4579" s="151"/>
      <c r="HHG4579" s="151"/>
      <c r="HHH4579" s="151"/>
      <c r="HHI4579" s="151"/>
      <c r="HHJ4579" s="151"/>
      <c r="HHK4579" s="151"/>
      <c r="HHL4579" s="151"/>
      <c r="HHM4579" s="151"/>
      <c r="HHN4579" s="151"/>
      <c r="HHO4579" s="151"/>
      <c r="HHP4579" s="151"/>
      <c r="HHQ4579" s="151"/>
      <c r="HHR4579" s="151"/>
      <c r="HHS4579" s="151"/>
      <c r="HHT4579" s="151"/>
      <c r="HHU4579" s="151"/>
      <c r="HHV4579" s="151"/>
      <c r="HHW4579" s="151"/>
      <c r="HHX4579" s="151"/>
      <c r="HHY4579" s="151"/>
      <c r="HHZ4579" s="151"/>
      <c r="HIA4579" s="151"/>
      <c r="HIB4579" s="151"/>
      <c r="HIC4579" s="151"/>
      <c r="HID4579" s="151"/>
      <c r="HIE4579" s="151"/>
      <c r="HIF4579" s="151"/>
      <c r="HIG4579" s="151"/>
      <c r="HIH4579" s="151"/>
      <c r="HII4579" s="151"/>
      <c r="HIJ4579" s="151"/>
      <c r="HIK4579" s="151"/>
      <c r="HIL4579" s="151"/>
      <c r="HIM4579" s="151"/>
      <c r="HIN4579" s="151"/>
      <c r="HIO4579" s="151"/>
      <c r="HIP4579" s="151"/>
      <c r="HIQ4579" s="151"/>
      <c r="HIR4579" s="151"/>
      <c r="HIS4579" s="151"/>
      <c r="HIT4579" s="151"/>
      <c r="HIU4579" s="151"/>
      <c r="HIV4579" s="151"/>
      <c r="HIW4579" s="151"/>
      <c r="HIX4579" s="151"/>
      <c r="HIY4579" s="151"/>
      <c r="HIZ4579" s="151"/>
      <c r="HJA4579" s="151"/>
      <c r="HJB4579" s="151"/>
      <c r="HJC4579" s="151"/>
      <c r="HJD4579" s="151"/>
      <c r="HJE4579" s="151"/>
      <c r="HJF4579" s="151"/>
      <c r="HJG4579" s="151"/>
      <c r="HJH4579" s="151"/>
      <c r="HJI4579" s="151"/>
      <c r="HJJ4579" s="151"/>
      <c r="HJK4579" s="151"/>
      <c r="HJL4579" s="151"/>
      <c r="HJM4579" s="151"/>
      <c r="HJN4579" s="151"/>
      <c r="HJO4579" s="151"/>
      <c r="HJP4579" s="151"/>
      <c r="HJQ4579" s="151"/>
      <c r="HJR4579" s="151"/>
      <c r="HJS4579" s="151"/>
      <c r="HJT4579" s="151"/>
      <c r="HJU4579" s="151"/>
      <c r="HJV4579" s="151"/>
      <c r="HJW4579" s="151"/>
      <c r="HJX4579" s="151"/>
      <c r="HJY4579" s="151"/>
      <c r="HJZ4579" s="151"/>
      <c r="HKA4579" s="151"/>
      <c r="HKB4579" s="151"/>
      <c r="HKC4579" s="151"/>
      <c r="HKD4579" s="151"/>
      <c r="HKE4579" s="151"/>
      <c r="HKF4579" s="151"/>
      <c r="HKG4579" s="151"/>
      <c r="HKH4579" s="151"/>
      <c r="HKI4579" s="151"/>
      <c r="HKJ4579" s="151"/>
      <c r="HKK4579" s="151"/>
      <c r="HKL4579" s="151"/>
      <c r="HKM4579" s="151"/>
      <c r="HKN4579" s="151"/>
      <c r="HKO4579" s="151"/>
      <c r="HKP4579" s="151"/>
      <c r="HKQ4579" s="151"/>
      <c r="HKR4579" s="151"/>
      <c r="HKS4579" s="151"/>
      <c r="HKT4579" s="151"/>
      <c r="HKU4579" s="151"/>
      <c r="HKV4579" s="151"/>
      <c r="HKW4579" s="151"/>
      <c r="HKX4579" s="151"/>
      <c r="HKY4579" s="151"/>
      <c r="HKZ4579" s="151"/>
      <c r="HLA4579" s="151"/>
      <c r="HLB4579" s="151"/>
      <c r="HLC4579" s="151"/>
      <c r="HLD4579" s="151"/>
      <c r="HLE4579" s="151"/>
      <c r="HLF4579" s="151"/>
      <c r="HLG4579" s="151"/>
      <c r="HLH4579" s="151"/>
      <c r="HLI4579" s="151"/>
      <c r="HLJ4579" s="151"/>
      <c r="HLK4579" s="151"/>
      <c r="HLL4579" s="151"/>
      <c r="HLM4579" s="151"/>
      <c r="HLN4579" s="151"/>
      <c r="HLO4579" s="151"/>
      <c r="HLP4579" s="151"/>
      <c r="HLQ4579" s="151"/>
      <c r="HLR4579" s="151"/>
      <c r="HLS4579" s="151"/>
      <c r="HLT4579" s="151"/>
      <c r="HLU4579" s="151"/>
      <c r="HLV4579" s="151"/>
      <c r="HLW4579" s="151"/>
      <c r="HLX4579" s="151"/>
      <c r="HLY4579" s="151"/>
      <c r="HLZ4579" s="151"/>
      <c r="HMA4579" s="151"/>
      <c r="HMB4579" s="151"/>
      <c r="HMC4579" s="151"/>
      <c r="HMD4579" s="151"/>
      <c r="HME4579" s="151"/>
      <c r="HMF4579" s="151"/>
      <c r="HMG4579" s="151"/>
      <c r="HMH4579" s="151"/>
      <c r="HMI4579" s="151"/>
      <c r="HMJ4579" s="151"/>
      <c r="HMK4579" s="151"/>
      <c r="HML4579" s="151"/>
      <c r="HMM4579" s="151"/>
      <c r="HMN4579" s="151"/>
      <c r="HMO4579" s="151"/>
      <c r="HMP4579" s="151"/>
      <c r="HMQ4579" s="151"/>
      <c r="HMR4579" s="151"/>
      <c r="HMS4579" s="151"/>
      <c r="HMT4579" s="151"/>
      <c r="HMU4579" s="151"/>
      <c r="HMV4579" s="151"/>
      <c r="HMW4579" s="151"/>
      <c r="HMX4579" s="151"/>
      <c r="HMY4579" s="151"/>
      <c r="HMZ4579" s="151"/>
      <c r="HNA4579" s="151"/>
      <c r="HNB4579" s="151"/>
      <c r="HNC4579" s="151"/>
      <c r="HND4579" s="151"/>
      <c r="HNE4579" s="151"/>
      <c r="HNF4579" s="151"/>
      <c r="HNG4579" s="151"/>
      <c r="HNH4579" s="151"/>
      <c r="HNI4579" s="151"/>
      <c r="HNJ4579" s="151"/>
      <c r="HNK4579" s="151"/>
      <c r="HNL4579" s="151"/>
      <c r="HNM4579" s="151"/>
      <c r="HNN4579" s="151"/>
      <c r="HNO4579" s="151"/>
      <c r="HNP4579" s="151"/>
      <c r="HNQ4579" s="151"/>
      <c r="HNR4579" s="151"/>
      <c r="HNS4579" s="151"/>
      <c r="HNT4579" s="151"/>
      <c r="HNU4579" s="151"/>
      <c r="HNV4579" s="151"/>
      <c r="HNW4579" s="151"/>
      <c r="HNX4579" s="151"/>
      <c r="HNY4579" s="151"/>
      <c r="HNZ4579" s="151"/>
      <c r="HOA4579" s="151"/>
      <c r="HOB4579" s="151"/>
      <c r="HOC4579" s="151"/>
      <c r="HOD4579" s="151"/>
      <c r="HOE4579" s="151"/>
      <c r="HOF4579" s="151"/>
      <c r="HOG4579" s="151"/>
      <c r="HOH4579" s="151"/>
      <c r="HOI4579" s="151"/>
      <c r="HOJ4579" s="151"/>
      <c r="HOK4579" s="151"/>
      <c r="HOL4579" s="151"/>
      <c r="HOM4579" s="151"/>
      <c r="HON4579" s="151"/>
      <c r="HOO4579" s="151"/>
      <c r="HOP4579" s="151"/>
      <c r="HOQ4579" s="151"/>
      <c r="HOR4579" s="151"/>
      <c r="HOS4579" s="151"/>
      <c r="HOT4579" s="151"/>
      <c r="HOU4579" s="151"/>
      <c r="HOV4579" s="151"/>
      <c r="HOW4579" s="151"/>
      <c r="HOX4579" s="151"/>
      <c r="HOY4579" s="151"/>
      <c r="HOZ4579" s="151"/>
      <c r="HPA4579" s="151"/>
      <c r="HPB4579" s="151"/>
      <c r="HPC4579" s="151"/>
      <c r="HPD4579" s="151"/>
      <c r="HPE4579" s="151"/>
      <c r="HPF4579" s="151"/>
      <c r="HPG4579" s="151"/>
      <c r="HPH4579" s="151"/>
      <c r="HPI4579" s="151"/>
      <c r="HPJ4579" s="151"/>
      <c r="HPK4579" s="151"/>
      <c r="HPL4579" s="151"/>
      <c r="HPM4579" s="151"/>
      <c r="HPN4579" s="151"/>
      <c r="HPO4579" s="151"/>
      <c r="HPP4579" s="151"/>
      <c r="HPQ4579" s="151"/>
      <c r="HPR4579" s="151"/>
      <c r="HPS4579" s="151"/>
      <c r="HPT4579" s="151"/>
      <c r="HPU4579" s="151"/>
      <c r="HPV4579" s="151"/>
      <c r="HPW4579" s="151"/>
      <c r="HPX4579" s="151"/>
      <c r="HPY4579" s="151"/>
      <c r="HPZ4579" s="151"/>
      <c r="HQA4579" s="151"/>
      <c r="HQB4579" s="151"/>
      <c r="HQC4579" s="151"/>
      <c r="HQD4579" s="151"/>
      <c r="HQE4579" s="151"/>
      <c r="HQF4579" s="151"/>
      <c r="HQG4579" s="151"/>
      <c r="HQH4579" s="151"/>
      <c r="HQI4579" s="151"/>
      <c r="HQJ4579" s="151"/>
      <c r="HQK4579" s="151"/>
      <c r="HQL4579" s="151"/>
      <c r="HQM4579" s="151"/>
      <c r="HQN4579" s="151"/>
      <c r="HQO4579" s="151"/>
      <c r="HQP4579" s="151"/>
      <c r="HQQ4579" s="151"/>
      <c r="HQR4579" s="151"/>
      <c r="HQS4579" s="151"/>
      <c r="HQT4579" s="151"/>
      <c r="HQU4579" s="151"/>
      <c r="HQV4579" s="151"/>
      <c r="HQW4579" s="151"/>
      <c r="HQX4579" s="151"/>
      <c r="HQY4579" s="151"/>
      <c r="HQZ4579" s="151"/>
      <c r="HRA4579" s="151"/>
      <c r="HRB4579" s="151"/>
      <c r="HRC4579" s="151"/>
      <c r="HRD4579" s="151"/>
      <c r="HRE4579" s="151"/>
      <c r="HRF4579" s="151"/>
      <c r="HRG4579" s="151"/>
      <c r="HRH4579" s="151"/>
      <c r="HRI4579" s="151"/>
      <c r="HRJ4579" s="151"/>
      <c r="HRK4579" s="151"/>
      <c r="HRL4579" s="151"/>
      <c r="HRM4579" s="151"/>
      <c r="HRN4579" s="151"/>
      <c r="HRO4579" s="151"/>
      <c r="HRP4579" s="151"/>
      <c r="HRQ4579" s="151"/>
      <c r="HRR4579" s="151"/>
      <c r="HRS4579" s="151"/>
      <c r="HRT4579" s="151"/>
      <c r="HRU4579" s="151"/>
      <c r="HRV4579" s="151"/>
      <c r="HRW4579" s="151"/>
      <c r="HRX4579" s="151"/>
      <c r="HRY4579" s="151"/>
      <c r="HRZ4579" s="151"/>
      <c r="HSA4579" s="151"/>
      <c r="HSB4579" s="151"/>
      <c r="HSC4579" s="151"/>
      <c r="HSD4579" s="151"/>
      <c r="HSE4579" s="151"/>
      <c r="HSF4579" s="151"/>
      <c r="HSG4579" s="151"/>
      <c r="HSH4579" s="151"/>
      <c r="HSI4579" s="151"/>
      <c r="HSJ4579" s="151"/>
      <c r="HSK4579" s="151"/>
      <c r="HSL4579" s="151"/>
      <c r="HSM4579" s="151"/>
      <c r="HSN4579" s="151"/>
      <c r="HSO4579" s="151"/>
      <c r="HSP4579" s="151"/>
      <c r="HSQ4579" s="151"/>
      <c r="HSR4579" s="151"/>
      <c r="HSS4579" s="151"/>
      <c r="HST4579" s="151"/>
      <c r="HSU4579" s="151"/>
      <c r="HSV4579" s="151"/>
      <c r="HSW4579" s="151"/>
      <c r="HSX4579" s="151"/>
      <c r="HSY4579" s="151"/>
      <c r="HSZ4579" s="151"/>
      <c r="HTA4579" s="151"/>
      <c r="HTB4579" s="151"/>
      <c r="HTC4579" s="151"/>
      <c r="HTD4579" s="151"/>
      <c r="HTE4579" s="151"/>
      <c r="HTF4579" s="151"/>
      <c r="HTG4579" s="151"/>
      <c r="HTH4579" s="151"/>
      <c r="HTI4579" s="151"/>
      <c r="HTJ4579" s="151"/>
      <c r="HTK4579" s="151"/>
      <c r="HTL4579" s="151"/>
      <c r="HTM4579" s="151"/>
      <c r="HTN4579" s="151"/>
      <c r="HTO4579" s="151"/>
      <c r="HTP4579" s="151"/>
      <c r="HTQ4579" s="151"/>
      <c r="HTR4579" s="151"/>
      <c r="HTS4579" s="151"/>
      <c r="HTT4579" s="151"/>
      <c r="HTU4579" s="151"/>
      <c r="HTV4579" s="151"/>
      <c r="HTW4579" s="151"/>
      <c r="HTX4579" s="151"/>
      <c r="HTY4579" s="151"/>
      <c r="HTZ4579" s="151"/>
      <c r="HUA4579" s="151"/>
      <c r="HUB4579" s="151"/>
      <c r="HUC4579" s="151"/>
      <c r="HUD4579" s="151"/>
      <c r="HUE4579" s="151"/>
      <c r="HUF4579" s="151"/>
      <c r="HUG4579" s="151"/>
      <c r="HUH4579" s="151"/>
      <c r="HUI4579" s="151"/>
      <c r="HUJ4579" s="151"/>
      <c r="HUK4579" s="151"/>
      <c r="HUL4579" s="151"/>
      <c r="HUM4579" s="151"/>
      <c r="HUN4579" s="151"/>
      <c r="HUO4579" s="151"/>
      <c r="HUP4579" s="151"/>
      <c r="HUQ4579" s="151"/>
      <c r="HUR4579" s="151"/>
      <c r="HUS4579" s="151"/>
      <c r="HUT4579" s="151"/>
      <c r="HUU4579" s="151"/>
      <c r="HUV4579" s="151"/>
      <c r="HUW4579" s="151"/>
      <c r="HUX4579" s="151"/>
      <c r="HUY4579" s="151"/>
      <c r="HUZ4579" s="151"/>
      <c r="HVA4579" s="151"/>
      <c r="HVB4579" s="151"/>
      <c r="HVC4579" s="151"/>
      <c r="HVD4579" s="151"/>
      <c r="HVE4579" s="151"/>
      <c r="HVF4579" s="151"/>
      <c r="HVG4579" s="151"/>
      <c r="HVH4579" s="151"/>
      <c r="HVI4579" s="151"/>
      <c r="HVJ4579" s="151"/>
      <c r="HVK4579" s="151"/>
      <c r="HVL4579" s="151"/>
      <c r="HVM4579" s="151"/>
      <c r="HVN4579" s="151"/>
      <c r="HVO4579" s="151"/>
      <c r="HVP4579" s="151"/>
      <c r="HVQ4579" s="151"/>
      <c r="HVR4579" s="151"/>
      <c r="HVS4579" s="151"/>
      <c r="HVT4579" s="151"/>
      <c r="HVU4579" s="151"/>
      <c r="HVV4579" s="151"/>
      <c r="HVW4579" s="151"/>
      <c r="HVX4579" s="151"/>
      <c r="HVY4579" s="151"/>
      <c r="HVZ4579" s="151"/>
      <c r="HWA4579" s="151"/>
      <c r="HWB4579" s="151"/>
      <c r="HWC4579" s="151"/>
      <c r="HWD4579" s="151"/>
      <c r="HWE4579" s="151"/>
      <c r="HWF4579" s="151"/>
      <c r="HWG4579" s="151"/>
      <c r="HWH4579" s="151"/>
      <c r="HWI4579" s="151"/>
      <c r="HWJ4579" s="151"/>
      <c r="HWK4579" s="151"/>
      <c r="HWL4579" s="151"/>
      <c r="HWM4579" s="151"/>
      <c r="HWN4579" s="151"/>
      <c r="HWO4579" s="151"/>
      <c r="HWP4579" s="151"/>
      <c r="HWQ4579" s="151"/>
      <c r="HWR4579" s="151"/>
      <c r="HWS4579" s="151"/>
      <c r="HWT4579" s="151"/>
      <c r="HWU4579" s="151"/>
      <c r="HWV4579" s="151"/>
      <c r="HWW4579" s="151"/>
      <c r="HWX4579" s="151"/>
      <c r="HWY4579" s="151"/>
      <c r="HWZ4579" s="151"/>
      <c r="HXA4579" s="151"/>
      <c r="HXB4579" s="151"/>
      <c r="HXC4579" s="151"/>
      <c r="HXD4579" s="151"/>
      <c r="HXE4579" s="151"/>
      <c r="HXF4579" s="151"/>
      <c r="HXG4579" s="151"/>
      <c r="HXH4579" s="151"/>
      <c r="HXI4579" s="151"/>
      <c r="HXJ4579" s="151"/>
      <c r="HXK4579" s="151"/>
      <c r="HXL4579" s="151"/>
      <c r="HXM4579" s="151"/>
      <c r="HXN4579" s="151"/>
      <c r="HXO4579" s="151"/>
      <c r="HXP4579" s="151"/>
      <c r="HXQ4579" s="151"/>
      <c r="HXR4579" s="151"/>
      <c r="HXS4579" s="151"/>
      <c r="HXT4579" s="151"/>
      <c r="HXU4579" s="151"/>
      <c r="HXV4579" s="151"/>
      <c r="HXW4579" s="151"/>
      <c r="HXX4579" s="151"/>
      <c r="HXY4579" s="151"/>
      <c r="HXZ4579" s="151"/>
      <c r="HYA4579" s="151"/>
      <c r="HYB4579" s="151"/>
      <c r="HYC4579" s="151"/>
      <c r="HYD4579" s="151"/>
      <c r="HYE4579" s="151"/>
      <c r="HYF4579" s="151"/>
      <c r="HYG4579" s="151"/>
      <c r="HYH4579" s="151"/>
      <c r="HYI4579" s="151"/>
      <c r="HYJ4579" s="151"/>
      <c r="HYK4579" s="151"/>
      <c r="HYL4579" s="151"/>
      <c r="HYM4579" s="151"/>
      <c r="HYN4579" s="151"/>
      <c r="HYO4579" s="151"/>
      <c r="HYP4579" s="151"/>
      <c r="HYQ4579" s="151"/>
      <c r="HYR4579" s="151"/>
      <c r="HYS4579" s="151"/>
      <c r="HYT4579" s="151"/>
      <c r="HYU4579" s="151"/>
      <c r="HYV4579" s="151"/>
      <c r="HYW4579" s="151"/>
      <c r="HYX4579" s="151"/>
      <c r="HYY4579" s="151"/>
      <c r="HYZ4579" s="151"/>
      <c r="HZA4579" s="151"/>
      <c r="HZB4579" s="151"/>
      <c r="HZC4579" s="151"/>
      <c r="HZD4579" s="151"/>
      <c r="HZE4579" s="151"/>
      <c r="HZF4579" s="151"/>
      <c r="HZG4579" s="151"/>
      <c r="HZH4579" s="151"/>
      <c r="HZI4579" s="151"/>
      <c r="HZJ4579" s="151"/>
      <c r="HZK4579" s="151"/>
      <c r="HZL4579" s="151"/>
      <c r="HZM4579" s="151"/>
      <c r="HZN4579" s="151"/>
      <c r="HZO4579" s="151"/>
      <c r="HZP4579" s="151"/>
      <c r="HZQ4579" s="151"/>
      <c r="HZR4579" s="151"/>
      <c r="HZS4579" s="151"/>
      <c r="HZT4579" s="151"/>
      <c r="HZU4579" s="151"/>
      <c r="HZV4579" s="151"/>
      <c r="HZW4579" s="151"/>
      <c r="HZX4579" s="151"/>
      <c r="HZY4579" s="151"/>
      <c r="HZZ4579" s="151"/>
      <c r="IAA4579" s="151"/>
      <c r="IAB4579" s="151"/>
      <c r="IAC4579" s="151"/>
      <c r="IAD4579" s="151"/>
      <c r="IAE4579" s="151"/>
      <c r="IAF4579" s="151"/>
      <c r="IAG4579" s="151"/>
      <c r="IAH4579" s="151"/>
      <c r="IAI4579" s="151"/>
      <c r="IAJ4579" s="151"/>
      <c r="IAK4579" s="151"/>
      <c r="IAL4579" s="151"/>
      <c r="IAM4579" s="151"/>
      <c r="IAN4579" s="151"/>
      <c r="IAO4579" s="151"/>
      <c r="IAP4579" s="151"/>
      <c r="IAQ4579" s="151"/>
      <c r="IAR4579" s="151"/>
      <c r="IAS4579" s="151"/>
      <c r="IAT4579" s="151"/>
      <c r="IAU4579" s="151"/>
      <c r="IAV4579" s="151"/>
      <c r="IAW4579" s="151"/>
      <c r="IAX4579" s="151"/>
      <c r="IAY4579" s="151"/>
      <c r="IAZ4579" s="151"/>
      <c r="IBA4579" s="151"/>
      <c r="IBB4579" s="151"/>
      <c r="IBC4579" s="151"/>
      <c r="IBD4579" s="151"/>
      <c r="IBE4579" s="151"/>
      <c r="IBF4579" s="151"/>
      <c r="IBG4579" s="151"/>
      <c r="IBH4579" s="151"/>
      <c r="IBI4579" s="151"/>
      <c r="IBJ4579" s="151"/>
      <c r="IBK4579" s="151"/>
      <c r="IBL4579" s="151"/>
      <c r="IBM4579" s="151"/>
      <c r="IBN4579" s="151"/>
      <c r="IBO4579" s="151"/>
      <c r="IBP4579" s="151"/>
      <c r="IBQ4579" s="151"/>
      <c r="IBR4579" s="151"/>
      <c r="IBS4579" s="151"/>
      <c r="IBT4579" s="151"/>
      <c r="IBU4579" s="151"/>
      <c r="IBV4579" s="151"/>
      <c r="IBW4579" s="151"/>
      <c r="IBX4579" s="151"/>
      <c r="IBY4579" s="151"/>
      <c r="IBZ4579" s="151"/>
      <c r="ICA4579" s="151"/>
      <c r="ICB4579" s="151"/>
      <c r="ICC4579" s="151"/>
      <c r="ICD4579" s="151"/>
      <c r="ICE4579" s="151"/>
      <c r="ICF4579" s="151"/>
      <c r="ICG4579" s="151"/>
      <c r="ICH4579" s="151"/>
      <c r="ICI4579" s="151"/>
      <c r="ICJ4579" s="151"/>
      <c r="ICK4579" s="151"/>
      <c r="ICL4579" s="151"/>
      <c r="ICM4579" s="151"/>
      <c r="ICN4579" s="151"/>
      <c r="ICO4579" s="151"/>
      <c r="ICP4579" s="151"/>
      <c r="ICQ4579" s="151"/>
      <c r="ICR4579" s="151"/>
      <c r="ICS4579" s="151"/>
      <c r="ICT4579" s="151"/>
      <c r="ICU4579" s="151"/>
      <c r="ICV4579" s="151"/>
      <c r="ICW4579" s="151"/>
      <c r="ICX4579" s="151"/>
      <c r="ICY4579" s="151"/>
      <c r="ICZ4579" s="151"/>
      <c r="IDA4579" s="151"/>
      <c r="IDB4579" s="151"/>
      <c r="IDC4579" s="151"/>
      <c r="IDD4579" s="151"/>
      <c r="IDE4579" s="151"/>
      <c r="IDF4579" s="151"/>
      <c r="IDG4579" s="151"/>
      <c r="IDH4579" s="151"/>
      <c r="IDI4579" s="151"/>
      <c r="IDJ4579" s="151"/>
      <c r="IDK4579" s="151"/>
      <c r="IDL4579" s="151"/>
      <c r="IDM4579" s="151"/>
      <c r="IDN4579" s="151"/>
      <c r="IDO4579" s="151"/>
      <c r="IDP4579" s="151"/>
      <c r="IDQ4579" s="151"/>
      <c r="IDR4579" s="151"/>
      <c r="IDS4579" s="151"/>
      <c r="IDT4579" s="151"/>
      <c r="IDU4579" s="151"/>
      <c r="IDV4579" s="151"/>
      <c r="IDW4579" s="151"/>
      <c r="IDX4579" s="151"/>
      <c r="IDY4579" s="151"/>
      <c r="IDZ4579" s="151"/>
      <c r="IEA4579" s="151"/>
      <c r="IEB4579" s="151"/>
      <c r="IEC4579" s="151"/>
      <c r="IED4579" s="151"/>
      <c r="IEE4579" s="151"/>
      <c r="IEF4579" s="151"/>
      <c r="IEG4579" s="151"/>
      <c r="IEH4579" s="151"/>
      <c r="IEI4579" s="151"/>
      <c r="IEJ4579" s="151"/>
      <c r="IEK4579" s="151"/>
      <c r="IEL4579" s="151"/>
      <c r="IEM4579" s="151"/>
      <c r="IEN4579" s="151"/>
      <c r="IEO4579" s="151"/>
      <c r="IEP4579" s="151"/>
      <c r="IEQ4579" s="151"/>
      <c r="IER4579" s="151"/>
      <c r="IES4579" s="151"/>
      <c r="IET4579" s="151"/>
      <c r="IEU4579" s="151"/>
      <c r="IEV4579" s="151"/>
      <c r="IEW4579" s="151"/>
      <c r="IEX4579" s="151"/>
      <c r="IEY4579" s="151"/>
      <c r="IEZ4579" s="151"/>
      <c r="IFA4579" s="151"/>
      <c r="IFB4579" s="151"/>
      <c r="IFC4579" s="151"/>
      <c r="IFD4579" s="151"/>
      <c r="IFE4579" s="151"/>
      <c r="IFF4579" s="151"/>
      <c r="IFG4579" s="151"/>
      <c r="IFH4579" s="151"/>
      <c r="IFI4579" s="151"/>
      <c r="IFJ4579" s="151"/>
      <c r="IFK4579" s="151"/>
      <c r="IFL4579" s="151"/>
      <c r="IFM4579" s="151"/>
      <c r="IFN4579" s="151"/>
      <c r="IFO4579" s="151"/>
      <c r="IFP4579" s="151"/>
      <c r="IFQ4579" s="151"/>
      <c r="IFR4579" s="151"/>
      <c r="IFS4579" s="151"/>
      <c r="IFT4579" s="151"/>
      <c r="IFU4579" s="151"/>
      <c r="IFV4579" s="151"/>
      <c r="IFW4579" s="151"/>
      <c r="IFX4579" s="151"/>
      <c r="IFY4579" s="151"/>
      <c r="IFZ4579" s="151"/>
      <c r="IGA4579" s="151"/>
      <c r="IGB4579" s="151"/>
      <c r="IGC4579" s="151"/>
      <c r="IGD4579" s="151"/>
      <c r="IGE4579" s="151"/>
      <c r="IGF4579" s="151"/>
      <c r="IGG4579" s="151"/>
      <c r="IGH4579" s="151"/>
      <c r="IGI4579" s="151"/>
      <c r="IGJ4579" s="151"/>
      <c r="IGK4579" s="151"/>
      <c r="IGL4579" s="151"/>
      <c r="IGM4579" s="151"/>
      <c r="IGN4579" s="151"/>
      <c r="IGO4579" s="151"/>
      <c r="IGP4579" s="151"/>
      <c r="IGQ4579" s="151"/>
      <c r="IGR4579" s="151"/>
      <c r="IGS4579" s="151"/>
      <c r="IGT4579" s="151"/>
      <c r="IGU4579" s="151"/>
      <c r="IGV4579" s="151"/>
      <c r="IGW4579" s="151"/>
      <c r="IGX4579" s="151"/>
      <c r="IGY4579" s="151"/>
      <c r="IGZ4579" s="151"/>
      <c r="IHA4579" s="151"/>
      <c r="IHB4579" s="151"/>
      <c r="IHC4579" s="151"/>
      <c r="IHD4579" s="151"/>
      <c r="IHE4579" s="151"/>
      <c r="IHF4579" s="151"/>
      <c r="IHG4579" s="151"/>
      <c r="IHH4579" s="151"/>
      <c r="IHI4579" s="151"/>
      <c r="IHJ4579" s="151"/>
      <c r="IHK4579" s="151"/>
      <c r="IHL4579" s="151"/>
      <c r="IHM4579" s="151"/>
      <c r="IHN4579" s="151"/>
      <c r="IHO4579" s="151"/>
      <c r="IHP4579" s="151"/>
      <c r="IHQ4579" s="151"/>
      <c r="IHR4579" s="151"/>
      <c r="IHS4579" s="151"/>
      <c r="IHT4579" s="151"/>
      <c r="IHU4579" s="151"/>
      <c r="IHV4579" s="151"/>
      <c r="IHW4579" s="151"/>
      <c r="IHX4579" s="151"/>
      <c r="IHY4579" s="151"/>
      <c r="IHZ4579" s="151"/>
      <c r="IIA4579" s="151"/>
      <c r="IIB4579" s="151"/>
      <c r="IIC4579" s="151"/>
      <c r="IID4579" s="151"/>
      <c r="IIE4579" s="151"/>
      <c r="IIF4579" s="151"/>
      <c r="IIG4579" s="151"/>
      <c r="IIH4579" s="151"/>
      <c r="III4579" s="151"/>
      <c r="IIJ4579" s="151"/>
      <c r="IIK4579" s="151"/>
      <c r="IIL4579" s="151"/>
      <c r="IIM4579" s="151"/>
      <c r="IIN4579" s="151"/>
      <c r="IIO4579" s="151"/>
      <c r="IIP4579" s="151"/>
      <c r="IIQ4579" s="151"/>
      <c r="IIR4579" s="151"/>
      <c r="IIS4579" s="151"/>
      <c r="IIT4579" s="151"/>
      <c r="IIU4579" s="151"/>
      <c r="IIV4579" s="151"/>
      <c r="IIW4579" s="151"/>
      <c r="IIX4579" s="151"/>
      <c r="IIY4579" s="151"/>
      <c r="IIZ4579" s="151"/>
      <c r="IJA4579" s="151"/>
      <c r="IJB4579" s="151"/>
      <c r="IJC4579" s="151"/>
      <c r="IJD4579" s="151"/>
      <c r="IJE4579" s="151"/>
      <c r="IJF4579" s="151"/>
      <c r="IJG4579" s="151"/>
      <c r="IJH4579" s="151"/>
      <c r="IJI4579" s="151"/>
      <c r="IJJ4579" s="151"/>
      <c r="IJK4579" s="151"/>
      <c r="IJL4579" s="151"/>
      <c r="IJM4579" s="151"/>
      <c r="IJN4579" s="151"/>
      <c r="IJO4579" s="151"/>
      <c r="IJP4579" s="151"/>
      <c r="IJQ4579" s="151"/>
      <c r="IJR4579" s="151"/>
      <c r="IJS4579" s="151"/>
      <c r="IJT4579" s="151"/>
      <c r="IJU4579" s="151"/>
      <c r="IJV4579" s="151"/>
      <c r="IJW4579" s="151"/>
      <c r="IJX4579" s="151"/>
      <c r="IJY4579" s="151"/>
      <c r="IJZ4579" s="151"/>
      <c r="IKA4579" s="151"/>
      <c r="IKB4579" s="151"/>
      <c r="IKC4579" s="151"/>
      <c r="IKD4579" s="151"/>
      <c r="IKE4579" s="151"/>
      <c r="IKF4579" s="151"/>
      <c r="IKG4579" s="151"/>
      <c r="IKH4579" s="151"/>
      <c r="IKI4579" s="151"/>
      <c r="IKJ4579" s="151"/>
      <c r="IKK4579" s="151"/>
      <c r="IKL4579" s="151"/>
      <c r="IKM4579" s="151"/>
      <c r="IKN4579" s="151"/>
      <c r="IKO4579" s="151"/>
      <c r="IKP4579" s="151"/>
      <c r="IKQ4579" s="151"/>
      <c r="IKR4579" s="151"/>
      <c r="IKS4579" s="151"/>
      <c r="IKT4579" s="151"/>
      <c r="IKU4579" s="151"/>
      <c r="IKV4579" s="151"/>
      <c r="IKW4579" s="151"/>
      <c r="IKX4579" s="151"/>
      <c r="IKY4579" s="151"/>
      <c r="IKZ4579" s="151"/>
      <c r="ILA4579" s="151"/>
      <c r="ILB4579" s="151"/>
      <c r="ILC4579" s="151"/>
      <c r="ILD4579" s="151"/>
      <c r="ILE4579" s="151"/>
      <c r="ILF4579" s="151"/>
      <c r="ILG4579" s="151"/>
      <c r="ILH4579" s="151"/>
      <c r="ILI4579" s="151"/>
      <c r="ILJ4579" s="151"/>
      <c r="ILK4579" s="151"/>
      <c r="ILL4579" s="151"/>
      <c r="ILM4579" s="151"/>
      <c r="ILN4579" s="151"/>
      <c r="ILO4579" s="151"/>
      <c r="ILP4579" s="151"/>
      <c r="ILQ4579" s="151"/>
      <c r="ILR4579" s="151"/>
      <c r="ILS4579" s="151"/>
      <c r="ILT4579" s="151"/>
      <c r="ILU4579" s="151"/>
      <c r="ILV4579" s="151"/>
      <c r="ILW4579" s="151"/>
      <c r="ILX4579" s="151"/>
      <c r="ILY4579" s="151"/>
      <c r="ILZ4579" s="151"/>
      <c r="IMA4579" s="151"/>
      <c r="IMB4579" s="151"/>
      <c r="IMC4579" s="151"/>
      <c r="IMD4579" s="151"/>
      <c r="IME4579" s="151"/>
      <c r="IMF4579" s="151"/>
      <c r="IMG4579" s="151"/>
      <c r="IMH4579" s="151"/>
      <c r="IMI4579" s="151"/>
      <c r="IMJ4579" s="151"/>
      <c r="IMK4579" s="151"/>
      <c r="IML4579" s="151"/>
      <c r="IMM4579" s="151"/>
      <c r="IMN4579" s="151"/>
      <c r="IMO4579" s="151"/>
      <c r="IMP4579" s="151"/>
      <c r="IMQ4579" s="151"/>
      <c r="IMR4579" s="151"/>
      <c r="IMS4579" s="151"/>
      <c r="IMT4579" s="151"/>
      <c r="IMU4579" s="151"/>
      <c r="IMV4579" s="151"/>
      <c r="IMW4579" s="151"/>
      <c r="IMX4579" s="151"/>
      <c r="IMY4579" s="151"/>
      <c r="IMZ4579" s="151"/>
      <c r="INA4579" s="151"/>
      <c r="INB4579" s="151"/>
      <c r="INC4579" s="151"/>
      <c r="IND4579" s="151"/>
      <c r="INE4579" s="151"/>
      <c r="INF4579" s="151"/>
      <c r="ING4579" s="151"/>
      <c r="INH4579" s="151"/>
      <c r="INI4579" s="151"/>
      <c r="INJ4579" s="151"/>
      <c r="INK4579" s="151"/>
      <c r="INL4579" s="151"/>
      <c r="INM4579" s="151"/>
      <c r="INN4579" s="151"/>
      <c r="INO4579" s="151"/>
      <c r="INP4579" s="151"/>
      <c r="INQ4579" s="151"/>
      <c r="INR4579" s="151"/>
      <c r="INS4579" s="151"/>
      <c r="INT4579" s="151"/>
      <c r="INU4579" s="151"/>
      <c r="INV4579" s="151"/>
      <c r="INW4579" s="151"/>
      <c r="INX4579" s="151"/>
      <c r="INY4579" s="151"/>
      <c r="INZ4579" s="151"/>
      <c r="IOA4579" s="151"/>
      <c r="IOB4579" s="151"/>
      <c r="IOC4579" s="151"/>
      <c r="IOD4579" s="151"/>
      <c r="IOE4579" s="151"/>
      <c r="IOF4579" s="151"/>
      <c r="IOG4579" s="151"/>
      <c r="IOH4579" s="151"/>
      <c r="IOI4579" s="151"/>
      <c r="IOJ4579" s="151"/>
      <c r="IOK4579" s="151"/>
      <c r="IOL4579" s="151"/>
      <c r="IOM4579" s="151"/>
      <c r="ION4579" s="151"/>
      <c r="IOO4579" s="151"/>
      <c r="IOP4579" s="151"/>
      <c r="IOQ4579" s="151"/>
      <c r="IOR4579" s="151"/>
      <c r="IOS4579" s="151"/>
      <c r="IOT4579" s="151"/>
      <c r="IOU4579" s="151"/>
      <c r="IOV4579" s="151"/>
      <c r="IOW4579" s="151"/>
      <c r="IOX4579" s="151"/>
      <c r="IOY4579" s="151"/>
      <c r="IOZ4579" s="151"/>
      <c r="IPA4579" s="151"/>
      <c r="IPB4579" s="151"/>
      <c r="IPC4579" s="151"/>
      <c r="IPD4579" s="151"/>
      <c r="IPE4579" s="151"/>
      <c r="IPF4579" s="151"/>
      <c r="IPG4579" s="151"/>
      <c r="IPH4579" s="151"/>
      <c r="IPI4579" s="151"/>
      <c r="IPJ4579" s="151"/>
      <c r="IPK4579" s="151"/>
      <c r="IPL4579" s="151"/>
      <c r="IPM4579" s="151"/>
      <c r="IPN4579" s="151"/>
      <c r="IPO4579" s="151"/>
      <c r="IPP4579" s="151"/>
      <c r="IPQ4579" s="151"/>
      <c r="IPR4579" s="151"/>
      <c r="IPS4579" s="151"/>
      <c r="IPT4579" s="151"/>
      <c r="IPU4579" s="151"/>
      <c r="IPV4579" s="151"/>
      <c r="IPW4579" s="151"/>
      <c r="IPX4579" s="151"/>
      <c r="IPY4579" s="151"/>
      <c r="IPZ4579" s="151"/>
      <c r="IQA4579" s="151"/>
      <c r="IQB4579" s="151"/>
      <c r="IQC4579" s="151"/>
      <c r="IQD4579" s="151"/>
      <c r="IQE4579" s="151"/>
      <c r="IQF4579" s="151"/>
      <c r="IQG4579" s="151"/>
      <c r="IQH4579" s="151"/>
      <c r="IQI4579" s="151"/>
      <c r="IQJ4579" s="151"/>
      <c r="IQK4579" s="151"/>
      <c r="IQL4579" s="151"/>
      <c r="IQM4579" s="151"/>
      <c r="IQN4579" s="151"/>
      <c r="IQO4579" s="151"/>
      <c r="IQP4579" s="151"/>
      <c r="IQQ4579" s="151"/>
      <c r="IQR4579" s="151"/>
      <c r="IQS4579" s="151"/>
      <c r="IQT4579" s="151"/>
      <c r="IQU4579" s="151"/>
      <c r="IQV4579" s="151"/>
      <c r="IQW4579" s="151"/>
      <c r="IQX4579" s="151"/>
      <c r="IQY4579" s="151"/>
      <c r="IQZ4579" s="151"/>
      <c r="IRA4579" s="151"/>
      <c r="IRB4579" s="151"/>
      <c r="IRC4579" s="151"/>
      <c r="IRD4579" s="151"/>
      <c r="IRE4579" s="151"/>
      <c r="IRF4579" s="151"/>
      <c r="IRG4579" s="151"/>
      <c r="IRH4579" s="151"/>
      <c r="IRI4579" s="151"/>
      <c r="IRJ4579" s="151"/>
      <c r="IRK4579" s="151"/>
      <c r="IRL4579" s="151"/>
      <c r="IRM4579" s="151"/>
      <c r="IRN4579" s="151"/>
      <c r="IRO4579" s="151"/>
      <c r="IRP4579" s="151"/>
      <c r="IRQ4579" s="151"/>
      <c r="IRR4579" s="151"/>
      <c r="IRS4579" s="151"/>
      <c r="IRT4579" s="151"/>
      <c r="IRU4579" s="151"/>
      <c r="IRV4579" s="151"/>
      <c r="IRW4579" s="151"/>
      <c r="IRX4579" s="151"/>
      <c r="IRY4579" s="151"/>
      <c r="IRZ4579" s="151"/>
      <c r="ISA4579" s="151"/>
      <c r="ISB4579" s="151"/>
      <c r="ISC4579" s="151"/>
      <c r="ISD4579" s="151"/>
      <c r="ISE4579" s="151"/>
      <c r="ISF4579" s="151"/>
      <c r="ISG4579" s="151"/>
      <c r="ISH4579" s="151"/>
      <c r="ISI4579" s="151"/>
      <c r="ISJ4579" s="151"/>
      <c r="ISK4579" s="151"/>
      <c r="ISL4579" s="151"/>
      <c r="ISM4579" s="151"/>
      <c r="ISN4579" s="151"/>
      <c r="ISO4579" s="151"/>
      <c r="ISP4579" s="151"/>
      <c r="ISQ4579" s="151"/>
      <c r="ISR4579" s="151"/>
      <c r="ISS4579" s="151"/>
      <c r="IST4579" s="151"/>
      <c r="ISU4579" s="151"/>
      <c r="ISV4579" s="151"/>
      <c r="ISW4579" s="151"/>
      <c r="ISX4579" s="151"/>
      <c r="ISY4579" s="151"/>
      <c r="ISZ4579" s="151"/>
      <c r="ITA4579" s="151"/>
      <c r="ITB4579" s="151"/>
      <c r="ITC4579" s="151"/>
      <c r="ITD4579" s="151"/>
      <c r="ITE4579" s="151"/>
      <c r="ITF4579" s="151"/>
      <c r="ITG4579" s="151"/>
      <c r="ITH4579" s="151"/>
      <c r="ITI4579" s="151"/>
      <c r="ITJ4579" s="151"/>
      <c r="ITK4579" s="151"/>
      <c r="ITL4579" s="151"/>
      <c r="ITM4579" s="151"/>
      <c r="ITN4579" s="151"/>
      <c r="ITO4579" s="151"/>
      <c r="ITP4579" s="151"/>
      <c r="ITQ4579" s="151"/>
      <c r="ITR4579" s="151"/>
      <c r="ITS4579" s="151"/>
      <c r="ITT4579" s="151"/>
      <c r="ITU4579" s="151"/>
      <c r="ITV4579" s="151"/>
      <c r="ITW4579" s="151"/>
      <c r="ITX4579" s="151"/>
      <c r="ITY4579" s="151"/>
      <c r="ITZ4579" s="151"/>
      <c r="IUA4579" s="151"/>
      <c r="IUB4579" s="151"/>
      <c r="IUC4579" s="151"/>
      <c r="IUD4579" s="151"/>
      <c r="IUE4579" s="151"/>
      <c r="IUF4579" s="151"/>
      <c r="IUG4579" s="151"/>
      <c r="IUH4579" s="151"/>
      <c r="IUI4579" s="151"/>
      <c r="IUJ4579" s="151"/>
      <c r="IUK4579" s="151"/>
      <c r="IUL4579" s="151"/>
      <c r="IUM4579" s="151"/>
      <c r="IUN4579" s="151"/>
      <c r="IUO4579" s="151"/>
      <c r="IUP4579" s="151"/>
      <c r="IUQ4579" s="151"/>
      <c r="IUR4579" s="151"/>
      <c r="IUS4579" s="151"/>
      <c r="IUT4579" s="151"/>
      <c r="IUU4579" s="151"/>
      <c r="IUV4579" s="151"/>
      <c r="IUW4579" s="151"/>
      <c r="IUX4579" s="151"/>
      <c r="IUY4579" s="151"/>
      <c r="IUZ4579" s="151"/>
      <c r="IVA4579" s="151"/>
      <c r="IVB4579" s="151"/>
      <c r="IVC4579" s="151"/>
      <c r="IVD4579" s="151"/>
      <c r="IVE4579" s="151"/>
      <c r="IVF4579" s="151"/>
      <c r="IVG4579" s="151"/>
      <c r="IVH4579" s="151"/>
      <c r="IVI4579" s="151"/>
      <c r="IVJ4579" s="151"/>
      <c r="IVK4579" s="151"/>
      <c r="IVL4579" s="151"/>
      <c r="IVM4579" s="151"/>
      <c r="IVN4579" s="151"/>
      <c r="IVO4579" s="151"/>
      <c r="IVP4579" s="151"/>
      <c r="IVQ4579" s="151"/>
      <c r="IVR4579" s="151"/>
      <c r="IVS4579" s="151"/>
      <c r="IVT4579" s="151"/>
      <c r="IVU4579" s="151"/>
      <c r="IVV4579" s="151"/>
      <c r="IVW4579" s="151"/>
      <c r="IVX4579" s="151"/>
      <c r="IVY4579" s="151"/>
      <c r="IVZ4579" s="151"/>
      <c r="IWA4579" s="151"/>
      <c r="IWB4579" s="151"/>
      <c r="IWC4579" s="151"/>
      <c r="IWD4579" s="151"/>
      <c r="IWE4579" s="151"/>
      <c r="IWF4579" s="151"/>
      <c r="IWG4579" s="151"/>
      <c r="IWH4579" s="151"/>
      <c r="IWI4579" s="151"/>
      <c r="IWJ4579" s="151"/>
      <c r="IWK4579" s="151"/>
      <c r="IWL4579" s="151"/>
      <c r="IWM4579" s="151"/>
      <c r="IWN4579" s="151"/>
      <c r="IWO4579" s="151"/>
      <c r="IWP4579" s="151"/>
      <c r="IWQ4579" s="151"/>
      <c r="IWR4579" s="151"/>
      <c r="IWS4579" s="151"/>
      <c r="IWT4579" s="151"/>
      <c r="IWU4579" s="151"/>
      <c r="IWV4579" s="151"/>
      <c r="IWW4579" s="151"/>
      <c r="IWX4579" s="151"/>
      <c r="IWY4579" s="151"/>
      <c r="IWZ4579" s="151"/>
      <c r="IXA4579" s="151"/>
      <c r="IXB4579" s="151"/>
      <c r="IXC4579" s="151"/>
      <c r="IXD4579" s="151"/>
      <c r="IXE4579" s="151"/>
      <c r="IXF4579" s="151"/>
      <c r="IXG4579" s="151"/>
      <c r="IXH4579" s="151"/>
      <c r="IXI4579" s="151"/>
      <c r="IXJ4579" s="151"/>
      <c r="IXK4579" s="151"/>
      <c r="IXL4579" s="151"/>
      <c r="IXM4579" s="151"/>
      <c r="IXN4579" s="151"/>
      <c r="IXO4579" s="151"/>
      <c r="IXP4579" s="151"/>
      <c r="IXQ4579" s="151"/>
      <c r="IXR4579" s="151"/>
      <c r="IXS4579" s="151"/>
      <c r="IXT4579" s="151"/>
      <c r="IXU4579" s="151"/>
      <c r="IXV4579" s="151"/>
      <c r="IXW4579" s="151"/>
      <c r="IXX4579" s="151"/>
      <c r="IXY4579" s="151"/>
      <c r="IXZ4579" s="151"/>
      <c r="IYA4579" s="151"/>
      <c r="IYB4579" s="151"/>
      <c r="IYC4579" s="151"/>
      <c r="IYD4579" s="151"/>
      <c r="IYE4579" s="151"/>
      <c r="IYF4579" s="151"/>
      <c r="IYG4579" s="151"/>
      <c r="IYH4579" s="151"/>
      <c r="IYI4579" s="151"/>
      <c r="IYJ4579" s="151"/>
      <c r="IYK4579" s="151"/>
      <c r="IYL4579" s="151"/>
      <c r="IYM4579" s="151"/>
      <c r="IYN4579" s="151"/>
      <c r="IYO4579" s="151"/>
      <c r="IYP4579" s="151"/>
      <c r="IYQ4579" s="151"/>
      <c r="IYR4579" s="151"/>
      <c r="IYS4579" s="151"/>
      <c r="IYT4579" s="151"/>
      <c r="IYU4579" s="151"/>
      <c r="IYV4579" s="151"/>
      <c r="IYW4579" s="151"/>
      <c r="IYX4579" s="151"/>
      <c r="IYY4579" s="151"/>
      <c r="IYZ4579" s="151"/>
      <c r="IZA4579" s="151"/>
      <c r="IZB4579" s="151"/>
      <c r="IZC4579" s="151"/>
      <c r="IZD4579" s="151"/>
      <c r="IZE4579" s="151"/>
      <c r="IZF4579" s="151"/>
      <c r="IZG4579" s="151"/>
      <c r="IZH4579" s="151"/>
      <c r="IZI4579" s="151"/>
      <c r="IZJ4579" s="151"/>
      <c r="IZK4579" s="151"/>
      <c r="IZL4579" s="151"/>
      <c r="IZM4579" s="151"/>
      <c r="IZN4579" s="151"/>
      <c r="IZO4579" s="151"/>
      <c r="IZP4579" s="151"/>
      <c r="IZQ4579" s="151"/>
      <c r="IZR4579" s="151"/>
      <c r="IZS4579" s="151"/>
      <c r="IZT4579" s="151"/>
      <c r="IZU4579" s="151"/>
      <c r="IZV4579" s="151"/>
      <c r="IZW4579" s="151"/>
      <c r="IZX4579" s="151"/>
      <c r="IZY4579" s="151"/>
      <c r="IZZ4579" s="151"/>
      <c r="JAA4579" s="151"/>
      <c r="JAB4579" s="151"/>
      <c r="JAC4579" s="151"/>
      <c r="JAD4579" s="151"/>
      <c r="JAE4579" s="151"/>
      <c r="JAF4579" s="151"/>
      <c r="JAG4579" s="151"/>
      <c r="JAH4579" s="151"/>
      <c r="JAI4579" s="151"/>
      <c r="JAJ4579" s="151"/>
      <c r="JAK4579" s="151"/>
      <c r="JAL4579" s="151"/>
      <c r="JAM4579" s="151"/>
      <c r="JAN4579" s="151"/>
      <c r="JAO4579" s="151"/>
      <c r="JAP4579" s="151"/>
      <c r="JAQ4579" s="151"/>
      <c r="JAR4579" s="151"/>
      <c r="JAS4579" s="151"/>
      <c r="JAT4579" s="151"/>
      <c r="JAU4579" s="151"/>
      <c r="JAV4579" s="151"/>
      <c r="JAW4579" s="151"/>
      <c r="JAX4579" s="151"/>
      <c r="JAY4579" s="151"/>
      <c r="JAZ4579" s="151"/>
      <c r="JBA4579" s="151"/>
      <c r="JBB4579" s="151"/>
      <c r="JBC4579" s="151"/>
      <c r="JBD4579" s="151"/>
      <c r="JBE4579" s="151"/>
      <c r="JBF4579" s="151"/>
      <c r="JBG4579" s="151"/>
      <c r="JBH4579" s="151"/>
      <c r="JBI4579" s="151"/>
      <c r="JBJ4579" s="151"/>
      <c r="JBK4579" s="151"/>
      <c r="JBL4579" s="151"/>
      <c r="JBM4579" s="151"/>
      <c r="JBN4579" s="151"/>
      <c r="JBO4579" s="151"/>
      <c r="JBP4579" s="151"/>
      <c r="JBQ4579" s="151"/>
      <c r="JBR4579" s="151"/>
      <c r="JBS4579" s="151"/>
      <c r="JBT4579" s="151"/>
      <c r="JBU4579" s="151"/>
      <c r="JBV4579" s="151"/>
      <c r="JBW4579" s="151"/>
      <c r="JBX4579" s="151"/>
      <c r="JBY4579" s="151"/>
      <c r="JBZ4579" s="151"/>
      <c r="JCA4579" s="151"/>
      <c r="JCB4579" s="151"/>
      <c r="JCC4579" s="151"/>
      <c r="JCD4579" s="151"/>
      <c r="JCE4579" s="151"/>
      <c r="JCF4579" s="151"/>
      <c r="JCG4579" s="151"/>
      <c r="JCH4579" s="151"/>
      <c r="JCI4579" s="151"/>
      <c r="JCJ4579" s="151"/>
      <c r="JCK4579" s="151"/>
      <c r="JCL4579" s="151"/>
      <c r="JCM4579" s="151"/>
      <c r="JCN4579" s="151"/>
      <c r="JCO4579" s="151"/>
      <c r="JCP4579" s="151"/>
      <c r="JCQ4579" s="151"/>
      <c r="JCR4579" s="151"/>
      <c r="JCS4579" s="151"/>
      <c r="JCT4579" s="151"/>
      <c r="JCU4579" s="151"/>
      <c r="JCV4579" s="151"/>
      <c r="JCW4579" s="151"/>
      <c r="JCX4579" s="151"/>
      <c r="JCY4579" s="151"/>
      <c r="JCZ4579" s="151"/>
      <c r="JDA4579" s="151"/>
      <c r="JDB4579" s="151"/>
      <c r="JDC4579" s="151"/>
      <c r="JDD4579" s="151"/>
      <c r="JDE4579" s="151"/>
      <c r="JDF4579" s="151"/>
      <c r="JDG4579" s="151"/>
      <c r="JDH4579" s="151"/>
      <c r="JDI4579" s="151"/>
      <c r="JDJ4579" s="151"/>
      <c r="JDK4579" s="151"/>
      <c r="JDL4579" s="151"/>
      <c r="JDM4579" s="151"/>
      <c r="JDN4579" s="151"/>
      <c r="JDO4579" s="151"/>
      <c r="JDP4579" s="151"/>
      <c r="JDQ4579" s="151"/>
      <c r="JDR4579" s="151"/>
      <c r="JDS4579" s="151"/>
      <c r="JDT4579" s="151"/>
      <c r="JDU4579" s="151"/>
      <c r="JDV4579" s="151"/>
      <c r="JDW4579" s="151"/>
      <c r="JDX4579" s="151"/>
      <c r="JDY4579" s="151"/>
      <c r="JDZ4579" s="151"/>
      <c r="JEA4579" s="151"/>
      <c r="JEB4579" s="151"/>
      <c r="JEC4579" s="151"/>
      <c r="JED4579" s="151"/>
      <c r="JEE4579" s="151"/>
      <c r="JEF4579" s="151"/>
      <c r="JEG4579" s="151"/>
      <c r="JEH4579" s="151"/>
      <c r="JEI4579" s="151"/>
      <c r="JEJ4579" s="151"/>
      <c r="JEK4579" s="151"/>
      <c r="JEL4579" s="151"/>
      <c r="JEM4579" s="151"/>
      <c r="JEN4579" s="151"/>
      <c r="JEO4579" s="151"/>
      <c r="JEP4579" s="151"/>
      <c r="JEQ4579" s="151"/>
      <c r="JER4579" s="151"/>
      <c r="JES4579" s="151"/>
      <c r="JET4579" s="151"/>
      <c r="JEU4579" s="151"/>
      <c r="JEV4579" s="151"/>
      <c r="JEW4579" s="151"/>
      <c r="JEX4579" s="151"/>
      <c r="JEY4579" s="151"/>
      <c r="JEZ4579" s="151"/>
      <c r="JFA4579" s="151"/>
      <c r="JFB4579" s="151"/>
      <c r="JFC4579" s="151"/>
      <c r="JFD4579" s="151"/>
      <c r="JFE4579" s="151"/>
      <c r="JFF4579" s="151"/>
      <c r="JFG4579" s="151"/>
      <c r="JFH4579" s="151"/>
      <c r="JFI4579" s="151"/>
      <c r="JFJ4579" s="151"/>
      <c r="JFK4579" s="151"/>
      <c r="JFL4579" s="151"/>
      <c r="JFM4579" s="151"/>
      <c r="JFN4579" s="151"/>
      <c r="JFO4579" s="151"/>
      <c r="JFP4579" s="151"/>
      <c r="JFQ4579" s="151"/>
      <c r="JFR4579" s="151"/>
      <c r="JFS4579" s="151"/>
      <c r="JFT4579" s="151"/>
      <c r="JFU4579" s="151"/>
      <c r="JFV4579" s="151"/>
      <c r="JFW4579" s="151"/>
      <c r="JFX4579" s="151"/>
      <c r="JFY4579" s="151"/>
      <c r="JFZ4579" s="151"/>
      <c r="JGA4579" s="151"/>
      <c r="JGB4579" s="151"/>
      <c r="JGC4579" s="151"/>
      <c r="JGD4579" s="151"/>
      <c r="JGE4579" s="151"/>
      <c r="JGF4579" s="151"/>
      <c r="JGG4579" s="151"/>
      <c r="JGH4579" s="151"/>
      <c r="JGI4579" s="151"/>
      <c r="JGJ4579" s="151"/>
      <c r="JGK4579" s="151"/>
      <c r="JGL4579" s="151"/>
      <c r="JGM4579" s="151"/>
      <c r="JGN4579" s="151"/>
      <c r="JGO4579" s="151"/>
      <c r="JGP4579" s="151"/>
      <c r="JGQ4579" s="151"/>
      <c r="JGR4579" s="151"/>
      <c r="JGS4579" s="151"/>
      <c r="JGT4579" s="151"/>
      <c r="JGU4579" s="151"/>
      <c r="JGV4579" s="151"/>
      <c r="JGW4579" s="151"/>
      <c r="JGX4579" s="151"/>
      <c r="JGY4579" s="151"/>
      <c r="JGZ4579" s="151"/>
      <c r="JHA4579" s="151"/>
      <c r="JHB4579" s="151"/>
      <c r="JHC4579" s="151"/>
      <c r="JHD4579" s="151"/>
      <c r="JHE4579" s="151"/>
      <c r="JHF4579" s="151"/>
      <c r="JHG4579" s="151"/>
      <c r="JHH4579" s="151"/>
      <c r="JHI4579" s="151"/>
      <c r="JHJ4579" s="151"/>
      <c r="JHK4579" s="151"/>
      <c r="JHL4579" s="151"/>
      <c r="JHM4579" s="151"/>
      <c r="JHN4579" s="151"/>
      <c r="JHO4579" s="151"/>
      <c r="JHP4579" s="151"/>
      <c r="JHQ4579" s="151"/>
      <c r="JHR4579" s="151"/>
      <c r="JHS4579" s="151"/>
      <c r="JHT4579" s="151"/>
      <c r="JHU4579" s="151"/>
      <c r="JHV4579" s="151"/>
      <c r="JHW4579" s="151"/>
      <c r="JHX4579" s="151"/>
      <c r="JHY4579" s="151"/>
      <c r="JHZ4579" s="151"/>
      <c r="JIA4579" s="151"/>
      <c r="JIB4579" s="151"/>
      <c r="JIC4579" s="151"/>
      <c r="JID4579" s="151"/>
      <c r="JIE4579" s="151"/>
      <c r="JIF4579" s="151"/>
      <c r="JIG4579" s="151"/>
      <c r="JIH4579" s="151"/>
      <c r="JII4579" s="151"/>
      <c r="JIJ4579" s="151"/>
      <c r="JIK4579" s="151"/>
      <c r="JIL4579" s="151"/>
      <c r="JIM4579" s="151"/>
      <c r="JIN4579" s="151"/>
      <c r="JIO4579" s="151"/>
      <c r="JIP4579" s="151"/>
      <c r="JIQ4579" s="151"/>
      <c r="JIR4579" s="151"/>
      <c r="JIS4579" s="151"/>
      <c r="JIT4579" s="151"/>
      <c r="JIU4579" s="151"/>
      <c r="JIV4579" s="151"/>
      <c r="JIW4579" s="151"/>
      <c r="JIX4579" s="151"/>
      <c r="JIY4579" s="151"/>
      <c r="JIZ4579" s="151"/>
      <c r="JJA4579" s="151"/>
      <c r="JJB4579" s="151"/>
      <c r="JJC4579" s="151"/>
      <c r="JJD4579" s="151"/>
      <c r="JJE4579" s="151"/>
      <c r="JJF4579" s="151"/>
      <c r="JJG4579" s="151"/>
      <c r="JJH4579" s="151"/>
      <c r="JJI4579" s="151"/>
      <c r="JJJ4579" s="151"/>
      <c r="JJK4579" s="151"/>
      <c r="JJL4579" s="151"/>
      <c r="JJM4579" s="151"/>
      <c r="JJN4579" s="151"/>
      <c r="JJO4579" s="151"/>
      <c r="JJP4579" s="151"/>
      <c r="JJQ4579" s="151"/>
      <c r="JJR4579" s="151"/>
      <c r="JJS4579" s="151"/>
      <c r="JJT4579" s="151"/>
      <c r="JJU4579" s="151"/>
      <c r="JJV4579" s="151"/>
      <c r="JJW4579" s="151"/>
      <c r="JJX4579" s="151"/>
      <c r="JJY4579" s="151"/>
      <c r="JJZ4579" s="151"/>
      <c r="JKA4579" s="151"/>
      <c r="JKB4579" s="151"/>
      <c r="JKC4579" s="151"/>
      <c r="JKD4579" s="151"/>
      <c r="JKE4579" s="151"/>
      <c r="JKF4579" s="151"/>
      <c r="JKG4579" s="151"/>
      <c r="JKH4579" s="151"/>
      <c r="JKI4579" s="151"/>
      <c r="JKJ4579" s="151"/>
      <c r="JKK4579" s="151"/>
      <c r="JKL4579" s="151"/>
      <c r="JKM4579" s="151"/>
      <c r="JKN4579" s="151"/>
      <c r="JKO4579" s="151"/>
      <c r="JKP4579" s="151"/>
      <c r="JKQ4579" s="151"/>
      <c r="JKR4579" s="151"/>
      <c r="JKS4579" s="151"/>
      <c r="JKT4579" s="151"/>
      <c r="JKU4579" s="151"/>
      <c r="JKV4579" s="151"/>
      <c r="JKW4579" s="151"/>
      <c r="JKX4579" s="151"/>
      <c r="JKY4579" s="151"/>
      <c r="JKZ4579" s="151"/>
      <c r="JLA4579" s="151"/>
      <c r="JLB4579" s="151"/>
      <c r="JLC4579" s="151"/>
      <c r="JLD4579" s="151"/>
      <c r="JLE4579" s="151"/>
      <c r="JLF4579" s="151"/>
      <c r="JLG4579" s="151"/>
      <c r="JLH4579" s="151"/>
      <c r="JLI4579" s="151"/>
      <c r="JLJ4579" s="151"/>
      <c r="JLK4579" s="151"/>
      <c r="JLL4579" s="151"/>
      <c r="JLM4579" s="151"/>
      <c r="JLN4579" s="151"/>
      <c r="JLO4579" s="151"/>
      <c r="JLP4579" s="151"/>
      <c r="JLQ4579" s="151"/>
      <c r="JLR4579" s="151"/>
      <c r="JLS4579" s="151"/>
      <c r="JLT4579" s="151"/>
      <c r="JLU4579" s="151"/>
      <c r="JLV4579" s="151"/>
      <c r="JLW4579" s="151"/>
      <c r="JLX4579" s="151"/>
      <c r="JLY4579" s="151"/>
      <c r="JLZ4579" s="151"/>
      <c r="JMA4579" s="151"/>
      <c r="JMB4579" s="151"/>
      <c r="JMC4579" s="151"/>
      <c r="JMD4579" s="151"/>
      <c r="JME4579" s="151"/>
      <c r="JMF4579" s="151"/>
      <c r="JMG4579" s="151"/>
      <c r="JMH4579" s="151"/>
      <c r="JMI4579" s="151"/>
      <c r="JMJ4579" s="151"/>
      <c r="JMK4579" s="151"/>
      <c r="JML4579" s="151"/>
      <c r="JMM4579" s="151"/>
      <c r="JMN4579" s="151"/>
      <c r="JMO4579" s="151"/>
      <c r="JMP4579" s="151"/>
      <c r="JMQ4579" s="151"/>
      <c r="JMR4579" s="151"/>
      <c r="JMS4579" s="151"/>
      <c r="JMT4579" s="151"/>
      <c r="JMU4579" s="151"/>
      <c r="JMV4579" s="151"/>
      <c r="JMW4579" s="151"/>
      <c r="JMX4579" s="151"/>
      <c r="JMY4579" s="151"/>
      <c r="JMZ4579" s="151"/>
      <c r="JNA4579" s="151"/>
      <c r="JNB4579" s="151"/>
      <c r="JNC4579" s="151"/>
      <c r="JND4579" s="151"/>
      <c r="JNE4579" s="151"/>
      <c r="JNF4579" s="151"/>
      <c r="JNG4579" s="151"/>
      <c r="JNH4579" s="151"/>
      <c r="JNI4579" s="151"/>
      <c r="JNJ4579" s="151"/>
      <c r="JNK4579" s="151"/>
      <c r="JNL4579" s="151"/>
      <c r="JNM4579" s="151"/>
      <c r="JNN4579" s="151"/>
      <c r="JNO4579" s="151"/>
      <c r="JNP4579" s="151"/>
      <c r="JNQ4579" s="151"/>
      <c r="JNR4579" s="151"/>
      <c r="JNS4579" s="151"/>
      <c r="JNT4579" s="151"/>
      <c r="JNU4579" s="151"/>
      <c r="JNV4579" s="151"/>
      <c r="JNW4579" s="151"/>
      <c r="JNX4579" s="151"/>
      <c r="JNY4579" s="151"/>
      <c r="JNZ4579" s="151"/>
      <c r="JOA4579" s="151"/>
      <c r="JOB4579" s="151"/>
      <c r="JOC4579" s="151"/>
      <c r="JOD4579" s="151"/>
      <c r="JOE4579" s="151"/>
      <c r="JOF4579" s="151"/>
      <c r="JOG4579" s="151"/>
      <c r="JOH4579" s="151"/>
      <c r="JOI4579" s="151"/>
      <c r="JOJ4579" s="151"/>
      <c r="JOK4579" s="151"/>
      <c r="JOL4579" s="151"/>
      <c r="JOM4579" s="151"/>
      <c r="JON4579" s="151"/>
      <c r="JOO4579" s="151"/>
      <c r="JOP4579" s="151"/>
      <c r="JOQ4579" s="151"/>
      <c r="JOR4579" s="151"/>
      <c r="JOS4579" s="151"/>
      <c r="JOT4579" s="151"/>
      <c r="JOU4579" s="151"/>
      <c r="JOV4579" s="151"/>
      <c r="JOW4579" s="151"/>
      <c r="JOX4579" s="151"/>
      <c r="JOY4579" s="151"/>
      <c r="JOZ4579" s="151"/>
      <c r="JPA4579" s="151"/>
      <c r="JPB4579" s="151"/>
      <c r="JPC4579" s="151"/>
      <c r="JPD4579" s="151"/>
      <c r="JPE4579" s="151"/>
      <c r="JPF4579" s="151"/>
      <c r="JPG4579" s="151"/>
      <c r="JPH4579" s="151"/>
      <c r="JPI4579" s="151"/>
      <c r="JPJ4579" s="151"/>
      <c r="JPK4579" s="151"/>
      <c r="JPL4579" s="151"/>
      <c r="JPM4579" s="151"/>
      <c r="JPN4579" s="151"/>
      <c r="JPO4579" s="151"/>
      <c r="JPP4579" s="151"/>
      <c r="JPQ4579" s="151"/>
      <c r="JPR4579" s="151"/>
      <c r="JPS4579" s="151"/>
      <c r="JPT4579" s="151"/>
      <c r="JPU4579" s="151"/>
      <c r="JPV4579" s="151"/>
      <c r="JPW4579" s="151"/>
      <c r="JPX4579" s="151"/>
      <c r="JPY4579" s="151"/>
      <c r="JPZ4579" s="151"/>
      <c r="JQA4579" s="151"/>
      <c r="JQB4579" s="151"/>
      <c r="JQC4579" s="151"/>
      <c r="JQD4579" s="151"/>
      <c r="JQE4579" s="151"/>
      <c r="JQF4579" s="151"/>
      <c r="JQG4579" s="151"/>
      <c r="JQH4579" s="151"/>
      <c r="JQI4579" s="151"/>
      <c r="JQJ4579" s="151"/>
      <c r="JQK4579" s="151"/>
      <c r="JQL4579" s="151"/>
      <c r="JQM4579" s="151"/>
      <c r="JQN4579" s="151"/>
      <c r="JQO4579" s="151"/>
      <c r="JQP4579" s="151"/>
      <c r="JQQ4579" s="151"/>
      <c r="JQR4579" s="151"/>
      <c r="JQS4579" s="151"/>
      <c r="JQT4579" s="151"/>
      <c r="JQU4579" s="151"/>
      <c r="JQV4579" s="151"/>
      <c r="JQW4579" s="151"/>
      <c r="JQX4579" s="151"/>
      <c r="JQY4579" s="151"/>
      <c r="JQZ4579" s="151"/>
      <c r="JRA4579" s="151"/>
      <c r="JRB4579" s="151"/>
      <c r="JRC4579" s="151"/>
      <c r="JRD4579" s="151"/>
      <c r="JRE4579" s="151"/>
      <c r="JRF4579" s="151"/>
      <c r="JRG4579" s="151"/>
      <c r="JRH4579" s="151"/>
      <c r="JRI4579" s="151"/>
      <c r="JRJ4579" s="151"/>
      <c r="JRK4579" s="151"/>
      <c r="JRL4579" s="151"/>
      <c r="JRM4579" s="151"/>
      <c r="JRN4579" s="151"/>
      <c r="JRO4579" s="151"/>
      <c r="JRP4579" s="151"/>
      <c r="JRQ4579" s="151"/>
      <c r="JRR4579" s="151"/>
      <c r="JRS4579" s="151"/>
      <c r="JRT4579" s="151"/>
      <c r="JRU4579" s="151"/>
      <c r="JRV4579" s="151"/>
      <c r="JRW4579" s="151"/>
      <c r="JRX4579" s="151"/>
      <c r="JRY4579" s="151"/>
      <c r="JRZ4579" s="151"/>
      <c r="JSA4579" s="151"/>
      <c r="JSB4579" s="151"/>
      <c r="JSC4579" s="151"/>
      <c r="JSD4579" s="151"/>
      <c r="JSE4579" s="151"/>
      <c r="JSF4579" s="151"/>
      <c r="JSG4579" s="151"/>
      <c r="JSH4579" s="151"/>
      <c r="JSI4579" s="151"/>
      <c r="JSJ4579" s="151"/>
      <c r="JSK4579" s="151"/>
      <c r="JSL4579" s="151"/>
      <c r="JSM4579" s="151"/>
      <c r="JSN4579" s="151"/>
      <c r="JSO4579" s="151"/>
      <c r="JSP4579" s="151"/>
      <c r="JSQ4579" s="151"/>
      <c r="JSR4579" s="151"/>
      <c r="JSS4579" s="151"/>
      <c r="JST4579" s="151"/>
      <c r="JSU4579" s="151"/>
      <c r="JSV4579" s="151"/>
      <c r="JSW4579" s="151"/>
      <c r="JSX4579" s="151"/>
      <c r="JSY4579" s="151"/>
      <c r="JSZ4579" s="151"/>
      <c r="JTA4579" s="151"/>
      <c r="JTB4579" s="151"/>
      <c r="JTC4579" s="151"/>
      <c r="JTD4579" s="151"/>
      <c r="JTE4579" s="151"/>
      <c r="JTF4579" s="151"/>
      <c r="JTG4579" s="151"/>
      <c r="JTH4579" s="151"/>
      <c r="JTI4579" s="151"/>
      <c r="JTJ4579" s="151"/>
      <c r="JTK4579" s="151"/>
      <c r="JTL4579" s="151"/>
      <c r="JTM4579" s="151"/>
      <c r="JTN4579" s="151"/>
      <c r="JTO4579" s="151"/>
      <c r="JTP4579" s="151"/>
      <c r="JTQ4579" s="151"/>
      <c r="JTR4579" s="151"/>
      <c r="JTS4579" s="151"/>
      <c r="JTT4579" s="151"/>
      <c r="JTU4579" s="151"/>
      <c r="JTV4579" s="151"/>
      <c r="JTW4579" s="151"/>
      <c r="JTX4579" s="151"/>
      <c r="JTY4579" s="151"/>
      <c r="JTZ4579" s="151"/>
      <c r="JUA4579" s="151"/>
      <c r="JUB4579" s="151"/>
      <c r="JUC4579" s="151"/>
      <c r="JUD4579" s="151"/>
      <c r="JUE4579" s="151"/>
      <c r="JUF4579" s="151"/>
      <c r="JUG4579" s="151"/>
      <c r="JUH4579" s="151"/>
      <c r="JUI4579" s="151"/>
      <c r="JUJ4579" s="151"/>
      <c r="JUK4579" s="151"/>
      <c r="JUL4579" s="151"/>
      <c r="JUM4579" s="151"/>
      <c r="JUN4579" s="151"/>
      <c r="JUO4579" s="151"/>
      <c r="JUP4579" s="151"/>
      <c r="JUQ4579" s="151"/>
      <c r="JUR4579" s="151"/>
      <c r="JUS4579" s="151"/>
      <c r="JUT4579" s="151"/>
      <c r="JUU4579" s="151"/>
      <c r="JUV4579" s="151"/>
      <c r="JUW4579" s="151"/>
      <c r="JUX4579" s="151"/>
      <c r="JUY4579" s="151"/>
      <c r="JUZ4579" s="151"/>
      <c r="JVA4579" s="151"/>
      <c r="JVB4579" s="151"/>
      <c r="JVC4579" s="151"/>
      <c r="JVD4579" s="151"/>
      <c r="JVE4579" s="151"/>
      <c r="JVF4579" s="151"/>
      <c r="JVG4579" s="151"/>
      <c r="JVH4579" s="151"/>
      <c r="JVI4579" s="151"/>
      <c r="JVJ4579" s="151"/>
      <c r="JVK4579" s="151"/>
      <c r="JVL4579" s="151"/>
      <c r="JVM4579" s="151"/>
      <c r="JVN4579" s="151"/>
      <c r="JVO4579" s="151"/>
      <c r="JVP4579" s="151"/>
      <c r="JVQ4579" s="151"/>
      <c r="JVR4579" s="151"/>
      <c r="JVS4579" s="151"/>
      <c r="JVT4579" s="151"/>
      <c r="JVU4579" s="151"/>
      <c r="JVV4579" s="151"/>
      <c r="JVW4579" s="151"/>
      <c r="JVX4579" s="151"/>
      <c r="JVY4579" s="151"/>
      <c r="JVZ4579" s="151"/>
      <c r="JWA4579" s="151"/>
      <c r="JWB4579" s="151"/>
      <c r="JWC4579" s="151"/>
      <c r="JWD4579" s="151"/>
      <c r="JWE4579" s="151"/>
      <c r="JWF4579" s="151"/>
      <c r="JWG4579" s="151"/>
      <c r="JWH4579" s="151"/>
      <c r="JWI4579" s="151"/>
      <c r="JWJ4579" s="151"/>
      <c r="JWK4579" s="151"/>
      <c r="JWL4579" s="151"/>
      <c r="JWM4579" s="151"/>
      <c r="JWN4579" s="151"/>
      <c r="JWO4579" s="151"/>
      <c r="JWP4579" s="151"/>
      <c r="JWQ4579" s="151"/>
      <c r="JWR4579" s="151"/>
      <c r="JWS4579" s="151"/>
      <c r="JWT4579" s="151"/>
      <c r="JWU4579" s="151"/>
      <c r="JWV4579" s="151"/>
      <c r="JWW4579" s="151"/>
      <c r="JWX4579" s="151"/>
      <c r="JWY4579" s="151"/>
      <c r="JWZ4579" s="151"/>
      <c r="JXA4579" s="151"/>
      <c r="JXB4579" s="151"/>
      <c r="JXC4579" s="151"/>
      <c r="JXD4579" s="151"/>
      <c r="JXE4579" s="151"/>
      <c r="JXF4579" s="151"/>
      <c r="JXG4579" s="151"/>
      <c r="JXH4579" s="151"/>
      <c r="JXI4579" s="151"/>
      <c r="JXJ4579" s="151"/>
      <c r="JXK4579" s="151"/>
      <c r="JXL4579" s="151"/>
      <c r="JXM4579" s="151"/>
      <c r="JXN4579" s="151"/>
      <c r="JXO4579" s="151"/>
      <c r="JXP4579" s="151"/>
      <c r="JXQ4579" s="151"/>
      <c r="JXR4579" s="151"/>
      <c r="JXS4579" s="151"/>
      <c r="JXT4579" s="151"/>
      <c r="JXU4579" s="151"/>
      <c r="JXV4579" s="151"/>
      <c r="JXW4579" s="151"/>
      <c r="JXX4579" s="151"/>
      <c r="JXY4579" s="151"/>
      <c r="JXZ4579" s="151"/>
      <c r="JYA4579" s="151"/>
      <c r="JYB4579" s="151"/>
      <c r="JYC4579" s="151"/>
      <c r="JYD4579" s="151"/>
      <c r="JYE4579" s="151"/>
      <c r="JYF4579" s="151"/>
      <c r="JYG4579" s="151"/>
      <c r="JYH4579" s="151"/>
      <c r="JYI4579" s="151"/>
      <c r="JYJ4579" s="151"/>
      <c r="JYK4579" s="151"/>
      <c r="JYL4579" s="151"/>
      <c r="JYM4579" s="151"/>
      <c r="JYN4579" s="151"/>
      <c r="JYO4579" s="151"/>
      <c r="JYP4579" s="151"/>
      <c r="JYQ4579" s="151"/>
      <c r="JYR4579" s="151"/>
      <c r="JYS4579" s="151"/>
      <c r="JYT4579" s="151"/>
      <c r="JYU4579" s="151"/>
      <c r="JYV4579" s="151"/>
      <c r="JYW4579" s="151"/>
      <c r="JYX4579" s="151"/>
      <c r="JYY4579" s="151"/>
      <c r="JYZ4579" s="151"/>
      <c r="JZA4579" s="151"/>
      <c r="JZB4579" s="151"/>
      <c r="JZC4579" s="151"/>
      <c r="JZD4579" s="151"/>
      <c r="JZE4579" s="151"/>
      <c r="JZF4579" s="151"/>
      <c r="JZG4579" s="151"/>
      <c r="JZH4579" s="151"/>
      <c r="JZI4579" s="151"/>
      <c r="JZJ4579" s="151"/>
      <c r="JZK4579" s="151"/>
      <c r="JZL4579" s="151"/>
      <c r="JZM4579" s="151"/>
      <c r="JZN4579" s="151"/>
      <c r="JZO4579" s="151"/>
      <c r="JZP4579" s="151"/>
      <c r="JZQ4579" s="151"/>
      <c r="JZR4579" s="151"/>
      <c r="JZS4579" s="151"/>
      <c r="JZT4579" s="151"/>
      <c r="JZU4579" s="151"/>
      <c r="JZV4579" s="151"/>
      <c r="JZW4579" s="151"/>
      <c r="JZX4579" s="151"/>
      <c r="JZY4579" s="151"/>
      <c r="JZZ4579" s="151"/>
      <c r="KAA4579" s="151"/>
      <c r="KAB4579" s="151"/>
      <c r="KAC4579" s="151"/>
      <c r="KAD4579" s="151"/>
      <c r="KAE4579" s="151"/>
      <c r="KAF4579" s="151"/>
      <c r="KAG4579" s="151"/>
      <c r="KAH4579" s="151"/>
      <c r="KAI4579" s="151"/>
      <c r="KAJ4579" s="151"/>
      <c r="KAK4579" s="151"/>
      <c r="KAL4579" s="151"/>
      <c r="KAM4579" s="151"/>
      <c r="KAN4579" s="151"/>
      <c r="KAO4579" s="151"/>
      <c r="KAP4579" s="151"/>
      <c r="KAQ4579" s="151"/>
      <c r="KAR4579" s="151"/>
      <c r="KAS4579" s="151"/>
      <c r="KAT4579" s="151"/>
      <c r="KAU4579" s="151"/>
      <c r="KAV4579" s="151"/>
      <c r="KAW4579" s="151"/>
      <c r="KAX4579" s="151"/>
      <c r="KAY4579" s="151"/>
      <c r="KAZ4579" s="151"/>
      <c r="KBA4579" s="151"/>
      <c r="KBB4579" s="151"/>
      <c r="KBC4579" s="151"/>
      <c r="KBD4579" s="151"/>
      <c r="KBE4579" s="151"/>
      <c r="KBF4579" s="151"/>
      <c r="KBG4579" s="151"/>
      <c r="KBH4579" s="151"/>
      <c r="KBI4579" s="151"/>
      <c r="KBJ4579" s="151"/>
      <c r="KBK4579" s="151"/>
      <c r="KBL4579" s="151"/>
      <c r="KBM4579" s="151"/>
      <c r="KBN4579" s="151"/>
      <c r="KBO4579" s="151"/>
      <c r="KBP4579" s="151"/>
      <c r="KBQ4579" s="151"/>
      <c r="KBR4579" s="151"/>
      <c r="KBS4579" s="151"/>
      <c r="KBT4579" s="151"/>
      <c r="KBU4579" s="151"/>
      <c r="KBV4579" s="151"/>
      <c r="KBW4579" s="151"/>
      <c r="KBX4579" s="151"/>
      <c r="KBY4579" s="151"/>
      <c r="KBZ4579" s="151"/>
      <c r="KCA4579" s="151"/>
      <c r="KCB4579" s="151"/>
      <c r="KCC4579" s="151"/>
      <c r="KCD4579" s="151"/>
      <c r="KCE4579" s="151"/>
      <c r="KCF4579" s="151"/>
      <c r="KCG4579" s="151"/>
      <c r="KCH4579" s="151"/>
      <c r="KCI4579" s="151"/>
      <c r="KCJ4579" s="151"/>
      <c r="KCK4579" s="151"/>
      <c r="KCL4579" s="151"/>
      <c r="KCM4579" s="151"/>
      <c r="KCN4579" s="151"/>
      <c r="KCO4579" s="151"/>
      <c r="KCP4579" s="151"/>
      <c r="KCQ4579" s="151"/>
      <c r="KCR4579" s="151"/>
      <c r="KCS4579" s="151"/>
      <c r="KCT4579" s="151"/>
      <c r="KCU4579" s="151"/>
      <c r="KCV4579" s="151"/>
      <c r="KCW4579" s="151"/>
      <c r="KCX4579" s="151"/>
      <c r="KCY4579" s="151"/>
      <c r="KCZ4579" s="151"/>
      <c r="KDA4579" s="151"/>
      <c r="KDB4579" s="151"/>
      <c r="KDC4579" s="151"/>
      <c r="KDD4579" s="151"/>
      <c r="KDE4579" s="151"/>
      <c r="KDF4579" s="151"/>
      <c r="KDG4579" s="151"/>
      <c r="KDH4579" s="151"/>
      <c r="KDI4579" s="151"/>
      <c r="KDJ4579" s="151"/>
      <c r="KDK4579" s="151"/>
      <c r="KDL4579" s="151"/>
      <c r="KDM4579" s="151"/>
      <c r="KDN4579" s="151"/>
      <c r="KDO4579" s="151"/>
      <c r="KDP4579" s="151"/>
      <c r="KDQ4579" s="151"/>
      <c r="KDR4579" s="151"/>
      <c r="KDS4579" s="151"/>
      <c r="KDT4579" s="151"/>
      <c r="KDU4579" s="151"/>
      <c r="KDV4579" s="151"/>
      <c r="KDW4579" s="151"/>
      <c r="KDX4579" s="151"/>
      <c r="KDY4579" s="151"/>
      <c r="KDZ4579" s="151"/>
      <c r="KEA4579" s="151"/>
      <c r="KEB4579" s="151"/>
      <c r="KEC4579" s="151"/>
      <c r="KED4579" s="151"/>
      <c r="KEE4579" s="151"/>
      <c r="KEF4579" s="151"/>
      <c r="KEG4579" s="151"/>
      <c r="KEH4579" s="151"/>
      <c r="KEI4579" s="151"/>
      <c r="KEJ4579" s="151"/>
      <c r="KEK4579" s="151"/>
      <c r="KEL4579" s="151"/>
      <c r="KEM4579" s="151"/>
      <c r="KEN4579" s="151"/>
      <c r="KEO4579" s="151"/>
      <c r="KEP4579" s="151"/>
      <c r="KEQ4579" s="151"/>
      <c r="KER4579" s="151"/>
      <c r="KES4579" s="151"/>
      <c r="KET4579" s="151"/>
      <c r="KEU4579" s="151"/>
      <c r="KEV4579" s="151"/>
      <c r="KEW4579" s="151"/>
      <c r="KEX4579" s="151"/>
      <c r="KEY4579" s="151"/>
      <c r="KEZ4579" s="151"/>
      <c r="KFA4579" s="151"/>
      <c r="KFB4579" s="151"/>
      <c r="KFC4579" s="151"/>
      <c r="KFD4579" s="151"/>
      <c r="KFE4579" s="151"/>
      <c r="KFF4579" s="151"/>
      <c r="KFG4579" s="151"/>
      <c r="KFH4579" s="151"/>
      <c r="KFI4579" s="151"/>
      <c r="KFJ4579" s="151"/>
      <c r="KFK4579" s="151"/>
      <c r="KFL4579" s="151"/>
      <c r="KFM4579" s="151"/>
      <c r="KFN4579" s="151"/>
      <c r="KFO4579" s="151"/>
      <c r="KFP4579" s="151"/>
      <c r="KFQ4579" s="151"/>
      <c r="KFR4579" s="151"/>
      <c r="KFS4579" s="151"/>
      <c r="KFT4579" s="151"/>
      <c r="KFU4579" s="151"/>
      <c r="KFV4579" s="151"/>
      <c r="KFW4579" s="151"/>
      <c r="KFX4579" s="151"/>
      <c r="KFY4579" s="151"/>
      <c r="KFZ4579" s="151"/>
      <c r="KGA4579" s="151"/>
      <c r="KGB4579" s="151"/>
      <c r="KGC4579" s="151"/>
      <c r="KGD4579" s="151"/>
      <c r="KGE4579" s="151"/>
      <c r="KGF4579" s="151"/>
      <c r="KGG4579" s="151"/>
      <c r="KGH4579" s="151"/>
      <c r="KGI4579" s="151"/>
      <c r="KGJ4579" s="151"/>
      <c r="KGK4579" s="151"/>
      <c r="KGL4579" s="151"/>
      <c r="KGM4579" s="151"/>
      <c r="KGN4579" s="151"/>
      <c r="KGO4579" s="151"/>
      <c r="KGP4579" s="151"/>
      <c r="KGQ4579" s="151"/>
      <c r="KGR4579" s="151"/>
      <c r="KGS4579" s="151"/>
      <c r="KGT4579" s="151"/>
      <c r="KGU4579" s="151"/>
      <c r="KGV4579" s="151"/>
      <c r="KGW4579" s="151"/>
      <c r="KGX4579" s="151"/>
      <c r="KGY4579" s="151"/>
      <c r="KGZ4579" s="151"/>
      <c r="KHA4579" s="151"/>
      <c r="KHB4579" s="151"/>
      <c r="KHC4579" s="151"/>
      <c r="KHD4579" s="151"/>
      <c r="KHE4579" s="151"/>
      <c r="KHF4579" s="151"/>
      <c r="KHG4579" s="151"/>
      <c r="KHH4579" s="151"/>
      <c r="KHI4579" s="151"/>
      <c r="KHJ4579" s="151"/>
      <c r="KHK4579" s="151"/>
      <c r="KHL4579" s="151"/>
      <c r="KHM4579" s="151"/>
      <c r="KHN4579" s="151"/>
      <c r="KHO4579" s="151"/>
      <c r="KHP4579" s="151"/>
      <c r="KHQ4579" s="151"/>
      <c r="KHR4579" s="151"/>
      <c r="KHS4579" s="151"/>
      <c r="KHT4579" s="151"/>
      <c r="KHU4579" s="151"/>
      <c r="KHV4579" s="151"/>
      <c r="KHW4579" s="151"/>
      <c r="KHX4579" s="151"/>
      <c r="KHY4579" s="151"/>
      <c r="KHZ4579" s="151"/>
      <c r="KIA4579" s="151"/>
      <c r="KIB4579" s="151"/>
      <c r="KIC4579" s="151"/>
      <c r="KID4579" s="151"/>
      <c r="KIE4579" s="151"/>
      <c r="KIF4579" s="151"/>
      <c r="KIG4579" s="151"/>
      <c r="KIH4579" s="151"/>
      <c r="KII4579" s="151"/>
      <c r="KIJ4579" s="151"/>
      <c r="KIK4579" s="151"/>
      <c r="KIL4579" s="151"/>
      <c r="KIM4579" s="151"/>
      <c r="KIN4579" s="151"/>
      <c r="KIO4579" s="151"/>
      <c r="KIP4579" s="151"/>
      <c r="KIQ4579" s="151"/>
      <c r="KIR4579" s="151"/>
      <c r="KIS4579" s="151"/>
      <c r="KIT4579" s="151"/>
      <c r="KIU4579" s="151"/>
      <c r="KIV4579" s="151"/>
      <c r="KIW4579" s="151"/>
      <c r="KIX4579" s="151"/>
      <c r="KIY4579" s="151"/>
      <c r="KIZ4579" s="151"/>
      <c r="KJA4579" s="151"/>
      <c r="KJB4579" s="151"/>
      <c r="KJC4579" s="151"/>
      <c r="KJD4579" s="151"/>
      <c r="KJE4579" s="151"/>
      <c r="KJF4579" s="151"/>
      <c r="KJG4579" s="151"/>
      <c r="KJH4579" s="151"/>
      <c r="KJI4579" s="151"/>
      <c r="KJJ4579" s="151"/>
      <c r="KJK4579" s="151"/>
      <c r="KJL4579" s="151"/>
      <c r="KJM4579" s="151"/>
      <c r="KJN4579" s="151"/>
      <c r="KJO4579" s="151"/>
      <c r="KJP4579" s="151"/>
      <c r="KJQ4579" s="151"/>
      <c r="KJR4579" s="151"/>
      <c r="KJS4579" s="151"/>
      <c r="KJT4579" s="151"/>
      <c r="KJU4579" s="151"/>
      <c r="KJV4579" s="151"/>
      <c r="KJW4579" s="151"/>
      <c r="KJX4579" s="151"/>
      <c r="KJY4579" s="151"/>
      <c r="KJZ4579" s="151"/>
      <c r="KKA4579" s="151"/>
      <c r="KKB4579" s="151"/>
      <c r="KKC4579" s="151"/>
      <c r="KKD4579" s="151"/>
      <c r="KKE4579" s="151"/>
      <c r="KKF4579" s="151"/>
      <c r="KKG4579" s="151"/>
      <c r="KKH4579" s="151"/>
      <c r="KKI4579" s="151"/>
      <c r="KKJ4579" s="151"/>
      <c r="KKK4579" s="151"/>
      <c r="KKL4579" s="151"/>
      <c r="KKM4579" s="151"/>
      <c r="KKN4579" s="151"/>
      <c r="KKO4579" s="151"/>
      <c r="KKP4579" s="151"/>
      <c r="KKQ4579" s="151"/>
      <c r="KKR4579" s="151"/>
      <c r="KKS4579" s="151"/>
      <c r="KKT4579" s="151"/>
      <c r="KKU4579" s="151"/>
      <c r="KKV4579" s="151"/>
      <c r="KKW4579" s="151"/>
      <c r="KKX4579" s="151"/>
      <c r="KKY4579" s="151"/>
      <c r="KKZ4579" s="151"/>
      <c r="KLA4579" s="151"/>
      <c r="KLB4579" s="151"/>
      <c r="KLC4579" s="151"/>
      <c r="KLD4579" s="151"/>
      <c r="KLE4579" s="151"/>
      <c r="KLF4579" s="151"/>
      <c r="KLG4579" s="151"/>
      <c r="KLH4579" s="151"/>
      <c r="KLI4579" s="151"/>
      <c r="KLJ4579" s="151"/>
      <c r="KLK4579" s="151"/>
      <c r="KLL4579" s="151"/>
      <c r="KLM4579" s="151"/>
      <c r="KLN4579" s="151"/>
      <c r="KLO4579" s="151"/>
      <c r="KLP4579" s="151"/>
      <c r="KLQ4579" s="151"/>
      <c r="KLR4579" s="151"/>
      <c r="KLS4579" s="151"/>
      <c r="KLT4579" s="151"/>
      <c r="KLU4579" s="151"/>
      <c r="KLV4579" s="151"/>
      <c r="KLW4579" s="151"/>
      <c r="KLX4579" s="151"/>
      <c r="KLY4579" s="151"/>
      <c r="KLZ4579" s="151"/>
      <c r="KMA4579" s="151"/>
      <c r="KMB4579" s="151"/>
      <c r="KMC4579" s="151"/>
      <c r="KMD4579" s="151"/>
      <c r="KME4579" s="151"/>
      <c r="KMF4579" s="151"/>
      <c r="KMG4579" s="151"/>
      <c r="KMH4579" s="151"/>
      <c r="KMI4579" s="151"/>
      <c r="KMJ4579" s="151"/>
      <c r="KMK4579" s="151"/>
      <c r="KML4579" s="151"/>
      <c r="KMM4579" s="151"/>
      <c r="KMN4579" s="151"/>
      <c r="KMO4579" s="151"/>
      <c r="KMP4579" s="151"/>
      <c r="KMQ4579" s="151"/>
      <c r="KMR4579" s="151"/>
      <c r="KMS4579" s="151"/>
      <c r="KMT4579" s="151"/>
      <c r="KMU4579" s="151"/>
      <c r="KMV4579" s="151"/>
      <c r="KMW4579" s="151"/>
      <c r="KMX4579" s="151"/>
      <c r="KMY4579" s="151"/>
      <c r="KMZ4579" s="151"/>
      <c r="KNA4579" s="151"/>
      <c r="KNB4579" s="151"/>
      <c r="KNC4579" s="151"/>
      <c r="KND4579" s="151"/>
      <c r="KNE4579" s="151"/>
      <c r="KNF4579" s="151"/>
      <c r="KNG4579" s="151"/>
      <c r="KNH4579" s="151"/>
      <c r="KNI4579" s="151"/>
      <c r="KNJ4579" s="151"/>
      <c r="KNK4579" s="151"/>
      <c r="KNL4579" s="151"/>
      <c r="KNM4579" s="151"/>
      <c r="KNN4579" s="151"/>
      <c r="KNO4579" s="151"/>
      <c r="KNP4579" s="151"/>
      <c r="KNQ4579" s="151"/>
      <c r="KNR4579" s="151"/>
      <c r="KNS4579" s="151"/>
      <c r="KNT4579" s="151"/>
      <c r="KNU4579" s="151"/>
      <c r="KNV4579" s="151"/>
      <c r="KNW4579" s="151"/>
      <c r="KNX4579" s="151"/>
      <c r="KNY4579" s="151"/>
      <c r="KNZ4579" s="151"/>
      <c r="KOA4579" s="151"/>
      <c r="KOB4579" s="151"/>
      <c r="KOC4579" s="151"/>
      <c r="KOD4579" s="151"/>
      <c r="KOE4579" s="151"/>
      <c r="KOF4579" s="151"/>
      <c r="KOG4579" s="151"/>
      <c r="KOH4579" s="151"/>
      <c r="KOI4579" s="151"/>
      <c r="KOJ4579" s="151"/>
      <c r="KOK4579" s="151"/>
      <c r="KOL4579" s="151"/>
      <c r="KOM4579" s="151"/>
      <c r="KON4579" s="151"/>
      <c r="KOO4579" s="151"/>
      <c r="KOP4579" s="151"/>
      <c r="KOQ4579" s="151"/>
      <c r="KOR4579" s="151"/>
      <c r="KOS4579" s="151"/>
      <c r="KOT4579" s="151"/>
      <c r="KOU4579" s="151"/>
      <c r="KOV4579" s="151"/>
      <c r="KOW4579" s="151"/>
      <c r="KOX4579" s="151"/>
      <c r="KOY4579" s="151"/>
      <c r="KOZ4579" s="151"/>
      <c r="KPA4579" s="151"/>
      <c r="KPB4579" s="151"/>
      <c r="KPC4579" s="151"/>
      <c r="KPD4579" s="151"/>
      <c r="KPE4579" s="151"/>
      <c r="KPF4579" s="151"/>
      <c r="KPG4579" s="151"/>
      <c r="KPH4579" s="151"/>
      <c r="KPI4579" s="151"/>
      <c r="KPJ4579" s="151"/>
      <c r="KPK4579" s="151"/>
      <c r="KPL4579" s="151"/>
      <c r="KPM4579" s="151"/>
      <c r="KPN4579" s="151"/>
      <c r="KPO4579" s="151"/>
      <c r="KPP4579" s="151"/>
      <c r="KPQ4579" s="151"/>
      <c r="KPR4579" s="151"/>
      <c r="KPS4579" s="151"/>
      <c r="KPT4579" s="151"/>
      <c r="KPU4579" s="151"/>
      <c r="KPV4579" s="151"/>
      <c r="KPW4579" s="151"/>
      <c r="KPX4579" s="151"/>
      <c r="KPY4579" s="151"/>
      <c r="KPZ4579" s="151"/>
      <c r="KQA4579" s="151"/>
      <c r="KQB4579" s="151"/>
      <c r="KQC4579" s="151"/>
      <c r="KQD4579" s="151"/>
      <c r="KQE4579" s="151"/>
      <c r="KQF4579" s="151"/>
      <c r="KQG4579" s="151"/>
      <c r="KQH4579" s="151"/>
      <c r="KQI4579" s="151"/>
      <c r="KQJ4579" s="151"/>
      <c r="KQK4579" s="151"/>
      <c r="KQL4579" s="151"/>
      <c r="KQM4579" s="151"/>
      <c r="KQN4579" s="151"/>
      <c r="KQO4579" s="151"/>
      <c r="KQP4579" s="151"/>
      <c r="KQQ4579" s="151"/>
      <c r="KQR4579" s="151"/>
      <c r="KQS4579" s="151"/>
      <c r="KQT4579" s="151"/>
      <c r="KQU4579" s="151"/>
      <c r="KQV4579" s="151"/>
      <c r="KQW4579" s="151"/>
      <c r="KQX4579" s="151"/>
      <c r="KQY4579" s="151"/>
      <c r="KQZ4579" s="151"/>
      <c r="KRA4579" s="151"/>
      <c r="KRB4579" s="151"/>
      <c r="KRC4579" s="151"/>
      <c r="KRD4579" s="151"/>
      <c r="KRE4579" s="151"/>
      <c r="KRF4579" s="151"/>
      <c r="KRG4579" s="151"/>
      <c r="KRH4579" s="151"/>
      <c r="KRI4579" s="151"/>
      <c r="KRJ4579" s="151"/>
      <c r="KRK4579" s="151"/>
      <c r="KRL4579" s="151"/>
      <c r="KRM4579" s="151"/>
      <c r="KRN4579" s="151"/>
      <c r="KRO4579" s="151"/>
      <c r="KRP4579" s="151"/>
      <c r="KRQ4579" s="151"/>
      <c r="KRR4579" s="151"/>
      <c r="KRS4579" s="151"/>
      <c r="KRT4579" s="151"/>
      <c r="KRU4579" s="151"/>
      <c r="KRV4579" s="151"/>
      <c r="KRW4579" s="151"/>
      <c r="KRX4579" s="151"/>
      <c r="KRY4579" s="151"/>
      <c r="KRZ4579" s="151"/>
      <c r="KSA4579" s="151"/>
      <c r="KSB4579" s="151"/>
      <c r="KSC4579" s="151"/>
      <c r="KSD4579" s="151"/>
      <c r="KSE4579" s="151"/>
      <c r="KSF4579" s="151"/>
      <c r="KSG4579" s="151"/>
      <c r="KSH4579" s="151"/>
      <c r="KSI4579" s="151"/>
      <c r="KSJ4579" s="151"/>
      <c r="KSK4579" s="151"/>
      <c r="KSL4579" s="151"/>
      <c r="KSM4579" s="151"/>
      <c r="KSN4579" s="151"/>
      <c r="KSO4579" s="151"/>
      <c r="KSP4579" s="151"/>
      <c r="KSQ4579" s="151"/>
      <c r="KSR4579" s="151"/>
      <c r="KSS4579" s="151"/>
      <c r="KST4579" s="151"/>
      <c r="KSU4579" s="151"/>
      <c r="KSV4579" s="151"/>
      <c r="KSW4579" s="151"/>
      <c r="KSX4579" s="151"/>
      <c r="KSY4579" s="151"/>
      <c r="KSZ4579" s="151"/>
      <c r="KTA4579" s="151"/>
      <c r="KTB4579" s="151"/>
      <c r="KTC4579" s="151"/>
      <c r="KTD4579" s="151"/>
      <c r="KTE4579" s="151"/>
      <c r="KTF4579" s="151"/>
      <c r="KTG4579" s="151"/>
      <c r="KTH4579" s="151"/>
      <c r="KTI4579" s="151"/>
      <c r="KTJ4579" s="151"/>
      <c r="KTK4579" s="151"/>
      <c r="KTL4579" s="151"/>
      <c r="KTM4579" s="151"/>
      <c r="KTN4579" s="151"/>
      <c r="KTO4579" s="151"/>
      <c r="KTP4579" s="151"/>
      <c r="KTQ4579" s="151"/>
      <c r="KTR4579" s="151"/>
      <c r="KTS4579" s="151"/>
      <c r="KTT4579" s="151"/>
      <c r="KTU4579" s="151"/>
      <c r="KTV4579" s="151"/>
      <c r="KTW4579" s="151"/>
      <c r="KTX4579" s="151"/>
      <c r="KTY4579" s="151"/>
      <c r="KTZ4579" s="151"/>
      <c r="KUA4579" s="151"/>
      <c r="KUB4579" s="151"/>
      <c r="KUC4579" s="151"/>
      <c r="KUD4579" s="151"/>
      <c r="KUE4579" s="151"/>
      <c r="KUF4579" s="151"/>
      <c r="KUG4579" s="151"/>
      <c r="KUH4579" s="151"/>
      <c r="KUI4579" s="151"/>
      <c r="KUJ4579" s="151"/>
      <c r="KUK4579" s="151"/>
      <c r="KUL4579" s="151"/>
      <c r="KUM4579" s="151"/>
      <c r="KUN4579" s="151"/>
      <c r="KUO4579" s="151"/>
      <c r="KUP4579" s="151"/>
      <c r="KUQ4579" s="151"/>
      <c r="KUR4579" s="151"/>
      <c r="KUS4579" s="151"/>
      <c r="KUT4579" s="151"/>
      <c r="KUU4579" s="151"/>
      <c r="KUV4579" s="151"/>
      <c r="KUW4579" s="151"/>
      <c r="KUX4579" s="151"/>
      <c r="KUY4579" s="151"/>
      <c r="KUZ4579" s="151"/>
      <c r="KVA4579" s="151"/>
      <c r="KVB4579" s="151"/>
      <c r="KVC4579" s="151"/>
      <c r="KVD4579" s="151"/>
      <c r="KVE4579" s="151"/>
      <c r="KVF4579" s="151"/>
      <c r="KVG4579" s="151"/>
      <c r="KVH4579" s="151"/>
      <c r="KVI4579" s="151"/>
      <c r="KVJ4579" s="151"/>
      <c r="KVK4579" s="151"/>
      <c r="KVL4579" s="151"/>
      <c r="KVM4579" s="151"/>
      <c r="KVN4579" s="151"/>
      <c r="KVO4579" s="151"/>
      <c r="KVP4579" s="151"/>
      <c r="KVQ4579" s="151"/>
      <c r="KVR4579" s="151"/>
      <c r="KVS4579" s="151"/>
      <c r="KVT4579" s="151"/>
      <c r="KVU4579" s="151"/>
      <c r="KVV4579" s="151"/>
      <c r="KVW4579" s="151"/>
      <c r="KVX4579" s="151"/>
      <c r="KVY4579" s="151"/>
      <c r="KVZ4579" s="151"/>
      <c r="KWA4579" s="151"/>
      <c r="KWB4579" s="151"/>
      <c r="KWC4579" s="151"/>
      <c r="KWD4579" s="151"/>
      <c r="KWE4579" s="151"/>
      <c r="KWF4579" s="151"/>
      <c r="KWG4579" s="151"/>
      <c r="KWH4579" s="151"/>
      <c r="KWI4579" s="151"/>
      <c r="KWJ4579" s="151"/>
      <c r="KWK4579" s="151"/>
      <c r="KWL4579" s="151"/>
      <c r="KWM4579" s="151"/>
      <c r="KWN4579" s="151"/>
      <c r="KWO4579" s="151"/>
      <c r="KWP4579" s="151"/>
      <c r="KWQ4579" s="151"/>
      <c r="KWR4579" s="151"/>
      <c r="KWS4579" s="151"/>
      <c r="KWT4579" s="151"/>
      <c r="KWU4579" s="151"/>
      <c r="KWV4579" s="151"/>
      <c r="KWW4579" s="151"/>
      <c r="KWX4579" s="151"/>
      <c r="KWY4579" s="151"/>
      <c r="KWZ4579" s="151"/>
      <c r="KXA4579" s="151"/>
      <c r="KXB4579" s="151"/>
      <c r="KXC4579" s="151"/>
      <c r="KXD4579" s="151"/>
      <c r="KXE4579" s="151"/>
      <c r="KXF4579" s="151"/>
      <c r="KXG4579" s="151"/>
      <c r="KXH4579" s="151"/>
      <c r="KXI4579" s="151"/>
      <c r="KXJ4579" s="151"/>
      <c r="KXK4579" s="151"/>
      <c r="KXL4579" s="151"/>
      <c r="KXM4579" s="151"/>
      <c r="KXN4579" s="151"/>
      <c r="KXO4579" s="151"/>
      <c r="KXP4579" s="151"/>
      <c r="KXQ4579" s="151"/>
      <c r="KXR4579" s="151"/>
      <c r="KXS4579" s="151"/>
      <c r="KXT4579" s="151"/>
      <c r="KXU4579" s="151"/>
      <c r="KXV4579" s="151"/>
      <c r="KXW4579" s="151"/>
      <c r="KXX4579" s="151"/>
      <c r="KXY4579" s="151"/>
      <c r="KXZ4579" s="151"/>
      <c r="KYA4579" s="151"/>
      <c r="KYB4579" s="151"/>
      <c r="KYC4579" s="151"/>
      <c r="KYD4579" s="151"/>
      <c r="KYE4579" s="151"/>
      <c r="KYF4579" s="151"/>
      <c r="KYG4579" s="151"/>
      <c r="KYH4579" s="151"/>
      <c r="KYI4579" s="151"/>
      <c r="KYJ4579" s="151"/>
      <c r="KYK4579" s="151"/>
      <c r="KYL4579" s="151"/>
      <c r="KYM4579" s="151"/>
      <c r="KYN4579" s="151"/>
      <c r="KYO4579" s="151"/>
      <c r="KYP4579" s="151"/>
      <c r="KYQ4579" s="151"/>
      <c r="KYR4579" s="151"/>
      <c r="KYS4579" s="151"/>
      <c r="KYT4579" s="151"/>
      <c r="KYU4579" s="151"/>
      <c r="KYV4579" s="151"/>
      <c r="KYW4579" s="151"/>
      <c r="KYX4579" s="151"/>
      <c r="KYY4579" s="151"/>
      <c r="KYZ4579" s="151"/>
      <c r="KZA4579" s="151"/>
      <c r="KZB4579" s="151"/>
      <c r="KZC4579" s="151"/>
      <c r="KZD4579" s="151"/>
      <c r="KZE4579" s="151"/>
      <c r="KZF4579" s="151"/>
      <c r="KZG4579" s="151"/>
      <c r="KZH4579" s="151"/>
      <c r="KZI4579" s="151"/>
      <c r="KZJ4579" s="151"/>
      <c r="KZK4579" s="151"/>
      <c r="KZL4579" s="151"/>
      <c r="KZM4579" s="151"/>
      <c r="KZN4579" s="151"/>
      <c r="KZO4579" s="151"/>
      <c r="KZP4579" s="151"/>
      <c r="KZQ4579" s="151"/>
      <c r="KZR4579" s="151"/>
      <c r="KZS4579" s="151"/>
      <c r="KZT4579" s="151"/>
      <c r="KZU4579" s="151"/>
      <c r="KZV4579" s="151"/>
      <c r="KZW4579" s="151"/>
      <c r="KZX4579" s="151"/>
      <c r="KZY4579" s="151"/>
      <c r="KZZ4579" s="151"/>
      <c r="LAA4579" s="151"/>
      <c r="LAB4579" s="151"/>
      <c r="LAC4579" s="151"/>
      <c r="LAD4579" s="151"/>
      <c r="LAE4579" s="151"/>
      <c r="LAF4579" s="151"/>
      <c r="LAG4579" s="151"/>
      <c r="LAH4579" s="151"/>
      <c r="LAI4579" s="151"/>
      <c r="LAJ4579" s="151"/>
      <c r="LAK4579" s="151"/>
      <c r="LAL4579" s="151"/>
      <c r="LAM4579" s="151"/>
      <c r="LAN4579" s="151"/>
      <c r="LAO4579" s="151"/>
      <c r="LAP4579" s="151"/>
      <c r="LAQ4579" s="151"/>
      <c r="LAR4579" s="151"/>
      <c r="LAS4579" s="151"/>
      <c r="LAT4579" s="151"/>
      <c r="LAU4579" s="151"/>
      <c r="LAV4579" s="151"/>
      <c r="LAW4579" s="151"/>
      <c r="LAX4579" s="151"/>
      <c r="LAY4579" s="151"/>
      <c r="LAZ4579" s="151"/>
      <c r="LBA4579" s="151"/>
      <c r="LBB4579" s="151"/>
      <c r="LBC4579" s="151"/>
      <c r="LBD4579" s="151"/>
      <c r="LBE4579" s="151"/>
      <c r="LBF4579" s="151"/>
      <c r="LBG4579" s="151"/>
      <c r="LBH4579" s="151"/>
      <c r="LBI4579" s="151"/>
      <c r="LBJ4579" s="151"/>
      <c r="LBK4579" s="151"/>
      <c r="LBL4579" s="151"/>
      <c r="LBM4579" s="151"/>
      <c r="LBN4579" s="151"/>
      <c r="LBO4579" s="151"/>
      <c r="LBP4579" s="151"/>
      <c r="LBQ4579" s="151"/>
      <c r="LBR4579" s="151"/>
      <c r="LBS4579" s="151"/>
      <c r="LBT4579" s="151"/>
      <c r="LBU4579" s="151"/>
      <c r="LBV4579" s="151"/>
      <c r="LBW4579" s="151"/>
      <c r="LBX4579" s="151"/>
      <c r="LBY4579" s="151"/>
      <c r="LBZ4579" s="151"/>
      <c r="LCA4579" s="151"/>
      <c r="LCB4579" s="151"/>
      <c r="LCC4579" s="151"/>
      <c r="LCD4579" s="151"/>
      <c r="LCE4579" s="151"/>
      <c r="LCF4579" s="151"/>
      <c r="LCG4579" s="151"/>
      <c r="LCH4579" s="151"/>
      <c r="LCI4579" s="151"/>
      <c r="LCJ4579" s="151"/>
      <c r="LCK4579" s="151"/>
      <c r="LCL4579" s="151"/>
      <c r="LCM4579" s="151"/>
      <c r="LCN4579" s="151"/>
      <c r="LCO4579" s="151"/>
      <c r="LCP4579" s="151"/>
      <c r="LCQ4579" s="151"/>
      <c r="LCR4579" s="151"/>
      <c r="LCS4579" s="151"/>
      <c r="LCT4579" s="151"/>
      <c r="LCU4579" s="151"/>
      <c r="LCV4579" s="151"/>
      <c r="LCW4579" s="151"/>
      <c r="LCX4579" s="151"/>
      <c r="LCY4579" s="151"/>
      <c r="LCZ4579" s="151"/>
      <c r="LDA4579" s="151"/>
      <c r="LDB4579" s="151"/>
      <c r="LDC4579" s="151"/>
      <c r="LDD4579" s="151"/>
      <c r="LDE4579" s="151"/>
      <c r="LDF4579" s="151"/>
      <c r="LDG4579" s="151"/>
      <c r="LDH4579" s="151"/>
      <c r="LDI4579" s="151"/>
      <c r="LDJ4579" s="151"/>
      <c r="LDK4579" s="151"/>
      <c r="LDL4579" s="151"/>
      <c r="LDM4579" s="151"/>
      <c r="LDN4579" s="151"/>
      <c r="LDO4579" s="151"/>
      <c r="LDP4579" s="151"/>
      <c r="LDQ4579" s="151"/>
      <c r="LDR4579" s="151"/>
      <c r="LDS4579" s="151"/>
      <c r="LDT4579" s="151"/>
      <c r="LDU4579" s="151"/>
      <c r="LDV4579" s="151"/>
      <c r="LDW4579" s="151"/>
      <c r="LDX4579" s="151"/>
      <c r="LDY4579" s="151"/>
      <c r="LDZ4579" s="151"/>
      <c r="LEA4579" s="151"/>
      <c r="LEB4579" s="151"/>
      <c r="LEC4579" s="151"/>
      <c r="LED4579" s="151"/>
      <c r="LEE4579" s="151"/>
      <c r="LEF4579" s="151"/>
      <c r="LEG4579" s="151"/>
      <c r="LEH4579" s="151"/>
      <c r="LEI4579" s="151"/>
      <c r="LEJ4579" s="151"/>
      <c r="LEK4579" s="151"/>
      <c r="LEL4579" s="151"/>
      <c r="LEM4579" s="151"/>
      <c r="LEN4579" s="151"/>
      <c r="LEO4579" s="151"/>
      <c r="LEP4579" s="151"/>
      <c r="LEQ4579" s="151"/>
      <c r="LER4579" s="151"/>
      <c r="LES4579" s="151"/>
      <c r="LET4579" s="151"/>
      <c r="LEU4579" s="151"/>
      <c r="LEV4579" s="151"/>
      <c r="LEW4579" s="151"/>
      <c r="LEX4579" s="151"/>
      <c r="LEY4579" s="151"/>
      <c r="LEZ4579" s="151"/>
      <c r="LFA4579" s="151"/>
      <c r="LFB4579" s="151"/>
      <c r="LFC4579" s="151"/>
      <c r="LFD4579" s="151"/>
      <c r="LFE4579" s="151"/>
      <c r="LFF4579" s="151"/>
      <c r="LFG4579" s="151"/>
      <c r="LFH4579" s="151"/>
      <c r="LFI4579" s="151"/>
      <c r="LFJ4579" s="151"/>
      <c r="LFK4579" s="151"/>
      <c r="LFL4579" s="151"/>
      <c r="LFM4579" s="151"/>
      <c r="LFN4579" s="151"/>
      <c r="LFO4579" s="151"/>
      <c r="LFP4579" s="151"/>
      <c r="LFQ4579" s="151"/>
      <c r="LFR4579" s="151"/>
      <c r="LFS4579" s="151"/>
      <c r="LFT4579" s="151"/>
      <c r="LFU4579" s="151"/>
      <c r="LFV4579" s="151"/>
      <c r="LFW4579" s="151"/>
      <c r="LFX4579" s="151"/>
      <c r="LFY4579" s="151"/>
      <c r="LFZ4579" s="151"/>
      <c r="LGA4579" s="151"/>
      <c r="LGB4579" s="151"/>
      <c r="LGC4579" s="151"/>
      <c r="LGD4579" s="151"/>
      <c r="LGE4579" s="151"/>
      <c r="LGF4579" s="151"/>
      <c r="LGG4579" s="151"/>
      <c r="LGH4579" s="151"/>
      <c r="LGI4579" s="151"/>
      <c r="LGJ4579" s="151"/>
      <c r="LGK4579" s="151"/>
      <c r="LGL4579" s="151"/>
      <c r="LGM4579" s="151"/>
      <c r="LGN4579" s="151"/>
      <c r="LGO4579" s="151"/>
      <c r="LGP4579" s="151"/>
      <c r="LGQ4579" s="151"/>
      <c r="LGR4579" s="151"/>
      <c r="LGS4579" s="151"/>
      <c r="LGT4579" s="151"/>
      <c r="LGU4579" s="151"/>
      <c r="LGV4579" s="151"/>
      <c r="LGW4579" s="151"/>
      <c r="LGX4579" s="151"/>
      <c r="LGY4579" s="151"/>
      <c r="LGZ4579" s="151"/>
      <c r="LHA4579" s="151"/>
      <c r="LHB4579" s="151"/>
      <c r="LHC4579" s="151"/>
      <c r="LHD4579" s="151"/>
      <c r="LHE4579" s="151"/>
      <c r="LHF4579" s="151"/>
      <c r="LHG4579" s="151"/>
      <c r="LHH4579" s="151"/>
      <c r="LHI4579" s="151"/>
      <c r="LHJ4579" s="151"/>
      <c r="LHK4579" s="151"/>
      <c r="LHL4579" s="151"/>
      <c r="LHM4579" s="151"/>
      <c r="LHN4579" s="151"/>
      <c r="LHO4579" s="151"/>
      <c r="LHP4579" s="151"/>
      <c r="LHQ4579" s="151"/>
      <c r="LHR4579" s="151"/>
      <c r="LHS4579" s="151"/>
      <c r="LHT4579" s="151"/>
      <c r="LHU4579" s="151"/>
      <c r="LHV4579" s="151"/>
      <c r="LHW4579" s="151"/>
      <c r="LHX4579" s="151"/>
      <c r="LHY4579" s="151"/>
      <c r="LHZ4579" s="151"/>
      <c r="LIA4579" s="151"/>
      <c r="LIB4579" s="151"/>
      <c r="LIC4579" s="151"/>
      <c r="LID4579" s="151"/>
      <c r="LIE4579" s="151"/>
      <c r="LIF4579" s="151"/>
      <c r="LIG4579" s="151"/>
      <c r="LIH4579" s="151"/>
      <c r="LII4579" s="151"/>
      <c r="LIJ4579" s="151"/>
      <c r="LIK4579" s="151"/>
      <c r="LIL4579" s="151"/>
      <c r="LIM4579" s="151"/>
      <c r="LIN4579" s="151"/>
      <c r="LIO4579" s="151"/>
      <c r="LIP4579" s="151"/>
      <c r="LIQ4579" s="151"/>
      <c r="LIR4579" s="151"/>
      <c r="LIS4579" s="151"/>
      <c r="LIT4579" s="151"/>
      <c r="LIU4579" s="151"/>
      <c r="LIV4579" s="151"/>
      <c r="LIW4579" s="151"/>
      <c r="LIX4579" s="151"/>
      <c r="LIY4579" s="151"/>
      <c r="LIZ4579" s="151"/>
      <c r="LJA4579" s="151"/>
      <c r="LJB4579" s="151"/>
      <c r="LJC4579" s="151"/>
      <c r="LJD4579" s="151"/>
      <c r="LJE4579" s="151"/>
      <c r="LJF4579" s="151"/>
      <c r="LJG4579" s="151"/>
      <c r="LJH4579" s="151"/>
      <c r="LJI4579" s="151"/>
      <c r="LJJ4579" s="151"/>
      <c r="LJK4579" s="151"/>
      <c r="LJL4579" s="151"/>
      <c r="LJM4579" s="151"/>
      <c r="LJN4579" s="151"/>
      <c r="LJO4579" s="151"/>
      <c r="LJP4579" s="151"/>
      <c r="LJQ4579" s="151"/>
      <c r="LJR4579" s="151"/>
      <c r="LJS4579" s="151"/>
      <c r="LJT4579" s="151"/>
      <c r="LJU4579" s="151"/>
      <c r="LJV4579" s="151"/>
      <c r="LJW4579" s="151"/>
      <c r="LJX4579" s="151"/>
      <c r="LJY4579" s="151"/>
      <c r="LJZ4579" s="151"/>
      <c r="LKA4579" s="151"/>
      <c r="LKB4579" s="151"/>
      <c r="LKC4579" s="151"/>
      <c r="LKD4579" s="151"/>
      <c r="LKE4579" s="151"/>
      <c r="LKF4579" s="151"/>
      <c r="LKG4579" s="151"/>
      <c r="LKH4579" s="151"/>
      <c r="LKI4579" s="151"/>
      <c r="LKJ4579" s="151"/>
      <c r="LKK4579" s="151"/>
      <c r="LKL4579" s="151"/>
      <c r="LKM4579" s="151"/>
      <c r="LKN4579" s="151"/>
      <c r="LKO4579" s="151"/>
      <c r="LKP4579" s="151"/>
      <c r="LKQ4579" s="151"/>
      <c r="LKR4579" s="151"/>
      <c r="LKS4579" s="151"/>
      <c r="LKT4579" s="151"/>
      <c r="LKU4579" s="151"/>
      <c r="LKV4579" s="151"/>
      <c r="LKW4579" s="151"/>
      <c r="LKX4579" s="151"/>
      <c r="LKY4579" s="151"/>
      <c r="LKZ4579" s="151"/>
      <c r="LLA4579" s="151"/>
      <c r="LLB4579" s="151"/>
      <c r="LLC4579" s="151"/>
      <c r="LLD4579" s="151"/>
      <c r="LLE4579" s="151"/>
      <c r="LLF4579" s="151"/>
      <c r="LLG4579" s="151"/>
      <c r="LLH4579" s="151"/>
      <c r="LLI4579" s="151"/>
      <c r="LLJ4579" s="151"/>
      <c r="LLK4579" s="151"/>
      <c r="LLL4579" s="151"/>
      <c r="LLM4579" s="151"/>
      <c r="LLN4579" s="151"/>
      <c r="LLO4579" s="151"/>
      <c r="LLP4579" s="151"/>
      <c r="LLQ4579" s="151"/>
      <c r="LLR4579" s="151"/>
      <c r="LLS4579" s="151"/>
      <c r="LLT4579" s="151"/>
      <c r="LLU4579" s="151"/>
      <c r="LLV4579" s="151"/>
      <c r="LLW4579" s="151"/>
      <c r="LLX4579" s="151"/>
      <c r="LLY4579" s="151"/>
      <c r="LLZ4579" s="151"/>
      <c r="LMA4579" s="151"/>
      <c r="LMB4579" s="151"/>
      <c r="LMC4579" s="151"/>
      <c r="LMD4579" s="151"/>
      <c r="LME4579" s="151"/>
      <c r="LMF4579" s="151"/>
      <c r="LMG4579" s="151"/>
      <c r="LMH4579" s="151"/>
      <c r="LMI4579" s="151"/>
      <c r="LMJ4579" s="151"/>
      <c r="LMK4579" s="151"/>
      <c r="LML4579" s="151"/>
      <c r="LMM4579" s="151"/>
      <c r="LMN4579" s="151"/>
      <c r="LMO4579" s="151"/>
      <c r="LMP4579" s="151"/>
      <c r="LMQ4579" s="151"/>
      <c r="LMR4579" s="151"/>
      <c r="LMS4579" s="151"/>
      <c r="LMT4579" s="151"/>
      <c r="LMU4579" s="151"/>
      <c r="LMV4579" s="151"/>
      <c r="LMW4579" s="151"/>
      <c r="LMX4579" s="151"/>
      <c r="LMY4579" s="151"/>
      <c r="LMZ4579" s="151"/>
      <c r="LNA4579" s="151"/>
      <c r="LNB4579" s="151"/>
      <c r="LNC4579" s="151"/>
      <c r="LND4579" s="151"/>
      <c r="LNE4579" s="151"/>
      <c r="LNF4579" s="151"/>
      <c r="LNG4579" s="151"/>
      <c r="LNH4579" s="151"/>
      <c r="LNI4579" s="151"/>
      <c r="LNJ4579" s="151"/>
      <c r="LNK4579" s="151"/>
      <c r="LNL4579" s="151"/>
      <c r="LNM4579" s="151"/>
      <c r="LNN4579" s="151"/>
      <c r="LNO4579" s="151"/>
      <c r="LNP4579" s="151"/>
      <c r="LNQ4579" s="151"/>
      <c r="LNR4579" s="151"/>
      <c r="LNS4579" s="151"/>
      <c r="LNT4579" s="151"/>
      <c r="LNU4579" s="151"/>
      <c r="LNV4579" s="151"/>
      <c r="LNW4579" s="151"/>
      <c r="LNX4579" s="151"/>
      <c r="LNY4579" s="151"/>
      <c r="LNZ4579" s="151"/>
      <c r="LOA4579" s="151"/>
      <c r="LOB4579" s="151"/>
      <c r="LOC4579" s="151"/>
      <c r="LOD4579" s="151"/>
      <c r="LOE4579" s="151"/>
      <c r="LOF4579" s="151"/>
      <c r="LOG4579" s="151"/>
      <c r="LOH4579" s="151"/>
      <c r="LOI4579" s="151"/>
      <c r="LOJ4579" s="151"/>
      <c r="LOK4579" s="151"/>
      <c r="LOL4579" s="151"/>
      <c r="LOM4579" s="151"/>
      <c r="LON4579" s="151"/>
      <c r="LOO4579" s="151"/>
      <c r="LOP4579" s="151"/>
      <c r="LOQ4579" s="151"/>
      <c r="LOR4579" s="151"/>
      <c r="LOS4579" s="151"/>
      <c r="LOT4579" s="151"/>
      <c r="LOU4579" s="151"/>
      <c r="LOV4579" s="151"/>
      <c r="LOW4579" s="151"/>
      <c r="LOX4579" s="151"/>
      <c r="LOY4579" s="151"/>
      <c r="LOZ4579" s="151"/>
      <c r="LPA4579" s="151"/>
      <c r="LPB4579" s="151"/>
      <c r="LPC4579" s="151"/>
      <c r="LPD4579" s="151"/>
      <c r="LPE4579" s="151"/>
      <c r="LPF4579" s="151"/>
      <c r="LPG4579" s="151"/>
      <c r="LPH4579" s="151"/>
      <c r="LPI4579" s="151"/>
      <c r="LPJ4579" s="151"/>
      <c r="LPK4579" s="151"/>
      <c r="LPL4579" s="151"/>
      <c r="LPM4579" s="151"/>
      <c r="LPN4579" s="151"/>
      <c r="LPO4579" s="151"/>
      <c r="LPP4579" s="151"/>
      <c r="LPQ4579" s="151"/>
      <c r="LPR4579" s="151"/>
      <c r="LPS4579" s="151"/>
      <c r="LPT4579" s="151"/>
      <c r="LPU4579" s="151"/>
      <c r="LPV4579" s="151"/>
      <c r="LPW4579" s="151"/>
      <c r="LPX4579" s="151"/>
      <c r="LPY4579" s="151"/>
      <c r="LPZ4579" s="151"/>
      <c r="LQA4579" s="151"/>
      <c r="LQB4579" s="151"/>
      <c r="LQC4579" s="151"/>
      <c r="LQD4579" s="151"/>
      <c r="LQE4579" s="151"/>
      <c r="LQF4579" s="151"/>
      <c r="LQG4579" s="151"/>
      <c r="LQH4579" s="151"/>
      <c r="LQI4579" s="151"/>
      <c r="LQJ4579" s="151"/>
      <c r="LQK4579" s="151"/>
      <c r="LQL4579" s="151"/>
      <c r="LQM4579" s="151"/>
      <c r="LQN4579" s="151"/>
      <c r="LQO4579" s="151"/>
      <c r="LQP4579" s="151"/>
      <c r="LQQ4579" s="151"/>
      <c r="LQR4579" s="151"/>
      <c r="LQS4579" s="151"/>
      <c r="LQT4579" s="151"/>
      <c r="LQU4579" s="151"/>
      <c r="LQV4579" s="151"/>
      <c r="LQW4579" s="151"/>
      <c r="LQX4579" s="151"/>
      <c r="LQY4579" s="151"/>
      <c r="LQZ4579" s="151"/>
      <c r="LRA4579" s="151"/>
      <c r="LRB4579" s="151"/>
      <c r="LRC4579" s="151"/>
      <c r="LRD4579" s="151"/>
      <c r="LRE4579" s="151"/>
      <c r="LRF4579" s="151"/>
      <c r="LRG4579" s="151"/>
      <c r="LRH4579" s="151"/>
      <c r="LRI4579" s="151"/>
      <c r="LRJ4579" s="151"/>
      <c r="LRK4579" s="151"/>
      <c r="LRL4579" s="151"/>
      <c r="LRM4579" s="151"/>
      <c r="LRN4579" s="151"/>
      <c r="LRO4579" s="151"/>
      <c r="LRP4579" s="151"/>
      <c r="LRQ4579" s="151"/>
      <c r="LRR4579" s="151"/>
      <c r="LRS4579" s="151"/>
      <c r="LRT4579" s="151"/>
      <c r="LRU4579" s="151"/>
      <c r="LRV4579" s="151"/>
      <c r="LRW4579" s="151"/>
      <c r="LRX4579" s="151"/>
      <c r="LRY4579" s="151"/>
      <c r="LRZ4579" s="151"/>
      <c r="LSA4579" s="151"/>
      <c r="LSB4579" s="151"/>
      <c r="LSC4579" s="151"/>
      <c r="LSD4579" s="151"/>
      <c r="LSE4579" s="151"/>
      <c r="LSF4579" s="151"/>
      <c r="LSG4579" s="151"/>
      <c r="LSH4579" s="151"/>
      <c r="LSI4579" s="151"/>
      <c r="LSJ4579" s="151"/>
      <c r="LSK4579" s="151"/>
      <c r="LSL4579" s="151"/>
      <c r="LSM4579" s="151"/>
      <c r="LSN4579" s="151"/>
      <c r="LSO4579" s="151"/>
      <c r="LSP4579" s="151"/>
      <c r="LSQ4579" s="151"/>
      <c r="LSR4579" s="151"/>
      <c r="LSS4579" s="151"/>
      <c r="LST4579" s="151"/>
      <c r="LSU4579" s="151"/>
      <c r="LSV4579" s="151"/>
      <c r="LSW4579" s="151"/>
      <c r="LSX4579" s="151"/>
      <c r="LSY4579" s="151"/>
      <c r="LSZ4579" s="151"/>
      <c r="LTA4579" s="151"/>
      <c r="LTB4579" s="151"/>
      <c r="LTC4579" s="151"/>
      <c r="LTD4579" s="151"/>
      <c r="LTE4579" s="151"/>
      <c r="LTF4579" s="151"/>
      <c r="LTG4579" s="151"/>
      <c r="LTH4579" s="151"/>
      <c r="LTI4579" s="151"/>
      <c r="LTJ4579" s="151"/>
      <c r="LTK4579" s="151"/>
      <c r="LTL4579" s="151"/>
      <c r="LTM4579" s="151"/>
      <c r="LTN4579" s="151"/>
      <c r="LTO4579" s="151"/>
      <c r="LTP4579" s="151"/>
      <c r="LTQ4579" s="151"/>
      <c r="LTR4579" s="151"/>
      <c r="LTS4579" s="151"/>
      <c r="LTT4579" s="151"/>
      <c r="LTU4579" s="151"/>
      <c r="LTV4579" s="151"/>
      <c r="LTW4579" s="151"/>
      <c r="LTX4579" s="151"/>
      <c r="LTY4579" s="151"/>
      <c r="LTZ4579" s="151"/>
      <c r="LUA4579" s="151"/>
      <c r="LUB4579" s="151"/>
      <c r="LUC4579" s="151"/>
      <c r="LUD4579" s="151"/>
      <c r="LUE4579" s="151"/>
      <c r="LUF4579" s="151"/>
      <c r="LUG4579" s="151"/>
      <c r="LUH4579" s="151"/>
      <c r="LUI4579" s="151"/>
      <c r="LUJ4579" s="151"/>
      <c r="LUK4579" s="151"/>
      <c r="LUL4579" s="151"/>
      <c r="LUM4579" s="151"/>
      <c r="LUN4579" s="151"/>
      <c r="LUO4579" s="151"/>
      <c r="LUP4579" s="151"/>
      <c r="LUQ4579" s="151"/>
      <c r="LUR4579" s="151"/>
      <c r="LUS4579" s="151"/>
      <c r="LUT4579" s="151"/>
      <c r="LUU4579" s="151"/>
      <c r="LUV4579" s="151"/>
      <c r="LUW4579" s="151"/>
      <c r="LUX4579" s="151"/>
      <c r="LUY4579" s="151"/>
      <c r="LUZ4579" s="151"/>
      <c r="LVA4579" s="151"/>
      <c r="LVB4579" s="151"/>
      <c r="LVC4579" s="151"/>
      <c r="LVD4579" s="151"/>
      <c r="LVE4579" s="151"/>
      <c r="LVF4579" s="151"/>
      <c r="LVG4579" s="151"/>
      <c r="LVH4579" s="151"/>
      <c r="LVI4579" s="151"/>
      <c r="LVJ4579" s="151"/>
      <c r="LVK4579" s="151"/>
      <c r="LVL4579" s="151"/>
      <c r="LVM4579" s="151"/>
      <c r="LVN4579" s="151"/>
      <c r="LVO4579" s="151"/>
      <c r="LVP4579" s="151"/>
      <c r="LVQ4579" s="151"/>
      <c r="LVR4579" s="151"/>
      <c r="LVS4579" s="151"/>
      <c r="LVT4579" s="151"/>
      <c r="LVU4579" s="151"/>
      <c r="LVV4579" s="151"/>
      <c r="LVW4579" s="151"/>
      <c r="LVX4579" s="151"/>
      <c r="LVY4579" s="151"/>
      <c r="LVZ4579" s="151"/>
      <c r="LWA4579" s="151"/>
      <c r="LWB4579" s="151"/>
      <c r="LWC4579" s="151"/>
      <c r="LWD4579" s="151"/>
      <c r="LWE4579" s="151"/>
      <c r="LWF4579" s="151"/>
      <c r="LWG4579" s="151"/>
      <c r="LWH4579" s="151"/>
      <c r="LWI4579" s="151"/>
      <c r="LWJ4579" s="151"/>
      <c r="LWK4579" s="151"/>
      <c r="LWL4579" s="151"/>
      <c r="LWM4579" s="151"/>
      <c r="LWN4579" s="151"/>
      <c r="LWO4579" s="151"/>
      <c r="LWP4579" s="151"/>
      <c r="LWQ4579" s="151"/>
      <c r="LWR4579" s="151"/>
      <c r="LWS4579" s="151"/>
      <c r="LWT4579" s="151"/>
      <c r="LWU4579" s="151"/>
      <c r="LWV4579" s="151"/>
      <c r="LWW4579" s="151"/>
      <c r="LWX4579" s="151"/>
      <c r="LWY4579" s="151"/>
      <c r="LWZ4579" s="151"/>
      <c r="LXA4579" s="151"/>
      <c r="LXB4579" s="151"/>
      <c r="LXC4579" s="151"/>
      <c r="LXD4579" s="151"/>
      <c r="LXE4579" s="151"/>
      <c r="LXF4579" s="151"/>
      <c r="LXG4579" s="151"/>
      <c r="LXH4579" s="151"/>
      <c r="LXI4579" s="151"/>
      <c r="LXJ4579" s="151"/>
      <c r="LXK4579" s="151"/>
      <c r="LXL4579" s="151"/>
      <c r="LXM4579" s="151"/>
      <c r="LXN4579" s="151"/>
      <c r="LXO4579" s="151"/>
      <c r="LXP4579" s="151"/>
      <c r="LXQ4579" s="151"/>
      <c r="LXR4579" s="151"/>
      <c r="LXS4579" s="151"/>
      <c r="LXT4579" s="151"/>
      <c r="LXU4579" s="151"/>
      <c r="LXV4579" s="151"/>
      <c r="LXW4579" s="151"/>
      <c r="LXX4579" s="151"/>
      <c r="LXY4579" s="151"/>
      <c r="LXZ4579" s="151"/>
      <c r="LYA4579" s="151"/>
      <c r="LYB4579" s="151"/>
      <c r="LYC4579" s="151"/>
      <c r="LYD4579" s="151"/>
      <c r="LYE4579" s="151"/>
      <c r="LYF4579" s="151"/>
      <c r="LYG4579" s="151"/>
      <c r="LYH4579" s="151"/>
      <c r="LYI4579" s="151"/>
      <c r="LYJ4579" s="151"/>
      <c r="LYK4579" s="151"/>
      <c r="LYL4579" s="151"/>
      <c r="LYM4579" s="151"/>
      <c r="LYN4579" s="151"/>
      <c r="LYO4579" s="151"/>
      <c r="LYP4579" s="151"/>
      <c r="LYQ4579" s="151"/>
      <c r="LYR4579" s="151"/>
      <c r="LYS4579" s="151"/>
      <c r="LYT4579" s="151"/>
      <c r="LYU4579" s="151"/>
      <c r="LYV4579" s="151"/>
      <c r="LYW4579" s="151"/>
      <c r="LYX4579" s="151"/>
      <c r="LYY4579" s="151"/>
      <c r="LYZ4579" s="151"/>
      <c r="LZA4579" s="151"/>
      <c r="LZB4579" s="151"/>
      <c r="LZC4579" s="151"/>
      <c r="LZD4579" s="151"/>
      <c r="LZE4579" s="151"/>
      <c r="LZF4579" s="151"/>
      <c r="LZG4579" s="151"/>
      <c r="LZH4579" s="151"/>
      <c r="LZI4579" s="151"/>
      <c r="LZJ4579" s="151"/>
      <c r="LZK4579" s="151"/>
      <c r="LZL4579" s="151"/>
      <c r="LZM4579" s="151"/>
      <c r="LZN4579" s="151"/>
      <c r="LZO4579" s="151"/>
      <c r="LZP4579" s="151"/>
      <c r="LZQ4579" s="151"/>
      <c r="LZR4579" s="151"/>
      <c r="LZS4579" s="151"/>
      <c r="LZT4579" s="151"/>
      <c r="LZU4579" s="151"/>
      <c r="LZV4579" s="151"/>
      <c r="LZW4579" s="151"/>
      <c r="LZX4579" s="151"/>
      <c r="LZY4579" s="151"/>
      <c r="LZZ4579" s="151"/>
      <c r="MAA4579" s="151"/>
      <c r="MAB4579" s="151"/>
      <c r="MAC4579" s="151"/>
      <c r="MAD4579" s="151"/>
      <c r="MAE4579" s="151"/>
      <c r="MAF4579" s="151"/>
      <c r="MAG4579" s="151"/>
      <c r="MAH4579" s="151"/>
      <c r="MAI4579" s="151"/>
      <c r="MAJ4579" s="151"/>
      <c r="MAK4579" s="151"/>
      <c r="MAL4579" s="151"/>
      <c r="MAM4579" s="151"/>
      <c r="MAN4579" s="151"/>
      <c r="MAO4579" s="151"/>
      <c r="MAP4579" s="151"/>
      <c r="MAQ4579" s="151"/>
      <c r="MAR4579" s="151"/>
      <c r="MAS4579" s="151"/>
      <c r="MAT4579" s="151"/>
      <c r="MAU4579" s="151"/>
      <c r="MAV4579" s="151"/>
      <c r="MAW4579" s="151"/>
      <c r="MAX4579" s="151"/>
      <c r="MAY4579" s="151"/>
      <c r="MAZ4579" s="151"/>
      <c r="MBA4579" s="151"/>
      <c r="MBB4579" s="151"/>
      <c r="MBC4579" s="151"/>
      <c r="MBD4579" s="151"/>
      <c r="MBE4579" s="151"/>
      <c r="MBF4579" s="151"/>
      <c r="MBG4579" s="151"/>
      <c r="MBH4579" s="151"/>
      <c r="MBI4579" s="151"/>
      <c r="MBJ4579" s="151"/>
      <c r="MBK4579" s="151"/>
      <c r="MBL4579" s="151"/>
      <c r="MBM4579" s="151"/>
      <c r="MBN4579" s="151"/>
      <c r="MBO4579" s="151"/>
      <c r="MBP4579" s="151"/>
      <c r="MBQ4579" s="151"/>
      <c r="MBR4579" s="151"/>
      <c r="MBS4579" s="151"/>
      <c r="MBT4579" s="151"/>
      <c r="MBU4579" s="151"/>
      <c r="MBV4579" s="151"/>
      <c r="MBW4579" s="151"/>
      <c r="MBX4579" s="151"/>
      <c r="MBY4579" s="151"/>
      <c r="MBZ4579" s="151"/>
      <c r="MCA4579" s="151"/>
      <c r="MCB4579" s="151"/>
      <c r="MCC4579" s="151"/>
      <c r="MCD4579" s="151"/>
      <c r="MCE4579" s="151"/>
      <c r="MCF4579" s="151"/>
      <c r="MCG4579" s="151"/>
      <c r="MCH4579" s="151"/>
      <c r="MCI4579" s="151"/>
      <c r="MCJ4579" s="151"/>
      <c r="MCK4579" s="151"/>
      <c r="MCL4579" s="151"/>
      <c r="MCM4579" s="151"/>
      <c r="MCN4579" s="151"/>
      <c r="MCO4579" s="151"/>
      <c r="MCP4579" s="151"/>
      <c r="MCQ4579" s="151"/>
      <c r="MCR4579" s="151"/>
      <c r="MCS4579" s="151"/>
      <c r="MCT4579" s="151"/>
      <c r="MCU4579" s="151"/>
      <c r="MCV4579" s="151"/>
      <c r="MCW4579" s="151"/>
      <c r="MCX4579" s="151"/>
      <c r="MCY4579" s="151"/>
      <c r="MCZ4579" s="151"/>
      <c r="MDA4579" s="151"/>
      <c r="MDB4579" s="151"/>
      <c r="MDC4579" s="151"/>
      <c r="MDD4579" s="151"/>
      <c r="MDE4579" s="151"/>
      <c r="MDF4579" s="151"/>
      <c r="MDG4579" s="151"/>
      <c r="MDH4579" s="151"/>
      <c r="MDI4579" s="151"/>
      <c r="MDJ4579" s="151"/>
      <c r="MDK4579" s="151"/>
      <c r="MDL4579" s="151"/>
      <c r="MDM4579" s="151"/>
      <c r="MDN4579" s="151"/>
      <c r="MDO4579" s="151"/>
      <c r="MDP4579" s="151"/>
      <c r="MDQ4579" s="151"/>
      <c r="MDR4579" s="151"/>
      <c r="MDS4579" s="151"/>
      <c r="MDT4579" s="151"/>
      <c r="MDU4579" s="151"/>
      <c r="MDV4579" s="151"/>
      <c r="MDW4579" s="151"/>
      <c r="MDX4579" s="151"/>
      <c r="MDY4579" s="151"/>
      <c r="MDZ4579" s="151"/>
      <c r="MEA4579" s="151"/>
      <c r="MEB4579" s="151"/>
      <c r="MEC4579" s="151"/>
      <c r="MED4579" s="151"/>
      <c r="MEE4579" s="151"/>
      <c r="MEF4579" s="151"/>
      <c r="MEG4579" s="151"/>
      <c r="MEH4579" s="151"/>
      <c r="MEI4579" s="151"/>
      <c r="MEJ4579" s="151"/>
      <c r="MEK4579" s="151"/>
      <c r="MEL4579" s="151"/>
      <c r="MEM4579" s="151"/>
      <c r="MEN4579" s="151"/>
      <c r="MEO4579" s="151"/>
      <c r="MEP4579" s="151"/>
      <c r="MEQ4579" s="151"/>
      <c r="MER4579" s="151"/>
      <c r="MES4579" s="151"/>
      <c r="MET4579" s="151"/>
      <c r="MEU4579" s="151"/>
      <c r="MEV4579" s="151"/>
      <c r="MEW4579" s="151"/>
      <c r="MEX4579" s="151"/>
      <c r="MEY4579" s="151"/>
      <c r="MEZ4579" s="151"/>
      <c r="MFA4579" s="151"/>
      <c r="MFB4579" s="151"/>
      <c r="MFC4579" s="151"/>
      <c r="MFD4579" s="151"/>
      <c r="MFE4579" s="151"/>
      <c r="MFF4579" s="151"/>
      <c r="MFG4579" s="151"/>
      <c r="MFH4579" s="151"/>
      <c r="MFI4579" s="151"/>
      <c r="MFJ4579" s="151"/>
      <c r="MFK4579" s="151"/>
      <c r="MFL4579" s="151"/>
      <c r="MFM4579" s="151"/>
      <c r="MFN4579" s="151"/>
      <c r="MFO4579" s="151"/>
      <c r="MFP4579" s="151"/>
      <c r="MFQ4579" s="151"/>
      <c r="MFR4579" s="151"/>
      <c r="MFS4579" s="151"/>
      <c r="MFT4579" s="151"/>
      <c r="MFU4579" s="151"/>
      <c r="MFV4579" s="151"/>
      <c r="MFW4579" s="151"/>
      <c r="MFX4579" s="151"/>
      <c r="MFY4579" s="151"/>
      <c r="MFZ4579" s="151"/>
      <c r="MGA4579" s="151"/>
      <c r="MGB4579" s="151"/>
      <c r="MGC4579" s="151"/>
      <c r="MGD4579" s="151"/>
      <c r="MGE4579" s="151"/>
      <c r="MGF4579" s="151"/>
      <c r="MGG4579" s="151"/>
      <c r="MGH4579" s="151"/>
      <c r="MGI4579" s="151"/>
      <c r="MGJ4579" s="151"/>
      <c r="MGK4579" s="151"/>
      <c r="MGL4579" s="151"/>
      <c r="MGM4579" s="151"/>
      <c r="MGN4579" s="151"/>
      <c r="MGO4579" s="151"/>
      <c r="MGP4579" s="151"/>
      <c r="MGQ4579" s="151"/>
      <c r="MGR4579" s="151"/>
      <c r="MGS4579" s="151"/>
      <c r="MGT4579" s="151"/>
      <c r="MGU4579" s="151"/>
      <c r="MGV4579" s="151"/>
      <c r="MGW4579" s="151"/>
      <c r="MGX4579" s="151"/>
      <c r="MGY4579" s="151"/>
      <c r="MGZ4579" s="151"/>
      <c r="MHA4579" s="151"/>
      <c r="MHB4579" s="151"/>
      <c r="MHC4579" s="151"/>
      <c r="MHD4579" s="151"/>
      <c r="MHE4579" s="151"/>
      <c r="MHF4579" s="151"/>
      <c r="MHG4579" s="151"/>
      <c r="MHH4579" s="151"/>
      <c r="MHI4579" s="151"/>
      <c r="MHJ4579" s="151"/>
      <c r="MHK4579" s="151"/>
      <c r="MHL4579" s="151"/>
      <c r="MHM4579" s="151"/>
      <c r="MHN4579" s="151"/>
      <c r="MHO4579" s="151"/>
      <c r="MHP4579" s="151"/>
      <c r="MHQ4579" s="151"/>
      <c r="MHR4579" s="151"/>
      <c r="MHS4579" s="151"/>
      <c r="MHT4579" s="151"/>
      <c r="MHU4579" s="151"/>
      <c r="MHV4579" s="151"/>
      <c r="MHW4579" s="151"/>
      <c r="MHX4579" s="151"/>
      <c r="MHY4579" s="151"/>
      <c r="MHZ4579" s="151"/>
      <c r="MIA4579" s="151"/>
      <c r="MIB4579" s="151"/>
      <c r="MIC4579" s="151"/>
      <c r="MID4579" s="151"/>
      <c r="MIE4579" s="151"/>
      <c r="MIF4579" s="151"/>
      <c r="MIG4579" s="151"/>
      <c r="MIH4579" s="151"/>
      <c r="MII4579" s="151"/>
      <c r="MIJ4579" s="151"/>
      <c r="MIK4579" s="151"/>
      <c r="MIL4579" s="151"/>
      <c r="MIM4579" s="151"/>
      <c r="MIN4579" s="151"/>
      <c r="MIO4579" s="151"/>
      <c r="MIP4579" s="151"/>
      <c r="MIQ4579" s="151"/>
      <c r="MIR4579" s="151"/>
      <c r="MIS4579" s="151"/>
      <c r="MIT4579" s="151"/>
      <c r="MIU4579" s="151"/>
      <c r="MIV4579" s="151"/>
      <c r="MIW4579" s="151"/>
      <c r="MIX4579" s="151"/>
      <c r="MIY4579" s="151"/>
      <c r="MIZ4579" s="151"/>
      <c r="MJA4579" s="151"/>
      <c r="MJB4579" s="151"/>
      <c r="MJC4579" s="151"/>
      <c r="MJD4579" s="151"/>
      <c r="MJE4579" s="151"/>
      <c r="MJF4579" s="151"/>
      <c r="MJG4579" s="151"/>
      <c r="MJH4579" s="151"/>
      <c r="MJI4579" s="151"/>
      <c r="MJJ4579" s="151"/>
      <c r="MJK4579" s="151"/>
      <c r="MJL4579" s="151"/>
      <c r="MJM4579" s="151"/>
      <c r="MJN4579" s="151"/>
      <c r="MJO4579" s="151"/>
      <c r="MJP4579" s="151"/>
      <c r="MJQ4579" s="151"/>
      <c r="MJR4579" s="151"/>
      <c r="MJS4579" s="151"/>
      <c r="MJT4579" s="151"/>
      <c r="MJU4579" s="151"/>
      <c r="MJV4579" s="151"/>
      <c r="MJW4579" s="151"/>
      <c r="MJX4579" s="151"/>
      <c r="MJY4579" s="151"/>
      <c r="MJZ4579" s="151"/>
      <c r="MKA4579" s="151"/>
      <c r="MKB4579" s="151"/>
      <c r="MKC4579" s="151"/>
      <c r="MKD4579" s="151"/>
      <c r="MKE4579" s="151"/>
      <c r="MKF4579" s="151"/>
      <c r="MKG4579" s="151"/>
      <c r="MKH4579" s="151"/>
      <c r="MKI4579" s="151"/>
      <c r="MKJ4579" s="151"/>
      <c r="MKK4579" s="151"/>
      <c r="MKL4579" s="151"/>
      <c r="MKM4579" s="151"/>
      <c r="MKN4579" s="151"/>
      <c r="MKO4579" s="151"/>
      <c r="MKP4579" s="151"/>
      <c r="MKQ4579" s="151"/>
      <c r="MKR4579" s="151"/>
      <c r="MKS4579" s="151"/>
      <c r="MKT4579" s="151"/>
      <c r="MKU4579" s="151"/>
      <c r="MKV4579" s="151"/>
      <c r="MKW4579" s="151"/>
      <c r="MKX4579" s="151"/>
      <c r="MKY4579" s="151"/>
      <c r="MKZ4579" s="151"/>
      <c r="MLA4579" s="151"/>
      <c r="MLB4579" s="151"/>
      <c r="MLC4579" s="151"/>
      <c r="MLD4579" s="151"/>
      <c r="MLE4579" s="151"/>
      <c r="MLF4579" s="151"/>
      <c r="MLG4579" s="151"/>
      <c r="MLH4579" s="151"/>
      <c r="MLI4579" s="151"/>
      <c r="MLJ4579" s="151"/>
      <c r="MLK4579" s="151"/>
      <c r="MLL4579" s="151"/>
      <c r="MLM4579" s="151"/>
      <c r="MLN4579" s="151"/>
      <c r="MLO4579" s="151"/>
      <c r="MLP4579" s="151"/>
      <c r="MLQ4579" s="151"/>
      <c r="MLR4579" s="151"/>
      <c r="MLS4579" s="151"/>
      <c r="MLT4579" s="151"/>
      <c r="MLU4579" s="151"/>
      <c r="MLV4579" s="151"/>
      <c r="MLW4579" s="151"/>
      <c r="MLX4579" s="151"/>
      <c r="MLY4579" s="151"/>
      <c r="MLZ4579" s="151"/>
      <c r="MMA4579" s="151"/>
      <c r="MMB4579" s="151"/>
      <c r="MMC4579" s="151"/>
      <c r="MMD4579" s="151"/>
      <c r="MME4579" s="151"/>
      <c r="MMF4579" s="151"/>
      <c r="MMG4579" s="151"/>
      <c r="MMH4579" s="151"/>
      <c r="MMI4579" s="151"/>
      <c r="MMJ4579" s="151"/>
      <c r="MMK4579" s="151"/>
      <c r="MML4579" s="151"/>
      <c r="MMM4579" s="151"/>
      <c r="MMN4579" s="151"/>
      <c r="MMO4579" s="151"/>
      <c r="MMP4579" s="151"/>
      <c r="MMQ4579" s="151"/>
      <c r="MMR4579" s="151"/>
      <c r="MMS4579" s="151"/>
      <c r="MMT4579" s="151"/>
      <c r="MMU4579" s="151"/>
      <c r="MMV4579" s="151"/>
      <c r="MMW4579" s="151"/>
      <c r="MMX4579" s="151"/>
      <c r="MMY4579" s="151"/>
      <c r="MMZ4579" s="151"/>
      <c r="MNA4579" s="151"/>
      <c r="MNB4579" s="151"/>
      <c r="MNC4579" s="151"/>
      <c r="MND4579" s="151"/>
      <c r="MNE4579" s="151"/>
      <c r="MNF4579" s="151"/>
      <c r="MNG4579" s="151"/>
      <c r="MNH4579" s="151"/>
      <c r="MNI4579" s="151"/>
      <c r="MNJ4579" s="151"/>
      <c r="MNK4579" s="151"/>
      <c r="MNL4579" s="151"/>
      <c r="MNM4579" s="151"/>
      <c r="MNN4579" s="151"/>
      <c r="MNO4579" s="151"/>
      <c r="MNP4579" s="151"/>
      <c r="MNQ4579" s="151"/>
      <c r="MNR4579" s="151"/>
      <c r="MNS4579" s="151"/>
      <c r="MNT4579" s="151"/>
      <c r="MNU4579" s="151"/>
      <c r="MNV4579" s="151"/>
      <c r="MNW4579" s="151"/>
      <c r="MNX4579" s="151"/>
      <c r="MNY4579" s="151"/>
      <c r="MNZ4579" s="151"/>
      <c r="MOA4579" s="151"/>
      <c r="MOB4579" s="151"/>
      <c r="MOC4579" s="151"/>
      <c r="MOD4579" s="151"/>
      <c r="MOE4579" s="151"/>
      <c r="MOF4579" s="151"/>
      <c r="MOG4579" s="151"/>
      <c r="MOH4579" s="151"/>
      <c r="MOI4579" s="151"/>
      <c r="MOJ4579" s="151"/>
      <c r="MOK4579" s="151"/>
      <c r="MOL4579" s="151"/>
      <c r="MOM4579" s="151"/>
      <c r="MON4579" s="151"/>
      <c r="MOO4579" s="151"/>
      <c r="MOP4579" s="151"/>
      <c r="MOQ4579" s="151"/>
      <c r="MOR4579" s="151"/>
      <c r="MOS4579" s="151"/>
      <c r="MOT4579" s="151"/>
      <c r="MOU4579" s="151"/>
      <c r="MOV4579" s="151"/>
      <c r="MOW4579" s="151"/>
      <c r="MOX4579" s="151"/>
      <c r="MOY4579" s="151"/>
      <c r="MOZ4579" s="151"/>
      <c r="MPA4579" s="151"/>
      <c r="MPB4579" s="151"/>
      <c r="MPC4579" s="151"/>
      <c r="MPD4579" s="151"/>
      <c r="MPE4579" s="151"/>
      <c r="MPF4579" s="151"/>
      <c r="MPG4579" s="151"/>
      <c r="MPH4579" s="151"/>
      <c r="MPI4579" s="151"/>
      <c r="MPJ4579" s="151"/>
      <c r="MPK4579" s="151"/>
      <c r="MPL4579" s="151"/>
      <c r="MPM4579" s="151"/>
      <c r="MPN4579" s="151"/>
      <c r="MPO4579" s="151"/>
      <c r="MPP4579" s="151"/>
      <c r="MPQ4579" s="151"/>
      <c r="MPR4579" s="151"/>
      <c r="MPS4579" s="151"/>
      <c r="MPT4579" s="151"/>
      <c r="MPU4579" s="151"/>
      <c r="MPV4579" s="151"/>
      <c r="MPW4579" s="151"/>
      <c r="MPX4579" s="151"/>
      <c r="MPY4579" s="151"/>
      <c r="MPZ4579" s="151"/>
      <c r="MQA4579" s="151"/>
      <c r="MQB4579" s="151"/>
      <c r="MQC4579" s="151"/>
      <c r="MQD4579" s="151"/>
      <c r="MQE4579" s="151"/>
      <c r="MQF4579" s="151"/>
      <c r="MQG4579" s="151"/>
      <c r="MQH4579" s="151"/>
      <c r="MQI4579" s="151"/>
      <c r="MQJ4579" s="151"/>
      <c r="MQK4579" s="151"/>
      <c r="MQL4579" s="151"/>
      <c r="MQM4579" s="151"/>
      <c r="MQN4579" s="151"/>
      <c r="MQO4579" s="151"/>
      <c r="MQP4579" s="151"/>
      <c r="MQQ4579" s="151"/>
      <c r="MQR4579" s="151"/>
      <c r="MQS4579" s="151"/>
      <c r="MQT4579" s="151"/>
      <c r="MQU4579" s="151"/>
      <c r="MQV4579" s="151"/>
      <c r="MQW4579" s="151"/>
      <c r="MQX4579" s="151"/>
      <c r="MQY4579" s="151"/>
      <c r="MQZ4579" s="151"/>
      <c r="MRA4579" s="151"/>
      <c r="MRB4579" s="151"/>
      <c r="MRC4579" s="151"/>
      <c r="MRD4579" s="151"/>
      <c r="MRE4579" s="151"/>
      <c r="MRF4579" s="151"/>
      <c r="MRG4579" s="151"/>
      <c r="MRH4579" s="151"/>
      <c r="MRI4579" s="151"/>
      <c r="MRJ4579" s="151"/>
      <c r="MRK4579" s="151"/>
      <c r="MRL4579" s="151"/>
      <c r="MRM4579" s="151"/>
      <c r="MRN4579" s="151"/>
      <c r="MRO4579" s="151"/>
      <c r="MRP4579" s="151"/>
      <c r="MRQ4579" s="151"/>
      <c r="MRR4579" s="151"/>
      <c r="MRS4579" s="151"/>
      <c r="MRT4579" s="151"/>
      <c r="MRU4579" s="151"/>
      <c r="MRV4579" s="151"/>
      <c r="MRW4579" s="151"/>
      <c r="MRX4579" s="151"/>
      <c r="MRY4579" s="151"/>
      <c r="MRZ4579" s="151"/>
      <c r="MSA4579" s="151"/>
      <c r="MSB4579" s="151"/>
      <c r="MSC4579" s="151"/>
      <c r="MSD4579" s="151"/>
      <c r="MSE4579" s="151"/>
      <c r="MSF4579" s="151"/>
      <c r="MSG4579" s="151"/>
      <c r="MSH4579" s="151"/>
      <c r="MSI4579" s="151"/>
      <c r="MSJ4579" s="151"/>
      <c r="MSK4579" s="151"/>
      <c r="MSL4579" s="151"/>
      <c r="MSM4579" s="151"/>
      <c r="MSN4579" s="151"/>
      <c r="MSO4579" s="151"/>
      <c r="MSP4579" s="151"/>
      <c r="MSQ4579" s="151"/>
      <c r="MSR4579" s="151"/>
      <c r="MSS4579" s="151"/>
      <c r="MST4579" s="151"/>
      <c r="MSU4579" s="151"/>
      <c r="MSV4579" s="151"/>
      <c r="MSW4579" s="151"/>
      <c r="MSX4579" s="151"/>
      <c r="MSY4579" s="151"/>
      <c r="MSZ4579" s="151"/>
      <c r="MTA4579" s="151"/>
      <c r="MTB4579" s="151"/>
      <c r="MTC4579" s="151"/>
      <c r="MTD4579" s="151"/>
      <c r="MTE4579" s="151"/>
      <c r="MTF4579" s="151"/>
      <c r="MTG4579" s="151"/>
      <c r="MTH4579" s="151"/>
      <c r="MTI4579" s="151"/>
      <c r="MTJ4579" s="151"/>
      <c r="MTK4579" s="151"/>
      <c r="MTL4579" s="151"/>
      <c r="MTM4579" s="151"/>
      <c r="MTN4579" s="151"/>
      <c r="MTO4579" s="151"/>
      <c r="MTP4579" s="151"/>
      <c r="MTQ4579" s="151"/>
      <c r="MTR4579" s="151"/>
      <c r="MTS4579" s="151"/>
      <c r="MTT4579" s="151"/>
      <c r="MTU4579" s="151"/>
      <c r="MTV4579" s="151"/>
      <c r="MTW4579" s="151"/>
      <c r="MTX4579" s="151"/>
      <c r="MTY4579" s="151"/>
      <c r="MTZ4579" s="151"/>
      <c r="MUA4579" s="151"/>
      <c r="MUB4579" s="151"/>
      <c r="MUC4579" s="151"/>
      <c r="MUD4579" s="151"/>
      <c r="MUE4579" s="151"/>
      <c r="MUF4579" s="151"/>
      <c r="MUG4579" s="151"/>
      <c r="MUH4579" s="151"/>
      <c r="MUI4579" s="151"/>
      <c r="MUJ4579" s="151"/>
      <c r="MUK4579" s="151"/>
      <c r="MUL4579" s="151"/>
      <c r="MUM4579" s="151"/>
      <c r="MUN4579" s="151"/>
      <c r="MUO4579" s="151"/>
      <c r="MUP4579" s="151"/>
      <c r="MUQ4579" s="151"/>
      <c r="MUR4579" s="151"/>
      <c r="MUS4579" s="151"/>
      <c r="MUT4579" s="151"/>
      <c r="MUU4579" s="151"/>
      <c r="MUV4579" s="151"/>
      <c r="MUW4579" s="151"/>
      <c r="MUX4579" s="151"/>
      <c r="MUY4579" s="151"/>
      <c r="MUZ4579" s="151"/>
      <c r="MVA4579" s="151"/>
      <c r="MVB4579" s="151"/>
      <c r="MVC4579" s="151"/>
      <c r="MVD4579" s="151"/>
      <c r="MVE4579" s="151"/>
      <c r="MVF4579" s="151"/>
      <c r="MVG4579" s="151"/>
      <c r="MVH4579" s="151"/>
      <c r="MVI4579" s="151"/>
      <c r="MVJ4579" s="151"/>
      <c r="MVK4579" s="151"/>
      <c r="MVL4579" s="151"/>
      <c r="MVM4579" s="151"/>
      <c r="MVN4579" s="151"/>
      <c r="MVO4579" s="151"/>
      <c r="MVP4579" s="151"/>
      <c r="MVQ4579" s="151"/>
      <c r="MVR4579" s="151"/>
      <c r="MVS4579" s="151"/>
      <c r="MVT4579" s="151"/>
      <c r="MVU4579" s="151"/>
      <c r="MVV4579" s="151"/>
      <c r="MVW4579" s="151"/>
      <c r="MVX4579" s="151"/>
      <c r="MVY4579" s="151"/>
      <c r="MVZ4579" s="151"/>
      <c r="MWA4579" s="151"/>
      <c r="MWB4579" s="151"/>
      <c r="MWC4579" s="151"/>
      <c r="MWD4579" s="151"/>
      <c r="MWE4579" s="151"/>
      <c r="MWF4579" s="151"/>
      <c r="MWG4579" s="151"/>
      <c r="MWH4579" s="151"/>
      <c r="MWI4579" s="151"/>
      <c r="MWJ4579" s="151"/>
      <c r="MWK4579" s="151"/>
      <c r="MWL4579" s="151"/>
      <c r="MWM4579" s="151"/>
      <c r="MWN4579" s="151"/>
      <c r="MWO4579" s="151"/>
      <c r="MWP4579" s="151"/>
      <c r="MWQ4579" s="151"/>
      <c r="MWR4579" s="151"/>
      <c r="MWS4579" s="151"/>
      <c r="MWT4579" s="151"/>
      <c r="MWU4579" s="151"/>
      <c r="MWV4579" s="151"/>
      <c r="MWW4579" s="151"/>
      <c r="MWX4579" s="151"/>
      <c r="MWY4579" s="151"/>
      <c r="MWZ4579" s="151"/>
      <c r="MXA4579" s="151"/>
      <c r="MXB4579" s="151"/>
      <c r="MXC4579" s="151"/>
      <c r="MXD4579" s="151"/>
      <c r="MXE4579" s="151"/>
      <c r="MXF4579" s="151"/>
      <c r="MXG4579" s="151"/>
      <c r="MXH4579" s="151"/>
      <c r="MXI4579" s="151"/>
      <c r="MXJ4579" s="151"/>
      <c r="MXK4579" s="151"/>
      <c r="MXL4579" s="151"/>
      <c r="MXM4579" s="151"/>
      <c r="MXN4579" s="151"/>
      <c r="MXO4579" s="151"/>
      <c r="MXP4579" s="151"/>
      <c r="MXQ4579" s="151"/>
      <c r="MXR4579" s="151"/>
      <c r="MXS4579" s="151"/>
      <c r="MXT4579" s="151"/>
      <c r="MXU4579" s="151"/>
      <c r="MXV4579" s="151"/>
      <c r="MXW4579" s="151"/>
      <c r="MXX4579" s="151"/>
      <c r="MXY4579" s="151"/>
      <c r="MXZ4579" s="151"/>
      <c r="MYA4579" s="151"/>
      <c r="MYB4579" s="151"/>
      <c r="MYC4579" s="151"/>
      <c r="MYD4579" s="151"/>
      <c r="MYE4579" s="151"/>
      <c r="MYF4579" s="151"/>
      <c r="MYG4579" s="151"/>
      <c r="MYH4579" s="151"/>
      <c r="MYI4579" s="151"/>
      <c r="MYJ4579" s="151"/>
      <c r="MYK4579" s="151"/>
      <c r="MYL4579" s="151"/>
      <c r="MYM4579" s="151"/>
      <c r="MYN4579" s="151"/>
      <c r="MYO4579" s="151"/>
      <c r="MYP4579" s="151"/>
      <c r="MYQ4579" s="151"/>
      <c r="MYR4579" s="151"/>
      <c r="MYS4579" s="151"/>
      <c r="MYT4579" s="151"/>
      <c r="MYU4579" s="151"/>
      <c r="MYV4579" s="151"/>
      <c r="MYW4579" s="151"/>
      <c r="MYX4579" s="151"/>
      <c r="MYY4579" s="151"/>
      <c r="MYZ4579" s="151"/>
      <c r="MZA4579" s="151"/>
      <c r="MZB4579" s="151"/>
      <c r="MZC4579" s="151"/>
      <c r="MZD4579" s="151"/>
      <c r="MZE4579" s="151"/>
      <c r="MZF4579" s="151"/>
      <c r="MZG4579" s="151"/>
      <c r="MZH4579" s="151"/>
      <c r="MZI4579" s="151"/>
      <c r="MZJ4579" s="151"/>
      <c r="MZK4579" s="151"/>
      <c r="MZL4579" s="151"/>
      <c r="MZM4579" s="151"/>
      <c r="MZN4579" s="151"/>
      <c r="MZO4579" s="151"/>
      <c r="MZP4579" s="151"/>
      <c r="MZQ4579" s="151"/>
      <c r="MZR4579" s="151"/>
      <c r="MZS4579" s="151"/>
      <c r="MZT4579" s="151"/>
      <c r="MZU4579" s="151"/>
      <c r="MZV4579" s="151"/>
      <c r="MZW4579" s="151"/>
      <c r="MZX4579" s="151"/>
      <c r="MZY4579" s="151"/>
      <c r="MZZ4579" s="151"/>
      <c r="NAA4579" s="151"/>
      <c r="NAB4579" s="151"/>
      <c r="NAC4579" s="151"/>
      <c r="NAD4579" s="151"/>
      <c r="NAE4579" s="151"/>
      <c r="NAF4579" s="151"/>
      <c r="NAG4579" s="151"/>
      <c r="NAH4579" s="151"/>
      <c r="NAI4579" s="151"/>
      <c r="NAJ4579" s="151"/>
      <c r="NAK4579" s="151"/>
      <c r="NAL4579" s="151"/>
      <c r="NAM4579" s="151"/>
      <c r="NAN4579" s="151"/>
      <c r="NAO4579" s="151"/>
      <c r="NAP4579" s="151"/>
      <c r="NAQ4579" s="151"/>
      <c r="NAR4579" s="151"/>
      <c r="NAS4579" s="151"/>
      <c r="NAT4579" s="151"/>
      <c r="NAU4579" s="151"/>
      <c r="NAV4579" s="151"/>
      <c r="NAW4579" s="151"/>
      <c r="NAX4579" s="151"/>
      <c r="NAY4579" s="151"/>
      <c r="NAZ4579" s="151"/>
      <c r="NBA4579" s="151"/>
      <c r="NBB4579" s="151"/>
      <c r="NBC4579" s="151"/>
      <c r="NBD4579" s="151"/>
      <c r="NBE4579" s="151"/>
      <c r="NBF4579" s="151"/>
      <c r="NBG4579" s="151"/>
      <c r="NBH4579" s="151"/>
      <c r="NBI4579" s="151"/>
      <c r="NBJ4579" s="151"/>
      <c r="NBK4579" s="151"/>
      <c r="NBL4579" s="151"/>
      <c r="NBM4579" s="151"/>
      <c r="NBN4579" s="151"/>
      <c r="NBO4579" s="151"/>
      <c r="NBP4579" s="151"/>
      <c r="NBQ4579" s="151"/>
      <c r="NBR4579" s="151"/>
      <c r="NBS4579" s="151"/>
      <c r="NBT4579" s="151"/>
      <c r="NBU4579" s="151"/>
      <c r="NBV4579" s="151"/>
      <c r="NBW4579" s="151"/>
      <c r="NBX4579" s="151"/>
      <c r="NBY4579" s="151"/>
      <c r="NBZ4579" s="151"/>
      <c r="NCA4579" s="151"/>
      <c r="NCB4579" s="151"/>
      <c r="NCC4579" s="151"/>
      <c r="NCD4579" s="151"/>
      <c r="NCE4579" s="151"/>
      <c r="NCF4579" s="151"/>
      <c r="NCG4579" s="151"/>
      <c r="NCH4579" s="151"/>
      <c r="NCI4579" s="151"/>
      <c r="NCJ4579" s="151"/>
      <c r="NCK4579" s="151"/>
      <c r="NCL4579" s="151"/>
      <c r="NCM4579" s="151"/>
      <c r="NCN4579" s="151"/>
      <c r="NCO4579" s="151"/>
      <c r="NCP4579" s="151"/>
      <c r="NCQ4579" s="151"/>
      <c r="NCR4579" s="151"/>
      <c r="NCS4579" s="151"/>
      <c r="NCT4579" s="151"/>
      <c r="NCU4579" s="151"/>
      <c r="NCV4579" s="151"/>
      <c r="NCW4579" s="151"/>
      <c r="NCX4579" s="151"/>
      <c r="NCY4579" s="151"/>
      <c r="NCZ4579" s="151"/>
      <c r="NDA4579" s="151"/>
      <c r="NDB4579" s="151"/>
      <c r="NDC4579" s="151"/>
      <c r="NDD4579" s="151"/>
      <c r="NDE4579" s="151"/>
      <c r="NDF4579" s="151"/>
      <c r="NDG4579" s="151"/>
      <c r="NDH4579" s="151"/>
      <c r="NDI4579" s="151"/>
      <c r="NDJ4579" s="151"/>
      <c r="NDK4579" s="151"/>
      <c r="NDL4579" s="151"/>
      <c r="NDM4579" s="151"/>
      <c r="NDN4579" s="151"/>
      <c r="NDO4579" s="151"/>
      <c r="NDP4579" s="151"/>
      <c r="NDQ4579" s="151"/>
      <c r="NDR4579" s="151"/>
      <c r="NDS4579" s="151"/>
      <c r="NDT4579" s="151"/>
      <c r="NDU4579" s="151"/>
      <c r="NDV4579" s="151"/>
      <c r="NDW4579" s="151"/>
      <c r="NDX4579" s="151"/>
      <c r="NDY4579" s="151"/>
      <c r="NDZ4579" s="151"/>
      <c r="NEA4579" s="151"/>
      <c r="NEB4579" s="151"/>
      <c r="NEC4579" s="151"/>
      <c r="NED4579" s="151"/>
      <c r="NEE4579" s="151"/>
      <c r="NEF4579" s="151"/>
      <c r="NEG4579" s="151"/>
      <c r="NEH4579" s="151"/>
      <c r="NEI4579" s="151"/>
      <c r="NEJ4579" s="151"/>
      <c r="NEK4579" s="151"/>
      <c r="NEL4579" s="151"/>
      <c r="NEM4579" s="151"/>
      <c r="NEN4579" s="151"/>
      <c r="NEO4579" s="151"/>
      <c r="NEP4579" s="151"/>
      <c r="NEQ4579" s="151"/>
      <c r="NER4579" s="151"/>
      <c r="NES4579" s="151"/>
      <c r="NET4579" s="151"/>
      <c r="NEU4579" s="151"/>
      <c r="NEV4579" s="151"/>
      <c r="NEW4579" s="151"/>
      <c r="NEX4579" s="151"/>
      <c r="NEY4579" s="151"/>
      <c r="NEZ4579" s="151"/>
      <c r="NFA4579" s="151"/>
      <c r="NFB4579" s="151"/>
      <c r="NFC4579" s="151"/>
      <c r="NFD4579" s="151"/>
      <c r="NFE4579" s="151"/>
      <c r="NFF4579" s="151"/>
      <c r="NFG4579" s="151"/>
      <c r="NFH4579" s="151"/>
      <c r="NFI4579" s="151"/>
      <c r="NFJ4579" s="151"/>
      <c r="NFK4579" s="151"/>
      <c r="NFL4579" s="151"/>
      <c r="NFM4579" s="151"/>
      <c r="NFN4579" s="151"/>
      <c r="NFO4579" s="151"/>
      <c r="NFP4579" s="151"/>
      <c r="NFQ4579" s="151"/>
      <c r="NFR4579" s="151"/>
      <c r="NFS4579" s="151"/>
      <c r="NFT4579" s="151"/>
      <c r="NFU4579" s="151"/>
      <c r="NFV4579" s="151"/>
      <c r="NFW4579" s="151"/>
      <c r="NFX4579" s="151"/>
      <c r="NFY4579" s="151"/>
      <c r="NFZ4579" s="151"/>
      <c r="NGA4579" s="151"/>
      <c r="NGB4579" s="151"/>
      <c r="NGC4579" s="151"/>
      <c r="NGD4579" s="151"/>
      <c r="NGE4579" s="151"/>
      <c r="NGF4579" s="151"/>
      <c r="NGG4579" s="151"/>
      <c r="NGH4579" s="151"/>
      <c r="NGI4579" s="151"/>
      <c r="NGJ4579" s="151"/>
      <c r="NGK4579" s="151"/>
      <c r="NGL4579" s="151"/>
      <c r="NGM4579" s="151"/>
      <c r="NGN4579" s="151"/>
      <c r="NGO4579" s="151"/>
      <c r="NGP4579" s="151"/>
      <c r="NGQ4579" s="151"/>
      <c r="NGR4579" s="151"/>
      <c r="NGS4579" s="151"/>
      <c r="NGT4579" s="151"/>
      <c r="NGU4579" s="151"/>
      <c r="NGV4579" s="151"/>
      <c r="NGW4579" s="151"/>
      <c r="NGX4579" s="151"/>
      <c r="NGY4579" s="151"/>
      <c r="NGZ4579" s="151"/>
      <c r="NHA4579" s="151"/>
      <c r="NHB4579" s="151"/>
      <c r="NHC4579" s="151"/>
      <c r="NHD4579" s="151"/>
      <c r="NHE4579" s="151"/>
      <c r="NHF4579" s="151"/>
      <c r="NHG4579" s="151"/>
      <c r="NHH4579" s="151"/>
      <c r="NHI4579" s="151"/>
      <c r="NHJ4579" s="151"/>
      <c r="NHK4579" s="151"/>
      <c r="NHL4579" s="151"/>
      <c r="NHM4579" s="151"/>
      <c r="NHN4579" s="151"/>
      <c r="NHO4579" s="151"/>
      <c r="NHP4579" s="151"/>
      <c r="NHQ4579" s="151"/>
      <c r="NHR4579" s="151"/>
      <c r="NHS4579" s="151"/>
      <c r="NHT4579" s="151"/>
      <c r="NHU4579" s="151"/>
      <c r="NHV4579" s="151"/>
      <c r="NHW4579" s="151"/>
      <c r="NHX4579" s="151"/>
      <c r="NHY4579" s="151"/>
      <c r="NHZ4579" s="151"/>
      <c r="NIA4579" s="151"/>
      <c r="NIB4579" s="151"/>
      <c r="NIC4579" s="151"/>
      <c r="NID4579" s="151"/>
      <c r="NIE4579" s="151"/>
      <c r="NIF4579" s="151"/>
      <c r="NIG4579" s="151"/>
      <c r="NIH4579" s="151"/>
      <c r="NII4579" s="151"/>
      <c r="NIJ4579" s="151"/>
      <c r="NIK4579" s="151"/>
      <c r="NIL4579" s="151"/>
      <c r="NIM4579" s="151"/>
      <c r="NIN4579" s="151"/>
      <c r="NIO4579" s="151"/>
      <c r="NIP4579" s="151"/>
      <c r="NIQ4579" s="151"/>
      <c r="NIR4579" s="151"/>
      <c r="NIS4579" s="151"/>
      <c r="NIT4579" s="151"/>
      <c r="NIU4579" s="151"/>
      <c r="NIV4579" s="151"/>
      <c r="NIW4579" s="151"/>
      <c r="NIX4579" s="151"/>
      <c r="NIY4579" s="151"/>
      <c r="NIZ4579" s="151"/>
      <c r="NJA4579" s="151"/>
      <c r="NJB4579" s="151"/>
      <c r="NJC4579" s="151"/>
      <c r="NJD4579" s="151"/>
      <c r="NJE4579" s="151"/>
      <c r="NJF4579" s="151"/>
      <c r="NJG4579" s="151"/>
      <c r="NJH4579" s="151"/>
      <c r="NJI4579" s="151"/>
      <c r="NJJ4579" s="151"/>
      <c r="NJK4579" s="151"/>
      <c r="NJL4579" s="151"/>
      <c r="NJM4579" s="151"/>
      <c r="NJN4579" s="151"/>
      <c r="NJO4579" s="151"/>
      <c r="NJP4579" s="151"/>
      <c r="NJQ4579" s="151"/>
      <c r="NJR4579" s="151"/>
      <c r="NJS4579" s="151"/>
      <c r="NJT4579" s="151"/>
      <c r="NJU4579" s="151"/>
      <c r="NJV4579" s="151"/>
      <c r="NJW4579" s="151"/>
      <c r="NJX4579" s="151"/>
      <c r="NJY4579" s="151"/>
      <c r="NJZ4579" s="151"/>
      <c r="NKA4579" s="151"/>
      <c r="NKB4579" s="151"/>
      <c r="NKC4579" s="151"/>
      <c r="NKD4579" s="151"/>
      <c r="NKE4579" s="151"/>
      <c r="NKF4579" s="151"/>
      <c r="NKG4579" s="151"/>
      <c r="NKH4579" s="151"/>
      <c r="NKI4579" s="151"/>
      <c r="NKJ4579" s="151"/>
      <c r="NKK4579" s="151"/>
      <c r="NKL4579" s="151"/>
      <c r="NKM4579" s="151"/>
      <c r="NKN4579" s="151"/>
      <c r="NKO4579" s="151"/>
      <c r="NKP4579" s="151"/>
      <c r="NKQ4579" s="151"/>
      <c r="NKR4579" s="151"/>
      <c r="NKS4579" s="151"/>
      <c r="NKT4579" s="151"/>
      <c r="NKU4579" s="151"/>
      <c r="NKV4579" s="151"/>
      <c r="NKW4579" s="151"/>
      <c r="NKX4579" s="151"/>
      <c r="NKY4579" s="151"/>
      <c r="NKZ4579" s="151"/>
      <c r="NLA4579" s="151"/>
      <c r="NLB4579" s="151"/>
      <c r="NLC4579" s="151"/>
      <c r="NLD4579" s="151"/>
      <c r="NLE4579" s="151"/>
      <c r="NLF4579" s="151"/>
      <c r="NLG4579" s="151"/>
      <c r="NLH4579" s="151"/>
      <c r="NLI4579" s="151"/>
      <c r="NLJ4579" s="151"/>
      <c r="NLK4579" s="151"/>
      <c r="NLL4579" s="151"/>
      <c r="NLM4579" s="151"/>
      <c r="NLN4579" s="151"/>
      <c r="NLO4579" s="151"/>
      <c r="NLP4579" s="151"/>
      <c r="NLQ4579" s="151"/>
      <c r="NLR4579" s="151"/>
      <c r="NLS4579" s="151"/>
      <c r="NLT4579" s="151"/>
      <c r="NLU4579" s="151"/>
      <c r="NLV4579" s="151"/>
      <c r="NLW4579" s="151"/>
      <c r="NLX4579" s="151"/>
      <c r="NLY4579" s="151"/>
      <c r="NLZ4579" s="151"/>
      <c r="NMA4579" s="151"/>
      <c r="NMB4579" s="151"/>
      <c r="NMC4579" s="151"/>
      <c r="NMD4579" s="151"/>
      <c r="NME4579" s="151"/>
      <c r="NMF4579" s="151"/>
      <c r="NMG4579" s="151"/>
      <c r="NMH4579" s="151"/>
      <c r="NMI4579" s="151"/>
      <c r="NMJ4579" s="151"/>
      <c r="NMK4579" s="151"/>
      <c r="NML4579" s="151"/>
      <c r="NMM4579" s="151"/>
      <c r="NMN4579" s="151"/>
      <c r="NMO4579" s="151"/>
      <c r="NMP4579" s="151"/>
      <c r="NMQ4579" s="151"/>
      <c r="NMR4579" s="151"/>
      <c r="NMS4579" s="151"/>
      <c r="NMT4579" s="151"/>
      <c r="NMU4579" s="151"/>
      <c r="NMV4579" s="151"/>
      <c r="NMW4579" s="151"/>
      <c r="NMX4579" s="151"/>
      <c r="NMY4579" s="151"/>
      <c r="NMZ4579" s="151"/>
      <c r="NNA4579" s="151"/>
      <c r="NNB4579" s="151"/>
      <c r="NNC4579" s="151"/>
      <c r="NND4579" s="151"/>
      <c r="NNE4579" s="151"/>
      <c r="NNF4579" s="151"/>
      <c r="NNG4579" s="151"/>
      <c r="NNH4579" s="151"/>
      <c r="NNI4579" s="151"/>
      <c r="NNJ4579" s="151"/>
      <c r="NNK4579" s="151"/>
      <c r="NNL4579" s="151"/>
      <c r="NNM4579" s="151"/>
      <c r="NNN4579" s="151"/>
      <c r="NNO4579" s="151"/>
      <c r="NNP4579" s="151"/>
      <c r="NNQ4579" s="151"/>
      <c r="NNR4579" s="151"/>
      <c r="NNS4579" s="151"/>
      <c r="NNT4579" s="151"/>
      <c r="NNU4579" s="151"/>
      <c r="NNV4579" s="151"/>
      <c r="NNW4579" s="151"/>
      <c r="NNX4579" s="151"/>
      <c r="NNY4579" s="151"/>
      <c r="NNZ4579" s="151"/>
      <c r="NOA4579" s="151"/>
      <c r="NOB4579" s="151"/>
      <c r="NOC4579" s="151"/>
      <c r="NOD4579" s="151"/>
      <c r="NOE4579" s="151"/>
      <c r="NOF4579" s="151"/>
      <c r="NOG4579" s="151"/>
      <c r="NOH4579" s="151"/>
      <c r="NOI4579" s="151"/>
      <c r="NOJ4579" s="151"/>
      <c r="NOK4579" s="151"/>
      <c r="NOL4579" s="151"/>
      <c r="NOM4579" s="151"/>
      <c r="NON4579" s="151"/>
      <c r="NOO4579" s="151"/>
      <c r="NOP4579" s="151"/>
      <c r="NOQ4579" s="151"/>
      <c r="NOR4579" s="151"/>
      <c r="NOS4579" s="151"/>
      <c r="NOT4579" s="151"/>
      <c r="NOU4579" s="151"/>
      <c r="NOV4579" s="151"/>
      <c r="NOW4579" s="151"/>
      <c r="NOX4579" s="151"/>
      <c r="NOY4579" s="151"/>
      <c r="NOZ4579" s="151"/>
      <c r="NPA4579" s="151"/>
      <c r="NPB4579" s="151"/>
      <c r="NPC4579" s="151"/>
      <c r="NPD4579" s="151"/>
      <c r="NPE4579" s="151"/>
      <c r="NPF4579" s="151"/>
      <c r="NPG4579" s="151"/>
      <c r="NPH4579" s="151"/>
      <c r="NPI4579" s="151"/>
      <c r="NPJ4579" s="151"/>
      <c r="NPK4579" s="151"/>
      <c r="NPL4579" s="151"/>
      <c r="NPM4579" s="151"/>
      <c r="NPN4579" s="151"/>
      <c r="NPO4579" s="151"/>
      <c r="NPP4579" s="151"/>
      <c r="NPQ4579" s="151"/>
      <c r="NPR4579" s="151"/>
      <c r="NPS4579" s="151"/>
      <c r="NPT4579" s="151"/>
      <c r="NPU4579" s="151"/>
      <c r="NPV4579" s="151"/>
      <c r="NPW4579" s="151"/>
      <c r="NPX4579" s="151"/>
      <c r="NPY4579" s="151"/>
      <c r="NPZ4579" s="151"/>
      <c r="NQA4579" s="151"/>
      <c r="NQB4579" s="151"/>
      <c r="NQC4579" s="151"/>
      <c r="NQD4579" s="151"/>
      <c r="NQE4579" s="151"/>
      <c r="NQF4579" s="151"/>
      <c r="NQG4579" s="151"/>
      <c r="NQH4579" s="151"/>
      <c r="NQI4579" s="151"/>
      <c r="NQJ4579" s="151"/>
      <c r="NQK4579" s="151"/>
      <c r="NQL4579" s="151"/>
      <c r="NQM4579" s="151"/>
      <c r="NQN4579" s="151"/>
      <c r="NQO4579" s="151"/>
      <c r="NQP4579" s="151"/>
      <c r="NQQ4579" s="151"/>
      <c r="NQR4579" s="151"/>
      <c r="NQS4579" s="151"/>
      <c r="NQT4579" s="151"/>
      <c r="NQU4579" s="151"/>
      <c r="NQV4579" s="151"/>
      <c r="NQW4579" s="151"/>
      <c r="NQX4579" s="151"/>
      <c r="NQY4579" s="151"/>
      <c r="NQZ4579" s="151"/>
      <c r="NRA4579" s="151"/>
      <c r="NRB4579" s="151"/>
      <c r="NRC4579" s="151"/>
      <c r="NRD4579" s="151"/>
      <c r="NRE4579" s="151"/>
      <c r="NRF4579" s="151"/>
      <c r="NRG4579" s="151"/>
      <c r="NRH4579" s="151"/>
      <c r="NRI4579" s="151"/>
      <c r="NRJ4579" s="151"/>
      <c r="NRK4579" s="151"/>
      <c r="NRL4579" s="151"/>
      <c r="NRM4579" s="151"/>
      <c r="NRN4579" s="151"/>
      <c r="NRO4579" s="151"/>
      <c r="NRP4579" s="151"/>
      <c r="NRQ4579" s="151"/>
      <c r="NRR4579" s="151"/>
      <c r="NRS4579" s="151"/>
      <c r="NRT4579" s="151"/>
      <c r="NRU4579" s="151"/>
      <c r="NRV4579" s="151"/>
      <c r="NRW4579" s="151"/>
      <c r="NRX4579" s="151"/>
      <c r="NRY4579" s="151"/>
      <c r="NRZ4579" s="151"/>
      <c r="NSA4579" s="151"/>
      <c r="NSB4579" s="151"/>
      <c r="NSC4579" s="151"/>
      <c r="NSD4579" s="151"/>
      <c r="NSE4579" s="151"/>
      <c r="NSF4579" s="151"/>
      <c r="NSG4579" s="151"/>
      <c r="NSH4579" s="151"/>
      <c r="NSI4579" s="151"/>
      <c r="NSJ4579" s="151"/>
      <c r="NSK4579" s="151"/>
      <c r="NSL4579" s="151"/>
      <c r="NSM4579" s="151"/>
      <c r="NSN4579" s="151"/>
      <c r="NSO4579" s="151"/>
      <c r="NSP4579" s="151"/>
      <c r="NSQ4579" s="151"/>
      <c r="NSR4579" s="151"/>
      <c r="NSS4579" s="151"/>
      <c r="NST4579" s="151"/>
      <c r="NSU4579" s="151"/>
      <c r="NSV4579" s="151"/>
      <c r="NSW4579" s="151"/>
      <c r="NSX4579" s="151"/>
      <c r="NSY4579" s="151"/>
      <c r="NSZ4579" s="151"/>
      <c r="NTA4579" s="151"/>
      <c r="NTB4579" s="151"/>
      <c r="NTC4579" s="151"/>
      <c r="NTD4579" s="151"/>
      <c r="NTE4579" s="151"/>
      <c r="NTF4579" s="151"/>
      <c r="NTG4579" s="151"/>
      <c r="NTH4579" s="151"/>
      <c r="NTI4579" s="151"/>
      <c r="NTJ4579" s="151"/>
      <c r="NTK4579" s="151"/>
      <c r="NTL4579" s="151"/>
      <c r="NTM4579" s="151"/>
      <c r="NTN4579" s="151"/>
      <c r="NTO4579" s="151"/>
      <c r="NTP4579" s="151"/>
      <c r="NTQ4579" s="151"/>
      <c r="NTR4579" s="151"/>
      <c r="NTS4579" s="151"/>
      <c r="NTT4579" s="151"/>
      <c r="NTU4579" s="151"/>
      <c r="NTV4579" s="151"/>
      <c r="NTW4579" s="151"/>
      <c r="NTX4579" s="151"/>
      <c r="NTY4579" s="151"/>
      <c r="NTZ4579" s="151"/>
      <c r="NUA4579" s="151"/>
      <c r="NUB4579" s="151"/>
      <c r="NUC4579" s="151"/>
      <c r="NUD4579" s="151"/>
      <c r="NUE4579" s="151"/>
      <c r="NUF4579" s="151"/>
      <c r="NUG4579" s="151"/>
      <c r="NUH4579" s="151"/>
      <c r="NUI4579" s="151"/>
      <c r="NUJ4579" s="151"/>
      <c r="NUK4579" s="151"/>
      <c r="NUL4579" s="151"/>
      <c r="NUM4579" s="151"/>
      <c r="NUN4579" s="151"/>
      <c r="NUO4579" s="151"/>
      <c r="NUP4579" s="151"/>
      <c r="NUQ4579" s="151"/>
      <c r="NUR4579" s="151"/>
      <c r="NUS4579" s="151"/>
      <c r="NUT4579" s="151"/>
      <c r="NUU4579" s="151"/>
      <c r="NUV4579" s="151"/>
      <c r="NUW4579" s="151"/>
      <c r="NUX4579" s="151"/>
      <c r="NUY4579" s="151"/>
      <c r="NUZ4579" s="151"/>
      <c r="NVA4579" s="151"/>
      <c r="NVB4579" s="151"/>
      <c r="NVC4579" s="151"/>
      <c r="NVD4579" s="151"/>
      <c r="NVE4579" s="151"/>
      <c r="NVF4579" s="151"/>
      <c r="NVG4579" s="151"/>
      <c r="NVH4579" s="151"/>
      <c r="NVI4579" s="151"/>
      <c r="NVJ4579" s="151"/>
      <c r="NVK4579" s="151"/>
      <c r="NVL4579" s="151"/>
      <c r="NVM4579" s="151"/>
      <c r="NVN4579" s="151"/>
      <c r="NVO4579" s="151"/>
      <c r="NVP4579" s="151"/>
      <c r="NVQ4579" s="151"/>
      <c r="NVR4579" s="151"/>
      <c r="NVS4579" s="151"/>
      <c r="NVT4579" s="151"/>
      <c r="NVU4579" s="151"/>
      <c r="NVV4579" s="151"/>
      <c r="NVW4579" s="151"/>
      <c r="NVX4579" s="151"/>
      <c r="NVY4579" s="151"/>
      <c r="NVZ4579" s="151"/>
      <c r="NWA4579" s="151"/>
      <c r="NWB4579" s="151"/>
      <c r="NWC4579" s="151"/>
      <c r="NWD4579" s="151"/>
      <c r="NWE4579" s="151"/>
      <c r="NWF4579" s="151"/>
      <c r="NWG4579" s="151"/>
      <c r="NWH4579" s="151"/>
      <c r="NWI4579" s="151"/>
      <c r="NWJ4579" s="151"/>
      <c r="NWK4579" s="151"/>
      <c r="NWL4579" s="151"/>
      <c r="NWM4579" s="151"/>
      <c r="NWN4579" s="151"/>
      <c r="NWO4579" s="151"/>
      <c r="NWP4579" s="151"/>
      <c r="NWQ4579" s="151"/>
      <c r="NWR4579" s="151"/>
      <c r="NWS4579" s="151"/>
      <c r="NWT4579" s="151"/>
      <c r="NWU4579" s="151"/>
      <c r="NWV4579" s="151"/>
      <c r="NWW4579" s="151"/>
      <c r="NWX4579" s="151"/>
      <c r="NWY4579" s="151"/>
      <c r="NWZ4579" s="151"/>
      <c r="NXA4579" s="151"/>
      <c r="NXB4579" s="151"/>
      <c r="NXC4579" s="151"/>
      <c r="NXD4579" s="151"/>
      <c r="NXE4579" s="151"/>
      <c r="NXF4579" s="151"/>
      <c r="NXG4579" s="151"/>
      <c r="NXH4579" s="151"/>
      <c r="NXI4579" s="151"/>
      <c r="NXJ4579" s="151"/>
      <c r="NXK4579" s="151"/>
      <c r="NXL4579" s="151"/>
      <c r="NXM4579" s="151"/>
      <c r="NXN4579" s="151"/>
      <c r="NXO4579" s="151"/>
      <c r="NXP4579" s="151"/>
      <c r="NXQ4579" s="151"/>
      <c r="NXR4579" s="151"/>
      <c r="NXS4579" s="151"/>
      <c r="NXT4579" s="151"/>
      <c r="NXU4579" s="151"/>
      <c r="NXV4579" s="151"/>
      <c r="NXW4579" s="151"/>
      <c r="NXX4579" s="151"/>
      <c r="NXY4579" s="151"/>
      <c r="NXZ4579" s="151"/>
      <c r="NYA4579" s="151"/>
      <c r="NYB4579" s="151"/>
      <c r="NYC4579" s="151"/>
      <c r="NYD4579" s="151"/>
      <c r="NYE4579" s="151"/>
      <c r="NYF4579" s="151"/>
      <c r="NYG4579" s="151"/>
      <c r="NYH4579" s="151"/>
      <c r="NYI4579" s="151"/>
      <c r="NYJ4579" s="151"/>
      <c r="NYK4579" s="151"/>
      <c r="NYL4579" s="151"/>
      <c r="NYM4579" s="151"/>
      <c r="NYN4579" s="151"/>
      <c r="NYO4579" s="151"/>
      <c r="NYP4579" s="151"/>
      <c r="NYQ4579" s="151"/>
      <c r="NYR4579" s="151"/>
      <c r="NYS4579" s="151"/>
      <c r="NYT4579" s="151"/>
      <c r="NYU4579" s="151"/>
      <c r="NYV4579" s="151"/>
      <c r="NYW4579" s="151"/>
      <c r="NYX4579" s="151"/>
      <c r="NYY4579" s="151"/>
      <c r="NYZ4579" s="151"/>
      <c r="NZA4579" s="151"/>
      <c r="NZB4579" s="151"/>
      <c r="NZC4579" s="151"/>
      <c r="NZD4579" s="151"/>
      <c r="NZE4579" s="151"/>
      <c r="NZF4579" s="151"/>
      <c r="NZG4579" s="151"/>
      <c r="NZH4579" s="151"/>
      <c r="NZI4579" s="151"/>
      <c r="NZJ4579" s="151"/>
      <c r="NZK4579" s="151"/>
      <c r="NZL4579" s="151"/>
      <c r="NZM4579" s="151"/>
      <c r="NZN4579" s="151"/>
      <c r="NZO4579" s="151"/>
      <c r="NZP4579" s="151"/>
      <c r="NZQ4579" s="151"/>
      <c r="NZR4579" s="151"/>
      <c r="NZS4579" s="151"/>
      <c r="NZT4579" s="151"/>
      <c r="NZU4579" s="151"/>
      <c r="NZV4579" s="151"/>
      <c r="NZW4579" s="151"/>
      <c r="NZX4579" s="151"/>
      <c r="NZY4579" s="151"/>
      <c r="NZZ4579" s="151"/>
      <c r="OAA4579" s="151"/>
      <c r="OAB4579" s="151"/>
      <c r="OAC4579" s="151"/>
      <c r="OAD4579" s="151"/>
      <c r="OAE4579" s="151"/>
      <c r="OAF4579" s="151"/>
      <c r="OAG4579" s="151"/>
      <c r="OAH4579" s="151"/>
      <c r="OAI4579" s="151"/>
      <c r="OAJ4579" s="151"/>
      <c r="OAK4579" s="151"/>
      <c r="OAL4579" s="151"/>
      <c r="OAM4579" s="151"/>
      <c r="OAN4579" s="151"/>
      <c r="OAO4579" s="151"/>
      <c r="OAP4579" s="151"/>
      <c r="OAQ4579" s="151"/>
      <c r="OAR4579" s="151"/>
      <c r="OAS4579" s="151"/>
      <c r="OAT4579" s="151"/>
      <c r="OAU4579" s="151"/>
      <c r="OAV4579" s="151"/>
      <c r="OAW4579" s="151"/>
      <c r="OAX4579" s="151"/>
      <c r="OAY4579" s="151"/>
      <c r="OAZ4579" s="151"/>
      <c r="OBA4579" s="151"/>
      <c r="OBB4579" s="151"/>
      <c r="OBC4579" s="151"/>
      <c r="OBD4579" s="151"/>
      <c r="OBE4579" s="151"/>
      <c r="OBF4579" s="151"/>
      <c r="OBG4579" s="151"/>
      <c r="OBH4579" s="151"/>
      <c r="OBI4579" s="151"/>
      <c r="OBJ4579" s="151"/>
      <c r="OBK4579" s="151"/>
      <c r="OBL4579" s="151"/>
      <c r="OBM4579" s="151"/>
      <c r="OBN4579" s="151"/>
      <c r="OBO4579" s="151"/>
      <c r="OBP4579" s="151"/>
      <c r="OBQ4579" s="151"/>
      <c r="OBR4579" s="151"/>
      <c r="OBS4579" s="151"/>
      <c r="OBT4579" s="151"/>
      <c r="OBU4579" s="151"/>
      <c r="OBV4579" s="151"/>
      <c r="OBW4579" s="151"/>
      <c r="OBX4579" s="151"/>
      <c r="OBY4579" s="151"/>
      <c r="OBZ4579" s="151"/>
      <c r="OCA4579" s="151"/>
      <c r="OCB4579" s="151"/>
      <c r="OCC4579" s="151"/>
      <c r="OCD4579" s="151"/>
      <c r="OCE4579" s="151"/>
      <c r="OCF4579" s="151"/>
      <c r="OCG4579" s="151"/>
      <c r="OCH4579" s="151"/>
      <c r="OCI4579" s="151"/>
      <c r="OCJ4579" s="151"/>
      <c r="OCK4579" s="151"/>
      <c r="OCL4579" s="151"/>
      <c r="OCM4579" s="151"/>
      <c r="OCN4579" s="151"/>
      <c r="OCO4579" s="151"/>
      <c r="OCP4579" s="151"/>
      <c r="OCQ4579" s="151"/>
      <c r="OCR4579" s="151"/>
      <c r="OCS4579" s="151"/>
      <c r="OCT4579" s="151"/>
      <c r="OCU4579" s="151"/>
      <c r="OCV4579" s="151"/>
      <c r="OCW4579" s="151"/>
      <c r="OCX4579" s="151"/>
      <c r="OCY4579" s="151"/>
      <c r="OCZ4579" s="151"/>
      <c r="ODA4579" s="151"/>
      <c r="ODB4579" s="151"/>
      <c r="ODC4579" s="151"/>
      <c r="ODD4579" s="151"/>
      <c r="ODE4579" s="151"/>
      <c r="ODF4579" s="151"/>
      <c r="ODG4579" s="151"/>
      <c r="ODH4579" s="151"/>
      <c r="ODI4579" s="151"/>
      <c r="ODJ4579" s="151"/>
      <c r="ODK4579" s="151"/>
      <c r="ODL4579" s="151"/>
      <c r="ODM4579" s="151"/>
      <c r="ODN4579" s="151"/>
      <c r="ODO4579" s="151"/>
      <c r="ODP4579" s="151"/>
      <c r="ODQ4579" s="151"/>
      <c r="ODR4579" s="151"/>
      <c r="ODS4579" s="151"/>
      <c r="ODT4579" s="151"/>
      <c r="ODU4579" s="151"/>
      <c r="ODV4579" s="151"/>
      <c r="ODW4579" s="151"/>
      <c r="ODX4579" s="151"/>
      <c r="ODY4579" s="151"/>
      <c r="ODZ4579" s="151"/>
      <c r="OEA4579" s="151"/>
      <c r="OEB4579" s="151"/>
      <c r="OEC4579" s="151"/>
      <c r="OED4579" s="151"/>
      <c r="OEE4579" s="151"/>
      <c r="OEF4579" s="151"/>
      <c r="OEG4579" s="151"/>
      <c r="OEH4579" s="151"/>
      <c r="OEI4579" s="151"/>
      <c r="OEJ4579" s="151"/>
      <c r="OEK4579" s="151"/>
      <c r="OEL4579" s="151"/>
      <c r="OEM4579" s="151"/>
      <c r="OEN4579" s="151"/>
      <c r="OEO4579" s="151"/>
      <c r="OEP4579" s="151"/>
      <c r="OEQ4579" s="151"/>
      <c r="OER4579" s="151"/>
      <c r="OES4579" s="151"/>
      <c r="OET4579" s="151"/>
      <c r="OEU4579" s="151"/>
      <c r="OEV4579" s="151"/>
      <c r="OEW4579" s="151"/>
      <c r="OEX4579" s="151"/>
      <c r="OEY4579" s="151"/>
      <c r="OEZ4579" s="151"/>
      <c r="OFA4579" s="151"/>
      <c r="OFB4579" s="151"/>
      <c r="OFC4579" s="151"/>
      <c r="OFD4579" s="151"/>
      <c r="OFE4579" s="151"/>
      <c r="OFF4579" s="151"/>
      <c r="OFG4579" s="151"/>
      <c r="OFH4579" s="151"/>
      <c r="OFI4579" s="151"/>
      <c r="OFJ4579" s="151"/>
      <c r="OFK4579" s="151"/>
      <c r="OFL4579" s="151"/>
      <c r="OFM4579" s="151"/>
      <c r="OFN4579" s="151"/>
      <c r="OFO4579" s="151"/>
      <c r="OFP4579" s="151"/>
      <c r="OFQ4579" s="151"/>
      <c r="OFR4579" s="151"/>
      <c r="OFS4579" s="151"/>
      <c r="OFT4579" s="151"/>
      <c r="OFU4579" s="151"/>
      <c r="OFV4579" s="151"/>
      <c r="OFW4579" s="151"/>
      <c r="OFX4579" s="151"/>
      <c r="OFY4579" s="151"/>
      <c r="OFZ4579" s="151"/>
      <c r="OGA4579" s="151"/>
      <c r="OGB4579" s="151"/>
      <c r="OGC4579" s="151"/>
      <c r="OGD4579" s="151"/>
      <c r="OGE4579" s="151"/>
      <c r="OGF4579" s="151"/>
      <c r="OGG4579" s="151"/>
      <c r="OGH4579" s="151"/>
      <c r="OGI4579" s="151"/>
      <c r="OGJ4579" s="151"/>
      <c r="OGK4579" s="151"/>
      <c r="OGL4579" s="151"/>
      <c r="OGM4579" s="151"/>
      <c r="OGN4579" s="151"/>
      <c r="OGO4579" s="151"/>
      <c r="OGP4579" s="151"/>
      <c r="OGQ4579" s="151"/>
      <c r="OGR4579" s="151"/>
      <c r="OGS4579" s="151"/>
      <c r="OGT4579" s="151"/>
      <c r="OGU4579" s="151"/>
      <c r="OGV4579" s="151"/>
      <c r="OGW4579" s="151"/>
      <c r="OGX4579" s="151"/>
      <c r="OGY4579" s="151"/>
      <c r="OGZ4579" s="151"/>
      <c r="OHA4579" s="151"/>
      <c r="OHB4579" s="151"/>
      <c r="OHC4579" s="151"/>
      <c r="OHD4579" s="151"/>
      <c r="OHE4579" s="151"/>
      <c r="OHF4579" s="151"/>
      <c r="OHG4579" s="151"/>
      <c r="OHH4579" s="151"/>
      <c r="OHI4579" s="151"/>
      <c r="OHJ4579" s="151"/>
      <c r="OHK4579" s="151"/>
      <c r="OHL4579" s="151"/>
      <c r="OHM4579" s="151"/>
      <c r="OHN4579" s="151"/>
      <c r="OHO4579" s="151"/>
      <c r="OHP4579" s="151"/>
      <c r="OHQ4579" s="151"/>
      <c r="OHR4579" s="151"/>
      <c r="OHS4579" s="151"/>
      <c r="OHT4579" s="151"/>
      <c r="OHU4579" s="151"/>
      <c r="OHV4579" s="151"/>
      <c r="OHW4579" s="151"/>
      <c r="OHX4579" s="151"/>
      <c r="OHY4579" s="151"/>
      <c r="OHZ4579" s="151"/>
      <c r="OIA4579" s="151"/>
      <c r="OIB4579" s="151"/>
      <c r="OIC4579" s="151"/>
      <c r="OID4579" s="151"/>
      <c r="OIE4579" s="151"/>
      <c r="OIF4579" s="151"/>
      <c r="OIG4579" s="151"/>
      <c r="OIH4579" s="151"/>
      <c r="OII4579" s="151"/>
      <c r="OIJ4579" s="151"/>
      <c r="OIK4579" s="151"/>
      <c r="OIL4579" s="151"/>
      <c r="OIM4579" s="151"/>
      <c r="OIN4579" s="151"/>
      <c r="OIO4579" s="151"/>
      <c r="OIP4579" s="151"/>
      <c r="OIQ4579" s="151"/>
      <c r="OIR4579" s="151"/>
      <c r="OIS4579" s="151"/>
      <c r="OIT4579" s="151"/>
      <c r="OIU4579" s="151"/>
      <c r="OIV4579" s="151"/>
      <c r="OIW4579" s="151"/>
      <c r="OIX4579" s="151"/>
      <c r="OIY4579" s="151"/>
      <c r="OIZ4579" s="151"/>
      <c r="OJA4579" s="151"/>
      <c r="OJB4579" s="151"/>
      <c r="OJC4579" s="151"/>
      <c r="OJD4579" s="151"/>
      <c r="OJE4579" s="151"/>
      <c r="OJF4579" s="151"/>
      <c r="OJG4579" s="151"/>
      <c r="OJH4579" s="151"/>
      <c r="OJI4579" s="151"/>
      <c r="OJJ4579" s="151"/>
      <c r="OJK4579" s="151"/>
      <c r="OJL4579" s="151"/>
      <c r="OJM4579" s="151"/>
      <c r="OJN4579" s="151"/>
      <c r="OJO4579" s="151"/>
      <c r="OJP4579" s="151"/>
      <c r="OJQ4579" s="151"/>
      <c r="OJR4579" s="151"/>
      <c r="OJS4579" s="151"/>
      <c r="OJT4579" s="151"/>
      <c r="OJU4579" s="151"/>
      <c r="OJV4579" s="151"/>
      <c r="OJW4579" s="151"/>
      <c r="OJX4579" s="151"/>
      <c r="OJY4579" s="151"/>
      <c r="OJZ4579" s="151"/>
      <c r="OKA4579" s="151"/>
      <c r="OKB4579" s="151"/>
      <c r="OKC4579" s="151"/>
      <c r="OKD4579" s="151"/>
      <c r="OKE4579" s="151"/>
      <c r="OKF4579" s="151"/>
      <c r="OKG4579" s="151"/>
      <c r="OKH4579" s="151"/>
      <c r="OKI4579" s="151"/>
      <c r="OKJ4579" s="151"/>
      <c r="OKK4579" s="151"/>
      <c r="OKL4579" s="151"/>
      <c r="OKM4579" s="151"/>
      <c r="OKN4579" s="151"/>
      <c r="OKO4579" s="151"/>
      <c r="OKP4579" s="151"/>
      <c r="OKQ4579" s="151"/>
      <c r="OKR4579" s="151"/>
      <c r="OKS4579" s="151"/>
      <c r="OKT4579" s="151"/>
      <c r="OKU4579" s="151"/>
      <c r="OKV4579" s="151"/>
      <c r="OKW4579" s="151"/>
      <c r="OKX4579" s="151"/>
      <c r="OKY4579" s="151"/>
      <c r="OKZ4579" s="151"/>
      <c r="OLA4579" s="151"/>
      <c r="OLB4579" s="151"/>
      <c r="OLC4579" s="151"/>
      <c r="OLD4579" s="151"/>
      <c r="OLE4579" s="151"/>
      <c r="OLF4579" s="151"/>
      <c r="OLG4579" s="151"/>
      <c r="OLH4579" s="151"/>
      <c r="OLI4579" s="151"/>
      <c r="OLJ4579" s="151"/>
      <c r="OLK4579" s="151"/>
      <c r="OLL4579" s="151"/>
      <c r="OLM4579" s="151"/>
      <c r="OLN4579" s="151"/>
      <c r="OLO4579" s="151"/>
      <c r="OLP4579" s="151"/>
      <c r="OLQ4579" s="151"/>
      <c r="OLR4579" s="151"/>
      <c r="OLS4579" s="151"/>
      <c r="OLT4579" s="151"/>
      <c r="OLU4579" s="151"/>
      <c r="OLV4579" s="151"/>
      <c r="OLW4579" s="151"/>
      <c r="OLX4579" s="151"/>
      <c r="OLY4579" s="151"/>
      <c r="OLZ4579" s="151"/>
      <c r="OMA4579" s="151"/>
      <c r="OMB4579" s="151"/>
      <c r="OMC4579" s="151"/>
      <c r="OMD4579" s="151"/>
      <c r="OME4579" s="151"/>
      <c r="OMF4579" s="151"/>
      <c r="OMG4579" s="151"/>
      <c r="OMH4579" s="151"/>
      <c r="OMI4579" s="151"/>
      <c r="OMJ4579" s="151"/>
      <c r="OMK4579" s="151"/>
      <c r="OML4579" s="151"/>
      <c r="OMM4579" s="151"/>
      <c r="OMN4579" s="151"/>
      <c r="OMO4579" s="151"/>
      <c r="OMP4579" s="151"/>
      <c r="OMQ4579" s="151"/>
      <c r="OMR4579" s="151"/>
      <c r="OMS4579" s="151"/>
      <c r="OMT4579" s="151"/>
      <c r="OMU4579" s="151"/>
      <c r="OMV4579" s="151"/>
      <c r="OMW4579" s="151"/>
      <c r="OMX4579" s="151"/>
      <c r="OMY4579" s="151"/>
      <c r="OMZ4579" s="151"/>
      <c r="ONA4579" s="151"/>
      <c r="ONB4579" s="151"/>
      <c r="ONC4579" s="151"/>
      <c r="OND4579" s="151"/>
      <c r="ONE4579" s="151"/>
      <c r="ONF4579" s="151"/>
      <c r="ONG4579" s="151"/>
      <c r="ONH4579" s="151"/>
      <c r="ONI4579" s="151"/>
      <c r="ONJ4579" s="151"/>
      <c r="ONK4579" s="151"/>
      <c r="ONL4579" s="151"/>
      <c r="ONM4579" s="151"/>
      <c r="ONN4579" s="151"/>
      <c r="ONO4579" s="151"/>
      <c r="ONP4579" s="151"/>
      <c r="ONQ4579" s="151"/>
      <c r="ONR4579" s="151"/>
      <c r="ONS4579" s="151"/>
      <c r="ONT4579" s="151"/>
      <c r="ONU4579" s="151"/>
      <c r="ONV4579" s="151"/>
      <c r="ONW4579" s="151"/>
      <c r="ONX4579" s="151"/>
      <c r="ONY4579" s="151"/>
      <c r="ONZ4579" s="151"/>
      <c r="OOA4579" s="151"/>
      <c r="OOB4579" s="151"/>
      <c r="OOC4579" s="151"/>
      <c r="OOD4579" s="151"/>
      <c r="OOE4579" s="151"/>
      <c r="OOF4579" s="151"/>
      <c r="OOG4579" s="151"/>
      <c r="OOH4579" s="151"/>
      <c r="OOI4579" s="151"/>
      <c r="OOJ4579" s="151"/>
      <c r="OOK4579" s="151"/>
      <c r="OOL4579" s="151"/>
      <c r="OOM4579" s="151"/>
      <c r="OON4579" s="151"/>
      <c r="OOO4579" s="151"/>
      <c r="OOP4579" s="151"/>
      <c r="OOQ4579" s="151"/>
      <c r="OOR4579" s="151"/>
      <c r="OOS4579" s="151"/>
      <c r="OOT4579" s="151"/>
      <c r="OOU4579" s="151"/>
      <c r="OOV4579" s="151"/>
      <c r="OOW4579" s="151"/>
      <c r="OOX4579" s="151"/>
      <c r="OOY4579" s="151"/>
      <c r="OOZ4579" s="151"/>
      <c r="OPA4579" s="151"/>
      <c r="OPB4579" s="151"/>
      <c r="OPC4579" s="151"/>
      <c r="OPD4579" s="151"/>
      <c r="OPE4579" s="151"/>
      <c r="OPF4579" s="151"/>
      <c r="OPG4579" s="151"/>
      <c r="OPH4579" s="151"/>
      <c r="OPI4579" s="151"/>
      <c r="OPJ4579" s="151"/>
      <c r="OPK4579" s="151"/>
      <c r="OPL4579" s="151"/>
      <c r="OPM4579" s="151"/>
      <c r="OPN4579" s="151"/>
      <c r="OPO4579" s="151"/>
      <c r="OPP4579" s="151"/>
      <c r="OPQ4579" s="151"/>
      <c r="OPR4579" s="151"/>
      <c r="OPS4579" s="151"/>
      <c r="OPT4579" s="151"/>
      <c r="OPU4579" s="151"/>
      <c r="OPV4579" s="151"/>
      <c r="OPW4579" s="151"/>
      <c r="OPX4579" s="151"/>
      <c r="OPY4579" s="151"/>
      <c r="OPZ4579" s="151"/>
      <c r="OQA4579" s="151"/>
      <c r="OQB4579" s="151"/>
      <c r="OQC4579" s="151"/>
      <c r="OQD4579" s="151"/>
      <c r="OQE4579" s="151"/>
      <c r="OQF4579" s="151"/>
      <c r="OQG4579" s="151"/>
      <c r="OQH4579" s="151"/>
      <c r="OQI4579" s="151"/>
      <c r="OQJ4579" s="151"/>
      <c r="OQK4579" s="151"/>
      <c r="OQL4579" s="151"/>
      <c r="OQM4579" s="151"/>
      <c r="OQN4579" s="151"/>
      <c r="OQO4579" s="151"/>
      <c r="OQP4579" s="151"/>
      <c r="OQQ4579" s="151"/>
      <c r="OQR4579" s="151"/>
      <c r="OQS4579" s="151"/>
      <c r="OQT4579" s="151"/>
      <c r="OQU4579" s="151"/>
      <c r="OQV4579" s="151"/>
      <c r="OQW4579" s="151"/>
      <c r="OQX4579" s="151"/>
      <c r="OQY4579" s="151"/>
      <c r="OQZ4579" s="151"/>
      <c r="ORA4579" s="151"/>
      <c r="ORB4579" s="151"/>
      <c r="ORC4579" s="151"/>
      <c r="ORD4579" s="151"/>
      <c r="ORE4579" s="151"/>
      <c r="ORF4579" s="151"/>
      <c r="ORG4579" s="151"/>
      <c r="ORH4579" s="151"/>
      <c r="ORI4579" s="151"/>
      <c r="ORJ4579" s="151"/>
      <c r="ORK4579" s="151"/>
      <c r="ORL4579" s="151"/>
      <c r="ORM4579" s="151"/>
      <c r="ORN4579" s="151"/>
      <c r="ORO4579" s="151"/>
      <c r="ORP4579" s="151"/>
      <c r="ORQ4579" s="151"/>
      <c r="ORR4579" s="151"/>
      <c r="ORS4579" s="151"/>
      <c r="ORT4579" s="151"/>
      <c r="ORU4579" s="151"/>
      <c r="ORV4579" s="151"/>
      <c r="ORW4579" s="151"/>
      <c r="ORX4579" s="151"/>
      <c r="ORY4579" s="151"/>
      <c r="ORZ4579" s="151"/>
      <c r="OSA4579" s="151"/>
      <c r="OSB4579" s="151"/>
      <c r="OSC4579" s="151"/>
      <c r="OSD4579" s="151"/>
      <c r="OSE4579" s="151"/>
      <c r="OSF4579" s="151"/>
      <c r="OSG4579" s="151"/>
      <c r="OSH4579" s="151"/>
      <c r="OSI4579" s="151"/>
      <c r="OSJ4579" s="151"/>
      <c r="OSK4579" s="151"/>
      <c r="OSL4579" s="151"/>
      <c r="OSM4579" s="151"/>
      <c r="OSN4579" s="151"/>
      <c r="OSO4579" s="151"/>
      <c r="OSP4579" s="151"/>
      <c r="OSQ4579" s="151"/>
      <c r="OSR4579" s="151"/>
      <c r="OSS4579" s="151"/>
      <c r="OST4579" s="151"/>
      <c r="OSU4579" s="151"/>
      <c r="OSV4579" s="151"/>
      <c r="OSW4579" s="151"/>
      <c r="OSX4579" s="151"/>
      <c r="OSY4579" s="151"/>
      <c r="OSZ4579" s="151"/>
      <c r="OTA4579" s="151"/>
      <c r="OTB4579" s="151"/>
      <c r="OTC4579" s="151"/>
      <c r="OTD4579" s="151"/>
      <c r="OTE4579" s="151"/>
      <c r="OTF4579" s="151"/>
      <c r="OTG4579" s="151"/>
      <c r="OTH4579" s="151"/>
      <c r="OTI4579" s="151"/>
      <c r="OTJ4579" s="151"/>
      <c r="OTK4579" s="151"/>
      <c r="OTL4579" s="151"/>
      <c r="OTM4579" s="151"/>
      <c r="OTN4579" s="151"/>
      <c r="OTO4579" s="151"/>
      <c r="OTP4579" s="151"/>
      <c r="OTQ4579" s="151"/>
      <c r="OTR4579" s="151"/>
      <c r="OTS4579" s="151"/>
      <c r="OTT4579" s="151"/>
      <c r="OTU4579" s="151"/>
      <c r="OTV4579" s="151"/>
      <c r="OTW4579" s="151"/>
      <c r="OTX4579" s="151"/>
      <c r="OTY4579" s="151"/>
      <c r="OTZ4579" s="151"/>
      <c r="OUA4579" s="151"/>
      <c r="OUB4579" s="151"/>
      <c r="OUC4579" s="151"/>
      <c r="OUD4579" s="151"/>
      <c r="OUE4579" s="151"/>
      <c r="OUF4579" s="151"/>
      <c r="OUG4579" s="151"/>
      <c r="OUH4579" s="151"/>
      <c r="OUI4579" s="151"/>
      <c r="OUJ4579" s="151"/>
      <c r="OUK4579" s="151"/>
      <c r="OUL4579" s="151"/>
      <c r="OUM4579" s="151"/>
      <c r="OUN4579" s="151"/>
      <c r="OUO4579" s="151"/>
      <c r="OUP4579" s="151"/>
      <c r="OUQ4579" s="151"/>
      <c r="OUR4579" s="151"/>
      <c r="OUS4579" s="151"/>
      <c r="OUT4579" s="151"/>
      <c r="OUU4579" s="151"/>
      <c r="OUV4579" s="151"/>
      <c r="OUW4579" s="151"/>
      <c r="OUX4579" s="151"/>
      <c r="OUY4579" s="151"/>
      <c r="OUZ4579" s="151"/>
      <c r="OVA4579" s="151"/>
      <c r="OVB4579" s="151"/>
      <c r="OVC4579" s="151"/>
      <c r="OVD4579" s="151"/>
      <c r="OVE4579" s="151"/>
      <c r="OVF4579" s="151"/>
      <c r="OVG4579" s="151"/>
      <c r="OVH4579" s="151"/>
      <c r="OVI4579" s="151"/>
      <c r="OVJ4579" s="151"/>
      <c r="OVK4579" s="151"/>
      <c r="OVL4579" s="151"/>
      <c r="OVM4579" s="151"/>
      <c r="OVN4579" s="151"/>
      <c r="OVO4579" s="151"/>
      <c r="OVP4579" s="151"/>
      <c r="OVQ4579" s="151"/>
      <c r="OVR4579" s="151"/>
      <c r="OVS4579" s="151"/>
      <c r="OVT4579" s="151"/>
      <c r="OVU4579" s="151"/>
      <c r="OVV4579" s="151"/>
      <c r="OVW4579" s="151"/>
      <c r="OVX4579" s="151"/>
      <c r="OVY4579" s="151"/>
      <c r="OVZ4579" s="151"/>
      <c r="OWA4579" s="151"/>
      <c r="OWB4579" s="151"/>
      <c r="OWC4579" s="151"/>
      <c r="OWD4579" s="151"/>
      <c r="OWE4579" s="151"/>
      <c r="OWF4579" s="151"/>
      <c r="OWG4579" s="151"/>
      <c r="OWH4579" s="151"/>
      <c r="OWI4579" s="151"/>
      <c r="OWJ4579" s="151"/>
      <c r="OWK4579" s="151"/>
      <c r="OWL4579" s="151"/>
      <c r="OWM4579" s="151"/>
      <c r="OWN4579" s="151"/>
      <c r="OWO4579" s="151"/>
      <c r="OWP4579" s="151"/>
      <c r="OWQ4579" s="151"/>
      <c r="OWR4579" s="151"/>
      <c r="OWS4579" s="151"/>
      <c r="OWT4579" s="151"/>
      <c r="OWU4579" s="151"/>
      <c r="OWV4579" s="151"/>
      <c r="OWW4579" s="151"/>
      <c r="OWX4579" s="151"/>
      <c r="OWY4579" s="151"/>
      <c r="OWZ4579" s="151"/>
      <c r="OXA4579" s="151"/>
      <c r="OXB4579" s="151"/>
      <c r="OXC4579" s="151"/>
      <c r="OXD4579" s="151"/>
      <c r="OXE4579" s="151"/>
      <c r="OXF4579" s="151"/>
      <c r="OXG4579" s="151"/>
      <c r="OXH4579" s="151"/>
      <c r="OXI4579" s="151"/>
      <c r="OXJ4579" s="151"/>
      <c r="OXK4579" s="151"/>
      <c r="OXL4579" s="151"/>
      <c r="OXM4579" s="151"/>
      <c r="OXN4579" s="151"/>
      <c r="OXO4579" s="151"/>
      <c r="OXP4579" s="151"/>
      <c r="OXQ4579" s="151"/>
      <c r="OXR4579" s="151"/>
      <c r="OXS4579" s="151"/>
      <c r="OXT4579" s="151"/>
      <c r="OXU4579" s="151"/>
      <c r="OXV4579" s="151"/>
      <c r="OXW4579" s="151"/>
      <c r="OXX4579" s="151"/>
      <c r="OXY4579" s="151"/>
      <c r="OXZ4579" s="151"/>
      <c r="OYA4579" s="151"/>
      <c r="OYB4579" s="151"/>
      <c r="OYC4579" s="151"/>
      <c r="OYD4579" s="151"/>
      <c r="OYE4579" s="151"/>
      <c r="OYF4579" s="151"/>
      <c r="OYG4579" s="151"/>
      <c r="OYH4579" s="151"/>
      <c r="OYI4579" s="151"/>
      <c r="OYJ4579" s="151"/>
      <c r="OYK4579" s="151"/>
      <c r="OYL4579" s="151"/>
      <c r="OYM4579" s="151"/>
      <c r="OYN4579" s="151"/>
      <c r="OYO4579" s="151"/>
      <c r="OYP4579" s="151"/>
      <c r="OYQ4579" s="151"/>
      <c r="OYR4579" s="151"/>
      <c r="OYS4579" s="151"/>
      <c r="OYT4579" s="151"/>
      <c r="OYU4579" s="151"/>
      <c r="OYV4579" s="151"/>
      <c r="OYW4579" s="151"/>
      <c r="OYX4579" s="151"/>
      <c r="OYY4579" s="151"/>
      <c r="OYZ4579" s="151"/>
      <c r="OZA4579" s="151"/>
      <c r="OZB4579" s="151"/>
      <c r="OZC4579" s="151"/>
      <c r="OZD4579" s="151"/>
      <c r="OZE4579" s="151"/>
      <c r="OZF4579" s="151"/>
      <c r="OZG4579" s="151"/>
      <c r="OZH4579" s="151"/>
      <c r="OZI4579" s="151"/>
      <c r="OZJ4579" s="151"/>
      <c r="OZK4579" s="151"/>
      <c r="OZL4579" s="151"/>
      <c r="OZM4579" s="151"/>
      <c r="OZN4579" s="151"/>
      <c r="OZO4579" s="151"/>
      <c r="OZP4579" s="151"/>
      <c r="OZQ4579" s="151"/>
      <c r="OZR4579" s="151"/>
      <c r="OZS4579" s="151"/>
      <c r="OZT4579" s="151"/>
      <c r="OZU4579" s="151"/>
      <c r="OZV4579" s="151"/>
      <c r="OZW4579" s="151"/>
      <c r="OZX4579" s="151"/>
      <c r="OZY4579" s="151"/>
      <c r="OZZ4579" s="151"/>
      <c r="PAA4579" s="151"/>
      <c r="PAB4579" s="151"/>
      <c r="PAC4579" s="151"/>
      <c r="PAD4579" s="151"/>
      <c r="PAE4579" s="151"/>
      <c r="PAF4579" s="151"/>
      <c r="PAG4579" s="151"/>
      <c r="PAH4579" s="151"/>
      <c r="PAI4579" s="151"/>
      <c r="PAJ4579" s="151"/>
      <c r="PAK4579" s="151"/>
      <c r="PAL4579" s="151"/>
      <c r="PAM4579" s="151"/>
      <c r="PAN4579" s="151"/>
      <c r="PAO4579" s="151"/>
      <c r="PAP4579" s="151"/>
      <c r="PAQ4579" s="151"/>
      <c r="PAR4579" s="151"/>
      <c r="PAS4579" s="151"/>
      <c r="PAT4579" s="151"/>
      <c r="PAU4579" s="151"/>
      <c r="PAV4579" s="151"/>
      <c r="PAW4579" s="151"/>
      <c r="PAX4579" s="151"/>
      <c r="PAY4579" s="151"/>
      <c r="PAZ4579" s="151"/>
      <c r="PBA4579" s="151"/>
      <c r="PBB4579" s="151"/>
      <c r="PBC4579" s="151"/>
      <c r="PBD4579" s="151"/>
      <c r="PBE4579" s="151"/>
      <c r="PBF4579" s="151"/>
      <c r="PBG4579" s="151"/>
      <c r="PBH4579" s="151"/>
      <c r="PBI4579" s="151"/>
      <c r="PBJ4579" s="151"/>
      <c r="PBK4579" s="151"/>
      <c r="PBL4579" s="151"/>
      <c r="PBM4579" s="151"/>
      <c r="PBN4579" s="151"/>
      <c r="PBO4579" s="151"/>
      <c r="PBP4579" s="151"/>
      <c r="PBQ4579" s="151"/>
      <c r="PBR4579" s="151"/>
      <c r="PBS4579" s="151"/>
      <c r="PBT4579" s="151"/>
      <c r="PBU4579" s="151"/>
      <c r="PBV4579" s="151"/>
      <c r="PBW4579" s="151"/>
      <c r="PBX4579" s="151"/>
      <c r="PBY4579" s="151"/>
      <c r="PBZ4579" s="151"/>
      <c r="PCA4579" s="151"/>
      <c r="PCB4579" s="151"/>
      <c r="PCC4579" s="151"/>
      <c r="PCD4579" s="151"/>
      <c r="PCE4579" s="151"/>
      <c r="PCF4579" s="151"/>
      <c r="PCG4579" s="151"/>
      <c r="PCH4579" s="151"/>
      <c r="PCI4579" s="151"/>
      <c r="PCJ4579" s="151"/>
      <c r="PCK4579" s="151"/>
      <c r="PCL4579" s="151"/>
      <c r="PCM4579" s="151"/>
      <c r="PCN4579" s="151"/>
      <c r="PCO4579" s="151"/>
      <c r="PCP4579" s="151"/>
      <c r="PCQ4579" s="151"/>
      <c r="PCR4579" s="151"/>
      <c r="PCS4579" s="151"/>
      <c r="PCT4579" s="151"/>
      <c r="PCU4579" s="151"/>
      <c r="PCV4579" s="151"/>
      <c r="PCW4579" s="151"/>
      <c r="PCX4579" s="151"/>
      <c r="PCY4579" s="151"/>
      <c r="PCZ4579" s="151"/>
      <c r="PDA4579" s="151"/>
      <c r="PDB4579" s="151"/>
      <c r="PDC4579" s="151"/>
      <c r="PDD4579" s="151"/>
      <c r="PDE4579" s="151"/>
      <c r="PDF4579" s="151"/>
      <c r="PDG4579" s="151"/>
      <c r="PDH4579" s="151"/>
      <c r="PDI4579" s="151"/>
      <c r="PDJ4579" s="151"/>
      <c r="PDK4579" s="151"/>
      <c r="PDL4579" s="151"/>
      <c r="PDM4579" s="151"/>
      <c r="PDN4579" s="151"/>
      <c r="PDO4579" s="151"/>
      <c r="PDP4579" s="151"/>
      <c r="PDQ4579" s="151"/>
      <c r="PDR4579" s="151"/>
      <c r="PDS4579" s="151"/>
      <c r="PDT4579" s="151"/>
      <c r="PDU4579" s="151"/>
      <c r="PDV4579" s="151"/>
      <c r="PDW4579" s="151"/>
      <c r="PDX4579" s="151"/>
      <c r="PDY4579" s="151"/>
      <c r="PDZ4579" s="151"/>
      <c r="PEA4579" s="151"/>
      <c r="PEB4579" s="151"/>
      <c r="PEC4579" s="151"/>
      <c r="PED4579" s="151"/>
      <c r="PEE4579" s="151"/>
      <c r="PEF4579" s="151"/>
      <c r="PEG4579" s="151"/>
      <c r="PEH4579" s="151"/>
      <c r="PEI4579" s="151"/>
      <c r="PEJ4579" s="151"/>
      <c r="PEK4579" s="151"/>
      <c r="PEL4579" s="151"/>
      <c r="PEM4579" s="151"/>
      <c r="PEN4579" s="151"/>
      <c r="PEO4579" s="151"/>
      <c r="PEP4579" s="151"/>
      <c r="PEQ4579" s="151"/>
      <c r="PER4579" s="151"/>
      <c r="PES4579" s="151"/>
      <c r="PET4579" s="151"/>
      <c r="PEU4579" s="151"/>
      <c r="PEV4579" s="151"/>
      <c r="PEW4579" s="151"/>
      <c r="PEX4579" s="151"/>
      <c r="PEY4579" s="151"/>
      <c r="PEZ4579" s="151"/>
      <c r="PFA4579" s="151"/>
      <c r="PFB4579" s="151"/>
      <c r="PFC4579" s="151"/>
      <c r="PFD4579" s="151"/>
      <c r="PFE4579" s="151"/>
      <c r="PFF4579" s="151"/>
      <c r="PFG4579" s="151"/>
      <c r="PFH4579" s="151"/>
      <c r="PFI4579" s="151"/>
      <c r="PFJ4579" s="151"/>
      <c r="PFK4579" s="151"/>
      <c r="PFL4579" s="151"/>
      <c r="PFM4579" s="151"/>
      <c r="PFN4579" s="151"/>
      <c r="PFO4579" s="151"/>
      <c r="PFP4579" s="151"/>
      <c r="PFQ4579" s="151"/>
      <c r="PFR4579" s="151"/>
      <c r="PFS4579" s="151"/>
      <c r="PFT4579" s="151"/>
      <c r="PFU4579" s="151"/>
      <c r="PFV4579" s="151"/>
      <c r="PFW4579" s="151"/>
      <c r="PFX4579" s="151"/>
      <c r="PFY4579" s="151"/>
      <c r="PFZ4579" s="151"/>
      <c r="PGA4579" s="151"/>
      <c r="PGB4579" s="151"/>
      <c r="PGC4579" s="151"/>
      <c r="PGD4579" s="151"/>
      <c r="PGE4579" s="151"/>
      <c r="PGF4579" s="151"/>
      <c r="PGG4579" s="151"/>
      <c r="PGH4579" s="151"/>
      <c r="PGI4579" s="151"/>
      <c r="PGJ4579" s="151"/>
      <c r="PGK4579" s="151"/>
      <c r="PGL4579" s="151"/>
      <c r="PGM4579" s="151"/>
      <c r="PGN4579" s="151"/>
      <c r="PGO4579" s="151"/>
      <c r="PGP4579" s="151"/>
      <c r="PGQ4579" s="151"/>
      <c r="PGR4579" s="151"/>
      <c r="PGS4579" s="151"/>
      <c r="PGT4579" s="151"/>
      <c r="PGU4579" s="151"/>
      <c r="PGV4579" s="151"/>
      <c r="PGW4579" s="151"/>
      <c r="PGX4579" s="151"/>
      <c r="PGY4579" s="151"/>
      <c r="PGZ4579" s="151"/>
      <c r="PHA4579" s="151"/>
      <c r="PHB4579" s="151"/>
      <c r="PHC4579" s="151"/>
      <c r="PHD4579" s="151"/>
      <c r="PHE4579" s="151"/>
      <c r="PHF4579" s="151"/>
      <c r="PHG4579" s="151"/>
      <c r="PHH4579" s="151"/>
      <c r="PHI4579" s="151"/>
      <c r="PHJ4579" s="151"/>
      <c r="PHK4579" s="151"/>
      <c r="PHL4579" s="151"/>
      <c r="PHM4579" s="151"/>
      <c r="PHN4579" s="151"/>
      <c r="PHO4579" s="151"/>
      <c r="PHP4579" s="151"/>
      <c r="PHQ4579" s="151"/>
      <c r="PHR4579" s="151"/>
      <c r="PHS4579" s="151"/>
      <c r="PHT4579" s="151"/>
      <c r="PHU4579" s="151"/>
      <c r="PHV4579" s="151"/>
      <c r="PHW4579" s="151"/>
      <c r="PHX4579" s="151"/>
      <c r="PHY4579" s="151"/>
      <c r="PHZ4579" s="151"/>
      <c r="PIA4579" s="151"/>
      <c r="PIB4579" s="151"/>
      <c r="PIC4579" s="151"/>
      <c r="PID4579" s="151"/>
      <c r="PIE4579" s="151"/>
      <c r="PIF4579" s="151"/>
      <c r="PIG4579" s="151"/>
      <c r="PIH4579" s="151"/>
      <c r="PII4579" s="151"/>
      <c r="PIJ4579" s="151"/>
      <c r="PIK4579" s="151"/>
      <c r="PIL4579" s="151"/>
      <c r="PIM4579" s="151"/>
      <c r="PIN4579" s="151"/>
      <c r="PIO4579" s="151"/>
      <c r="PIP4579" s="151"/>
      <c r="PIQ4579" s="151"/>
      <c r="PIR4579" s="151"/>
      <c r="PIS4579" s="151"/>
      <c r="PIT4579" s="151"/>
      <c r="PIU4579" s="151"/>
      <c r="PIV4579" s="151"/>
      <c r="PIW4579" s="151"/>
      <c r="PIX4579" s="151"/>
      <c r="PIY4579" s="151"/>
      <c r="PIZ4579" s="151"/>
      <c r="PJA4579" s="151"/>
      <c r="PJB4579" s="151"/>
      <c r="PJC4579" s="151"/>
      <c r="PJD4579" s="151"/>
      <c r="PJE4579" s="151"/>
      <c r="PJF4579" s="151"/>
      <c r="PJG4579" s="151"/>
      <c r="PJH4579" s="151"/>
      <c r="PJI4579" s="151"/>
      <c r="PJJ4579" s="151"/>
      <c r="PJK4579" s="151"/>
      <c r="PJL4579" s="151"/>
      <c r="PJM4579" s="151"/>
      <c r="PJN4579" s="151"/>
      <c r="PJO4579" s="151"/>
      <c r="PJP4579" s="151"/>
      <c r="PJQ4579" s="151"/>
      <c r="PJR4579" s="151"/>
      <c r="PJS4579" s="151"/>
      <c r="PJT4579" s="151"/>
      <c r="PJU4579" s="151"/>
      <c r="PJV4579" s="151"/>
      <c r="PJW4579" s="151"/>
      <c r="PJX4579" s="151"/>
      <c r="PJY4579" s="151"/>
      <c r="PJZ4579" s="151"/>
      <c r="PKA4579" s="151"/>
      <c r="PKB4579" s="151"/>
      <c r="PKC4579" s="151"/>
      <c r="PKD4579" s="151"/>
      <c r="PKE4579" s="151"/>
      <c r="PKF4579" s="151"/>
      <c r="PKG4579" s="151"/>
      <c r="PKH4579" s="151"/>
      <c r="PKI4579" s="151"/>
      <c r="PKJ4579" s="151"/>
      <c r="PKK4579" s="151"/>
      <c r="PKL4579" s="151"/>
      <c r="PKM4579" s="151"/>
      <c r="PKN4579" s="151"/>
      <c r="PKO4579" s="151"/>
      <c r="PKP4579" s="151"/>
      <c r="PKQ4579" s="151"/>
      <c r="PKR4579" s="151"/>
      <c r="PKS4579" s="151"/>
      <c r="PKT4579" s="151"/>
      <c r="PKU4579" s="151"/>
      <c r="PKV4579" s="151"/>
      <c r="PKW4579" s="151"/>
      <c r="PKX4579" s="151"/>
      <c r="PKY4579" s="151"/>
      <c r="PKZ4579" s="151"/>
      <c r="PLA4579" s="151"/>
      <c r="PLB4579" s="151"/>
      <c r="PLC4579" s="151"/>
      <c r="PLD4579" s="151"/>
      <c r="PLE4579" s="151"/>
      <c r="PLF4579" s="151"/>
      <c r="PLG4579" s="151"/>
      <c r="PLH4579" s="151"/>
      <c r="PLI4579" s="151"/>
      <c r="PLJ4579" s="151"/>
      <c r="PLK4579" s="151"/>
      <c r="PLL4579" s="151"/>
      <c r="PLM4579" s="151"/>
      <c r="PLN4579" s="151"/>
      <c r="PLO4579" s="151"/>
      <c r="PLP4579" s="151"/>
      <c r="PLQ4579" s="151"/>
      <c r="PLR4579" s="151"/>
      <c r="PLS4579" s="151"/>
      <c r="PLT4579" s="151"/>
      <c r="PLU4579" s="151"/>
      <c r="PLV4579" s="151"/>
      <c r="PLW4579" s="151"/>
      <c r="PLX4579" s="151"/>
      <c r="PLY4579" s="151"/>
      <c r="PLZ4579" s="151"/>
      <c r="PMA4579" s="151"/>
      <c r="PMB4579" s="151"/>
      <c r="PMC4579" s="151"/>
      <c r="PMD4579" s="151"/>
      <c r="PME4579" s="151"/>
      <c r="PMF4579" s="151"/>
      <c r="PMG4579" s="151"/>
      <c r="PMH4579" s="151"/>
      <c r="PMI4579" s="151"/>
      <c r="PMJ4579" s="151"/>
      <c r="PMK4579" s="151"/>
      <c r="PML4579" s="151"/>
      <c r="PMM4579" s="151"/>
      <c r="PMN4579" s="151"/>
      <c r="PMO4579" s="151"/>
      <c r="PMP4579" s="151"/>
      <c r="PMQ4579" s="151"/>
      <c r="PMR4579" s="151"/>
      <c r="PMS4579" s="151"/>
      <c r="PMT4579" s="151"/>
      <c r="PMU4579" s="151"/>
      <c r="PMV4579" s="151"/>
      <c r="PMW4579" s="151"/>
      <c r="PMX4579" s="151"/>
      <c r="PMY4579" s="151"/>
      <c r="PMZ4579" s="151"/>
      <c r="PNA4579" s="151"/>
      <c r="PNB4579" s="151"/>
      <c r="PNC4579" s="151"/>
      <c r="PND4579" s="151"/>
      <c r="PNE4579" s="151"/>
      <c r="PNF4579" s="151"/>
      <c r="PNG4579" s="151"/>
      <c r="PNH4579" s="151"/>
      <c r="PNI4579" s="151"/>
      <c r="PNJ4579" s="151"/>
      <c r="PNK4579" s="151"/>
      <c r="PNL4579" s="151"/>
      <c r="PNM4579" s="151"/>
      <c r="PNN4579" s="151"/>
      <c r="PNO4579" s="151"/>
      <c r="PNP4579" s="151"/>
      <c r="PNQ4579" s="151"/>
      <c r="PNR4579" s="151"/>
      <c r="PNS4579" s="151"/>
      <c r="PNT4579" s="151"/>
      <c r="PNU4579" s="151"/>
      <c r="PNV4579" s="151"/>
      <c r="PNW4579" s="151"/>
      <c r="PNX4579" s="151"/>
      <c r="PNY4579" s="151"/>
      <c r="PNZ4579" s="151"/>
      <c r="POA4579" s="151"/>
      <c r="POB4579" s="151"/>
      <c r="POC4579" s="151"/>
      <c r="POD4579" s="151"/>
      <c r="POE4579" s="151"/>
      <c r="POF4579" s="151"/>
      <c r="POG4579" s="151"/>
      <c r="POH4579" s="151"/>
      <c r="POI4579" s="151"/>
      <c r="POJ4579" s="151"/>
      <c r="POK4579" s="151"/>
      <c r="POL4579" s="151"/>
      <c r="POM4579" s="151"/>
      <c r="PON4579" s="151"/>
      <c r="POO4579" s="151"/>
      <c r="POP4579" s="151"/>
      <c r="POQ4579" s="151"/>
      <c r="POR4579" s="151"/>
      <c r="POS4579" s="151"/>
      <c r="POT4579" s="151"/>
      <c r="POU4579" s="151"/>
      <c r="POV4579" s="151"/>
      <c r="POW4579" s="151"/>
      <c r="POX4579" s="151"/>
      <c r="POY4579" s="151"/>
      <c r="POZ4579" s="151"/>
      <c r="PPA4579" s="151"/>
      <c r="PPB4579" s="151"/>
      <c r="PPC4579" s="151"/>
      <c r="PPD4579" s="151"/>
      <c r="PPE4579" s="151"/>
      <c r="PPF4579" s="151"/>
      <c r="PPG4579" s="151"/>
      <c r="PPH4579" s="151"/>
      <c r="PPI4579" s="151"/>
      <c r="PPJ4579" s="151"/>
      <c r="PPK4579" s="151"/>
      <c r="PPL4579" s="151"/>
      <c r="PPM4579" s="151"/>
      <c r="PPN4579" s="151"/>
      <c r="PPO4579" s="151"/>
      <c r="PPP4579" s="151"/>
      <c r="PPQ4579" s="151"/>
      <c r="PPR4579" s="151"/>
      <c r="PPS4579" s="151"/>
      <c r="PPT4579" s="151"/>
      <c r="PPU4579" s="151"/>
      <c r="PPV4579" s="151"/>
      <c r="PPW4579" s="151"/>
      <c r="PPX4579" s="151"/>
      <c r="PPY4579" s="151"/>
      <c r="PPZ4579" s="151"/>
      <c r="PQA4579" s="151"/>
      <c r="PQB4579" s="151"/>
      <c r="PQC4579" s="151"/>
      <c r="PQD4579" s="151"/>
      <c r="PQE4579" s="151"/>
      <c r="PQF4579" s="151"/>
      <c r="PQG4579" s="151"/>
      <c r="PQH4579" s="151"/>
      <c r="PQI4579" s="151"/>
      <c r="PQJ4579" s="151"/>
      <c r="PQK4579" s="151"/>
      <c r="PQL4579" s="151"/>
      <c r="PQM4579" s="151"/>
      <c r="PQN4579" s="151"/>
      <c r="PQO4579" s="151"/>
      <c r="PQP4579" s="151"/>
      <c r="PQQ4579" s="151"/>
      <c r="PQR4579" s="151"/>
      <c r="PQS4579" s="151"/>
      <c r="PQT4579" s="151"/>
      <c r="PQU4579" s="151"/>
      <c r="PQV4579" s="151"/>
      <c r="PQW4579" s="151"/>
      <c r="PQX4579" s="151"/>
      <c r="PQY4579" s="151"/>
      <c r="PQZ4579" s="151"/>
      <c r="PRA4579" s="151"/>
      <c r="PRB4579" s="151"/>
      <c r="PRC4579" s="151"/>
      <c r="PRD4579" s="151"/>
      <c r="PRE4579" s="151"/>
      <c r="PRF4579" s="151"/>
      <c r="PRG4579" s="151"/>
      <c r="PRH4579" s="151"/>
      <c r="PRI4579" s="151"/>
      <c r="PRJ4579" s="151"/>
      <c r="PRK4579" s="151"/>
      <c r="PRL4579" s="151"/>
      <c r="PRM4579" s="151"/>
      <c r="PRN4579" s="151"/>
      <c r="PRO4579" s="151"/>
      <c r="PRP4579" s="151"/>
      <c r="PRQ4579" s="151"/>
      <c r="PRR4579" s="151"/>
      <c r="PRS4579" s="151"/>
      <c r="PRT4579" s="151"/>
      <c r="PRU4579" s="151"/>
      <c r="PRV4579" s="151"/>
      <c r="PRW4579" s="151"/>
      <c r="PRX4579" s="151"/>
      <c r="PRY4579" s="151"/>
      <c r="PRZ4579" s="151"/>
      <c r="PSA4579" s="151"/>
      <c r="PSB4579" s="151"/>
      <c r="PSC4579" s="151"/>
      <c r="PSD4579" s="151"/>
      <c r="PSE4579" s="151"/>
      <c r="PSF4579" s="151"/>
      <c r="PSG4579" s="151"/>
      <c r="PSH4579" s="151"/>
      <c r="PSI4579" s="151"/>
      <c r="PSJ4579" s="151"/>
      <c r="PSK4579" s="151"/>
      <c r="PSL4579" s="151"/>
      <c r="PSM4579" s="151"/>
      <c r="PSN4579" s="151"/>
      <c r="PSO4579" s="151"/>
      <c r="PSP4579" s="151"/>
      <c r="PSQ4579" s="151"/>
      <c r="PSR4579" s="151"/>
      <c r="PSS4579" s="151"/>
      <c r="PST4579" s="151"/>
      <c r="PSU4579" s="151"/>
      <c r="PSV4579" s="151"/>
      <c r="PSW4579" s="151"/>
      <c r="PSX4579" s="151"/>
      <c r="PSY4579" s="151"/>
      <c r="PSZ4579" s="151"/>
      <c r="PTA4579" s="151"/>
      <c r="PTB4579" s="151"/>
      <c r="PTC4579" s="151"/>
      <c r="PTD4579" s="151"/>
      <c r="PTE4579" s="151"/>
      <c r="PTF4579" s="151"/>
      <c r="PTG4579" s="151"/>
      <c r="PTH4579" s="151"/>
      <c r="PTI4579" s="151"/>
      <c r="PTJ4579" s="151"/>
      <c r="PTK4579" s="151"/>
      <c r="PTL4579" s="151"/>
      <c r="PTM4579" s="151"/>
      <c r="PTN4579" s="151"/>
      <c r="PTO4579" s="151"/>
      <c r="PTP4579" s="151"/>
      <c r="PTQ4579" s="151"/>
      <c r="PTR4579" s="151"/>
      <c r="PTS4579" s="151"/>
      <c r="PTT4579" s="151"/>
      <c r="PTU4579" s="151"/>
      <c r="PTV4579" s="151"/>
      <c r="PTW4579" s="151"/>
      <c r="PTX4579" s="151"/>
      <c r="PTY4579" s="151"/>
      <c r="PTZ4579" s="151"/>
      <c r="PUA4579" s="151"/>
      <c r="PUB4579" s="151"/>
      <c r="PUC4579" s="151"/>
      <c r="PUD4579" s="151"/>
      <c r="PUE4579" s="151"/>
      <c r="PUF4579" s="151"/>
      <c r="PUG4579" s="151"/>
      <c r="PUH4579" s="151"/>
      <c r="PUI4579" s="151"/>
      <c r="PUJ4579" s="151"/>
      <c r="PUK4579" s="151"/>
      <c r="PUL4579" s="151"/>
      <c r="PUM4579" s="151"/>
      <c r="PUN4579" s="151"/>
      <c r="PUO4579" s="151"/>
      <c r="PUP4579" s="151"/>
      <c r="PUQ4579" s="151"/>
      <c r="PUR4579" s="151"/>
      <c r="PUS4579" s="151"/>
      <c r="PUT4579" s="151"/>
      <c r="PUU4579" s="151"/>
      <c r="PUV4579" s="151"/>
      <c r="PUW4579" s="151"/>
      <c r="PUX4579" s="151"/>
      <c r="PUY4579" s="151"/>
      <c r="PUZ4579" s="151"/>
      <c r="PVA4579" s="151"/>
      <c r="PVB4579" s="151"/>
      <c r="PVC4579" s="151"/>
      <c r="PVD4579" s="151"/>
      <c r="PVE4579" s="151"/>
      <c r="PVF4579" s="151"/>
      <c r="PVG4579" s="151"/>
      <c r="PVH4579" s="151"/>
      <c r="PVI4579" s="151"/>
      <c r="PVJ4579" s="151"/>
      <c r="PVK4579" s="151"/>
      <c r="PVL4579" s="151"/>
      <c r="PVM4579" s="151"/>
      <c r="PVN4579" s="151"/>
      <c r="PVO4579" s="151"/>
      <c r="PVP4579" s="151"/>
      <c r="PVQ4579" s="151"/>
      <c r="PVR4579" s="151"/>
      <c r="PVS4579" s="151"/>
      <c r="PVT4579" s="151"/>
      <c r="PVU4579" s="151"/>
      <c r="PVV4579" s="151"/>
      <c r="PVW4579" s="151"/>
      <c r="PVX4579" s="151"/>
      <c r="PVY4579" s="151"/>
      <c r="PVZ4579" s="151"/>
      <c r="PWA4579" s="151"/>
      <c r="PWB4579" s="151"/>
      <c r="PWC4579" s="151"/>
      <c r="PWD4579" s="151"/>
      <c r="PWE4579" s="151"/>
      <c r="PWF4579" s="151"/>
      <c r="PWG4579" s="151"/>
      <c r="PWH4579" s="151"/>
      <c r="PWI4579" s="151"/>
      <c r="PWJ4579" s="151"/>
      <c r="PWK4579" s="151"/>
      <c r="PWL4579" s="151"/>
      <c r="PWM4579" s="151"/>
      <c r="PWN4579" s="151"/>
      <c r="PWO4579" s="151"/>
      <c r="PWP4579" s="151"/>
      <c r="PWQ4579" s="151"/>
      <c r="PWR4579" s="151"/>
      <c r="PWS4579" s="151"/>
      <c r="PWT4579" s="151"/>
      <c r="PWU4579" s="151"/>
      <c r="PWV4579" s="151"/>
      <c r="PWW4579" s="151"/>
      <c r="PWX4579" s="151"/>
      <c r="PWY4579" s="151"/>
      <c r="PWZ4579" s="151"/>
      <c r="PXA4579" s="151"/>
      <c r="PXB4579" s="151"/>
      <c r="PXC4579" s="151"/>
      <c r="PXD4579" s="151"/>
      <c r="PXE4579" s="151"/>
      <c r="PXF4579" s="151"/>
      <c r="PXG4579" s="151"/>
      <c r="PXH4579" s="151"/>
      <c r="PXI4579" s="151"/>
      <c r="PXJ4579" s="151"/>
      <c r="PXK4579" s="151"/>
      <c r="PXL4579" s="151"/>
      <c r="PXM4579" s="151"/>
      <c r="PXN4579" s="151"/>
      <c r="PXO4579" s="151"/>
      <c r="PXP4579" s="151"/>
      <c r="PXQ4579" s="151"/>
      <c r="PXR4579" s="151"/>
      <c r="PXS4579" s="151"/>
      <c r="PXT4579" s="151"/>
      <c r="PXU4579" s="151"/>
      <c r="PXV4579" s="151"/>
      <c r="PXW4579" s="151"/>
      <c r="PXX4579" s="151"/>
      <c r="PXY4579" s="151"/>
      <c r="PXZ4579" s="151"/>
      <c r="PYA4579" s="151"/>
      <c r="PYB4579" s="151"/>
      <c r="PYC4579" s="151"/>
      <c r="PYD4579" s="151"/>
      <c r="PYE4579" s="151"/>
      <c r="PYF4579" s="151"/>
      <c r="PYG4579" s="151"/>
      <c r="PYH4579" s="151"/>
      <c r="PYI4579" s="151"/>
      <c r="PYJ4579" s="151"/>
      <c r="PYK4579" s="151"/>
      <c r="PYL4579" s="151"/>
      <c r="PYM4579" s="151"/>
      <c r="PYN4579" s="151"/>
      <c r="PYO4579" s="151"/>
      <c r="PYP4579" s="151"/>
      <c r="PYQ4579" s="151"/>
      <c r="PYR4579" s="151"/>
      <c r="PYS4579" s="151"/>
      <c r="PYT4579" s="151"/>
      <c r="PYU4579" s="151"/>
      <c r="PYV4579" s="151"/>
      <c r="PYW4579" s="151"/>
      <c r="PYX4579" s="151"/>
      <c r="PYY4579" s="151"/>
      <c r="PYZ4579" s="151"/>
      <c r="PZA4579" s="151"/>
      <c r="PZB4579" s="151"/>
      <c r="PZC4579" s="151"/>
      <c r="PZD4579" s="151"/>
      <c r="PZE4579" s="151"/>
      <c r="PZF4579" s="151"/>
      <c r="PZG4579" s="151"/>
      <c r="PZH4579" s="151"/>
      <c r="PZI4579" s="151"/>
      <c r="PZJ4579" s="151"/>
      <c r="PZK4579" s="151"/>
      <c r="PZL4579" s="151"/>
      <c r="PZM4579" s="151"/>
      <c r="PZN4579" s="151"/>
      <c r="PZO4579" s="151"/>
      <c r="PZP4579" s="151"/>
      <c r="PZQ4579" s="151"/>
      <c r="PZR4579" s="151"/>
      <c r="PZS4579" s="151"/>
      <c r="PZT4579" s="151"/>
      <c r="PZU4579" s="151"/>
      <c r="PZV4579" s="151"/>
      <c r="PZW4579" s="151"/>
      <c r="PZX4579" s="151"/>
      <c r="PZY4579" s="151"/>
      <c r="PZZ4579" s="151"/>
      <c r="QAA4579" s="151"/>
      <c r="QAB4579" s="151"/>
      <c r="QAC4579" s="151"/>
      <c r="QAD4579" s="151"/>
      <c r="QAE4579" s="151"/>
      <c r="QAF4579" s="151"/>
      <c r="QAG4579" s="151"/>
      <c r="QAH4579" s="151"/>
      <c r="QAI4579" s="151"/>
      <c r="QAJ4579" s="151"/>
      <c r="QAK4579" s="151"/>
      <c r="QAL4579" s="151"/>
      <c r="QAM4579" s="151"/>
      <c r="QAN4579" s="151"/>
      <c r="QAO4579" s="151"/>
      <c r="QAP4579" s="151"/>
      <c r="QAQ4579" s="151"/>
      <c r="QAR4579" s="151"/>
      <c r="QAS4579" s="151"/>
      <c r="QAT4579" s="151"/>
      <c r="QAU4579" s="151"/>
      <c r="QAV4579" s="151"/>
      <c r="QAW4579" s="151"/>
      <c r="QAX4579" s="151"/>
      <c r="QAY4579" s="151"/>
      <c r="QAZ4579" s="151"/>
      <c r="QBA4579" s="151"/>
      <c r="QBB4579" s="151"/>
      <c r="QBC4579" s="151"/>
      <c r="QBD4579" s="151"/>
      <c r="QBE4579" s="151"/>
      <c r="QBF4579" s="151"/>
      <c r="QBG4579" s="151"/>
      <c r="QBH4579" s="151"/>
      <c r="QBI4579" s="151"/>
      <c r="QBJ4579" s="151"/>
      <c r="QBK4579" s="151"/>
      <c r="QBL4579" s="151"/>
      <c r="QBM4579" s="151"/>
      <c r="QBN4579" s="151"/>
      <c r="QBO4579" s="151"/>
      <c r="QBP4579" s="151"/>
      <c r="QBQ4579" s="151"/>
      <c r="QBR4579" s="151"/>
      <c r="QBS4579" s="151"/>
      <c r="QBT4579" s="151"/>
      <c r="QBU4579" s="151"/>
      <c r="QBV4579" s="151"/>
      <c r="QBW4579" s="151"/>
      <c r="QBX4579" s="151"/>
      <c r="QBY4579" s="151"/>
      <c r="QBZ4579" s="151"/>
      <c r="QCA4579" s="151"/>
      <c r="QCB4579" s="151"/>
      <c r="QCC4579" s="151"/>
      <c r="QCD4579" s="151"/>
      <c r="QCE4579" s="151"/>
      <c r="QCF4579" s="151"/>
      <c r="QCG4579" s="151"/>
      <c r="QCH4579" s="151"/>
      <c r="QCI4579" s="151"/>
      <c r="QCJ4579" s="151"/>
      <c r="QCK4579" s="151"/>
      <c r="QCL4579" s="151"/>
      <c r="QCM4579" s="151"/>
      <c r="QCN4579" s="151"/>
      <c r="QCO4579" s="151"/>
      <c r="QCP4579" s="151"/>
      <c r="QCQ4579" s="151"/>
      <c r="QCR4579" s="151"/>
      <c r="QCS4579" s="151"/>
      <c r="QCT4579" s="151"/>
      <c r="QCU4579" s="151"/>
      <c r="QCV4579" s="151"/>
      <c r="QCW4579" s="151"/>
      <c r="QCX4579" s="151"/>
      <c r="QCY4579" s="151"/>
      <c r="QCZ4579" s="151"/>
      <c r="QDA4579" s="151"/>
      <c r="QDB4579" s="151"/>
      <c r="QDC4579" s="151"/>
      <c r="QDD4579" s="151"/>
      <c r="QDE4579" s="151"/>
      <c r="QDF4579" s="151"/>
      <c r="QDG4579" s="151"/>
      <c r="QDH4579" s="151"/>
      <c r="QDI4579" s="151"/>
      <c r="QDJ4579" s="151"/>
      <c r="QDK4579" s="151"/>
      <c r="QDL4579" s="151"/>
      <c r="QDM4579" s="151"/>
      <c r="QDN4579" s="151"/>
      <c r="QDO4579" s="151"/>
      <c r="QDP4579" s="151"/>
      <c r="QDQ4579" s="151"/>
      <c r="QDR4579" s="151"/>
      <c r="QDS4579" s="151"/>
      <c r="QDT4579" s="151"/>
      <c r="QDU4579" s="151"/>
      <c r="QDV4579" s="151"/>
      <c r="QDW4579" s="151"/>
      <c r="QDX4579" s="151"/>
      <c r="QDY4579" s="151"/>
      <c r="QDZ4579" s="151"/>
      <c r="QEA4579" s="151"/>
      <c r="QEB4579" s="151"/>
      <c r="QEC4579" s="151"/>
      <c r="QED4579" s="151"/>
      <c r="QEE4579" s="151"/>
      <c r="QEF4579" s="151"/>
      <c r="QEG4579" s="151"/>
      <c r="QEH4579" s="151"/>
      <c r="QEI4579" s="151"/>
      <c r="QEJ4579" s="151"/>
      <c r="QEK4579" s="151"/>
      <c r="QEL4579" s="151"/>
      <c r="QEM4579" s="151"/>
      <c r="QEN4579" s="151"/>
      <c r="QEO4579" s="151"/>
      <c r="QEP4579" s="151"/>
      <c r="QEQ4579" s="151"/>
      <c r="QER4579" s="151"/>
      <c r="QES4579" s="151"/>
      <c r="QET4579" s="151"/>
      <c r="QEU4579" s="151"/>
      <c r="QEV4579" s="151"/>
      <c r="QEW4579" s="151"/>
      <c r="QEX4579" s="151"/>
      <c r="QEY4579" s="151"/>
      <c r="QEZ4579" s="151"/>
      <c r="QFA4579" s="151"/>
      <c r="QFB4579" s="151"/>
      <c r="QFC4579" s="151"/>
      <c r="QFD4579" s="151"/>
      <c r="QFE4579" s="151"/>
      <c r="QFF4579" s="151"/>
      <c r="QFG4579" s="151"/>
      <c r="QFH4579" s="151"/>
      <c r="QFI4579" s="151"/>
      <c r="QFJ4579" s="151"/>
      <c r="QFK4579" s="151"/>
      <c r="QFL4579" s="151"/>
      <c r="QFM4579" s="151"/>
      <c r="QFN4579" s="151"/>
      <c r="QFO4579" s="151"/>
      <c r="QFP4579" s="151"/>
      <c r="QFQ4579" s="151"/>
      <c r="QFR4579" s="151"/>
      <c r="QFS4579" s="151"/>
      <c r="QFT4579" s="151"/>
      <c r="QFU4579" s="151"/>
      <c r="QFV4579" s="151"/>
      <c r="QFW4579" s="151"/>
      <c r="QFX4579" s="151"/>
      <c r="QFY4579" s="151"/>
      <c r="QFZ4579" s="151"/>
      <c r="QGA4579" s="151"/>
      <c r="QGB4579" s="151"/>
      <c r="QGC4579" s="151"/>
      <c r="QGD4579" s="151"/>
      <c r="QGE4579" s="151"/>
      <c r="QGF4579" s="151"/>
      <c r="QGG4579" s="151"/>
      <c r="QGH4579" s="151"/>
      <c r="QGI4579" s="151"/>
      <c r="QGJ4579" s="151"/>
      <c r="QGK4579" s="151"/>
      <c r="QGL4579" s="151"/>
      <c r="QGM4579" s="151"/>
      <c r="QGN4579" s="151"/>
      <c r="QGO4579" s="151"/>
      <c r="QGP4579" s="151"/>
      <c r="QGQ4579" s="151"/>
      <c r="QGR4579" s="151"/>
      <c r="QGS4579" s="151"/>
      <c r="QGT4579" s="151"/>
      <c r="QGU4579" s="151"/>
      <c r="QGV4579" s="151"/>
      <c r="QGW4579" s="151"/>
      <c r="QGX4579" s="151"/>
      <c r="QGY4579" s="151"/>
      <c r="QGZ4579" s="151"/>
      <c r="QHA4579" s="151"/>
      <c r="QHB4579" s="151"/>
      <c r="QHC4579" s="151"/>
      <c r="QHD4579" s="151"/>
      <c r="QHE4579" s="151"/>
      <c r="QHF4579" s="151"/>
      <c r="QHG4579" s="151"/>
      <c r="QHH4579" s="151"/>
      <c r="QHI4579" s="151"/>
      <c r="QHJ4579" s="151"/>
      <c r="QHK4579" s="151"/>
      <c r="QHL4579" s="151"/>
      <c r="QHM4579" s="151"/>
      <c r="QHN4579" s="151"/>
      <c r="QHO4579" s="151"/>
      <c r="QHP4579" s="151"/>
      <c r="QHQ4579" s="151"/>
      <c r="QHR4579" s="151"/>
      <c r="QHS4579" s="151"/>
      <c r="QHT4579" s="151"/>
      <c r="QHU4579" s="151"/>
      <c r="QHV4579" s="151"/>
      <c r="QHW4579" s="151"/>
      <c r="QHX4579" s="151"/>
      <c r="QHY4579" s="151"/>
      <c r="QHZ4579" s="151"/>
      <c r="QIA4579" s="151"/>
      <c r="QIB4579" s="151"/>
      <c r="QIC4579" s="151"/>
      <c r="QID4579" s="151"/>
      <c r="QIE4579" s="151"/>
      <c r="QIF4579" s="151"/>
      <c r="QIG4579" s="151"/>
      <c r="QIH4579" s="151"/>
      <c r="QII4579" s="151"/>
      <c r="QIJ4579" s="151"/>
      <c r="QIK4579" s="151"/>
      <c r="QIL4579" s="151"/>
      <c r="QIM4579" s="151"/>
      <c r="QIN4579" s="151"/>
      <c r="QIO4579" s="151"/>
      <c r="QIP4579" s="151"/>
      <c r="QIQ4579" s="151"/>
      <c r="QIR4579" s="151"/>
      <c r="QIS4579" s="151"/>
      <c r="QIT4579" s="151"/>
      <c r="QIU4579" s="151"/>
      <c r="QIV4579" s="151"/>
      <c r="QIW4579" s="151"/>
      <c r="QIX4579" s="151"/>
      <c r="QIY4579" s="151"/>
      <c r="QIZ4579" s="151"/>
      <c r="QJA4579" s="151"/>
      <c r="QJB4579" s="151"/>
      <c r="QJC4579" s="151"/>
      <c r="QJD4579" s="151"/>
      <c r="QJE4579" s="151"/>
      <c r="QJF4579" s="151"/>
      <c r="QJG4579" s="151"/>
      <c r="QJH4579" s="151"/>
      <c r="QJI4579" s="151"/>
      <c r="QJJ4579" s="151"/>
      <c r="QJK4579" s="151"/>
      <c r="QJL4579" s="151"/>
      <c r="QJM4579" s="151"/>
      <c r="QJN4579" s="151"/>
      <c r="QJO4579" s="151"/>
      <c r="QJP4579" s="151"/>
      <c r="QJQ4579" s="151"/>
      <c r="QJR4579" s="151"/>
      <c r="QJS4579" s="151"/>
      <c r="QJT4579" s="151"/>
      <c r="QJU4579" s="151"/>
      <c r="QJV4579" s="151"/>
      <c r="QJW4579" s="151"/>
      <c r="QJX4579" s="151"/>
      <c r="QJY4579" s="151"/>
      <c r="QJZ4579" s="151"/>
      <c r="QKA4579" s="151"/>
      <c r="QKB4579" s="151"/>
      <c r="QKC4579" s="151"/>
      <c r="QKD4579" s="151"/>
      <c r="QKE4579" s="151"/>
      <c r="QKF4579" s="151"/>
      <c r="QKG4579" s="151"/>
      <c r="QKH4579" s="151"/>
      <c r="QKI4579" s="151"/>
      <c r="QKJ4579" s="151"/>
      <c r="QKK4579" s="151"/>
      <c r="QKL4579" s="151"/>
      <c r="QKM4579" s="151"/>
      <c r="QKN4579" s="151"/>
      <c r="QKO4579" s="151"/>
      <c r="QKP4579" s="151"/>
      <c r="QKQ4579" s="151"/>
      <c r="QKR4579" s="151"/>
      <c r="QKS4579" s="151"/>
      <c r="QKT4579" s="151"/>
      <c r="QKU4579" s="151"/>
      <c r="QKV4579" s="151"/>
      <c r="QKW4579" s="151"/>
      <c r="QKX4579" s="151"/>
      <c r="QKY4579" s="151"/>
      <c r="QKZ4579" s="151"/>
      <c r="QLA4579" s="151"/>
      <c r="QLB4579" s="151"/>
      <c r="QLC4579" s="151"/>
      <c r="QLD4579" s="151"/>
      <c r="QLE4579" s="151"/>
      <c r="QLF4579" s="151"/>
      <c r="QLG4579" s="151"/>
      <c r="QLH4579" s="151"/>
      <c r="QLI4579" s="151"/>
      <c r="QLJ4579" s="151"/>
      <c r="QLK4579" s="151"/>
      <c r="QLL4579" s="151"/>
      <c r="QLM4579" s="151"/>
      <c r="QLN4579" s="151"/>
      <c r="QLO4579" s="151"/>
      <c r="QLP4579" s="151"/>
      <c r="QLQ4579" s="151"/>
      <c r="QLR4579" s="151"/>
      <c r="QLS4579" s="151"/>
      <c r="QLT4579" s="151"/>
      <c r="QLU4579" s="151"/>
      <c r="QLV4579" s="151"/>
      <c r="QLW4579" s="151"/>
      <c r="QLX4579" s="151"/>
      <c r="QLY4579" s="151"/>
      <c r="QLZ4579" s="151"/>
      <c r="QMA4579" s="151"/>
      <c r="QMB4579" s="151"/>
      <c r="QMC4579" s="151"/>
      <c r="QMD4579" s="151"/>
      <c r="QME4579" s="151"/>
      <c r="QMF4579" s="151"/>
      <c r="QMG4579" s="151"/>
      <c r="QMH4579" s="151"/>
      <c r="QMI4579" s="151"/>
      <c r="QMJ4579" s="151"/>
      <c r="QMK4579" s="151"/>
      <c r="QML4579" s="151"/>
      <c r="QMM4579" s="151"/>
      <c r="QMN4579" s="151"/>
      <c r="QMO4579" s="151"/>
      <c r="QMP4579" s="151"/>
      <c r="QMQ4579" s="151"/>
      <c r="QMR4579" s="151"/>
      <c r="QMS4579" s="151"/>
      <c r="QMT4579" s="151"/>
      <c r="QMU4579" s="151"/>
      <c r="QMV4579" s="151"/>
      <c r="QMW4579" s="151"/>
      <c r="QMX4579" s="151"/>
      <c r="QMY4579" s="151"/>
      <c r="QMZ4579" s="151"/>
      <c r="QNA4579" s="151"/>
      <c r="QNB4579" s="151"/>
      <c r="QNC4579" s="151"/>
      <c r="QND4579" s="151"/>
      <c r="QNE4579" s="151"/>
      <c r="QNF4579" s="151"/>
      <c r="QNG4579" s="151"/>
      <c r="QNH4579" s="151"/>
      <c r="QNI4579" s="151"/>
      <c r="QNJ4579" s="151"/>
      <c r="QNK4579" s="151"/>
      <c r="QNL4579" s="151"/>
      <c r="QNM4579" s="151"/>
      <c r="QNN4579" s="151"/>
      <c r="QNO4579" s="151"/>
      <c r="QNP4579" s="151"/>
      <c r="QNQ4579" s="151"/>
      <c r="QNR4579" s="151"/>
      <c r="QNS4579" s="151"/>
      <c r="QNT4579" s="151"/>
      <c r="QNU4579" s="151"/>
      <c r="QNV4579" s="151"/>
      <c r="QNW4579" s="151"/>
      <c r="QNX4579" s="151"/>
      <c r="QNY4579" s="151"/>
      <c r="QNZ4579" s="151"/>
      <c r="QOA4579" s="151"/>
      <c r="QOB4579" s="151"/>
      <c r="QOC4579" s="151"/>
      <c r="QOD4579" s="151"/>
      <c r="QOE4579" s="151"/>
      <c r="QOF4579" s="151"/>
      <c r="QOG4579" s="151"/>
      <c r="QOH4579" s="151"/>
      <c r="QOI4579" s="151"/>
      <c r="QOJ4579" s="151"/>
      <c r="QOK4579" s="151"/>
      <c r="QOL4579" s="151"/>
      <c r="QOM4579" s="151"/>
      <c r="QON4579" s="151"/>
      <c r="QOO4579" s="151"/>
      <c r="QOP4579" s="151"/>
      <c r="QOQ4579" s="151"/>
      <c r="QOR4579" s="151"/>
      <c r="QOS4579" s="151"/>
      <c r="QOT4579" s="151"/>
      <c r="QOU4579" s="151"/>
      <c r="QOV4579" s="151"/>
      <c r="QOW4579" s="151"/>
      <c r="QOX4579" s="151"/>
      <c r="QOY4579" s="151"/>
      <c r="QOZ4579" s="151"/>
      <c r="QPA4579" s="151"/>
      <c r="QPB4579" s="151"/>
      <c r="QPC4579" s="151"/>
      <c r="QPD4579" s="151"/>
      <c r="QPE4579" s="151"/>
      <c r="QPF4579" s="151"/>
      <c r="QPG4579" s="151"/>
      <c r="QPH4579" s="151"/>
      <c r="QPI4579" s="151"/>
      <c r="QPJ4579" s="151"/>
      <c r="QPK4579" s="151"/>
      <c r="QPL4579" s="151"/>
      <c r="QPM4579" s="151"/>
      <c r="QPN4579" s="151"/>
      <c r="QPO4579" s="151"/>
      <c r="QPP4579" s="151"/>
      <c r="QPQ4579" s="151"/>
      <c r="QPR4579" s="151"/>
      <c r="QPS4579" s="151"/>
      <c r="QPT4579" s="151"/>
      <c r="QPU4579" s="151"/>
      <c r="QPV4579" s="151"/>
      <c r="QPW4579" s="151"/>
      <c r="QPX4579" s="151"/>
      <c r="QPY4579" s="151"/>
      <c r="QPZ4579" s="151"/>
      <c r="QQA4579" s="151"/>
      <c r="QQB4579" s="151"/>
      <c r="QQC4579" s="151"/>
      <c r="QQD4579" s="151"/>
      <c r="QQE4579" s="151"/>
      <c r="QQF4579" s="151"/>
      <c r="QQG4579" s="151"/>
      <c r="QQH4579" s="151"/>
      <c r="QQI4579" s="151"/>
      <c r="QQJ4579" s="151"/>
      <c r="QQK4579" s="151"/>
      <c r="QQL4579" s="151"/>
      <c r="QQM4579" s="151"/>
      <c r="QQN4579" s="151"/>
      <c r="QQO4579" s="151"/>
      <c r="QQP4579" s="151"/>
      <c r="QQQ4579" s="151"/>
      <c r="QQR4579" s="151"/>
      <c r="QQS4579" s="151"/>
      <c r="QQT4579" s="151"/>
      <c r="QQU4579" s="151"/>
      <c r="QQV4579" s="151"/>
      <c r="QQW4579" s="151"/>
      <c r="QQX4579" s="151"/>
      <c r="QQY4579" s="151"/>
      <c r="QQZ4579" s="151"/>
      <c r="QRA4579" s="151"/>
      <c r="QRB4579" s="151"/>
      <c r="QRC4579" s="151"/>
      <c r="QRD4579" s="151"/>
      <c r="QRE4579" s="151"/>
      <c r="QRF4579" s="151"/>
      <c r="QRG4579" s="151"/>
      <c r="QRH4579" s="151"/>
      <c r="QRI4579" s="151"/>
      <c r="QRJ4579" s="151"/>
      <c r="QRK4579" s="151"/>
      <c r="QRL4579" s="151"/>
      <c r="QRM4579" s="151"/>
      <c r="QRN4579" s="151"/>
      <c r="QRO4579" s="151"/>
      <c r="QRP4579" s="151"/>
      <c r="QRQ4579" s="151"/>
      <c r="QRR4579" s="151"/>
      <c r="QRS4579" s="151"/>
      <c r="QRT4579" s="151"/>
      <c r="QRU4579" s="151"/>
      <c r="QRV4579" s="151"/>
      <c r="QRW4579" s="151"/>
      <c r="QRX4579" s="151"/>
      <c r="QRY4579" s="151"/>
      <c r="QRZ4579" s="151"/>
      <c r="QSA4579" s="151"/>
      <c r="QSB4579" s="151"/>
      <c r="QSC4579" s="151"/>
      <c r="QSD4579" s="151"/>
      <c r="QSE4579" s="151"/>
      <c r="QSF4579" s="151"/>
      <c r="QSG4579" s="151"/>
      <c r="QSH4579" s="151"/>
      <c r="QSI4579" s="151"/>
      <c r="QSJ4579" s="151"/>
      <c r="QSK4579" s="151"/>
      <c r="QSL4579" s="151"/>
      <c r="QSM4579" s="151"/>
      <c r="QSN4579" s="151"/>
      <c r="QSO4579" s="151"/>
      <c r="QSP4579" s="151"/>
      <c r="QSQ4579" s="151"/>
      <c r="QSR4579" s="151"/>
      <c r="QSS4579" s="151"/>
      <c r="QST4579" s="151"/>
      <c r="QSU4579" s="151"/>
      <c r="QSV4579" s="151"/>
      <c r="QSW4579" s="151"/>
      <c r="QSX4579" s="151"/>
      <c r="QSY4579" s="151"/>
      <c r="QSZ4579" s="151"/>
      <c r="QTA4579" s="151"/>
      <c r="QTB4579" s="151"/>
      <c r="QTC4579" s="151"/>
      <c r="QTD4579" s="151"/>
      <c r="QTE4579" s="151"/>
      <c r="QTF4579" s="151"/>
      <c r="QTG4579" s="151"/>
      <c r="QTH4579" s="151"/>
      <c r="QTI4579" s="151"/>
      <c r="QTJ4579" s="151"/>
      <c r="QTK4579" s="151"/>
      <c r="QTL4579" s="151"/>
      <c r="QTM4579" s="151"/>
      <c r="QTN4579" s="151"/>
      <c r="QTO4579" s="151"/>
      <c r="QTP4579" s="151"/>
      <c r="QTQ4579" s="151"/>
      <c r="QTR4579" s="151"/>
      <c r="QTS4579" s="151"/>
      <c r="QTT4579" s="151"/>
      <c r="QTU4579" s="151"/>
      <c r="QTV4579" s="151"/>
      <c r="QTW4579" s="151"/>
      <c r="QTX4579" s="151"/>
      <c r="QTY4579" s="151"/>
      <c r="QTZ4579" s="151"/>
      <c r="QUA4579" s="151"/>
      <c r="QUB4579" s="151"/>
      <c r="QUC4579" s="151"/>
      <c r="QUD4579" s="151"/>
      <c r="QUE4579" s="151"/>
      <c r="QUF4579" s="151"/>
      <c r="QUG4579" s="151"/>
      <c r="QUH4579" s="151"/>
      <c r="QUI4579" s="151"/>
      <c r="QUJ4579" s="151"/>
      <c r="QUK4579" s="151"/>
      <c r="QUL4579" s="151"/>
      <c r="QUM4579" s="151"/>
      <c r="QUN4579" s="151"/>
      <c r="QUO4579" s="151"/>
      <c r="QUP4579" s="151"/>
      <c r="QUQ4579" s="151"/>
      <c r="QUR4579" s="151"/>
      <c r="QUS4579" s="151"/>
      <c r="QUT4579" s="151"/>
      <c r="QUU4579" s="151"/>
      <c r="QUV4579" s="151"/>
      <c r="QUW4579" s="151"/>
      <c r="QUX4579" s="151"/>
      <c r="QUY4579" s="151"/>
      <c r="QUZ4579" s="151"/>
      <c r="QVA4579" s="151"/>
      <c r="QVB4579" s="151"/>
      <c r="QVC4579" s="151"/>
      <c r="QVD4579" s="151"/>
      <c r="QVE4579" s="151"/>
      <c r="QVF4579" s="151"/>
      <c r="QVG4579" s="151"/>
      <c r="QVH4579" s="151"/>
      <c r="QVI4579" s="151"/>
      <c r="QVJ4579" s="151"/>
      <c r="QVK4579" s="151"/>
      <c r="QVL4579" s="151"/>
      <c r="QVM4579" s="151"/>
      <c r="QVN4579" s="151"/>
      <c r="QVO4579" s="151"/>
      <c r="QVP4579" s="151"/>
      <c r="QVQ4579" s="151"/>
      <c r="QVR4579" s="151"/>
      <c r="QVS4579" s="151"/>
      <c r="QVT4579" s="151"/>
      <c r="QVU4579" s="151"/>
      <c r="QVV4579" s="151"/>
      <c r="QVW4579" s="151"/>
      <c r="QVX4579" s="151"/>
      <c r="QVY4579" s="151"/>
      <c r="QVZ4579" s="151"/>
      <c r="QWA4579" s="151"/>
      <c r="QWB4579" s="151"/>
      <c r="QWC4579" s="151"/>
      <c r="QWD4579" s="151"/>
      <c r="QWE4579" s="151"/>
      <c r="QWF4579" s="151"/>
      <c r="QWG4579" s="151"/>
      <c r="QWH4579" s="151"/>
      <c r="QWI4579" s="151"/>
      <c r="QWJ4579" s="151"/>
      <c r="QWK4579" s="151"/>
      <c r="QWL4579" s="151"/>
      <c r="QWM4579" s="151"/>
      <c r="QWN4579" s="151"/>
      <c r="QWO4579" s="151"/>
      <c r="QWP4579" s="151"/>
      <c r="QWQ4579" s="151"/>
      <c r="QWR4579" s="151"/>
      <c r="QWS4579" s="151"/>
      <c r="QWT4579" s="151"/>
      <c r="QWU4579" s="151"/>
      <c r="QWV4579" s="151"/>
      <c r="QWW4579" s="151"/>
      <c r="QWX4579" s="151"/>
      <c r="QWY4579" s="151"/>
      <c r="QWZ4579" s="151"/>
      <c r="QXA4579" s="151"/>
      <c r="QXB4579" s="151"/>
      <c r="QXC4579" s="151"/>
      <c r="QXD4579" s="151"/>
      <c r="QXE4579" s="151"/>
      <c r="QXF4579" s="151"/>
      <c r="QXG4579" s="151"/>
      <c r="QXH4579" s="151"/>
      <c r="QXI4579" s="151"/>
      <c r="QXJ4579" s="151"/>
      <c r="QXK4579" s="151"/>
      <c r="QXL4579" s="151"/>
      <c r="QXM4579" s="151"/>
      <c r="QXN4579" s="151"/>
      <c r="QXO4579" s="151"/>
      <c r="QXP4579" s="151"/>
      <c r="QXQ4579" s="151"/>
      <c r="QXR4579" s="151"/>
      <c r="QXS4579" s="151"/>
      <c r="QXT4579" s="151"/>
      <c r="QXU4579" s="151"/>
      <c r="QXV4579" s="151"/>
      <c r="QXW4579" s="151"/>
      <c r="QXX4579" s="151"/>
      <c r="QXY4579" s="151"/>
      <c r="QXZ4579" s="151"/>
      <c r="QYA4579" s="151"/>
      <c r="QYB4579" s="151"/>
      <c r="QYC4579" s="151"/>
      <c r="QYD4579" s="151"/>
      <c r="QYE4579" s="151"/>
      <c r="QYF4579" s="151"/>
      <c r="QYG4579" s="151"/>
      <c r="QYH4579" s="151"/>
      <c r="QYI4579" s="151"/>
      <c r="QYJ4579" s="151"/>
      <c r="QYK4579" s="151"/>
      <c r="QYL4579" s="151"/>
      <c r="QYM4579" s="151"/>
      <c r="QYN4579" s="151"/>
      <c r="QYO4579" s="151"/>
      <c r="QYP4579" s="151"/>
      <c r="QYQ4579" s="151"/>
      <c r="QYR4579" s="151"/>
      <c r="QYS4579" s="151"/>
      <c r="QYT4579" s="151"/>
      <c r="QYU4579" s="151"/>
      <c r="QYV4579" s="151"/>
      <c r="QYW4579" s="151"/>
      <c r="QYX4579" s="151"/>
      <c r="QYY4579" s="151"/>
      <c r="QYZ4579" s="151"/>
      <c r="QZA4579" s="151"/>
      <c r="QZB4579" s="151"/>
      <c r="QZC4579" s="151"/>
      <c r="QZD4579" s="151"/>
      <c r="QZE4579" s="151"/>
      <c r="QZF4579" s="151"/>
      <c r="QZG4579" s="151"/>
      <c r="QZH4579" s="151"/>
      <c r="QZI4579" s="151"/>
      <c r="QZJ4579" s="151"/>
      <c r="QZK4579" s="151"/>
      <c r="QZL4579" s="151"/>
      <c r="QZM4579" s="151"/>
      <c r="QZN4579" s="151"/>
      <c r="QZO4579" s="151"/>
      <c r="QZP4579" s="151"/>
      <c r="QZQ4579" s="151"/>
      <c r="QZR4579" s="151"/>
      <c r="QZS4579" s="151"/>
      <c r="QZT4579" s="151"/>
      <c r="QZU4579" s="151"/>
      <c r="QZV4579" s="151"/>
      <c r="QZW4579" s="151"/>
      <c r="QZX4579" s="151"/>
      <c r="QZY4579" s="151"/>
      <c r="QZZ4579" s="151"/>
      <c r="RAA4579" s="151"/>
      <c r="RAB4579" s="151"/>
      <c r="RAC4579" s="151"/>
      <c r="RAD4579" s="151"/>
      <c r="RAE4579" s="151"/>
      <c r="RAF4579" s="151"/>
      <c r="RAG4579" s="151"/>
      <c r="RAH4579" s="151"/>
      <c r="RAI4579" s="151"/>
      <c r="RAJ4579" s="151"/>
      <c r="RAK4579" s="151"/>
      <c r="RAL4579" s="151"/>
      <c r="RAM4579" s="151"/>
      <c r="RAN4579" s="151"/>
      <c r="RAO4579" s="151"/>
      <c r="RAP4579" s="151"/>
      <c r="RAQ4579" s="151"/>
      <c r="RAR4579" s="151"/>
      <c r="RAS4579" s="151"/>
      <c r="RAT4579" s="151"/>
      <c r="RAU4579" s="151"/>
      <c r="RAV4579" s="151"/>
      <c r="RAW4579" s="151"/>
      <c r="RAX4579" s="151"/>
      <c r="RAY4579" s="151"/>
      <c r="RAZ4579" s="151"/>
      <c r="RBA4579" s="151"/>
      <c r="RBB4579" s="151"/>
      <c r="RBC4579" s="151"/>
      <c r="RBD4579" s="151"/>
      <c r="RBE4579" s="151"/>
      <c r="RBF4579" s="151"/>
      <c r="RBG4579" s="151"/>
      <c r="RBH4579" s="151"/>
      <c r="RBI4579" s="151"/>
      <c r="RBJ4579" s="151"/>
      <c r="RBK4579" s="151"/>
      <c r="RBL4579" s="151"/>
      <c r="RBM4579" s="151"/>
      <c r="RBN4579" s="151"/>
      <c r="RBO4579" s="151"/>
      <c r="RBP4579" s="151"/>
      <c r="RBQ4579" s="151"/>
      <c r="RBR4579" s="151"/>
      <c r="RBS4579" s="151"/>
      <c r="RBT4579" s="151"/>
      <c r="RBU4579" s="151"/>
      <c r="RBV4579" s="151"/>
      <c r="RBW4579" s="151"/>
      <c r="RBX4579" s="151"/>
      <c r="RBY4579" s="151"/>
      <c r="RBZ4579" s="151"/>
      <c r="RCA4579" s="151"/>
      <c r="RCB4579" s="151"/>
      <c r="RCC4579" s="151"/>
      <c r="RCD4579" s="151"/>
      <c r="RCE4579" s="151"/>
      <c r="RCF4579" s="151"/>
      <c r="RCG4579" s="151"/>
      <c r="RCH4579" s="151"/>
      <c r="RCI4579" s="151"/>
      <c r="RCJ4579" s="151"/>
      <c r="RCK4579" s="151"/>
      <c r="RCL4579" s="151"/>
      <c r="RCM4579" s="151"/>
      <c r="RCN4579" s="151"/>
      <c r="RCO4579" s="151"/>
      <c r="RCP4579" s="151"/>
      <c r="RCQ4579" s="151"/>
      <c r="RCR4579" s="151"/>
      <c r="RCS4579" s="151"/>
      <c r="RCT4579" s="151"/>
      <c r="RCU4579" s="151"/>
      <c r="RCV4579" s="151"/>
      <c r="RCW4579" s="151"/>
      <c r="RCX4579" s="151"/>
      <c r="RCY4579" s="151"/>
      <c r="RCZ4579" s="151"/>
      <c r="RDA4579" s="151"/>
      <c r="RDB4579" s="151"/>
      <c r="RDC4579" s="151"/>
      <c r="RDD4579" s="151"/>
      <c r="RDE4579" s="151"/>
      <c r="RDF4579" s="151"/>
      <c r="RDG4579" s="151"/>
      <c r="RDH4579" s="151"/>
      <c r="RDI4579" s="151"/>
      <c r="RDJ4579" s="151"/>
      <c r="RDK4579" s="151"/>
      <c r="RDL4579" s="151"/>
      <c r="RDM4579" s="151"/>
      <c r="RDN4579" s="151"/>
      <c r="RDO4579" s="151"/>
      <c r="RDP4579" s="151"/>
      <c r="RDQ4579" s="151"/>
      <c r="RDR4579" s="151"/>
      <c r="RDS4579" s="151"/>
      <c r="RDT4579" s="151"/>
      <c r="RDU4579" s="151"/>
      <c r="RDV4579" s="151"/>
      <c r="RDW4579" s="151"/>
      <c r="RDX4579" s="151"/>
      <c r="RDY4579" s="151"/>
      <c r="RDZ4579" s="151"/>
      <c r="REA4579" s="151"/>
      <c r="REB4579" s="151"/>
      <c r="REC4579" s="151"/>
      <c r="RED4579" s="151"/>
      <c r="REE4579" s="151"/>
      <c r="REF4579" s="151"/>
      <c r="REG4579" s="151"/>
      <c r="REH4579" s="151"/>
      <c r="REI4579" s="151"/>
      <c r="REJ4579" s="151"/>
      <c r="REK4579" s="151"/>
      <c r="REL4579" s="151"/>
      <c r="REM4579" s="151"/>
      <c r="REN4579" s="151"/>
      <c r="REO4579" s="151"/>
      <c r="REP4579" s="151"/>
      <c r="REQ4579" s="151"/>
      <c r="RER4579" s="151"/>
      <c r="RES4579" s="151"/>
      <c r="RET4579" s="151"/>
      <c r="REU4579" s="151"/>
      <c r="REV4579" s="151"/>
      <c r="REW4579" s="151"/>
      <c r="REX4579" s="151"/>
      <c r="REY4579" s="151"/>
      <c r="REZ4579" s="151"/>
      <c r="RFA4579" s="151"/>
      <c r="RFB4579" s="151"/>
      <c r="RFC4579" s="151"/>
      <c r="RFD4579" s="151"/>
      <c r="RFE4579" s="151"/>
      <c r="RFF4579" s="151"/>
      <c r="RFG4579" s="151"/>
      <c r="RFH4579" s="151"/>
      <c r="RFI4579" s="151"/>
      <c r="RFJ4579" s="151"/>
      <c r="RFK4579" s="151"/>
      <c r="RFL4579" s="151"/>
      <c r="RFM4579" s="151"/>
      <c r="RFN4579" s="151"/>
      <c r="RFO4579" s="151"/>
      <c r="RFP4579" s="151"/>
      <c r="RFQ4579" s="151"/>
      <c r="RFR4579" s="151"/>
      <c r="RFS4579" s="151"/>
      <c r="RFT4579" s="151"/>
      <c r="RFU4579" s="151"/>
      <c r="RFV4579" s="151"/>
      <c r="RFW4579" s="151"/>
      <c r="RFX4579" s="151"/>
      <c r="RFY4579" s="151"/>
      <c r="RFZ4579" s="151"/>
      <c r="RGA4579" s="151"/>
      <c r="RGB4579" s="151"/>
      <c r="RGC4579" s="151"/>
      <c r="RGD4579" s="151"/>
      <c r="RGE4579" s="151"/>
      <c r="RGF4579" s="151"/>
      <c r="RGG4579" s="151"/>
      <c r="RGH4579" s="151"/>
      <c r="RGI4579" s="151"/>
      <c r="RGJ4579" s="151"/>
      <c r="RGK4579" s="151"/>
      <c r="RGL4579" s="151"/>
      <c r="RGM4579" s="151"/>
      <c r="RGN4579" s="151"/>
      <c r="RGO4579" s="151"/>
      <c r="RGP4579" s="151"/>
      <c r="RGQ4579" s="151"/>
      <c r="RGR4579" s="151"/>
      <c r="RGS4579" s="151"/>
      <c r="RGT4579" s="151"/>
      <c r="RGU4579" s="151"/>
      <c r="RGV4579" s="151"/>
      <c r="RGW4579" s="151"/>
      <c r="RGX4579" s="151"/>
      <c r="RGY4579" s="151"/>
      <c r="RGZ4579" s="151"/>
      <c r="RHA4579" s="151"/>
      <c r="RHB4579" s="151"/>
      <c r="RHC4579" s="151"/>
      <c r="RHD4579" s="151"/>
      <c r="RHE4579" s="151"/>
      <c r="RHF4579" s="151"/>
      <c r="RHG4579" s="151"/>
      <c r="RHH4579" s="151"/>
      <c r="RHI4579" s="151"/>
      <c r="RHJ4579" s="151"/>
      <c r="RHK4579" s="151"/>
      <c r="RHL4579" s="151"/>
      <c r="RHM4579" s="151"/>
      <c r="RHN4579" s="151"/>
      <c r="RHO4579" s="151"/>
      <c r="RHP4579" s="151"/>
      <c r="RHQ4579" s="151"/>
      <c r="RHR4579" s="151"/>
      <c r="RHS4579" s="151"/>
      <c r="RHT4579" s="151"/>
      <c r="RHU4579" s="151"/>
      <c r="RHV4579" s="151"/>
      <c r="RHW4579" s="151"/>
      <c r="RHX4579" s="151"/>
      <c r="RHY4579" s="151"/>
      <c r="RHZ4579" s="151"/>
      <c r="RIA4579" s="151"/>
      <c r="RIB4579" s="151"/>
      <c r="RIC4579" s="151"/>
      <c r="RID4579" s="151"/>
      <c r="RIE4579" s="151"/>
      <c r="RIF4579" s="151"/>
      <c r="RIG4579" s="151"/>
      <c r="RIH4579" s="151"/>
      <c r="RII4579" s="151"/>
      <c r="RIJ4579" s="151"/>
      <c r="RIK4579" s="151"/>
      <c r="RIL4579" s="151"/>
      <c r="RIM4579" s="151"/>
      <c r="RIN4579" s="151"/>
      <c r="RIO4579" s="151"/>
      <c r="RIP4579" s="151"/>
      <c r="RIQ4579" s="151"/>
      <c r="RIR4579" s="151"/>
      <c r="RIS4579" s="151"/>
      <c r="RIT4579" s="151"/>
      <c r="RIU4579" s="151"/>
      <c r="RIV4579" s="151"/>
      <c r="RIW4579" s="151"/>
      <c r="RIX4579" s="151"/>
      <c r="RIY4579" s="151"/>
      <c r="RIZ4579" s="151"/>
      <c r="RJA4579" s="151"/>
      <c r="RJB4579" s="151"/>
      <c r="RJC4579" s="151"/>
      <c r="RJD4579" s="151"/>
      <c r="RJE4579" s="151"/>
      <c r="RJF4579" s="151"/>
      <c r="RJG4579" s="151"/>
      <c r="RJH4579" s="151"/>
      <c r="RJI4579" s="151"/>
      <c r="RJJ4579" s="151"/>
      <c r="RJK4579" s="151"/>
      <c r="RJL4579" s="151"/>
      <c r="RJM4579" s="151"/>
      <c r="RJN4579" s="151"/>
      <c r="RJO4579" s="151"/>
      <c r="RJP4579" s="151"/>
      <c r="RJQ4579" s="151"/>
      <c r="RJR4579" s="151"/>
      <c r="RJS4579" s="151"/>
      <c r="RJT4579" s="151"/>
      <c r="RJU4579" s="151"/>
      <c r="RJV4579" s="151"/>
      <c r="RJW4579" s="151"/>
      <c r="RJX4579" s="151"/>
      <c r="RJY4579" s="151"/>
      <c r="RJZ4579" s="151"/>
      <c r="RKA4579" s="151"/>
      <c r="RKB4579" s="151"/>
      <c r="RKC4579" s="151"/>
      <c r="RKD4579" s="151"/>
      <c r="RKE4579" s="151"/>
      <c r="RKF4579" s="151"/>
      <c r="RKG4579" s="151"/>
      <c r="RKH4579" s="151"/>
      <c r="RKI4579" s="151"/>
      <c r="RKJ4579" s="151"/>
      <c r="RKK4579" s="151"/>
      <c r="RKL4579" s="151"/>
      <c r="RKM4579" s="151"/>
      <c r="RKN4579" s="151"/>
      <c r="RKO4579" s="151"/>
      <c r="RKP4579" s="151"/>
      <c r="RKQ4579" s="151"/>
      <c r="RKR4579" s="151"/>
      <c r="RKS4579" s="151"/>
      <c r="RKT4579" s="151"/>
      <c r="RKU4579" s="151"/>
      <c r="RKV4579" s="151"/>
      <c r="RKW4579" s="151"/>
      <c r="RKX4579" s="151"/>
      <c r="RKY4579" s="151"/>
      <c r="RKZ4579" s="151"/>
      <c r="RLA4579" s="151"/>
      <c r="RLB4579" s="151"/>
      <c r="RLC4579" s="151"/>
      <c r="RLD4579" s="151"/>
      <c r="RLE4579" s="151"/>
      <c r="RLF4579" s="151"/>
      <c r="RLG4579" s="151"/>
      <c r="RLH4579" s="151"/>
      <c r="RLI4579" s="151"/>
      <c r="RLJ4579" s="151"/>
      <c r="RLK4579" s="151"/>
      <c r="RLL4579" s="151"/>
      <c r="RLM4579" s="151"/>
      <c r="RLN4579" s="151"/>
      <c r="RLO4579" s="151"/>
      <c r="RLP4579" s="151"/>
      <c r="RLQ4579" s="151"/>
      <c r="RLR4579" s="151"/>
      <c r="RLS4579" s="151"/>
      <c r="RLT4579" s="151"/>
      <c r="RLU4579" s="151"/>
      <c r="RLV4579" s="151"/>
      <c r="RLW4579" s="151"/>
      <c r="RLX4579" s="151"/>
      <c r="RLY4579" s="151"/>
      <c r="RLZ4579" s="151"/>
      <c r="RMA4579" s="151"/>
      <c r="RMB4579" s="151"/>
      <c r="RMC4579" s="151"/>
      <c r="RMD4579" s="151"/>
      <c r="RME4579" s="151"/>
      <c r="RMF4579" s="151"/>
      <c r="RMG4579" s="151"/>
      <c r="RMH4579" s="151"/>
      <c r="RMI4579" s="151"/>
      <c r="RMJ4579" s="151"/>
      <c r="RMK4579" s="151"/>
      <c r="RML4579" s="151"/>
      <c r="RMM4579" s="151"/>
      <c r="RMN4579" s="151"/>
      <c r="RMO4579" s="151"/>
      <c r="RMP4579" s="151"/>
      <c r="RMQ4579" s="151"/>
      <c r="RMR4579" s="151"/>
      <c r="RMS4579" s="151"/>
      <c r="RMT4579" s="151"/>
      <c r="RMU4579" s="151"/>
      <c r="RMV4579" s="151"/>
      <c r="RMW4579" s="151"/>
      <c r="RMX4579" s="151"/>
      <c r="RMY4579" s="151"/>
      <c r="RMZ4579" s="151"/>
      <c r="RNA4579" s="151"/>
      <c r="RNB4579" s="151"/>
      <c r="RNC4579" s="151"/>
      <c r="RND4579" s="151"/>
      <c r="RNE4579" s="151"/>
      <c r="RNF4579" s="151"/>
      <c r="RNG4579" s="151"/>
      <c r="RNH4579" s="151"/>
      <c r="RNI4579" s="151"/>
      <c r="RNJ4579" s="151"/>
      <c r="RNK4579" s="151"/>
      <c r="RNL4579" s="151"/>
      <c r="RNM4579" s="151"/>
      <c r="RNN4579" s="151"/>
      <c r="RNO4579" s="151"/>
      <c r="RNP4579" s="151"/>
      <c r="RNQ4579" s="151"/>
      <c r="RNR4579" s="151"/>
      <c r="RNS4579" s="151"/>
      <c r="RNT4579" s="151"/>
      <c r="RNU4579" s="151"/>
      <c r="RNV4579" s="151"/>
      <c r="RNW4579" s="151"/>
      <c r="RNX4579" s="151"/>
      <c r="RNY4579" s="151"/>
      <c r="RNZ4579" s="151"/>
      <c r="ROA4579" s="151"/>
      <c r="ROB4579" s="151"/>
      <c r="ROC4579" s="151"/>
      <c r="ROD4579" s="151"/>
      <c r="ROE4579" s="151"/>
      <c r="ROF4579" s="151"/>
      <c r="ROG4579" s="151"/>
      <c r="ROH4579" s="151"/>
      <c r="ROI4579" s="151"/>
      <c r="ROJ4579" s="151"/>
      <c r="ROK4579" s="151"/>
      <c r="ROL4579" s="151"/>
      <c r="ROM4579" s="151"/>
      <c r="RON4579" s="151"/>
      <c r="ROO4579" s="151"/>
      <c r="ROP4579" s="151"/>
      <c r="ROQ4579" s="151"/>
      <c r="ROR4579" s="151"/>
      <c r="ROS4579" s="151"/>
      <c r="ROT4579" s="151"/>
      <c r="ROU4579" s="151"/>
      <c r="ROV4579" s="151"/>
      <c r="ROW4579" s="151"/>
      <c r="ROX4579" s="151"/>
      <c r="ROY4579" s="151"/>
      <c r="ROZ4579" s="151"/>
      <c r="RPA4579" s="151"/>
      <c r="RPB4579" s="151"/>
      <c r="RPC4579" s="151"/>
      <c r="RPD4579" s="151"/>
      <c r="RPE4579" s="151"/>
      <c r="RPF4579" s="151"/>
      <c r="RPG4579" s="151"/>
      <c r="RPH4579" s="151"/>
      <c r="RPI4579" s="151"/>
      <c r="RPJ4579" s="151"/>
      <c r="RPK4579" s="151"/>
      <c r="RPL4579" s="151"/>
      <c r="RPM4579" s="151"/>
      <c r="RPN4579" s="151"/>
      <c r="RPO4579" s="151"/>
      <c r="RPP4579" s="151"/>
      <c r="RPQ4579" s="151"/>
      <c r="RPR4579" s="151"/>
      <c r="RPS4579" s="151"/>
      <c r="RPT4579" s="151"/>
      <c r="RPU4579" s="151"/>
      <c r="RPV4579" s="151"/>
      <c r="RPW4579" s="151"/>
      <c r="RPX4579" s="151"/>
      <c r="RPY4579" s="151"/>
      <c r="RPZ4579" s="151"/>
      <c r="RQA4579" s="151"/>
      <c r="RQB4579" s="151"/>
      <c r="RQC4579" s="151"/>
      <c r="RQD4579" s="151"/>
      <c r="RQE4579" s="151"/>
      <c r="RQF4579" s="151"/>
      <c r="RQG4579" s="151"/>
      <c r="RQH4579" s="151"/>
      <c r="RQI4579" s="151"/>
      <c r="RQJ4579" s="151"/>
      <c r="RQK4579" s="151"/>
      <c r="RQL4579" s="151"/>
      <c r="RQM4579" s="151"/>
      <c r="RQN4579" s="151"/>
      <c r="RQO4579" s="151"/>
      <c r="RQP4579" s="151"/>
      <c r="RQQ4579" s="151"/>
      <c r="RQR4579" s="151"/>
      <c r="RQS4579" s="151"/>
      <c r="RQT4579" s="151"/>
      <c r="RQU4579" s="151"/>
      <c r="RQV4579" s="151"/>
      <c r="RQW4579" s="151"/>
      <c r="RQX4579" s="151"/>
      <c r="RQY4579" s="151"/>
      <c r="RQZ4579" s="151"/>
      <c r="RRA4579" s="151"/>
      <c r="RRB4579" s="151"/>
      <c r="RRC4579" s="151"/>
      <c r="RRD4579" s="151"/>
      <c r="RRE4579" s="151"/>
      <c r="RRF4579" s="151"/>
      <c r="RRG4579" s="151"/>
      <c r="RRH4579" s="151"/>
      <c r="RRI4579" s="151"/>
      <c r="RRJ4579" s="151"/>
      <c r="RRK4579" s="151"/>
      <c r="RRL4579" s="151"/>
      <c r="RRM4579" s="151"/>
      <c r="RRN4579" s="151"/>
      <c r="RRO4579" s="151"/>
      <c r="RRP4579" s="151"/>
      <c r="RRQ4579" s="151"/>
      <c r="RRR4579" s="151"/>
      <c r="RRS4579" s="151"/>
      <c r="RRT4579" s="151"/>
      <c r="RRU4579" s="151"/>
      <c r="RRV4579" s="151"/>
      <c r="RRW4579" s="151"/>
      <c r="RRX4579" s="151"/>
      <c r="RRY4579" s="151"/>
      <c r="RRZ4579" s="151"/>
      <c r="RSA4579" s="151"/>
      <c r="RSB4579" s="151"/>
      <c r="RSC4579" s="151"/>
      <c r="RSD4579" s="151"/>
      <c r="RSE4579" s="151"/>
      <c r="RSF4579" s="151"/>
      <c r="RSG4579" s="151"/>
      <c r="RSH4579" s="151"/>
      <c r="RSI4579" s="151"/>
      <c r="RSJ4579" s="151"/>
      <c r="RSK4579" s="151"/>
      <c r="RSL4579" s="151"/>
      <c r="RSM4579" s="151"/>
      <c r="RSN4579" s="151"/>
      <c r="RSO4579" s="151"/>
      <c r="RSP4579" s="151"/>
      <c r="RSQ4579" s="151"/>
      <c r="RSR4579" s="151"/>
      <c r="RSS4579" s="151"/>
      <c r="RST4579" s="151"/>
      <c r="RSU4579" s="151"/>
      <c r="RSV4579" s="151"/>
      <c r="RSW4579" s="151"/>
      <c r="RSX4579" s="151"/>
      <c r="RSY4579" s="151"/>
      <c r="RSZ4579" s="151"/>
      <c r="RTA4579" s="151"/>
      <c r="RTB4579" s="151"/>
      <c r="RTC4579" s="151"/>
      <c r="RTD4579" s="151"/>
      <c r="RTE4579" s="151"/>
      <c r="RTF4579" s="151"/>
      <c r="RTG4579" s="151"/>
      <c r="RTH4579" s="151"/>
      <c r="RTI4579" s="151"/>
      <c r="RTJ4579" s="151"/>
      <c r="RTK4579" s="151"/>
      <c r="RTL4579" s="151"/>
      <c r="RTM4579" s="151"/>
      <c r="RTN4579" s="151"/>
      <c r="RTO4579" s="151"/>
      <c r="RTP4579" s="151"/>
      <c r="RTQ4579" s="151"/>
      <c r="RTR4579" s="151"/>
      <c r="RTS4579" s="151"/>
      <c r="RTT4579" s="151"/>
      <c r="RTU4579" s="151"/>
      <c r="RTV4579" s="151"/>
      <c r="RTW4579" s="151"/>
      <c r="RTX4579" s="151"/>
      <c r="RTY4579" s="151"/>
      <c r="RTZ4579" s="151"/>
      <c r="RUA4579" s="151"/>
      <c r="RUB4579" s="151"/>
      <c r="RUC4579" s="151"/>
      <c r="RUD4579" s="151"/>
      <c r="RUE4579" s="151"/>
      <c r="RUF4579" s="151"/>
      <c r="RUG4579" s="151"/>
      <c r="RUH4579" s="151"/>
      <c r="RUI4579" s="151"/>
      <c r="RUJ4579" s="151"/>
      <c r="RUK4579" s="151"/>
      <c r="RUL4579" s="151"/>
      <c r="RUM4579" s="151"/>
      <c r="RUN4579" s="151"/>
      <c r="RUO4579" s="151"/>
      <c r="RUP4579" s="151"/>
      <c r="RUQ4579" s="151"/>
      <c r="RUR4579" s="151"/>
      <c r="RUS4579" s="151"/>
      <c r="RUT4579" s="151"/>
      <c r="RUU4579" s="151"/>
      <c r="RUV4579" s="151"/>
      <c r="RUW4579" s="151"/>
      <c r="RUX4579" s="151"/>
      <c r="RUY4579" s="151"/>
      <c r="RUZ4579" s="151"/>
      <c r="RVA4579" s="151"/>
      <c r="RVB4579" s="151"/>
      <c r="RVC4579" s="151"/>
      <c r="RVD4579" s="151"/>
      <c r="RVE4579" s="151"/>
      <c r="RVF4579" s="151"/>
      <c r="RVG4579" s="151"/>
      <c r="RVH4579" s="151"/>
      <c r="RVI4579" s="151"/>
      <c r="RVJ4579" s="151"/>
      <c r="RVK4579" s="151"/>
      <c r="RVL4579" s="151"/>
      <c r="RVM4579" s="151"/>
      <c r="RVN4579" s="151"/>
      <c r="RVO4579" s="151"/>
      <c r="RVP4579" s="151"/>
      <c r="RVQ4579" s="151"/>
      <c r="RVR4579" s="151"/>
      <c r="RVS4579" s="151"/>
      <c r="RVT4579" s="151"/>
      <c r="RVU4579" s="151"/>
      <c r="RVV4579" s="151"/>
      <c r="RVW4579" s="151"/>
      <c r="RVX4579" s="151"/>
      <c r="RVY4579" s="151"/>
      <c r="RVZ4579" s="151"/>
      <c r="RWA4579" s="151"/>
      <c r="RWB4579" s="151"/>
      <c r="RWC4579" s="151"/>
      <c r="RWD4579" s="151"/>
      <c r="RWE4579" s="151"/>
      <c r="RWF4579" s="151"/>
      <c r="RWG4579" s="151"/>
      <c r="RWH4579" s="151"/>
      <c r="RWI4579" s="151"/>
      <c r="RWJ4579" s="151"/>
      <c r="RWK4579" s="151"/>
      <c r="RWL4579" s="151"/>
      <c r="RWM4579" s="151"/>
      <c r="RWN4579" s="151"/>
      <c r="RWO4579" s="151"/>
      <c r="RWP4579" s="151"/>
      <c r="RWQ4579" s="151"/>
      <c r="RWR4579" s="151"/>
      <c r="RWS4579" s="151"/>
      <c r="RWT4579" s="151"/>
      <c r="RWU4579" s="151"/>
      <c r="RWV4579" s="151"/>
      <c r="RWW4579" s="151"/>
      <c r="RWX4579" s="151"/>
      <c r="RWY4579" s="151"/>
      <c r="RWZ4579" s="151"/>
      <c r="RXA4579" s="151"/>
      <c r="RXB4579" s="151"/>
      <c r="RXC4579" s="151"/>
      <c r="RXD4579" s="151"/>
      <c r="RXE4579" s="151"/>
      <c r="RXF4579" s="151"/>
      <c r="RXG4579" s="151"/>
      <c r="RXH4579" s="151"/>
      <c r="RXI4579" s="151"/>
      <c r="RXJ4579" s="151"/>
      <c r="RXK4579" s="151"/>
      <c r="RXL4579" s="151"/>
      <c r="RXM4579" s="151"/>
      <c r="RXN4579" s="151"/>
      <c r="RXO4579" s="151"/>
      <c r="RXP4579" s="151"/>
      <c r="RXQ4579" s="151"/>
      <c r="RXR4579" s="151"/>
      <c r="RXS4579" s="151"/>
      <c r="RXT4579" s="151"/>
      <c r="RXU4579" s="151"/>
      <c r="RXV4579" s="151"/>
      <c r="RXW4579" s="151"/>
      <c r="RXX4579" s="151"/>
      <c r="RXY4579" s="151"/>
      <c r="RXZ4579" s="151"/>
      <c r="RYA4579" s="151"/>
      <c r="RYB4579" s="151"/>
      <c r="RYC4579" s="151"/>
      <c r="RYD4579" s="151"/>
      <c r="RYE4579" s="151"/>
      <c r="RYF4579" s="151"/>
      <c r="RYG4579" s="151"/>
      <c r="RYH4579" s="151"/>
      <c r="RYI4579" s="151"/>
      <c r="RYJ4579" s="151"/>
      <c r="RYK4579" s="151"/>
      <c r="RYL4579" s="151"/>
      <c r="RYM4579" s="151"/>
      <c r="RYN4579" s="151"/>
      <c r="RYO4579" s="151"/>
      <c r="RYP4579" s="151"/>
      <c r="RYQ4579" s="151"/>
      <c r="RYR4579" s="151"/>
      <c r="RYS4579" s="151"/>
      <c r="RYT4579" s="151"/>
      <c r="RYU4579" s="151"/>
      <c r="RYV4579" s="151"/>
      <c r="RYW4579" s="151"/>
      <c r="RYX4579" s="151"/>
      <c r="RYY4579" s="151"/>
      <c r="RYZ4579" s="151"/>
      <c r="RZA4579" s="151"/>
      <c r="RZB4579" s="151"/>
      <c r="RZC4579" s="151"/>
      <c r="RZD4579" s="151"/>
      <c r="RZE4579" s="151"/>
      <c r="RZF4579" s="151"/>
      <c r="RZG4579" s="151"/>
      <c r="RZH4579" s="151"/>
      <c r="RZI4579" s="151"/>
      <c r="RZJ4579" s="151"/>
      <c r="RZK4579" s="151"/>
      <c r="RZL4579" s="151"/>
      <c r="RZM4579" s="151"/>
      <c r="RZN4579" s="151"/>
      <c r="RZO4579" s="151"/>
      <c r="RZP4579" s="151"/>
      <c r="RZQ4579" s="151"/>
      <c r="RZR4579" s="151"/>
      <c r="RZS4579" s="151"/>
      <c r="RZT4579" s="151"/>
      <c r="RZU4579" s="151"/>
      <c r="RZV4579" s="151"/>
      <c r="RZW4579" s="151"/>
      <c r="RZX4579" s="151"/>
      <c r="RZY4579" s="151"/>
      <c r="RZZ4579" s="151"/>
      <c r="SAA4579" s="151"/>
      <c r="SAB4579" s="151"/>
      <c r="SAC4579" s="151"/>
      <c r="SAD4579" s="151"/>
      <c r="SAE4579" s="151"/>
      <c r="SAF4579" s="151"/>
      <c r="SAG4579" s="151"/>
      <c r="SAH4579" s="151"/>
      <c r="SAI4579" s="151"/>
      <c r="SAJ4579" s="151"/>
      <c r="SAK4579" s="151"/>
      <c r="SAL4579" s="151"/>
      <c r="SAM4579" s="151"/>
      <c r="SAN4579" s="151"/>
      <c r="SAO4579" s="151"/>
      <c r="SAP4579" s="151"/>
      <c r="SAQ4579" s="151"/>
      <c r="SAR4579" s="151"/>
      <c r="SAS4579" s="151"/>
      <c r="SAT4579" s="151"/>
      <c r="SAU4579" s="151"/>
      <c r="SAV4579" s="151"/>
      <c r="SAW4579" s="151"/>
      <c r="SAX4579" s="151"/>
      <c r="SAY4579" s="151"/>
      <c r="SAZ4579" s="151"/>
      <c r="SBA4579" s="151"/>
      <c r="SBB4579" s="151"/>
      <c r="SBC4579" s="151"/>
      <c r="SBD4579" s="151"/>
      <c r="SBE4579" s="151"/>
      <c r="SBF4579" s="151"/>
      <c r="SBG4579" s="151"/>
      <c r="SBH4579" s="151"/>
      <c r="SBI4579" s="151"/>
      <c r="SBJ4579" s="151"/>
      <c r="SBK4579" s="151"/>
      <c r="SBL4579" s="151"/>
      <c r="SBM4579" s="151"/>
      <c r="SBN4579" s="151"/>
      <c r="SBO4579" s="151"/>
      <c r="SBP4579" s="151"/>
      <c r="SBQ4579" s="151"/>
      <c r="SBR4579" s="151"/>
      <c r="SBS4579" s="151"/>
      <c r="SBT4579" s="151"/>
      <c r="SBU4579" s="151"/>
      <c r="SBV4579" s="151"/>
      <c r="SBW4579" s="151"/>
      <c r="SBX4579" s="151"/>
      <c r="SBY4579" s="151"/>
      <c r="SBZ4579" s="151"/>
      <c r="SCA4579" s="151"/>
      <c r="SCB4579" s="151"/>
      <c r="SCC4579" s="151"/>
      <c r="SCD4579" s="151"/>
      <c r="SCE4579" s="151"/>
      <c r="SCF4579" s="151"/>
      <c r="SCG4579" s="151"/>
      <c r="SCH4579" s="151"/>
      <c r="SCI4579" s="151"/>
      <c r="SCJ4579" s="151"/>
      <c r="SCK4579" s="151"/>
      <c r="SCL4579" s="151"/>
      <c r="SCM4579" s="151"/>
      <c r="SCN4579" s="151"/>
      <c r="SCO4579" s="151"/>
      <c r="SCP4579" s="151"/>
      <c r="SCQ4579" s="151"/>
      <c r="SCR4579" s="151"/>
      <c r="SCS4579" s="151"/>
      <c r="SCT4579" s="151"/>
      <c r="SCU4579" s="151"/>
      <c r="SCV4579" s="151"/>
      <c r="SCW4579" s="151"/>
      <c r="SCX4579" s="151"/>
      <c r="SCY4579" s="151"/>
      <c r="SCZ4579" s="151"/>
      <c r="SDA4579" s="151"/>
      <c r="SDB4579" s="151"/>
      <c r="SDC4579" s="151"/>
      <c r="SDD4579" s="151"/>
      <c r="SDE4579" s="151"/>
      <c r="SDF4579" s="151"/>
      <c r="SDG4579" s="151"/>
      <c r="SDH4579" s="151"/>
      <c r="SDI4579" s="151"/>
      <c r="SDJ4579" s="151"/>
      <c r="SDK4579" s="151"/>
      <c r="SDL4579" s="151"/>
      <c r="SDM4579" s="151"/>
      <c r="SDN4579" s="151"/>
      <c r="SDO4579" s="151"/>
      <c r="SDP4579" s="151"/>
      <c r="SDQ4579" s="151"/>
      <c r="SDR4579" s="151"/>
      <c r="SDS4579" s="151"/>
      <c r="SDT4579" s="151"/>
      <c r="SDU4579" s="151"/>
      <c r="SDV4579" s="151"/>
      <c r="SDW4579" s="151"/>
      <c r="SDX4579" s="151"/>
      <c r="SDY4579" s="151"/>
      <c r="SDZ4579" s="151"/>
      <c r="SEA4579" s="151"/>
      <c r="SEB4579" s="151"/>
      <c r="SEC4579" s="151"/>
      <c r="SED4579" s="151"/>
      <c r="SEE4579" s="151"/>
      <c r="SEF4579" s="151"/>
      <c r="SEG4579" s="151"/>
      <c r="SEH4579" s="151"/>
      <c r="SEI4579" s="151"/>
      <c r="SEJ4579" s="151"/>
      <c r="SEK4579" s="151"/>
      <c r="SEL4579" s="151"/>
      <c r="SEM4579" s="151"/>
      <c r="SEN4579" s="151"/>
      <c r="SEO4579" s="151"/>
      <c r="SEP4579" s="151"/>
      <c r="SEQ4579" s="151"/>
      <c r="SER4579" s="151"/>
      <c r="SES4579" s="151"/>
      <c r="SET4579" s="151"/>
      <c r="SEU4579" s="151"/>
      <c r="SEV4579" s="151"/>
      <c r="SEW4579" s="151"/>
      <c r="SEX4579" s="151"/>
      <c r="SEY4579" s="151"/>
      <c r="SEZ4579" s="151"/>
      <c r="SFA4579" s="151"/>
      <c r="SFB4579" s="151"/>
      <c r="SFC4579" s="151"/>
      <c r="SFD4579" s="151"/>
      <c r="SFE4579" s="151"/>
      <c r="SFF4579" s="151"/>
      <c r="SFG4579" s="151"/>
      <c r="SFH4579" s="151"/>
      <c r="SFI4579" s="151"/>
      <c r="SFJ4579" s="151"/>
      <c r="SFK4579" s="151"/>
      <c r="SFL4579" s="151"/>
      <c r="SFM4579" s="151"/>
      <c r="SFN4579" s="151"/>
      <c r="SFO4579" s="151"/>
      <c r="SFP4579" s="151"/>
      <c r="SFQ4579" s="151"/>
      <c r="SFR4579" s="151"/>
      <c r="SFS4579" s="151"/>
      <c r="SFT4579" s="151"/>
      <c r="SFU4579" s="151"/>
      <c r="SFV4579" s="151"/>
      <c r="SFW4579" s="151"/>
      <c r="SFX4579" s="151"/>
      <c r="SFY4579" s="151"/>
      <c r="SFZ4579" s="151"/>
      <c r="SGA4579" s="151"/>
      <c r="SGB4579" s="151"/>
      <c r="SGC4579" s="151"/>
      <c r="SGD4579" s="151"/>
      <c r="SGE4579" s="151"/>
      <c r="SGF4579" s="151"/>
      <c r="SGG4579" s="151"/>
      <c r="SGH4579" s="151"/>
      <c r="SGI4579" s="151"/>
      <c r="SGJ4579" s="151"/>
      <c r="SGK4579" s="151"/>
      <c r="SGL4579" s="151"/>
      <c r="SGM4579" s="151"/>
      <c r="SGN4579" s="151"/>
      <c r="SGO4579" s="151"/>
      <c r="SGP4579" s="151"/>
      <c r="SGQ4579" s="151"/>
      <c r="SGR4579" s="151"/>
      <c r="SGS4579" s="151"/>
      <c r="SGT4579" s="151"/>
      <c r="SGU4579" s="151"/>
      <c r="SGV4579" s="151"/>
      <c r="SGW4579" s="151"/>
      <c r="SGX4579" s="151"/>
      <c r="SGY4579" s="151"/>
      <c r="SGZ4579" s="151"/>
      <c r="SHA4579" s="151"/>
      <c r="SHB4579" s="151"/>
      <c r="SHC4579" s="151"/>
      <c r="SHD4579" s="151"/>
      <c r="SHE4579" s="151"/>
      <c r="SHF4579" s="151"/>
      <c r="SHG4579" s="151"/>
      <c r="SHH4579" s="151"/>
      <c r="SHI4579" s="151"/>
      <c r="SHJ4579" s="151"/>
      <c r="SHK4579" s="151"/>
      <c r="SHL4579" s="151"/>
      <c r="SHM4579" s="151"/>
      <c r="SHN4579" s="151"/>
      <c r="SHO4579" s="151"/>
      <c r="SHP4579" s="151"/>
      <c r="SHQ4579" s="151"/>
      <c r="SHR4579" s="151"/>
      <c r="SHS4579" s="151"/>
      <c r="SHT4579" s="151"/>
      <c r="SHU4579" s="151"/>
      <c r="SHV4579" s="151"/>
      <c r="SHW4579" s="151"/>
      <c r="SHX4579" s="151"/>
      <c r="SHY4579" s="151"/>
      <c r="SHZ4579" s="151"/>
      <c r="SIA4579" s="151"/>
      <c r="SIB4579" s="151"/>
      <c r="SIC4579" s="151"/>
      <c r="SID4579" s="151"/>
      <c r="SIE4579" s="151"/>
      <c r="SIF4579" s="151"/>
      <c r="SIG4579" s="151"/>
      <c r="SIH4579" s="151"/>
      <c r="SII4579" s="151"/>
      <c r="SIJ4579" s="151"/>
      <c r="SIK4579" s="151"/>
      <c r="SIL4579" s="151"/>
      <c r="SIM4579" s="151"/>
      <c r="SIN4579" s="151"/>
      <c r="SIO4579" s="151"/>
      <c r="SIP4579" s="151"/>
      <c r="SIQ4579" s="151"/>
      <c r="SIR4579" s="151"/>
      <c r="SIS4579" s="151"/>
      <c r="SIT4579" s="151"/>
      <c r="SIU4579" s="151"/>
      <c r="SIV4579" s="151"/>
      <c r="SIW4579" s="151"/>
      <c r="SIX4579" s="151"/>
      <c r="SIY4579" s="151"/>
      <c r="SIZ4579" s="151"/>
      <c r="SJA4579" s="151"/>
      <c r="SJB4579" s="151"/>
      <c r="SJC4579" s="151"/>
      <c r="SJD4579" s="151"/>
      <c r="SJE4579" s="151"/>
      <c r="SJF4579" s="151"/>
      <c r="SJG4579" s="151"/>
      <c r="SJH4579" s="151"/>
      <c r="SJI4579" s="151"/>
      <c r="SJJ4579" s="151"/>
      <c r="SJK4579" s="151"/>
      <c r="SJL4579" s="151"/>
      <c r="SJM4579" s="151"/>
      <c r="SJN4579" s="151"/>
      <c r="SJO4579" s="151"/>
      <c r="SJP4579" s="151"/>
      <c r="SJQ4579" s="151"/>
      <c r="SJR4579" s="151"/>
      <c r="SJS4579" s="151"/>
      <c r="SJT4579" s="151"/>
      <c r="SJU4579" s="151"/>
      <c r="SJV4579" s="151"/>
      <c r="SJW4579" s="151"/>
      <c r="SJX4579" s="151"/>
      <c r="SJY4579" s="151"/>
      <c r="SJZ4579" s="151"/>
      <c r="SKA4579" s="151"/>
      <c r="SKB4579" s="151"/>
      <c r="SKC4579" s="151"/>
      <c r="SKD4579" s="151"/>
      <c r="SKE4579" s="151"/>
      <c r="SKF4579" s="151"/>
      <c r="SKG4579" s="151"/>
      <c r="SKH4579" s="151"/>
      <c r="SKI4579" s="151"/>
      <c r="SKJ4579" s="151"/>
      <c r="SKK4579" s="151"/>
      <c r="SKL4579" s="151"/>
      <c r="SKM4579" s="151"/>
      <c r="SKN4579" s="151"/>
      <c r="SKO4579" s="151"/>
      <c r="SKP4579" s="151"/>
      <c r="SKQ4579" s="151"/>
      <c r="SKR4579" s="151"/>
      <c r="SKS4579" s="151"/>
      <c r="SKT4579" s="151"/>
      <c r="SKU4579" s="151"/>
      <c r="SKV4579" s="151"/>
      <c r="SKW4579" s="151"/>
      <c r="SKX4579" s="151"/>
      <c r="SKY4579" s="151"/>
      <c r="SKZ4579" s="151"/>
      <c r="SLA4579" s="151"/>
      <c r="SLB4579" s="151"/>
      <c r="SLC4579" s="151"/>
      <c r="SLD4579" s="151"/>
      <c r="SLE4579" s="151"/>
      <c r="SLF4579" s="151"/>
      <c r="SLG4579" s="151"/>
      <c r="SLH4579" s="151"/>
      <c r="SLI4579" s="151"/>
      <c r="SLJ4579" s="151"/>
      <c r="SLK4579" s="151"/>
      <c r="SLL4579" s="151"/>
      <c r="SLM4579" s="151"/>
      <c r="SLN4579" s="151"/>
      <c r="SLO4579" s="151"/>
      <c r="SLP4579" s="151"/>
      <c r="SLQ4579" s="151"/>
      <c r="SLR4579" s="151"/>
      <c r="SLS4579" s="151"/>
      <c r="SLT4579" s="151"/>
      <c r="SLU4579" s="151"/>
      <c r="SLV4579" s="151"/>
      <c r="SLW4579" s="151"/>
      <c r="SLX4579" s="151"/>
      <c r="SLY4579" s="151"/>
      <c r="SLZ4579" s="151"/>
      <c r="SMA4579" s="151"/>
      <c r="SMB4579" s="151"/>
      <c r="SMC4579" s="151"/>
      <c r="SMD4579" s="151"/>
      <c r="SME4579" s="151"/>
      <c r="SMF4579" s="151"/>
      <c r="SMG4579" s="151"/>
      <c r="SMH4579" s="151"/>
      <c r="SMI4579" s="151"/>
      <c r="SMJ4579" s="151"/>
      <c r="SMK4579" s="151"/>
      <c r="SML4579" s="151"/>
      <c r="SMM4579" s="151"/>
      <c r="SMN4579" s="151"/>
      <c r="SMO4579" s="151"/>
      <c r="SMP4579" s="151"/>
      <c r="SMQ4579" s="151"/>
      <c r="SMR4579" s="151"/>
      <c r="SMS4579" s="151"/>
      <c r="SMT4579" s="151"/>
      <c r="SMU4579" s="151"/>
      <c r="SMV4579" s="151"/>
      <c r="SMW4579" s="151"/>
      <c r="SMX4579" s="151"/>
      <c r="SMY4579" s="151"/>
      <c r="SMZ4579" s="151"/>
      <c r="SNA4579" s="151"/>
      <c r="SNB4579" s="151"/>
      <c r="SNC4579" s="151"/>
      <c r="SND4579" s="151"/>
      <c r="SNE4579" s="151"/>
      <c r="SNF4579" s="151"/>
      <c r="SNG4579" s="151"/>
      <c r="SNH4579" s="151"/>
      <c r="SNI4579" s="151"/>
      <c r="SNJ4579" s="151"/>
      <c r="SNK4579" s="151"/>
      <c r="SNL4579" s="151"/>
      <c r="SNM4579" s="151"/>
      <c r="SNN4579" s="151"/>
      <c r="SNO4579" s="151"/>
      <c r="SNP4579" s="151"/>
      <c r="SNQ4579" s="151"/>
      <c r="SNR4579" s="151"/>
      <c r="SNS4579" s="151"/>
      <c r="SNT4579" s="151"/>
      <c r="SNU4579" s="151"/>
      <c r="SNV4579" s="151"/>
      <c r="SNW4579" s="151"/>
      <c r="SNX4579" s="151"/>
      <c r="SNY4579" s="151"/>
      <c r="SNZ4579" s="151"/>
      <c r="SOA4579" s="151"/>
      <c r="SOB4579" s="151"/>
      <c r="SOC4579" s="151"/>
      <c r="SOD4579" s="151"/>
      <c r="SOE4579" s="151"/>
      <c r="SOF4579" s="151"/>
      <c r="SOG4579" s="151"/>
      <c r="SOH4579" s="151"/>
      <c r="SOI4579" s="151"/>
      <c r="SOJ4579" s="151"/>
      <c r="SOK4579" s="151"/>
      <c r="SOL4579" s="151"/>
      <c r="SOM4579" s="151"/>
      <c r="SON4579" s="151"/>
      <c r="SOO4579" s="151"/>
      <c r="SOP4579" s="151"/>
      <c r="SOQ4579" s="151"/>
      <c r="SOR4579" s="151"/>
      <c r="SOS4579" s="151"/>
      <c r="SOT4579" s="151"/>
      <c r="SOU4579" s="151"/>
      <c r="SOV4579" s="151"/>
      <c r="SOW4579" s="151"/>
      <c r="SOX4579" s="151"/>
      <c r="SOY4579" s="151"/>
      <c r="SOZ4579" s="151"/>
      <c r="SPA4579" s="151"/>
      <c r="SPB4579" s="151"/>
      <c r="SPC4579" s="151"/>
      <c r="SPD4579" s="151"/>
      <c r="SPE4579" s="151"/>
      <c r="SPF4579" s="151"/>
      <c r="SPG4579" s="151"/>
      <c r="SPH4579" s="151"/>
      <c r="SPI4579" s="151"/>
      <c r="SPJ4579" s="151"/>
      <c r="SPK4579" s="151"/>
      <c r="SPL4579" s="151"/>
      <c r="SPM4579" s="151"/>
      <c r="SPN4579" s="151"/>
      <c r="SPO4579" s="151"/>
      <c r="SPP4579" s="151"/>
      <c r="SPQ4579" s="151"/>
      <c r="SPR4579" s="151"/>
      <c r="SPS4579" s="151"/>
      <c r="SPT4579" s="151"/>
      <c r="SPU4579" s="151"/>
      <c r="SPV4579" s="151"/>
      <c r="SPW4579" s="151"/>
      <c r="SPX4579" s="151"/>
      <c r="SPY4579" s="151"/>
      <c r="SPZ4579" s="151"/>
      <c r="SQA4579" s="151"/>
      <c r="SQB4579" s="151"/>
      <c r="SQC4579" s="151"/>
      <c r="SQD4579" s="151"/>
      <c r="SQE4579" s="151"/>
      <c r="SQF4579" s="151"/>
      <c r="SQG4579" s="151"/>
      <c r="SQH4579" s="151"/>
      <c r="SQI4579" s="151"/>
      <c r="SQJ4579" s="151"/>
      <c r="SQK4579" s="151"/>
      <c r="SQL4579" s="151"/>
      <c r="SQM4579" s="151"/>
      <c r="SQN4579" s="151"/>
      <c r="SQO4579" s="151"/>
      <c r="SQP4579" s="151"/>
      <c r="SQQ4579" s="151"/>
      <c r="SQR4579" s="151"/>
      <c r="SQS4579" s="151"/>
      <c r="SQT4579" s="151"/>
      <c r="SQU4579" s="151"/>
      <c r="SQV4579" s="151"/>
      <c r="SQW4579" s="151"/>
      <c r="SQX4579" s="151"/>
      <c r="SQY4579" s="151"/>
      <c r="SQZ4579" s="151"/>
      <c r="SRA4579" s="151"/>
      <c r="SRB4579" s="151"/>
      <c r="SRC4579" s="151"/>
      <c r="SRD4579" s="151"/>
      <c r="SRE4579" s="151"/>
      <c r="SRF4579" s="151"/>
      <c r="SRG4579" s="151"/>
      <c r="SRH4579" s="151"/>
      <c r="SRI4579" s="151"/>
      <c r="SRJ4579" s="151"/>
      <c r="SRK4579" s="151"/>
      <c r="SRL4579" s="151"/>
      <c r="SRM4579" s="151"/>
      <c r="SRN4579" s="151"/>
      <c r="SRO4579" s="151"/>
      <c r="SRP4579" s="151"/>
      <c r="SRQ4579" s="151"/>
      <c r="SRR4579" s="151"/>
      <c r="SRS4579" s="151"/>
      <c r="SRT4579" s="151"/>
      <c r="SRU4579" s="151"/>
      <c r="SRV4579" s="151"/>
      <c r="SRW4579" s="151"/>
      <c r="SRX4579" s="151"/>
      <c r="SRY4579" s="151"/>
      <c r="SRZ4579" s="151"/>
      <c r="SSA4579" s="151"/>
      <c r="SSB4579" s="151"/>
      <c r="SSC4579" s="151"/>
      <c r="SSD4579" s="151"/>
      <c r="SSE4579" s="151"/>
      <c r="SSF4579" s="151"/>
      <c r="SSG4579" s="151"/>
      <c r="SSH4579" s="151"/>
      <c r="SSI4579" s="151"/>
      <c r="SSJ4579" s="151"/>
      <c r="SSK4579" s="151"/>
      <c r="SSL4579" s="151"/>
      <c r="SSM4579" s="151"/>
      <c r="SSN4579" s="151"/>
      <c r="SSO4579" s="151"/>
      <c r="SSP4579" s="151"/>
      <c r="SSQ4579" s="151"/>
      <c r="SSR4579" s="151"/>
      <c r="SSS4579" s="151"/>
      <c r="SST4579" s="151"/>
      <c r="SSU4579" s="151"/>
      <c r="SSV4579" s="151"/>
      <c r="SSW4579" s="151"/>
      <c r="SSX4579" s="151"/>
      <c r="SSY4579" s="151"/>
      <c r="SSZ4579" s="151"/>
      <c r="STA4579" s="151"/>
      <c r="STB4579" s="151"/>
      <c r="STC4579" s="151"/>
      <c r="STD4579" s="151"/>
      <c r="STE4579" s="151"/>
      <c r="STF4579" s="151"/>
      <c r="STG4579" s="151"/>
      <c r="STH4579" s="151"/>
      <c r="STI4579" s="151"/>
      <c r="STJ4579" s="151"/>
      <c r="STK4579" s="151"/>
      <c r="STL4579" s="151"/>
      <c r="STM4579" s="151"/>
      <c r="STN4579" s="151"/>
      <c r="STO4579" s="151"/>
      <c r="STP4579" s="151"/>
      <c r="STQ4579" s="151"/>
      <c r="STR4579" s="151"/>
      <c r="STS4579" s="151"/>
      <c r="STT4579" s="151"/>
      <c r="STU4579" s="151"/>
      <c r="STV4579" s="151"/>
      <c r="STW4579" s="151"/>
      <c r="STX4579" s="151"/>
      <c r="STY4579" s="151"/>
      <c r="STZ4579" s="151"/>
      <c r="SUA4579" s="151"/>
      <c r="SUB4579" s="151"/>
      <c r="SUC4579" s="151"/>
      <c r="SUD4579" s="151"/>
      <c r="SUE4579" s="151"/>
      <c r="SUF4579" s="151"/>
      <c r="SUG4579" s="151"/>
      <c r="SUH4579" s="151"/>
      <c r="SUI4579" s="151"/>
      <c r="SUJ4579" s="151"/>
      <c r="SUK4579" s="151"/>
      <c r="SUL4579" s="151"/>
      <c r="SUM4579" s="151"/>
      <c r="SUN4579" s="151"/>
      <c r="SUO4579" s="151"/>
      <c r="SUP4579" s="151"/>
      <c r="SUQ4579" s="151"/>
      <c r="SUR4579" s="151"/>
      <c r="SUS4579" s="151"/>
      <c r="SUT4579" s="151"/>
      <c r="SUU4579" s="151"/>
      <c r="SUV4579" s="151"/>
      <c r="SUW4579" s="151"/>
      <c r="SUX4579" s="151"/>
      <c r="SUY4579" s="151"/>
      <c r="SUZ4579" s="151"/>
      <c r="SVA4579" s="151"/>
      <c r="SVB4579" s="151"/>
      <c r="SVC4579" s="151"/>
      <c r="SVD4579" s="151"/>
      <c r="SVE4579" s="151"/>
      <c r="SVF4579" s="151"/>
      <c r="SVG4579" s="151"/>
      <c r="SVH4579" s="151"/>
      <c r="SVI4579" s="151"/>
      <c r="SVJ4579" s="151"/>
      <c r="SVK4579" s="151"/>
      <c r="SVL4579" s="151"/>
      <c r="SVM4579" s="151"/>
      <c r="SVN4579" s="151"/>
      <c r="SVO4579" s="151"/>
      <c r="SVP4579" s="151"/>
      <c r="SVQ4579" s="151"/>
      <c r="SVR4579" s="151"/>
      <c r="SVS4579" s="151"/>
      <c r="SVT4579" s="151"/>
      <c r="SVU4579" s="151"/>
      <c r="SVV4579" s="151"/>
      <c r="SVW4579" s="151"/>
      <c r="SVX4579" s="151"/>
      <c r="SVY4579" s="151"/>
      <c r="SVZ4579" s="151"/>
      <c r="SWA4579" s="151"/>
      <c r="SWB4579" s="151"/>
      <c r="SWC4579" s="151"/>
      <c r="SWD4579" s="151"/>
      <c r="SWE4579" s="151"/>
      <c r="SWF4579" s="151"/>
      <c r="SWG4579" s="151"/>
      <c r="SWH4579" s="151"/>
      <c r="SWI4579" s="151"/>
      <c r="SWJ4579" s="151"/>
      <c r="SWK4579" s="151"/>
      <c r="SWL4579" s="151"/>
      <c r="SWM4579" s="151"/>
      <c r="SWN4579" s="151"/>
      <c r="SWO4579" s="151"/>
      <c r="SWP4579" s="151"/>
      <c r="SWQ4579" s="151"/>
      <c r="SWR4579" s="151"/>
      <c r="SWS4579" s="151"/>
      <c r="SWT4579" s="151"/>
      <c r="SWU4579" s="151"/>
      <c r="SWV4579" s="151"/>
      <c r="SWW4579" s="151"/>
      <c r="SWX4579" s="151"/>
      <c r="SWY4579" s="151"/>
      <c r="SWZ4579" s="151"/>
      <c r="SXA4579" s="151"/>
      <c r="SXB4579" s="151"/>
      <c r="SXC4579" s="151"/>
      <c r="SXD4579" s="151"/>
      <c r="SXE4579" s="151"/>
      <c r="SXF4579" s="151"/>
      <c r="SXG4579" s="151"/>
      <c r="SXH4579" s="151"/>
      <c r="SXI4579" s="151"/>
      <c r="SXJ4579" s="151"/>
      <c r="SXK4579" s="151"/>
      <c r="SXL4579" s="151"/>
      <c r="SXM4579" s="151"/>
      <c r="SXN4579" s="151"/>
      <c r="SXO4579" s="151"/>
      <c r="SXP4579" s="151"/>
      <c r="SXQ4579" s="151"/>
      <c r="SXR4579" s="151"/>
      <c r="SXS4579" s="151"/>
      <c r="SXT4579" s="151"/>
      <c r="SXU4579" s="151"/>
      <c r="SXV4579" s="151"/>
      <c r="SXW4579" s="151"/>
      <c r="SXX4579" s="151"/>
      <c r="SXY4579" s="151"/>
      <c r="SXZ4579" s="151"/>
      <c r="SYA4579" s="151"/>
      <c r="SYB4579" s="151"/>
      <c r="SYC4579" s="151"/>
      <c r="SYD4579" s="151"/>
      <c r="SYE4579" s="151"/>
      <c r="SYF4579" s="151"/>
      <c r="SYG4579" s="151"/>
      <c r="SYH4579" s="151"/>
      <c r="SYI4579" s="151"/>
      <c r="SYJ4579" s="151"/>
      <c r="SYK4579" s="151"/>
      <c r="SYL4579" s="151"/>
      <c r="SYM4579" s="151"/>
      <c r="SYN4579" s="151"/>
      <c r="SYO4579" s="151"/>
      <c r="SYP4579" s="151"/>
      <c r="SYQ4579" s="151"/>
      <c r="SYR4579" s="151"/>
      <c r="SYS4579" s="151"/>
      <c r="SYT4579" s="151"/>
      <c r="SYU4579" s="151"/>
      <c r="SYV4579" s="151"/>
      <c r="SYW4579" s="151"/>
      <c r="SYX4579" s="151"/>
      <c r="SYY4579" s="151"/>
      <c r="SYZ4579" s="151"/>
      <c r="SZA4579" s="151"/>
      <c r="SZB4579" s="151"/>
      <c r="SZC4579" s="151"/>
      <c r="SZD4579" s="151"/>
      <c r="SZE4579" s="151"/>
      <c r="SZF4579" s="151"/>
      <c r="SZG4579" s="151"/>
      <c r="SZH4579" s="151"/>
      <c r="SZI4579" s="151"/>
      <c r="SZJ4579" s="151"/>
      <c r="SZK4579" s="151"/>
      <c r="SZL4579" s="151"/>
      <c r="SZM4579" s="151"/>
      <c r="SZN4579" s="151"/>
      <c r="SZO4579" s="151"/>
      <c r="SZP4579" s="151"/>
      <c r="SZQ4579" s="151"/>
      <c r="SZR4579" s="151"/>
      <c r="SZS4579" s="151"/>
      <c r="SZT4579" s="151"/>
      <c r="SZU4579" s="151"/>
      <c r="SZV4579" s="151"/>
      <c r="SZW4579" s="151"/>
      <c r="SZX4579" s="151"/>
      <c r="SZY4579" s="151"/>
      <c r="SZZ4579" s="151"/>
      <c r="TAA4579" s="151"/>
      <c r="TAB4579" s="151"/>
      <c r="TAC4579" s="151"/>
      <c r="TAD4579" s="151"/>
      <c r="TAE4579" s="151"/>
      <c r="TAF4579" s="151"/>
      <c r="TAG4579" s="151"/>
      <c r="TAH4579" s="151"/>
      <c r="TAI4579" s="151"/>
      <c r="TAJ4579" s="151"/>
      <c r="TAK4579" s="151"/>
      <c r="TAL4579" s="151"/>
      <c r="TAM4579" s="151"/>
      <c r="TAN4579" s="151"/>
      <c r="TAO4579" s="151"/>
      <c r="TAP4579" s="151"/>
      <c r="TAQ4579" s="151"/>
      <c r="TAR4579" s="151"/>
      <c r="TAS4579" s="151"/>
      <c r="TAT4579" s="151"/>
      <c r="TAU4579" s="151"/>
      <c r="TAV4579" s="151"/>
      <c r="TAW4579" s="151"/>
      <c r="TAX4579" s="151"/>
      <c r="TAY4579" s="151"/>
      <c r="TAZ4579" s="151"/>
      <c r="TBA4579" s="151"/>
      <c r="TBB4579" s="151"/>
      <c r="TBC4579" s="151"/>
      <c r="TBD4579" s="151"/>
      <c r="TBE4579" s="151"/>
      <c r="TBF4579" s="151"/>
      <c r="TBG4579" s="151"/>
      <c r="TBH4579" s="151"/>
      <c r="TBI4579" s="151"/>
      <c r="TBJ4579" s="151"/>
      <c r="TBK4579" s="151"/>
      <c r="TBL4579" s="151"/>
      <c r="TBM4579" s="151"/>
      <c r="TBN4579" s="151"/>
      <c r="TBO4579" s="151"/>
      <c r="TBP4579" s="151"/>
      <c r="TBQ4579" s="151"/>
      <c r="TBR4579" s="151"/>
      <c r="TBS4579" s="151"/>
      <c r="TBT4579" s="151"/>
      <c r="TBU4579" s="151"/>
      <c r="TBV4579" s="151"/>
      <c r="TBW4579" s="151"/>
      <c r="TBX4579" s="151"/>
      <c r="TBY4579" s="151"/>
      <c r="TBZ4579" s="151"/>
      <c r="TCA4579" s="151"/>
      <c r="TCB4579" s="151"/>
      <c r="TCC4579" s="151"/>
      <c r="TCD4579" s="151"/>
      <c r="TCE4579" s="151"/>
      <c r="TCF4579" s="151"/>
      <c r="TCG4579" s="151"/>
      <c r="TCH4579" s="151"/>
      <c r="TCI4579" s="151"/>
      <c r="TCJ4579" s="151"/>
      <c r="TCK4579" s="151"/>
      <c r="TCL4579" s="151"/>
      <c r="TCM4579" s="151"/>
      <c r="TCN4579" s="151"/>
      <c r="TCO4579" s="151"/>
      <c r="TCP4579" s="151"/>
      <c r="TCQ4579" s="151"/>
      <c r="TCR4579" s="151"/>
      <c r="TCS4579" s="151"/>
      <c r="TCT4579" s="151"/>
      <c r="TCU4579" s="151"/>
      <c r="TCV4579" s="151"/>
      <c r="TCW4579" s="151"/>
      <c r="TCX4579" s="151"/>
      <c r="TCY4579" s="151"/>
      <c r="TCZ4579" s="151"/>
      <c r="TDA4579" s="151"/>
      <c r="TDB4579" s="151"/>
      <c r="TDC4579" s="151"/>
      <c r="TDD4579" s="151"/>
      <c r="TDE4579" s="151"/>
      <c r="TDF4579" s="151"/>
      <c r="TDG4579" s="151"/>
      <c r="TDH4579" s="151"/>
      <c r="TDI4579" s="151"/>
      <c r="TDJ4579" s="151"/>
      <c r="TDK4579" s="151"/>
      <c r="TDL4579" s="151"/>
      <c r="TDM4579" s="151"/>
      <c r="TDN4579" s="151"/>
      <c r="TDO4579" s="151"/>
      <c r="TDP4579" s="151"/>
      <c r="TDQ4579" s="151"/>
      <c r="TDR4579" s="151"/>
      <c r="TDS4579" s="151"/>
      <c r="TDT4579" s="151"/>
      <c r="TDU4579" s="151"/>
      <c r="TDV4579" s="151"/>
      <c r="TDW4579" s="151"/>
      <c r="TDX4579" s="151"/>
      <c r="TDY4579" s="151"/>
      <c r="TDZ4579" s="151"/>
      <c r="TEA4579" s="151"/>
      <c r="TEB4579" s="151"/>
      <c r="TEC4579" s="151"/>
      <c r="TED4579" s="151"/>
      <c r="TEE4579" s="151"/>
      <c r="TEF4579" s="151"/>
      <c r="TEG4579" s="151"/>
      <c r="TEH4579" s="151"/>
      <c r="TEI4579" s="151"/>
      <c r="TEJ4579" s="151"/>
      <c r="TEK4579" s="151"/>
      <c r="TEL4579" s="151"/>
      <c r="TEM4579" s="151"/>
      <c r="TEN4579" s="151"/>
      <c r="TEO4579" s="151"/>
      <c r="TEP4579" s="151"/>
      <c r="TEQ4579" s="151"/>
      <c r="TER4579" s="151"/>
      <c r="TES4579" s="151"/>
      <c r="TET4579" s="151"/>
      <c r="TEU4579" s="151"/>
      <c r="TEV4579" s="151"/>
      <c r="TEW4579" s="151"/>
      <c r="TEX4579" s="151"/>
      <c r="TEY4579" s="151"/>
      <c r="TEZ4579" s="151"/>
      <c r="TFA4579" s="151"/>
      <c r="TFB4579" s="151"/>
      <c r="TFC4579" s="151"/>
      <c r="TFD4579" s="151"/>
      <c r="TFE4579" s="151"/>
      <c r="TFF4579" s="151"/>
      <c r="TFG4579" s="151"/>
      <c r="TFH4579" s="151"/>
      <c r="TFI4579" s="151"/>
      <c r="TFJ4579" s="151"/>
      <c r="TFK4579" s="151"/>
      <c r="TFL4579" s="151"/>
      <c r="TFM4579" s="151"/>
      <c r="TFN4579" s="151"/>
      <c r="TFO4579" s="151"/>
      <c r="TFP4579" s="151"/>
      <c r="TFQ4579" s="151"/>
      <c r="TFR4579" s="151"/>
      <c r="TFS4579" s="151"/>
      <c r="TFT4579" s="151"/>
      <c r="TFU4579" s="151"/>
      <c r="TFV4579" s="151"/>
      <c r="TFW4579" s="151"/>
      <c r="TFX4579" s="151"/>
      <c r="TFY4579" s="151"/>
      <c r="TFZ4579" s="151"/>
      <c r="TGA4579" s="151"/>
      <c r="TGB4579" s="151"/>
      <c r="TGC4579" s="151"/>
      <c r="TGD4579" s="151"/>
      <c r="TGE4579" s="151"/>
      <c r="TGF4579" s="151"/>
      <c r="TGG4579" s="151"/>
      <c r="TGH4579" s="151"/>
      <c r="TGI4579" s="151"/>
      <c r="TGJ4579" s="151"/>
      <c r="TGK4579" s="151"/>
      <c r="TGL4579" s="151"/>
      <c r="TGM4579" s="151"/>
      <c r="TGN4579" s="151"/>
      <c r="TGO4579" s="151"/>
      <c r="TGP4579" s="151"/>
      <c r="TGQ4579" s="151"/>
      <c r="TGR4579" s="151"/>
      <c r="TGS4579" s="151"/>
      <c r="TGT4579" s="151"/>
      <c r="TGU4579" s="151"/>
      <c r="TGV4579" s="151"/>
      <c r="TGW4579" s="151"/>
      <c r="TGX4579" s="151"/>
      <c r="TGY4579" s="151"/>
      <c r="TGZ4579" s="151"/>
      <c r="THA4579" s="151"/>
      <c r="THB4579" s="151"/>
      <c r="THC4579" s="151"/>
      <c r="THD4579" s="151"/>
      <c r="THE4579" s="151"/>
      <c r="THF4579" s="151"/>
      <c r="THG4579" s="151"/>
      <c r="THH4579" s="151"/>
      <c r="THI4579" s="151"/>
      <c r="THJ4579" s="151"/>
      <c r="THK4579" s="151"/>
      <c r="THL4579" s="151"/>
      <c r="THM4579" s="151"/>
      <c r="THN4579" s="151"/>
      <c r="THO4579" s="151"/>
      <c r="THP4579" s="151"/>
      <c r="THQ4579" s="151"/>
      <c r="THR4579" s="151"/>
      <c r="THS4579" s="151"/>
      <c r="THT4579" s="151"/>
      <c r="THU4579" s="151"/>
      <c r="THV4579" s="151"/>
      <c r="THW4579" s="151"/>
      <c r="THX4579" s="151"/>
      <c r="THY4579" s="151"/>
      <c r="THZ4579" s="151"/>
      <c r="TIA4579" s="151"/>
      <c r="TIB4579" s="151"/>
      <c r="TIC4579" s="151"/>
      <c r="TID4579" s="151"/>
      <c r="TIE4579" s="151"/>
      <c r="TIF4579" s="151"/>
      <c r="TIG4579" s="151"/>
      <c r="TIH4579" s="151"/>
      <c r="TII4579" s="151"/>
      <c r="TIJ4579" s="151"/>
      <c r="TIK4579" s="151"/>
      <c r="TIL4579" s="151"/>
      <c r="TIM4579" s="151"/>
      <c r="TIN4579" s="151"/>
      <c r="TIO4579" s="151"/>
      <c r="TIP4579" s="151"/>
      <c r="TIQ4579" s="151"/>
      <c r="TIR4579" s="151"/>
      <c r="TIS4579" s="151"/>
      <c r="TIT4579" s="151"/>
      <c r="TIU4579" s="151"/>
      <c r="TIV4579" s="151"/>
      <c r="TIW4579" s="151"/>
      <c r="TIX4579" s="151"/>
      <c r="TIY4579" s="151"/>
      <c r="TIZ4579" s="151"/>
      <c r="TJA4579" s="151"/>
      <c r="TJB4579" s="151"/>
      <c r="TJC4579" s="151"/>
      <c r="TJD4579" s="151"/>
      <c r="TJE4579" s="151"/>
      <c r="TJF4579" s="151"/>
      <c r="TJG4579" s="151"/>
      <c r="TJH4579" s="151"/>
      <c r="TJI4579" s="151"/>
      <c r="TJJ4579" s="151"/>
      <c r="TJK4579" s="151"/>
      <c r="TJL4579" s="151"/>
      <c r="TJM4579" s="151"/>
      <c r="TJN4579" s="151"/>
      <c r="TJO4579" s="151"/>
      <c r="TJP4579" s="151"/>
      <c r="TJQ4579" s="151"/>
      <c r="TJR4579" s="151"/>
      <c r="TJS4579" s="151"/>
      <c r="TJT4579" s="151"/>
      <c r="TJU4579" s="151"/>
      <c r="TJV4579" s="151"/>
      <c r="TJW4579" s="151"/>
      <c r="TJX4579" s="151"/>
      <c r="TJY4579" s="151"/>
      <c r="TJZ4579" s="151"/>
      <c r="TKA4579" s="151"/>
      <c r="TKB4579" s="151"/>
      <c r="TKC4579" s="151"/>
      <c r="TKD4579" s="151"/>
      <c r="TKE4579" s="151"/>
      <c r="TKF4579" s="151"/>
      <c r="TKG4579" s="151"/>
      <c r="TKH4579" s="151"/>
      <c r="TKI4579" s="151"/>
      <c r="TKJ4579" s="151"/>
      <c r="TKK4579" s="151"/>
      <c r="TKL4579" s="151"/>
      <c r="TKM4579" s="151"/>
      <c r="TKN4579" s="151"/>
      <c r="TKO4579" s="151"/>
      <c r="TKP4579" s="151"/>
      <c r="TKQ4579" s="151"/>
      <c r="TKR4579" s="151"/>
      <c r="TKS4579" s="151"/>
      <c r="TKT4579" s="151"/>
      <c r="TKU4579" s="151"/>
      <c r="TKV4579" s="151"/>
      <c r="TKW4579" s="151"/>
      <c r="TKX4579" s="151"/>
      <c r="TKY4579" s="151"/>
      <c r="TKZ4579" s="151"/>
      <c r="TLA4579" s="151"/>
      <c r="TLB4579" s="151"/>
      <c r="TLC4579" s="151"/>
      <c r="TLD4579" s="151"/>
      <c r="TLE4579" s="151"/>
      <c r="TLF4579" s="151"/>
      <c r="TLG4579" s="151"/>
      <c r="TLH4579" s="151"/>
      <c r="TLI4579" s="151"/>
      <c r="TLJ4579" s="151"/>
      <c r="TLK4579" s="151"/>
      <c r="TLL4579" s="151"/>
      <c r="TLM4579" s="151"/>
      <c r="TLN4579" s="151"/>
      <c r="TLO4579" s="151"/>
      <c r="TLP4579" s="151"/>
      <c r="TLQ4579" s="151"/>
      <c r="TLR4579" s="151"/>
      <c r="TLS4579" s="151"/>
      <c r="TLT4579" s="151"/>
      <c r="TLU4579" s="151"/>
      <c r="TLV4579" s="151"/>
      <c r="TLW4579" s="151"/>
      <c r="TLX4579" s="151"/>
      <c r="TLY4579" s="151"/>
      <c r="TLZ4579" s="151"/>
      <c r="TMA4579" s="151"/>
      <c r="TMB4579" s="151"/>
      <c r="TMC4579" s="151"/>
      <c r="TMD4579" s="151"/>
      <c r="TME4579" s="151"/>
      <c r="TMF4579" s="151"/>
      <c r="TMG4579" s="151"/>
      <c r="TMH4579" s="151"/>
      <c r="TMI4579" s="151"/>
      <c r="TMJ4579" s="151"/>
      <c r="TMK4579" s="151"/>
      <c r="TML4579" s="151"/>
      <c r="TMM4579" s="151"/>
      <c r="TMN4579" s="151"/>
      <c r="TMO4579" s="151"/>
      <c r="TMP4579" s="151"/>
      <c r="TMQ4579" s="151"/>
      <c r="TMR4579" s="151"/>
      <c r="TMS4579" s="151"/>
      <c r="TMT4579" s="151"/>
      <c r="TMU4579" s="151"/>
      <c r="TMV4579" s="151"/>
      <c r="TMW4579" s="151"/>
      <c r="TMX4579" s="151"/>
      <c r="TMY4579" s="151"/>
      <c r="TMZ4579" s="151"/>
      <c r="TNA4579" s="151"/>
      <c r="TNB4579" s="151"/>
      <c r="TNC4579" s="151"/>
      <c r="TND4579" s="151"/>
      <c r="TNE4579" s="151"/>
      <c r="TNF4579" s="151"/>
      <c r="TNG4579" s="151"/>
      <c r="TNH4579" s="151"/>
      <c r="TNI4579" s="151"/>
      <c r="TNJ4579" s="151"/>
      <c r="TNK4579" s="151"/>
      <c r="TNL4579" s="151"/>
      <c r="TNM4579" s="151"/>
      <c r="TNN4579" s="151"/>
      <c r="TNO4579" s="151"/>
      <c r="TNP4579" s="151"/>
      <c r="TNQ4579" s="151"/>
      <c r="TNR4579" s="151"/>
      <c r="TNS4579" s="151"/>
      <c r="TNT4579" s="151"/>
      <c r="TNU4579" s="151"/>
      <c r="TNV4579" s="151"/>
      <c r="TNW4579" s="151"/>
      <c r="TNX4579" s="151"/>
      <c r="TNY4579" s="151"/>
      <c r="TNZ4579" s="151"/>
      <c r="TOA4579" s="151"/>
      <c r="TOB4579" s="151"/>
      <c r="TOC4579" s="151"/>
      <c r="TOD4579" s="151"/>
      <c r="TOE4579" s="151"/>
      <c r="TOF4579" s="151"/>
      <c r="TOG4579" s="151"/>
      <c r="TOH4579" s="151"/>
      <c r="TOI4579" s="151"/>
      <c r="TOJ4579" s="151"/>
      <c r="TOK4579" s="151"/>
      <c r="TOL4579" s="151"/>
      <c r="TOM4579" s="151"/>
      <c r="TON4579" s="151"/>
      <c r="TOO4579" s="151"/>
      <c r="TOP4579" s="151"/>
      <c r="TOQ4579" s="151"/>
      <c r="TOR4579" s="151"/>
      <c r="TOS4579" s="151"/>
      <c r="TOT4579" s="151"/>
      <c r="TOU4579" s="151"/>
      <c r="TOV4579" s="151"/>
      <c r="TOW4579" s="151"/>
      <c r="TOX4579" s="151"/>
      <c r="TOY4579" s="151"/>
      <c r="TOZ4579" s="151"/>
      <c r="TPA4579" s="151"/>
      <c r="TPB4579" s="151"/>
      <c r="TPC4579" s="151"/>
      <c r="TPD4579" s="151"/>
      <c r="TPE4579" s="151"/>
      <c r="TPF4579" s="151"/>
      <c r="TPG4579" s="151"/>
      <c r="TPH4579" s="151"/>
      <c r="TPI4579" s="151"/>
      <c r="TPJ4579" s="151"/>
      <c r="TPK4579" s="151"/>
      <c r="TPL4579" s="151"/>
      <c r="TPM4579" s="151"/>
      <c r="TPN4579" s="151"/>
      <c r="TPO4579" s="151"/>
      <c r="TPP4579" s="151"/>
      <c r="TPQ4579" s="151"/>
      <c r="TPR4579" s="151"/>
      <c r="TPS4579" s="151"/>
      <c r="TPT4579" s="151"/>
      <c r="TPU4579" s="151"/>
      <c r="TPV4579" s="151"/>
      <c r="TPW4579" s="151"/>
      <c r="TPX4579" s="151"/>
      <c r="TPY4579" s="151"/>
      <c r="TPZ4579" s="151"/>
      <c r="TQA4579" s="151"/>
      <c r="TQB4579" s="151"/>
      <c r="TQC4579" s="151"/>
      <c r="TQD4579" s="151"/>
      <c r="TQE4579" s="151"/>
      <c r="TQF4579" s="151"/>
      <c r="TQG4579" s="151"/>
      <c r="TQH4579" s="151"/>
      <c r="TQI4579" s="151"/>
      <c r="TQJ4579" s="151"/>
      <c r="TQK4579" s="151"/>
      <c r="TQL4579" s="151"/>
      <c r="TQM4579" s="151"/>
      <c r="TQN4579" s="151"/>
      <c r="TQO4579" s="151"/>
      <c r="TQP4579" s="151"/>
      <c r="TQQ4579" s="151"/>
      <c r="TQR4579" s="151"/>
      <c r="TQS4579" s="151"/>
      <c r="TQT4579" s="151"/>
      <c r="TQU4579" s="151"/>
      <c r="TQV4579" s="151"/>
      <c r="TQW4579" s="151"/>
      <c r="TQX4579" s="151"/>
      <c r="TQY4579" s="151"/>
      <c r="TQZ4579" s="151"/>
      <c r="TRA4579" s="151"/>
      <c r="TRB4579" s="151"/>
      <c r="TRC4579" s="151"/>
      <c r="TRD4579" s="151"/>
      <c r="TRE4579" s="151"/>
      <c r="TRF4579" s="151"/>
      <c r="TRG4579" s="151"/>
      <c r="TRH4579" s="151"/>
      <c r="TRI4579" s="151"/>
      <c r="TRJ4579" s="151"/>
      <c r="TRK4579" s="151"/>
      <c r="TRL4579" s="151"/>
      <c r="TRM4579" s="151"/>
      <c r="TRN4579" s="151"/>
      <c r="TRO4579" s="151"/>
      <c r="TRP4579" s="151"/>
      <c r="TRQ4579" s="151"/>
      <c r="TRR4579" s="151"/>
      <c r="TRS4579" s="151"/>
      <c r="TRT4579" s="151"/>
      <c r="TRU4579" s="151"/>
      <c r="TRV4579" s="151"/>
      <c r="TRW4579" s="151"/>
      <c r="TRX4579" s="151"/>
      <c r="TRY4579" s="151"/>
      <c r="TRZ4579" s="151"/>
      <c r="TSA4579" s="151"/>
      <c r="TSB4579" s="151"/>
      <c r="TSC4579" s="151"/>
      <c r="TSD4579" s="151"/>
      <c r="TSE4579" s="151"/>
      <c r="TSF4579" s="151"/>
      <c r="TSG4579" s="151"/>
      <c r="TSH4579" s="151"/>
      <c r="TSI4579" s="151"/>
      <c r="TSJ4579" s="151"/>
      <c r="TSK4579" s="151"/>
      <c r="TSL4579" s="151"/>
      <c r="TSM4579" s="151"/>
      <c r="TSN4579" s="151"/>
      <c r="TSO4579" s="151"/>
      <c r="TSP4579" s="151"/>
      <c r="TSQ4579" s="151"/>
      <c r="TSR4579" s="151"/>
      <c r="TSS4579" s="151"/>
      <c r="TST4579" s="151"/>
      <c r="TSU4579" s="151"/>
      <c r="TSV4579" s="151"/>
      <c r="TSW4579" s="151"/>
      <c r="TSX4579" s="151"/>
      <c r="TSY4579" s="151"/>
      <c r="TSZ4579" s="151"/>
      <c r="TTA4579" s="151"/>
      <c r="TTB4579" s="151"/>
      <c r="TTC4579" s="151"/>
      <c r="TTD4579" s="151"/>
      <c r="TTE4579" s="151"/>
      <c r="TTF4579" s="151"/>
      <c r="TTG4579" s="151"/>
      <c r="TTH4579" s="151"/>
      <c r="TTI4579" s="151"/>
      <c r="TTJ4579" s="151"/>
      <c r="TTK4579" s="151"/>
      <c r="TTL4579" s="151"/>
      <c r="TTM4579" s="151"/>
      <c r="TTN4579" s="151"/>
      <c r="TTO4579" s="151"/>
      <c r="TTP4579" s="151"/>
      <c r="TTQ4579" s="151"/>
      <c r="TTR4579" s="151"/>
      <c r="TTS4579" s="151"/>
      <c r="TTT4579" s="151"/>
      <c r="TTU4579" s="151"/>
      <c r="TTV4579" s="151"/>
      <c r="TTW4579" s="151"/>
      <c r="TTX4579" s="151"/>
      <c r="TTY4579" s="151"/>
      <c r="TTZ4579" s="151"/>
      <c r="TUA4579" s="151"/>
      <c r="TUB4579" s="151"/>
      <c r="TUC4579" s="151"/>
      <c r="TUD4579" s="151"/>
      <c r="TUE4579" s="151"/>
      <c r="TUF4579" s="151"/>
      <c r="TUG4579" s="151"/>
      <c r="TUH4579" s="151"/>
      <c r="TUI4579" s="151"/>
      <c r="TUJ4579" s="151"/>
      <c r="TUK4579" s="151"/>
      <c r="TUL4579" s="151"/>
      <c r="TUM4579" s="151"/>
      <c r="TUN4579" s="151"/>
      <c r="TUO4579" s="151"/>
      <c r="TUP4579" s="151"/>
      <c r="TUQ4579" s="151"/>
      <c r="TUR4579" s="151"/>
      <c r="TUS4579" s="151"/>
      <c r="TUT4579" s="151"/>
      <c r="TUU4579" s="151"/>
      <c r="TUV4579" s="151"/>
      <c r="TUW4579" s="151"/>
      <c r="TUX4579" s="151"/>
      <c r="TUY4579" s="151"/>
      <c r="TUZ4579" s="151"/>
      <c r="TVA4579" s="151"/>
      <c r="TVB4579" s="151"/>
      <c r="TVC4579" s="151"/>
      <c r="TVD4579" s="151"/>
      <c r="TVE4579" s="151"/>
      <c r="TVF4579" s="151"/>
      <c r="TVG4579" s="151"/>
      <c r="TVH4579" s="151"/>
      <c r="TVI4579" s="151"/>
      <c r="TVJ4579" s="151"/>
      <c r="TVK4579" s="151"/>
      <c r="TVL4579" s="151"/>
      <c r="TVM4579" s="151"/>
      <c r="TVN4579" s="151"/>
      <c r="TVO4579" s="151"/>
      <c r="TVP4579" s="151"/>
      <c r="TVQ4579" s="151"/>
      <c r="TVR4579" s="151"/>
      <c r="TVS4579" s="151"/>
      <c r="TVT4579" s="151"/>
      <c r="TVU4579" s="151"/>
      <c r="TVV4579" s="151"/>
      <c r="TVW4579" s="151"/>
      <c r="TVX4579" s="151"/>
      <c r="TVY4579" s="151"/>
      <c r="TVZ4579" s="151"/>
      <c r="TWA4579" s="151"/>
      <c r="TWB4579" s="151"/>
      <c r="TWC4579" s="151"/>
      <c r="TWD4579" s="151"/>
      <c r="TWE4579" s="151"/>
      <c r="TWF4579" s="151"/>
      <c r="TWG4579" s="151"/>
      <c r="TWH4579" s="151"/>
      <c r="TWI4579" s="151"/>
      <c r="TWJ4579" s="151"/>
      <c r="TWK4579" s="151"/>
      <c r="TWL4579" s="151"/>
      <c r="TWM4579" s="151"/>
      <c r="TWN4579" s="151"/>
      <c r="TWO4579" s="151"/>
      <c r="TWP4579" s="151"/>
      <c r="TWQ4579" s="151"/>
      <c r="TWR4579" s="151"/>
      <c r="TWS4579" s="151"/>
      <c r="TWT4579" s="151"/>
      <c r="TWU4579" s="151"/>
      <c r="TWV4579" s="151"/>
      <c r="TWW4579" s="151"/>
      <c r="TWX4579" s="151"/>
      <c r="TWY4579" s="151"/>
      <c r="TWZ4579" s="151"/>
      <c r="TXA4579" s="151"/>
      <c r="TXB4579" s="151"/>
      <c r="TXC4579" s="151"/>
      <c r="TXD4579" s="151"/>
      <c r="TXE4579" s="151"/>
      <c r="TXF4579" s="151"/>
      <c r="TXG4579" s="151"/>
      <c r="TXH4579" s="151"/>
      <c r="TXI4579" s="151"/>
      <c r="TXJ4579" s="151"/>
      <c r="TXK4579" s="151"/>
      <c r="TXL4579" s="151"/>
      <c r="TXM4579" s="151"/>
      <c r="TXN4579" s="151"/>
      <c r="TXO4579" s="151"/>
      <c r="TXP4579" s="151"/>
      <c r="TXQ4579" s="151"/>
      <c r="TXR4579" s="151"/>
      <c r="TXS4579" s="151"/>
      <c r="TXT4579" s="151"/>
      <c r="TXU4579" s="151"/>
      <c r="TXV4579" s="151"/>
      <c r="TXW4579" s="151"/>
      <c r="TXX4579" s="151"/>
      <c r="TXY4579" s="151"/>
      <c r="TXZ4579" s="151"/>
      <c r="TYA4579" s="151"/>
      <c r="TYB4579" s="151"/>
      <c r="TYC4579" s="151"/>
      <c r="TYD4579" s="151"/>
      <c r="TYE4579" s="151"/>
      <c r="TYF4579" s="151"/>
      <c r="TYG4579" s="151"/>
      <c r="TYH4579" s="151"/>
      <c r="TYI4579" s="151"/>
      <c r="TYJ4579" s="151"/>
      <c r="TYK4579" s="151"/>
      <c r="TYL4579" s="151"/>
      <c r="TYM4579" s="151"/>
      <c r="TYN4579" s="151"/>
      <c r="TYO4579" s="151"/>
      <c r="TYP4579" s="151"/>
      <c r="TYQ4579" s="151"/>
      <c r="TYR4579" s="151"/>
      <c r="TYS4579" s="151"/>
      <c r="TYT4579" s="151"/>
      <c r="TYU4579" s="151"/>
      <c r="TYV4579" s="151"/>
      <c r="TYW4579" s="151"/>
      <c r="TYX4579" s="151"/>
      <c r="TYY4579" s="151"/>
      <c r="TYZ4579" s="151"/>
      <c r="TZA4579" s="151"/>
      <c r="TZB4579" s="151"/>
      <c r="TZC4579" s="151"/>
      <c r="TZD4579" s="151"/>
      <c r="TZE4579" s="151"/>
      <c r="TZF4579" s="151"/>
      <c r="TZG4579" s="151"/>
      <c r="TZH4579" s="151"/>
      <c r="TZI4579" s="151"/>
      <c r="TZJ4579" s="151"/>
      <c r="TZK4579" s="151"/>
      <c r="TZL4579" s="151"/>
      <c r="TZM4579" s="151"/>
      <c r="TZN4579" s="151"/>
      <c r="TZO4579" s="151"/>
      <c r="TZP4579" s="151"/>
      <c r="TZQ4579" s="151"/>
      <c r="TZR4579" s="151"/>
      <c r="TZS4579" s="151"/>
      <c r="TZT4579" s="151"/>
      <c r="TZU4579" s="151"/>
      <c r="TZV4579" s="151"/>
      <c r="TZW4579" s="151"/>
      <c r="TZX4579" s="151"/>
      <c r="TZY4579" s="151"/>
      <c r="TZZ4579" s="151"/>
      <c r="UAA4579" s="151"/>
      <c r="UAB4579" s="151"/>
      <c r="UAC4579" s="151"/>
      <c r="UAD4579" s="151"/>
      <c r="UAE4579" s="151"/>
      <c r="UAF4579" s="151"/>
      <c r="UAG4579" s="151"/>
      <c r="UAH4579" s="151"/>
      <c r="UAI4579" s="151"/>
      <c r="UAJ4579" s="151"/>
      <c r="UAK4579" s="151"/>
      <c r="UAL4579" s="151"/>
      <c r="UAM4579" s="151"/>
      <c r="UAN4579" s="151"/>
      <c r="UAO4579" s="151"/>
      <c r="UAP4579" s="151"/>
      <c r="UAQ4579" s="151"/>
      <c r="UAR4579" s="151"/>
      <c r="UAS4579" s="151"/>
      <c r="UAT4579" s="151"/>
      <c r="UAU4579" s="151"/>
      <c r="UAV4579" s="151"/>
      <c r="UAW4579" s="151"/>
      <c r="UAX4579" s="151"/>
      <c r="UAY4579" s="151"/>
      <c r="UAZ4579" s="151"/>
      <c r="UBA4579" s="151"/>
      <c r="UBB4579" s="151"/>
      <c r="UBC4579" s="151"/>
      <c r="UBD4579" s="151"/>
      <c r="UBE4579" s="151"/>
      <c r="UBF4579" s="151"/>
      <c r="UBG4579" s="151"/>
      <c r="UBH4579" s="151"/>
      <c r="UBI4579" s="151"/>
      <c r="UBJ4579" s="151"/>
      <c r="UBK4579" s="151"/>
      <c r="UBL4579" s="151"/>
      <c r="UBM4579" s="151"/>
      <c r="UBN4579" s="151"/>
      <c r="UBO4579" s="151"/>
      <c r="UBP4579" s="151"/>
      <c r="UBQ4579" s="151"/>
      <c r="UBR4579" s="151"/>
      <c r="UBS4579" s="151"/>
      <c r="UBT4579" s="151"/>
      <c r="UBU4579" s="151"/>
      <c r="UBV4579" s="151"/>
      <c r="UBW4579" s="151"/>
      <c r="UBX4579" s="151"/>
      <c r="UBY4579" s="151"/>
      <c r="UBZ4579" s="151"/>
      <c r="UCA4579" s="151"/>
      <c r="UCB4579" s="151"/>
      <c r="UCC4579" s="151"/>
      <c r="UCD4579" s="151"/>
      <c r="UCE4579" s="151"/>
      <c r="UCF4579" s="151"/>
      <c r="UCG4579" s="151"/>
      <c r="UCH4579" s="151"/>
      <c r="UCI4579" s="151"/>
      <c r="UCJ4579" s="151"/>
      <c r="UCK4579" s="151"/>
      <c r="UCL4579" s="151"/>
      <c r="UCM4579" s="151"/>
      <c r="UCN4579" s="151"/>
      <c r="UCO4579" s="151"/>
      <c r="UCP4579" s="151"/>
      <c r="UCQ4579" s="151"/>
      <c r="UCR4579" s="151"/>
      <c r="UCS4579" s="151"/>
      <c r="UCT4579" s="151"/>
      <c r="UCU4579" s="151"/>
      <c r="UCV4579" s="151"/>
      <c r="UCW4579" s="151"/>
      <c r="UCX4579" s="151"/>
      <c r="UCY4579" s="151"/>
      <c r="UCZ4579" s="151"/>
      <c r="UDA4579" s="151"/>
      <c r="UDB4579" s="151"/>
      <c r="UDC4579" s="151"/>
      <c r="UDD4579" s="151"/>
      <c r="UDE4579" s="151"/>
      <c r="UDF4579" s="151"/>
      <c r="UDG4579" s="151"/>
      <c r="UDH4579" s="151"/>
      <c r="UDI4579" s="151"/>
      <c r="UDJ4579" s="151"/>
      <c r="UDK4579" s="151"/>
      <c r="UDL4579" s="151"/>
      <c r="UDM4579" s="151"/>
      <c r="UDN4579" s="151"/>
      <c r="UDO4579" s="151"/>
      <c r="UDP4579" s="151"/>
      <c r="UDQ4579" s="151"/>
      <c r="UDR4579" s="151"/>
      <c r="UDS4579" s="151"/>
      <c r="UDT4579" s="151"/>
      <c r="UDU4579" s="151"/>
      <c r="UDV4579" s="151"/>
      <c r="UDW4579" s="151"/>
      <c r="UDX4579" s="151"/>
      <c r="UDY4579" s="151"/>
      <c r="UDZ4579" s="151"/>
      <c r="UEA4579" s="151"/>
      <c r="UEB4579" s="151"/>
      <c r="UEC4579" s="151"/>
      <c r="UED4579" s="151"/>
      <c r="UEE4579" s="151"/>
      <c r="UEF4579" s="151"/>
      <c r="UEG4579" s="151"/>
      <c r="UEH4579" s="151"/>
      <c r="UEI4579" s="151"/>
      <c r="UEJ4579" s="151"/>
      <c r="UEK4579" s="151"/>
      <c r="UEL4579" s="151"/>
      <c r="UEM4579" s="151"/>
      <c r="UEN4579" s="151"/>
      <c r="UEO4579" s="151"/>
      <c r="UEP4579" s="151"/>
      <c r="UEQ4579" s="151"/>
      <c r="UER4579" s="151"/>
      <c r="UES4579" s="151"/>
      <c r="UET4579" s="151"/>
      <c r="UEU4579" s="151"/>
      <c r="UEV4579" s="151"/>
      <c r="UEW4579" s="151"/>
      <c r="UEX4579" s="151"/>
      <c r="UEY4579" s="151"/>
      <c r="UEZ4579" s="151"/>
      <c r="UFA4579" s="151"/>
      <c r="UFB4579" s="151"/>
      <c r="UFC4579" s="151"/>
      <c r="UFD4579" s="151"/>
      <c r="UFE4579" s="151"/>
      <c r="UFF4579" s="151"/>
      <c r="UFG4579" s="151"/>
      <c r="UFH4579" s="151"/>
      <c r="UFI4579" s="151"/>
      <c r="UFJ4579" s="151"/>
      <c r="UFK4579" s="151"/>
      <c r="UFL4579" s="151"/>
      <c r="UFM4579" s="151"/>
      <c r="UFN4579" s="151"/>
      <c r="UFO4579" s="151"/>
      <c r="UFP4579" s="151"/>
      <c r="UFQ4579" s="151"/>
      <c r="UFR4579" s="151"/>
      <c r="UFS4579" s="151"/>
      <c r="UFT4579" s="151"/>
      <c r="UFU4579" s="151"/>
      <c r="UFV4579" s="151"/>
      <c r="UFW4579" s="151"/>
      <c r="UFX4579" s="151"/>
      <c r="UFY4579" s="151"/>
      <c r="UFZ4579" s="151"/>
      <c r="UGA4579" s="151"/>
      <c r="UGB4579" s="151"/>
      <c r="UGC4579" s="151"/>
      <c r="UGD4579" s="151"/>
      <c r="UGE4579" s="151"/>
      <c r="UGF4579" s="151"/>
      <c r="UGG4579" s="151"/>
      <c r="UGH4579" s="151"/>
      <c r="UGI4579" s="151"/>
      <c r="UGJ4579" s="151"/>
      <c r="UGK4579" s="151"/>
      <c r="UGL4579" s="151"/>
      <c r="UGM4579" s="151"/>
      <c r="UGN4579" s="151"/>
      <c r="UGO4579" s="151"/>
      <c r="UGP4579" s="151"/>
      <c r="UGQ4579" s="151"/>
      <c r="UGR4579" s="151"/>
      <c r="UGS4579" s="151"/>
      <c r="UGT4579" s="151"/>
      <c r="UGU4579" s="151"/>
      <c r="UGV4579" s="151"/>
      <c r="UGW4579" s="151"/>
      <c r="UGX4579" s="151"/>
      <c r="UGY4579" s="151"/>
      <c r="UGZ4579" s="151"/>
      <c r="UHA4579" s="151"/>
      <c r="UHB4579" s="151"/>
      <c r="UHC4579" s="151"/>
      <c r="UHD4579" s="151"/>
      <c r="UHE4579" s="151"/>
      <c r="UHF4579" s="151"/>
      <c r="UHG4579" s="151"/>
      <c r="UHH4579" s="151"/>
      <c r="UHI4579" s="151"/>
      <c r="UHJ4579" s="151"/>
      <c r="UHK4579" s="151"/>
      <c r="UHL4579" s="151"/>
      <c r="UHM4579" s="151"/>
      <c r="UHN4579" s="151"/>
      <c r="UHO4579" s="151"/>
      <c r="UHP4579" s="151"/>
      <c r="UHQ4579" s="151"/>
      <c r="UHR4579" s="151"/>
      <c r="UHS4579" s="151"/>
      <c r="UHT4579" s="151"/>
      <c r="UHU4579" s="151"/>
      <c r="UHV4579" s="151"/>
      <c r="UHW4579" s="151"/>
      <c r="UHX4579" s="151"/>
      <c r="UHY4579" s="151"/>
      <c r="UHZ4579" s="151"/>
      <c r="UIA4579" s="151"/>
      <c r="UIB4579" s="151"/>
      <c r="UIC4579" s="151"/>
      <c r="UID4579" s="151"/>
      <c r="UIE4579" s="151"/>
      <c r="UIF4579" s="151"/>
      <c r="UIG4579" s="151"/>
      <c r="UIH4579" s="151"/>
      <c r="UII4579" s="151"/>
      <c r="UIJ4579" s="151"/>
      <c r="UIK4579" s="151"/>
      <c r="UIL4579" s="151"/>
      <c r="UIM4579" s="151"/>
      <c r="UIN4579" s="151"/>
      <c r="UIO4579" s="151"/>
      <c r="UIP4579" s="151"/>
      <c r="UIQ4579" s="151"/>
      <c r="UIR4579" s="151"/>
      <c r="UIS4579" s="151"/>
      <c r="UIT4579" s="151"/>
      <c r="UIU4579" s="151"/>
      <c r="UIV4579" s="151"/>
      <c r="UIW4579" s="151"/>
      <c r="UIX4579" s="151"/>
      <c r="UIY4579" s="151"/>
      <c r="UIZ4579" s="151"/>
      <c r="UJA4579" s="151"/>
      <c r="UJB4579" s="151"/>
      <c r="UJC4579" s="151"/>
      <c r="UJD4579" s="151"/>
      <c r="UJE4579" s="151"/>
      <c r="UJF4579" s="151"/>
      <c r="UJG4579" s="151"/>
      <c r="UJH4579" s="151"/>
      <c r="UJI4579" s="151"/>
      <c r="UJJ4579" s="151"/>
      <c r="UJK4579" s="151"/>
      <c r="UJL4579" s="151"/>
      <c r="UJM4579" s="151"/>
      <c r="UJN4579" s="151"/>
      <c r="UJO4579" s="151"/>
      <c r="UJP4579" s="151"/>
      <c r="UJQ4579" s="151"/>
      <c r="UJR4579" s="151"/>
      <c r="UJS4579" s="151"/>
      <c r="UJT4579" s="151"/>
      <c r="UJU4579" s="151"/>
      <c r="UJV4579" s="151"/>
      <c r="UJW4579" s="151"/>
      <c r="UJX4579" s="151"/>
      <c r="UJY4579" s="151"/>
      <c r="UJZ4579" s="151"/>
      <c r="UKA4579" s="151"/>
      <c r="UKB4579" s="151"/>
      <c r="UKC4579" s="151"/>
      <c r="UKD4579" s="151"/>
      <c r="UKE4579" s="151"/>
      <c r="UKF4579" s="151"/>
      <c r="UKG4579" s="151"/>
      <c r="UKH4579" s="151"/>
      <c r="UKI4579" s="151"/>
      <c r="UKJ4579" s="151"/>
      <c r="UKK4579" s="151"/>
      <c r="UKL4579" s="151"/>
      <c r="UKM4579" s="151"/>
      <c r="UKN4579" s="151"/>
      <c r="UKO4579" s="151"/>
      <c r="UKP4579" s="151"/>
      <c r="UKQ4579" s="151"/>
      <c r="UKR4579" s="151"/>
      <c r="UKS4579" s="151"/>
      <c r="UKT4579" s="151"/>
      <c r="UKU4579" s="151"/>
      <c r="UKV4579" s="151"/>
      <c r="UKW4579" s="151"/>
      <c r="UKX4579" s="151"/>
      <c r="UKY4579" s="151"/>
      <c r="UKZ4579" s="151"/>
      <c r="ULA4579" s="151"/>
      <c r="ULB4579" s="151"/>
      <c r="ULC4579" s="151"/>
      <c r="ULD4579" s="151"/>
      <c r="ULE4579" s="151"/>
      <c r="ULF4579" s="151"/>
      <c r="ULG4579" s="151"/>
      <c r="ULH4579" s="151"/>
      <c r="ULI4579" s="151"/>
      <c r="ULJ4579" s="151"/>
      <c r="ULK4579" s="151"/>
      <c r="ULL4579" s="151"/>
      <c r="ULM4579" s="151"/>
      <c r="ULN4579" s="151"/>
      <c r="ULO4579" s="151"/>
      <c r="ULP4579" s="151"/>
      <c r="ULQ4579" s="151"/>
      <c r="ULR4579" s="151"/>
      <c r="ULS4579" s="151"/>
      <c r="ULT4579" s="151"/>
      <c r="ULU4579" s="151"/>
      <c r="ULV4579" s="151"/>
      <c r="ULW4579" s="151"/>
      <c r="ULX4579" s="151"/>
      <c r="ULY4579" s="151"/>
      <c r="ULZ4579" s="151"/>
      <c r="UMA4579" s="151"/>
      <c r="UMB4579" s="151"/>
      <c r="UMC4579" s="151"/>
      <c r="UMD4579" s="151"/>
      <c r="UME4579" s="151"/>
      <c r="UMF4579" s="151"/>
      <c r="UMG4579" s="151"/>
      <c r="UMH4579" s="151"/>
      <c r="UMI4579" s="151"/>
      <c r="UMJ4579" s="151"/>
      <c r="UMK4579" s="151"/>
      <c r="UML4579" s="151"/>
      <c r="UMM4579" s="151"/>
      <c r="UMN4579" s="151"/>
      <c r="UMO4579" s="151"/>
      <c r="UMP4579" s="151"/>
      <c r="UMQ4579" s="151"/>
      <c r="UMR4579" s="151"/>
      <c r="UMS4579" s="151"/>
      <c r="UMT4579" s="151"/>
      <c r="UMU4579" s="151"/>
      <c r="UMV4579" s="151"/>
      <c r="UMW4579" s="151"/>
      <c r="UMX4579" s="151"/>
      <c r="UMY4579" s="151"/>
      <c r="UMZ4579" s="151"/>
      <c r="UNA4579" s="151"/>
      <c r="UNB4579" s="151"/>
      <c r="UNC4579" s="151"/>
      <c r="UND4579" s="151"/>
      <c r="UNE4579" s="151"/>
      <c r="UNF4579" s="151"/>
      <c r="UNG4579" s="151"/>
      <c r="UNH4579" s="151"/>
      <c r="UNI4579" s="151"/>
      <c r="UNJ4579" s="151"/>
      <c r="UNK4579" s="151"/>
      <c r="UNL4579" s="151"/>
      <c r="UNM4579" s="151"/>
      <c r="UNN4579" s="151"/>
      <c r="UNO4579" s="151"/>
      <c r="UNP4579" s="151"/>
      <c r="UNQ4579" s="151"/>
      <c r="UNR4579" s="151"/>
      <c r="UNS4579" s="151"/>
      <c r="UNT4579" s="151"/>
      <c r="UNU4579" s="151"/>
      <c r="UNV4579" s="151"/>
      <c r="UNW4579" s="151"/>
      <c r="UNX4579" s="151"/>
      <c r="UNY4579" s="151"/>
      <c r="UNZ4579" s="151"/>
      <c r="UOA4579" s="151"/>
      <c r="UOB4579" s="151"/>
      <c r="UOC4579" s="151"/>
      <c r="UOD4579" s="151"/>
      <c r="UOE4579" s="151"/>
      <c r="UOF4579" s="151"/>
      <c r="UOG4579" s="151"/>
      <c r="UOH4579" s="151"/>
      <c r="UOI4579" s="151"/>
      <c r="UOJ4579" s="151"/>
      <c r="UOK4579" s="151"/>
      <c r="UOL4579" s="151"/>
      <c r="UOM4579" s="151"/>
      <c r="UON4579" s="151"/>
      <c r="UOO4579" s="151"/>
      <c r="UOP4579" s="151"/>
      <c r="UOQ4579" s="151"/>
      <c r="UOR4579" s="151"/>
      <c r="UOS4579" s="151"/>
      <c r="UOT4579" s="151"/>
      <c r="UOU4579" s="151"/>
      <c r="UOV4579" s="151"/>
      <c r="UOW4579" s="151"/>
      <c r="UOX4579" s="151"/>
      <c r="UOY4579" s="151"/>
      <c r="UOZ4579" s="151"/>
      <c r="UPA4579" s="151"/>
      <c r="UPB4579" s="151"/>
      <c r="UPC4579" s="151"/>
      <c r="UPD4579" s="151"/>
      <c r="UPE4579" s="151"/>
      <c r="UPF4579" s="151"/>
      <c r="UPG4579" s="151"/>
      <c r="UPH4579" s="151"/>
      <c r="UPI4579" s="151"/>
      <c r="UPJ4579" s="151"/>
      <c r="UPK4579" s="151"/>
      <c r="UPL4579" s="151"/>
      <c r="UPM4579" s="151"/>
      <c r="UPN4579" s="151"/>
      <c r="UPO4579" s="151"/>
      <c r="UPP4579" s="151"/>
      <c r="UPQ4579" s="151"/>
      <c r="UPR4579" s="151"/>
      <c r="UPS4579" s="151"/>
      <c r="UPT4579" s="151"/>
      <c r="UPU4579" s="151"/>
      <c r="UPV4579" s="151"/>
      <c r="UPW4579" s="151"/>
      <c r="UPX4579" s="151"/>
      <c r="UPY4579" s="151"/>
      <c r="UPZ4579" s="151"/>
      <c r="UQA4579" s="151"/>
      <c r="UQB4579" s="151"/>
      <c r="UQC4579" s="151"/>
      <c r="UQD4579" s="151"/>
      <c r="UQE4579" s="151"/>
      <c r="UQF4579" s="151"/>
      <c r="UQG4579" s="151"/>
      <c r="UQH4579" s="151"/>
      <c r="UQI4579" s="151"/>
      <c r="UQJ4579" s="151"/>
      <c r="UQK4579" s="151"/>
      <c r="UQL4579" s="151"/>
      <c r="UQM4579" s="151"/>
      <c r="UQN4579" s="151"/>
      <c r="UQO4579" s="151"/>
      <c r="UQP4579" s="151"/>
      <c r="UQQ4579" s="151"/>
      <c r="UQR4579" s="151"/>
      <c r="UQS4579" s="151"/>
      <c r="UQT4579" s="151"/>
      <c r="UQU4579" s="151"/>
      <c r="UQV4579" s="151"/>
      <c r="UQW4579" s="151"/>
      <c r="UQX4579" s="151"/>
      <c r="UQY4579" s="151"/>
      <c r="UQZ4579" s="151"/>
      <c r="URA4579" s="151"/>
      <c r="URB4579" s="151"/>
      <c r="URC4579" s="151"/>
      <c r="URD4579" s="151"/>
      <c r="URE4579" s="151"/>
      <c r="URF4579" s="151"/>
      <c r="URG4579" s="151"/>
      <c r="URH4579" s="151"/>
      <c r="URI4579" s="151"/>
      <c r="URJ4579" s="151"/>
      <c r="URK4579" s="151"/>
      <c r="URL4579" s="151"/>
      <c r="URM4579" s="151"/>
      <c r="URN4579" s="151"/>
      <c r="URO4579" s="151"/>
      <c r="URP4579" s="151"/>
      <c r="URQ4579" s="151"/>
      <c r="URR4579" s="151"/>
      <c r="URS4579" s="151"/>
      <c r="URT4579" s="151"/>
      <c r="URU4579" s="151"/>
      <c r="URV4579" s="151"/>
      <c r="URW4579" s="151"/>
      <c r="URX4579" s="151"/>
      <c r="URY4579" s="151"/>
      <c r="URZ4579" s="151"/>
      <c r="USA4579" s="151"/>
      <c r="USB4579" s="151"/>
      <c r="USC4579" s="151"/>
      <c r="USD4579" s="151"/>
      <c r="USE4579" s="151"/>
      <c r="USF4579" s="151"/>
      <c r="USG4579" s="151"/>
      <c r="USH4579" s="151"/>
      <c r="USI4579" s="151"/>
      <c r="USJ4579" s="151"/>
      <c r="USK4579" s="151"/>
      <c r="USL4579" s="151"/>
      <c r="USM4579" s="151"/>
      <c r="USN4579" s="151"/>
      <c r="USO4579" s="151"/>
      <c r="USP4579" s="151"/>
      <c r="USQ4579" s="151"/>
      <c r="USR4579" s="151"/>
      <c r="USS4579" s="151"/>
      <c r="UST4579" s="151"/>
      <c r="USU4579" s="151"/>
      <c r="USV4579" s="151"/>
      <c r="USW4579" s="151"/>
      <c r="USX4579" s="151"/>
      <c r="USY4579" s="151"/>
      <c r="USZ4579" s="151"/>
      <c r="UTA4579" s="151"/>
      <c r="UTB4579" s="151"/>
      <c r="UTC4579" s="151"/>
      <c r="UTD4579" s="151"/>
      <c r="UTE4579" s="151"/>
      <c r="UTF4579" s="151"/>
      <c r="UTG4579" s="151"/>
      <c r="UTH4579" s="151"/>
      <c r="UTI4579" s="151"/>
      <c r="UTJ4579" s="151"/>
      <c r="UTK4579" s="151"/>
      <c r="UTL4579" s="151"/>
      <c r="UTM4579" s="151"/>
      <c r="UTN4579" s="151"/>
      <c r="UTO4579" s="151"/>
      <c r="UTP4579" s="151"/>
      <c r="UTQ4579" s="151"/>
      <c r="UTR4579" s="151"/>
      <c r="UTS4579" s="151"/>
      <c r="UTT4579" s="151"/>
      <c r="UTU4579" s="151"/>
      <c r="UTV4579" s="151"/>
      <c r="UTW4579" s="151"/>
      <c r="UTX4579" s="151"/>
      <c r="UTY4579" s="151"/>
      <c r="UTZ4579" s="151"/>
      <c r="UUA4579" s="151"/>
      <c r="UUB4579" s="151"/>
      <c r="UUC4579" s="151"/>
      <c r="UUD4579" s="151"/>
      <c r="UUE4579" s="151"/>
      <c r="UUF4579" s="151"/>
      <c r="UUG4579" s="151"/>
      <c r="UUH4579" s="151"/>
      <c r="UUI4579" s="151"/>
      <c r="UUJ4579" s="151"/>
      <c r="UUK4579" s="151"/>
      <c r="UUL4579" s="151"/>
      <c r="UUM4579" s="151"/>
      <c r="UUN4579" s="151"/>
      <c r="UUO4579" s="151"/>
      <c r="UUP4579" s="151"/>
      <c r="UUQ4579" s="151"/>
      <c r="UUR4579" s="151"/>
      <c r="UUS4579" s="151"/>
      <c r="UUT4579" s="151"/>
      <c r="UUU4579" s="151"/>
      <c r="UUV4579" s="151"/>
      <c r="UUW4579" s="151"/>
      <c r="UUX4579" s="151"/>
      <c r="UUY4579" s="151"/>
      <c r="UUZ4579" s="151"/>
      <c r="UVA4579" s="151"/>
      <c r="UVB4579" s="151"/>
      <c r="UVC4579" s="151"/>
      <c r="UVD4579" s="151"/>
      <c r="UVE4579" s="151"/>
      <c r="UVF4579" s="151"/>
      <c r="UVG4579" s="151"/>
      <c r="UVH4579" s="151"/>
      <c r="UVI4579" s="151"/>
      <c r="UVJ4579" s="151"/>
      <c r="UVK4579" s="151"/>
      <c r="UVL4579" s="151"/>
      <c r="UVM4579" s="151"/>
      <c r="UVN4579" s="151"/>
      <c r="UVO4579" s="151"/>
      <c r="UVP4579" s="151"/>
      <c r="UVQ4579" s="151"/>
      <c r="UVR4579" s="151"/>
      <c r="UVS4579" s="151"/>
      <c r="UVT4579" s="151"/>
      <c r="UVU4579" s="151"/>
      <c r="UVV4579" s="151"/>
      <c r="UVW4579" s="151"/>
      <c r="UVX4579" s="151"/>
      <c r="UVY4579" s="151"/>
      <c r="UVZ4579" s="151"/>
      <c r="UWA4579" s="151"/>
      <c r="UWB4579" s="151"/>
      <c r="UWC4579" s="151"/>
      <c r="UWD4579" s="151"/>
      <c r="UWE4579" s="151"/>
      <c r="UWF4579" s="151"/>
      <c r="UWG4579" s="151"/>
      <c r="UWH4579" s="151"/>
      <c r="UWI4579" s="151"/>
      <c r="UWJ4579" s="151"/>
      <c r="UWK4579" s="151"/>
      <c r="UWL4579" s="151"/>
      <c r="UWM4579" s="151"/>
      <c r="UWN4579" s="151"/>
      <c r="UWO4579" s="151"/>
      <c r="UWP4579" s="151"/>
      <c r="UWQ4579" s="151"/>
      <c r="UWR4579" s="151"/>
      <c r="UWS4579" s="151"/>
      <c r="UWT4579" s="151"/>
      <c r="UWU4579" s="151"/>
      <c r="UWV4579" s="151"/>
      <c r="UWW4579" s="151"/>
      <c r="UWX4579" s="151"/>
      <c r="UWY4579" s="151"/>
      <c r="UWZ4579" s="151"/>
      <c r="UXA4579" s="151"/>
      <c r="UXB4579" s="151"/>
      <c r="UXC4579" s="151"/>
      <c r="UXD4579" s="151"/>
      <c r="UXE4579" s="151"/>
      <c r="UXF4579" s="151"/>
      <c r="UXG4579" s="151"/>
      <c r="UXH4579" s="151"/>
      <c r="UXI4579" s="151"/>
      <c r="UXJ4579" s="151"/>
      <c r="UXK4579" s="151"/>
      <c r="UXL4579" s="151"/>
      <c r="UXM4579" s="151"/>
      <c r="UXN4579" s="151"/>
      <c r="UXO4579" s="151"/>
      <c r="UXP4579" s="151"/>
      <c r="UXQ4579" s="151"/>
      <c r="UXR4579" s="151"/>
      <c r="UXS4579" s="151"/>
      <c r="UXT4579" s="151"/>
      <c r="UXU4579" s="151"/>
      <c r="UXV4579" s="151"/>
      <c r="UXW4579" s="151"/>
      <c r="UXX4579" s="151"/>
      <c r="UXY4579" s="151"/>
      <c r="UXZ4579" s="151"/>
      <c r="UYA4579" s="151"/>
      <c r="UYB4579" s="151"/>
      <c r="UYC4579" s="151"/>
      <c r="UYD4579" s="151"/>
      <c r="UYE4579" s="151"/>
      <c r="UYF4579" s="151"/>
      <c r="UYG4579" s="151"/>
      <c r="UYH4579" s="151"/>
      <c r="UYI4579" s="151"/>
      <c r="UYJ4579" s="151"/>
      <c r="UYK4579" s="151"/>
      <c r="UYL4579" s="151"/>
      <c r="UYM4579" s="151"/>
      <c r="UYN4579" s="151"/>
      <c r="UYO4579" s="151"/>
      <c r="UYP4579" s="151"/>
      <c r="UYQ4579" s="151"/>
      <c r="UYR4579" s="151"/>
      <c r="UYS4579" s="151"/>
      <c r="UYT4579" s="151"/>
      <c r="UYU4579" s="151"/>
      <c r="UYV4579" s="151"/>
      <c r="UYW4579" s="151"/>
      <c r="UYX4579" s="151"/>
      <c r="UYY4579" s="151"/>
      <c r="UYZ4579" s="151"/>
      <c r="UZA4579" s="151"/>
      <c r="UZB4579" s="151"/>
      <c r="UZC4579" s="151"/>
      <c r="UZD4579" s="151"/>
      <c r="UZE4579" s="151"/>
      <c r="UZF4579" s="151"/>
      <c r="UZG4579" s="151"/>
      <c r="UZH4579" s="151"/>
      <c r="UZI4579" s="151"/>
      <c r="UZJ4579" s="151"/>
      <c r="UZK4579" s="151"/>
      <c r="UZL4579" s="151"/>
      <c r="UZM4579" s="151"/>
      <c r="UZN4579" s="151"/>
      <c r="UZO4579" s="151"/>
      <c r="UZP4579" s="151"/>
      <c r="UZQ4579" s="151"/>
      <c r="UZR4579" s="151"/>
      <c r="UZS4579" s="151"/>
      <c r="UZT4579" s="151"/>
      <c r="UZU4579" s="151"/>
      <c r="UZV4579" s="151"/>
      <c r="UZW4579" s="151"/>
      <c r="UZX4579" s="151"/>
      <c r="UZY4579" s="151"/>
      <c r="UZZ4579" s="151"/>
      <c r="VAA4579" s="151"/>
      <c r="VAB4579" s="151"/>
      <c r="VAC4579" s="151"/>
      <c r="VAD4579" s="151"/>
      <c r="VAE4579" s="151"/>
      <c r="VAF4579" s="151"/>
      <c r="VAG4579" s="151"/>
      <c r="VAH4579" s="151"/>
      <c r="VAI4579" s="151"/>
      <c r="VAJ4579" s="151"/>
      <c r="VAK4579" s="151"/>
      <c r="VAL4579" s="151"/>
      <c r="VAM4579" s="151"/>
      <c r="VAN4579" s="151"/>
      <c r="VAO4579" s="151"/>
      <c r="VAP4579" s="151"/>
      <c r="VAQ4579" s="151"/>
      <c r="VAR4579" s="151"/>
      <c r="VAS4579" s="151"/>
      <c r="VAT4579" s="151"/>
      <c r="VAU4579" s="151"/>
      <c r="VAV4579" s="151"/>
      <c r="VAW4579" s="151"/>
      <c r="VAX4579" s="151"/>
      <c r="VAY4579" s="151"/>
      <c r="VAZ4579" s="151"/>
      <c r="VBA4579" s="151"/>
      <c r="VBB4579" s="151"/>
      <c r="VBC4579" s="151"/>
      <c r="VBD4579" s="151"/>
      <c r="VBE4579" s="151"/>
      <c r="VBF4579" s="151"/>
      <c r="VBG4579" s="151"/>
      <c r="VBH4579" s="151"/>
      <c r="VBI4579" s="151"/>
      <c r="VBJ4579" s="151"/>
      <c r="VBK4579" s="151"/>
      <c r="VBL4579" s="151"/>
      <c r="VBM4579" s="151"/>
      <c r="VBN4579" s="151"/>
      <c r="VBO4579" s="151"/>
      <c r="VBP4579" s="151"/>
      <c r="VBQ4579" s="151"/>
      <c r="VBR4579" s="151"/>
      <c r="VBS4579" s="151"/>
      <c r="VBT4579" s="151"/>
      <c r="VBU4579" s="151"/>
      <c r="VBV4579" s="151"/>
      <c r="VBW4579" s="151"/>
      <c r="VBX4579" s="151"/>
      <c r="VBY4579" s="151"/>
      <c r="VBZ4579" s="151"/>
      <c r="VCA4579" s="151"/>
      <c r="VCB4579" s="151"/>
      <c r="VCC4579" s="151"/>
      <c r="VCD4579" s="151"/>
      <c r="VCE4579" s="151"/>
      <c r="VCF4579" s="151"/>
      <c r="VCG4579" s="151"/>
      <c r="VCH4579" s="151"/>
      <c r="VCI4579" s="151"/>
      <c r="VCJ4579" s="151"/>
      <c r="VCK4579" s="151"/>
      <c r="VCL4579" s="151"/>
      <c r="VCM4579" s="151"/>
      <c r="VCN4579" s="151"/>
      <c r="VCO4579" s="151"/>
      <c r="VCP4579" s="151"/>
      <c r="VCQ4579" s="151"/>
      <c r="VCR4579" s="151"/>
      <c r="VCS4579" s="151"/>
      <c r="VCT4579" s="151"/>
      <c r="VCU4579" s="151"/>
      <c r="VCV4579" s="151"/>
      <c r="VCW4579" s="151"/>
      <c r="VCX4579" s="151"/>
      <c r="VCY4579" s="151"/>
      <c r="VCZ4579" s="151"/>
      <c r="VDA4579" s="151"/>
      <c r="VDB4579" s="151"/>
      <c r="VDC4579" s="151"/>
      <c r="VDD4579" s="151"/>
      <c r="VDE4579" s="151"/>
      <c r="VDF4579" s="151"/>
      <c r="VDG4579" s="151"/>
      <c r="VDH4579" s="151"/>
      <c r="VDI4579" s="151"/>
      <c r="VDJ4579" s="151"/>
      <c r="VDK4579" s="151"/>
      <c r="VDL4579" s="151"/>
      <c r="VDM4579" s="151"/>
      <c r="VDN4579" s="151"/>
      <c r="VDO4579" s="151"/>
      <c r="VDP4579" s="151"/>
      <c r="VDQ4579" s="151"/>
      <c r="VDR4579" s="151"/>
      <c r="VDS4579" s="151"/>
      <c r="VDT4579" s="151"/>
      <c r="VDU4579" s="151"/>
      <c r="VDV4579" s="151"/>
      <c r="VDW4579" s="151"/>
      <c r="VDX4579" s="151"/>
      <c r="VDY4579" s="151"/>
      <c r="VDZ4579" s="151"/>
      <c r="VEA4579" s="151"/>
      <c r="VEB4579" s="151"/>
      <c r="VEC4579" s="151"/>
      <c r="VED4579" s="151"/>
      <c r="VEE4579" s="151"/>
      <c r="VEF4579" s="151"/>
      <c r="VEG4579" s="151"/>
      <c r="VEH4579" s="151"/>
      <c r="VEI4579" s="151"/>
      <c r="VEJ4579" s="151"/>
      <c r="VEK4579" s="151"/>
      <c r="VEL4579" s="151"/>
      <c r="VEM4579" s="151"/>
      <c r="VEN4579" s="151"/>
      <c r="VEO4579" s="151"/>
      <c r="VEP4579" s="151"/>
      <c r="VEQ4579" s="151"/>
      <c r="VER4579" s="151"/>
      <c r="VES4579" s="151"/>
      <c r="VET4579" s="151"/>
      <c r="VEU4579" s="151"/>
      <c r="VEV4579" s="151"/>
      <c r="VEW4579" s="151"/>
      <c r="VEX4579" s="151"/>
      <c r="VEY4579" s="151"/>
      <c r="VEZ4579" s="151"/>
      <c r="VFA4579" s="151"/>
      <c r="VFB4579" s="151"/>
      <c r="VFC4579" s="151"/>
      <c r="VFD4579" s="151"/>
      <c r="VFE4579" s="151"/>
      <c r="VFF4579" s="151"/>
      <c r="VFG4579" s="151"/>
      <c r="VFH4579" s="151"/>
      <c r="VFI4579" s="151"/>
      <c r="VFJ4579" s="151"/>
      <c r="VFK4579" s="151"/>
      <c r="VFL4579" s="151"/>
      <c r="VFM4579" s="151"/>
      <c r="VFN4579" s="151"/>
      <c r="VFO4579" s="151"/>
      <c r="VFP4579" s="151"/>
      <c r="VFQ4579" s="151"/>
      <c r="VFR4579" s="151"/>
      <c r="VFS4579" s="151"/>
      <c r="VFT4579" s="151"/>
      <c r="VFU4579" s="151"/>
      <c r="VFV4579" s="151"/>
      <c r="VFW4579" s="151"/>
      <c r="VFX4579" s="151"/>
      <c r="VFY4579" s="151"/>
      <c r="VFZ4579" s="151"/>
      <c r="VGA4579" s="151"/>
      <c r="VGB4579" s="151"/>
      <c r="VGC4579" s="151"/>
      <c r="VGD4579" s="151"/>
      <c r="VGE4579" s="151"/>
      <c r="VGF4579" s="151"/>
      <c r="VGG4579" s="151"/>
      <c r="VGH4579" s="151"/>
      <c r="VGI4579" s="151"/>
      <c r="VGJ4579" s="151"/>
      <c r="VGK4579" s="151"/>
      <c r="VGL4579" s="151"/>
      <c r="VGM4579" s="151"/>
      <c r="VGN4579" s="151"/>
      <c r="VGO4579" s="151"/>
      <c r="VGP4579" s="151"/>
      <c r="VGQ4579" s="151"/>
      <c r="VGR4579" s="151"/>
      <c r="VGS4579" s="151"/>
      <c r="VGT4579" s="151"/>
      <c r="VGU4579" s="151"/>
      <c r="VGV4579" s="151"/>
      <c r="VGW4579" s="151"/>
      <c r="VGX4579" s="151"/>
      <c r="VGY4579" s="151"/>
      <c r="VGZ4579" s="151"/>
      <c r="VHA4579" s="151"/>
      <c r="VHB4579" s="151"/>
      <c r="VHC4579" s="151"/>
      <c r="VHD4579" s="151"/>
      <c r="VHE4579" s="151"/>
      <c r="VHF4579" s="151"/>
      <c r="VHG4579" s="151"/>
      <c r="VHH4579" s="151"/>
      <c r="VHI4579" s="151"/>
      <c r="VHJ4579" s="151"/>
      <c r="VHK4579" s="151"/>
      <c r="VHL4579" s="151"/>
      <c r="VHM4579" s="151"/>
      <c r="VHN4579" s="151"/>
      <c r="VHO4579" s="151"/>
      <c r="VHP4579" s="151"/>
      <c r="VHQ4579" s="151"/>
      <c r="VHR4579" s="151"/>
      <c r="VHS4579" s="151"/>
      <c r="VHT4579" s="151"/>
      <c r="VHU4579" s="151"/>
      <c r="VHV4579" s="151"/>
      <c r="VHW4579" s="151"/>
      <c r="VHX4579" s="151"/>
      <c r="VHY4579" s="151"/>
      <c r="VHZ4579" s="151"/>
      <c r="VIA4579" s="151"/>
      <c r="VIB4579" s="151"/>
      <c r="VIC4579" s="151"/>
      <c r="VID4579" s="151"/>
      <c r="VIE4579" s="151"/>
      <c r="VIF4579" s="151"/>
      <c r="VIG4579" s="151"/>
      <c r="VIH4579" s="151"/>
      <c r="VII4579" s="151"/>
      <c r="VIJ4579" s="151"/>
      <c r="VIK4579" s="151"/>
      <c r="VIL4579" s="151"/>
      <c r="VIM4579" s="151"/>
      <c r="VIN4579" s="151"/>
      <c r="VIO4579" s="151"/>
      <c r="VIP4579" s="151"/>
      <c r="VIQ4579" s="151"/>
      <c r="VIR4579" s="151"/>
      <c r="VIS4579" s="151"/>
      <c r="VIT4579" s="151"/>
      <c r="VIU4579" s="151"/>
      <c r="VIV4579" s="151"/>
      <c r="VIW4579" s="151"/>
      <c r="VIX4579" s="151"/>
      <c r="VIY4579" s="151"/>
      <c r="VIZ4579" s="151"/>
      <c r="VJA4579" s="151"/>
      <c r="VJB4579" s="151"/>
      <c r="VJC4579" s="151"/>
      <c r="VJD4579" s="151"/>
      <c r="VJE4579" s="151"/>
      <c r="VJF4579" s="151"/>
      <c r="VJG4579" s="151"/>
      <c r="VJH4579" s="151"/>
      <c r="VJI4579" s="151"/>
      <c r="VJJ4579" s="151"/>
      <c r="VJK4579" s="151"/>
      <c r="VJL4579" s="151"/>
      <c r="VJM4579" s="151"/>
      <c r="VJN4579" s="151"/>
      <c r="VJO4579" s="151"/>
      <c r="VJP4579" s="151"/>
      <c r="VJQ4579" s="151"/>
      <c r="VJR4579" s="151"/>
      <c r="VJS4579" s="151"/>
      <c r="VJT4579" s="151"/>
      <c r="VJU4579" s="151"/>
      <c r="VJV4579" s="151"/>
      <c r="VJW4579" s="151"/>
      <c r="VJX4579" s="151"/>
      <c r="VJY4579" s="151"/>
      <c r="VJZ4579" s="151"/>
      <c r="VKA4579" s="151"/>
      <c r="VKB4579" s="151"/>
      <c r="VKC4579" s="151"/>
      <c r="VKD4579" s="151"/>
      <c r="VKE4579" s="151"/>
      <c r="VKF4579" s="151"/>
      <c r="VKG4579" s="151"/>
      <c r="VKH4579" s="151"/>
      <c r="VKI4579" s="151"/>
      <c r="VKJ4579" s="151"/>
      <c r="VKK4579" s="151"/>
      <c r="VKL4579" s="151"/>
      <c r="VKM4579" s="151"/>
      <c r="VKN4579" s="151"/>
      <c r="VKO4579" s="151"/>
      <c r="VKP4579" s="151"/>
      <c r="VKQ4579" s="151"/>
      <c r="VKR4579" s="151"/>
      <c r="VKS4579" s="151"/>
      <c r="VKT4579" s="151"/>
      <c r="VKU4579" s="151"/>
      <c r="VKV4579" s="151"/>
      <c r="VKW4579" s="151"/>
      <c r="VKX4579" s="151"/>
      <c r="VKY4579" s="151"/>
      <c r="VKZ4579" s="151"/>
      <c r="VLA4579" s="151"/>
      <c r="VLB4579" s="151"/>
      <c r="VLC4579" s="151"/>
      <c r="VLD4579" s="151"/>
      <c r="VLE4579" s="151"/>
      <c r="VLF4579" s="151"/>
      <c r="VLG4579" s="151"/>
      <c r="VLH4579" s="151"/>
      <c r="VLI4579" s="151"/>
      <c r="VLJ4579" s="151"/>
      <c r="VLK4579" s="151"/>
      <c r="VLL4579" s="151"/>
      <c r="VLM4579" s="151"/>
      <c r="VLN4579" s="151"/>
      <c r="VLO4579" s="151"/>
      <c r="VLP4579" s="151"/>
      <c r="VLQ4579" s="151"/>
      <c r="VLR4579" s="151"/>
      <c r="VLS4579" s="151"/>
      <c r="VLT4579" s="151"/>
      <c r="VLU4579" s="151"/>
      <c r="VLV4579" s="151"/>
      <c r="VLW4579" s="151"/>
      <c r="VLX4579" s="151"/>
      <c r="VLY4579" s="151"/>
      <c r="VLZ4579" s="151"/>
      <c r="VMA4579" s="151"/>
      <c r="VMB4579" s="151"/>
      <c r="VMC4579" s="151"/>
      <c r="VMD4579" s="151"/>
      <c r="VME4579" s="151"/>
      <c r="VMF4579" s="151"/>
      <c r="VMG4579" s="151"/>
      <c r="VMH4579" s="151"/>
      <c r="VMI4579" s="151"/>
      <c r="VMJ4579" s="151"/>
      <c r="VMK4579" s="151"/>
      <c r="VML4579" s="151"/>
      <c r="VMM4579" s="151"/>
      <c r="VMN4579" s="151"/>
      <c r="VMO4579" s="151"/>
      <c r="VMP4579" s="151"/>
      <c r="VMQ4579" s="151"/>
      <c r="VMR4579" s="151"/>
      <c r="VMS4579" s="151"/>
      <c r="VMT4579" s="151"/>
      <c r="VMU4579" s="151"/>
      <c r="VMV4579" s="151"/>
      <c r="VMW4579" s="151"/>
      <c r="VMX4579" s="151"/>
      <c r="VMY4579" s="151"/>
      <c r="VMZ4579" s="151"/>
      <c r="VNA4579" s="151"/>
      <c r="VNB4579" s="151"/>
      <c r="VNC4579" s="151"/>
      <c r="VND4579" s="151"/>
      <c r="VNE4579" s="151"/>
      <c r="VNF4579" s="151"/>
      <c r="VNG4579" s="151"/>
      <c r="VNH4579" s="151"/>
      <c r="VNI4579" s="151"/>
      <c r="VNJ4579" s="151"/>
      <c r="VNK4579" s="151"/>
      <c r="VNL4579" s="151"/>
      <c r="VNM4579" s="151"/>
      <c r="VNN4579" s="151"/>
      <c r="VNO4579" s="151"/>
      <c r="VNP4579" s="151"/>
      <c r="VNQ4579" s="151"/>
      <c r="VNR4579" s="151"/>
      <c r="VNS4579" s="151"/>
      <c r="VNT4579" s="151"/>
      <c r="VNU4579" s="151"/>
      <c r="VNV4579" s="151"/>
      <c r="VNW4579" s="151"/>
      <c r="VNX4579" s="151"/>
      <c r="VNY4579" s="151"/>
      <c r="VNZ4579" s="151"/>
      <c r="VOA4579" s="151"/>
      <c r="VOB4579" s="151"/>
      <c r="VOC4579" s="151"/>
      <c r="VOD4579" s="151"/>
      <c r="VOE4579" s="151"/>
      <c r="VOF4579" s="151"/>
      <c r="VOG4579" s="151"/>
      <c r="VOH4579" s="151"/>
      <c r="VOI4579" s="151"/>
      <c r="VOJ4579" s="151"/>
      <c r="VOK4579" s="151"/>
      <c r="VOL4579" s="151"/>
      <c r="VOM4579" s="151"/>
      <c r="VON4579" s="151"/>
      <c r="VOO4579" s="151"/>
      <c r="VOP4579" s="151"/>
      <c r="VOQ4579" s="151"/>
      <c r="VOR4579" s="151"/>
      <c r="VOS4579" s="151"/>
      <c r="VOT4579" s="151"/>
      <c r="VOU4579" s="151"/>
      <c r="VOV4579" s="151"/>
      <c r="VOW4579" s="151"/>
      <c r="VOX4579" s="151"/>
      <c r="VOY4579" s="151"/>
      <c r="VOZ4579" s="151"/>
      <c r="VPA4579" s="151"/>
      <c r="VPB4579" s="151"/>
      <c r="VPC4579" s="151"/>
      <c r="VPD4579" s="151"/>
      <c r="VPE4579" s="151"/>
      <c r="VPF4579" s="151"/>
      <c r="VPG4579" s="151"/>
      <c r="VPH4579" s="151"/>
      <c r="VPI4579" s="151"/>
      <c r="VPJ4579" s="151"/>
      <c r="VPK4579" s="151"/>
      <c r="VPL4579" s="151"/>
      <c r="VPM4579" s="151"/>
      <c r="VPN4579" s="151"/>
      <c r="VPO4579" s="151"/>
      <c r="VPP4579" s="151"/>
      <c r="VPQ4579" s="151"/>
      <c r="VPR4579" s="151"/>
      <c r="VPS4579" s="151"/>
      <c r="VPT4579" s="151"/>
      <c r="VPU4579" s="151"/>
      <c r="VPV4579" s="151"/>
      <c r="VPW4579" s="151"/>
      <c r="VPX4579" s="151"/>
      <c r="VPY4579" s="151"/>
      <c r="VPZ4579" s="151"/>
      <c r="VQA4579" s="151"/>
      <c r="VQB4579" s="151"/>
      <c r="VQC4579" s="151"/>
      <c r="VQD4579" s="151"/>
      <c r="VQE4579" s="151"/>
      <c r="VQF4579" s="151"/>
      <c r="VQG4579" s="151"/>
      <c r="VQH4579" s="151"/>
      <c r="VQI4579" s="151"/>
      <c r="VQJ4579" s="151"/>
      <c r="VQK4579" s="151"/>
      <c r="VQL4579" s="151"/>
      <c r="VQM4579" s="151"/>
      <c r="VQN4579" s="151"/>
      <c r="VQO4579" s="151"/>
      <c r="VQP4579" s="151"/>
      <c r="VQQ4579" s="151"/>
      <c r="VQR4579" s="151"/>
      <c r="VQS4579" s="151"/>
      <c r="VQT4579" s="151"/>
      <c r="VQU4579" s="151"/>
      <c r="VQV4579" s="151"/>
      <c r="VQW4579" s="151"/>
      <c r="VQX4579" s="151"/>
      <c r="VQY4579" s="151"/>
      <c r="VQZ4579" s="151"/>
      <c r="VRA4579" s="151"/>
      <c r="VRB4579" s="151"/>
      <c r="VRC4579" s="151"/>
      <c r="VRD4579" s="151"/>
      <c r="VRE4579" s="151"/>
      <c r="VRF4579" s="151"/>
      <c r="VRG4579" s="151"/>
      <c r="VRH4579" s="151"/>
      <c r="VRI4579" s="151"/>
      <c r="VRJ4579" s="151"/>
      <c r="VRK4579" s="151"/>
      <c r="VRL4579" s="151"/>
      <c r="VRM4579" s="151"/>
      <c r="VRN4579" s="151"/>
      <c r="VRO4579" s="151"/>
      <c r="VRP4579" s="151"/>
      <c r="VRQ4579" s="151"/>
      <c r="VRR4579" s="151"/>
      <c r="VRS4579" s="151"/>
      <c r="VRT4579" s="151"/>
      <c r="VRU4579" s="151"/>
      <c r="VRV4579" s="151"/>
      <c r="VRW4579" s="151"/>
      <c r="VRX4579" s="151"/>
      <c r="VRY4579" s="151"/>
      <c r="VRZ4579" s="151"/>
      <c r="VSA4579" s="151"/>
      <c r="VSB4579" s="151"/>
      <c r="VSC4579" s="151"/>
      <c r="VSD4579" s="151"/>
      <c r="VSE4579" s="151"/>
      <c r="VSF4579" s="151"/>
      <c r="VSG4579" s="151"/>
      <c r="VSH4579" s="151"/>
      <c r="VSI4579" s="151"/>
      <c r="VSJ4579" s="151"/>
      <c r="VSK4579" s="151"/>
      <c r="VSL4579" s="151"/>
      <c r="VSM4579" s="151"/>
      <c r="VSN4579" s="151"/>
      <c r="VSO4579" s="151"/>
      <c r="VSP4579" s="151"/>
      <c r="VSQ4579" s="151"/>
      <c r="VSR4579" s="151"/>
      <c r="VSS4579" s="151"/>
      <c r="VST4579" s="151"/>
      <c r="VSU4579" s="151"/>
      <c r="VSV4579" s="151"/>
      <c r="VSW4579" s="151"/>
      <c r="VSX4579" s="151"/>
      <c r="VSY4579" s="151"/>
      <c r="VSZ4579" s="151"/>
      <c r="VTA4579" s="151"/>
      <c r="VTB4579" s="151"/>
      <c r="VTC4579" s="151"/>
      <c r="VTD4579" s="151"/>
      <c r="VTE4579" s="151"/>
      <c r="VTF4579" s="151"/>
      <c r="VTG4579" s="151"/>
      <c r="VTH4579" s="151"/>
      <c r="VTI4579" s="151"/>
      <c r="VTJ4579" s="151"/>
      <c r="VTK4579" s="151"/>
      <c r="VTL4579" s="151"/>
      <c r="VTM4579" s="151"/>
      <c r="VTN4579" s="151"/>
      <c r="VTO4579" s="151"/>
      <c r="VTP4579" s="151"/>
      <c r="VTQ4579" s="151"/>
      <c r="VTR4579" s="151"/>
      <c r="VTS4579" s="151"/>
      <c r="VTT4579" s="151"/>
      <c r="VTU4579" s="151"/>
      <c r="VTV4579" s="151"/>
      <c r="VTW4579" s="151"/>
      <c r="VTX4579" s="151"/>
      <c r="VTY4579" s="151"/>
      <c r="VTZ4579" s="151"/>
      <c r="VUA4579" s="151"/>
      <c r="VUB4579" s="151"/>
      <c r="VUC4579" s="151"/>
      <c r="VUD4579" s="151"/>
      <c r="VUE4579" s="151"/>
      <c r="VUF4579" s="151"/>
      <c r="VUG4579" s="151"/>
      <c r="VUH4579" s="151"/>
      <c r="VUI4579" s="151"/>
      <c r="VUJ4579" s="151"/>
      <c r="VUK4579" s="151"/>
      <c r="VUL4579" s="151"/>
      <c r="VUM4579" s="151"/>
      <c r="VUN4579" s="151"/>
      <c r="VUO4579" s="151"/>
      <c r="VUP4579" s="151"/>
      <c r="VUQ4579" s="151"/>
      <c r="VUR4579" s="151"/>
      <c r="VUS4579" s="151"/>
      <c r="VUT4579" s="151"/>
      <c r="VUU4579" s="151"/>
      <c r="VUV4579" s="151"/>
      <c r="VUW4579" s="151"/>
      <c r="VUX4579" s="151"/>
      <c r="VUY4579" s="151"/>
      <c r="VUZ4579" s="151"/>
      <c r="VVA4579" s="151"/>
      <c r="VVB4579" s="151"/>
      <c r="VVC4579" s="151"/>
      <c r="VVD4579" s="151"/>
      <c r="VVE4579" s="151"/>
      <c r="VVF4579" s="151"/>
      <c r="VVG4579" s="151"/>
      <c r="VVH4579" s="151"/>
      <c r="VVI4579" s="151"/>
      <c r="VVJ4579" s="151"/>
      <c r="VVK4579" s="151"/>
      <c r="VVL4579" s="151"/>
      <c r="VVM4579" s="151"/>
      <c r="VVN4579" s="151"/>
      <c r="VVO4579" s="151"/>
      <c r="VVP4579" s="151"/>
      <c r="VVQ4579" s="151"/>
      <c r="VVR4579" s="151"/>
      <c r="VVS4579" s="151"/>
      <c r="VVT4579" s="151"/>
      <c r="VVU4579" s="151"/>
      <c r="VVV4579" s="151"/>
      <c r="VVW4579" s="151"/>
      <c r="VVX4579" s="151"/>
      <c r="VVY4579" s="151"/>
      <c r="VVZ4579" s="151"/>
      <c r="VWA4579" s="151"/>
      <c r="VWB4579" s="151"/>
      <c r="VWC4579" s="151"/>
      <c r="VWD4579" s="151"/>
      <c r="VWE4579" s="151"/>
      <c r="VWF4579" s="151"/>
      <c r="VWG4579" s="151"/>
      <c r="VWH4579" s="151"/>
      <c r="VWI4579" s="151"/>
      <c r="VWJ4579" s="151"/>
      <c r="VWK4579" s="151"/>
      <c r="VWL4579" s="151"/>
      <c r="VWM4579" s="151"/>
      <c r="VWN4579" s="151"/>
      <c r="VWO4579" s="151"/>
      <c r="VWP4579" s="151"/>
      <c r="VWQ4579" s="151"/>
      <c r="VWR4579" s="151"/>
      <c r="VWS4579" s="151"/>
      <c r="VWT4579" s="151"/>
      <c r="VWU4579" s="151"/>
      <c r="VWV4579" s="151"/>
      <c r="VWW4579" s="151"/>
      <c r="VWX4579" s="151"/>
      <c r="VWY4579" s="151"/>
      <c r="VWZ4579" s="151"/>
      <c r="VXA4579" s="151"/>
      <c r="VXB4579" s="151"/>
      <c r="VXC4579" s="151"/>
      <c r="VXD4579" s="151"/>
      <c r="VXE4579" s="151"/>
      <c r="VXF4579" s="151"/>
      <c r="VXG4579" s="151"/>
      <c r="VXH4579" s="151"/>
      <c r="VXI4579" s="151"/>
      <c r="VXJ4579" s="151"/>
      <c r="VXK4579" s="151"/>
      <c r="VXL4579" s="151"/>
      <c r="VXM4579" s="151"/>
      <c r="VXN4579" s="151"/>
      <c r="VXO4579" s="151"/>
      <c r="VXP4579" s="151"/>
      <c r="VXQ4579" s="151"/>
      <c r="VXR4579" s="151"/>
      <c r="VXS4579" s="151"/>
      <c r="VXT4579" s="151"/>
      <c r="VXU4579" s="151"/>
      <c r="VXV4579" s="151"/>
      <c r="VXW4579" s="151"/>
      <c r="VXX4579" s="151"/>
      <c r="VXY4579" s="151"/>
      <c r="VXZ4579" s="151"/>
      <c r="VYA4579" s="151"/>
      <c r="VYB4579" s="151"/>
      <c r="VYC4579" s="151"/>
      <c r="VYD4579" s="151"/>
      <c r="VYE4579" s="151"/>
      <c r="VYF4579" s="151"/>
      <c r="VYG4579" s="151"/>
      <c r="VYH4579" s="151"/>
      <c r="VYI4579" s="151"/>
      <c r="VYJ4579" s="151"/>
      <c r="VYK4579" s="151"/>
      <c r="VYL4579" s="151"/>
      <c r="VYM4579" s="151"/>
      <c r="VYN4579" s="151"/>
      <c r="VYO4579" s="151"/>
      <c r="VYP4579" s="151"/>
      <c r="VYQ4579" s="151"/>
      <c r="VYR4579" s="151"/>
      <c r="VYS4579" s="151"/>
      <c r="VYT4579" s="151"/>
      <c r="VYU4579" s="151"/>
      <c r="VYV4579" s="151"/>
      <c r="VYW4579" s="151"/>
      <c r="VYX4579" s="151"/>
      <c r="VYY4579" s="151"/>
      <c r="VYZ4579" s="151"/>
      <c r="VZA4579" s="151"/>
      <c r="VZB4579" s="151"/>
      <c r="VZC4579" s="151"/>
      <c r="VZD4579" s="151"/>
      <c r="VZE4579" s="151"/>
      <c r="VZF4579" s="151"/>
      <c r="VZG4579" s="151"/>
      <c r="VZH4579" s="151"/>
      <c r="VZI4579" s="151"/>
      <c r="VZJ4579" s="151"/>
      <c r="VZK4579" s="151"/>
      <c r="VZL4579" s="151"/>
      <c r="VZM4579" s="151"/>
      <c r="VZN4579" s="151"/>
      <c r="VZO4579" s="151"/>
      <c r="VZP4579" s="151"/>
      <c r="VZQ4579" s="151"/>
      <c r="VZR4579" s="151"/>
      <c r="VZS4579" s="151"/>
      <c r="VZT4579" s="151"/>
      <c r="VZU4579" s="151"/>
      <c r="VZV4579" s="151"/>
      <c r="VZW4579" s="151"/>
      <c r="VZX4579" s="151"/>
      <c r="VZY4579" s="151"/>
      <c r="VZZ4579" s="151"/>
      <c r="WAA4579" s="151"/>
      <c r="WAB4579" s="151"/>
      <c r="WAC4579" s="151"/>
      <c r="WAD4579" s="151"/>
      <c r="WAE4579" s="151"/>
      <c r="WAF4579" s="151"/>
      <c r="WAG4579" s="151"/>
      <c r="WAH4579" s="151"/>
      <c r="WAI4579" s="151"/>
      <c r="WAJ4579" s="151"/>
      <c r="WAK4579" s="151"/>
      <c r="WAL4579" s="151"/>
      <c r="WAM4579" s="151"/>
      <c r="WAN4579" s="151"/>
      <c r="WAO4579" s="151"/>
      <c r="WAP4579" s="151"/>
      <c r="WAQ4579" s="151"/>
      <c r="WAR4579" s="151"/>
      <c r="WAS4579" s="151"/>
      <c r="WAT4579" s="151"/>
      <c r="WAU4579" s="151"/>
      <c r="WAV4579" s="151"/>
      <c r="WAW4579" s="151"/>
      <c r="WAX4579" s="151"/>
      <c r="WAY4579" s="151"/>
      <c r="WAZ4579" s="151"/>
      <c r="WBA4579" s="151"/>
      <c r="WBB4579" s="151"/>
      <c r="WBC4579" s="151"/>
      <c r="WBD4579" s="151"/>
      <c r="WBE4579" s="151"/>
      <c r="WBF4579" s="151"/>
      <c r="WBG4579" s="151"/>
      <c r="WBH4579" s="151"/>
      <c r="WBI4579" s="151"/>
      <c r="WBJ4579" s="151"/>
      <c r="WBK4579" s="151"/>
      <c r="WBL4579" s="151"/>
      <c r="WBM4579" s="151"/>
      <c r="WBN4579" s="151"/>
      <c r="WBO4579" s="151"/>
      <c r="WBP4579" s="151"/>
      <c r="WBQ4579" s="151"/>
      <c r="WBR4579" s="151"/>
      <c r="WBS4579" s="151"/>
      <c r="WBT4579" s="151"/>
      <c r="WBU4579" s="151"/>
      <c r="WBV4579" s="151"/>
      <c r="WBW4579" s="151"/>
      <c r="WBX4579" s="151"/>
      <c r="WBY4579" s="151"/>
      <c r="WBZ4579" s="151"/>
      <c r="WCA4579" s="151"/>
      <c r="WCB4579" s="151"/>
      <c r="WCC4579" s="151"/>
      <c r="WCD4579" s="151"/>
      <c r="WCE4579" s="151"/>
      <c r="WCF4579" s="151"/>
      <c r="WCG4579" s="151"/>
      <c r="WCH4579" s="151"/>
      <c r="WCI4579" s="151"/>
      <c r="WCJ4579" s="151"/>
      <c r="WCK4579" s="151"/>
      <c r="WCL4579" s="151"/>
      <c r="WCM4579" s="151"/>
      <c r="WCN4579" s="151"/>
      <c r="WCO4579" s="151"/>
      <c r="WCP4579" s="151"/>
      <c r="WCQ4579" s="151"/>
      <c r="WCR4579" s="151"/>
      <c r="WCS4579" s="151"/>
      <c r="WCT4579" s="151"/>
      <c r="WCU4579" s="151"/>
      <c r="WCV4579" s="151"/>
      <c r="WCW4579" s="151"/>
      <c r="WCX4579" s="151"/>
      <c r="WCY4579" s="151"/>
      <c r="WCZ4579" s="151"/>
      <c r="WDA4579" s="151"/>
      <c r="WDB4579" s="151"/>
      <c r="WDC4579" s="151"/>
      <c r="WDD4579" s="151"/>
      <c r="WDE4579" s="151"/>
      <c r="WDF4579" s="151"/>
      <c r="WDG4579" s="151"/>
      <c r="WDH4579" s="151"/>
      <c r="WDI4579" s="151"/>
      <c r="WDJ4579" s="151"/>
      <c r="WDK4579" s="151"/>
      <c r="WDL4579" s="151"/>
      <c r="WDM4579" s="151"/>
      <c r="WDN4579" s="151"/>
      <c r="WDO4579" s="151"/>
      <c r="WDP4579" s="151"/>
      <c r="WDQ4579" s="151"/>
      <c r="WDR4579" s="151"/>
      <c r="WDS4579" s="151"/>
      <c r="WDT4579" s="151"/>
      <c r="WDU4579" s="151"/>
      <c r="WDV4579" s="151"/>
      <c r="WDW4579" s="151"/>
      <c r="WDX4579" s="151"/>
      <c r="WDY4579" s="151"/>
      <c r="WDZ4579" s="151"/>
      <c r="WEA4579" s="151"/>
      <c r="WEB4579" s="151"/>
      <c r="WEC4579" s="151"/>
      <c r="WED4579" s="151"/>
      <c r="WEE4579" s="151"/>
      <c r="WEF4579" s="151"/>
      <c r="WEG4579" s="151"/>
      <c r="WEH4579" s="151"/>
      <c r="WEI4579" s="151"/>
      <c r="WEJ4579" s="151"/>
      <c r="WEK4579" s="151"/>
      <c r="WEL4579" s="151"/>
      <c r="WEM4579" s="151"/>
      <c r="WEN4579" s="151"/>
      <c r="WEO4579" s="151"/>
      <c r="WEP4579" s="151"/>
      <c r="WEQ4579" s="151"/>
      <c r="WER4579" s="151"/>
      <c r="WES4579" s="151"/>
      <c r="WET4579" s="151"/>
      <c r="WEU4579" s="151"/>
      <c r="WEV4579" s="151"/>
      <c r="WEW4579" s="151"/>
      <c r="WEX4579" s="151"/>
      <c r="WEY4579" s="151"/>
      <c r="WEZ4579" s="151"/>
      <c r="WFA4579" s="151"/>
      <c r="WFB4579" s="151"/>
      <c r="WFC4579" s="151"/>
      <c r="WFD4579" s="151"/>
      <c r="WFE4579" s="151"/>
      <c r="WFF4579" s="151"/>
      <c r="WFG4579" s="151"/>
      <c r="WFH4579" s="151"/>
      <c r="WFI4579" s="151"/>
      <c r="WFJ4579" s="151"/>
      <c r="WFK4579" s="151"/>
      <c r="WFL4579" s="151"/>
      <c r="WFM4579" s="151"/>
      <c r="WFN4579" s="151"/>
      <c r="WFO4579" s="151"/>
      <c r="WFP4579" s="151"/>
      <c r="WFQ4579" s="151"/>
      <c r="WFR4579" s="151"/>
      <c r="WFS4579" s="151"/>
      <c r="WFT4579" s="151"/>
      <c r="WFU4579" s="151"/>
      <c r="WFV4579" s="151"/>
      <c r="WFW4579" s="151"/>
      <c r="WFX4579" s="151"/>
      <c r="WFY4579" s="151"/>
      <c r="WFZ4579" s="151"/>
      <c r="WGA4579" s="151"/>
      <c r="WGB4579" s="151"/>
      <c r="WGC4579" s="151"/>
      <c r="WGD4579" s="151"/>
      <c r="WGE4579" s="151"/>
      <c r="WGF4579" s="151"/>
      <c r="WGG4579" s="151"/>
      <c r="WGH4579" s="151"/>
      <c r="WGI4579" s="151"/>
      <c r="WGJ4579" s="151"/>
      <c r="WGK4579" s="151"/>
      <c r="WGL4579" s="151"/>
      <c r="WGM4579" s="151"/>
      <c r="WGN4579" s="151"/>
      <c r="WGO4579" s="151"/>
      <c r="WGP4579" s="151"/>
      <c r="WGQ4579" s="151"/>
      <c r="WGR4579" s="151"/>
      <c r="WGS4579" s="151"/>
      <c r="WGT4579" s="151"/>
      <c r="WGU4579" s="151"/>
      <c r="WGV4579" s="151"/>
      <c r="WGW4579" s="151"/>
      <c r="WGX4579" s="151"/>
      <c r="WGY4579" s="151"/>
      <c r="WGZ4579" s="151"/>
      <c r="WHA4579" s="151"/>
      <c r="WHB4579" s="151"/>
      <c r="WHC4579" s="151"/>
      <c r="WHD4579" s="151"/>
      <c r="WHE4579" s="151"/>
      <c r="WHF4579" s="151"/>
      <c r="WHG4579" s="151"/>
      <c r="WHH4579" s="151"/>
      <c r="WHI4579" s="151"/>
      <c r="WHJ4579" s="151"/>
      <c r="WHK4579" s="151"/>
      <c r="WHL4579" s="151"/>
      <c r="WHM4579" s="151"/>
      <c r="WHN4579" s="151"/>
      <c r="WHO4579" s="151"/>
      <c r="WHP4579" s="151"/>
      <c r="WHQ4579" s="151"/>
      <c r="WHR4579" s="151"/>
      <c r="WHS4579" s="151"/>
      <c r="WHT4579" s="151"/>
      <c r="WHU4579" s="151"/>
      <c r="WHV4579" s="151"/>
      <c r="WHW4579" s="151"/>
      <c r="WHX4579" s="151"/>
      <c r="WHY4579" s="151"/>
      <c r="WHZ4579" s="151"/>
      <c r="WIA4579" s="151"/>
      <c r="WIB4579" s="151"/>
      <c r="WIC4579" s="151"/>
      <c r="WID4579" s="151"/>
      <c r="WIE4579" s="151"/>
      <c r="WIF4579" s="151"/>
      <c r="WIG4579" s="151"/>
      <c r="WIH4579" s="151"/>
      <c r="WII4579" s="151"/>
      <c r="WIJ4579" s="151"/>
      <c r="WIK4579" s="151"/>
      <c r="WIL4579" s="151"/>
      <c r="WIM4579" s="151"/>
      <c r="WIN4579" s="151"/>
      <c r="WIO4579" s="151"/>
      <c r="WIP4579" s="151"/>
      <c r="WIQ4579" s="151"/>
      <c r="WIR4579" s="151"/>
      <c r="WIS4579" s="151"/>
      <c r="WIT4579" s="151"/>
      <c r="WIU4579" s="151"/>
      <c r="WIV4579" s="151"/>
      <c r="WIW4579" s="151"/>
      <c r="WIX4579" s="151"/>
      <c r="WIY4579" s="151"/>
      <c r="WIZ4579" s="151"/>
      <c r="WJA4579" s="151"/>
      <c r="WJB4579" s="151"/>
      <c r="WJC4579" s="151"/>
      <c r="WJD4579" s="151"/>
      <c r="WJE4579" s="151"/>
      <c r="WJF4579" s="151"/>
      <c r="WJG4579" s="151"/>
      <c r="WJH4579" s="151"/>
      <c r="WJI4579" s="151"/>
      <c r="WJJ4579" s="151"/>
      <c r="WJK4579" s="151"/>
      <c r="WJL4579" s="151"/>
      <c r="WJM4579" s="151"/>
      <c r="WJN4579" s="151"/>
      <c r="WJO4579" s="151"/>
      <c r="WJP4579" s="151"/>
      <c r="WJQ4579" s="151"/>
      <c r="WJR4579" s="151"/>
      <c r="WJS4579" s="151"/>
      <c r="WJT4579" s="151"/>
      <c r="WJU4579" s="151"/>
      <c r="WJV4579" s="151"/>
      <c r="WJW4579" s="151"/>
      <c r="WJX4579" s="151"/>
      <c r="WJY4579" s="151"/>
      <c r="WJZ4579" s="151"/>
      <c r="WKA4579" s="151"/>
      <c r="WKB4579" s="151"/>
      <c r="WKC4579" s="151"/>
      <c r="WKD4579" s="151"/>
      <c r="WKE4579" s="151"/>
      <c r="WKF4579" s="151"/>
      <c r="WKG4579" s="151"/>
      <c r="WKH4579" s="151"/>
      <c r="WKI4579" s="151"/>
      <c r="WKJ4579" s="151"/>
      <c r="WKK4579" s="151"/>
      <c r="WKL4579" s="151"/>
      <c r="WKM4579" s="151"/>
      <c r="WKN4579" s="151"/>
      <c r="WKO4579" s="151"/>
      <c r="WKP4579" s="151"/>
      <c r="WKQ4579" s="151"/>
      <c r="WKR4579" s="151"/>
      <c r="WKS4579" s="151"/>
      <c r="WKT4579" s="151"/>
      <c r="WKU4579" s="151"/>
      <c r="WKV4579" s="151"/>
      <c r="WKW4579" s="151"/>
      <c r="WKX4579" s="151"/>
      <c r="WKY4579" s="151"/>
      <c r="WKZ4579" s="151"/>
      <c r="WLA4579" s="151"/>
      <c r="WLB4579" s="151"/>
      <c r="WLC4579" s="151"/>
      <c r="WLD4579" s="151"/>
      <c r="WLE4579" s="151"/>
      <c r="WLF4579" s="151"/>
      <c r="WLG4579" s="151"/>
      <c r="WLH4579" s="151"/>
      <c r="WLI4579" s="151"/>
      <c r="WLJ4579" s="151"/>
      <c r="WLK4579" s="151"/>
      <c r="WLL4579" s="151"/>
      <c r="WLM4579" s="151"/>
      <c r="WLN4579" s="151"/>
      <c r="WLO4579" s="151"/>
      <c r="WLP4579" s="151"/>
      <c r="WLQ4579" s="151"/>
      <c r="WLR4579" s="151"/>
      <c r="WLS4579" s="151"/>
      <c r="WLT4579" s="151"/>
      <c r="WLU4579" s="151"/>
      <c r="WLV4579" s="151"/>
      <c r="WLW4579" s="151"/>
      <c r="WLX4579" s="151"/>
      <c r="WLY4579" s="151"/>
      <c r="WLZ4579" s="151"/>
      <c r="WMA4579" s="151"/>
      <c r="WMB4579" s="151"/>
      <c r="WMC4579" s="151"/>
      <c r="WMD4579" s="151"/>
      <c r="WME4579" s="151"/>
      <c r="WMF4579" s="151"/>
      <c r="WMG4579" s="151"/>
      <c r="WMH4579" s="151"/>
      <c r="WMI4579" s="151"/>
      <c r="WMJ4579" s="151"/>
      <c r="WMK4579" s="151"/>
      <c r="WML4579" s="151"/>
      <c r="WMM4579" s="151"/>
      <c r="WMN4579" s="151"/>
      <c r="WMO4579" s="151"/>
      <c r="WMP4579" s="151"/>
      <c r="WMQ4579" s="151"/>
      <c r="WMR4579" s="151"/>
      <c r="WMS4579" s="151"/>
      <c r="WMT4579" s="151"/>
      <c r="WMU4579" s="151"/>
      <c r="WMV4579" s="151"/>
      <c r="WMW4579" s="151"/>
      <c r="WMX4579" s="151"/>
      <c r="WMY4579" s="151"/>
      <c r="WMZ4579" s="151"/>
      <c r="WNA4579" s="151"/>
      <c r="WNB4579" s="151"/>
      <c r="WNC4579" s="151"/>
      <c r="WND4579" s="151"/>
      <c r="WNE4579" s="151"/>
      <c r="WNF4579" s="151"/>
      <c r="WNG4579" s="151"/>
      <c r="WNH4579" s="151"/>
      <c r="WNI4579" s="151"/>
      <c r="WNJ4579" s="151"/>
      <c r="WNK4579" s="151"/>
      <c r="WNL4579" s="151"/>
      <c r="WNM4579" s="151"/>
      <c r="WNN4579" s="151"/>
      <c r="WNO4579" s="151"/>
      <c r="WNP4579" s="151"/>
      <c r="WNQ4579" s="151"/>
      <c r="WNR4579" s="151"/>
      <c r="WNS4579" s="151"/>
      <c r="WNT4579" s="151"/>
      <c r="WNU4579" s="151"/>
      <c r="WNV4579" s="151"/>
      <c r="WNW4579" s="151"/>
      <c r="WNX4579" s="151"/>
      <c r="WNY4579" s="151"/>
      <c r="WNZ4579" s="151"/>
      <c r="WOA4579" s="151"/>
      <c r="WOB4579" s="151"/>
      <c r="WOC4579" s="151"/>
      <c r="WOD4579" s="151"/>
      <c r="WOE4579" s="151"/>
      <c r="WOF4579" s="151"/>
      <c r="WOG4579" s="151"/>
      <c r="WOH4579" s="151"/>
      <c r="WOI4579" s="151"/>
      <c r="WOJ4579" s="151"/>
      <c r="WOK4579" s="151"/>
      <c r="WOL4579" s="151"/>
      <c r="WOM4579" s="151"/>
      <c r="WON4579" s="151"/>
      <c r="WOO4579" s="151"/>
      <c r="WOP4579" s="151"/>
      <c r="WOQ4579" s="151"/>
      <c r="WOR4579" s="151"/>
      <c r="WOS4579" s="151"/>
      <c r="WOT4579" s="151"/>
      <c r="WOU4579" s="151"/>
      <c r="WOV4579" s="151"/>
      <c r="WOW4579" s="151"/>
      <c r="WOX4579" s="151"/>
      <c r="WOY4579" s="151"/>
      <c r="WOZ4579" s="151"/>
      <c r="WPA4579" s="151"/>
      <c r="WPB4579" s="151"/>
      <c r="WPC4579" s="151"/>
      <c r="WPD4579" s="151"/>
      <c r="WPE4579" s="151"/>
      <c r="WPF4579" s="151"/>
      <c r="WPG4579" s="151"/>
      <c r="WPH4579" s="151"/>
      <c r="WPI4579" s="151"/>
      <c r="WPJ4579" s="151"/>
      <c r="WPK4579" s="151"/>
      <c r="WPL4579" s="151"/>
      <c r="WPM4579" s="151"/>
      <c r="WPN4579" s="151"/>
      <c r="WPO4579" s="151"/>
      <c r="WPP4579" s="151"/>
      <c r="WPQ4579" s="151"/>
      <c r="WPR4579" s="151"/>
      <c r="WPS4579" s="151"/>
      <c r="WPT4579" s="151"/>
      <c r="WPU4579" s="151"/>
      <c r="WPV4579" s="151"/>
      <c r="WPW4579" s="151"/>
      <c r="WPX4579" s="151"/>
      <c r="WPY4579" s="151"/>
      <c r="WPZ4579" s="151"/>
      <c r="WQA4579" s="151"/>
      <c r="WQB4579" s="151"/>
      <c r="WQC4579" s="151"/>
      <c r="WQD4579" s="151"/>
      <c r="WQE4579" s="151"/>
      <c r="WQF4579" s="151"/>
      <c r="WQG4579" s="151"/>
      <c r="WQH4579" s="151"/>
      <c r="WQI4579" s="151"/>
      <c r="WQJ4579" s="151"/>
      <c r="WQK4579" s="151"/>
      <c r="WQL4579" s="151"/>
      <c r="WQM4579" s="151"/>
      <c r="WQN4579" s="151"/>
      <c r="WQO4579" s="151"/>
      <c r="WQP4579" s="151"/>
      <c r="WQQ4579" s="151"/>
      <c r="WQR4579" s="151"/>
      <c r="WQS4579" s="151"/>
      <c r="WQT4579" s="151"/>
      <c r="WQU4579" s="151"/>
      <c r="WQV4579" s="151"/>
      <c r="WQW4579" s="151"/>
      <c r="WQX4579" s="151"/>
      <c r="WQY4579" s="151"/>
      <c r="WQZ4579" s="151"/>
      <c r="WRA4579" s="151"/>
      <c r="WRB4579" s="151"/>
      <c r="WRC4579" s="151"/>
      <c r="WRD4579" s="151"/>
      <c r="WRE4579" s="151"/>
      <c r="WRF4579" s="151"/>
      <c r="WRG4579" s="151"/>
      <c r="WRH4579" s="151"/>
      <c r="WRI4579" s="151"/>
      <c r="WRJ4579" s="151"/>
      <c r="WRK4579" s="151"/>
      <c r="WRL4579" s="151"/>
      <c r="WRM4579" s="151"/>
      <c r="WRN4579" s="151"/>
      <c r="WRO4579" s="151"/>
      <c r="WRP4579" s="151"/>
      <c r="WRQ4579" s="151"/>
      <c r="WRR4579" s="151"/>
      <c r="WRS4579" s="151"/>
      <c r="WRT4579" s="151"/>
      <c r="WRU4579" s="151"/>
      <c r="WRV4579" s="151"/>
      <c r="WRW4579" s="151"/>
      <c r="WRX4579" s="151"/>
      <c r="WRY4579" s="151"/>
      <c r="WRZ4579" s="151"/>
      <c r="WSA4579" s="151"/>
      <c r="WSB4579" s="151"/>
      <c r="WSC4579" s="151"/>
      <c r="WSD4579" s="151"/>
      <c r="WSE4579" s="151"/>
      <c r="WSF4579" s="151"/>
      <c r="WSG4579" s="151"/>
      <c r="WSH4579" s="151"/>
      <c r="WSI4579" s="151"/>
      <c r="WSJ4579" s="151"/>
      <c r="WSK4579" s="151"/>
      <c r="WSL4579" s="151"/>
      <c r="WSM4579" s="151"/>
      <c r="WSN4579" s="151"/>
      <c r="WSO4579" s="151"/>
      <c r="WSP4579" s="151"/>
      <c r="WSQ4579" s="151"/>
      <c r="WSR4579" s="151"/>
      <c r="WSS4579" s="151"/>
      <c r="WST4579" s="151"/>
      <c r="WSU4579" s="151"/>
      <c r="WSV4579" s="151"/>
      <c r="WSW4579" s="151"/>
      <c r="WSX4579" s="151"/>
      <c r="WSY4579" s="151"/>
      <c r="WSZ4579" s="151"/>
      <c r="WTA4579" s="151"/>
      <c r="WTB4579" s="151"/>
      <c r="WTC4579" s="151"/>
      <c r="WTD4579" s="151"/>
      <c r="WTE4579" s="151"/>
      <c r="WTF4579" s="151"/>
      <c r="WTG4579" s="151"/>
      <c r="WTH4579" s="151"/>
      <c r="WTI4579" s="151"/>
      <c r="WTJ4579" s="151"/>
      <c r="WTK4579" s="151"/>
      <c r="WTL4579" s="151"/>
      <c r="WTM4579" s="151"/>
      <c r="WTN4579" s="151"/>
      <c r="WTO4579" s="151"/>
      <c r="WTP4579" s="151"/>
      <c r="WTQ4579" s="151"/>
      <c r="WTR4579" s="151"/>
      <c r="WTS4579" s="151"/>
      <c r="WTT4579" s="151"/>
      <c r="WTU4579" s="151"/>
      <c r="WTV4579" s="151"/>
      <c r="WTW4579" s="151"/>
      <c r="WTX4579" s="151"/>
      <c r="WTY4579" s="151"/>
      <c r="WTZ4579" s="151"/>
      <c r="WUA4579" s="151"/>
      <c r="WUB4579" s="151"/>
      <c r="WUC4579" s="151"/>
      <c r="WUD4579" s="151"/>
      <c r="WUE4579" s="151"/>
      <c r="WUF4579" s="151"/>
      <c r="WUG4579" s="151"/>
      <c r="WUH4579" s="151"/>
      <c r="WUI4579" s="151"/>
      <c r="WUJ4579" s="151"/>
      <c r="WUK4579" s="151"/>
      <c r="WUL4579" s="151"/>
      <c r="WUM4579" s="151"/>
      <c r="WUN4579" s="151"/>
      <c r="WUO4579" s="151"/>
      <c r="WUP4579" s="151"/>
      <c r="WUQ4579" s="151"/>
      <c r="WUR4579" s="151"/>
      <c r="WUS4579" s="151"/>
      <c r="WUT4579" s="151"/>
      <c r="WUU4579" s="151"/>
      <c r="WUV4579" s="151"/>
      <c r="WUW4579" s="151"/>
      <c r="WUX4579" s="151"/>
      <c r="WUY4579" s="151"/>
      <c r="WUZ4579" s="151"/>
      <c r="WVA4579" s="151"/>
      <c r="WVB4579" s="151"/>
      <c r="WVC4579" s="151"/>
      <c r="WVD4579" s="151"/>
      <c r="WVE4579" s="151"/>
      <c r="WVF4579" s="151"/>
      <c r="WVG4579" s="151"/>
      <c r="WVH4579" s="151"/>
      <c r="WVI4579" s="151"/>
      <c r="WVJ4579" s="151"/>
      <c r="WVK4579" s="151"/>
      <c r="WVL4579" s="151"/>
      <c r="WVM4579" s="151"/>
      <c r="WVN4579" s="151"/>
      <c r="WVO4579" s="151"/>
      <c r="WVP4579" s="151"/>
      <c r="WVQ4579" s="151"/>
      <c r="WVR4579" s="151"/>
      <c r="WVS4579" s="151"/>
      <c r="WVT4579" s="151"/>
      <c r="WVU4579" s="151"/>
      <c r="WVV4579" s="151"/>
      <c r="WVW4579" s="151"/>
      <c r="WVX4579" s="151"/>
      <c r="WVY4579" s="151"/>
      <c r="WVZ4579" s="151"/>
      <c r="WWA4579" s="151"/>
      <c r="WWB4579" s="151"/>
      <c r="WWC4579" s="151"/>
      <c r="WWD4579" s="151"/>
      <c r="WWE4579" s="151"/>
      <c r="WWF4579" s="151"/>
      <c r="WWG4579" s="151"/>
      <c r="WWH4579" s="151"/>
      <c r="WWI4579" s="151"/>
      <c r="WWJ4579" s="151"/>
      <c r="WWK4579" s="151"/>
      <c r="WWL4579" s="151"/>
      <c r="WWM4579" s="151"/>
      <c r="WWN4579" s="151"/>
      <c r="WWO4579" s="151"/>
      <c r="WWP4579" s="151"/>
      <c r="WWQ4579" s="151"/>
      <c r="WWR4579" s="151"/>
      <c r="WWS4579" s="151"/>
      <c r="WWT4579" s="151"/>
      <c r="WWU4579" s="151"/>
      <c r="WWV4579" s="151"/>
      <c r="WWW4579" s="151"/>
      <c r="WWX4579" s="151"/>
      <c r="WWY4579" s="151"/>
      <c r="WWZ4579" s="151"/>
      <c r="WXA4579" s="151"/>
      <c r="WXB4579" s="151"/>
      <c r="WXC4579" s="151"/>
      <c r="WXD4579" s="151"/>
      <c r="WXE4579" s="151"/>
      <c r="WXF4579" s="151"/>
      <c r="WXG4579" s="151"/>
      <c r="WXH4579" s="151"/>
      <c r="WXI4579" s="151"/>
      <c r="WXJ4579" s="151"/>
      <c r="WXK4579" s="151"/>
      <c r="WXL4579" s="151"/>
      <c r="WXM4579" s="151"/>
      <c r="WXN4579" s="151"/>
      <c r="WXO4579" s="151"/>
      <c r="WXP4579" s="151"/>
      <c r="WXQ4579" s="151"/>
      <c r="WXR4579" s="151"/>
      <c r="WXS4579" s="151"/>
      <c r="WXT4579" s="151"/>
      <c r="WXU4579" s="151"/>
      <c r="WXV4579" s="151"/>
      <c r="WXW4579" s="151"/>
      <c r="WXX4579" s="151"/>
      <c r="WXY4579" s="151"/>
      <c r="WXZ4579" s="151"/>
      <c r="WYA4579" s="151"/>
      <c r="WYB4579" s="151"/>
      <c r="WYC4579" s="151"/>
      <c r="WYD4579" s="151"/>
      <c r="WYE4579" s="151"/>
      <c r="WYF4579" s="151"/>
      <c r="WYG4579" s="151"/>
      <c r="WYH4579" s="151"/>
      <c r="WYI4579" s="151"/>
      <c r="WYJ4579" s="151"/>
      <c r="WYK4579" s="151"/>
      <c r="WYL4579" s="151"/>
      <c r="WYM4579" s="151"/>
      <c r="WYN4579" s="151"/>
      <c r="WYO4579" s="151"/>
      <c r="WYP4579" s="151"/>
      <c r="WYQ4579" s="151"/>
      <c r="WYR4579" s="151"/>
      <c r="WYS4579" s="151"/>
    </row>
    <row r="4580" spans="1:16222" s="155" customFormat="1" ht="42.75" hidden="1" outlineLevel="2">
      <c r="A4580" s="28"/>
      <c r="B4580" s="29" t="s">
        <v>46</v>
      </c>
      <c r="C4580" s="29" t="s">
        <v>154</v>
      </c>
      <c r="D4580" s="29" t="s">
        <v>3591</v>
      </c>
      <c r="E4580" s="29"/>
      <c r="F4580" s="27"/>
      <c r="G4580" s="147" t="s">
        <v>2766</v>
      </c>
      <c r="H4580" s="30" t="s">
        <v>4708</v>
      </c>
      <c r="I4580" s="21" t="s">
        <v>43</v>
      </c>
      <c r="J4580" s="23">
        <v>7</v>
      </c>
      <c r="K4580" s="23">
        <v>7</v>
      </c>
      <c r="L4580" s="79" t="s">
        <v>4709</v>
      </c>
      <c r="M4580" s="21" t="s">
        <v>4736</v>
      </c>
      <c r="N4580" s="21">
        <v>54</v>
      </c>
    </row>
    <row r="4581" spans="1:16222" s="155" customFormat="1" ht="28.5" outlineLevel="1" collapsed="1">
      <c r="A4581" s="28" t="s">
        <v>3451</v>
      </c>
      <c r="B4581" s="30" t="s">
        <v>46</v>
      </c>
      <c r="C4581" s="29" t="s">
        <v>3646</v>
      </c>
      <c r="D4581" s="29" t="s">
        <v>3591</v>
      </c>
      <c r="E4581" s="29"/>
      <c r="F4581" s="27" t="s">
        <v>4710</v>
      </c>
      <c r="G4581" s="6"/>
      <c r="H4581" s="6"/>
      <c r="I4581" s="148"/>
      <c r="J4581" s="38">
        <v>6</v>
      </c>
      <c r="K4581" s="38">
        <v>8</v>
      </c>
      <c r="L4581" s="27" t="str">
        <f>L4582&amp;" "&amp;N4582&amp;M4582&amp;", "&amp;L4583&amp;" "&amp;N4583&amp;M4583&amp;""</f>
        <v>Ремонт кровли 160м², Ремонт ограждения 146,3м²</v>
      </c>
      <c r="M4581" s="21"/>
      <c r="N4581" s="148"/>
      <c r="O4581" s="151"/>
      <c r="P4581" s="151"/>
      <c r="Q4581" s="151"/>
      <c r="R4581" s="151"/>
      <c r="S4581" s="151"/>
      <c r="T4581" s="151"/>
      <c r="U4581" s="151"/>
      <c r="V4581" s="151"/>
      <c r="W4581" s="151"/>
      <c r="X4581" s="151"/>
      <c r="Y4581" s="151"/>
      <c r="Z4581" s="151"/>
      <c r="AA4581" s="151"/>
      <c r="AB4581" s="151"/>
      <c r="AC4581" s="151"/>
      <c r="AD4581" s="151"/>
      <c r="AE4581" s="151"/>
      <c r="AF4581" s="151"/>
      <c r="AG4581" s="151"/>
      <c r="AH4581" s="151"/>
      <c r="AI4581" s="151"/>
      <c r="AJ4581" s="151"/>
      <c r="AK4581" s="151"/>
      <c r="AL4581" s="151"/>
      <c r="AM4581" s="151"/>
      <c r="AN4581" s="151"/>
      <c r="AO4581" s="151"/>
      <c r="AP4581" s="151"/>
      <c r="AQ4581" s="151"/>
      <c r="AR4581" s="151"/>
      <c r="AS4581" s="151"/>
      <c r="AT4581" s="151"/>
      <c r="AU4581" s="151"/>
      <c r="AV4581" s="151"/>
      <c r="AW4581" s="151"/>
      <c r="AX4581" s="151"/>
      <c r="AY4581" s="151"/>
      <c r="AZ4581" s="151"/>
      <c r="BA4581" s="151"/>
      <c r="BB4581" s="151"/>
      <c r="BC4581" s="151"/>
      <c r="BD4581" s="151"/>
      <c r="BE4581" s="151"/>
      <c r="BF4581" s="151"/>
      <c r="BG4581" s="151"/>
      <c r="BH4581" s="151"/>
      <c r="BI4581" s="151"/>
      <c r="BJ4581" s="151"/>
      <c r="BK4581" s="151"/>
      <c r="BL4581" s="151"/>
      <c r="BM4581" s="151"/>
      <c r="BN4581" s="151"/>
      <c r="BO4581" s="151"/>
      <c r="BP4581" s="151"/>
      <c r="BQ4581" s="151"/>
      <c r="BR4581" s="151"/>
      <c r="BS4581" s="151"/>
      <c r="BT4581" s="151"/>
      <c r="BU4581" s="151"/>
      <c r="BV4581" s="151"/>
      <c r="BW4581" s="151"/>
      <c r="BX4581" s="151"/>
      <c r="BY4581" s="151"/>
      <c r="BZ4581" s="151"/>
      <c r="CA4581" s="151"/>
      <c r="CB4581" s="151"/>
      <c r="CC4581" s="151"/>
      <c r="CD4581" s="151"/>
      <c r="CE4581" s="151"/>
      <c r="CF4581" s="151"/>
      <c r="CG4581" s="151"/>
      <c r="CH4581" s="151"/>
      <c r="CI4581" s="151"/>
      <c r="CJ4581" s="151"/>
      <c r="CK4581" s="151"/>
      <c r="CL4581" s="151"/>
      <c r="CM4581" s="151"/>
      <c r="CN4581" s="151"/>
      <c r="CO4581" s="151"/>
      <c r="CP4581" s="151"/>
      <c r="CQ4581" s="151"/>
      <c r="CR4581" s="151"/>
      <c r="CS4581" s="151"/>
      <c r="CT4581" s="151"/>
      <c r="CU4581" s="151"/>
      <c r="CV4581" s="151"/>
      <c r="CW4581" s="151"/>
      <c r="CX4581" s="151"/>
      <c r="CY4581" s="151"/>
      <c r="CZ4581" s="151"/>
      <c r="DA4581" s="151"/>
      <c r="DB4581" s="151"/>
      <c r="DC4581" s="151"/>
      <c r="DD4581" s="151"/>
      <c r="DE4581" s="151"/>
      <c r="DF4581" s="151"/>
      <c r="DG4581" s="151"/>
      <c r="DH4581" s="151"/>
      <c r="DI4581" s="151"/>
      <c r="DJ4581" s="151"/>
      <c r="DK4581" s="151"/>
      <c r="DL4581" s="151"/>
      <c r="DM4581" s="151"/>
      <c r="DN4581" s="151"/>
      <c r="DO4581" s="151"/>
      <c r="DP4581" s="151"/>
      <c r="DQ4581" s="151"/>
      <c r="DR4581" s="151"/>
      <c r="DS4581" s="151"/>
      <c r="DT4581" s="151"/>
      <c r="DU4581" s="151"/>
      <c r="DV4581" s="151"/>
      <c r="DW4581" s="151"/>
      <c r="DX4581" s="151"/>
      <c r="DY4581" s="151"/>
      <c r="DZ4581" s="151"/>
      <c r="EA4581" s="151"/>
      <c r="EB4581" s="151"/>
      <c r="EC4581" s="151"/>
      <c r="ED4581" s="151"/>
      <c r="EE4581" s="151"/>
      <c r="EF4581" s="151"/>
      <c r="EG4581" s="151"/>
      <c r="EH4581" s="151"/>
      <c r="EI4581" s="151"/>
      <c r="EJ4581" s="151"/>
      <c r="EK4581" s="151"/>
      <c r="EL4581" s="151"/>
      <c r="EM4581" s="151"/>
      <c r="EN4581" s="151"/>
      <c r="EO4581" s="151"/>
      <c r="EP4581" s="151"/>
      <c r="EQ4581" s="151"/>
      <c r="ER4581" s="151"/>
      <c r="ES4581" s="151"/>
      <c r="ET4581" s="151"/>
      <c r="EU4581" s="151"/>
      <c r="EV4581" s="151"/>
      <c r="EW4581" s="151"/>
      <c r="EX4581" s="151"/>
      <c r="EY4581" s="151"/>
      <c r="EZ4581" s="151"/>
      <c r="FA4581" s="151"/>
      <c r="FB4581" s="151"/>
      <c r="FC4581" s="151"/>
      <c r="FD4581" s="151"/>
      <c r="FE4581" s="151"/>
      <c r="FF4581" s="151"/>
      <c r="FG4581" s="151"/>
      <c r="FH4581" s="151"/>
      <c r="FI4581" s="151"/>
      <c r="FJ4581" s="151"/>
      <c r="FK4581" s="151"/>
      <c r="FL4581" s="151"/>
      <c r="FM4581" s="151"/>
      <c r="FN4581" s="151"/>
      <c r="FO4581" s="151"/>
      <c r="FP4581" s="151"/>
      <c r="FQ4581" s="151"/>
      <c r="FR4581" s="151"/>
      <c r="FS4581" s="151"/>
      <c r="FT4581" s="151"/>
      <c r="FU4581" s="151"/>
      <c r="FV4581" s="151"/>
      <c r="FW4581" s="151"/>
      <c r="FX4581" s="151"/>
      <c r="FY4581" s="151"/>
      <c r="FZ4581" s="151"/>
      <c r="GA4581" s="151"/>
      <c r="GB4581" s="151"/>
      <c r="GC4581" s="151"/>
      <c r="GD4581" s="151"/>
      <c r="GE4581" s="151"/>
      <c r="GF4581" s="151"/>
      <c r="GG4581" s="151"/>
      <c r="GH4581" s="151"/>
      <c r="GI4581" s="151"/>
      <c r="GJ4581" s="151"/>
      <c r="GK4581" s="151"/>
      <c r="GL4581" s="151"/>
      <c r="GM4581" s="151"/>
      <c r="GN4581" s="151"/>
      <c r="GO4581" s="151"/>
      <c r="GP4581" s="151"/>
      <c r="GQ4581" s="151"/>
      <c r="GR4581" s="151"/>
      <c r="GS4581" s="151"/>
      <c r="GT4581" s="151"/>
      <c r="GU4581" s="151"/>
      <c r="GV4581" s="151"/>
      <c r="GW4581" s="151"/>
      <c r="GX4581" s="151"/>
      <c r="GY4581" s="151"/>
      <c r="GZ4581" s="151"/>
      <c r="HA4581" s="151"/>
      <c r="HB4581" s="151"/>
      <c r="HC4581" s="151"/>
      <c r="HD4581" s="151"/>
      <c r="HE4581" s="151"/>
      <c r="HF4581" s="151"/>
      <c r="HG4581" s="151"/>
      <c r="HH4581" s="151"/>
      <c r="HI4581" s="151"/>
      <c r="HJ4581" s="151"/>
      <c r="HK4581" s="151"/>
      <c r="HL4581" s="151"/>
      <c r="HM4581" s="151"/>
      <c r="HN4581" s="151"/>
      <c r="HO4581" s="151"/>
      <c r="HP4581" s="151"/>
      <c r="HQ4581" s="151"/>
      <c r="HR4581" s="151"/>
      <c r="HS4581" s="151"/>
      <c r="HT4581" s="151"/>
      <c r="HU4581" s="151"/>
      <c r="HV4581" s="151"/>
      <c r="HW4581" s="151"/>
      <c r="HX4581" s="151"/>
      <c r="HY4581" s="151"/>
      <c r="HZ4581" s="151"/>
      <c r="IA4581" s="151"/>
      <c r="IB4581" s="151"/>
      <c r="IC4581" s="151"/>
      <c r="ID4581" s="151"/>
      <c r="IE4581" s="151"/>
      <c r="IF4581" s="151"/>
      <c r="IG4581" s="151"/>
      <c r="IH4581" s="151"/>
      <c r="II4581" s="151"/>
      <c r="IJ4581" s="151"/>
      <c r="IK4581" s="151"/>
      <c r="IL4581" s="151"/>
      <c r="IM4581" s="151"/>
      <c r="IN4581" s="151"/>
      <c r="IO4581" s="151"/>
      <c r="IP4581" s="151"/>
      <c r="IQ4581" s="151"/>
      <c r="IR4581" s="151"/>
      <c r="IS4581" s="151"/>
      <c r="IT4581" s="151"/>
      <c r="IU4581" s="151"/>
      <c r="IV4581" s="151"/>
      <c r="IW4581" s="151"/>
      <c r="IX4581" s="151"/>
      <c r="IY4581" s="151"/>
      <c r="IZ4581" s="151"/>
      <c r="JA4581" s="151"/>
      <c r="JB4581" s="151"/>
      <c r="JC4581" s="151"/>
      <c r="JD4581" s="151"/>
      <c r="JE4581" s="151"/>
      <c r="JF4581" s="151"/>
      <c r="JG4581" s="151"/>
      <c r="JH4581" s="151"/>
      <c r="JI4581" s="151"/>
      <c r="JJ4581" s="151"/>
      <c r="JK4581" s="151"/>
      <c r="JL4581" s="151"/>
      <c r="JM4581" s="151"/>
      <c r="JN4581" s="151"/>
      <c r="JO4581" s="151"/>
      <c r="JP4581" s="151"/>
      <c r="JQ4581" s="151"/>
      <c r="JR4581" s="151"/>
      <c r="JS4581" s="151"/>
      <c r="JT4581" s="151"/>
      <c r="JU4581" s="151"/>
      <c r="JV4581" s="151"/>
      <c r="JW4581" s="151"/>
      <c r="JX4581" s="151"/>
      <c r="JY4581" s="151"/>
      <c r="JZ4581" s="151"/>
      <c r="KA4581" s="151"/>
      <c r="KB4581" s="151"/>
      <c r="KC4581" s="151"/>
      <c r="KD4581" s="151"/>
      <c r="KE4581" s="151"/>
      <c r="KF4581" s="151"/>
      <c r="KG4581" s="151"/>
      <c r="KH4581" s="151"/>
      <c r="KI4581" s="151"/>
      <c r="KJ4581" s="151"/>
      <c r="KK4581" s="151"/>
      <c r="KL4581" s="151"/>
      <c r="KM4581" s="151"/>
      <c r="KN4581" s="151"/>
      <c r="KO4581" s="151"/>
      <c r="KP4581" s="151"/>
      <c r="KQ4581" s="151"/>
      <c r="KR4581" s="151"/>
      <c r="KS4581" s="151"/>
      <c r="KT4581" s="151"/>
      <c r="KU4581" s="151"/>
      <c r="KV4581" s="151"/>
      <c r="KW4581" s="151"/>
      <c r="KX4581" s="151"/>
      <c r="KY4581" s="151"/>
      <c r="KZ4581" s="151"/>
      <c r="LA4581" s="151"/>
      <c r="LB4581" s="151"/>
      <c r="LC4581" s="151"/>
      <c r="LD4581" s="151"/>
      <c r="LE4581" s="151"/>
      <c r="LF4581" s="151"/>
      <c r="LG4581" s="151"/>
      <c r="LH4581" s="151"/>
      <c r="LI4581" s="151"/>
      <c r="LJ4581" s="151"/>
      <c r="LK4581" s="151"/>
      <c r="LL4581" s="151"/>
      <c r="LM4581" s="151"/>
      <c r="LN4581" s="151"/>
      <c r="LO4581" s="151"/>
      <c r="LP4581" s="151"/>
      <c r="LQ4581" s="151"/>
      <c r="LR4581" s="151"/>
      <c r="LS4581" s="151"/>
      <c r="LT4581" s="151"/>
      <c r="LU4581" s="151"/>
      <c r="LV4581" s="151"/>
      <c r="LW4581" s="151"/>
      <c r="LX4581" s="151"/>
      <c r="LY4581" s="151"/>
      <c r="LZ4581" s="151"/>
      <c r="MA4581" s="151"/>
      <c r="MB4581" s="151"/>
      <c r="MC4581" s="151"/>
      <c r="MD4581" s="151"/>
      <c r="ME4581" s="151"/>
      <c r="MF4581" s="151"/>
      <c r="MG4581" s="151"/>
      <c r="MH4581" s="151"/>
      <c r="MI4581" s="151"/>
      <c r="MJ4581" s="151"/>
      <c r="MK4581" s="151"/>
      <c r="ML4581" s="151"/>
      <c r="MM4581" s="151"/>
      <c r="MN4581" s="151"/>
      <c r="MO4581" s="151"/>
      <c r="MP4581" s="151"/>
      <c r="MQ4581" s="151"/>
      <c r="MR4581" s="151"/>
      <c r="MS4581" s="151"/>
      <c r="MT4581" s="151"/>
      <c r="MU4581" s="151"/>
      <c r="MV4581" s="151"/>
      <c r="MW4581" s="151"/>
      <c r="MX4581" s="151"/>
      <c r="MY4581" s="151"/>
      <c r="MZ4581" s="151"/>
      <c r="NA4581" s="151"/>
      <c r="NB4581" s="151"/>
      <c r="NC4581" s="151"/>
      <c r="ND4581" s="151"/>
      <c r="NE4581" s="151"/>
      <c r="NF4581" s="151"/>
      <c r="NG4581" s="151"/>
      <c r="NH4581" s="151"/>
      <c r="NI4581" s="151"/>
      <c r="NJ4581" s="151"/>
      <c r="NK4581" s="151"/>
      <c r="NL4581" s="151"/>
      <c r="NM4581" s="151"/>
      <c r="NN4581" s="151"/>
      <c r="NO4581" s="151"/>
      <c r="NP4581" s="151"/>
      <c r="NQ4581" s="151"/>
      <c r="NR4581" s="151"/>
      <c r="NS4581" s="151"/>
      <c r="NT4581" s="151"/>
      <c r="NU4581" s="151"/>
      <c r="NV4581" s="151"/>
      <c r="NW4581" s="151"/>
      <c r="NX4581" s="151"/>
      <c r="NY4581" s="151"/>
      <c r="NZ4581" s="151"/>
      <c r="OA4581" s="151"/>
      <c r="OB4581" s="151"/>
      <c r="OC4581" s="151"/>
      <c r="OD4581" s="151"/>
      <c r="OE4581" s="151"/>
      <c r="OF4581" s="151"/>
      <c r="OG4581" s="151"/>
      <c r="OH4581" s="151"/>
      <c r="OI4581" s="151"/>
      <c r="OJ4581" s="151"/>
      <c r="OK4581" s="151"/>
      <c r="OL4581" s="151"/>
      <c r="OM4581" s="151"/>
      <c r="ON4581" s="151"/>
      <c r="OO4581" s="151"/>
      <c r="OP4581" s="151"/>
      <c r="OQ4581" s="151"/>
      <c r="OR4581" s="151"/>
      <c r="OS4581" s="151"/>
      <c r="OT4581" s="151"/>
      <c r="OU4581" s="151"/>
      <c r="OV4581" s="151"/>
      <c r="OW4581" s="151"/>
      <c r="OX4581" s="151"/>
      <c r="OY4581" s="151"/>
      <c r="OZ4581" s="151"/>
      <c r="PA4581" s="151"/>
      <c r="PB4581" s="151"/>
      <c r="PC4581" s="151"/>
      <c r="PD4581" s="151"/>
      <c r="PE4581" s="151"/>
      <c r="PF4581" s="151"/>
      <c r="PG4581" s="151"/>
      <c r="PH4581" s="151"/>
      <c r="PI4581" s="151"/>
      <c r="PJ4581" s="151"/>
      <c r="PK4581" s="151"/>
      <c r="PL4581" s="151"/>
      <c r="PM4581" s="151"/>
      <c r="PN4581" s="151"/>
      <c r="PO4581" s="151"/>
      <c r="PP4581" s="151"/>
      <c r="PQ4581" s="151"/>
      <c r="PR4581" s="151"/>
      <c r="PS4581" s="151"/>
      <c r="PT4581" s="151"/>
      <c r="PU4581" s="151"/>
      <c r="PV4581" s="151"/>
      <c r="PW4581" s="151"/>
      <c r="PX4581" s="151"/>
      <c r="PY4581" s="151"/>
      <c r="PZ4581" s="151"/>
      <c r="QA4581" s="151"/>
      <c r="QB4581" s="151"/>
      <c r="QC4581" s="151"/>
      <c r="QD4581" s="151"/>
      <c r="QE4581" s="151"/>
      <c r="QF4581" s="151"/>
      <c r="QG4581" s="151"/>
      <c r="QH4581" s="151"/>
      <c r="QI4581" s="151"/>
      <c r="QJ4581" s="151"/>
      <c r="QK4581" s="151"/>
      <c r="QL4581" s="151"/>
      <c r="QM4581" s="151"/>
      <c r="QN4581" s="151"/>
      <c r="QO4581" s="151"/>
      <c r="QP4581" s="151"/>
      <c r="QQ4581" s="151"/>
      <c r="QR4581" s="151"/>
      <c r="QS4581" s="151"/>
      <c r="QT4581" s="151"/>
      <c r="QU4581" s="151"/>
      <c r="QV4581" s="151"/>
      <c r="QW4581" s="151"/>
      <c r="QX4581" s="151"/>
      <c r="QY4581" s="151"/>
      <c r="QZ4581" s="151"/>
      <c r="RA4581" s="151"/>
      <c r="RB4581" s="151"/>
      <c r="RC4581" s="151"/>
      <c r="RD4581" s="151"/>
      <c r="RE4581" s="151"/>
      <c r="RF4581" s="151"/>
      <c r="RG4581" s="151"/>
      <c r="RH4581" s="151"/>
      <c r="RI4581" s="151"/>
      <c r="RJ4581" s="151"/>
      <c r="RK4581" s="151"/>
      <c r="RL4581" s="151"/>
      <c r="RM4581" s="151"/>
      <c r="RN4581" s="151"/>
      <c r="RO4581" s="151"/>
      <c r="RP4581" s="151"/>
      <c r="RQ4581" s="151"/>
      <c r="RR4581" s="151"/>
      <c r="RS4581" s="151"/>
      <c r="RT4581" s="151"/>
      <c r="RU4581" s="151"/>
      <c r="RV4581" s="151"/>
      <c r="RW4581" s="151"/>
      <c r="RX4581" s="151"/>
      <c r="RY4581" s="151"/>
      <c r="RZ4581" s="151"/>
      <c r="SA4581" s="151"/>
      <c r="SB4581" s="151"/>
      <c r="SC4581" s="151"/>
      <c r="SD4581" s="151"/>
      <c r="SE4581" s="151"/>
      <c r="SF4581" s="151"/>
      <c r="SG4581" s="151"/>
      <c r="SH4581" s="151"/>
      <c r="SI4581" s="151"/>
      <c r="SJ4581" s="151"/>
      <c r="SK4581" s="151"/>
      <c r="SL4581" s="151"/>
      <c r="SM4581" s="151"/>
      <c r="SN4581" s="151"/>
      <c r="SO4581" s="151"/>
      <c r="SP4581" s="151"/>
      <c r="SQ4581" s="151"/>
      <c r="SR4581" s="151"/>
      <c r="SS4581" s="151"/>
      <c r="ST4581" s="151"/>
      <c r="SU4581" s="151"/>
      <c r="SV4581" s="151"/>
      <c r="SW4581" s="151"/>
      <c r="SX4581" s="151"/>
      <c r="SY4581" s="151"/>
      <c r="SZ4581" s="151"/>
      <c r="TA4581" s="151"/>
      <c r="TB4581" s="151"/>
      <c r="TC4581" s="151"/>
      <c r="TD4581" s="151"/>
      <c r="TE4581" s="151"/>
      <c r="TF4581" s="151"/>
      <c r="TG4581" s="151"/>
      <c r="TH4581" s="151"/>
      <c r="TI4581" s="151"/>
      <c r="TJ4581" s="151"/>
      <c r="TK4581" s="151"/>
      <c r="TL4581" s="151"/>
      <c r="TM4581" s="151"/>
      <c r="TN4581" s="151"/>
      <c r="TO4581" s="151"/>
      <c r="TP4581" s="151"/>
      <c r="TQ4581" s="151"/>
      <c r="TR4581" s="151"/>
      <c r="TS4581" s="151"/>
      <c r="TT4581" s="151"/>
      <c r="TU4581" s="151"/>
      <c r="TV4581" s="151"/>
      <c r="TW4581" s="151"/>
      <c r="TX4581" s="151"/>
      <c r="TY4581" s="151"/>
      <c r="TZ4581" s="151"/>
      <c r="UA4581" s="151"/>
      <c r="UB4581" s="151"/>
      <c r="UC4581" s="151"/>
      <c r="UD4581" s="151"/>
      <c r="UE4581" s="151"/>
      <c r="UF4581" s="151"/>
      <c r="UG4581" s="151"/>
      <c r="UH4581" s="151"/>
      <c r="UI4581" s="151"/>
      <c r="UJ4581" s="151"/>
      <c r="UK4581" s="151"/>
      <c r="UL4581" s="151"/>
      <c r="UM4581" s="151"/>
      <c r="UN4581" s="151"/>
      <c r="UO4581" s="151"/>
      <c r="UP4581" s="151"/>
      <c r="UQ4581" s="151"/>
      <c r="UR4581" s="151"/>
      <c r="US4581" s="151"/>
      <c r="UT4581" s="151"/>
      <c r="UU4581" s="151"/>
      <c r="UV4581" s="151"/>
      <c r="UW4581" s="151"/>
      <c r="UX4581" s="151"/>
      <c r="UY4581" s="151"/>
      <c r="UZ4581" s="151"/>
      <c r="VA4581" s="151"/>
      <c r="VB4581" s="151"/>
      <c r="VC4581" s="151"/>
      <c r="VD4581" s="151"/>
      <c r="VE4581" s="151"/>
      <c r="VF4581" s="151"/>
      <c r="VG4581" s="151"/>
      <c r="VH4581" s="151"/>
      <c r="VI4581" s="151"/>
      <c r="VJ4581" s="151"/>
      <c r="VK4581" s="151"/>
      <c r="VL4581" s="151"/>
      <c r="VM4581" s="151"/>
      <c r="VN4581" s="151"/>
      <c r="VO4581" s="151"/>
      <c r="VP4581" s="151"/>
      <c r="VQ4581" s="151"/>
      <c r="VR4581" s="151"/>
      <c r="VS4581" s="151"/>
      <c r="VT4581" s="151"/>
      <c r="VU4581" s="151"/>
      <c r="VV4581" s="151"/>
      <c r="VW4581" s="151"/>
      <c r="VX4581" s="151"/>
      <c r="VY4581" s="151"/>
      <c r="VZ4581" s="151"/>
      <c r="WA4581" s="151"/>
      <c r="WB4581" s="151"/>
      <c r="WC4581" s="151"/>
      <c r="WD4581" s="151"/>
      <c r="WE4581" s="151"/>
      <c r="WF4581" s="151"/>
      <c r="WG4581" s="151"/>
      <c r="WH4581" s="151"/>
      <c r="WI4581" s="151"/>
      <c r="WJ4581" s="151"/>
      <c r="WK4581" s="151"/>
      <c r="WL4581" s="151"/>
      <c r="WM4581" s="151"/>
      <c r="WN4581" s="151"/>
      <c r="WO4581" s="151"/>
      <c r="WP4581" s="151"/>
      <c r="WQ4581" s="151"/>
      <c r="WR4581" s="151"/>
      <c r="WS4581" s="151"/>
      <c r="WT4581" s="151"/>
      <c r="WU4581" s="151"/>
      <c r="WV4581" s="151"/>
      <c r="WW4581" s="151"/>
      <c r="WX4581" s="151"/>
      <c r="WY4581" s="151"/>
      <c r="WZ4581" s="151"/>
      <c r="XA4581" s="151"/>
      <c r="XB4581" s="151"/>
      <c r="XC4581" s="151"/>
      <c r="XD4581" s="151"/>
      <c r="XE4581" s="151"/>
      <c r="XF4581" s="151"/>
      <c r="XG4581" s="151"/>
      <c r="XH4581" s="151"/>
      <c r="XI4581" s="151"/>
      <c r="XJ4581" s="151"/>
      <c r="XK4581" s="151"/>
      <c r="XL4581" s="151"/>
      <c r="XM4581" s="151"/>
      <c r="XN4581" s="151"/>
      <c r="XO4581" s="151"/>
      <c r="XP4581" s="151"/>
      <c r="XQ4581" s="151"/>
      <c r="XR4581" s="151"/>
      <c r="XS4581" s="151"/>
      <c r="XT4581" s="151"/>
      <c r="XU4581" s="151"/>
      <c r="XV4581" s="151"/>
      <c r="XW4581" s="151"/>
      <c r="XX4581" s="151"/>
      <c r="XY4581" s="151"/>
      <c r="XZ4581" s="151"/>
      <c r="YA4581" s="151"/>
      <c r="YB4581" s="151"/>
      <c r="YC4581" s="151"/>
      <c r="YD4581" s="151"/>
      <c r="YE4581" s="151"/>
      <c r="YF4581" s="151"/>
      <c r="YG4581" s="151"/>
      <c r="YH4581" s="151"/>
      <c r="YI4581" s="151"/>
      <c r="YJ4581" s="151"/>
      <c r="YK4581" s="151"/>
      <c r="YL4581" s="151"/>
      <c r="YM4581" s="151"/>
      <c r="YN4581" s="151"/>
      <c r="YO4581" s="151"/>
      <c r="YP4581" s="151"/>
      <c r="YQ4581" s="151"/>
      <c r="YR4581" s="151"/>
      <c r="YS4581" s="151"/>
      <c r="YT4581" s="151"/>
      <c r="YU4581" s="151"/>
      <c r="YV4581" s="151"/>
      <c r="YW4581" s="151"/>
      <c r="YX4581" s="151"/>
      <c r="YY4581" s="151"/>
      <c r="YZ4581" s="151"/>
      <c r="ZA4581" s="151"/>
      <c r="ZB4581" s="151"/>
      <c r="ZC4581" s="151"/>
      <c r="ZD4581" s="151"/>
      <c r="ZE4581" s="151"/>
      <c r="ZF4581" s="151"/>
      <c r="ZG4581" s="151"/>
      <c r="ZH4581" s="151"/>
      <c r="ZI4581" s="151"/>
      <c r="ZJ4581" s="151"/>
      <c r="ZK4581" s="151"/>
      <c r="ZL4581" s="151"/>
      <c r="ZM4581" s="151"/>
      <c r="ZN4581" s="151"/>
      <c r="ZO4581" s="151"/>
      <c r="ZP4581" s="151"/>
      <c r="ZQ4581" s="151"/>
      <c r="ZR4581" s="151"/>
      <c r="ZS4581" s="151"/>
      <c r="ZT4581" s="151"/>
      <c r="ZU4581" s="151"/>
      <c r="ZV4581" s="151"/>
      <c r="ZW4581" s="151"/>
      <c r="ZX4581" s="151"/>
      <c r="ZY4581" s="151"/>
      <c r="ZZ4581" s="151"/>
      <c r="AAA4581" s="151"/>
      <c r="AAB4581" s="151"/>
      <c r="AAC4581" s="151"/>
      <c r="AAD4581" s="151"/>
      <c r="AAE4581" s="151"/>
      <c r="AAF4581" s="151"/>
      <c r="AAG4581" s="151"/>
      <c r="AAH4581" s="151"/>
      <c r="AAI4581" s="151"/>
      <c r="AAJ4581" s="151"/>
      <c r="AAK4581" s="151"/>
      <c r="AAL4581" s="151"/>
      <c r="AAM4581" s="151"/>
      <c r="AAN4581" s="151"/>
      <c r="AAO4581" s="151"/>
      <c r="AAP4581" s="151"/>
      <c r="AAQ4581" s="151"/>
      <c r="AAR4581" s="151"/>
      <c r="AAS4581" s="151"/>
      <c r="AAT4581" s="151"/>
      <c r="AAU4581" s="151"/>
      <c r="AAV4581" s="151"/>
      <c r="AAW4581" s="151"/>
      <c r="AAX4581" s="151"/>
      <c r="AAY4581" s="151"/>
      <c r="AAZ4581" s="151"/>
      <c r="ABA4581" s="151"/>
      <c r="ABB4581" s="151"/>
      <c r="ABC4581" s="151"/>
      <c r="ABD4581" s="151"/>
      <c r="ABE4581" s="151"/>
      <c r="ABF4581" s="151"/>
      <c r="ABG4581" s="151"/>
      <c r="ABH4581" s="151"/>
      <c r="ABI4581" s="151"/>
      <c r="ABJ4581" s="151"/>
      <c r="ABK4581" s="151"/>
      <c r="ABL4581" s="151"/>
      <c r="ABM4581" s="151"/>
      <c r="ABN4581" s="151"/>
      <c r="ABO4581" s="151"/>
      <c r="ABP4581" s="151"/>
      <c r="ABQ4581" s="151"/>
      <c r="ABR4581" s="151"/>
      <c r="ABS4581" s="151"/>
      <c r="ABT4581" s="151"/>
      <c r="ABU4581" s="151"/>
      <c r="ABV4581" s="151"/>
      <c r="ABW4581" s="151"/>
      <c r="ABX4581" s="151"/>
      <c r="ABY4581" s="151"/>
      <c r="ABZ4581" s="151"/>
      <c r="ACA4581" s="151"/>
      <c r="ACB4581" s="151"/>
      <c r="ACC4581" s="151"/>
      <c r="ACD4581" s="151"/>
      <c r="ACE4581" s="151"/>
      <c r="ACF4581" s="151"/>
      <c r="ACG4581" s="151"/>
      <c r="ACH4581" s="151"/>
      <c r="ACI4581" s="151"/>
      <c r="ACJ4581" s="151"/>
      <c r="ACK4581" s="151"/>
      <c r="ACL4581" s="151"/>
      <c r="ACM4581" s="151"/>
      <c r="ACN4581" s="151"/>
      <c r="ACO4581" s="151"/>
      <c r="ACP4581" s="151"/>
      <c r="ACQ4581" s="151"/>
      <c r="ACR4581" s="151"/>
      <c r="ACS4581" s="151"/>
      <c r="ACT4581" s="151"/>
      <c r="ACU4581" s="151"/>
      <c r="ACV4581" s="151"/>
      <c r="ACW4581" s="151"/>
      <c r="ACX4581" s="151"/>
      <c r="ACY4581" s="151"/>
      <c r="ACZ4581" s="151"/>
      <c r="ADA4581" s="151"/>
      <c r="ADB4581" s="151"/>
      <c r="ADC4581" s="151"/>
      <c r="ADD4581" s="151"/>
      <c r="ADE4581" s="151"/>
      <c r="ADF4581" s="151"/>
      <c r="ADG4581" s="151"/>
      <c r="ADH4581" s="151"/>
      <c r="ADI4581" s="151"/>
      <c r="ADJ4581" s="151"/>
      <c r="ADK4581" s="151"/>
      <c r="ADL4581" s="151"/>
      <c r="ADM4581" s="151"/>
      <c r="ADN4581" s="151"/>
      <c r="ADO4581" s="151"/>
      <c r="ADP4581" s="151"/>
      <c r="ADQ4581" s="151"/>
      <c r="ADR4581" s="151"/>
      <c r="ADS4581" s="151"/>
      <c r="ADT4581" s="151"/>
      <c r="ADU4581" s="151"/>
      <c r="ADV4581" s="151"/>
      <c r="ADW4581" s="151"/>
      <c r="ADX4581" s="151"/>
      <c r="ADY4581" s="151"/>
      <c r="ADZ4581" s="151"/>
      <c r="AEA4581" s="151"/>
      <c r="AEB4581" s="151"/>
      <c r="AEC4581" s="151"/>
      <c r="AED4581" s="151"/>
      <c r="AEE4581" s="151"/>
      <c r="AEF4581" s="151"/>
      <c r="AEG4581" s="151"/>
      <c r="AEH4581" s="151"/>
      <c r="AEI4581" s="151"/>
      <c r="AEJ4581" s="151"/>
      <c r="AEK4581" s="151"/>
      <c r="AEL4581" s="151"/>
      <c r="AEM4581" s="151"/>
      <c r="AEN4581" s="151"/>
      <c r="AEO4581" s="151"/>
      <c r="AEP4581" s="151"/>
      <c r="AEQ4581" s="151"/>
      <c r="AER4581" s="151"/>
      <c r="AES4581" s="151"/>
      <c r="AET4581" s="151"/>
      <c r="AEU4581" s="151"/>
      <c r="AEV4581" s="151"/>
      <c r="AEW4581" s="151"/>
      <c r="AEX4581" s="151"/>
      <c r="AEY4581" s="151"/>
      <c r="AEZ4581" s="151"/>
      <c r="AFA4581" s="151"/>
      <c r="AFB4581" s="151"/>
      <c r="AFC4581" s="151"/>
      <c r="AFD4581" s="151"/>
      <c r="AFE4581" s="151"/>
      <c r="AFF4581" s="151"/>
      <c r="AFG4581" s="151"/>
      <c r="AFH4581" s="151"/>
      <c r="AFI4581" s="151"/>
      <c r="AFJ4581" s="151"/>
      <c r="AFK4581" s="151"/>
      <c r="AFL4581" s="151"/>
      <c r="AFM4581" s="151"/>
      <c r="AFN4581" s="151"/>
      <c r="AFO4581" s="151"/>
      <c r="AFP4581" s="151"/>
      <c r="AFQ4581" s="151"/>
      <c r="AFR4581" s="151"/>
      <c r="AFS4581" s="151"/>
      <c r="AFT4581" s="151"/>
      <c r="AFU4581" s="151"/>
      <c r="AFV4581" s="151"/>
      <c r="AFW4581" s="151"/>
      <c r="AFX4581" s="151"/>
      <c r="AFY4581" s="151"/>
      <c r="AFZ4581" s="151"/>
      <c r="AGA4581" s="151"/>
      <c r="AGB4581" s="151"/>
      <c r="AGC4581" s="151"/>
      <c r="AGD4581" s="151"/>
      <c r="AGE4581" s="151"/>
      <c r="AGF4581" s="151"/>
      <c r="AGG4581" s="151"/>
      <c r="AGH4581" s="151"/>
      <c r="AGI4581" s="151"/>
      <c r="AGJ4581" s="151"/>
      <c r="AGK4581" s="151"/>
      <c r="AGL4581" s="151"/>
      <c r="AGM4581" s="151"/>
      <c r="AGN4581" s="151"/>
      <c r="AGO4581" s="151"/>
      <c r="AGP4581" s="151"/>
      <c r="AGQ4581" s="151"/>
      <c r="AGR4581" s="151"/>
      <c r="AGS4581" s="151"/>
      <c r="AGT4581" s="151"/>
      <c r="AGU4581" s="151"/>
      <c r="AGV4581" s="151"/>
      <c r="AGW4581" s="151"/>
      <c r="AGX4581" s="151"/>
      <c r="AGY4581" s="151"/>
      <c r="AGZ4581" s="151"/>
      <c r="AHA4581" s="151"/>
      <c r="AHB4581" s="151"/>
      <c r="AHC4581" s="151"/>
      <c r="AHD4581" s="151"/>
      <c r="AHE4581" s="151"/>
      <c r="AHF4581" s="151"/>
      <c r="AHG4581" s="151"/>
      <c r="AHH4581" s="151"/>
      <c r="AHI4581" s="151"/>
      <c r="AHJ4581" s="151"/>
      <c r="AHK4581" s="151"/>
      <c r="AHL4581" s="151"/>
      <c r="AHM4581" s="151"/>
      <c r="AHN4581" s="151"/>
      <c r="AHO4581" s="151"/>
      <c r="AHP4581" s="151"/>
      <c r="AHQ4581" s="151"/>
      <c r="AHR4581" s="151"/>
      <c r="AHS4581" s="151"/>
      <c r="AHT4581" s="151"/>
      <c r="AHU4581" s="151"/>
      <c r="AHV4581" s="151"/>
      <c r="AHW4581" s="151"/>
      <c r="AHX4581" s="151"/>
      <c r="AHY4581" s="151"/>
      <c r="AHZ4581" s="151"/>
      <c r="AIA4581" s="151"/>
      <c r="AIB4581" s="151"/>
      <c r="AIC4581" s="151"/>
      <c r="AID4581" s="151"/>
      <c r="AIE4581" s="151"/>
      <c r="AIF4581" s="151"/>
      <c r="AIG4581" s="151"/>
      <c r="AIH4581" s="151"/>
      <c r="AII4581" s="151"/>
      <c r="AIJ4581" s="151"/>
      <c r="AIK4581" s="151"/>
      <c r="AIL4581" s="151"/>
      <c r="AIM4581" s="151"/>
      <c r="AIN4581" s="151"/>
      <c r="AIO4581" s="151"/>
      <c r="AIP4581" s="151"/>
      <c r="AIQ4581" s="151"/>
      <c r="AIR4581" s="151"/>
      <c r="AIS4581" s="151"/>
      <c r="AIT4581" s="151"/>
      <c r="AIU4581" s="151"/>
      <c r="AIV4581" s="151"/>
      <c r="AIW4581" s="151"/>
      <c r="AIX4581" s="151"/>
      <c r="AIY4581" s="151"/>
      <c r="AIZ4581" s="151"/>
      <c r="AJA4581" s="151"/>
      <c r="AJB4581" s="151"/>
      <c r="AJC4581" s="151"/>
      <c r="AJD4581" s="151"/>
      <c r="AJE4581" s="151"/>
      <c r="AJF4581" s="151"/>
      <c r="AJG4581" s="151"/>
      <c r="AJH4581" s="151"/>
      <c r="AJI4581" s="151"/>
      <c r="AJJ4581" s="151"/>
      <c r="AJK4581" s="151"/>
      <c r="AJL4581" s="151"/>
      <c r="AJM4581" s="151"/>
      <c r="AJN4581" s="151"/>
      <c r="AJO4581" s="151"/>
      <c r="AJP4581" s="151"/>
      <c r="AJQ4581" s="151"/>
      <c r="AJR4581" s="151"/>
      <c r="AJS4581" s="151"/>
      <c r="AJT4581" s="151"/>
      <c r="AJU4581" s="151"/>
      <c r="AJV4581" s="151"/>
      <c r="AJW4581" s="151"/>
      <c r="AJX4581" s="151"/>
      <c r="AJY4581" s="151"/>
      <c r="AJZ4581" s="151"/>
      <c r="AKA4581" s="151"/>
      <c r="AKB4581" s="151"/>
      <c r="AKC4581" s="151"/>
      <c r="AKD4581" s="151"/>
      <c r="AKE4581" s="151"/>
      <c r="AKF4581" s="151"/>
      <c r="AKG4581" s="151"/>
      <c r="AKH4581" s="151"/>
      <c r="AKI4581" s="151"/>
      <c r="AKJ4581" s="151"/>
      <c r="AKK4581" s="151"/>
      <c r="AKL4581" s="151"/>
      <c r="AKM4581" s="151"/>
      <c r="AKN4581" s="151"/>
      <c r="AKO4581" s="151"/>
      <c r="AKP4581" s="151"/>
      <c r="AKQ4581" s="151"/>
      <c r="AKR4581" s="151"/>
      <c r="AKS4581" s="151"/>
      <c r="AKT4581" s="151"/>
      <c r="AKU4581" s="151"/>
      <c r="AKV4581" s="151"/>
      <c r="AKW4581" s="151"/>
      <c r="AKX4581" s="151"/>
      <c r="AKY4581" s="151"/>
      <c r="AKZ4581" s="151"/>
      <c r="ALA4581" s="151"/>
      <c r="ALB4581" s="151"/>
      <c r="ALC4581" s="151"/>
      <c r="ALD4581" s="151"/>
      <c r="ALE4581" s="151"/>
      <c r="ALF4581" s="151"/>
      <c r="ALG4581" s="151"/>
      <c r="ALH4581" s="151"/>
      <c r="ALI4581" s="151"/>
      <c r="ALJ4581" s="151"/>
      <c r="ALK4581" s="151"/>
      <c r="ALL4581" s="151"/>
      <c r="ALM4581" s="151"/>
      <c r="ALN4581" s="151"/>
      <c r="ALO4581" s="151"/>
      <c r="ALP4581" s="151"/>
      <c r="ALQ4581" s="151"/>
      <c r="ALR4581" s="151"/>
      <c r="ALS4581" s="151"/>
      <c r="ALT4581" s="151"/>
      <c r="ALU4581" s="151"/>
      <c r="ALV4581" s="151"/>
      <c r="ALW4581" s="151"/>
      <c r="ALX4581" s="151"/>
      <c r="ALY4581" s="151"/>
      <c r="ALZ4581" s="151"/>
      <c r="AMA4581" s="151"/>
      <c r="AMB4581" s="151"/>
      <c r="AMC4581" s="151"/>
      <c r="AMD4581" s="151"/>
      <c r="AME4581" s="151"/>
      <c r="AMF4581" s="151"/>
      <c r="AMG4581" s="151"/>
      <c r="AMH4581" s="151"/>
      <c r="AMI4581" s="151"/>
      <c r="AMJ4581" s="151"/>
      <c r="AMK4581" s="151"/>
      <c r="AML4581" s="151"/>
      <c r="AMM4581" s="151"/>
      <c r="AMN4581" s="151"/>
      <c r="AMO4581" s="151"/>
      <c r="AMP4581" s="151"/>
      <c r="AMQ4581" s="151"/>
      <c r="AMR4581" s="151"/>
      <c r="AMS4581" s="151"/>
      <c r="AMT4581" s="151"/>
      <c r="AMU4581" s="151"/>
      <c r="AMV4581" s="151"/>
      <c r="AMW4581" s="151"/>
      <c r="AMX4581" s="151"/>
      <c r="AMY4581" s="151"/>
      <c r="AMZ4581" s="151"/>
      <c r="ANA4581" s="151"/>
      <c r="ANB4581" s="151"/>
      <c r="ANC4581" s="151"/>
      <c r="AND4581" s="151"/>
      <c r="ANE4581" s="151"/>
      <c r="ANF4581" s="151"/>
      <c r="ANG4581" s="151"/>
      <c r="ANH4581" s="151"/>
      <c r="ANI4581" s="151"/>
      <c r="ANJ4581" s="151"/>
      <c r="ANK4581" s="151"/>
      <c r="ANL4581" s="151"/>
      <c r="ANM4581" s="151"/>
      <c r="ANN4581" s="151"/>
      <c r="ANO4581" s="151"/>
      <c r="ANP4581" s="151"/>
      <c r="ANQ4581" s="151"/>
      <c r="ANR4581" s="151"/>
      <c r="ANS4581" s="151"/>
      <c r="ANT4581" s="151"/>
      <c r="ANU4581" s="151"/>
      <c r="ANV4581" s="151"/>
      <c r="ANW4581" s="151"/>
      <c r="ANX4581" s="151"/>
      <c r="ANY4581" s="151"/>
      <c r="ANZ4581" s="151"/>
      <c r="AOA4581" s="151"/>
      <c r="AOB4581" s="151"/>
      <c r="AOC4581" s="151"/>
      <c r="AOD4581" s="151"/>
      <c r="AOE4581" s="151"/>
      <c r="AOF4581" s="151"/>
      <c r="AOG4581" s="151"/>
      <c r="AOH4581" s="151"/>
      <c r="AOI4581" s="151"/>
      <c r="AOJ4581" s="151"/>
      <c r="AOK4581" s="151"/>
      <c r="AOL4581" s="151"/>
      <c r="AOM4581" s="151"/>
      <c r="AON4581" s="151"/>
      <c r="AOO4581" s="151"/>
      <c r="AOP4581" s="151"/>
      <c r="AOQ4581" s="151"/>
      <c r="AOR4581" s="151"/>
      <c r="AOS4581" s="151"/>
      <c r="AOT4581" s="151"/>
      <c r="AOU4581" s="151"/>
      <c r="AOV4581" s="151"/>
      <c r="AOW4581" s="151"/>
      <c r="AOX4581" s="151"/>
      <c r="AOY4581" s="151"/>
      <c r="AOZ4581" s="151"/>
      <c r="APA4581" s="151"/>
      <c r="APB4581" s="151"/>
      <c r="APC4581" s="151"/>
      <c r="APD4581" s="151"/>
      <c r="APE4581" s="151"/>
      <c r="APF4581" s="151"/>
      <c r="APG4581" s="151"/>
      <c r="APH4581" s="151"/>
      <c r="API4581" s="151"/>
      <c r="APJ4581" s="151"/>
      <c r="APK4581" s="151"/>
      <c r="APL4581" s="151"/>
      <c r="APM4581" s="151"/>
      <c r="APN4581" s="151"/>
      <c r="APO4581" s="151"/>
      <c r="APP4581" s="151"/>
      <c r="APQ4581" s="151"/>
      <c r="APR4581" s="151"/>
      <c r="APS4581" s="151"/>
      <c r="APT4581" s="151"/>
      <c r="APU4581" s="151"/>
      <c r="APV4581" s="151"/>
      <c r="APW4581" s="151"/>
      <c r="APX4581" s="151"/>
      <c r="APY4581" s="151"/>
      <c r="APZ4581" s="151"/>
      <c r="AQA4581" s="151"/>
      <c r="AQB4581" s="151"/>
      <c r="AQC4581" s="151"/>
      <c r="AQD4581" s="151"/>
      <c r="AQE4581" s="151"/>
      <c r="AQF4581" s="151"/>
      <c r="AQG4581" s="151"/>
      <c r="AQH4581" s="151"/>
      <c r="AQI4581" s="151"/>
      <c r="AQJ4581" s="151"/>
      <c r="AQK4581" s="151"/>
      <c r="AQL4581" s="151"/>
      <c r="AQM4581" s="151"/>
      <c r="AQN4581" s="151"/>
      <c r="AQO4581" s="151"/>
      <c r="AQP4581" s="151"/>
      <c r="AQQ4581" s="151"/>
      <c r="AQR4581" s="151"/>
      <c r="AQS4581" s="151"/>
      <c r="AQT4581" s="151"/>
      <c r="AQU4581" s="151"/>
      <c r="AQV4581" s="151"/>
      <c r="AQW4581" s="151"/>
      <c r="AQX4581" s="151"/>
      <c r="AQY4581" s="151"/>
      <c r="AQZ4581" s="151"/>
      <c r="ARA4581" s="151"/>
      <c r="ARB4581" s="151"/>
      <c r="ARC4581" s="151"/>
      <c r="ARD4581" s="151"/>
      <c r="ARE4581" s="151"/>
      <c r="ARF4581" s="151"/>
      <c r="ARG4581" s="151"/>
      <c r="ARH4581" s="151"/>
      <c r="ARI4581" s="151"/>
      <c r="ARJ4581" s="151"/>
      <c r="ARK4581" s="151"/>
      <c r="ARL4581" s="151"/>
      <c r="ARM4581" s="151"/>
      <c r="ARN4581" s="151"/>
      <c r="ARO4581" s="151"/>
      <c r="ARP4581" s="151"/>
      <c r="ARQ4581" s="151"/>
      <c r="ARR4581" s="151"/>
      <c r="ARS4581" s="151"/>
      <c r="ART4581" s="151"/>
      <c r="ARU4581" s="151"/>
      <c r="ARV4581" s="151"/>
      <c r="ARW4581" s="151"/>
      <c r="ARX4581" s="151"/>
      <c r="ARY4581" s="151"/>
      <c r="ARZ4581" s="151"/>
      <c r="ASA4581" s="151"/>
      <c r="ASB4581" s="151"/>
      <c r="ASC4581" s="151"/>
      <c r="ASD4581" s="151"/>
      <c r="ASE4581" s="151"/>
      <c r="ASF4581" s="151"/>
      <c r="ASG4581" s="151"/>
      <c r="ASH4581" s="151"/>
      <c r="ASI4581" s="151"/>
      <c r="ASJ4581" s="151"/>
      <c r="ASK4581" s="151"/>
      <c r="ASL4581" s="151"/>
      <c r="ASM4581" s="151"/>
      <c r="ASN4581" s="151"/>
      <c r="ASO4581" s="151"/>
      <c r="ASP4581" s="151"/>
      <c r="ASQ4581" s="151"/>
      <c r="ASR4581" s="151"/>
      <c r="ASS4581" s="151"/>
      <c r="AST4581" s="151"/>
      <c r="ASU4581" s="151"/>
      <c r="ASV4581" s="151"/>
      <c r="ASW4581" s="151"/>
      <c r="ASX4581" s="151"/>
      <c r="ASY4581" s="151"/>
      <c r="ASZ4581" s="151"/>
      <c r="ATA4581" s="151"/>
      <c r="ATB4581" s="151"/>
      <c r="ATC4581" s="151"/>
      <c r="ATD4581" s="151"/>
      <c r="ATE4581" s="151"/>
      <c r="ATF4581" s="151"/>
      <c r="ATG4581" s="151"/>
      <c r="ATH4581" s="151"/>
      <c r="ATI4581" s="151"/>
      <c r="ATJ4581" s="151"/>
      <c r="ATK4581" s="151"/>
      <c r="ATL4581" s="151"/>
      <c r="ATM4581" s="151"/>
      <c r="ATN4581" s="151"/>
      <c r="ATO4581" s="151"/>
      <c r="ATP4581" s="151"/>
      <c r="ATQ4581" s="151"/>
      <c r="ATR4581" s="151"/>
      <c r="ATS4581" s="151"/>
      <c r="ATT4581" s="151"/>
      <c r="ATU4581" s="151"/>
      <c r="ATV4581" s="151"/>
      <c r="ATW4581" s="151"/>
      <c r="ATX4581" s="151"/>
      <c r="ATY4581" s="151"/>
      <c r="ATZ4581" s="151"/>
      <c r="AUA4581" s="151"/>
      <c r="AUB4581" s="151"/>
      <c r="AUC4581" s="151"/>
      <c r="AUD4581" s="151"/>
      <c r="AUE4581" s="151"/>
      <c r="AUF4581" s="151"/>
      <c r="AUG4581" s="151"/>
      <c r="AUH4581" s="151"/>
      <c r="AUI4581" s="151"/>
      <c r="AUJ4581" s="151"/>
      <c r="AUK4581" s="151"/>
      <c r="AUL4581" s="151"/>
      <c r="AUM4581" s="151"/>
      <c r="AUN4581" s="151"/>
      <c r="AUO4581" s="151"/>
      <c r="AUP4581" s="151"/>
      <c r="AUQ4581" s="151"/>
      <c r="AUR4581" s="151"/>
      <c r="AUS4581" s="151"/>
      <c r="AUT4581" s="151"/>
      <c r="AUU4581" s="151"/>
      <c r="AUV4581" s="151"/>
      <c r="AUW4581" s="151"/>
      <c r="AUX4581" s="151"/>
      <c r="AUY4581" s="151"/>
      <c r="AUZ4581" s="151"/>
      <c r="AVA4581" s="151"/>
      <c r="AVB4581" s="151"/>
      <c r="AVC4581" s="151"/>
      <c r="AVD4581" s="151"/>
      <c r="AVE4581" s="151"/>
      <c r="AVF4581" s="151"/>
      <c r="AVG4581" s="151"/>
      <c r="AVH4581" s="151"/>
      <c r="AVI4581" s="151"/>
      <c r="AVJ4581" s="151"/>
      <c r="AVK4581" s="151"/>
      <c r="AVL4581" s="151"/>
      <c r="AVM4581" s="151"/>
      <c r="AVN4581" s="151"/>
      <c r="AVO4581" s="151"/>
      <c r="AVP4581" s="151"/>
      <c r="AVQ4581" s="151"/>
      <c r="AVR4581" s="151"/>
      <c r="AVS4581" s="151"/>
      <c r="AVT4581" s="151"/>
      <c r="AVU4581" s="151"/>
      <c r="AVV4581" s="151"/>
      <c r="AVW4581" s="151"/>
      <c r="AVX4581" s="151"/>
      <c r="AVY4581" s="151"/>
      <c r="AVZ4581" s="151"/>
      <c r="AWA4581" s="151"/>
      <c r="AWB4581" s="151"/>
      <c r="AWC4581" s="151"/>
      <c r="AWD4581" s="151"/>
      <c r="AWE4581" s="151"/>
      <c r="AWF4581" s="151"/>
      <c r="AWG4581" s="151"/>
      <c r="AWH4581" s="151"/>
      <c r="AWI4581" s="151"/>
      <c r="AWJ4581" s="151"/>
      <c r="AWK4581" s="151"/>
      <c r="AWL4581" s="151"/>
      <c r="AWM4581" s="151"/>
      <c r="AWN4581" s="151"/>
      <c r="AWO4581" s="151"/>
      <c r="AWP4581" s="151"/>
      <c r="AWQ4581" s="151"/>
      <c r="AWR4581" s="151"/>
      <c r="AWS4581" s="151"/>
      <c r="AWT4581" s="151"/>
      <c r="AWU4581" s="151"/>
      <c r="AWV4581" s="151"/>
      <c r="AWW4581" s="151"/>
      <c r="AWX4581" s="151"/>
      <c r="AWY4581" s="151"/>
      <c r="AWZ4581" s="151"/>
      <c r="AXA4581" s="151"/>
      <c r="AXB4581" s="151"/>
      <c r="AXC4581" s="151"/>
      <c r="AXD4581" s="151"/>
      <c r="AXE4581" s="151"/>
      <c r="AXF4581" s="151"/>
      <c r="AXG4581" s="151"/>
      <c r="AXH4581" s="151"/>
      <c r="AXI4581" s="151"/>
      <c r="AXJ4581" s="151"/>
      <c r="AXK4581" s="151"/>
      <c r="AXL4581" s="151"/>
      <c r="AXM4581" s="151"/>
      <c r="AXN4581" s="151"/>
      <c r="AXO4581" s="151"/>
      <c r="AXP4581" s="151"/>
      <c r="AXQ4581" s="151"/>
      <c r="AXR4581" s="151"/>
      <c r="AXS4581" s="151"/>
      <c r="AXT4581" s="151"/>
      <c r="AXU4581" s="151"/>
      <c r="AXV4581" s="151"/>
      <c r="AXW4581" s="151"/>
      <c r="AXX4581" s="151"/>
      <c r="AXY4581" s="151"/>
      <c r="AXZ4581" s="151"/>
      <c r="AYA4581" s="151"/>
      <c r="AYB4581" s="151"/>
      <c r="AYC4581" s="151"/>
      <c r="AYD4581" s="151"/>
      <c r="AYE4581" s="151"/>
      <c r="AYF4581" s="151"/>
      <c r="AYG4581" s="151"/>
      <c r="AYH4581" s="151"/>
      <c r="AYI4581" s="151"/>
      <c r="AYJ4581" s="151"/>
      <c r="AYK4581" s="151"/>
      <c r="AYL4581" s="151"/>
      <c r="AYM4581" s="151"/>
      <c r="AYN4581" s="151"/>
      <c r="AYO4581" s="151"/>
      <c r="AYP4581" s="151"/>
      <c r="AYQ4581" s="151"/>
      <c r="AYR4581" s="151"/>
      <c r="AYS4581" s="151"/>
      <c r="AYT4581" s="151"/>
      <c r="AYU4581" s="151"/>
      <c r="AYV4581" s="151"/>
      <c r="AYW4581" s="151"/>
      <c r="AYX4581" s="151"/>
      <c r="AYY4581" s="151"/>
      <c r="AYZ4581" s="151"/>
      <c r="AZA4581" s="151"/>
      <c r="AZB4581" s="151"/>
      <c r="AZC4581" s="151"/>
      <c r="AZD4581" s="151"/>
      <c r="AZE4581" s="151"/>
      <c r="AZF4581" s="151"/>
      <c r="AZG4581" s="151"/>
      <c r="AZH4581" s="151"/>
      <c r="AZI4581" s="151"/>
      <c r="AZJ4581" s="151"/>
      <c r="AZK4581" s="151"/>
      <c r="AZL4581" s="151"/>
      <c r="AZM4581" s="151"/>
      <c r="AZN4581" s="151"/>
      <c r="AZO4581" s="151"/>
      <c r="AZP4581" s="151"/>
      <c r="AZQ4581" s="151"/>
      <c r="AZR4581" s="151"/>
      <c r="AZS4581" s="151"/>
      <c r="AZT4581" s="151"/>
      <c r="AZU4581" s="151"/>
      <c r="AZV4581" s="151"/>
      <c r="AZW4581" s="151"/>
      <c r="AZX4581" s="151"/>
      <c r="AZY4581" s="151"/>
      <c r="AZZ4581" s="151"/>
      <c r="BAA4581" s="151"/>
      <c r="BAB4581" s="151"/>
      <c r="BAC4581" s="151"/>
      <c r="BAD4581" s="151"/>
      <c r="BAE4581" s="151"/>
      <c r="BAF4581" s="151"/>
      <c r="BAG4581" s="151"/>
      <c r="BAH4581" s="151"/>
      <c r="BAI4581" s="151"/>
      <c r="BAJ4581" s="151"/>
      <c r="BAK4581" s="151"/>
      <c r="BAL4581" s="151"/>
      <c r="BAM4581" s="151"/>
      <c r="BAN4581" s="151"/>
      <c r="BAO4581" s="151"/>
      <c r="BAP4581" s="151"/>
      <c r="BAQ4581" s="151"/>
      <c r="BAR4581" s="151"/>
      <c r="BAS4581" s="151"/>
      <c r="BAT4581" s="151"/>
      <c r="BAU4581" s="151"/>
      <c r="BAV4581" s="151"/>
      <c r="BAW4581" s="151"/>
      <c r="BAX4581" s="151"/>
      <c r="BAY4581" s="151"/>
      <c r="BAZ4581" s="151"/>
      <c r="BBA4581" s="151"/>
      <c r="BBB4581" s="151"/>
      <c r="BBC4581" s="151"/>
      <c r="BBD4581" s="151"/>
      <c r="BBE4581" s="151"/>
      <c r="BBF4581" s="151"/>
      <c r="BBG4581" s="151"/>
      <c r="BBH4581" s="151"/>
      <c r="BBI4581" s="151"/>
      <c r="BBJ4581" s="151"/>
      <c r="BBK4581" s="151"/>
      <c r="BBL4581" s="151"/>
      <c r="BBM4581" s="151"/>
      <c r="BBN4581" s="151"/>
      <c r="BBO4581" s="151"/>
      <c r="BBP4581" s="151"/>
      <c r="BBQ4581" s="151"/>
      <c r="BBR4581" s="151"/>
      <c r="BBS4581" s="151"/>
      <c r="BBT4581" s="151"/>
      <c r="BBU4581" s="151"/>
      <c r="BBV4581" s="151"/>
      <c r="BBW4581" s="151"/>
      <c r="BBX4581" s="151"/>
      <c r="BBY4581" s="151"/>
      <c r="BBZ4581" s="151"/>
      <c r="BCA4581" s="151"/>
      <c r="BCB4581" s="151"/>
      <c r="BCC4581" s="151"/>
      <c r="BCD4581" s="151"/>
      <c r="BCE4581" s="151"/>
      <c r="BCF4581" s="151"/>
      <c r="BCG4581" s="151"/>
      <c r="BCH4581" s="151"/>
      <c r="BCI4581" s="151"/>
      <c r="BCJ4581" s="151"/>
      <c r="BCK4581" s="151"/>
      <c r="BCL4581" s="151"/>
      <c r="BCM4581" s="151"/>
      <c r="BCN4581" s="151"/>
      <c r="BCO4581" s="151"/>
      <c r="BCP4581" s="151"/>
      <c r="BCQ4581" s="151"/>
      <c r="BCR4581" s="151"/>
      <c r="BCS4581" s="151"/>
      <c r="BCT4581" s="151"/>
      <c r="BCU4581" s="151"/>
      <c r="BCV4581" s="151"/>
      <c r="BCW4581" s="151"/>
      <c r="BCX4581" s="151"/>
      <c r="BCY4581" s="151"/>
      <c r="BCZ4581" s="151"/>
      <c r="BDA4581" s="151"/>
      <c r="BDB4581" s="151"/>
      <c r="BDC4581" s="151"/>
      <c r="BDD4581" s="151"/>
      <c r="BDE4581" s="151"/>
      <c r="BDF4581" s="151"/>
      <c r="BDG4581" s="151"/>
      <c r="BDH4581" s="151"/>
      <c r="BDI4581" s="151"/>
      <c r="BDJ4581" s="151"/>
      <c r="BDK4581" s="151"/>
      <c r="BDL4581" s="151"/>
      <c r="BDM4581" s="151"/>
      <c r="BDN4581" s="151"/>
      <c r="BDO4581" s="151"/>
      <c r="BDP4581" s="151"/>
      <c r="BDQ4581" s="151"/>
      <c r="BDR4581" s="151"/>
      <c r="BDS4581" s="151"/>
      <c r="BDT4581" s="151"/>
      <c r="BDU4581" s="151"/>
      <c r="BDV4581" s="151"/>
      <c r="BDW4581" s="151"/>
      <c r="BDX4581" s="151"/>
      <c r="BDY4581" s="151"/>
      <c r="BDZ4581" s="151"/>
      <c r="BEA4581" s="151"/>
      <c r="BEB4581" s="151"/>
      <c r="BEC4581" s="151"/>
      <c r="BED4581" s="151"/>
      <c r="BEE4581" s="151"/>
      <c r="BEF4581" s="151"/>
      <c r="BEG4581" s="151"/>
      <c r="BEH4581" s="151"/>
      <c r="BEI4581" s="151"/>
      <c r="BEJ4581" s="151"/>
      <c r="BEK4581" s="151"/>
      <c r="BEL4581" s="151"/>
      <c r="BEM4581" s="151"/>
      <c r="BEN4581" s="151"/>
      <c r="BEO4581" s="151"/>
      <c r="BEP4581" s="151"/>
      <c r="BEQ4581" s="151"/>
      <c r="BER4581" s="151"/>
      <c r="BES4581" s="151"/>
      <c r="BET4581" s="151"/>
      <c r="BEU4581" s="151"/>
      <c r="BEV4581" s="151"/>
      <c r="BEW4581" s="151"/>
      <c r="BEX4581" s="151"/>
      <c r="BEY4581" s="151"/>
      <c r="BEZ4581" s="151"/>
      <c r="BFA4581" s="151"/>
      <c r="BFB4581" s="151"/>
      <c r="BFC4581" s="151"/>
      <c r="BFD4581" s="151"/>
      <c r="BFE4581" s="151"/>
      <c r="BFF4581" s="151"/>
      <c r="BFG4581" s="151"/>
      <c r="BFH4581" s="151"/>
      <c r="BFI4581" s="151"/>
      <c r="BFJ4581" s="151"/>
      <c r="BFK4581" s="151"/>
      <c r="BFL4581" s="151"/>
      <c r="BFM4581" s="151"/>
      <c r="BFN4581" s="151"/>
      <c r="BFO4581" s="151"/>
      <c r="BFP4581" s="151"/>
      <c r="BFQ4581" s="151"/>
      <c r="BFR4581" s="151"/>
      <c r="BFS4581" s="151"/>
      <c r="BFT4581" s="151"/>
      <c r="BFU4581" s="151"/>
      <c r="BFV4581" s="151"/>
      <c r="BFW4581" s="151"/>
      <c r="BFX4581" s="151"/>
      <c r="BFY4581" s="151"/>
      <c r="BFZ4581" s="151"/>
      <c r="BGA4581" s="151"/>
      <c r="BGB4581" s="151"/>
      <c r="BGC4581" s="151"/>
      <c r="BGD4581" s="151"/>
      <c r="BGE4581" s="151"/>
      <c r="BGF4581" s="151"/>
      <c r="BGG4581" s="151"/>
      <c r="BGH4581" s="151"/>
      <c r="BGI4581" s="151"/>
      <c r="BGJ4581" s="151"/>
      <c r="BGK4581" s="151"/>
      <c r="BGL4581" s="151"/>
      <c r="BGM4581" s="151"/>
      <c r="BGN4581" s="151"/>
      <c r="BGO4581" s="151"/>
      <c r="BGP4581" s="151"/>
      <c r="BGQ4581" s="151"/>
      <c r="BGR4581" s="151"/>
      <c r="BGS4581" s="151"/>
      <c r="BGT4581" s="151"/>
      <c r="BGU4581" s="151"/>
      <c r="BGV4581" s="151"/>
      <c r="BGW4581" s="151"/>
      <c r="BGX4581" s="151"/>
      <c r="BGY4581" s="151"/>
      <c r="BGZ4581" s="151"/>
      <c r="BHA4581" s="151"/>
      <c r="BHB4581" s="151"/>
      <c r="BHC4581" s="151"/>
      <c r="BHD4581" s="151"/>
      <c r="BHE4581" s="151"/>
      <c r="BHF4581" s="151"/>
      <c r="BHG4581" s="151"/>
      <c r="BHH4581" s="151"/>
      <c r="BHI4581" s="151"/>
      <c r="BHJ4581" s="151"/>
      <c r="BHK4581" s="151"/>
      <c r="BHL4581" s="151"/>
      <c r="BHM4581" s="151"/>
      <c r="BHN4581" s="151"/>
      <c r="BHO4581" s="151"/>
      <c r="BHP4581" s="151"/>
      <c r="BHQ4581" s="151"/>
      <c r="BHR4581" s="151"/>
      <c r="BHS4581" s="151"/>
      <c r="BHT4581" s="151"/>
      <c r="BHU4581" s="151"/>
      <c r="BHV4581" s="151"/>
      <c r="BHW4581" s="151"/>
      <c r="BHX4581" s="151"/>
      <c r="BHY4581" s="151"/>
      <c r="BHZ4581" s="151"/>
      <c r="BIA4581" s="151"/>
      <c r="BIB4581" s="151"/>
      <c r="BIC4581" s="151"/>
      <c r="BID4581" s="151"/>
      <c r="BIE4581" s="151"/>
      <c r="BIF4581" s="151"/>
      <c r="BIG4581" s="151"/>
      <c r="BIH4581" s="151"/>
      <c r="BII4581" s="151"/>
      <c r="BIJ4581" s="151"/>
      <c r="BIK4581" s="151"/>
      <c r="BIL4581" s="151"/>
      <c r="BIM4581" s="151"/>
      <c r="BIN4581" s="151"/>
      <c r="BIO4581" s="151"/>
      <c r="BIP4581" s="151"/>
      <c r="BIQ4581" s="151"/>
      <c r="BIR4581" s="151"/>
      <c r="BIS4581" s="151"/>
      <c r="BIT4581" s="151"/>
      <c r="BIU4581" s="151"/>
      <c r="BIV4581" s="151"/>
      <c r="BIW4581" s="151"/>
      <c r="BIX4581" s="151"/>
      <c r="BIY4581" s="151"/>
      <c r="BIZ4581" s="151"/>
      <c r="BJA4581" s="151"/>
      <c r="BJB4581" s="151"/>
      <c r="BJC4581" s="151"/>
      <c r="BJD4581" s="151"/>
      <c r="BJE4581" s="151"/>
      <c r="BJF4581" s="151"/>
      <c r="BJG4581" s="151"/>
      <c r="BJH4581" s="151"/>
      <c r="BJI4581" s="151"/>
      <c r="BJJ4581" s="151"/>
      <c r="BJK4581" s="151"/>
      <c r="BJL4581" s="151"/>
      <c r="BJM4581" s="151"/>
      <c r="BJN4581" s="151"/>
      <c r="BJO4581" s="151"/>
      <c r="BJP4581" s="151"/>
      <c r="BJQ4581" s="151"/>
      <c r="BJR4581" s="151"/>
      <c r="BJS4581" s="151"/>
      <c r="BJT4581" s="151"/>
      <c r="BJU4581" s="151"/>
      <c r="BJV4581" s="151"/>
      <c r="BJW4581" s="151"/>
      <c r="BJX4581" s="151"/>
      <c r="BJY4581" s="151"/>
      <c r="BJZ4581" s="151"/>
      <c r="BKA4581" s="151"/>
      <c r="BKB4581" s="151"/>
      <c r="BKC4581" s="151"/>
      <c r="BKD4581" s="151"/>
      <c r="BKE4581" s="151"/>
      <c r="BKF4581" s="151"/>
      <c r="BKG4581" s="151"/>
      <c r="BKH4581" s="151"/>
      <c r="BKI4581" s="151"/>
      <c r="BKJ4581" s="151"/>
      <c r="BKK4581" s="151"/>
      <c r="BKL4581" s="151"/>
      <c r="BKM4581" s="151"/>
      <c r="BKN4581" s="151"/>
      <c r="BKO4581" s="151"/>
      <c r="BKP4581" s="151"/>
      <c r="BKQ4581" s="151"/>
      <c r="BKR4581" s="151"/>
      <c r="BKS4581" s="151"/>
      <c r="BKT4581" s="151"/>
      <c r="BKU4581" s="151"/>
      <c r="BKV4581" s="151"/>
      <c r="BKW4581" s="151"/>
      <c r="BKX4581" s="151"/>
      <c r="BKY4581" s="151"/>
      <c r="BKZ4581" s="151"/>
      <c r="BLA4581" s="151"/>
      <c r="BLB4581" s="151"/>
      <c r="BLC4581" s="151"/>
      <c r="BLD4581" s="151"/>
      <c r="BLE4581" s="151"/>
      <c r="BLF4581" s="151"/>
      <c r="BLG4581" s="151"/>
      <c r="BLH4581" s="151"/>
      <c r="BLI4581" s="151"/>
      <c r="BLJ4581" s="151"/>
      <c r="BLK4581" s="151"/>
      <c r="BLL4581" s="151"/>
      <c r="BLM4581" s="151"/>
      <c r="BLN4581" s="151"/>
      <c r="BLO4581" s="151"/>
      <c r="BLP4581" s="151"/>
      <c r="BLQ4581" s="151"/>
      <c r="BLR4581" s="151"/>
      <c r="BLS4581" s="151"/>
      <c r="BLT4581" s="151"/>
      <c r="BLU4581" s="151"/>
      <c r="BLV4581" s="151"/>
      <c r="BLW4581" s="151"/>
      <c r="BLX4581" s="151"/>
      <c r="BLY4581" s="151"/>
      <c r="BLZ4581" s="151"/>
      <c r="BMA4581" s="151"/>
      <c r="BMB4581" s="151"/>
      <c r="BMC4581" s="151"/>
      <c r="BMD4581" s="151"/>
      <c r="BME4581" s="151"/>
      <c r="BMF4581" s="151"/>
      <c r="BMG4581" s="151"/>
      <c r="BMH4581" s="151"/>
      <c r="BMI4581" s="151"/>
      <c r="BMJ4581" s="151"/>
      <c r="BMK4581" s="151"/>
      <c r="BML4581" s="151"/>
      <c r="BMM4581" s="151"/>
      <c r="BMN4581" s="151"/>
      <c r="BMO4581" s="151"/>
      <c r="BMP4581" s="151"/>
      <c r="BMQ4581" s="151"/>
      <c r="BMR4581" s="151"/>
      <c r="BMS4581" s="151"/>
      <c r="BMT4581" s="151"/>
      <c r="BMU4581" s="151"/>
      <c r="BMV4581" s="151"/>
      <c r="BMW4581" s="151"/>
      <c r="BMX4581" s="151"/>
      <c r="BMY4581" s="151"/>
      <c r="BMZ4581" s="151"/>
      <c r="BNA4581" s="151"/>
      <c r="BNB4581" s="151"/>
      <c r="BNC4581" s="151"/>
      <c r="BND4581" s="151"/>
      <c r="BNE4581" s="151"/>
      <c r="BNF4581" s="151"/>
      <c r="BNG4581" s="151"/>
      <c r="BNH4581" s="151"/>
      <c r="BNI4581" s="151"/>
      <c r="BNJ4581" s="151"/>
      <c r="BNK4581" s="151"/>
      <c r="BNL4581" s="151"/>
      <c r="BNM4581" s="151"/>
      <c r="BNN4581" s="151"/>
      <c r="BNO4581" s="151"/>
      <c r="BNP4581" s="151"/>
      <c r="BNQ4581" s="151"/>
      <c r="BNR4581" s="151"/>
      <c r="BNS4581" s="151"/>
      <c r="BNT4581" s="151"/>
      <c r="BNU4581" s="151"/>
      <c r="BNV4581" s="151"/>
      <c r="BNW4581" s="151"/>
      <c r="BNX4581" s="151"/>
      <c r="BNY4581" s="151"/>
      <c r="BNZ4581" s="151"/>
      <c r="BOA4581" s="151"/>
      <c r="BOB4581" s="151"/>
      <c r="BOC4581" s="151"/>
      <c r="BOD4581" s="151"/>
      <c r="BOE4581" s="151"/>
      <c r="BOF4581" s="151"/>
      <c r="BOG4581" s="151"/>
      <c r="BOH4581" s="151"/>
      <c r="BOI4581" s="151"/>
      <c r="BOJ4581" s="151"/>
      <c r="BOK4581" s="151"/>
      <c r="BOL4581" s="151"/>
      <c r="BOM4581" s="151"/>
      <c r="BON4581" s="151"/>
      <c r="BOO4581" s="151"/>
      <c r="BOP4581" s="151"/>
      <c r="BOQ4581" s="151"/>
      <c r="BOR4581" s="151"/>
      <c r="BOS4581" s="151"/>
      <c r="BOT4581" s="151"/>
      <c r="BOU4581" s="151"/>
      <c r="BOV4581" s="151"/>
      <c r="BOW4581" s="151"/>
      <c r="BOX4581" s="151"/>
      <c r="BOY4581" s="151"/>
      <c r="BOZ4581" s="151"/>
      <c r="BPA4581" s="151"/>
      <c r="BPB4581" s="151"/>
      <c r="BPC4581" s="151"/>
      <c r="BPD4581" s="151"/>
      <c r="BPE4581" s="151"/>
      <c r="BPF4581" s="151"/>
      <c r="BPG4581" s="151"/>
      <c r="BPH4581" s="151"/>
      <c r="BPI4581" s="151"/>
      <c r="BPJ4581" s="151"/>
      <c r="BPK4581" s="151"/>
      <c r="BPL4581" s="151"/>
      <c r="BPM4581" s="151"/>
      <c r="BPN4581" s="151"/>
      <c r="BPO4581" s="151"/>
      <c r="BPP4581" s="151"/>
      <c r="BPQ4581" s="151"/>
      <c r="BPR4581" s="151"/>
      <c r="BPS4581" s="151"/>
      <c r="BPT4581" s="151"/>
      <c r="BPU4581" s="151"/>
      <c r="BPV4581" s="151"/>
      <c r="BPW4581" s="151"/>
      <c r="BPX4581" s="151"/>
      <c r="BPY4581" s="151"/>
      <c r="BPZ4581" s="151"/>
      <c r="BQA4581" s="151"/>
      <c r="BQB4581" s="151"/>
      <c r="BQC4581" s="151"/>
      <c r="BQD4581" s="151"/>
      <c r="BQE4581" s="151"/>
      <c r="BQF4581" s="151"/>
      <c r="BQG4581" s="151"/>
      <c r="BQH4581" s="151"/>
      <c r="BQI4581" s="151"/>
      <c r="BQJ4581" s="151"/>
      <c r="BQK4581" s="151"/>
      <c r="BQL4581" s="151"/>
      <c r="BQM4581" s="151"/>
      <c r="BQN4581" s="151"/>
      <c r="BQO4581" s="151"/>
      <c r="BQP4581" s="151"/>
      <c r="BQQ4581" s="151"/>
      <c r="BQR4581" s="151"/>
      <c r="BQS4581" s="151"/>
      <c r="BQT4581" s="151"/>
      <c r="BQU4581" s="151"/>
      <c r="BQV4581" s="151"/>
      <c r="BQW4581" s="151"/>
      <c r="BQX4581" s="151"/>
      <c r="BQY4581" s="151"/>
      <c r="BQZ4581" s="151"/>
      <c r="BRA4581" s="151"/>
      <c r="BRB4581" s="151"/>
      <c r="BRC4581" s="151"/>
      <c r="BRD4581" s="151"/>
      <c r="BRE4581" s="151"/>
      <c r="BRF4581" s="151"/>
      <c r="BRG4581" s="151"/>
      <c r="BRH4581" s="151"/>
      <c r="BRI4581" s="151"/>
      <c r="BRJ4581" s="151"/>
      <c r="BRK4581" s="151"/>
      <c r="BRL4581" s="151"/>
      <c r="BRM4581" s="151"/>
      <c r="BRN4581" s="151"/>
      <c r="BRO4581" s="151"/>
      <c r="BRP4581" s="151"/>
      <c r="BRQ4581" s="151"/>
      <c r="BRR4581" s="151"/>
      <c r="BRS4581" s="151"/>
      <c r="BRT4581" s="151"/>
      <c r="BRU4581" s="151"/>
      <c r="BRV4581" s="151"/>
      <c r="BRW4581" s="151"/>
      <c r="BRX4581" s="151"/>
      <c r="BRY4581" s="151"/>
      <c r="BRZ4581" s="151"/>
      <c r="BSA4581" s="151"/>
      <c r="BSB4581" s="151"/>
      <c r="BSC4581" s="151"/>
      <c r="BSD4581" s="151"/>
      <c r="BSE4581" s="151"/>
      <c r="BSF4581" s="151"/>
      <c r="BSG4581" s="151"/>
      <c r="BSH4581" s="151"/>
      <c r="BSI4581" s="151"/>
      <c r="BSJ4581" s="151"/>
      <c r="BSK4581" s="151"/>
      <c r="BSL4581" s="151"/>
      <c r="BSM4581" s="151"/>
      <c r="BSN4581" s="151"/>
      <c r="BSO4581" s="151"/>
      <c r="BSP4581" s="151"/>
      <c r="BSQ4581" s="151"/>
      <c r="BSR4581" s="151"/>
      <c r="BSS4581" s="151"/>
      <c r="BST4581" s="151"/>
      <c r="BSU4581" s="151"/>
      <c r="BSV4581" s="151"/>
      <c r="BSW4581" s="151"/>
      <c r="BSX4581" s="151"/>
      <c r="BSY4581" s="151"/>
      <c r="BSZ4581" s="151"/>
      <c r="BTA4581" s="151"/>
      <c r="BTB4581" s="151"/>
      <c r="BTC4581" s="151"/>
      <c r="BTD4581" s="151"/>
      <c r="BTE4581" s="151"/>
      <c r="BTF4581" s="151"/>
      <c r="BTG4581" s="151"/>
      <c r="BTH4581" s="151"/>
      <c r="BTI4581" s="151"/>
      <c r="BTJ4581" s="151"/>
      <c r="BTK4581" s="151"/>
      <c r="BTL4581" s="151"/>
      <c r="BTM4581" s="151"/>
      <c r="BTN4581" s="151"/>
      <c r="BTO4581" s="151"/>
      <c r="BTP4581" s="151"/>
      <c r="BTQ4581" s="151"/>
      <c r="BTR4581" s="151"/>
      <c r="BTS4581" s="151"/>
      <c r="BTT4581" s="151"/>
      <c r="BTU4581" s="151"/>
      <c r="BTV4581" s="151"/>
      <c r="BTW4581" s="151"/>
      <c r="BTX4581" s="151"/>
      <c r="BTY4581" s="151"/>
      <c r="BTZ4581" s="151"/>
      <c r="BUA4581" s="151"/>
      <c r="BUB4581" s="151"/>
      <c r="BUC4581" s="151"/>
      <c r="BUD4581" s="151"/>
      <c r="BUE4581" s="151"/>
      <c r="BUF4581" s="151"/>
      <c r="BUG4581" s="151"/>
      <c r="BUH4581" s="151"/>
      <c r="BUI4581" s="151"/>
      <c r="BUJ4581" s="151"/>
      <c r="BUK4581" s="151"/>
      <c r="BUL4581" s="151"/>
      <c r="BUM4581" s="151"/>
      <c r="BUN4581" s="151"/>
      <c r="BUO4581" s="151"/>
      <c r="BUP4581" s="151"/>
      <c r="BUQ4581" s="151"/>
      <c r="BUR4581" s="151"/>
      <c r="BUS4581" s="151"/>
      <c r="BUT4581" s="151"/>
      <c r="BUU4581" s="151"/>
      <c r="BUV4581" s="151"/>
      <c r="BUW4581" s="151"/>
      <c r="BUX4581" s="151"/>
      <c r="BUY4581" s="151"/>
      <c r="BUZ4581" s="151"/>
      <c r="BVA4581" s="151"/>
      <c r="BVB4581" s="151"/>
      <c r="BVC4581" s="151"/>
      <c r="BVD4581" s="151"/>
      <c r="BVE4581" s="151"/>
      <c r="BVF4581" s="151"/>
      <c r="BVG4581" s="151"/>
      <c r="BVH4581" s="151"/>
      <c r="BVI4581" s="151"/>
      <c r="BVJ4581" s="151"/>
      <c r="BVK4581" s="151"/>
      <c r="BVL4581" s="151"/>
      <c r="BVM4581" s="151"/>
      <c r="BVN4581" s="151"/>
      <c r="BVO4581" s="151"/>
      <c r="BVP4581" s="151"/>
      <c r="BVQ4581" s="151"/>
      <c r="BVR4581" s="151"/>
      <c r="BVS4581" s="151"/>
      <c r="BVT4581" s="151"/>
      <c r="BVU4581" s="151"/>
      <c r="BVV4581" s="151"/>
      <c r="BVW4581" s="151"/>
      <c r="BVX4581" s="151"/>
      <c r="BVY4581" s="151"/>
      <c r="BVZ4581" s="151"/>
      <c r="BWA4581" s="151"/>
      <c r="BWB4581" s="151"/>
      <c r="BWC4581" s="151"/>
      <c r="BWD4581" s="151"/>
      <c r="BWE4581" s="151"/>
      <c r="BWF4581" s="151"/>
      <c r="BWG4581" s="151"/>
      <c r="BWH4581" s="151"/>
      <c r="BWI4581" s="151"/>
      <c r="BWJ4581" s="151"/>
      <c r="BWK4581" s="151"/>
      <c r="BWL4581" s="151"/>
      <c r="BWM4581" s="151"/>
      <c r="BWN4581" s="151"/>
      <c r="BWO4581" s="151"/>
      <c r="BWP4581" s="151"/>
      <c r="BWQ4581" s="151"/>
      <c r="BWR4581" s="151"/>
      <c r="BWS4581" s="151"/>
      <c r="BWT4581" s="151"/>
      <c r="BWU4581" s="151"/>
      <c r="BWV4581" s="151"/>
      <c r="BWW4581" s="151"/>
      <c r="BWX4581" s="151"/>
      <c r="BWY4581" s="151"/>
      <c r="BWZ4581" s="151"/>
      <c r="BXA4581" s="151"/>
      <c r="BXB4581" s="151"/>
      <c r="BXC4581" s="151"/>
      <c r="BXD4581" s="151"/>
      <c r="BXE4581" s="151"/>
      <c r="BXF4581" s="151"/>
      <c r="BXG4581" s="151"/>
      <c r="BXH4581" s="151"/>
      <c r="BXI4581" s="151"/>
      <c r="BXJ4581" s="151"/>
      <c r="BXK4581" s="151"/>
      <c r="BXL4581" s="151"/>
      <c r="BXM4581" s="151"/>
      <c r="BXN4581" s="151"/>
      <c r="BXO4581" s="151"/>
      <c r="BXP4581" s="151"/>
      <c r="BXQ4581" s="151"/>
      <c r="BXR4581" s="151"/>
      <c r="BXS4581" s="151"/>
      <c r="BXT4581" s="151"/>
      <c r="BXU4581" s="151"/>
      <c r="BXV4581" s="151"/>
      <c r="BXW4581" s="151"/>
      <c r="BXX4581" s="151"/>
      <c r="BXY4581" s="151"/>
      <c r="BXZ4581" s="151"/>
      <c r="BYA4581" s="151"/>
      <c r="BYB4581" s="151"/>
      <c r="BYC4581" s="151"/>
      <c r="BYD4581" s="151"/>
      <c r="BYE4581" s="151"/>
      <c r="BYF4581" s="151"/>
      <c r="BYG4581" s="151"/>
      <c r="BYH4581" s="151"/>
      <c r="BYI4581" s="151"/>
      <c r="BYJ4581" s="151"/>
      <c r="BYK4581" s="151"/>
      <c r="BYL4581" s="151"/>
      <c r="BYM4581" s="151"/>
      <c r="BYN4581" s="151"/>
      <c r="BYO4581" s="151"/>
      <c r="BYP4581" s="151"/>
      <c r="BYQ4581" s="151"/>
      <c r="BYR4581" s="151"/>
      <c r="BYS4581" s="151"/>
      <c r="BYT4581" s="151"/>
      <c r="BYU4581" s="151"/>
      <c r="BYV4581" s="151"/>
      <c r="BYW4581" s="151"/>
      <c r="BYX4581" s="151"/>
      <c r="BYY4581" s="151"/>
      <c r="BYZ4581" s="151"/>
      <c r="BZA4581" s="151"/>
      <c r="BZB4581" s="151"/>
      <c r="BZC4581" s="151"/>
      <c r="BZD4581" s="151"/>
      <c r="BZE4581" s="151"/>
      <c r="BZF4581" s="151"/>
      <c r="BZG4581" s="151"/>
      <c r="BZH4581" s="151"/>
      <c r="BZI4581" s="151"/>
      <c r="BZJ4581" s="151"/>
      <c r="BZK4581" s="151"/>
      <c r="BZL4581" s="151"/>
      <c r="BZM4581" s="151"/>
      <c r="BZN4581" s="151"/>
      <c r="BZO4581" s="151"/>
      <c r="BZP4581" s="151"/>
      <c r="BZQ4581" s="151"/>
      <c r="BZR4581" s="151"/>
      <c r="BZS4581" s="151"/>
      <c r="BZT4581" s="151"/>
      <c r="BZU4581" s="151"/>
      <c r="BZV4581" s="151"/>
      <c r="BZW4581" s="151"/>
      <c r="BZX4581" s="151"/>
      <c r="BZY4581" s="151"/>
      <c r="BZZ4581" s="151"/>
      <c r="CAA4581" s="151"/>
      <c r="CAB4581" s="151"/>
      <c r="CAC4581" s="151"/>
      <c r="CAD4581" s="151"/>
      <c r="CAE4581" s="151"/>
      <c r="CAF4581" s="151"/>
      <c r="CAG4581" s="151"/>
      <c r="CAH4581" s="151"/>
      <c r="CAI4581" s="151"/>
      <c r="CAJ4581" s="151"/>
      <c r="CAK4581" s="151"/>
      <c r="CAL4581" s="151"/>
      <c r="CAM4581" s="151"/>
      <c r="CAN4581" s="151"/>
      <c r="CAO4581" s="151"/>
      <c r="CAP4581" s="151"/>
      <c r="CAQ4581" s="151"/>
      <c r="CAR4581" s="151"/>
      <c r="CAS4581" s="151"/>
      <c r="CAT4581" s="151"/>
      <c r="CAU4581" s="151"/>
      <c r="CAV4581" s="151"/>
      <c r="CAW4581" s="151"/>
      <c r="CAX4581" s="151"/>
      <c r="CAY4581" s="151"/>
      <c r="CAZ4581" s="151"/>
      <c r="CBA4581" s="151"/>
      <c r="CBB4581" s="151"/>
      <c r="CBC4581" s="151"/>
      <c r="CBD4581" s="151"/>
      <c r="CBE4581" s="151"/>
      <c r="CBF4581" s="151"/>
      <c r="CBG4581" s="151"/>
      <c r="CBH4581" s="151"/>
      <c r="CBI4581" s="151"/>
      <c r="CBJ4581" s="151"/>
      <c r="CBK4581" s="151"/>
      <c r="CBL4581" s="151"/>
      <c r="CBM4581" s="151"/>
      <c r="CBN4581" s="151"/>
      <c r="CBO4581" s="151"/>
      <c r="CBP4581" s="151"/>
      <c r="CBQ4581" s="151"/>
      <c r="CBR4581" s="151"/>
      <c r="CBS4581" s="151"/>
      <c r="CBT4581" s="151"/>
      <c r="CBU4581" s="151"/>
      <c r="CBV4581" s="151"/>
      <c r="CBW4581" s="151"/>
      <c r="CBX4581" s="151"/>
      <c r="CBY4581" s="151"/>
      <c r="CBZ4581" s="151"/>
      <c r="CCA4581" s="151"/>
      <c r="CCB4581" s="151"/>
      <c r="CCC4581" s="151"/>
      <c r="CCD4581" s="151"/>
      <c r="CCE4581" s="151"/>
      <c r="CCF4581" s="151"/>
      <c r="CCG4581" s="151"/>
      <c r="CCH4581" s="151"/>
      <c r="CCI4581" s="151"/>
      <c r="CCJ4581" s="151"/>
      <c r="CCK4581" s="151"/>
      <c r="CCL4581" s="151"/>
      <c r="CCM4581" s="151"/>
      <c r="CCN4581" s="151"/>
      <c r="CCO4581" s="151"/>
      <c r="CCP4581" s="151"/>
      <c r="CCQ4581" s="151"/>
      <c r="CCR4581" s="151"/>
      <c r="CCS4581" s="151"/>
      <c r="CCT4581" s="151"/>
      <c r="CCU4581" s="151"/>
      <c r="CCV4581" s="151"/>
      <c r="CCW4581" s="151"/>
      <c r="CCX4581" s="151"/>
      <c r="CCY4581" s="151"/>
      <c r="CCZ4581" s="151"/>
      <c r="CDA4581" s="151"/>
      <c r="CDB4581" s="151"/>
      <c r="CDC4581" s="151"/>
      <c r="CDD4581" s="151"/>
      <c r="CDE4581" s="151"/>
      <c r="CDF4581" s="151"/>
      <c r="CDG4581" s="151"/>
      <c r="CDH4581" s="151"/>
      <c r="CDI4581" s="151"/>
      <c r="CDJ4581" s="151"/>
      <c r="CDK4581" s="151"/>
      <c r="CDL4581" s="151"/>
      <c r="CDM4581" s="151"/>
      <c r="CDN4581" s="151"/>
      <c r="CDO4581" s="151"/>
      <c r="CDP4581" s="151"/>
      <c r="CDQ4581" s="151"/>
      <c r="CDR4581" s="151"/>
      <c r="CDS4581" s="151"/>
      <c r="CDT4581" s="151"/>
      <c r="CDU4581" s="151"/>
      <c r="CDV4581" s="151"/>
      <c r="CDW4581" s="151"/>
      <c r="CDX4581" s="151"/>
      <c r="CDY4581" s="151"/>
      <c r="CDZ4581" s="151"/>
      <c r="CEA4581" s="151"/>
      <c r="CEB4581" s="151"/>
      <c r="CEC4581" s="151"/>
      <c r="CED4581" s="151"/>
      <c r="CEE4581" s="151"/>
      <c r="CEF4581" s="151"/>
      <c r="CEG4581" s="151"/>
      <c r="CEH4581" s="151"/>
      <c r="CEI4581" s="151"/>
      <c r="CEJ4581" s="151"/>
      <c r="CEK4581" s="151"/>
      <c r="CEL4581" s="151"/>
      <c r="CEM4581" s="151"/>
      <c r="CEN4581" s="151"/>
      <c r="CEO4581" s="151"/>
      <c r="CEP4581" s="151"/>
      <c r="CEQ4581" s="151"/>
      <c r="CER4581" s="151"/>
      <c r="CES4581" s="151"/>
      <c r="CET4581" s="151"/>
      <c r="CEU4581" s="151"/>
      <c r="CEV4581" s="151"/>
      <c r="CEW4581" s="151"/>
      <c r="CEX4581" s="151"/>
      <c r="CEY4581" s="151"/>
      <c r="CEZ4581" s="151"/>
      <c r="CFA4581" s="151"/>
      <c r="CFB4581" s="151"/>
      <c r="CFC4581" s="151"/>
      <c r="CFD4581" s="151"/>
      <c r="CFE4581" s="151"/>
      <c r="CFF4581" s="151"/>
      <c r="CFG4581" s="151"/>
      <c r="CFH4581" s="151"/>
      <c r="CFI4581" s="151"/>
      <c r="CFJ4581" s="151"/>
      <c r="CFK4581" s="151"/>
      <c r="CFL4581" s="151"/>
      <c r="CFM4581" s="151"/>
      <c r="CFN4581" s="151"/>
      <c r="CFO4581" s="151"/>
      <c r="CFP4581" s="151"/>
      <c r="CFQ4581" s="151"/>
      <c r="CFR4581" s="151"/>
      <c r="CFS4581" s="151"/>
      <c r="CFT4581" s="151"/>
      <c r="CFU4581" s="151"/>
      <c r="CFV4581" s="151"/>
      <c r="CFW4581" s="151"/>
      <c r="CFX4581" s="151"/>
      <c r="CFY4581" s="151"/>
      <c r="CFZ4581" s="151"/>
      <c r="CGA4581" s="151"/>
      <c r="CGB4581" s="151"/>
      <c r="CGC4581" s="151"/>
      <c r="CGD4581" s="151"/>
      <c r="CGE4581" s="151"/>
      <c r="CGF4581" s="151"/>
      <c r="CGG4581" s="151"/>
      <c r="CGH4581" s="151"/>
      <c r="CGI4581" s="151"/>
      <c r="CGJ4581" s="151"/>
      <c r="CGK4581" s="151"/>
      <c r="CGL4581" s="151"/>
      <c r="CGM4581" s="151"/>
      <c r="CGN4581" s="151"/>
      <c r="CGO4581" s="151"/>
      <c r="CGP4581" s="151"/>
      <c r="CGQ4581" s="151"/>
      <c r="CGR4581" s="151"/>
      <c r="CGS4581" s="151"/>
      <c r="CGT4581" s="151"/>
      <c r="CGU4581" s="151"/>
      <c r="CGV4581" s="151"/>
      <c r="CGW4581" s="151"/>
      <c r="CGX4581" s="151"/>
      <c r="CGY4581" s="151"/>
      <c r="CGZ4581" s="151"/>
      <c r="CHA4581" s="151"/>
      <c r="CHB4581" s="151"/>
      <c r="CHC4581" s="151"/>
      <c r="CHD4581" s="151"/>
      <c r="CHE4581" s="151"/>
      <c r="CHF4581" s="151"/>
      <c r="CHG4581" s="151"/>
      <c r="CHH4581" s="151"/>
      <c r="CHI4581" s="151"/>
      <c r="CHJ4581" s="151"/>
      <c r="CHK4581" s="151"/>
      <c r="CHL4581" s="151"/>
      <c r="CHM4581" s="151"/>
      <c r="CHN4581" s="151"/>
      <c r="CHO4581" s="151"/>
      <c r="CHP4581" s="151"/>
      <c r="CHQ4581" s="151"/>
      <c r="CHR4581" s="151"/>
      <c r="CHS4581" s="151"/>
      <c r="CHT4581" s="151"/>
      <c r="CHU4581" s="151"/>
      <c r="CHV4581" s="151"/>
      <c r="CHW4581" s="151"/>
      <c r="CHX4581" s="151"/>
      <c r="CHY4581" s="151"/>
      <c r="CHZ4581" s="151"/>
      <c r="CIA4581" s="151"/>
      <c r="CIB4581" s="151"/>
      <c r="CIC4581" s="151"/>
      <c r="CID4581" s="151"/>
      <c r="CIE4581" s="151"/>
      <c r="CIF4581" s="151"/>
      <c r="CIG4581" s="151"/>
      <c r="CIH4581" s="151"/>
      <c r="CII4581" s="151"/>
      <c r="CIJ4581" s="151"/>
      <c r="CIK4581" s="151"/>
      <c r="CIL4581" s="151"/>
      <c r="CIM4581" s="151"/>
      <c r="CIN4581" s="151"/>
      <c r="CIO4581" s="151"/>
      <c r="CIP4581" s="151"/>
      <c r="CIQ4581" s="151"/>
      <c r="CIR4581" s="151"/>
      <c r="CIS4581" s="151"/>
      <c r="CIT4581" s="151"/>
      <c r="CIU4581" s="151"/>
      <c r="CIV4581" s="151"/>
      <c r="CIW4581" s="151"/>
      <c r="CIX4581" s="151"/>
      <c r="CIY4581" s="151"/>
      <c r="CIZ4581" s="151"/>
      <c r="CJA4581" s="151"/>
      <c r="CJB4581" s="151"/>
      <c r="CJC4581" s="151"/>
      <c r="CJD4581" s="151"/>
      <c r="CJE4581" s="151"/>
      <c r="CJF4581" s="151"/>
      <c r="CJG4581" s="151"/>
      <c r="CJH4581" s="151"/>
      <c r="CJI4581" s="151"/>
      <c r="CJJ4581" s="151"/>
      <c r="CJK4581" s="151"/>
      <c r="CJL4581" s="151"/>
      <c r="CJM4581" s="151"/>
      <c r="CJN4581" s="151"/>
      <c r="CJO4581" s="151"/>
      <c r="CJP4581" s="151"/>
      <c r="CJQ4581" s="151"/>
      <c r="CJR4581" s="151"/>
      <c r="CJS4581" s="151"/>
      <c r="CJT4581" s="151"/>
      <c r="CJU4581" s="151"/>
      <c r="CJV4581" s="151"/>
      <c r="CJW4581" s="151"/>
      <c r="CJX4581" s="151"/>
      <c r="CJY4581" s="151"/>
      <c r="CJZ4581" s="151"/>
      <c r="CKA4581" s="151"/>
      <c r="CKB4581" s="151"/>
      <c r="CKC4581" s="151"/>
      <c r="CKD4581" s="151"/>
      <c r="CKE4581" s="151"/>
      <c r="CKF4581" s="151"/>
      <c r="CKG4581" s="151"/>
      <c r="CKH4581" s="151"/>
      <c r="CKI4581" s="151"/>
      <c r="CKJ4581" s="151"/>
      <c r="CKK4581" s="151"/>
      <c r="CKL4581" s="151"/>
      <c r="CKM4581" s="151"/>
      <c r="CKN4581" s="151"/>
      <c r="CKO4581" s="151"/>
      <c r="CKP4581" s="151"/>
      <c r="CKQ4581" s="151"/>
      <c r="CKR4581" s="151"/>
      <c r="CKS4581" s="151"/>
      <c r="CKT4581" s="151"/>
      <c r="CKU4581" s="151"/>
      <c r="CKV4581" s="151"/>
      <c r="CKW4581" s="151"/>
      <c r="CKX4581" s="151"/>
      <c r="CKY4581" s="151"/>
      <c r="CKZ4581" s="151"/>
      <c r="CLA4581" s="151"/>
      <c r="CLB4581" s="151"/>
      <c r="CLC4581" s="151"/>
      <c r="CLD4581" s="151"/>
      <c r="CLE4581" s="151"/>
      <c r="CLF4581" s="151"/>
      <c r="CLG4581" s="151"/>
      <c r="CLH4581" s="151"/>
      <c r="CLI4581" s="151"/>
      <c r="CLJ4581" s="151"/>
      <c r="CLK4581" s="151"/>
      <c r="CLL4581" s="151"/>
      <c r="CLM4581" s="151"/>
      <c r="CLN4581" s="151"/>
      <c r="CLO4581" s="151"/>
      <c r="CLP4581" s="151"/>
      <c r="CLQ4581" s="151"/>
      <c r="CLR4581" s="151"/>
      <c r="CLS4581" s="151"/>
      <c r="CLT4581" s="151"/>
      <c r="CLU4581" s="151"/>
      <c r="CLV4581" s="151"/>
      <c r="CLW4581" s="151"/>
      <c r="CLX4581" s="151"/>
      <c r="CLY4581" s="151"/>
      <c r="CLZ4581" s="151"/>
      <c r="CMA4581" s="151"/>
      <c r="CMB4581" s="151"/>
      <c r="CMC4581" s="151"/>
      <c r="CMD4581" s="151"/>
      <c r="CME4581" s="151"/>
      <c r="CMF4581" s="151"/>
      <c r="CMG4581" s="151"/>
      <c r="CMH4581" s="151"/>
      <c r="CMI4581" s="151"/>
      <c r="CMJ4581" s="151"/>
      <c r="CMK4581" s="151"/>
      <c r="CML4581" s="151"/>
      <c r="CMM4581" s="151"/>
      <c r="CMN4581" s="151"/>
      <c r="CMO4581" s="151"/>
      <c r="CMP4581" s="151"/>
      <c r="CMQ4581" s="151"/>
      <c r="CMR4581" s="151"/>
      <c r="CMS4581" s="151"/>
      <c r="CMT4581" s="151"/>
      <c r="CMU4581" s="151"/>
      <c r="CMV4581" s="151"/>
      <c r="CMW4581" s="151"/>
      <c r="CMX4581" s="151"/>
      <c r="CMY4581" s="151"/>
      <c r="CMZ4581" s="151"/>
      <c r="CNA4581" s="151"/>
      <c r="CNB4581" s="151"/>
      <c r="CNC4581" s="151"/>
      <c r="CND4581" s="151"/>
      <c r="CNE4581" s="151"/>
      <c r="CNF4581" s="151"/>
      <c r="CNG4581" s="151"/>
      <c r="CNH4581" s="151"/>
      <c r="CNI4581" s="151"/>
      <c r="CNJ4581" s="151"/>
      <c r="CNK4581" s="151"/>
      <c r="CNL4581" s="151"/>
      <c r="CNM4581" s="151"/>
      <c r="CNN4581" s="151"/>
      <c r="CNO4581" s="151"/>
      <c r="CNP4581" s="151"/>
      <c r="CNQ4581" s="151"/>
      <c r="CNR4581" s="151"/>
      <c r="CNS4581" s="151"/>
      <c r="CNT4581" s="151"/>
      <c r="CNU4581" s="151"/>
      <c r="CNV4581" s="151"/>
      <c r="CNW4581" s="151"/>
      <c r="CNX4581" s="151"/>
      <c r="CNY4581" s="151"/>
      <c r="CNZ4581" s="151"/>
      <c r="COA4581" s="151"/>
      <c r="COB4581" s="151"/>
      <c r="COC4581" s="151"/>
      <c r="COD4581" s="151"/>
      <c r="COE4581" s="151"/>
      <c r="COF4581" s="151"/>
      <c r="COG4581" s="151"/>
      <c r="COH4581" s="151"/>
      <c r="COI4581" s="151"/>
      <c r="COJ4581" s="151"/>
      <c r="COK4581" s="151"/>
      <c r="COL4581" s="151"/>
      <c r="COM4581" s="151"/>
      <c r="CON4581" s="151"/>
      <c r="COO4581" s="151"/>
      <c r="COP4581" s="151"/>
      <c r="COQ4581" s="151"/>
      <c r="COR4581" s="151"/>
      <c r="COS4581" s="151"/>
      <c r="COT4581" s="151"/>
      <c r="COU4581" s="151"/>
      <c r="COV4581" s="151"/>
      <c r="COW4581" s="151"/>
      <c r="COX4581" s="151"/>
      <c r="COY4581" s="151"/>
      <c r="COZ4581" s="151"/>
      <c r="CPA4581" s="151"/>
      <c r="CPB4581" s="151"/>
      <c r="CPC4581" s="151"/>
      <c r="CPD4581" s="151"/>
      <c r="CPE4581" s="151"/>
      <c r="CPF4581" s="151"/>
      <c r="CPG4581" s="151"/>
      <c r="CPH4581" s="151"/>
      <c r="CPI4581" s="151"/>
      <c r="CPJ4581" s="151"/>
      <c r="CPK4581" s="151"/>
      <c r="CPL4581" s="151"/>
      <c r="CPM4581" s="151"/>
      <c r="CPN4581" s="151"/>
      <c r="CPO4581" s="151"/>
      <c r="CPP4581" s="151"/>
      <c r="CPQ4581" s="151"/>
      <c r="CPR4581" s="151"/>
      <c r="CPS4581" s="151"/>
      <c r="CPT4581" s="151"/>
      <c r="CPU4581" s="151"/>
      <c r="CPV4581" s="151"/>
      <c r="CPW4581" s="151"/>
      <c r="CPX4581" s="151"/>
      <c r="CPY4581" s="151"/>
      <c r="CPZ4581" s="151"/>
      <c r="CQA4581" s="151"/>
      <c r="CQB4581" s="151"/>
      <c r="CQC4581" s="151"/>
      <c r="CQD4581" s="151"/>
      <c r="CQE4581" s="151"/>
      <c r="CQF4581" s="151"/>
      <c r="CQG4581" s="151"/>
      <c r="CQH4581" s="151"/>
      <c r="CQI4581" s="151"/>
      <c r="CQJ4581" s="151"/>
      <c r="CQK4581" s="151"/>
      <c r="CQL4581" s="151"/>
      <c r="CQM4581" s="151"/>
      <c r="CQN4581" s="151"/>
      <c r="CQO4581" s="151"/>
      <c r="CQP4581" s="151"/>
      <c r="CQQ4581" s="151"/>
      <c r="CQR4581" s="151"/>
      <c r="CQS4581" s="151"/>
      <c r="CQT4581" s="151"/>
      <c r="CQU4581" s="151"/>
      <c r="CQV4581" s="151"/>
      <c r="CQW4581" s="151"/>
      <c r="CQX4581" s="151"/>
      <c r="CQY4581" s="151"/>
      <c r="CQZ4581" s="151"/>
      <c r="CRA4581" s="151"/>
      <c r="CRB4581" s="151"/>
      <c r="CRC4581" s="151"/>
      <c r="CRD4581" s="151"/>
      <c r="CRE4581" s="151"/>
      <c r="CRF4581" s="151"/>
      <c r="CRG4581" s="151"/>
      <c r="CRH4581" s="151"/>
      <c r="CRI4581" s="151"/>
      <c r="CRJ4581" s="151"/>
      <c r="CRK4581" s="151"/>
      <c r="CRL4581" s="151"/>
      <c r="CRM4581" s="151"/>
      <c r="CRN4581" s="151"/>
      <c r="CRO4581" s="151"/>
      <c r="CRP4581" s="151"/>
      <c r="CRQ4581" s="151"/>
      <c r="CRR4581" s="151"/>
      <c r="CRS4581" s="151"/>
      <c r="CRT4581" s="151"/>
      <c r="CRU4581" s="151"/>
      <c r="CRV4581" s="151"/>
      <c r="CRW4581" s="151"/>
      <c r="CRX4581" s="151"/>
      <c r="CRY4581" s="151"/>
      <c r="CRZ4581" s="151"/>
      <c r="CSA4581" s="151"/>
      <c r="CSB4581" s="151"/>
      <c r="CSC4581" s="151"/>
      <c r="CSD4581" s="151"/>
      <c r="CSE4581" s="151"/>
      <c r="CSF4581" s="151"/>
      <c r="CSG4581" s="151"/>
      <c r="CSH4581" s="151"/>
      <c r="CSI4581" s="151"/>
      <c r="CSJ4581" s="151"/>
      <c r="CSK4581" s="151"/>
      <c r="CSL4581" s="151"/>
      <c r="CSM4581" s="151"/>
      <c r="CSN4581" s="151"/>
      <c r="CSO4581" s="151"/>
      <c r="CSP4581" s="151"/>
      <c r="CSQ4581" s="151"/>
      <c r="CSR4581" s="151"/>
      <c r="CSS4581" s="151"/>
      <c r="CST4581" s="151"/>
      <c r="CSU4581" s="151"/>
      <c r="CSV4581" s="151"/>
      <c r="CSW4581" s="151"/>
      <c r="CSX4581" s="151"/>
      <c r="CSY4581" s="151"/>
      <c r="CSZ4581" s="151"/>
      <c r="CTA4581" s="151"/>
      <c r="CTB4581" s="151"/>
      <c r="CTC4581" s="151"/>
      <c r="CTD4581" s="151"/>
      <c r="CTE4581" s="151"/>
      <c r="CTF4581" s="151"/>
      <c r="CTG4581" s="151"/>
      <c r="CTH4581" s="151"/>
      <c r="CTI4581" s="151"/>
      <c r="CTJ4581" s="151"/>
      <c r="CTK4581" s="151"/>
      <c r="CTL4581" s="151"/>
      <c r="CTM4581" s="151"/>
      <c r="CTN4581" s="151"/>
      <c r="CTO4581" s="151"/>
      <c r="CTP4581" s="151"/>
      <c r="CTQ4581" s="151"/>
      <c r="CTR4581" s="151"/>
      <c r="CTS4581" s="151"/>
      <c r="CTT4581" s="151"/>
      <c r="CTU4581" s="151"/>
      <c r="CTV4581" s="151"/>
      <c r="CTW4581" s="151"/>
      <c r="CTX4581" s="151"/>
      <c r="CTY4581" s="151"/>
      <c r="CTZ4581" s="151"/>
      <c r="CUA4581" s="151"/>
      <c r="CUB4581" s="151"/>
      <c r="CUC4581" s="151"/>
      <c r="CUD4581" s="151"/>
      <c r="CUE4581" s="151"/>
      <c r="CUF4581" s="151"/>
      <c r="CUG4581" s="151"/>
      <c r="CUH4581" s="151"/>
      <c r="CUI4581" s="151"/>
      <c r="CUJ4581" s="151"/>
      <c r="CUK4581" s="151"/>
      <c r="CUL4581" s="151"/>
      <c r="CUM4581" s="151"/>
      <c r="CUN4581" s="151"/>
      <c r="CUO4581" s="151"/>
      <c r="CUP4581" s="151"/>
      <c r="CUQ4581" s="151"/>
      <c r="CUR4581" s="151"/>
      <c r="CUS4581" s="151"/>
      <c r="CUT4581" s="151"/>
      <c r="CUU4581" s="151"/>
      <c r="CUV4581" s="151"/>
      <c r="CUW4581" s="151"/>
      <c r="CUX4581" s="151"/>
      <c r="CUY4581" s="151"/>
      <c r="CUZ4581" s="151"/>
      <c r="CVA4581" s="151"/>
      <c r="CVB4581" s="151"/>
      <c r="CVC4581" s="151"/>
      <c r="CVD4581" s="151"/>
      <c r="CVE4581" s="151"/>
      <c r="CVF4581" s="151"/>
      <c r="CVG4581" s="151"/>
      <c r="CVH4581" s="151"/>
      <c r="CVI4581" s="151"/>
      <c r="CVJ4581" s="151"/>
      <c r="CVK4581" s="151"/>
      <c r="CVL4581" s="151"/>
      <c r="CVM4581" s="151"/>
      <c r="CVN4581" s="151"/>
      <c r="CVO4581" s="151"/>
      <c r="CVP4581" s="151"/>
      <c r="CVQ4581" s="151"/>
      <c r="CVR4581" s="151"/>
      <c r="CVS4581" s="151"/>
      <c r="CVT4581" s="151"/>
      <c r="CVU4581" s="151"/>
      <c r="CVV4581" s="151"/>
      <c r="CVW4581" s="151"/>
      <c r="CVX4581" s="151"/>
      <c r="CVY4581" s="151"/>
      <c r="CVZ4581" s="151"/>
      <c r="CWA4581" s="151"/>
      <c r="CWB4581" s="151"/>
      <c r="CWC4581" s="151"/>
      <c r="CWD4581" s="151"/>
      <c r="CWE4581" s="151"/>
      <c r="CWF4581" s="151"/>
      <c r="CWG4581" s="151"/>
      <c r="CWH4581" s="151"/>
      <c r="CWI4581" s="151"/>
      <c r="CWJ4581" s="151"/>
      <c r="CWK4581" s="151"/>
      <c r="CWL4581" s="151"/>
      <c r="CWM4581" s="151"/>
      <c r="CWN4581" s="151"/>
      <c r="CWO4581" s="151"/>
      <c r="CWP4581" s="151"/>
      <c r="CWQ4581" s="151"/>
      <c r="CWR4581" s="151"/>
      <c r="CWS4581" s="151"/>
      <c r="CWT4581" s="151"/>
      <c r="CWU4581" s="151"/>
      <c r="CWV4581" s="151"/>
      <c r="CWW4581" s="151"/>
      <c r="CWX4581" s="151"/>
      <c r="CWY4581" s="151"/>
      <c r="CWZ4581" s="151"/>
      <c r="CXA4581" s="151"/>
      <c r="CXB4581" s="151"/>
      <c r="CXC4581" s="151"/>
      <c r="CXD4581" s="151"/>
      <c r="CXE4581" s="151"/>
      <c r="CXF4581" s="151"/>
      <c r="CXG4581" s="151"/>
      <c r="CXH4581" s="151"/>
      <c r="CXI4581" s="151"/>
      <c r="CXJ4581" s="151"/>
      <c r="CXK4581" s="151"/>
      <c r="CXL4581" s="151"/>
      <c r="CXM4581" s="151"/>
      <c r="CXN4581" s="151"/>
      <c r="CXO4581" s="151"/>
      <c r="CXP4581" s="151"/>
      <c r="CXQ4581" s="151"/>
      <c r="CXR4581" s="151"/>
      <c r="CXS4581" s="151"/>
      <c r="CXT4581" s="151"/>
      <c r="CXU4581" s="151"/>
      <c r="CXV4581" s="151"/>
      <c r="CXW4581" s="151"/>
      <c r="CXX4581" s="151"/>
      <c r="CXY4581" s="151"/>
      <c r="CXZ4581" s="151"/>
      <c r="CYA4581" s="151"/>
      <c r="CYB4581" s="151"/>
      <c r="CYC4581" s="151"/>
      <c r="CYD4581" s="151"/>
      <c r="CYE4581" s="151"/>
      <c r="CYF4581" s="151"/>
      <c r="CYG4581" s="151"/>
      <c r="CYH4581" s="151"/>
      <c r="CYI4581" s="151"/>
      <c r="CYJ4581" s="151"/>
      <c r="CYK4581" s="151"/>
      <c r="CYL4581" s="151"/>
      <c r="CYM4581" s="151"/>
      <c r="CYN4581" s="151"/>
      <c r="CYO4581" s="151"/>
      <c r="CYP4581" s="151"/>
      <c r="CYQ4581" s="151"/>
      <c r="CYR4581" s="151"/>
      <c r="CYS4581" s="151"/>
      <c r="CYT4581" s="151"/>
      <c r="CYU4581" s="151"/>
      <c r="CYV4581" s="151"/>
      <c r="CYW4581" s="151"/>
      <c r="CYX4581" s="151"/>
      <c r="CYY4581" s="151"/>
      <c r="CYZ4581" s="151"/>
      <c r="CZA4581" s="151"/>
      <c r="CZB4581" s="151"/>
      <c r="CZC4581" s="151"/>
      <c r="CZD4581" s="151"/>
      <c r="CZE4581" s="151"/>
      <c r="CZF4581" s="151"/>
      <c r="CZG4581" s="151"/>
      <c r="CZH4581" s="151"/>
      <c r="CZI4581" s="151"/>
      <c r="CZJ4581" s="151"/>
      <c r="CZK4581" s="151"/>
      <c r="CZL4581" s="151"/>
      <c r="CZM4581" s="151"/>
      <c r="CZN4581" s="151"/>
      <c r="CZO4581" s="151"/>
      <c r="CZP4581" s="151"/>
      <c r="CZQ4581" s="151"/>
      <c r="CZR4581" s="151"/>
      <c r="CZS4581" s="151"/>
      <c r="CZT4581" s="151"/>
      <c r="CZU4581" s="151"/>
      <c r="CZV4581" s="151"/>
      <c r="CZW4581" s="151"/>
      <c r="CZX4581" s="151"/>
      <c r="CZY4581" s="151"/>
      <c r="CZZ4581" s="151"/>
      <c r="DAA4581" s="151"/>
      <c r="DAB4581" s="151"/>
      <c r="DAC4581" s="151"/>
      <c r="DAD4581" s="151"/>
      <c r="DAE4581" s="151"/>
      <c r="DAF4581" s="151"/>
      <c r="DAG4581" s="151"/>
      <c r="DAH4581" s="151"/>
      <c r="DAI4581" s="151"/>
      <c r="DAJ4581" s="151"/>
      <c r="DAK4581" s="151"/>
      <c r="DAL4581" s="151"/>
      <c r="DAM4581" s="151"/>
      <c r="DAN4581" s="151"/>
      <c r="DAO4581" s="151"/>
      <c r="DAP4581" s="151"/>
      <c r="DAQ4581" s="151"/>
      <c r="DAR4581" s="151"/>
      <c r="DAS4581" s="151"/>
      <c r="DAT4581" s="151"/>
      <c r="DAU4581" s="151"/>
      <c r="DAV4581" s="151"/>
      <c r="DAW4581" s="151"/>
      <c r="DAX4581" s="151"/>
      <c r="DAY4581" s="151"/>
      <c r="DAZ4581" s="151"/>
      <c r="DBA4581" s="151"/>
      <c r="DBB4581" s="151"/>
      <c r="DBC4581" s="151"/>
      <c r="DBD4581" s="151"/>
      <c r="DBE4581" s="151"/>
      <c r="DBF4581" s="151"/>
      <c r="DBG4581" s="151"/>
      <c r="DBH4581" s="151"/>
      <c r="DBI4581" s="151"/>
      <c r="DBJ4581" s="151"/>
      <c r="DBK4581" s="151"/>
      <c r="DBL4581" s="151"/>
      <c r="DBM4581" s="151"/>
      <c r="DBN4581" s="151"/>
      <c r="DBO4581" s="151"/>
      <c r="DBP4581" s="151"/>
      <c r="DBQ4581" s="151"/>
      <c r="DBR4581" s="151"/>
      <c r="DBS4581" s="151"/>
      <c r="DBT4581" s="151"/>
      <c r="DBU4581" s="151"/>
      <c r="DBV4581" s="151"/>
      <c r="DBW4581" s="151"/>
      <c r="DBX4581" s="151"/>
      <c r="DBY4581" s="151"/>
      <c r="DBZ4581" s="151"/>
      <c r="DCA4581" s="151"/>
      <c r="DCB4581" s="151"/>
      <c r="DCC4581" s="151"/>
      <c r="DCD4581" s="151"/>
      <c r="DCE4581" s="151"/>
      <c r="DCF4581" s="151"/>
      <c r="DCG4581" s="151"/>
      <c r="DCH4581" s="151"/>
      <c r="DCI4581" s="151"/>
      <c r="DCJ4581" s="151"/>
      <c r="DCK4581" s="151"/>
      <c r="DCL4581" s="151"/>
      <c r="DCM4581" s="151"/>
      <c r="DCN4581" s="151"/>
      <c r="DCO4581" s="151"/>
      <c r="DCP4581" s="151"/>
      <c r="DCQ4581" s="151"/>
      <c r="DCR4581" s="151"/>
      <c r="DCS4581" s="151"/>
      <c r="DCT4581" s="151"/>
      <c r="DCU4581" s="151"/>
      <c r="DCV4581" s="151"/>
      <c r="DCW4581" s="151"/>
      <c r="DCX4581" s="151"/>
      <c r="DCY4581" s="151"/>
      <c r="DCZ4581" s="151"/>
      <c r="DDA4581" s="151"/>
      <c r="DDB4581" s="151"/>
      <c r="DDC4581" s="151"/>
      <c r="DDD4581" s="151"/>
      <c r="DDE4581" s="151"/>
      <c r="DDF4581" s="151"/>
      <c r="DDG4581" s="151"/>
      <c r="DDH4581" s="151"/>
      <c r="DDI4581" s="151"/>
      <c r="DDJ4581" s="151"/>
      <c r="DDK4581" s="151"/>
      <c r="DDL4581" s="151"/>
      <c r="DDM4581" s="151"/>
      <c r="DDN4581" s="151"/>
      <c r="DDO4581" s="151"/>
      <c r="DDP4581" s="151"/>
      <c r="DDQ4581" s="151"/>
      <c r="DDR4581" s="151"/>
      <c r="DDS4581" s="151"/>
      <c r="DDT4581" s="151"/>
      <c r="DDU4581" s="151"/>
      <c r="DDV4581" s="151"/>
      <c r="DDW4581" s="151"/>
      <c r="DDX4581" s="151"/>
      <c r="DDY4581" s="151"/>
      <c r="DDZ4581" s="151"/>
      <c r="DEA4581" s="151"/>
      <c r="DEB4581" s="151"/>
      <c r="DEC4581" s="151"/>
      <c r="DED4581" s="151"/>
      <c r="DEE4581" s="151"/>
      <c r="DEF4581" s="151"/>
      <c r="DEG4581" s="151"/>
      <c r="DEH4581" s="151"/>
      <c r="DEI4581" s="151"/>
      <c r="DEJ4581" s="151"/>
      <c r="DEK4581" s="151"/>
      <c r="DEL4581" s="151"/>
      <c r="DEM4581" s="151"/>
      <c r="DEN4581" s="151"/>
      <c r="DEO4581" s="151"/>
      <c r="DEP4581" s="151"/>
      <c r="DEQ4581" s="151"/>
      <c r="DER4581" s="151"/>
      <c r="DES4581" s="151"/>
      <c r="DET4581" s="151"/>
      <c r="DEU4581" s="151"/>
      <c r="DEV4581" s="151"/>
      <c r="DEW4581" s="151"/>
      <c r="DEX4581" s="151"/>
      <c r="DEY4581" s="151"/>
      <c r="DEZ4581" s="151"/>
      <c r="DFA4581" s="151"/>
      <c r="DFB4581" s="151"/>
      <c r="DFC4581" s="151"/>
      <c r="DFD4581" s="151"/>
      <c r="DFE4581" s="151"/>
      <c r="DFF4581" s="151"/>
      <c r="DFG4581" s="151"/>
      <c r="DFH4581" s="151"/>
      <c r="DFI4581" s="151"/>
      <c r="DFJ4581" s="151"/>
      <c r="DFK4581" s="151"/>
      <c r="DFL4581" s="151"/>
      <c r="DFM4581" s="151"/>
      <c r="DFN4581" s="151"/>
      <c r="DFO4581" s="151"/>
      <c r="DFP4581" s="151"/>
      <c r="DFQ4581" s="151"/>
      <c r="DFR4581" s="151"/>
      <c r="DFS4581" s="151"/>
      <c r="DFT4581" s="151"/>
      <c r="DFU4581" s="151"/>
      <c r="DFV4581" s="151"/>
      <c r="DFW4581" s="151"/>
      <c r="DFX4581" s="151"/>
      <c r="DFY4581" s="151"/>
      <c r="DFZ4581" s="151"/>
      <c r="DGA4581" s="151"/>
      <c r="DGB4581" s="151"/>
      <c r="DGC4581" s="151"/>
      <c r="DGD4581" s="151"/>
      <c r="DGE4581" s="151"/>
      <c r="DGF4581" s="151"/>
      <c r="DGG4581" s="151"/>
      <c r="DGH4581" s="151"/>
      <c r="DGI4581" s="151"/>
      <c r="DGJ4581" s="151"/>
      <c r="DGK4581" s="151"/>
      <c r="DGL4581" s="151"/>
      <c r="DGM4581" s="151"/>
      <c r="DGN4581" s="151"/>
      <c r="DGO4581" s="151"/>
      <c r="DGP4581" s="151"/>
      <c r="DGQ4581" s="151"/>
      <c r="DGR4581" s="151"/>
      <c r="DGS4581" s="151"/>
      <c r="DGT4581" s="151"/>
      <c r="DGU4581" s="151"/>
      <c r="DGV4581" s="151"/>
      <c r="DGW4581" s="151"/>
      <c r="DGX4581" s="151"/>
      <c r="DGY4581" s="151"/>
      <c r="DGZ4581" s="151"/>
      <c r="DHA4581" s="151"/>
      <c r="DHB4581" s="151"/>
      <c r="DHC4581" s="151"/>
      <c r="DHD4581" s="151"/>
      <c r="DHE4581" s="151"/>
      <c r="DHF4581" s="151"/>
      <c r="DHG4581" s="151"/>
      <c r="DHH4581" s="151"/>
      <c r="DHI4581" s="151"/>
      <c r="DHJ4581" s="151"/>
      <c r="DHK4581" s="151"/>
      <c r="DHL4581" s="151"/>
      <c r="DHM4581" s="151"/>
      <c r="DHN4581" s="151"/>
      <c r="DHO4581" s="151"/>
      <c r="DHP4581" s="151"/>
      <c r="DHQ4581" s="151"/>
      <c r="DHR4581" s="151"/>
      <c r="DHS4581" s="151"/>
      <c r="DHT4581" s="151"/>
      <c r="DHU4581" s="151"/>
      <c r="DHV4581" s="151"/>
      <c r="DHW4581" s="151"/>
      <c r="DHX4581" s="151"/>
      <c r="DHY4581" s="151"/>
      <c r="DHZ4581" s="151"/>
      <c r="DIA4581" s="151"/>
      <c r="DIB4581" s="151"/>
      <c r="DIC4581" s="151"/>
      <c r="DID4581" s="151"/>
      <c r="DIE4581" s="151"/>
      <c r="DIF4581" s="151"/>
      <c r="DIG4581" s="151"/>
      <c r="DIH4581" s="151"/>
      <c r="DII4581" s="151"/>
      <c r="DIJ4581" s="151"/>
      <c r="DIK4581" s="151"/>
      <c r="DIL4581" s="151"/>
      <c r="DIM4581" s="151"/>
      <c r="DIN4581" s="151"/>
      <c r="DIO4581" s="151"/>
      <c r="DIP4581" s="151"/>
      <c r="DIQ4581" s="151"/>
      <c r="DIR4581" s="151"/>
      <c r="DIS4581" s="151"/>
      <c r="DIT4581" s="151"/>
      <c r="DIU4581" s="151"/>
      <c r="DIV4581" s="151"/>
      <c r="DIW4581" s="151"/>
      <c r="DIX4581" s="151"/>
      <c r="DIY4581" s="151"/>
      <c r="DIZ4581" s="151"/>
      <c r="DJA4581" s="151"/>
      <c r="DJB4581" s="151"/>
      <c r="DJC4581" s="151"/>
      <c r="DJD4581" s="151"/>
      <c r="DJE4581" s="151"/>
      <c r="DJF4581" s="151"/>
      <c r="DJG4581" s="151"/>
      <c r="DJH4581" s="151"/>
      <c r="DJI4581" s="151"/>
      <c r="DJJ4581" s="151"/>
      <c r="DJK4581" s="151"/>
      <c r="DJL4581" s="151"/>
      <c r="DJM4581" s="151"/>
      <c r="DJN4581" s="151"/>
      <c r="DJO4581" s="151"/>
      <c r="DJP4581" s="151"/>
      <c r="DJQ4581" s="151"/>
      <c r="DJR4581" s="151"/>
      <c r="DJS4581" s="151"/>
      <c r="DJT4581" s="151"/>
      <c r="DJU4581" s="151"/>
      <c r="DJV4581" s="151"/>
      <c r="DJW4581" s="151"/>
      <c r="DJX4581" s="151"/>
      <c r="DJY4581" s="151"/>
      <c r="DJZ4581" s="151"/>
      <c r="DKA4581" s="151"/>
      <c r="DKB4581" s="151"/>
      <c r="DKC4581" s="151"/>
      <c r="DKD4581" s="151"/>
      <c r="DKE4581" s="151"/>
      <c r="DKF4581" s="151"/>
      <c r="DKG4581" s="151"/>
      <c r="DKH4581" s="151"/>
      <c r="DKI4581" s="151"/>
      <c r="DKJ4581" s="151"/>
      <c r="DKK4581" s="151"/>
      <c r="DKL4581" s="151"/>
      <c r="DKM4581" s="151"/>
      <c r="DKN4581" s="151"/>
      <c r="DKO4581" s="151"/>
      <c r="DKP4581" s="151"/>
      <c r="DKQ4581" s="151"/>
      <c r="DKR4581" s="151"/>
      <c r="DKS4581" s="151"/>
      <c r="DKT4581" s="151"/>
      <c r="DKU4581" s="151"/>
      <c r="DKV4581" s="151"/>
      <c r="DKW4581" s="151"/>
      <c r="DKX4581" s="151"/>
      <c r="DKY4581" s="151"/>
      <c r="DKZ4581" s="151"/>
      <c r="DLA4581" s="151"/>
      <c r="DLB4581" s="151"/>
      <c r="DLC4581" s="151"/>
      <c r="DLD4581" s="151"/>
      <c r="DLE4581" s="151"/>
      <c r="DLF4581" s="151"/>
      <c r="DLG4581" s="151"/>
      <c r="DLH4581" s="151"/>
      <c r="DLI4581" s="151"/>
      <c r="DLJ4581" s="151"/>
      <c r="DLK4581" s="151"/>
      <c r="DLL4581" s="151"/>
      <c r="DLM4581" s="151"/>
      <c r="DLN4581" s="151"/>
      <c r="DLO4581" s="151"/>
      <c r="DLP4581" s="151"/>
      <c r="DLQ4581" s="151"/>
      <c r="DLR4581" s="151"/>
      <c r="DLS4581" s="151"/>
      <c r="DLT4581" s="151"/>
      <c r="DLU4581" s="151"/>
      <c r="DLV4581" s="151"/>
      <c r="DLW4581" s="151"/>
      <c r="DLX4581" s="151"/>
      <c r="DLY4581" s="151"/>
      <c r="DLZ4581" s="151"/>
      <c r="DMA4581" s="151"/>
      <c r="DMB4581" s="151"/>
      <c r="DMC4581" s="151"/>
      <c r="DMD4581" s="151"/>
      <c r="DME4581" s="151"/>
      <c r="DMF4581" s="151"/>
      <c r="DMG4581" s="151"/>
      <c r="DMH4581" s="151"/>
      <c r="DMI4581" s="151"/>
      <c r="DMJ4581" s="151"/>
      <c r="DMK4581" s="151"/>
      <c r="DML4581" s="151"/>
      <c r="DMM4581" s="151"/>
      <c r="DMN4581" s="151"/>
      <c r="DMO4581" s="151"/>
      <c r="DMP4581" s="151"/>
      <c r="DMQ4581" s="151"/>
      <c r="DMR4581" s="151"/>
      <c r="DMS4581" s="151"/>
      <c r="DMT4581" s="151"/>
      <c r="DMU4581" s="151"/>
      <c r="DMV4581" s="151"/>
      <c r="DMW4581" s="151"/>
      <c r="DMX4581" s="151"/>
      <c r="DMY4581" s="151"/>
      <c r="DMZ4581" s="151"/>
      <c r="DNA4581" s="151"/>
      <c r="DNB4581" s="151"/>
      <c r="DNC4581" s="151"/>
      <c r="DND4581" s="151"/>
      <c r="DNE4581" s="151"/>
      <c r="DNF4581" s="151"/>
      <c r="DNG4581" s="151"/>
      <c r="DNH4581" s="151"/>
      <c r="DNI4581" s="151"/>
      <c r="DNJ4581" s="151"/>
      <c r="DNK4581" s="151"/>
      <c r="DNL4581" s="151"/>
      <c r="DNM4581" s="151"/>
      <c r="DNN4581" s="151"/>
      <c r="DNO4581" s="151"/>
      <c r="DNP4581" s="151"/>
      <c r="DNQ4581" s="151"/>
      <c r="DNR4581" s="151"/>
      <c r="DNS4581" s="151"/>
      <c r="DNT4581" s="151"/>
      <c r="DNU4581" s="151"/>
      <c r="DNV4581" s="151"/>
      <c r="DNW4581" s="151"/>
      <c r="DNX4581" s="151"/>
      <c r="DNY4581" s="151"/>
      <c r="DNZ4581" s="151"/>
      <c r="DOA4581" s="151"/>
      <c r="DOB4581" s="151"/>
      <c r="DOC4581" s="151"/>
      <c r="DOD4581" s="151"/>
      <c r="DOE4581" s="151"/>
      <c r="DOF4581" s="151"/>
      <c r="DOG4581" s="151"/>
      <c r="DOH4581" s="151"/>
      <c r="DOI4581" s="151"/>
      <c r="DOJ4581" s="151"/>
      <c r="DOK4581" s="151"/>
      <c r="DOL4581" s="151"/>
      <c r="DOM4581" s="151"/>
      <c r="DON4581" s="151"/>
      <c r="DOO4581" s="151"/>
      <c r="DOP4581" s="151"/>
      <c r="DOQ4581" s="151"/>
      <c r="DOR4581" s="151"/>
      <c r="DOS4581" s="151"/>
      <c r="DOT4581" s="151"/>
      <c r="DOU4581" s="151"/>
      <c r="DOV4581" s="151"/>
      <c r="DOW4581" s="151"/>
      <c r="DOX4581" s="151"/>
      <c r="DOY4581" s="151"/>
      <c r="DOZ4581" s="151"/>
      <c r="DPA4581" s="151"/>
      <c r="DPB4581" s="151"/>
      <c r="DPC4581" s="151"/>
      <c r="DPD4581" s="151"/>
      <c r="DPE4581" s="151"/>
      <c r="DPF4581" s="151"/>
      <c r="DPG4581" s="151"/>
      <c r="DPH4581" s="151"/>
      <c r="DPI4581" s="151"/>
      <c r="DPJ4581" s="151"/>
      <c r="DPK4581" s="151"/>
      <c r="DPL4581" s="151"/>
      <c r="DPM4581" s="151"/>
      <c r="DPN4581" s="151"/>
      <c r="DPO4581" s="151"/>
      <c r="DPP4581" s="151"/>
      <c r="DPQ4581" s="151"/>
      <c r="DPR4581" s="151"/>
      <c r="DPS4581" s="151"/>
      <c r="DPT4581" s="151"/>
      <c r="DPU4581" s="151"/>
      <c r="DPV4581" s="151"/>
      <c r="DPW4581" s="151"/>
      <c r="DPX4581" s="151"/>
      <c r="DPY4581" s="151"/>
      <c r="DPZ4581" s="151"/>
      <c r="DQA4581" s="151"/>
      <c r="DQB4581" s="151"/>
      <c r="DQC4581" s="151"/>
      <c r="DQD4581" s="151"/>
      <c r="DQE4581" s="151"/>
      <c r="DQF4581" s="151"/>
      <c r="DQG4581" s="151"/>
      <c r="DQH4581" s="151"/>
      <c r="DQI4581" s="151"/>
      <c r="DQJ4581" s="151"/>
      <c r="DQK4581" s="151"/>
      <c r="DQL4581" s="151"/>
      <c r="DQM4581" s="151"/>
      <c r="DQN4581" s="151"/>
      <c r="DQO4581" s="151"/>
      <c r="DQP4581" s="151"/>
      <c r="DQQ4581" s="151"/>
      <c r="DQR4581" s="151"/>
      <c r="DQS4581" s="151"/>
      <c r="DQT4581" s="151"/>
      <c r="DQU4581" s="151"/>
      <c r="DQV4581" s="151"/>
      <c r="DQW4581" s="151"/>
      <c r="DQX4581" s="151"/>
      <c r="DQY4581" s="151"/>
      <c r="DQZ4581" s="151"/>
      <c r="DRA4581" s="151"/>
      <c r="DRB4581" s="151"/>
      <c r="DRC4581" s="151"/>
      <c r="DRD4581" s="151"/>
      <c r="DRE4581" s="151"/>
      <c r="DRF4581" s="151"/>
      <c r="DRG4581" s="151"/>
      <c r="DRH4581" s="151"/>
      <c r="DRI4581" s="151"/>
      <c r="DRJ4581" s="151"/>
      <c r="DRK4581" s="151"/>
      <c r="DRL4581" s="151"/>
      <c r="DRM4581" s="151"/>
      <c r="DRN4581" s="151"/>
      <c r="DRO4581" s="151"/>
      <c r="DRP4581" s="151"/>
      <c r="DRQ4581" s="151"/>
      <c r="DRR4581" s="151"/>
      <c r="DRS4581" s="151"/>
      <c r="DRT4581" s="151"/>
      <c r="DRU4581" s="151"/>
      <c r="DRV4581" s="151"/>
      <c r="DRW4581" s="151"/>
      <c r="DRX4581" s="151"/>
      <c r="DRY4581" s="151"/>
      <c r="DRZ4581" s="151"/>
      <c r="DSA4581" s="151"/>
      <c r="DSB4581" s="151"/>
      <c r="DSC4581" s="151"/>
      <c r="DSD4581" s="151"/>
      <c r="DSE4581" s="151"/>
      <c r="DSF4581" s="151"/>
      <c r="DSG4581" s="151"/>
      <c r="DSH4581" s="151"/>
      <c r="DSI4581" s="151"/>
      <c r="DSJ4581" s="151"/>
      <c r="DSK4581" s="151"/>
      <c r="DSL4581" s="151"/>
      <c r="DSM4581" s="151"/>
      <c r="DSN4581" s="151"/>
      <c r="DSO4581" s="151"/>
      <c r="DSP4581" s="151"/>
      <c r="DSQ4581" s="151"/>
      <c r="DSR4581" s="151"/>
      <c r="DSS4581" s="151"/>
      <c r="DST4581" s="151"/>
      <c r="DSU4581" s="151"/>
      <c r="DSV4581" s="151"/>
      <c r="DSW4581" s="151"/>
      <c r="DSX4581" s="151"/>
      <c r="DSY4581" s="151"/>
      <c r="DSZ4581" s="151"/>
      <c r="DTA4581" s="151"/>
      <c r="DTB4581" s="151"/>
      <c r="DTC4581" s="151"/>
      <c r="DTD4581" s="151"/>
      <c r="DTE4581" s="151"/>
      <c r="DTF4581" s="151"/>
      <c r="DTG4581" s="151"/>
      <c r="DTH4581" s="151"/>
      <c r="DTI4581" s="151"/>
      <c r="DTJ4581" s="151"/>
      <c r="DTK4581" s="151"/>
      <c r="DTL4581" s="151"/>
      <c r="DTM4581" s="151"/>
      <c r="DTN4581" s="151"/>
      <c r="DTO4581" s="151"/>
      <c r="DTP4581" s="151"/>
      <c r="DTQ4581" s="151"/>
      <c r="DTR4581" s="151"/>
      <c r="DTS4581" s="151"/>
      <c r="DTT4581" s="151"/>
      <c r="DTU4581" s="151"/>
      <c r="DTV4581" s="151"/>
      <c r="DTW4581" s="151"/>
      <c r="DTX4581" s="151"/>
      <c r="DTY4581" s="151"/>
      <c r="DTZ4581" s="151"/>
      <c r="DUA4581" s="151"/>
      <c r="DUB4581" s="151"/>
      <c r="DUC4581" s="151"/>
      <c r="DUD4581" s="151"/>
      <c r="DUE4581" s="151"/>
      <c r="DUF4581" s="151"/>
      <c r="DUG4581" s="151"/>
      <c r="DUH4581" s="151"/>
      <c r="DUI4581" s="151"/>
      <c r="DUJ4581" s="151"/>
      <c r="DUK4581" s="151"/>
      <c r="DUL4581" s="151"/>
      <c r="DUM4581" s="151"/>
      <c r="DUN4581" s="151"/>
      <c r="DUO4581" s="151"/>
      <c r="DUP4581" s="151"/>
      <c r="DUQ4581" s="151"/>
      <c r="DUR4581" s="151"/>
      <c r="DUS4581" s="151"/>
      <c r="DUT4581" s="151"/>
      <c r="DUU4581" s="151"/>
      <c r="DUV4581" s="151"/>
      <c r="DUW4581" s="151"/>
      <c r="DUX4581" s="151"/>
      <c r="DUY4581" s="151"/>
      <c r="DUZ4581" s="151"/>
      <c r="DVA4581" s="151"/>
      <c r="DVB4581" s="151"/>
      <c r="DVC4581" s="151"/>
      <c r="DVD4581" s="151"/>
      <c r="DVE4581" s="151"/>
      <c r="DVF4581" s="151"/>
      <c r="DVG4581" s="151"/>
      <c r="DVH4581" s="151"/>
      <c r="DVI4581" s="151"/>
      <c r="DVJ4581" s="151"/>
      <c r="DVK4581" s="151"/>
      <c r="DVL4581" s="151"/>
      <c r="DVM4581" s="151"/>
      <c r="DVN4581" s="151"/>
      <c r="DVO4581" s="151"/>
      <c r="DVP4581" s="151"/>
      <c r="DVQ4581" s="151"/>
      <c r="DVR4581" s="151"/>
      <c r="DVS4581" s="151"/>
      <c r="DVT4581" s="151"/>
      <c r="DVU4581" s="151"/>
      <c r="DVV4581" s="151"/>
      <c r="DVW4581" s="151"/>
      <c r="DVX4581" s="151"/>
      <c r="DVY4581" s="151"/>
      <c r="DVZ4581" s="151"/>
      <c r="DWA4581" s="151"/>
      <c r="DWB4581" s="151"/>
      <c r="DWC4581" s="151"/>
      <c r="DWD4581" s="151"/>
      <c r="DWE4581" s="151"/>
      <c r="DWF4581" s="151"/>
      <c r="DWG4581" s="151"/>
      <c r="DWH4581" s="151"/>
      <c r="DWI4581" s="151"/>
      <c r="DWJ4581" s="151"/>
      <c r="DWK4581" s="151"/>
      <c r="DWL4581" s="151"/>
      <c r="DWM4581" s="151"/>
      <c r="DWN4581" s="151"/>
      <c r="DWO4581" s="151"/>
      <c r="DWP4581" s="151"/>
      <c r="DWQ4581" s="151"/>
      <c r="DWR4581" s="151"/>
      <c r="DWS4581" s="151"/>
      <c r="DWT4581" s="151"/>
      <c r="DWU4581" s="151"/>
      <c r="DWV4581" s="151"/>
      <c r="DWW4581" s="151"/>
      <c r="DWX4581" s="151"/>
      <c r="DWY4581" s="151"/>
      <c r="DWZ4581" s="151"/>
      <c r="DXA4581" s="151"/>
      <c r="DXB4581" s="151"/>
      <c r="DXC4581" s="151"/>
      <c r="DXD4581" s="151"/>
      <c r="DXE4581" s="151"/>
      <c r="DXF4581" s="151"/>
      <c r="DXG4581" s="151"/>
      <c r="DXH4581" s="151"/>
      <c r="DXI4581" s="151"/>
      <c r="DXJ4581" s="151"/>
      <c r="DXK4581" s="151"/>
      <c r="DXL4581" s="151"/>
      <c r="DXM4581" s="151"/>
      <c r="DXN4581" s="151"/>
      <c r="DXO4581" s="151"/>
      <c r="DXP4581" s="151"/>
      <c r="DXQ4581" s="151"/>
      <c r="DXR4581" s="151"/>
      <c r="DXS4581" s="151"/>
      <c r="DXT4581" s="151"/>
      <c r="DXU4581" s="151"/>
      <c r="DXV4581" s="151"/>
      <c r="DXW4581" s="151"/>
      <c r="DXX4581" s="151"/>
      <c r="DXY4581" s="151"/>
      <c r="DXZ4581" s="151"/>
      <c r="DYA4581" s="151"/>
      <c r="DYB4581" s="151"/>
      <c r="DYC4581" s="151"/>
      <c r="DYD4581" s="151"/>
      <c r="DYE4581" s="151"/>
      <c r="DYF4581" s="151"/>
      <c r="DYG4581" s="151"/>
      <c r="DYH4581" s="151"/>
      <c r="DYI4581" s="151"/>
      <c r="DYJ4581" s="151"/>
      <c r="DYK4581" s="151"/>
      <c r="DYL4581" s="151"/>
      <c r="DYM4581" s="151"/>
      <c r="DYN4581" s="151"/>
      <c r="DYO4581" s="151"/>
      <c r="DYP4581" s="151"/>
      <c r="DYQ4581" s="151"/>
      <c r="DYR4581" s="151"/>
      <c r="DYS4581" s="151"/>
      <c r="DYT4581" s="151"/>
      <c r="DYU4581" s="151"/>
      <c r="DYV4581" s="151"/>
      <c r="DYW4581" s="151"/>
      <c r="DYX4581" s="151"/>
      <c r="DYY4581" s="151"/>
      <c r="DYZ4581" s="151"/>
      <c r="DZA4581" s="151"/>
      <c r="DZB4581" s="151"/>
      <c r="DZC4581" s="151"/>
      <c r="DZD4581" s="151"/>
      <c r="DZE4581" s="151"/>
      <c r="DZF4581" s="151"/>
      <c r="DZG4581" s="151"/>
      <c r="DZH4581" s="151"/>
      <c r="DZI4581" s="151"/>
      <c r="DZJ4581" s="151"/>
      <c r="DZK4581" s="151"/>
      <c r="DZL4581" s="151"/>
      <c r="DZM4581" s="151"/>
      <c r="DZN4581" s="151"/>
      <c r="DZO4581" s="151"/>
      <c r="DZP4581" s="151"/>
      <c r="DZQ4581" s="151"/>
      <c r="DZR4581" s="151"/>
      <c r="DZS4581" s="151"/>
      <c r="DZT4581" s="151"/>
      <c r="DZU4581" s="151"/>
      <c r="DZV4581" s="151"/>
      <c r="DZW4581" s="151"/>
      <c r="DZX4581" s="151"/>
      <c r="DZY4581" s="151"/>
      <c r="DZZ4581" s="151"/>
      <c r="EAA4581" s="151"/>
      <c r="EAB4581" s="151"/>
      <c r="EAC4581" s="151"/>
      <c r="EAD4581" s="151"/>
      <c r="EAE4581" s="151"/>
      <c r="EAF4581" s="151"/>
      <c r="EAG4581" s="151"/>
      <c r="EAH4581" s="151"/>
      <c r="EAI4581" s="151"/>
      <c r="EAJ4581" s="151"/>
      <c r="EAK4581" s="151"/>
      <c r="EAL4581" s="151"/>
      <c r="EAM4581" s="151"/>
      <c r="EAN4581" s="151"/>
      <c r="EAO4581" s="151"/>
      <c r="EAP4581" s="151"/>
      <c r="EAQ4581" s="151"/>
      <c r="EAR4581" s="151"/>
      <c r="EAS4581" s="151"/>
      <c r="EAT4581" s="151"/>
      <c r="EAU4581" s="151"/>
      <c r="EAV4581" s="151"/>
      <c r="EAW4581" s="151"/>
      <c r="EAX4581" s="151"/>
      <c r="EAY4581" s="151"/>
      <c r="EAZ4581" s="151"/>
      <c r="EBA4581" s="151"/>
      <c r="EBB4581" s="151"/>
      <c r="EBC4581" s="151"/>
      <c r="EBD4581" s="151"/>
      <c r="EBE4581" s="151"/>
      <c r="EBF4581" s="151"/>
      <c r="EBG4581" s="151"/>
      <c r="EBH4581" s="151"/>
      <c r="EBI4581" s="151"/>
      <c r="EBJ4581" s="151"/>
      <c r="EBK4581" s="151"/>
      <c r="EBL4581" s="151"/>
      <c r="EBM4581" s="151"/>
      <c r="EBN4581" s="151"/>
      <c r="EBO4581" s="151"/>
      <c r="EBP4581" s="151"/>
      <c r="EBQ4581" s="151"/>
      <c r="EBR4581" s="151"/>
      <c r="EBS4581" s="151"/>
      <c r="EBT4581" s="151"/>
      <c r="EBU4581" s="151"/>
      <c r="EBV4581" s="151"/>
      <c r="EBW4581" s="151"/>
      <c r="EBX4581" s="151"/>
      <c r="EBY4581" s="151"/>
      <c r="EBZ4581" s="151"/>
      <c r="ECA4581" s="151"/>
      <c r="ECB4581" s="151"/>
      <c r="ECC4581" s="151"/>
      <c r="ECD4581" s="151"/>
      <c r="ECE4581" s="151"/>
      <c r="ECF4581" s="151"/>
      <c r="ECG4581" s="151"/>
      <c r="ECH4581" s="151"/>
      <c r="ECI4581" s="151"/>
      <c r="ECJ4581" s="151"/>
      <c r="ECK4581" s="151"/>
      <c r="ECL4581" s="151"/>
      <c r="ECM4581" s="151"/>
      <c r="ECN4581" s="151"/>
      <c r="ECO4581" s="151"/>
      <c r="ECP4581" s="151"/>
      <c r="ECQ4581" s="151"/>
      <c r="ECR4581" s="151"/>
      <c r="ECS4581" s="151"/>
      <c r="ECT4581" s="151"/>
      <c r="ECU4581" s="151"/>
      <c r="ECV4581" s="151"/>
      <c r="ECW4581" s="151"/>
      <c r="ECX4581" s="151"/>
      <c r="ECY4581" s="151"/>
      <c r="ECZ4581" s="151"/>
      <c r="EDA4581" s="151"/>
      <c r="EDB4581" s="151"/>
      <c r="EDC4581" s="151"/>
      <c r="EDD4581" s="151"/>
      <c r="EDE4581" s="151"/>
      <c r="EDF4581" s="151"/>
      <c r="EDG4581" s="151"/>
      <c r="EDH4581" s="151"/>
      <c r="EDI4581" s="151"/>
      <c r="EDJ4581" s="151"/>
      <c r="EDK4581" s="151"/>
      <c r="EDL4581" s="151"/>
      <c r="EDM4581" s="151"/>
      <c r="EDN4581" s="151"/>
      <c r="EDO4581" s="151"/>
      <c r="EDP4581" s="151"/>
      <c r="EDQ4581" s="151"/>
      <c r="EDR4581" s="151"/>
      <c r="EDS4581" s="151"/>
      <c r="EDT4581" s="151"/>
      <c r="EDU4581" s="151"/>
      <c r="EDV4581" s="151"/>
      <c r="EDW4581" s="151"/>
      <c r="EDX4581" s="151"/>
      <c r="EDY4581" s="151"/>
      <c r="EDZ4581" s="151"/>
      <c r="EEA4581" s="151"/>
      <c r="EEB4581" s="151"/>
      <c r="EEC4581" s="151"/>
      <c r="EED4581" s="151"/>
      <c r="EEE4581" s="151"/>
      <c r="EEF4581" s="151"/>
      <c r="EEG4581" s="151"/>
      <c r="EEH4581" s="151"/>
      <c r="EEI4581" s="151"/>
      <c r="EEJ4581" s="151"/>
      <c r="EEK4581" s="151"/>
      <c r="EEL4581" s="151"/>
      <c r="EEM4581" s="151"/>
      <c r="EEN4581" s="151"/>
      <c r="EEO4581" s="151"/>
      <c r="EEP4581" s="151"/>
      <c r="EEQ4581" s="151"/>
      <c r="EER4581" s="151"/>
      <c r="EES4581" s="151"/>
      <c r="EET4581" s="151"/>
      <c r="EEU4581" s="151"/>
      <c r="EEV4581" s="151"/>
      <c r="EEW4581" s="151"/>
      <c r="EEX4581" s="151"/>
      <c r="EEY4581" s="151"/>
      <c r="EEZ4581" s="151"/>
      <c r="EFA4581" s="151"/>
      <c r="EFB4581" s="151"/>
      <c r="EFC4581" s="151"/>
      <c r="EFD4581" s="151"/>
      <c r="EFE4581" s="151"/>
      <c r="EFF4581" s="151"/>
      <c r="EFG4581" s="151"/>
      <c r="EFH4581" s="151"/>
      <c r="EFI4581" s="151"/>
      <c r="EFJ4581" s="151"/>
      <c r="EFK4581" s="151"/>
      <c r="EFL4581" s="151"/>
      <c r="EFM4581" s="151"/>
      <c r="EFN4581" s="151"/>
      <c r="EFO4581" s="151"/>
      <c r="EFP4581" s="151"/>
      <c r="EFQ4581" s="151"/>
      <c r="EFR4581" s="151"/>
      <c r="EFS4581" s="151"/>
      <c r="EFT4581" s="151"/>
      <c r="EFU4581" s="151"/>
      <c r="EFV4581" s="151"/>
      <c r="EFW4581" s="151"/>
      <c r="EFX4581" s="151"/>
      <c r="EFY4581" s="151"/>
      <c r="EFZ4581" s="151"/>
      <c r="EGA4581" s="151"/>
      <c r="EGB4581" s="151"/>
      <c r="EGC4581" s="151"/>
      <c r="EGD4581" s="151"/>
      <c r="EGE4581" s="151"/>
      <c r="EGF4581" s="151"/>
      <c r="EGG4581" s="151"/>
      <c r="EGH4581" s="151"/>
      <c r="EGI4581" s="151"/>
      <c r="EGJ4581" s="151"/>
      <c r="EGK4581" s="151"/>
      <c r="EGL4581" s="151"/>
      <c r="EGM4581" s="151"/>
      <c r="EGN4581" s="151"/>
      <c r="EGO4581" s="151"/>
      <c r="EGP4581" s="151"/>
      <c r="EGQ4581" s="151"/>
      <c r="EGR4581" s="151"/>
      <c r="EGS4581" s="151"/>
      <c r="EGT4581" s="151"/>
      <c r="EGU4581" s="151"/>
      <c r="EGV4581" s="151"/>
      <c r="EGW4581" s="151"/>
      <c r="EGX4581" s="151"/>
      <c r="EGY4581" s="151"/>
      <c r="EGZ4581" s="151"/>
      <c r="EHA4581" s="151"/>
      <c r="EHB4581" s="151"/>
      <c r="EHC4581" s="151"/>
      <c r="EHD4581" s="151"/>
      <c r="EHE4581" s="151"/>
      <c r="EHF4581" s="151"/>
      <c r="EHG4581" s="151"/>
      <c r="EHH4581" s="151"/>
      <c r="EHI4581" s="151"/>
      <c r="EHJ4581" s="151"/>
      <c r="EHK4581" s="151"/>
      <c r="EHL4581" s="151"/>
      <c r="EHM4581" s="151"/>
      <c r="EHN4581" s="151"/>
      <c r="EHO4581" s="151"/>
      <c r="EHP4581" s="151"/>
      <c r="EHQ4581" s="151"/>
      <c r="EHR4581" s="151"/>
      <c r="EHS4581" s="151"/>
      <c r="EHT4581" s="151"/>
      <c r="EHU4581" s="151"/>
      <c r="EHV4581" s="151"/>
      <c r="EHW4581" s="151"/>
      <c r="EHX4581" s="151"/>
      <c r="EHY4581" s="151"/>
      <c r="EHZ4581" s="151"/>
      <c r="EIA4581" s="151"/>
      <c r="EIB4581" s="151"/>
      <c r="EIC4581" s="151"/>
      <c r="EID4581" s="151"/>
      <c r="EIE4581" s="151"/>
      <c r="EIF4581" s="151"/>
      <c r="EIG4581" s="151"/>
      <c r="EIH4581" s="151"/>
      <c r="EII4581" s="151"/>
      <c r="EIJ4581" s="151"/>
      <c r="EIK4581" s="151"/>
      <c r="EIL4581" s="151"/>
      <c r="EIM4581" s="151"/>
      <c r="EIN4581" s="151"/>
      <c r="EIO4581" s="151"/>
      <c r="EIP4581" s="151"/>
      <c r="EIQ4581" s="151"/>
      <c r="EIR4581" s="151"/>
      <c r="EIS4581" s="151"/>
      <c r="EIT4581" s="151"/>
      <c r="EIU4581" s="151"/>
      <c r="EIV4581" s="151"/>
      <c r="EIW4581" s="151"/>
      <c r="EIX4581" s="151"/>
      <c r="EIY4581" s="151"/>
      <c r="EIZ4581" s="151"/>
      <c r="EJA4581" s="151"/>
      <c r="EJB4581" s="151"/>
      <c r="EJC4581" s="151"/>
      <c r="EJD4581" s="151"/>
      <c r="EJE4581" s="151"/>
      <c r="EJF4581" s="151"/>
      <c r="EJG4581" s="151"/>
      <c r="EJH4581" s="151"/>
      <c r="EJI4581" s="151"/>
      <c r="EJJ4581" s="151"/>
      <c r="EJK4581" s="151"/>
      <c r="EJL4581" s="151"/>
      <c r="EJM4581" s="151"/>
      <c r="EJN4581" s="151"/>
      <c r="EJO4581" s="151"/>
      <c r="EJP4581" s="151"/>
      <c r="EJQ4581" s="151"/>
      <c r="EJR4581" s="151"/>
      <c r="EJS4581" s="151"/>
      <c r="EJT4581" s="151"/>
      <c r="EJU4581" s="151"/>
      <c r="EJV4581" s="151"/>
      <c r="EJW4581" s="151"/>
      <c r="EJX4581" s="151"/>
      <c r="EJY4581" s="151"/>
      <c r="EJZ4581" s="151"/>
      <c r="EKA4581" s="151"/>
      <c r="EKB4581" s="151"/>
      <c r="EKC4581" s="151"/>
      <c r="EKD4581" s="151"/>
      <c r="EKE4581" s="151"/>
      <c r="EKF4581" s="151"/>
      <c r="EKG4581" s="151"/>
      <c r="EKH4581" s="151"/>
      <c r="EKI4581" s="151"/>
      <c r="EKJ4581" s="151"/>
      <c r="EKK4581" s="151"/>
      <c r="EKL4581" s="151"/>
      <c r="EKM4581" s="151"/>
      <c r="EKN4581" s="151"/>
      <c r="EKO4581" s="151"/>
      <c r="EKP4581" s="151"/>
      <c r="EKQ4581" s="151"/>
      <c r="EKR4581" s="151"/>
      <c r="EKS4581" s="151"/>
      <c r="EKT4581" s="151"/>
      <c r="EKU4581" s="151"/>
      <c r="EKV4581" s="151"/>
      <c r="EKW4581" s="151"/>
      <c r="EKX4581" s="151"/>
      <c r="EKY4581" s="151"/>
      <c r="EKZ4581" s="151"/>
      <c r="ELA4581" s="151"/>
      <c r="ELB4581" s="151"/>
      <c r="ELC4581" s="151"/>
      <c r="ELD4581" s="151"/>
      <c r="ELE4581" s="151"/>
      <c r="ELF4581" s="151"/>
      <c r="ELG4581" s="151"/>
      <c r="ELH4581" s="151"/>
      <c r="ELI4581" s="151"/>
      <c r="ELJ4581" s="151"/>
      <c r="ELK4581" s="151"/>
      <c r="ELL4581" s="151"/>
      <c r="ELM4581" s="151"/>
      <c r="ELN4581" s="151"/>
      <c r="ELO4581" s="151"/>
      <c r="ELP4581" s="151"/>
      <c r="ELQ4581" s="151"/>
      <c r="ELR4581" s="151"/>
      <c r="ELS4581" s="151"/>
      <c r="ELT4581" s="151"/>
      <c r="ELU4581" s="151"/>
      <c r="ELV4581" s="151"/>
      <c r="ELW4581" s="151"/>
      <c r="ELX4581" s="151"/>
      <c r="ELY4581" s="151"/>
      <c r="ELZ4581" s="151"/>
      <c r="EMA4581" s="151"/>
      <c r="EMB4581" s="151"/>
      <c r="EMC4581" s="151"/>
      <c r="EMD4581" s="151"/>
      <c r="EME4581" s="151"/>
      <c r="EMF4581" s="151"/>
      <c r="EMG4581" s="151"/>
      <c r="EMH4581" s="151"/>
      <c r="EMI4581" s="151"/>
      <c r="EMJ4581" s="151"/>
      <c r="EMK4581" s="151"/>
      <c r="EML4581" s="151"/>
      <c r="EMM4581" s="151"/>
      <c r="EMN4581" s="151"/>
      <c r="EMO4581" s="151"/>
      <c r="EMP4581" s="151"/>
      <c r="EMQ4581" s="151"/>
      <c r="EMR4581" s="151"/>
      <c r="EMS4581" s="151"/>
      <c r="EMT4581" s="151"/>
      <c r="EMU4581" s="151"/>
      <c r="EMV4581" s="151"/>
      <c r="EMW4581" s="151"/>
      <c r="EMX4581" s="151"/>
      <c r="EMY4581" s="151"/>
      <c r="EMZ4581" s="151"/>
      <c r="ENA4581" s="151"/>
      <c r="ENB4581" s="151"/>
      <c r="ENC4581" s="151"/>
      <c r="END4581" s="151"/>
      <c r="ENE4581" s="151"/>
      <c r="ENF4581" s="151"/>
      <c r="ENG4581" s="151"/>
      <c r="ENH4581" s="151"/>
      <c r="ENI4581" s="151"/>
      <c r="ENJ4581" s="151"/>
      <c r="ENK4581" s="151"/>
      <c r="ENL4581" s="151"/>
      <c r="ENM4581" s="151"/>
      <c r="ENN4581" s="151"/>
      <c r="ENO4581" s="151"/>
      <c r="ENP4581" s="151"/>
      <c r="ENQ4581" s="151"/>
      <c r="ENR4581" s="151"/>
      <c r="ENS4581" s="151"/>
      <c r="ENT4581" s="151"/>
      <c r="ENU4581" s="151"/>
      <c r="ENV4581" s="151"/>
      <c r="ENW4581" s="151"/>
      <c r="ENX4581" s="151"/>
      <c r="ENY4581" s="151"/>
      <c r="ENZ4581" s="151"/>
      <c r="EOA4581" s="151"/>
      <c r="EOB4581" s="151"/>
      <c r="EOC4581" s="151"/>
      <c r="EOD4581" s="151"/>
      <c r="EOE4581" s="151"/>
      <c r="EOF4581" s="151"/>
      <c r="EOG4581" s="151"/>
      <c r="EOH4581" s="151"/>
      <c r="EOI4581" s="151"/>
      <c r="EOJ4581" s="151"/>
      <c r="EOK4581" s="151"/>
      <c r="EOL4581" s="151"/>
      <c r="EOM4581" s="151"/>
      <c r="EON4581" s="151"/>
      <c r="EOO4581" s="151"/>
      <c r="EOP4581" s="151"/>
      <c r="EOQ4581" s="151"/>
      <c r="EOR4581" s="151"/>
      <c r="EOS4581" s="151"/>
      <c r="EOT4581" s="151"/>
      <c r="EOU4581" s="151"/>
      <c r="EOV4581" s="151"/>
      <c r="EOW4581" s="151"/>
      <c r="EOX4581" s="151"/>
      <c r="EOY4581" s="151"/>
      <c r="EOZ4581" s="151"/>
      <c r="EPA4581" s="151"/>
      <c r="EPB4581" s="151"/>
      <c r="EPC4581" s="151"/>
      <c r="EPD4581" s="151"/>
      <c r="EPE4581" s="151"/>
      <c r="EPF4581" s="151"/>
      <c r="EPG4581" s="151"/>
      <c r="EPH4581" s="151"/>
      <c r="EPI4581" s="151"/>
      <c r="EPJ4581" s="151"/>
      <c r="EPK4581" s="151"/>
      <c r="EPL4581" s="151"/>
      <c r="EPM4581" s="151"/>
      <c r="EPN4581" s="151"/>
      <c r="EPO4581" s="151"/>
      <c r="EPP4581" s="151"/>
      <c r="EPQ4581" s="151"/>
      <c r="EPR4581" s="151"/>
      <c r="EPS4581" s="151"/>
      <c r="EPT4581" s="151"/>
      <c r="EPU4581" s="151"/>
      <c r="EPV4581" s="151"/>
      <c r="EPW4581" s="151"/>
      <c r="EPX4581" s="151"/>
      <c r="EPY4581" s="151"/>
      <c r="EPZ4581" s="151"/>
      <c r="EQA4581" s="151"/>
      <c r="EQB4581" s="151"/>
      <c r="EQC4581" s="151"/>
      <c r="EQD4581" s="151"/>
      <c r="EQE4581" s="151"/>
      <c r="EQF4581" s="151"/>
      <c r="EQG4581" s="151"/>
      <c r="EQH4581" s="151"/>
      <c r="EQI4581" s="151"/>
      <c r="EQJ4581" s="151"/>
      <c r="EQK4581" s="151"/>
      <c r="EQL4581" s="151"/>
      <c r="EQM4581" s="151"/>
      <c r="EQN4581" s="151"/>
      <c r="EQO4581" s="151"/>
      <c r="EQP4581" s="151"/>
      <c r="EQQ4581" s="151"/>
      <c r="EQR4581" s="151"/>
      <c r="EQS4581" s="151"/>
      <c r="EQT4581" s="151"/>
      <c r="EQU4581" s="151"/>
      <c r="EQV4581" s="151"/>
      <c r="EQW4581" s="151"/>
      <c r="EQX4581" s="151"/>
      <c r="EQY4581" s="151"/>
      <c r="EQZ4581" s="151"/>
      <c r="ERA4581" s="151"/>
      <c r="ERB4581" s="151"/>
      <c r="ERC4581" s="151"/>
      <c r="ERD4581" s="151"/>
      <c r="ERE4581" s="151"/>
      <c r="ERF4581" s="151"/>
      <c r="ERG4581" s="151"/>
      <c r="ERH4581" s="151"/>
      <c r="ERI4581" s="151"/>
      <c r="ERJ4581" s="151"/>
      <c r="ERK4581" s="151"/>
      <c r="ERL4581" s="151"/>
      <c r="ERM4581" s="151"/>
      <c r="ERN4581" s="151"/>
      <c r="ERO4581" s="151"/>
      <c r="ERP4581" s="151"/>
      <c r="ERQ4581" s="151"/>
      <c r="ERR4581" s="151"/>
      <c r="ERS4581" s="151"/>
      <c r="ERT4581" s="151"/>
      <c r="ERU4581" s="151"/>
      <c r="ERV4581" s="151"/>
      <c r="ERW4581" s="151"/>
      <c r="ERX4581" s="151"/>
      <c r="ERY4581" s="151"/>
      <c r="ERZ4581" s="151"/>
      <c r="ESA4581" s="151"/>
      <c r="ESB4581" s="151"/>
      <c r="ESC4581" s="151"/>
      <c r="ESD4581" s="151"/>
      <c r="ESE4581" s="151"/>
      <c r="ESF4581" s="151"/>
      <c r="ESG4581" s="151"/>
      <c r="ESH4581" s="151"/>
      <c r="ESI4581" s="151"/>
      <c r="ESJ4581" s="151"/>
      <c r="ESK4581" s="151"/>
      <c r="ESL4581" s="151"/>
      <c r="ESM4581" s="151"/>
      <c r="ESN4581" s="151"/>
      <c r="ESO4581" s="151"/>
      <c r="ESP4581" s="151"/>
      <c r="ESQ4581" s="151"/>
      <c r="ESR4581" s="151"/>
      <c r="ESS4581" s="151"/>
      <c r="EST4581" s="151"/>
      <c r="ESU4581" s="151"/>
      <c r="ESV4581" s="151"/>
      <c r="ESW4581" s="151"/>
      <c r="ESX4581" s="151"/>
      <c r="ESY4581" s="151"/>
      <c r="ESZ4581" s="151"/>
      <c r="ETA4581" s="151"/>
      <c r="ETB4581" s="151"/>
      <c r="ETC4581" s="151"/>
      <c r="ETD4581" s="151"/>
      <c r="ETE4581" s="151"/>
      <c r="ETF4581" s="151"/>
      <c r="ETG4581" s="151"/>
      <c r="ETH4581" s="151"/>
      <c r="ETI4581" s="151"/>
      <c r="ETJ4581" s="151"/>
      <c r="ETK4581" s="151"/>
      <c r="ETL4581" s="151"/>
      <c r="ETM4581" s="151"/>
      <c r="ETN4581" s="151"/>
      <c r="ETO4581" s="151"/>
      <c r="ETP4581" s="151"/>
      <c r="ETQ4581" s="151"/>
      <c r="ETR4581" s="151"/>
      <c r="ETS4581" s="151"/>
      <c r="ETT4581" s="151"/>
      <c r="ETU4581" s="151"/>
      <c r="ETV4581" s="151"/>
      <c r="ETW4581" s="151"/>
      <c r="ETX4581" s="151"/>
      <c r="ETY4581" s="151"/>
      <c r="ETZ4581" s="151"/>
      <c r="EUA4581" s="151"/>
      <c r="EUB4581" s="151"/>
      <c r="EUC4581" s="151"/>
      <c r="EUD4581" s="151"/>
      <c r="EUE4581" s="151"/>
      <c r="EUF4581" s="151"/>
      <c r="EUG4581" s="151"/>
      <c r="EUH4581" s="151"/>
      <c r="EUI4581" s="151"/>
      <c r="EUJ4581" s="151"/>
      <c r="EUK4581" s="151"/>
      <c r="EUL4581" s="151"/>
      <c r="EUM4581" s="151"/>
      <c r="EUN4581" s="151"/>
      <c r="EUO4581" s="151"/>
      <c r="EUP4581" s="151"/>
      <c r="EUQ4581" s="151"/>
      <c r="EUR4581" s="151"/>
      <c r="EUS4581" s="151"/>
      <c r="EUT4581" s="151"/>
      <c r="EUU4581" s="151"/>
      <c r="EUV4581" s="151"/>
      <c r="EUW4581" s="151"/>
      <c r="EUX4581" s="151"/>
      <c r="EUY4581" s="151"/>
      <c r="EUZ4581" s="151"/>
      <c r="EVA4581" s="151"/>
      <c r="EVB4581" s="151"/>
      <c r="EVC4581" s="151"/>
      <c r="EVD4581" s="151"/>
      <c r="EVE4581" s="151"/>
      <c r="EVF4581" s="151"/>
      <c r="EVG4581" s="151"/>
      <c r="EVH4581" s="151"/>
      <c r="EVI4581" s="151"/>
      <c r="EVJ4581" s="151"/>
      <c r="EVK4581" s="151"/>
      <c r="EVL4581" s="151"/>
      <c r="EVM4581" s="151"/>
      <c r="EVN4581" s="151"/>
      <c r="EVO4581" s="151"/>
      <c r="EVP4581" s="151"/>
      <c r="EVQ4581" s="151"/>
      <c r="EVR4581" s="151"/>
      <c r="EVS4581" s="151"/>
      <c r="EVT4581" s="151"/>
      <c r="EVU4581" s="151"/>
      <c r="EVV4581" s="151"/>
      <c r="EVW4581" s="151"/>
      <c r="EVX4581" s="151"/>
      <c r="EVY4581" s="151"/>
      <c r="EVZ4581" s="151"/>
      <c r="EWA4581" s="151"/>
      <c r="EWB4581" s="151"/>
      <c r="EWC4581" s="151"/>
      <c r="EWD4581" s="151"/>
      <c r="EWE4581" s="151"/>
      <c r="EWF4581" s="151"/>
      <c r="EWG4581" s="151"/>
      <c r="EWH4581" s="151"/>
      <c r="EWI4581" s="151"/>
      <c r="EWJ4581" s="151"/>
      <c r="EWK4581" s="151"/>
      <c r="EWL4581" s="151"/>
      <c r="EWM4581" s="151"/>
      <c r="EWN4581" s="151"/>
      <c r="EWO4581" s="151"/>
      <c r="EWP4581" s="151"/>
      <c r="EWQ4581" s="151"/>
      <c r="EWR4581" s="151"/>
      <c r="EWS4581" s="151"/>
      <c r="EWT4581" s="151"/>
      <c r="EWU4581" s="151"/>
      <c r="EWV4581" s="151"/>
      <c r="EWW4581" s="151"/>
      <c r="EWX4581" s="151"/>
      <c r="EWY4581" s="151"/>
      <c r="EWZ4581" s="151"/>
      <c r="EXA4581" s="151"/>
      <c r="EXB4581" s="151"/>
      <c r="EXC4581" s="151"/>
      <c r="EXD4581" s="151"/>
      <c r="EXE4581" s="151"/>
      <c r="EXF4581" s="151"/>
      <c r="EXG4581" s="151"/>
      <c r="EXH4581" s="151"/>
      <c r="EXI4581" s="151"/>
      <c r="EXJ4581" s="151"/>
      <c r="EXK4581" s="151"/>
      <c r="EXL4581" s="151"/>
      <c r="EXM4581" s="151"/>
      <c r="EXN4581" s="151"/>
      <c r="EXO4581" s="151"/>
      <c r="EXP4581" s="151"/>
      <c r="EXQ4581" s="151"/>
      <c r="EXR4581" s="151"/>
      <c r="EXS4581" s="151"/>
      <c r="EXT4581" s="151"/>
      <c r="EXU4581" s="151"/>
      <c r="EXV4581" s="151"/>
      <c r="EXW4581" s="151"/>
      <c r="EXX4581" s="151"/>
      <c r="EXY4581" s="151"/>
      <c r="EXZ4581" s="151"/>
      <c r="EYA4581" s="151"/>
      <c r="EYB4581" s="151"/>
      <c r="EYC4581" s="151"/>
      <c r="EYD4581" s="151"/>
      <c r="EYE4581" s="151"/>
      <c r="EYF4581" s="151"/>
      <c r="EYG4581" s="151"/>
      <c r="EYH4581" s="151"/>
      <c r="EYI4581" s="151"/>
      <c r="EYJ4581" s="151"/>
      <c r="EYK4581" s="151"/>
      <c r="EYL4581" s="151"/>
      <c r="EYM4581" s="151"/>
      <c r="EYN4581" s="151"/>
      <c r="EYO4581" s="151"/>
      <c r="EYP4581" s="151"/>
      <c r="EYQ4581" s="151"/>
      <c r="EYR4581" s="151"/>
      <c r="EYS4581" s="151"/>
      <c r="EYT4581" s="151"/>
      <c r="EYU4581" s="151"/>
      <c r="EYV4581" s="151"/>
      <c r="EYW4581" s="151"/>
      <c r="EYX4581" s="151"/>
      <c r="EYY4581" s="151"/>
      <c r="EYZ4581" s="151"/>
      <c r="EZA4581" s="151"/>
      <c r="EZB4581" s="151"/>
      <c r="EZC4581" s="151"/>
      <c r="EZD4581" s="151"/>
      <c r="EZE4581" s="151"/>
      <c r="EZF4581" s="151"/>
      <c r="EZG4581" s="151"/>
      <c r="EZH4581" s="151"/>
      <c r="EZI4581" s="151"/>
      <c r="EZJ4581" s="151"/>
      <c r="EZK4581" s="151"/>
      <c r="EZL4581" s="151"/>
      <c r="EZM4581" s="151"/>
      <c r="EZN4581" s="151"/>
      <c r="EZO4581" s="151"/>
      <c r="EZP4581" s="151"/>
      <c r="EZQ4581" s="151"/>
      <c r="EZR4581" s="151"/>
      <c r="EZS4581" s="151"/>
      <c r="EZT4581" s="151"/>
      <c r="EZU4581" s="151"/>
      <c r="EZV4581" s="151"/>
      <c r="EZW4581" s="151"/>
      <c r="EZX4581" s="151"/>
      <c r="EZY4581" s="151"/>
      <c r="EZZ4581" s="151"/>
      <c r="FAA4581" s="151"/>
      <c r="FAB4581" s="151"/>
      <c r="FAC4581" s="151"/>
      <c r="FAD4581" s="151"/>
      <c r="FAE4581" s="151"/>
      <c r="FAF4581" s="151"/>
      <c r="FAG4581" s="151"/>
      <c r="FAH4581" s="151"/>
      <c r="FAI4581" s="151"/>
      <c r="FAJ4581" s="151"/>
      <c r="FAK4581" s="151"/>
      <c r="FAL4581" s="151"/>
      <c r="FAM4581" s="151"/>
      <c r="FAN4581" s="151"/>
      <c r="FAO4581" s="151"/>
      <c r="FAP4581" s="151"/>
      <c r="FAQ4581" s="151"/>
      <c r="FAR4581" s="151"/>
      <c r="FAS4581" s="151"/>
      <c r="FAT4581" s="151"/>
      <c r="FAU4581" s="151"/>
      <c r="FAV4581" s="151"/>
      <c r="FAW4581" s="151"/>
      <c r="FAX4581" s="151"/>
      <c r="FAY4581" s="151"/>
      <c r="FAZ4581" s="151"/>
      <c r="FBA4581" s="151"/>
      <c r="FBB4581" s="151"/>
      <c r="FBC4581" s="151"/>
      <c r="FBD4581" s="151"/>
      <c r="FBE4581" s="151"/>
      <c r="FBF4581" s="151"/>
      <c r="FBG4581" s="151"/>
      <c r="FBH4581" s="151"/>
      <c r="FBI4581" s="151"/>
      <c r="FBJ4581" s="151"/>
      <c r="FBK4581" s="151"/>
      <c r="FBL4581" s="151"/>
      <c r="FBM4581" s="151"/>
      <c r="FBN4581" s="151"/>
      <c r="FBO4581" s="151"/>
      <c r="FBP4581" s="151"/>
      <c r="FBQ4581" s="151"/>
      <c r="FBR4581" s="151"/>
      <c r="FBS4581" s="151"/>
      <c r="FBT4581" s="151"/>
      <c r="FBU4581" s="151"/>
      <c r="FBV4581" s="151"/>
      <c r="FBW4581" s="151"/>
      <c r="FBX4581" s="151"/>
      <c r="FBY4581" s="151"/>
      <c r="FBZ4581" s="151"/>
      <c r="FCA4581" s="151"/>
      <c r="FCB4581" s="151"/>
      <c r="FCC4581" s="151"/>
      <c r="FCD4581" s="151"/>
      <c r="FCE4581" s="151"/>
      <c r="FCF4581" s="151"/>
      <c r="FCG4581" s="151"/>
      <c r="FCH4581" s="151"/>
      <c r="FCI4581" s="151"/>
      <c r="FCJ4581" s="151"/>
      <c r="FCK4581" s="151"/>
      <c r="FCL4581" s="151"/>
      <c r="FCM4581" s="151"/>
      <c r="FCN4581" s="151"/>
      <c r="FCO4581" s="151"/>
      <c r="FCP4581" s="151"/>
      <c r="FCQ4581" s="151"/>
      <c r="FCR4581" s="151"/>
      <c r="FCS4581" s="151"/>
      <c r="FCT4581" s="151"/>
      <c r="FCU4581" s="151"/>
      <c r="FCV4581" s="151"/>
      <c r="FCW4581" s="151"/>
      <c r="FCX4581" s="151"/>
      <c r="FCY4581" s="151"/>
      <c r="FCZ4581" s="151"/>
      <c r="FDA4581" s="151"/>
      <c r="FDB4581" s="151"/>
      <c r="FDC4581" s="151"/>
      <c r="FDD4581" s="151"/>
      <c r="FDE4581" s="151"/>
      <c r="FDF4581" s="151"/>
      <c r="FDG4581" s="151"/>
      <c r="FDH4581" s="151"/>
      <c r="FDI4581" s="151"/>
      <c r="FDJ4581" s="151"/>
      <c r="FDK4581" s="151"/>
      <c r="FDL4581" s="151"/>
      <c r="FDM4581" s="151"/>
      <c r="FDN4581" s="151"/>
      <c r="FDO4581" s="151"/>
      <c r="FDP4581" s="151"/>
      <c r="FDQ4581" s="151"/>
      <c r="FDR4581" s="151"/>
      <c r="FDS4581" s="151"/>
      <c r="FDT4581" s="151"/>
      <c r="FDU4581" s="151"/>
      <c r="FDV4581" s="151"/>
      <c r="FDW4581" s="151"/>
      <c r="FDX4581" s="151"/>
      <c r="FDY4581" s="151"/>
      <c r="FDZ4581" s="151"/>
      <c r="FEA4581" s="151"/>
      <c r="FEB4581" s="151"/>
      <c r="FEC4581" s="151"/>
      <c r="FED4581" s="151"/>
      <c r="FEE4581" s="151"/>
      <c r="FEF4581" s="151"/>
      <c r="FEG4581" s="151"/>
      <c r="FEH4581" s="151"/>
      <c r="FEI4581" s="151"/>
      <c r="FEJ4581" s="151"/>
      <c r="FEK4581" s="151"/>
      <c r="FEL4581" s="151"/>
      <c r="FEM4581" s="151"/>
      <c r="FEN4581" s="151"/>
      <c r="FEO4581" s="151"/>
      <c r="FEP4581" s="151"/>
      <c r="FEQ4581" s="151"/>
      <c r="FER4581" s="151"/>
      <c r="FES4581" s="151"/>
      <c r="FET4581" s="151"/>
      <c r="FEU4581" s="151"/>
      <c r="FEV4581" s="151"/>
      <c r="FEW4581" s="151"/>
      <c r="FEX4581" s="151"/>
      <c r="FEY4581" s="151"/>
      <c r="FEZ4581" s="151"/>
      <c r="FFA4581" s="151"/>
      <c r="FFB4581" s="151"/>
      <c r="FFC4581" s="151"/>
      <c r="FFD4581" s="151"/>
      <c r="FFE4581" s="151"/>
      <c r="FFF4581" s="151"/>
      <c r="FFG4581" s="151"/>
      <c r="FFH4581" s="151"/>
      <c r="FFI4581" s="151"/>
      <c r="FFJ4581" s="151"/>
      <c r="FFK4581" s="151"/>
      <c r="FFL4581" s="151"/>
      <c r="FFM4581" s="151"/>
      <c r="FFN4581" s="151"/>
      <c r="FFO4581" s="151"/>
      <c r="FFP4581" s="151"/>
      <c r="FFQ4581" s="151"/>
      <c r="FFR4581" s="151"/>
      <c r="FFS4581" s="151"/>
      <c r="FFT4581" s="151"/>
      <c r="FFU4581" s="151"/>
      <c r="FFV4581" s="151"/>
      <c r="FFW4581" s="151"/>
      <c r="FFX4581" s="151"/>
      <c r="FFY4581" s="151"/>
      <c r="FFZ4581" s="151"/>
      <c r="FGA4581" s="151"/>
      <c r="FGB4581" s="151"/>
      <c r="FGC4581" s="151"/>
      <c r="FGD4581" s="151"/>
      <c r="FGE4581" s="151"/>
      <c r="FGF4581" s="151"/>
      <c r="FGG4581" s="151"/>
      <c r="FGH4581" s="151"/>
      <c r="FGI4581" s="151"/>
      <c r="FGJ4581" s="151"/>
      <c r="FGK4581" s="151"/>
      <c r="FGL4581" s="151"/>
      <c r="FGM4581" s="151"/>
      <c r="FGN4581" s="151"/>
      <c r="FGO4581" s="151"/>
      <c r="FGP4581" s="151"/>
      <c r="FGQ4581" s="151"/>
      <c r="FGR4581" s="151"/>
      <c r="FGS4581" s="151"/>
      <c r="FGT4581" s="151"/>
      <c r="FGU4581" s="151"/>
      <c r="FGV4581" s="151"/>
      <c r="FGW4581" s="151"/>
      <c r="FGX4581" s="151"/>
      <c r="FGY4581" s="151"/>
      <c r="FGZ4581" s="151"/>
      <c r="FHA4581" s="151"/>
      <c r="FHB4581" s="151"/>
      <c r="FHC4581" s="151"/>
      <c r="FHD4581" s="151"/>
      <c r="FHE4581" s="151"/>
      <c r="FHF4581" s="151"/>
      <c r="FHG4581" s="151"/>
      <c r="FHH4581" s="151"/>
      <c r="FHI4581" s="151"/>
      <c r="FHJ4581" s="151"/>
      <c r="FHK4581" s="151"/>
      <c r="FHL4581" s="151"/>
      <c r="FHM4581" s="151"/>
      <c r="FHN4581" s="151"/>
      <c r="FHO4581" s="151"/>
      <c r="FHP4581" s="151"/>
      <c r="FHQ4581" s="151"/>
      <c r="FHR4581" s="151"/>
      <c r="FHS4581" s="151"/>
      <c r="FHT4581" s="151"/>
      <c r="FHU4581" s="151"/>
      <c r="FHV4581" s="151"/>
      <c r="FHW4581" s="151"/>
      <c r="FHX4581" s="151"/>
      <c r="FHY4581" s="151"/>
      <c r="FHZ4581" s="151"/>
      <c r="FIA4581" s="151"/>
      <c r="FIB4581" s="151"/>
      <c r="FIC4581" s="151"/>
      <c r="FID4581" s="151"/>
      <c r="FIE4581" s="151"/>
      <c r="FIF4581" s="151"/>
      <c r="FIG4581" s="151"/>
      <c r="FIH4581" s="151"/>
      <c r="FII4581" s="151"/>
      <c r="FIJ4581" s="151"/>
      <c r="FIK4581" s="151"/>
      <c r="FIL4581" s="151"/>
      <c r="FIM4581" s="151"/>
      <c r="FIN4581" s="151"/>
      <c r="FIO4581" s="151"/>
      <c r="FIP4581" s="151"/>
      <c r="FIQ4581" s="151"/>
      <c r="FIR4581" s="151"/>
      <c r="FIS4581" s="151"/>
      <c r="FIT4581" s="151"/>
      <c r="FIU4581" s="151"/>
      <c r="FIV4581" s="151"/>
      <c r="FIW4581" s="151"/>
      <c r="FIX4581" s="151"/>
      <c r="FIY4581" s="151"/>
      <c r="FIZ4581" s="151"/>
      <c r="FJA4581" s="151"/>
      <c r="FJB4581" s="151"/>
      <c r="FJC4581" s="151"/>
      <c r="FJD4581" s="151"/>
      <c r="FJE4581" s="151"/>
      <c r="FJF4581" s="151"/>
      <c r="FJG4581" s="151"/>
      <c r="FJH4581" s="151"/>
      <c r="FJI4581" s="151"/>
      <c r="FJJ4581" s="151"/>
      <c r="FJK4581" s="151"/>
      <c r="FJL4581" s="151"/>
      <c r="FJM4581" s="151"/>
      <c r="FJN4581" s="151"/>
      <c r="FJO4581" s="151"/>
      <c r="FJP4581" s="151"/>
      <c r="FJQ4581" s="151"/>
      <c r="FJR4581" s="151"/>
      <c r="FJS4581" s="151"/>
      <c r="FJT4581" s="151"/>
      <c r="FJU4581" s="151"/>
      <c r="FJV4581" s="151"/>
      <c r="FJW4581" s="151"/>
      <c r="FJX4581" s="151"/>
      <c r="FJY4581" s="151"/>
      <c r="FJZ4581" s="151"/>
      <c r="FKA4581" s="151"/>
      <c r="FKB4581" s="151"/>
      <c r="FKC4581" s="151"/>
      <c r="FKD4581" s="151"/>
      <c r="FKE4581" s="151"/>
      <c r="FKF4581" s="151"/>
      <c r="FKG4581" s="151"/>
      <c r="FKH4581" s="151"/>
      <c r="FKI4581" s="151"/>
      <c r="FKJ4581" s="151"/>
      <c r="FKK4581" s="151"/>
      <c r="FKL4581" s="151"/>
      <c r="FKM4581" s="151"/>
      <c r="FKN4581" s="151"/>
      <c r="FKO4581" s="151"/>
      <c r="FKP4581" s="151"/>
      <c r="FKQ4581" s="151"/>
      <c r="FKR4581" s="151"/>
      <c r="FKS4581" s="151"/>
      <c r="FKT4581" s="151"/>
      <c r="FKU4581" s="151"/>
      <c r="FKV4581" s="151"/>
      <c r="FKW4581" s="151"/>
      <c r="FKX4581" s="151"/>
      <c r="FKY4581" s="151"/>
      <c r="FKZ4581" s="151"/>
      <c r="FLA4581" s="151"/>
      <c r="FLB4581" s="151"/>
      <c r="FLC4581" s="151"/>
      <c r="FLD4581" s="151"/>
      <c r="FLE4581" s="151"/>
      <c r="FLF4581" s="151"/>
      <c r="FLG4581" s="151"/>
      <c r="FLH4581" s="151"/>
      <c r="FLI4581" s="151"/>
      <c r="FLJ4581" s="151"/>
      <c r="FLK4581" s="151"/>
      <c r="FLL4581" s="151"/>
      <c r="FLM4581" s="151"/>
      <c r="FLN4581" s="151"/>
      <c r="FLO4581" s="151"/>
      <c r="FLP4581" s="151"/>
      <c r="FLQ4581" s="151"/>
      <c r="FLR4581" s="151"/>
      <c r="FLS4581" s="151"/>
      <c r="FLT4581" s="151"/>
      <c r="FLU4581" s="151"/>
      <c r="FLV4581" s="151"/>
      <c r="FLW4581" s="151"/>
      <c r="FLX4581" s="151"/>
      <c r="FLY4581" s="151"/>
      <c r="FLZ4581" s="151"/>
      <c r="FMA4581" s="151"/>
      <c r="FMB4581" s="151"/>
      <c r="FMC4581" s="151"/>
      <c r="FMD4581" s="151"/>
      <c r="FME4581" s="151"/>
      <c r="FMF4581" s="151"/>
      <c r="FMG4581" s="151"/>
      <c r="FMH4581" s="151"/>
      <c r="FMI4581" s="151"/>
      <c r="FMJ4581" s="151"/>
      <c r="FMK4581" s="151"/>
      <c r="FML4581" s="151"/>
      <c r="FMM4581" s="151"/>
      <c r="FMN4581" s="151"/>
      <c r="FMO4581" s="151"/>
      <c r="FMP4581" s="151"/>
      <c r="FMQ4581" s="151"/>
      <c r="FMR4581" s="151"/>
      <c r="FMS4581" s="151"/>
      <c r="FMT4581" s="151"/>
      <c r="FMU4581" s="151"/>
      <c r="FMV4581" s="151"/>
      <c r="FMW4581" s="151"/>
      <c r="FMX4581" s="151"/>
      <c r="FMY4581" s="151"/>
      <c r="FMZ4581" s="151"/>
      <c r="FNA4581" s="151"/>
      <c r="FNB4581" s="151"/>
      <c r="FNC4581" s="151"/>
      <c r="FND4581" s="151"/>
      <c r="FNE4581" s="151"/>
      <c r="FNF4581" s="151"/>
      <c r="FNG4581" s="151"/>
      <c r="FNH4581" s="151"/>
      <c r="FNI4581" s="151"/>
      <c r="FNJ4581" s="151"/>
      <c r="FNK4581" s="151"/>
      <c r="FNL4581" s="151"/>
      <c r="FNM4581" s="151"/>
      <c r="FNN4581" s="151"/>
      <c r="FNO4581" s="151"/>
      <c r="FNP4581" s="151"/>
      <c r="FNQ4581" s="151"/>
      <c r="FNR4581" s="151"/>
      <c r="FNS4581" s="151"/>
      <c r="FNT4581" s="151"/>
      <c r="FNU4581" s="151"/>
      <c r="FNV4581" s="151"/>
      <c r="FNW4581" s="151"/>
      <c r="FNX4581" s="151"/>
      <c r="FNY4581" s="151"/>
      <c r="FNZ4581" s="151"/>
      <c r="FOA4581" s="151"/>
      <c r="FOB4581" s="151"/>
      <c r="FOC4581" s="151"/>
      <c r="FOD4581" s="151"/>
      <c r="FOE4581" s="151"/>
      <c r="FOF4581" s="151"/>
      <c r="FOG4581" s="151"/>
      <c r="FOH4581" s="151"/>
      <c r="FOI4581" s="151"/>
      <c r="FOJ4581" s="151"/>
      <c r="FOK4581" s="151"/>
      <c r="FOL4581" s="151"/>
      <c r="FOM4581" s="151"/>
      <c r="FON4581" s="151"/>
      <c r="FOO4581" s="151"/>
      <c r="FOP4581" s="151"/>
      <c r="FOQ4581" s="151"/>
      <c r="FOR4581" s="151"/>
      <c r="FOS4581" s="151"/>
      <c r="FOT4581" s="151"/>
      <c r="FOU4581" s="151"/>
      <c r="FOV4581" s="151"/>
      <c r="FOW4581" s="151"/>
      <c r="FOX4581" s="151"/>
      <c r="FOY4581" s="151"/>
      <c r="FOZ4581" s="151"/>
      <c r="FPA4581" s="151"/>
      <c r="FPB4581" s="151"/>
      <c r="FPC4581" s="151"/>
      <c r="FPD4581" s="151"/>
      <c r="FPE4581" s="151"/>
      <c r="FPF4581" s="151"/>
      <c r="FPG4581" s="151"/>
      <c r="FPH4581" s="151"/>
      <c r="FPI4581" s="151"/>
      <c r="FPJ4581" s="151"/>
      <c r="FPK4581" s="151"/>
      <c r="FPL4581" s="151"/>
      <c r="FPM4581" s="151"/>
      <c r="FPN4581" s="151"/>
      <c r="FPO4581" s="151"/>
      <c r="FPP4581" s="151"/>
      <c r="FPQ4581" s="151"/>
      <c r="FPR4581" s="151"/>
      <c r="FPS4581" s="151"/>
      <c r="FPT4581" s="151"/>
      <c r="FPU4581" s="151"/>
      <c r="FPV4581" s="151"/>
      <c r="FPW4581" s="151"/>
      <c r="FPX4581" s="151"/>
      <c r="FPY4581" s="151"/>
      <c r="FPZ4581" s="151"/>
      <c r="FQA4581" s="151"/>
      <c r="FQB4581" s="151"/>
      <c r="FQC4581" s="151"/>
      <c r="FQD4581" s="151"/>
      <c r="FQE4581" s="151"/>
      <c r="FQF4581" s="151"/>
      <c r="FQG4581" s="151"/>
      <c r="FQH4581" s="151"/>
      <c r="FQI4581" s="151"/>
      <c r="FQJ4581" s="151"/>
      <c r="FQK4581" s="151"/>
      <c r="FQL4581" s="151"/>
      <c r="FQM4581" s="151"/>
      <c r="FQN4581" s="151"/>
      <c r="FQO4581" s="151"/>
      <c r="FQP4581" s="151"/>
      <c r="FQQ4581" s="151"/>
      <c r="FQR4581" s="151"/>
      <c r="FQS4581" s="151"/>
      <c r="FQT4581" s="151"/>
      <c r="FQU4581" s="151"/>
      <c r="FQV4581" s="151"/>
      <c r="FQW4581" s="151"/>
      <c r="FQX4581" s="151"/>
      <c r="FQY4581" s="151"/>
      <c r="FQZ4581" s="151"/>
      <c r="FRA4581" s="151"/>
      <c r="FRB4581" s="151"/>
      <c r="FRC4581" s="151"/>
      <c r="FRD4581" s="151"/>
      <c r="FRE4581" s="151"/>
      <c r="FRF4581" s="151"/>
      <c r="FRG4581" s="151"/>
      <c r="FRH4581" s="151"/>
      <c r="FRI4581" s="151"/>
      <c r="FRJ4581" s="151"/>
      <c r="FRK4581" s="151"/>
      <c r="FRL4581" s="151"/>
      <c r="FRM4581" s="151"/>
      <c r="FRN4581" s="151"/>
      <c r="FRO4581" s="151"/>
      <c r="FRP4581" s="151"/>
      <c r="FRQ4581" s="151"/>
      <c r="FRR4581" s="151"/>
      <c r="FRS4581" s="151"/>
      <c r="FRT4581" s="151"/>
      <c r="FRU4581" s="151"/>
      <c r="FRV4581" s="151"/>
      <c r="FRW4581" s="151"/>
      <c r="FRX4581" s="151"/>
      <c r="FRY4581" s="151"/>
      <c r="FRZ4581" s="151"/>
      <c r="FSA4581" s="151"/>
      <c r="FSB4581" s="151"/>
      <c r="FSC4581" s="151"/>
      <c r="FSD4581" s="151"/>
      <c r="FSE4581" s="151"/>
      <c r="FSF4581" s="151"/>
      <c r="FSG4581" s="151"/>
      <c r="FSH4581" s="151"/>
      <c r="FSI4581" s="151"/>
      <c r="FSJ4581" s="151"/>
      <c r="FSK4581" s="151"/>
      <c r="FSL4581" s="151"/>
      <c r="FSM4581" s="151"/>
      <c r="FSN4581" s="151"/>
      <c r="FSO4581" s="151"/>
      <c r="FSP4581" s="151"/>
      <c r="FSQ4581" s="151"/>
      <c r="FSR4581" s="151"/>
      <c r="FSS4581" s="151"/>
      <c r="FST4581" s="151"/>
      <c r="FSU4581" s="151"/>
      <c r="FSV4581" s="151"/>
      <c r="FSW4581" s="151"/>
      <c r="FSX4581" s="151"/>
      <c r="FSY4581" s="151"/>
      <c r="FSZ4581" s="151"/>
      <c r="FTA4581" s="151"/>
      <c r="FTB4581" s="151"/>
      <c r="FTC4581" s="151"/>
      <c r="FTD4581" s="151"/>
      <c r="FTE4581" s="151"/>
      <c r="FTF4581" s="151"/>
      <c r="FTG4581" s="151"/>
      <c r="FTH4581" s="151"/>
      <c r="FTI4581" s="151"/>
      <c r="FTJ4581" s="151"/>
      <c r="FTK4581" s="151"/>
      <c r="FTL4581" s="151"/>
      <c r="FTM4581" s="151"/>
      <c r="FTN4581" s="151"/>
      <c r="FTO4581" s="151"/>
      <c r="FTP4581" s="151"/>
      <c r="FTQ4581" s="151"/>
      <c r="FTR4581" s="151"/>
      <c r="FTS4581" s="151"/>
      <c r="FTT4581" s="151"/>
      <c r="FTU4581" s="151"/>
      <c r="FTV4581" s="151"/>
      <c r="FTW4581" s="151"/>
      <c r="FTX4581" s="151"/>
      <c r="FTY4581" s="151"/>
      <c r="FTZ4581" s="151"/>
      <c r="FUA4581" s="151"/>
      <c r="FUB4581" s="151"/>
      <c r="FUC4581" s="151"/>
      <c r="FUD4581" s="151"/>
      <c r="FUE4581" s="151"/>
      <c r="FUF4581" s="151"/>
      <c r="FUG4581" s="151"/>
      <c r="FUH4581" s="151"/>
      <c r="FUI4581" s="151"/>
      <c r="FUJ4581" s="151"/>
      <c r="FUK4581" s="151"/>
      <c r="FUL4581" s="151"/>
      <c r="FUM4581" s="151"/>
      <c r="FUN4581" s="151"/>
      <c r="FUO4581" s="151"/>
      <c r="FUP4581" s="151"/>
      <c r="FUQ4581" s="151"/>
      <c r="FUR4581" s="151"/>
      <c r="FUS4581" s="151"/>
      <c r="FUT4581" s="151"/>
      <c r="FUU4581" s="151"/>
      <c r="FUV4581" s="151"/>
      <c r="FUW4581" s="151"/>
      <c r="FUX4581" s="151"/>
      <c r="FUY4581" s="151"/>
      <c r="FUZ4581" s="151"/>
      <c r="FVA4581" s="151"/>
      <c r="FVB4581" s="151"/>
      <c r="FVC4581" s="151"/>
      <c r="FVD4581" s="151"/>
      <c r="FVE4581" s="151"/>
      <c r="FVF4581" s="151"/>
      <c r="FVG4581" s="151"/>
      <c r="FVH4581" s="151"/>
      <c r="FVI4581" s="151"/>
      <c r="FVJ4581" s="151"/>
      <c r="FVK4581" s="151"/>
      <c r="FVL4581" s="151"/>
      <c r="FVM4581" s="151"/>
      <c r="FVN4581" s="151"/>
      <c r="FVO4581" s="151"/>
      <c r="FVP4581" s="151"/>
      <c r="FVQ4581" s="151"/>
      <c r="FVR4581" s="151"/>
      <c r="FVS4581" s="151"/>
      <c r="FVT4581" s="151"/>
      <c r="FVU4581" s="151"/>
      <c r="FVV4581" s="151"/>
      <c r="FVW4581" s="151"/>
      <c r="FVX4581" s="151"/>
      <c r="FVY4581" s="151"/>
      <c r="FVZ4581" s="151"/>
      <c r="FWA4581" s="151"/>
      <c r="FWB4581" s="151"/>
      <c r="FWC4581" s="151"/>
      <c r="FWD4581" s="151"/>
      <c r="FWE4581" s="151"/>
      <c r="FWF4581" s="151"/>
      <c r="FWG4581" s="151"/>
      <c r="FWH4581" s="151"/>
      <c r="FWI4581" s="151"/>
      <c r="FWJ4581" s="151"/>
      <c r="FWK4581" s="151"/>
      <c r="FWL4581" s="151"/>
      <c r="FWM4581" s="151"/>
      <c r="FWN4581" s="151"/>
      <c r="FWO4581" s="151"/>
      <c r="FWP4581" s="151"/>
      <c r="FWQ4581" s="151"/>
      <c r="FWR4581" s="151"/>
      <c r="FWS4581" s="151"/>
      <c r="FWT4581" s="151"/>
      <c r="FWU4581" s="151"/>
      <c r="FWV4581" s="151"/>
      <c r="FWW4581" s="151"/>
      <c r="FWX4581" s="151"/>
      <c r="FWY4581" s="151"/>
      <c r="FWZ4581" s="151"/>
      <c r="FXA4581" s="151"/>
      <c r="FXB4581" s="151"/>
      <c r="FXC4581" s="151"/>
      <c r="FXD4581" s="151"/>
      <c r="FXE4581" s="151"/>
      <c r="FXF4581" s="151"/>
      <c r="FXG4581" s="151"/>
      <c r="FXH4581" s="151"/>
      <c r="FXI4581" s="151"/>
      <c r="FXJ4581" s="151"/>
      <c r="FXK4581" s="151"/>
      <c r="FXL4581" s="151"/>
      <c r="FXM4581" s="151"/>
      <c r="FXN4581" s="151"/>
      <c r="FXO4581" s="151"/>
      <c r="FXP4581" s="151"/>
      <c r="FXQ4581" s="151"/>
      <c r="FXR4581" s="151"/>
      <c r="FXS4581" s="151"/>
      <c r="FXT4581" s="151"/>
      <c r="FXU4581" s="151"/>
      <c r="FXV4581" s="151"/>
      <c r="FXW4581" s="151"/>
      <c r="FXX4581" s="151"/>
      <c r="FXY4581" s="151"/>
      <c r="FXZ4581" s="151"/>
      <c r="FYA4581" s="151"/>
      <c r="FYB4581" s="151"/>
      <c r="FYC4581" s="151"/>
      <c r="FYD4581" s="151"/>
      <c r="FYE4581" s="151"/>
      <c r="FYF4581" s="151"/>
      <c r="FYG4581" s="151"/>
      <c r="FYH4581" s="151"/>
      <c r="FYI4581" s="151"/>
      <c r="FYJ4581" s="151"/>
      <c r="FYK4581" s="151"/>
      <c r="FYL4581" s="151"/>
      <c r="FYM4581" s="151"/>
      <c r="FYN4581" s="151"/>
      <c r="FYO4581" s="151"/>
      <c r="FYP4581" s="151"/>
      <c r="FYQ4581" s="151"/>
      <c r="FYR4581" s="151"/>
      <c r="FYS4581" s="151"/>
      <c r="FYT4581" s="151"/>
      <c r="FYU4581" s="151"/>
      <c r="FYV4581" s="151"/>
      <c r="FYW4581" s="151"/>
      <c r="FYX4581" s="151"/>
      <c r="FYY4581" s="151"/>
      <c r="FYZ4581" s="151"/>
      <c r="FZA4581" s="151"/>
      <c r="FZB4581" s="151"/>
      <c r="FZC4581" s="151"/>
      <c r="FZD4581" s="151"/>
      <c r="FZE4581" s="151"/>
      <c r="FZF4581" s="151"/>
      <c r="FZG4581" s="151"/>
      <c r="FZH4581" s="151"/>
      <c r="FZI4581" s="151"/>
      <c r="FZJ4581" s="151"/>
      <c r="FZK4581" s="151"/>
      <c r="FZL4581" s="151"/>
      <c r="FZM4581" s="151"/>
      <c r="FZN4581" s="151"/>
      <c r="FZO4581" s="151"/>
      <c r="FZP4581" s="151"/>
      <c r="FZQ4581" s="151"/>
      <c r="FZR4581" s="151"/>
      <c r="FZS4581" s="151"/>
      <c r="FZT4581" s="151"/>
      <c r="FZU4581" s="151"/>
      <c r="FZV4581" s="151"/>
      <c r="FZW4581" s="151"/>
      <c r="FZX4581" s="151"/>
      <c r="FZY4581" s="151"/>
      <c r="FZZ4581" s="151"/>
      <c r="GAA4581" s="151"/>
      <c r="GAB4581" s="151"/>
      <c r="GAC4581" s="151"/>
      <c r="GAD4581" s="151"/>
      <c r="GAE4581" s="151"/>
      <c r="GAF4581" s="151"/>
      <c r="GAG4581" s="151"/>
      <c r="GAH4581" s="151"/>
      <c r="GAI4581" s="151"/>
      <c r="GAJ4581" s="151"/>
      <c r="GAK4581" s="151"/>
      <c r="GAL4581" s="151"/>
      <c r="GAM4581" s="151"/>
      <c r="GAN4581" s="151"/>
      <c r="GAO4581" s="151"/>
      <c r="GAP4581" s="151"/>
      <c r="GAQ4581" s="151"/>
      <c r="GAR4581" s="151"/>
      <c r="GAS4581" s="151"/>
      <c r="GAT4581" s="151"/>
      <c r="GAU4581" s="151"/>
      <c r="GAV4581" s="151"/>
      <c r="GAW4581" s="151"/>
      <c r="GAX4581" s="151"/>
      <c r="GAY4581" s="151"/>
      <c r="GAZ4581" s="151"/>
      <c r="GBA4581" s="151"/>
      <c r="GBB4581" s="151"/>
      <c r="GBC4581" s="151"/>
      <c r="GBD4581" s="151"/>
      <c r="GBE4581" s="151"/>
      <c r="GBF4581" s="151"/>
      <c r="GBG4581" s="151"/>
      <c r="GBH4581" s="151"/>
      <c r="GBI4581" s="151"/>
      <c r="GBJ4581" s="151"/>
      <c r="GBK4581" s="151"/>
      <c r="GBL4581" s="151"/>
      <c r="GBM4581" s="151"/>
      <c r="GBN4581" s="151"/>
      <c r="GBO4581" s="151"/>
      <c r="GBP4581" s="151"/>
      <c r="GBQ4581" s="151"/>
      <c r="GBR4581" s="151"/>
      <c r="GBS4581" s="151"/>
      <c r="GBT4581" s="151"/>
      <c r="GBU4581" s="151"/>
      <c r="GBV4581" s="151"/>
      <c r="GBW4581" s="151"/>
      <c r="GBX4581" s="151"/>
      <c r="GBY4581" s="151"/>
      <c r="GBZ4581" s="151"/>
      <c r="GCA4581" s="151"/>
      <c r="GCB4581" s="151"/>
      <c r="GCC4581" s="151"/>
      <c r="GCD4581" s="151"/>
      <c r="GCE4581" s="151"/>
      <c r="GCF4581" s="151"/>
      <c r="GCG4581" s="151"/>
      <c r="GCH4581" s="151"/>
      <c r="GCI4581" s="151"/>
      <c r="GCJ4581" s="151"/>
      <c r="GCK4581" s="151"/>
      <c r="GCL4581" s="151"/>
      <c r="GCM4581" s="151"/>
      <c r="GCN4581" s="151"/>
      <c r="GCO4581" s="151"/>
      <c r="GCP4581" s="151"/>
      <c r="GCQ4581" s="151"/>
      <c r="GCR4581" s="151"/>
      <c r="GCS4581" s="151"/>
      <c r="GCT4581" s="151"/>
      <c r="GCU4581" s="151"/>
      <c r="GCV4581" s="151"/>
      <c r="GCW4581" s="151"/>
      <c r="GCX4581" s="151"/>
      <c r="GCY4581" s="151"/>
      <c r="GCZ4581" s="151"/>
      <c r="GDA4581" s="151"/>
      <c r="GDB4581" s="151"/>
      <c r="GDC4581" s="151"/>
      <c r="GDD4581" s="151"/>
      <c r="GDE4581" s="151"/>
      <c r="GDF4581" s="151"/>
      <c r="GDG4581" s="151"/>
      <c r="GDH4581" s="151"/>
      <c r="GDI4581" s="151"/>
      <c r="GDJ4581" s="151"/>
      <c r="GDK4581" s="151"/>
      <c r="GDL4581" s="151"/>
      <c r="GDM4581" s="151"/>
      <c r="GDN4581" s="151"/>
      <c r="GDO4581" s="151"/>
      <c r="GDP4581" s="151"/>
      <c r="GDQ4581" s="151"/>
      <c r="GDR4581" s="151"/>
      <c r="GDS4581" s="151"/>
      <c r="GDT4581" s="151"/>
      <c r="GDU4581" s="151"/>
      <c r="GDV4581" s="151"/>
      <c r="GDW4581" s="151"/>
      <c r="GDX4581" s="151"/>
      <c r="GDY4581" s="151"/>
      <c r="GDZ4581" s="151"/>
      <c r="GEA4581" s="151"/>
      <c r="GEB4581" s="151"/>
      <c r="GEC4581" s="151"/>
      <c r="GED4581" s="151"/>
      <c r="GEE4581" s="151"/>
      <c r="GEF4581" s="151"/>
      <c r="GEG4581" s="151"/>
      <c r="GEH4581" s="151"/>
      <c r="GEI4581" s="151"/>
      <c r="GEJ4581" s="151"/>
      <c r="GEK4581" s="151"/>
      <c r="GEL4581" s="151"/>
      <c r="GEM4581" s="151"/>
      <c r="GEN4581" s="151"/>
      <c r="GEO4581" s="151"/>
      <c r="GEP4581" s="151"/>
      <c r="GEQ4581" s="151"/>
      <c r="GER4581" s="151"/>
      <c r="GES4581" s="151"/>
      <c r="GET4581" s="151"/>
      <c r="GEU4581" s="151"/>
      <c r="GEV4581" s="151"/>
      <c r="GEW4581" s="151"/>
      <c r="GEX4581" s="151"/>
      <c r="GEY4581" s="151"/>
      <c r="GEZ4581" s="151"/>
      <c r="GFA4581" s="151"/>
      <c r="GFB4581" s="151"/>
      <c r="GFC4581" s="151"/>
      <c r="GFD4581" s="151"/>
      <c r="GFE4581" s="151"/>
      <c r="GFF4581" s="151"/>
      <c r="GFG4581" s="151"/>
      <c r="GFH4581" s="151"/>
      <c r="GFI4581" s="151"/>
      <c r="GFJ4581" s="151"/>
      <c r="GFK4581" s="151"/>
      <c r="GFL4581" s="151"/>
      <c r="GFM4581" s="151"/>
      <c r="GFN4581" s="151"/>
      <c r="GFO4581" s="151"/>
      <c r="GFP4581" s="151"/>
      <c r="GFQ4581" s="151"/>
      <c r="GFR4581" s="151"/>
      <c r="GFS4581" s="151"/>
      <c r="GFT4581" s="151"/>
      <c r="GFU4581" s="151"/>
      <c r="GFV4581" s="151"/>
      <c r="GFW4581" s="151"/>
      <c r="GFX4581" s="151"/>
      <c r="GFY4581" s="151"/>
      <c r="GFZ4581" s="151"/>
      <c r="GGA4581" s="151"/>
      <c r="GGB4581" s="151"/>
      <c r="GGC4581" s="151"/>
      <c r="GGD4581" s="151"/>
      <c r="GGE4581" s="151"/>
      <c r="GGF4581" s="151"/>
      <c r="GGG4581" s="151"/>
      <c r="GGH4581" s="151"/>
      <c r="GGI4581" s="151"/>
      <c r="GGJ4581" s="151"/>
      <c r="GGK4581" s="151"/>
      <c r="GGL4581" s="151"/>
      <c r="GGM4581" s="151"/>
      <c r="GGN4581" s="151"/>
      <c r="GGO4581" s="151"/>
      <c r="GGP4581" s="151"/>
      <c r="GGQ4581" s="151"/>
      <c r="GGR4581" s="151"/>
      <c r="GGS4581" s="151"/>
      <c r="GGT4581" s="151"/>
      <c r="GGU4581" s="151"/>
      <c r="GGV4581" s="151"/>
      <c r="GGW4581" s="151"/>
      <c r="GGX4581" s="151"/>
      <c r="GGY4581" s="151"/>
      <c r="GGZ4581" s="151"/>
      <c r="GHA4581" s="151"/>
      <c r="GHB4581" s="151"/>
      <c r="GHC4581" s="151"/>
      <c r="GHD4581" s="151"/>
      <c r="GHE4581" s="151"/>
      <c r="GHF4581" s="151"/>
      <c r="GHG4581" s="151"/>
      <c r="GHH4581" s="151"/>
      <c r="GHI4581" s="151"/>
      <c r="GHJ4581" s="151"/>
      <c r="GHK4581" s="151"/>
      <c r="GHL4581" s="151"/>
      <c r="GHM4581" s="151"/>
      <c r="GHN4581" s="151"/>
      <c r="GHO4581" s="151"/>
      <c r="GHP4581" s="151"/>
      <c r="GHQ4581" s="151"/>
      <c r="GHR4581" s="151"/>
      <c r="GHS4581" s="151"/>
      <c r="GHT4581" s="151"/>
      <c r="GHU4581" s="151"/>
      <c r="GHV4581" s="151"/>
      <c r="GHW4581" s="151"/>
      <c r="GHX4581" s="151"/>
      <c r="GHY4581" s="151"/>
      <c r="GHZ4581" s="151"/>
      <c r="GIA4581" s="151"/>
      <c r="GIB4581" s="151"/>
      <c r="GIC4581" s="151"/>
      <c r="GID4581" s="151"/>
      <c r="GIE4581" s="151"/>
      <c r="GIF4581" s="151"/>
      <c r="GIG4581" s="151"/>
      <c r="GIH4581" s="151"/>
      <c r="GII4581" s="151"/>
      <c r="GIJ4581" s="151"/>
      <c r="GIK4581" s="151"/>
      <c r="GIL4581" s="151"/>
      <c r="GIM4581" s="151"/>
      <c r="GIN4581" s="151"/>
      <c r="GIO4581" s="151"/>
      <c r="GIP4581" s="151"/>
      <c r="GIQ4581" s="151"/>
      <c r="GIR4581" s="151"/>
      <c r="GIS4581" s="151"/>
      <c r="GIT4581" s="151"/>
      <c r="GIU4581" s="151"/>
      <c r="GIV4581" s="151"/>
      <c r="GIW4581" s="151"/>
      <c r="GIX4581" s="151"/>
      <c r="GIY4581" s="151"/>
      <c r="GIZ4581" s="151"/>
      <c r="GJA4581" s="151"/>
      <c r="GJB4581" s="151"/>
      <c r="GJC4581" s="151"/>
      <c r="GJD4581" s="151"/>
      <c r="GJE4581" s="151"/>
      <c r="GJF4581" s="151"/>
      <c r="GJG4581" s="151"/>
      <c r="GJH4581" s="151"/>
      <c r="GJI4581" s="151"/>
      <c r="GJJ4581" s="151"/>
      <c r="GJK4581" s="151"/>
      <c r="GJL4581" s="151"/>
      <c r="GJM4581" s="151"/>
      <c r="GJN4581" s="151"/>
      <c r="GJO4581" s="151"/>
      <c r="GJP4581" s="151"/>
      <c r="GJQ4581" s="151"/>
      <c r="GJR4581" s="151"/>
      <c r="GJS4581" s="151"/>
      <c r="GJT4581" s="151"/>
      <c r="GJU4581" s="151"/>
      <c r="GJV4581" s="151"/>
      <c r="GJW4581" s="151"/>
      <c r="GJX4581" s="151"/>
      <c r="GJY4581" s="151"/>
      <c r="GJZ4581" s="151"/>
      <c r="GKA4581" s="151"/>
      <c r="GKB4581" s="151"/>
      <c r="GKC4581" s="151"/>
      <c r="GKD4581" s="151"/>
      <c r="GKE4581" s="151"/>
      <c r="GKF4581" s="151"/>
      <c r="GKG4581" s="151"/>
      <c r="GKH4581" s="151"/>
      <c r="GKI4581" s="151"/>
      <c r="GKJ4581" s="151"/>
      <c r="GKK4581" s="151"/>
      <c r="GKL4581" s="151"/>
      <c r="GKM4581" s="151"/>
      <c r="GKN4581" s="151"/>
      <c r="GKO4581" s="151"/>
      <c r="GKP4581" s="151"/>
      <c r="GKQ4581" s="151"/>
      <c r="GKR4581" s="151"/>
      <c r="GKS4581" s="151"/>
      <c r="GKT4581" s="151"/>
      <c r="GKU4581" s="151"/>
      <c r="GKV4581" s="151"/>
      <c r="GKW4581" s="151"/>
      <c r="GKX4581" s="151"/>
      <c r="GKY4581" s="151"/>
      <c r="GKZ4581" s="151"/>
      <c r="GLA4581" s="151"/>
      <c r="GLB4581" s="151"/>
      <c r="GLC4581" s="151"/>
      <c r="GLD4581" s="151"/>
      <c r="GLE4581" s="151"/>
      <c r="GLF4581" s="151"/>
      <c r="GLG4581" s="151"/>
      <c r="GLH4581" s="151"/>
      <c r="GLI4581" s="151"/>
      <c r="GLJ4581" s="151"/>
      <c r="GLK4581" s="151"/>
      <c r="GLL4581" s="151"/>
      <c r="GLM4581" s="151"/>
      <c r="GLN4581" s="151"/>
      <c r="GLO4581" s="151"/>
      <c r="GLP4581" s="151"/>
      <c r="GLQ4581" s="151"/>
      <c r="GLR4581" s="151"/>
      <c r="GLS4581" s="151"/>
      <c r="GLT4581" s="151"/>
      <c r="GLU4581" s="151"/>
      <c r="GLV4581" s="151"/>
      <c r="GLW4581" s="151"/>
      <c r="GLX4581" s="151"/>
      <c r="GLY4581" s="151"/>
      <c r="GLZ4581" s="151"/>
      <c r="GMA4581" s="151"/>
      <c r="GMB4581" s="151"/>
      <c r="GMC4581" s="151"/>
      <c r="GMD4581" s="151"/>
      <c r="GME4581" s="151"/>
      <c r="GMF4581" s="151"/>
      <c r="GMG4581" s="151"/>
      <c r="GMH4581" s="151"/>
      <c r="GMI4581" s="151"/>
      <c r="GMJ4581" s="151"/>
      <c r="GMK4581" s="151"/>
      <c r="GML4581" s="151"/>
      <c r="GMM4581" s="151"/>
      <c r="GMN4581" s="151"/>
      <c r="GMO4581" s="151"/>
      <c r="GMP4581" s="151"/>
      <c r="GMQ4581" s="151"/>
      <c r="GMR4581" s="151"/>
      <c r="GMS4581" s="151"/>
      <c r="GMT4581" s="151"/>
      <c r="GMU4581" s="151"/>
      <c r="GMV4581" s="151"/>
      <c r="GMW4581" s="151"/>
      <c r="GMX4581" s="151"/>
      <c r="GMY4581" s="151"/>
      <c r="GMZ4581" s="151"/>
      <c r="GNA4581" s="151"/>
      <c r="GNB4581" s="151"/>
      <c r="GNC4581" s="151"/>
      <c r="GND4581" s="151"/>
      <c r="GNE4581" s="151"/>
      <c r="GNF4581" s="151"/>
      <c r="GNG4581" s="151"/>
      <c r="GNH4581" s="151"/>
      <c r="GNI4581" s="151"/>
      <c r="GNJ4581" s="151"/>
      <c r="GNK4581" s="151"/>
      <c r="GNL4581" s="151"/>
      <c r="GNM4581" s="151"/>
      <c r="GNN4581" s="151"/>
      <c r="GNO4581" s="151"/>
      <c r="GNP4581" s="151"/>
      <c r="GNQ4581" s="151"/>
      <c r="GNR4581" s="151"/>
      <c r="GNS4581" s="151"/>
      <c r="GNT4581" s="151"/>
      <c r="GNU4581" s="151"/>
      <c r="GNV4581" s="151"/>
      <c r="GNW4581" s="151"/>
      <c r="GNX4581" s="151"/>
      <c r="GNY4581" s="151"/>
      <c r="GNZ4581" s="151"/>
      <c r="GOA4581" s="151"/>
      <c r="GOB4581" s="151"/>
      <c r="GOC4581" s="151"/>
      <c r="GOD4581" s="151"/>
      <c r="GOE4581" s="151"/>
      <c r="GOF4581" s="151"/>
      <c r="GOG4581" s="151"/>
      <c r="GOH4581" s="151"/>
      <c r="GOI4581" s="151"/>
      <c r="GOJ4581" s="151"/>
      <c r="GOK4581" s="151"/>
      <c r="GOL4581" s="151"/>
      <c r="GOM4581" s="151"/>
      <c r="GON4581" s="151"/>
      <c r="GOO4581" s="151"/>
      <c r="GOP4581" s="151"/>
      <c r="GOQ4581" s="151"/>
      <c r="GOR4581" s="151"/>
      <c r="GOS4581" s="151"/>
      <c r="GOT4581" s="151"/>
      <c r="GOU4581" s="151"/>
      <c r="GOV4581" s="151"/>
      <c r="GOW4581" s="151"/>
      <c r="GOX4581" s="151"/>
      <c r="GOY4581" s="151"/>
      <c r="GOZ4581" s="151"/>
      <c r="GPA4581" s="151"/>
      <c r="GPB4581" s="151"/>
      <c r="GPC4581" s="151"/>
      <c r="GPD4581" s="151"/>
      <c r="GPE4581" s="151"/>
      <c r="GPF4581" s="151"/>
      <c r="GPG4581" s="151"/>
      <c r="GPH4581" s="151"/>
      <c r="GPI4581" s="151"/>
      <c r="GPJ4581" s="151"/>
      <c r="GPK4581" s="151"/>
      <c r="GPL4581" s="151"/>
      <c r="GPM4581" s="151"/>
      <c r="GPN4581" s="151"/>
      <c r="GPO4581" s="151"/>
      <c r="GPP4581" s="151"/>
      <c r="GPQ4581" s="151"/>
      <c r="GPR4581" s="151"/>
      <c r="GPS4581" s="151"/>
      <c r="GPT4581" s="151"/>
      <c r="GPU4581" s="151"/>
      <c r="GPV4581" s="151"/>
      <c r="GPW4581" s="151"/>
      <c r="GPX4581" s="151"/>
      <c r="GPY4581" s="151"/>
      <c r="GPZ4581" s="151"/>
      <c r="GQA4581" s="151"/>
      <c r="GQB4581" s="151"/>
      <c r="GQC4581" s="151"/>
      <c r="GQD4581" s="151"/>
      <c r="GQE4581" s="151"/>
      <c r="GQF4581" s="151"/>
      <c r="GQG4581" s="151"/>
      <c r="GQH4581" s="151"/>
      <c r="GQI4581" s="151"/>
      <c r="GQJ4581" s="151"/>
      <c r="GQK4581" s="151"/>
      <c r="GQL4581" s="151"/>
      <c r="GQM4581" s="151"/>
      <c r="GQN4581" s="151"/>
      <c r="GQO4581" s="151"/>
      <c r="GQP4581" s="151"/>
      <c r="GQQ4581" s="151"/>
      <c r="GQR4581" s="151"/>
      <c r="GQS4581" s="151"/>
      <c r="GQT4581" s="151"/>
      <c r="GQU4581" s="151"/>
      <c r="GQV4581" s="151"/>
      <c r="GQW4581" s="151"/>
      <c r="GQX4581" s="151"/>
      <c r="GQY4581" s="151"/>
      <c r="GQZ4581" s="151"/>
      <c r="GRA4581" s="151"/>
      <c r="GRB4581" s="151"/>
      <c r="GRC4581" s="151"/>
      <c r="GRD4581" s="151"/>
      <c r="GRE4581" s="151"/>
      <c r="GRF4581" s="151"/>
      <c r="GRG4581" s="151"/>
      <c r="GRH4581" s="151"/>
      <c r="GRI4581" s="151"/>
      <c r="GRJ4581" s="151"/>
      <c r="GRK4581" s="151"/>
      <c r="GRL4581" s="151"/>
      <c r="GRM4581" s="151"/>
      <c r="GRN4581" s="151"/>
      <c r="GRO4581" s="151"/>
      <c r="GRP4581" s="151"/>
      <c r="GRQ4581" s="151"/>
      <c r="GRR4581" s="151"/>
      <c r="GRS4581" s="151"/>
      <c r="GRT4581" s="151"/>
      <c r="GRU4581" s="151"/>
      <c r="GRV4581" s="151"/>
      <c r="GRW4581" s="151"/>
      <c r="GRX4581" s="151"/>
      <c r="GRY4581" s="151"/>
      <c r="GRZ4581" s="151"/>
      <c r="GSA4581" s="151"/>
      <c r="GSB4581" s="151"/>
      <c r="GSC4581" s="151"/>
      <c r="GSD4581" s="151"/>
      <c r="GSE4581" s="151"/>
      <c r="GSF4581" s="151"/>
      <c r="GSG4581" s="151"/>
      <c r="GSH4581" s="151"/>
      <c r="GSI4581" s="151"/>
      <c r="GSJ4581" s="151"/>
      <c r="GSK4581" s="151"/>
      <c r="GSL4581" s="151"/>
      <c r="GSM4581" s="151"/>
      <c r="GSN4581" s="151"/>
      <c r="GSO4581" s="151"/>
      <c r="GSP4581" s="151"/>
      <c r="GSQ4581" s="151"/>
      <c r="GSR4581" s="151"/>
      <c r="GSS4581" s="151"/>
      <c r="GST4581" s="151"/>
      <c r="GSU4581" s="151"/>
      <c r="GSV4581" s="151"/>
      <c r="GSW4581" s="151"/>
      <c r="GSX4581" s="151"/>
      <c r="GSY4581" s="151"/>
      <c r="GSZ4581" s="151"/>
      <c r="GTA4581" s="151"/>
      <c r="GTB4581" s="151"/>
      <c r="GTC4581" s="151"/>
      <c r="GTD4581" s="151"/>
      <c r="GTE4581" s="151"/>
      <c r="GTF4581" s="151"/>
      <c r="GTG4581" s="151"/>
      <c r="GTH4581" s="151"/>
      <c r="GTI4581" s="151"/>
      <c r="GTJ4581" s="151"/>
      <c r="GTK4581" s="151"/>
      <c r="GTL4581" s="151"/>
      <c r="GTM4581" s="151"/>
      <c r="GTN4581" s="151"/>
      <c r="GTO4581" s="151"/>
      <c r="GTP4581" s="151"/>
      <c r="GTQ4581" s="151"/>
      <c r="GTR4581" s="151"/>
      <c r="GTS4581" s="151"/>
      <c r="GTT4581" s="151"/>
      <c r="GTU4581" s="151"/>
      <c r="GTV4581" s="151"/>
      <c r="GTW4581" s="151"/>
      <c r="GTX4581" s="151"/>
      <c r="GTY4581" s="151"/>
      <c r="GTZ4581" s="151"/>
      <c r="GUA4581" s="151"/>
      <c r="GUB4581" s="151"/>
      <c r="GUC4581" s="151"/>
      <c r="GUD4581" s="151"/>
      <c r="GUE4581" s="151"/>
      <c r="GUF4581" s="151"/>
      <c r="GUG4581" s="151"/>
      <c r="GUH4581" s="151"/>
      <c r="GUI4581" s="151"/>
      <c r="GUJ4581" s="151"/>
      <c r="GUK4581" s="151"/>
      <c r="GUL4581" s="151"/>
      <c r="GUM4581" s="151"/>
      <c r="GUN4581" s="151"/>
      <c r="GUO4581" s="151"/>
      <c r="GUP4581" s="151"/>
      <c r="GUQ4581" s="151"/>
      <c r="GUR4581" s="151"/>
      <c r="GUS4581" s="151"/>
      <c r="GUT4581" s="151"/>
      <c r="GUU4581" s="151"/>
      <c r="GUV4581" s="151"/>
      <c r="GUW4581" s="151"/>
      <c r="GUX4581" s="151"/>
      <c r="GUY4581" s="151"/>
      <c r="GUZ4581" s="151"/>
      <c r="GVA4581" s="151"/>
      <c r="GVB4581" s="151"/>
      <c r="GVC4581" s="151"/>
      <c r="GVD4581" s="151"/>
      <c r="GVE4581" s="151"/>
      <c r="GVF4581" s="151"/>
      <c r="GVG4581" s="151"/>
      <c r="GVH4581" s="151"/>
      <c r="GVI4581" s="151"/>
      <c r="GVJ4581" s="151"/>
      <c r="GVK4581" s="151"/>
      <c r="GVL4581" s="151"/>
      <c r="GVM4581" s="151"/>
      <c r="GVN4581" s="151"/>
      <c r="GVO4581" s="151"/>
      <c r="GVP4581" s="151"/>
      <c r="GVQ4581" s="151"/>
      <c r="GVR4581" s="151"/>
      <c r="GVS4581" s="151"/>
      <c r="GVT4581" s="151"/>
      <c r="GVU4581" s="151"/>
      <c r="GVV4581" s="151"/>
      <c r="GVW4581" s="151"/>
      <c r="GVX4581" s="151"/>
      <c r="GVY4581" s="151"/>
      <c r="GVZ4581" s="151"/>
      <c r="GWA4581" s="151"/>
      <c r="GWB4581" s="151"/>
      <c r="GWC4581" s="151"/>
      <c r="GWD4581" s="151"/>
      <c r="GWE4581" s="151"/>
      <c r="GWF4581" s="151"/>
      <c r="GWG4581" s="151"/>
      <c r="GWH4581" s="151"/>
      <c r="GWI4581" s="151"/>
      <c r="GWJ4581" s="151"/>
      <c r="GWK4581" s="151"/>
      <c r="GWL4581" s="151"/>
      <c r="GWM4581" s="151"/>
      <c r="GWN4581" s="151"/>
      <c r="GWO4581" s="151"/>
      <c r="GWP4581" s="151"/>
      <c r="GWQ4581" s="151"/>
      <c r="GWR4581" s="151"/>
      <c r="GWS4581" s="151"/>
      <c r="GWT4581" s="151"/>
      <c r="GWU4581" s="151"/>
      <c r="GWV4581" s="151"/>
      <c r="GWW4581" s="151"/>
      <c r="GWX4581" s="151"/>
      <c r="GWY4581" s="151"/>
      <c r="GWZ4581" s="151"/>
      <c r="GXA4581" s="151"/>
      <c r="GXB4581" s="151"/>
      <c r="GXC4581" s="151"/>
      <c r="GXD4581" s="151"/>
      <c r="GXE4581" s="151"/>
      <c r="GXF4581" s="151"/>
      <c r="GXG4581" s="151"/>
      <c r="GXH4581" s="151"/>
      <c r="GXI4581" s="151"/>
      <c r="GXJ4581" s="151"/>
      <c r="GXK4581" s="151"/>
      <c r="GXL4581" s="151"/>
      <c r="GXM4581" s="151"/>
      <c r="GXN4581" s="151"/>
      <c r="GXO4581" s="151"/>
      <c r="GXP4581" s="151"/>
      <c r="GXQ4581" s="151"/>
      <c r="GXR4581" s="151"/>
      <c r="GXS4581" s="151"/>
      <c r="GXT4581" s="151"/>
      <c r="GXU4581" s="151"/>
      <c r="GXV4581" s="151"/>
      <c r="GXW4581" s="151"/>
      <c r="GXX4581" s="151"/>
      <c r="GXY4581" s="151"/>
      <c r="GXZ4581" s="151"/>
      <c r="GYA4581" s="151"/>
      <c r="GYB4581" s="151"/>
      <c r="GYC4581" s="151"/>
      <c r="GYD4581" s="151"/>
      <c r="GYE4581" s="151"/>
      <c r="GYF4581" s="151"/>
      <c r="GYG4581" s="151"/>
      <c r="GYH4581" s="151"/>
      <c r="GYI4581" s="151"/>
      <c r="GYJ4581" s="151"/>
      <c r="GYK4581" s="151"/>
      <c r="GYL4581" s="151"/>
      <c r="GYM4581" s="151"/>
      <c r="GYN4581" s="151"/>
      <c r="GYO4581" s="151"/>
      <c r="GYP4581" s="151"/>
      <c r="GYQ4581" s="151"/>
      <c r="GYR4581" s="151"/>
      <c r="GYS4581" s="151"/>
      <c r="GYT4581" s="151"/>
      <c r="GYU4581" s="151"/>
      <c r="GYV4581" s="151"/>
      <c r="GYW4581" s="151"/>
      <c r="GYX4581" s="151"/>
      <c r="GYY4581" s="151"/>
      <c r="GYZ4581" s="151"/>
      <c r="GZA4581" s="151"/>
      <c r="GZB4581" s="151"/>
      <c r="GZC4581" s="151"/>
      <c r="GZD4581" s="151"/>
      <c r="GZE4581" s="151"/>
      <c r="GZF4581" s="151"/>
      <c r="GZG4581" s="151"/>
      <c r="GZH4581" s="151"/>
      <c r="GZI4581" s="151"/>
      <c r="GZJ4581" s="151"/>
      <c r="GZK4581" s="151"/>
      <c r="GZL4581" s="151"/>
      <c r="GZM4581" s="151"/>
      <c r="GZN4581" s="151"/>
      <c r="GZO4581" s="151"/>
      <c r="GZP4581" s="151"/>
      <c r="GZQ4581" s="151"/>
      <c r="GZR4581" s="151"/>
      <c r="GZS4581" s="151"/>
      <c r="GZT4581" s="151"/>
      <c r="GZU4581" s="151"/>
      <c r="GZV4581" s="151"/>
      <c r="GZW4581" s="151"/>
      <c r="GZX4581" s="151"/>
      <c r="GZY4581" s="151"/>
      <c r="GZZ4581" s="151"/>
      <c r="HAA4581" s="151"/>
      <c r="HAB4581" s="151"/>
      <c r="HAC4581" s="151"/>
      <c r="HAD4581" s="151"/>
      <c r="HAE4581" s="151"/>
      <c r="HAF4581" s="151"/>
      <c r="HAG4581" s="151"/>
      <c r="HAH4581" s="151"/>
      <c r="HAI4581" s="151"/>
      <c r="HAJ4581" s="151"/>
      <c r="HAK4581" s="151"/>
      <c r="HAL4581" s="151"/>
      <c r="HAM4581" s="151"/>
      <c r="HAN4581" s="151"/>
      <c r="HAO4581" s="151"/>
      <c r="HAP4581" s="151"/>
      <c r="HAQ4581" s="151"/>
      <c r="HAR4581" s="151"/>
      <c r="HAS4581" s="151"/>
      <c r="HAT4581" s="151"/>
      <c r="HAU4581" s="151"/>
      <c r="HAV4581" s="151"/>
      <c r="HAW4581" s="151"/>
      <c r="HAX4581" s="151"/>
      <c r="HAY4581" s="151"/>
      <c r="HAZ4581" s="151"/>
      <c r="HBA4581" s="151"/>
      <c r="HBB4581" s="151"/>
      <c r="HBC4581" s="151"/>
      <c r="HBD4581" s="151"/>
      <c r="HBE4581" s="151"/>
      <c r="HBF4581" s="151"/>
      <c r="HBG4581" s="151"/>
      <c r="HBH4581" s="151"/>
      <c r="HBI4581" s="151"/>
      <c r="HBJ4581" s="151"/>
      <c r="HBK4581" s="151"/>
      <c r="HBL4581" s="151"/>
      <c r="HBM4581" s="151"/>
      <c r="HBN4581" s="151"/>
      <c r="HBO4581" s="151"/>
      <c r="HBP4581" s="151"/>
      <c r="HBQ4581" s="151"/>
      <c r="HBR4581" s="151"/>
      <c r="HBS4581" s="151"/>
      <c r="HBT4581" s="151"/>
      <c r="HBU4581" s="151"/>
      <c r="HBV4581" s="151"/>
      <c r="HBW4581" s="151"/>
      <c r="HBX4581" s="151"/>
      <c r="HBY4581" s="151"/>
      <c r="HBZ4581" s="151"/>
      <c r="HCA4581" s="151"/>
      <c r="HCB4581" s="151"/>
      <c r="HCC4581" s="151"/>
      <c r="HCD4581" s="151"/>
      <c r="HCE4581" s="151"/>
      <c r="HCF4581" s="151"/>
      <c r="HCG4581" s="151"/>
      <c r="HCH4581" s="151"/>
      <c r="HCI4581" s="151"/>
      <c r="HCJ4581" s="151"/>
      <c r="HCK4581" s="151"/>
      <c r="HCL4581" s="151"/>
      <c r="HCM4581" s="151"/>
      <c r="HCN4581" s="151"/>
      <c r="HCO4581" s="151"/>
      <c r="HCP4581" s="151"/>
      <c r="HCQ4581" s="151"/>
      <c r="HCR4581" s="151"/>
      <c r="HCS4581" s="151"/>
      <c r="HCT4581" s="151"/>
      <c r="HCU4581" s="151"/>
      <c r="HCV4581" s="151"/>
      <c r="HCW4581" s="151"/>
      <c r="HCX4581" s="151"/>
      <c r="HCY4581" s="151"/>
      <c r="HCZ4581" s="151"/>
      <c r="HDA4581" s="151"/>
      <c r="HDB4581" s="151"/>
      <c r="HDC4581" s="151"/>
      <c r="HDD4581" s="151"/>
      <c r="HDE4581" s="151"/>
      <c r="HDF4581" s="151"/>
      <c r="HDG4581" s="151"/>
      <c r="HDH4581" s="151"/>
      <c r="HDI4581" s="151"/>
      <c r="HDJ4581" s="151"/>
      <c r="HDK4581" s="151"/>
      <c r="HDL4581" s="151"/>
      <c r="HDM4581" s="151"/>
      <c r="HDN4581" s="151"/>
      <c r="HDO4581" s="151"/>
      <c r="HDP4581" s="151"/>
      <c r="HDQ4581" s="151"/>
      <c r="HDR4581" s="151"/>
      <c r="HDS4581" s="151"/>
      <c r="HDT4581" s="151"/>
      <c r="HDU4581" s="151"/>
      <c r="HDV4581" s="151"/>
      <c r="HDW4581" s="151"/>
      <c r="HDX4581" s="151"/>
      <c r="HDY4581" s="151"/>
      <c r="HDZ4581" s="151"/>
      <c r="HEA4581" s="151"/>
      <c r="HEB4581" s="151"/>
      <c r="HEC4581" s="151"/>
      <c r="HED4581" s="151"/>
      <c r="HEE4581" s="151"/>
      <c r="HEF4581" s="151"/>
      <c r="HEG4581" s="151"/>
      <c r="HEH4581" s="151"/>
      <c r="HEI4581" s="151"/>
      <c r="HEJ4581" s="151"/>
      <c r="HEK4581" s="151"/>
      <c r="HEL4581" s="151"/>
      <c r="HEM4581" s="151"/>
      <c r="HEN4581" s="151"/>
      <c r="HEO4581" s="151"/>
      <c r="HEP4581" s="151"/>
      <c r="HEQ4581" s="151"/>
      <c r="HER4581" s="151"/>
      <c r="HES4581" s="151"/>
      <c r="HET4581" s="151"/>
      <c r="HEU4581" s="151"/>
      <c r="HEV4581" s="151"/>
      <c r="HEW4581" s="151"/>
      <c r="HEX4581" s="151"/>
      <c r="HEY4581" s="151"/>
      <c r="HEZ4581" s="151"/>
      <c r="HFA4581" s="151"/>
      <c r="HFB4581" s="151"/>
      <c r="HFC4581" s="151"/>
      <c r="HFD4581" s="151"/>
      <c r="HFE4581" s="151"/>
      <c r="HFF4581" s="151"/>
      <c r="HFG4581" s="151"/>
      <c r="HFH4581" s="151"/>
      <c r="HFI4581" s="151"/>
      <c r="HFJ4581" s="151"/>
      <c r="HFK4581" s="151"/>
      <c r="HFL4581" s="151"/>
      <c r="HFM4581" s="151"/>
      <c r="HFN4581" s="151"/>
      <c r="HFO4581" s="151"/>
      <c r="HFP4581" s="151"/>
      <c r="HFQ4581" s="151"/>
      <c r="HFR4581" s="151"/>
      <c r="HFS4581" s="151"/>
      <c r="HFT4581" s="151"/>
      <c r="HFU4581" s="151"/>
      <c r="HFV4581" s="151"/>
      <c r="HFW4581" s="151"/>
      <c r="HFX4581" s="151"/>
      <c r="HFY4581" s="151"/>
      <c r="HFZ4581" s="151"/>
      <c r="HGA4581" s="151"/>
      <c r="HGB4581" s="151"/>
      <c r="HGC4581" s="151"/>
      <c r="HGD4581" s="151"/>
      <c r="HGE4581" s="151"/>
      <c r="HGF4581" s="151"/>
      <c r="HGG4581" s="151"/>
      <c r="HGH4581" s="151"/>
      <c r="HGI4581" s="151"/>
      <c r="HGJ4581" s="151"/>
      <c r="HGK4581" s="151"/>
      <c r="HGL4581" s="151"/>
      <c r="HGM4581" s="151"/>
      <c r="HGN4581" s="151"/>
      <c r="HGO4581" s="151"/>
      <c r="HGP4581" s="151"/>
      <c r="HGQ4581" s="151"/>
      <c r="HGR4581" s="151"/>
      <c r="HGS4581" s="151"/>
      <c r="HGT4581" s="151"/>
      <c r="HGU4581" s="151"/>
      <c r="HGV4581" s="151"/>
      <c r="HGW4581" s="151"/>
      <c r="HGX4581" s="151"/>
      <c r="HGY4581" s="151"/>
      <c r="HGZ4581" s="151"/>
      <c r="HHA4581" s="151"/>
      <c r="HHB4581" s="151"/>
      <c r="HHC4581" s="151"/>
      <c r="HHD4581" s="151"/>
      <c r="HHE4581" s="151"/>
      <c r="HHF4581" s="151"/>
      <c r="HHG4581" s="151"/>
      <c r="HHH4581" s="151"/>
      <c r="HHI4581" s="151"/>
      <c r="HHJ4581" s="151"/>
      <c r="HHK4581" s="151"/>
      <c r="HHL4581" s="151"/>
      <c r="HHM4581" s="151"/>
      <c r="HHN4581" s="151"/>
      <c r="HHO4581" s="151"/>
      <c r="HHP4581" s="151"/>
      <c r="HHQ4581" s="151"/>
      <c r="HHR4581" s="151"/>
      <c r="HHS4581" s="151"/>
      <c r="HHT4581" s="151"/>
      <c r="HHU4581" s="151"/>
      <c r="HHV4581" s="151"/>
      <c r="HHW4581" s="151"/>
      <c r="HHX4581" s="151"/>
      <c r="HHY4581" s="151"/>
      <c r="HHZ4581" s="151"/>
      <c r="HIA4581" s="151"/>
      <c r="HIB4581" s="151"/>
      <c r="HIC4581" s="151"/>
      <c r="HID4581" s="151"/>
      <c r="HIE4581" s="151"/>
      <c r="HIF4581" s="151"/>
      <c r="HIG4581" s="151"/>
      <c r="HIH4581" s="151"/>
      <c r="HII4581" s="151"/>
      <c r="HIJ4581" s="151"/>
      <c r="HIK4581" s="151"/>
      <c r="HIL4581" s="151"/>
      <c r="HIM4581" s="151"/>
      <c r="HIN4581" s="151"/>
      <c r="HIO4581" s="151"/>
      <c r="HIP4581" s="151"/>
      <c r="HIQ4581" s="151"/>
      <c r="HIR4581" s="151"/>
      <c r="HIS4581" s="151"/>
      <c r="HIT4581" s="151"/>
      <c r="HIU4581" s="151"/>
      <c r="HIV4581" s="151"/>
      <c r="HIW4581" s="151"/>
      <c r="HIX4581" s="151"/>
      <c r="HIY4581" s="151"/>
      <c r="HIZ4581" s="151"/>
      <c r="HJA4581" s="151"/>
      <c r="HJB4581" s="151"/>
      <c r="HJC4581" s="151"/>
      <c r="HJD4581" s="151"/>
      <c r="HJE4581" s="151"/>
      <c r="HJF4581" s="151"/>
      <c r="HJG4581" s="151"/>
      <c r="HJH4581" s="151"/>
      <c r="HJI4581" s="151"/>
      <c r="HJJ4581" s="151"/>
      <c r="HJK4581" s="151"/>
      <c r="HJL4581" s="151"/>
      <c r="HJM4581" s="151"/>
      <c r="HJN4581" s="151"/>
      <c r="HJO4581" s="151"/>
      <c r="HJP4581" s="151"/>
      <c r="HJQ4581" s="151"/>
      <c r="HJR4581" s="151"/>
      <c r="HJS4581" s="151"/>
      <c r="HJT4581" s="151"/>
      <c r="HJU4581" s="151"/>
      <c r="HJV4581" s="151"/>
      <c r="HJW4581" s="151"/>
      <c r="HJX4581" s="151"/>
      <c r="HJY4581" s="151"/>
      <c r="HJZ4581" s="151"/>
      <c r="HKA4581" s="151"/>
      <c r="HKB4581" s="151"/>
      <c r="HKC4581" s="151"/>
      <c r="HKD4581" s="151"/>
      <c r="HKE4581" s="151"/>
      <c r="HKF4581" s="151"/>
      <c r="HKG4581" s="151"/>
      <c r="HKH4581" s="151"/>
      <c r="HKI4581" s="151"/>
      <c r="HKJ4581" s="151"/>
      <c r="HKK4581" s="151"/>
      <c r="HKL4581" s="151"/>
      <c r="HKM4581" s="151"/>
      <c r="HKN4581" s="151"/>
      <c r="HKO4581" s="151"/>
      <c r="HKP4581" s="151"/>
      <c r="HKQ4581" s="151"/>
      <c r="HKR4581" s="151"/>
      <c r="HKS4581" s="151"/>
      <c r="HKT4581" s="151"/>
      <c r="HKU4581" s="151"/>
      <c r="HKV4581" s="151"/>
      <c r="HKW4581" s="151"/>
      <c r="HKX4581" s="151"/>
      <c r="HKY4581" s="151"/>
      <c r="HKZ4581" s="151"/>
      <c r="HLA4581" s="151"/>
      <c r="HLB4581" s="151"/>
      <c r="HLC4581" s="151"/>
      <c r="HLD4581" s="151"/>
      <c r="HLE4581" s="151"/>
      <c r="HLF4581" s="151"/>
      <c r="HLG4581" s="151"/>
      <c r="HLH4581" s="151"/>
      <c r="HLI4581" s="151"/>
      <c r="HLJ4581" s="151"/>
      <c r="HLK4581" s="151"/>
      <c r="HLL4581" s="151"/>
      <c r="HLM4581" s="151"/>
      <c r="HLN4581" s="151"/>
      <c r="HLO4581" s="151"/>
      <c r="HLP4581" s="151"/>
      <c r="HLQ4581" s="151"/>
      <c r="HLR4581" s="151"/>
      <c r="HLS4581" s="151"/>
      <c r="HLT4581" s="151"/>
      <c r="HLU4581" s="151"/>
      <c r="HLV4581" s="151"/>
      <c r="HLW4581" s="151"/>
      <c r="HLX4581" s="151"/>
      <c r="HLY4581" s="151"/>
      <c r="HLZ4581" s="151"/>
      <c r="HMA4581" s="151"/>
      <c r="HMB4581" s="151"/>
      <c r="HMC4581" s="151"/>
      <c r="HMD4581" s="151"/>
      <c r="HME4581" s="151"/>
      <c r="HMF4581" s="151"/>
      <c r="HMG4581" s="151"/>
      <c r="HMH4581" s="151"/>
      <c r="HMI4581" s="151"/>
      <c r="HMJ4581" s="151"/>
      <c r="HMK4581" s="151"/>
      <c r="HML4581" s="151"/>
      <c r="HMM4581" s="151"/>
      <c r="HMN4581" s="151"/>
      <c r="HMO4581" s="151"/>
      <c r="HMP4581" s="151"/>
      <c r="HMQ4581" s="151"/>
      <c r="HMR4581" s="151"/>
      <c r="HMS4581" s="151"/>
      <c r="HMT4581" s="151"/>
      <c r="HMU4581" s="151"/>
      <c r="HMV4581" s="151"/>
      <c r="HMW4581" s="151"/>
      <c r="HMX4581" s="151"/>
      <c r="HMY4581" s="151"/>
      <c r="HMZ4581" s="151"/>
      <c r="HNA4581" s="151"/>
      <c r="HNB4581" s="151"/>
      <c r="HNC4581" s="151"/>
      <c r="HND4581" s="151"/>
      <c r="HNE4581" s="151"/>
      <c r="HNF4581" s="151"/>
      <c r="HNG4581" s="151"/>
      <c r="HNH4581" s="151"/>
      <c r="HNI4581" s="151"/>
      <c r="HNJ4581" s="151"/>
      <c r="HNK4581" s="151"/>
      <c r="HNL4581" s="151"/>
      <c r="HNM4581" s="151"/>
      <c r="HNN4581" s="151"/>
      <c r="HNO4581" s="151"/>
      <c r="HNP4581" s="151"/>
      <c r="HNQ4581" s="151"/>
      <c r="HNR4581" s="151"/>
      <c r="HNS4581" s="151"/>
      <c r="HNT4581" s="151"/>
      <c r="HNU4581" s="151"/>
      <c r="HNV4581" s="151"/>
      <c r="HNW4581" s="151"/>
      <c r="HNX4581" s="151"/>
      <c r="HNY4581" s="151"/>
      <c r="HNZ4581" s="151"/>
      <c r="HOA4581" s="151"/>
      <c r="HOB4581" s="151"/>
      <c r="HOC4581" s="151"/>
      <c r="HOD4581" s="151"/>
      <c r="HOE4581" s="151"/>
      <c r="HOF4581" s="151"/>
      <c r="HOG4581" s="151"/>
      <c r="HOH4581" s="151"/>
      <c r="HOI4581" s="151"/>
      <c r="HOJ4581" s="151"/>
      <c r="HOK4581" s="151"/>
      <c r="HOL4581" s="151"/>
      <c r="HOM4581" s="151"/>
      <c r="HON4581" s="151"/>
      <c r="HOO4581" s="151"/>
      <c r="HOP4581" s="151"/>
      <c r="HOQ4581" s="151"/>
      <c r="HOR4581" s="151"/>
      <c r="HOS4581" s="151"/>
      <c r="HOT4581" s="151"/>
      <c r="HOU4581" s="151"/>
      <c r="HOV4581" s="151"/>
      <c r="HOW4581" s="151"/>
      <c r="HOX4581" s="151"/>
      <c r="HOY4581" s="151"/>
      <c r="HOZ4581" s="151"/>
      <c r="HPA4581" s="151"/>
      <c r="HPB4581" s="151"/>
      <c r="HPC4581" s="151"/>
      <c r="HPD4581" s="151"/>
      <c r="HPE4581" s="151"/>
      <c r="HPF4581" s="151"/>
      <c r="HPG4581" s="151"/>
      <c r="HPH4581" s="151"/>
      <c r="HPI4581" s="151"/>
      <c r="HPJ4581" s="151"/>
      <c r="HPK4581" s="151"/>
      <c r="HPL4581" s="151"/>
      <c r="HPM4581" s="151"/>
      <c r="HPN4581" s="151"/>
      <c r="HPO4581" s="151"/>
      <c r="HPP4581" s="151"/>
      <c r="HPQ4581" s="151"/>
      <c r="HPR4581" s="151"/>
      <c r="HPS4581" s="151"/>
      <c r="HPT4581" s="151"/>
      <c r="HPU4581" s="151"/>
      <c r="HPV4581" s="151"/>
      <c r="HPW4581" s="151"/>
      <c r="HPX4581" s="151"/>
      <c r="HPY4581" s="151"/>
      <c r="HPZ4581" s="151"/>
      <c r="HQA4581" s="151"/>
      <c r="HQB4581" s="151"/>
      <c r="HQC4581" s="151"/>
      <c r="HQD4581" s="151"/>
      <c r="HQE4581" s="151"/>
      <c r="HQF4581" s="151"/>
      <c r="HQG4581" s="151"/>
      <c r="HQH4581" s="151"/>
      <c r="HQI4581" s="151"/>
      <c r="HQJ4581" s="151"/>
      <c r="HQK4581" s="151"/>
      <c r="HQL4581" s="151"/>
      <c r="HQM4581" s="151"/>
      <c r="HQN4581" s="151"/>
      <c r="HQO4581" s="151"/>
      <c r="HQP4581" s="151"/>
      <c r="HQQ4581" s="151"/>
      <c r="HQR4581" s="151"/>
      <c r="HQS4581" s="151"/>
      <c r="HQT4581" s="151"/>
      <c r="HQU4581" s="151"/>
      <c r="HQV4581" s="151"/>
      <c r="HQW4581" s="151"/>
      <c r="HQX4581" s="151"/>
      <c r="HQY4581" s="151"/>
      <c r="HQZ4581" s="151"/>
      <c r="HRA4581" s="151"/>
      <c r="HRB4581" s="151"/>
      <c r="HRC4581" s="151"/>
      <c r="HRD4581" s="151"/>
      <c r="HRE4581" s="151"/>
      <c r="HRF4581" s="151"/>
      <c r="HRG4581" s="151"/>
      <c r="HRH4581" s="151"/>
      <c r="HRI4581" s="151"/>
      <c r="HRJ4581" s="151"/>
      <c r="HRK4581" s="151"/>
      <c r="HRL4581" s="151"/>
      <c r="HRM4581" s="151"/>
      <c r="HRN4581" s="151"/>
      <c r="HRO4581" s="151"/>
      <c r="HRP4581" s="151"/>
      <c r="HRQ4581" s="151"/>
      <c r="HRR4581" s="151"/>
      <c r="HRS4581" s="151"/>
      <c r="HRT4581" s="151"/>
      <c r="HRU4581" s="151"/>
      <c r="HRV4581" s="151"/>
      <c r="HRW4581" s="151"/>
      <c r="HRX4581" s="151"/>
      <c r="HRY4581" s="151"/>
      <c r="HRZ4581" s="151"/>
      <c r="HSA4581" s="151"/>
      <c r="HSB4581" s="151"/>
      <c r="HSC4581" s="151"/>
      <c r="HSD4581" s="151"/>
      <c r="HSE4581" s="151"/>
      <c r="HSF4581" s="151"/>
      <c r="HSG4581" s="151"/>
      <c r="HSH4581" s="151"/>
      <c r="HSI4581" s="151"/>
      <c r="HSJ4581" s="151"/>
      <c r="HSK4581" s="151"/>
      <c r="HSL4581" s="151"/>
      <c r="HSM4581" s="151"/>
      <c r="HSN4581" s="151"/>
      <c r="HSO4581" s="151"/>
      <c r="HSP4581" s="151"/>
      <c r="HSQ4581" s="151"/>
      <c r="HSR4581" s="151"/>
      <c r="HSS4581" s="151"/>
      <c r="HST4581" s="151"/>
      <c r="HSU4581" s="151"/>
      <c r="HSV4581" s="151"/>
      <c r="HSW4581" s="151"/>
      <c r="HSX4581" s="151"/>
      <c r="HSY4581" s="151"/>
      <c r="HSZ4581" s="151"/>
      <c r="HTA4581" s="151"/>
      <c r="HTB4581" s="151"/>
      <c r="HTC4581" s="151"/>
      <c r="HTD4581" s="151"/>
      <c r="HTE4581" s="151"/>
      <c r="HTF4581" s="151"/>
      <c r="HTG4581" s="151"/>
      <c r="HTH4581" s="151"/>
      <c r="HTI4581" s="151"/>
      <c r="HTJ4581" s="151"/>
      <c r="HTK4581" s="151"/>
      <c r="HTL4581" s="151"/>
      <c r="HTM4581" s="151"/>
      <c r="HTN4581" s="151"/>
      <c r="HTO4581" s="151"/>
      <c r="HTP4581" s="151"/>
      <c r="HTQ4581" s="151"/>
      <c r="HTR4581" s="151"/>
      <c r="HTS4581" s="151"/>
      <c r="HTT4581" s="151"/>
      <c r="HTU4581" s="151"/>
      <c r="HTV4581" s="151"/>
      <c r="HTW4581" s="151"/>
      <c r="HTX4581" s="151"/>
      <c r="HTY4581" s="151"/>
      <c r="HTZ4581" s="151"/>
      <c r="HUA4581" s="151"/>
      <c r="HUB4581" s="151"/>
      <c r="HUC4581" s="151"/>
      <c r="HUD4581" s="151"/>
      <c r="HUE4581" s="151"/>
      <c r="HUF4581" s="151"/>
      <c r="HUG4581" s="151"/>
      <c r="HUH4581" s="151"/>
      <c r="HUI4581" s="151"/>
      <c r="HUJ4581" s="151"/>
      <c r="HUK4581" s="151"/>
      <c r="HUL4581" s="151"/>
      <c r="HUM4581" s="151"/>
      <c r="HUN4581" s="151"/>
      <c r="HUO4581" s="151"/>
      <c r="HUP4581" s="151"/>
      <c r="HUQ4581" s="151"/>
      <c r="HUR4581" s="151"/>
      <c r="HUS4581" s="151"/>
      <c r="HUT4581" s="151"/>
      <c r="HUU4581" s="151"/>
      <c r="HUV4581" s="151"/>
      <c r="HUW4581" s="151"/>
      <c r="HUX4581" s="151"/>
      <c r="HUY4581" s="151"/>
      <c r="HUZ4581" s="151"/>
      <c r="HVA4581" s="151"/>
      <c r="HVB4581" s="151"/>
      <c r="HVC4581" s="151"/>
      <c r="HVD4581" s="151"/>
      <c r="HVE4581" s="151"/>
      <c r="HVF4581" s="151"/>
      <c r="HVG4581" s="151"/>
      <c r="HVH4581" s="151"/>
      <c r="HVI4581" s="151"/>
      <c r="HVJ4581" s="151"/>
      <c r="HVK4581" s="151"/>
      <c r="HVL4581" s="151"/>
      <c r="HVM4581" s="151"/>
      <c r="HVN4581" s="151"/>
      <c r="HVO4581" s="151"/>
      <c r="HVP4581" s="151"/>
      <c r="HVQ4581" s="151"/>
      <c r="HVR4581" s="151"/>
      <c r="HVS4581" s="151"/>
      <c r="HVT4581" s="151"/>
      <c r="HVU4581" s="151"/>
      <c r="HVV4581" s="151"/>
      <c r="HVW4581" s="151"/>
      <c r="HVX4581" s="151"/>
      <c r="HVY4581" s="151"/>
      <c r="HVZ4581" s="151"/>
      <c r="HWA4581" s="151"/>
      <c r="HWB4581" s="151"/>
      <c r="HWC4581" s="151"/>
      <c r="HWD4581" s="151"/>
      <c r="HWE4581" s="151"/>
      <c r="HWF4581" s="151"/>
      <c r="HWG4581" s="151"/>
      <c r="HWH4581" s="151"/>
      <c r="HWI4581" s="151"/>
      <c r="HWJ4581" s="151"/>
      <c r="HWK4581" s="151"/>
      <c r="HWL4581" s="151"/>
      <c r="HWM4581" s="151"/>
      <c r="HWN4581" s="151"/>
      <c r="HWO4581" s="151"/>
      <c r="HWP4581" s="151"/>
      <c r="HWQ4581" s="151"/>
      <c r="HWR4581" s="151"/>
      <c r="HWS4581" s="151"/>
      <c r="HWT4581" s="151"/>
      <c r="HWU4581" s="151"/>
      <c r="HWV4581" s="151"/>
      <c r="HWW4581" s="151"/>
      <c r="HWX4581" s="151"/>
      <c r="HWY4581" s="151"/>
      <c r="HWZ4581" s="151"/>
      <c r="HXA4581" s="151"/>
      <c r="HXB4581" s="151"/>
      <c r="HXC4581" s="151"/>
      <c r="HXD4581" s="151"/>
      <c r="HXE4581" s="151"/>
      <c r="HXF4581" s="151"/>
      <c r="HXG4581" s="151"/>
      <c r="HXH4581" s="151"/>
      <c r="HXI4581" s="151"/>
      <c r="HXJ4581" s="151"/>
      <c r="HXK4581" s="151"/>
      <c r="HXL4581" s="151"/>
      <c r="HXM4581" s="151"/>
      <c r="HXN4581" s="151"/>
      <c r="HXO4581" s="151"/>
      <c r="HXP4581" s="151"/>
      <c r="HXQ4581" s="151"/>
      <c r="HXR4581" s="151"/>
      <c r="HXS4581" s="151"/>
      <c r="HXT4581" s="151"/>
      <c r="HXU4581" s="151"/>
      <c r="HXV4581" s="151"/>
      <c r="HXW4581" s="151"/>
      <c r="HXX4581" s="151"/>
      <c r="HXY4581" s="151"/>
      <c r="HXZ4581" s="151"/>
      <c r="HYA4581" s="151"/>
      <c r="HYB4581" s="151"/>
      <c r="HYC4581" s="151"/>
      <c r="HYD4581" s="151"/>
      <c r="HYE4581" s="151"/>
      <c r="HYF4581" s="151"/>
      <c r="HYG4581" s="151"/>
      <c r="HYH4581" s="151"/>
      <c r="HYI4581" s="151"/>
      <c r="HYJ4581" s="151"/>
      <c r="HYK4581" s="151"/>
      <c r="HYL4581" s="151"/>
      <c r="HYM4581" s="151"/>
      <c r="HYN4581" s="151"/>
      <c r="HYO4581" s="151"/>
      <c r="HYP4581" s="151"/>
      <c r="HYQ4581" s="151"/>
      <c r="HYR4581" s="151"/>
      <c r="HYS4581" s="151"/>
      <c r="HYT4581" s="151"/>
      <c r="HYU4581" s="151"/>
      <c r="HYV4581" s="151"/>
      <c r="HYW4581" s="151"/>
      <c r="HYX4581" s="151"/>
      <c r="HYY4581" s="151"/>
      <c r="HYZ4581" s="151"/>
      <c r="HZA4581" s="151"/>
      <c r="HZB4581" s="151"/>
      <c r="HZC4581" s="151"/>
      <c r="HZD4581" s="151"/>
      <c r="HZE4581" s="151"/>
      <c r="HZF4581" s="151"/>
      <c r="HZG4581" s="151"/>
      <c r="HZH4581" s="151"/>
      <c r="HZI4581" s="151"/>
      <c r="HZJ4581" s="151"/>
      <c r="HZK4581" s="151"/>
      <c r="HZL4581" s="151"/>
      <c r="HZM4581" s="151"/>
      <c r="HZN4581" s="151"/>
      <c r="HZO4581" s="151"/>
      <c r="HZP4581" s="151"/>
      <c r="HZQ4581" s="151"/>
      <c r="HZR4581" s="151"/>
      <c r="HZS4581" s="151"/>
      <c r="HZT4581" s="151"/>
      <c r="HZU4581" s="151"/>
      <c r="HZV4581" s="151"/>
      <c r="HZW4581" s="151"/>
      <c r="HZX4581" s="151"/>
      <c r="HZY4581" s="151"/>
      <c r="HZZ4581" s="151"/>
      <c r="IAA4581" s="151"/>
      <c r="IAB4581" s="151"/>
      <c r="IAC4581" s="151"/>
      <c r="IAD4581" s="151"/>
      <c r="IAE4581" s="151"/>
      <c r="IAF4581" s="151"/>
      <c r="IAG4581" s="151"/>
      <c r="IAH4581" s="151"/>
      <c r="IAI4581" s="151"/>
      <c r="IAJ4581" s="151"/>
      <c r="IAK4581" s="151"/>
      <c r="IAL4581" s="151"/>
      <c r="IAM4581" s="151"/>
      <c r="IAN4581" s="151"/>
      <c r="IAO4581" s="151"/>
      <c r="IAP4581" s="151"/>
      <c r="IAQ4581" s="151"/>
      <c r="IAR4581" s="151"/>
      <c r="IAS4581" s="151"/>
      <c r="IAT4581" s="151"/>
      <c r="IAU4581" s="151"/>
      <c r="IAV4581" s="151"/>
      <c r="IAW4581" s="151"/>
      <c r="IAX4581" s="151"/>
      <c r="IAY4581" s="151"/>
      <c r="IAZ4581" s="151"/>
      <c r="IBA4581" s="151"/>
      <c r="IBB4581" s="151"/>
      <c r="IBC4581" s="151"/>
      <c r="IBD4581" s="151"/>
      <c r="IBE4581" s="151"/>
      <c r="IBF4581" s="151"/>
      <c r="IBG4581" s="151"/>
      <c r="IBH4581" s="151"/>
      <c r="IBI4581" s="151"/>
      <c r="IBJ4581" s="151"/>
      <c r="IBK4581" s="151"/>
      <c r="IBL4581" s="151"/>
      <c r="IBM4581" s="151"/>
      <c r="IBN4581" s="151"/>
      <c r="IBO4581" s="151"/>
      <c r="IBP4581" s="151"/>
      <c r="IBQ4581" s="151"/>
      <c r="IBR4581" s="151"/>
      <c r="IBS4581" s="151"/>
      <c r="IBT4581" s="151"/>
      <c r="IBU4581" s="151"/>
      <c r="IBV4581" s="151"/>
      <c r="IBW4581" s="151"/>
      <c r="IBX4581" s="151"/>
      <c r="IBY4581" s="151"/>
      <c r="IBZ4581" s="151"/>
      <c r="ICA4581" s="151"/>
      <c r="ICB4581" s="151"/>
      <c r="ICC4581" s="151"/>
      <c r="ICD4581" s="151"/>
      <c r="ICE4581" s="151"/>
      <c r="ICF4581" s="151"/>
      <c r="ICG4581" s="151"/>
      <c r="ICH4581" s="151"/>
      <c r="ICI4581" s="151"/>
      <c r="ICJ4581" s="151"/>
      <c r="ICK4581" s="151"/>
      <c r="ICL4581" s="151"/>
      <c r="ICM4581" s="151"/>
      <c r="ICN4581" s="151"/>
      <c r="ICO4581" s="151"/>
      <c r="ICP4581" s="151"/>
      <c r="ICQ4581" s="151"/>
      <c r="ICR4581" s="151"/>
      <c r="ICS4581" s="151"/>
      <c r="ICT4581" s="151"/>
      <c r="ICU4581" s="151"/>
      <c r="ICV4581" s="151"/>
      <c r="ICW4581" s="151"/>
      <c r="ICX4581" s="151"/>
      <c r="ICY4581" s="151"/>
      <c r="ICZ4581" s="151"/>
      <c r="IDA4581" s="151"/>
      <c r="IDB4581" s="151"/>
      <c r="IDC4581" s="151"/>
      <c r="IDD4581" s="151"/>
      <c r="IDE4581" s="151"/>
      <c r="IDF4581" s="151"/>
      <c r="IDG4581" s="151"/>
      <c r="IDH4581" s="151"/>
      <c r="IDI4581" s="151"/>
      <c r="IDJ4581" s="151"/>
      <c r="IDK4581" s="151"/>
      <c r="IDL4581" s="151"/>
      <c r="IDM4581" s="151"/>
      <c r="IDN4581" s="151"/>
      <c r="IDO4581" s="151"/>
      <c r="IDP4581" s="151"/>
      <c r="IDQ4581" s="151"/>
      <c r="IDR4581" s="151"/>
      <c r="IDS4581" s="151"/>
      <c r="IDT4581" s="151"/>
      <c r="IDU4581" s="151"/>
      <c r="IDV4581" s="151"/>
      <c r="IDW4581" s="151"/>
      <c r="IDX4581" s="151"/>
      <c r="IDY4581" s="151"/>
      <c r="IDZ4581" s="151"/>
      <c r="IEA4581" s="151"/>
      <c r="IEB4581" s="151"/>
      <c r="IEC4581" s="151"/>
      <c r="IED4581" s="151"/>
      <c r="IEE4581" s="151"/>
      <c r="IEF4581" s="151"/>
      <c r="IEG4581" s="151"/>
      <c r="IEH4581" s="151"/>
      <c r="IEI4581" s="151"/>
      <c r="IEJ4581" s="151"/>
      <c r="IEK4581" s="151"/>
      <c r="IEL4581" s="151"/>
      <c r="IEM4581" s="151"/>
      <c r="IEN4581" s="151"/>
      <c r="IEO4581" s="151"/>
      <c r="IEP4581" s="151"/>
      <c r="IEQ4581" s="151"/>
      <c r="IER4581" s="151"/>
      <c r="IES4581" s="151"/>
      <c r="IET4581" s="151"/>
      <c r="IEU4581" s="151"/>
      <c r="IEV4581" s="151"/>
      <c r="IEW4581" s="151"/>
      <c r="IEX4581" s="151"/>
      <c r="IEY4581" s="151"/>
      <c r="IEZ4581" s="151"/>
      <c r="IFA4581" s="151"/>
      <c r="IFB4581" s="151"/>
      <c r="IFC4581" s="151"/>
      <c r="IFD4581" s="151"/>
      <c r="IFE4581" s="151"/>
      <c r="IFF4581" s="151"/>
      <c r="IFG4581" s="151"/>
      <c r="IFH4581" s="151"/>
      <c r="IFI4581" s="151"/>
      <c r="IFJ4581" s="151"/>
      <c r="IFK4581" s="151"/>
      <c r="IFL4581" s="151"/>
      <c r="IFM4581" s="151"/>
      <c r="IFN4581" s="151"/>
      <c r="IFO4581" s="151"/>
      <c r="IFP4581" s="151"/>
      <c r="IFQ4581" s="151"/>
      <c r="IFR4581" s="151"/>
      <c r="IFS4581" s="151"/>
      <c r="IFT4581" s="151"/>
      <c r="IFU4581" s="151"/>
      <c r="IFV4581" s="151"/>
      <c r="IFW4581" s="151"/>
      <c r="IFX4581" s="151"/>
      <c r="IFY4581" s="151"/>
      <c r="IFZ4581" s="151"/>
      <c r="IGA4581" s="151"/>
      <c r="IGB4581" s="151"/>
      <c r="IGC4581" s="151"/>
      <c r="IGD4581" s="151"/>
      <c r="IGE4581" s="151"/>
      <c r="IGF4581" s="151"/>
      <c r="IGG4581" s="151"/>
      <c r="IGH4581" s="151"/>
      <c r="IGI4581" s="151"/>
      <c r="IGJ4581" s="151"/>
      <c r="IGK4581" s="151"/>
      <c r="IGL4581" s="151"/>
      <c r="IGM4581" s="151"/>
      <c r="IGN4581" s="151"/>
      <c r="IGO4581" s="151"/>
      <c r="IGP4581" s="151"/>
      <c r="IGQ4581" s="151"/>
      <c r="IGR4581" s="151"/>
      <c r="IGS4581" s="151"/>
      <c r="IGT4581" s="151"/>
      <c r="IGU4581" s="151"/>
      <c r="IGV4581" s="151"/>
      <c r="IGW4581" s="151"/>
      <c r="IGX4581" s="151"/>
      <c r="IGY4581" s="151"/>
      <c r="IGZ4581" s="151"/>
      <c r="IHA4581" s="151"/>
      <c r="IHB4581" s="151"/>
      <c r="IHC4581" s="151"/>
      <c r="IHD4581" s="151"/>
      <c r="IHE4581" s="151"/>
      <c r="IHF4581" s="151"/>
      <c r="IHG4581" s="151"/>
      <c r="IHH4581" s="151"/>
      <c r="IHI4581" s="151"/>
      <c r="IHJ4581" s="151"/>
      <c r="IHK4581" s="151"/>
      <c r="IHL4581" s="151"/>
      <c r="IHM4581" s="151"/>
      <c r="IHN4581" s="151"/>
      <c r="IHO4581" s="151"/>
      <c r="IHP4581" s="151"/>
      <c r="IHQ4581" s="151"/>
      <c r="IHR4581" s="151"/>
      <c r="IHS4581" s="151"/>
      <c r="IHT4581" s="151"/>
      <c r="IHU4581" s="151"/>
      <c r="IHV4581" s="151"/>
      <c r="IHW4581" s="151"/>
      <c r="IHX4581" s="151"/>
      <c r="IHY4581" s="151"/>
      <c r="IHZ4581" s="151"/>
      <c r="IIA4581" s="151"/>
      <c r="IIB4581" s="151"/>
      <c r="IIC4581" s="151"/>
      <c r="IID4581" s="151"/>
      <c r="IIE4581" s="151"/>
      <c r="IIF4581" s="151"/>
      <c r="IIG4581" s="151"/>
      <c r="IIH4581" s="151"/>
      <c r="III4581" s="151"/>
      <c r="IIJ4581" s="151"/>
      <c r="IIK4581" s="151"/>
      <c r="IIL4581" s="151"/>
      <c r="IIM4581" s="151"/>
      <c r="IIN4581" s="151"/>
      <c r="IIO4581" s="151"/>
      <c r="IIP4581" s="151"/>
      <c r="IIQ4581" s="151"/>
      <c r="IIR4581" s="151"/>
      <c r="IIS4581" s="151"/>
      <c r="IIT4581" s="151"/>
      <c r="IIU4581" s="151"/>
      <c r="IIV4581" s="151"/>
      <c r="IIW4581" s="151"/>
      <c r="IIX4581" s="151"/>
      <c r="IIY4581" s="151"/>
      <c r="IIZ4581" s="151"/>
      <c r="IJA4581" s="151"/>
      <c r="IJB4581" s="151"/>
      <c r="IJC4581" s="151"/>
      <c r="IJD4581" s="151"/>
      <c r="IJE4581" s="151"/>
      <c r="IJF4581" s="151"/>
      <c r="IJG4581" s="151"/>
      <c r="IJH4581" s="151"/>
      <c r="IJI4581" s="151"/>
      <c r="IJJ4581" s="151"/>
      <c r="IJK4581" s="151"/>
      <c r="IJL4581" s="151"/>
      <c r="IJM4581" s="151"/>
      <c r="IJN4581" s="151"/>
      <c r="IJO4581" s="151"/>
      <c r="IJP4581" s="151"/>
      <c r="IJQ4581" s="151"/>
      <c r="IJR4581" s="151"/>
      <c r="IJS4581" s="151"/>
      <c r="IJT4581" s="151"/>
      <c r="IJU4581" s="151"/>
      <c r="IJV4581" s="151"/>
      <c r="IJW4581" s="151"/>
      <c r="IJX4581" s="151"/>
      <c r="IJY4581" s="151"/>
      <c r="IJZ4581" s="151"/>
      <c r="IKA4581" s="151"/>
      <c r="IKB4581" s="151"/>
      <c r="IKC4581" s="151"/>
      <c r="IKD4581" s="151"/>
      <c r="IKE4581" s="151"/>
      <c r="IKF4581" s="151"/>
      <c r="IKG4581" s="151"/>
      <c r="IKH4581" s="151"/>
      <c r="IKI4581" s="151"/>
      <c r="IKJ4581" s="151"/>
      <c r="IKK4581" s="151"/>
      <c r="IKL4581" s="151"/>
      <c r="IKM4581" s="151"/>
      <c r="IKN4581" s="151"/>
      <c r="IKO4581" s="151"/>
      <c r="IKP4581" s="151"/>
      <c r="IKQ4581" s="151"/>
      <c r="IKR4581" s="151"/>
      <c r="IKS4581" s="151"/>
      <c r="IKT4581" s="151"/>
      <c r="IKU4581" s="151"/>
      <c r="IKV4581" s="151"/>
      <c r="IKW4581" s="151"/>
      <c r="IKX4581" s="151"/>
      <c r="IKY4581" s="151"/>
      <c r="IKZ4581" s="151"/>
      <c r="ILA4581" s="151"/>
      <c r="ILB4581" s="151"/>
      <c r="ILC4581" s="151"/>
      <c r="ILD4581" s="151"/>
      <c r="ILE4581" s="151"/>
      <c r="ILF4581" s="151"/>
      <c r="ILG4581" s="151"/>
      <c r="ILH4581" s="151"/>
      <c r="ILI4581" s="151"/>
      <c r="ILJ4581" s="151"/>
      <c r="ILK4581" s="151"/>
      <c r="ILL4581" s="151"/>
      <c r="ILM4581" s="151"/>
      <c r="ILN4581" s="151"/>
      <c r="ILO4581" s="151"/>
      <c r="ILP4581" s="151"/>
      <c r="ILQ4581" s="151"/>
      <c r="ILR4581" s="151"/>
      <c r="ILS4581" s="151"/>
      <c r="ILT4581" s="151"/>
      <c r="ILU4581" s="151"/>
      <c r="ILV4581" s="151"/>
      <c r="ILW4581" s="151"/>
      <c r="ILX4581" s="151"/>
      <c r="ILY4581" s="151"/>
      <c r="ILZ4581" s="151"/>
      <c r="IMA4581" s="151"/>
      <c r="IMB4581" s="151"/>
      <c r="IMC4581" s="151"/>
      <c r="IMD4581" s="151"/>
      <c r="IME4581" s="151"/>
      <c r="IMF4581" s="151"/>
      <c r="IMG4581" s="151"/>
      <c r="IMH4581" s="151"/>
      <c r="IMI4581" s="151"/>
      <c r="IMJ4581" s="151"/>
      <c r="IMK4581" s="151"/>
      <c r="IML4581" s="151"/>
      <c r="IMM4581" s="151"/>
      <c r="IMN4581" s="151"/>
      <c r="IMO4581" s="151"/>
      <c r="IMP4581" s="151"/>
      <c r="IMQ4581" s="151"/>
      <c r="IMR4581" s="151"/>
      <c r="IMS4581" s="151"/>
      <c r="IMT4581" s="151"/>
      <c r="IMU4581" s="151"/>
      <c r="IMV4581" s="151"/>
      <c r="IMW4581" s="151"/>
      <c r="IMX4581" s="151"/>
      <c r="IMY4581" s="151"/>
      <c r="IMZ4581" s="151"/>
      <c r="INA4581" s="151"/>
      <c r="INB4581" s="151"/>
      <c r="INC4581" s="151"/>
      <c r="IND4581" s="151"/>
      <c r="INE4581" s="151"/>
      <c r="INF4581" s="151"/>
      <c r="ING4581" s="151"/>
      <c r="INH4581" s="151"/>
      <c r="INI4581" s="151"/>
      <c r="INJ4581" s="151"/>
      <c r="INK4581" s="151"/>
      <c r="INL4581" s="151"/>
      <c r="INM4581" s="151"/>
      <c r="INN4581" s="151"/>
      <c r="INO4581" s="151"/>
      <c r="INP4581" s="151"/>
      <c r="INQ4581" s="151"/>
      <c r="INR4581" s="151"/>
      <c r="INS4581" s="151"/>
      <c r="INT4581" s="151"/>
      <c r="INU4581" s="151"/>
      <c r="INV4581" s="151"/>
      <c r="INW4581" s="151"/>
      <c r="INX4581" s="151"/>
      <c r="INY4581" s="151"/>
      <c r="INZ4581" s="151"/>
      <c r="IOA4581" s="151"/>
      <c r="IOB4581" s="151"/>
      <c r="IOC4581" s="151"/>
      <c r="IOD4581" s="151"/>
      <c r="IOE4581" s="151"/>
      <c r="IOF4581" s="151"/>
      <c r="IOG4581" s="151"/>
      <c r="IOH4581" s="151"/>
      <c r="IOI4581" s="151"/>
      <c r="IOJ4581" s="151"/>
      <c r="IOK4581" s="151"/>
      <c r="IOL4581" s="151"/>
      <c r="IOM4581" s="151"/>
      <c r="ION4581" s="151"/>
      <c r="IOO4581" s="151"/>
      <c r="IOP4581" s="151"/>
      <c r="IOQ4581" s="151"/>
      <c r="IOR4581" s="151"/>
      <c r="IOS4581" s="151"/>
      <c r="IOT4581" s="151"/>
      <c r="IOU4581" s="151"/>
      <c r="IOV4581" s="151"/>
      <c r="IOW4581" s="151"/>
      <c r="IOX4581" s="151"/>
      <c r="IOY4581" s="151"/>
      <c r="IOZ4581" s="151"/>
      <c r="IPA4581" s="151"/>
      <c r="IPB4581" s="151"/>
      <c r="IPC4581" s="151"/>
      <c r="IPD4581" s="151"/>
      <c r="IPE4581" s="151"/>
      <c r="IPF4581" s="151"/>
      <c r="IPG4581" s="151"/>
      <c r="IPH4581" s="151"/>
      <c r="IPI4581" s="151"/>
      <c r="IPJ4581" s="151"/>
      <c r="IPK4581" s="151"/>
      <c r="IPL4581" s="151"/>
      <c r="IPM4581" s="151"/>
      <c r="IPN4581" s="151"/>
      <c r="IPO4581" s="151"/>
      <c r="IPP4581" s="151"/>
      <c r="IPQ4581" s="151"/>
      <c r="IPR4581" s="151"/>
      <c r="IPS4581" s="151"/>
      <c r="IPT4581" s="151"/>
      <c r="IPU4581" s="151"/>
      <c r="IPV4581" s="151"/>
      <c r="IPW4581" s="151"/>
      <c r="IPX4581" s="151"/>
      <c r="IPY4581" s="151"/>
      <c r="IPZ4581" s="151"/>
      <c r="IQA4581" s="151"/>
      <c r="IQB4581" s="151"/>
      <c r="IQC4581" s="151"/>
      <c r="IQD4581" s="151"/>
      <c r="IQE4581" s="151"/>
      <c r="IQF4581" s="151"/>
      <c r="IQG4581" s="151"/>
      <c r="IQH4581" s="151"/>
      <c r="IQI4581" s="151"/>
      <c r="IQJ4581" s="151"/>
      <c r="IQK4581" s="151"/>
      <c r="IQL4581" s="151"/>
      <c r="IQM4581" s="151"/>
      <c r="IQN4581" s="151"/>
      <c r="IQO4581" s="151"/>
      <c r="IQP4581" s="151"/>
      <c r="IQQ4581" s="151"/>
      <c r="IQR4581" s="151"/>
      <c r="IQS4581" s="151"/>
      <c r="IQT4581" s="151"/>
      <c r="IQU4581" s="151"/>
      <c r="IQV4581" s="151"/>
      <c r="IQW4581" s="151"/>
      <c r="IQX4581" s="151"/>
      <c r="IQY4581" s="151"/>
      <c r="IQZ4581" s="151"/>
      <c r="IRA4581" s="151"/>
      <c r="IRB4581" s="151"/>
      <c r="IRC4581" s="151"/>
      <c r="IRD4581" s="151"/>
      <c r="IRE4581" s="151"/>
      <c r="IRF4581" s="151"/>
      <c r="IRG4581" s="151"/>
      <c r="IRH4581" s="151"/>
      <c r="IRI4581" s="151"/>
      <c r="IRJ4581" s="151"/>
      <c r="IRK4581" s="151"/>
      <c r="IRL4581" s="151"/>
      <c r="IRM4581" s="151"/>
      <c r="IRN4581" s="151"/>
      <c r="IRO4581" s="151"/>
      <c r="IRP4581" s="151"/>
      <c r="IRQ4581" s="151"/>
      <c r="IRR4581" s="151"/>
      <c r="IRS4581" s="151"/>
      <c r="IRT4581" s="151"/>
      <c r="IRU4581" s="151"/>
      <c r="IRV4581" s="151"/>
      <c r="IRW4581" s="151"/>
      <c r="IRX4581" s="151"/>
      <c r="IRY4581" s="151"/>
      <c r="IRZ4581" s="151"/>
      <c r="ISA4581" s="151"/>
      <c r="ISB4581" s="151"/>
      <c r="ISC4581" s="151"/>
      <c r="ISD4581" s="151"/>
      <c r="ISE4581" s="151"/>
      <c r="ISF4581" s="151"/>
      <c r="ISG4581" s="151"/>
      <c r="ISH4581" s="151"/>
      <c r="ISI4581" s="151"/>
      <c r="ISJ4581" s="151"/>
      <c r="ISK4581" s="151"/>
      <c r="ISL4581" s="151"/>
      <c r="ISM4581" s="151"/>
      <c r="ISN4581" s="151"/>
      <c r="ISO4581" s="151"/>
      <c r="ISP4581" s="151"/>
      <c r="ISQ4581" s="151"/>
      <c r="ISR4581" s="151"/>
      <c r="ISS4581" s="151"/>
      <c r="IST4581" s="151"/>
      <c r="ISU4581" s="151"/>
      <c r="ISV4581" s="151"/>
      <c r="ISW4581" s="151"/>
      <c r="ISX4581" s="151"/>
      <c r="ISY4581" s="151"/>
      <c r="ISZ4581" s="151"/>
      <c r="ITA4581" s="151"/>
      <c r="ITB4581" s="151"/>
      <c r="ITC4581" s="151"/>
      <c r="ITD4581" s="151"/>
      <c r="ITE4581" s="151"/>
      <c r="ITF4581" s="151"/>
      <c r="ITG4581" s="151"/>
      <c r="ITH4581" s="151"/>
      <c r="ITI4581" s="151"/>
      <c r="ITJ4581" s="151"/>
      <c r="ITK4581" s="151"/>
      <c r="ITL4581" s="151"/>
      <c r="ITM4581" s="151"/>
      <c r="ITN4581" s="151"/>
      <c r="ITO4581" s="151"/>
      <c r="ITP4581" s="151"/>
      <c r="ITQ4581" s="151"/>
      <c r="ITR4581" s="151"/>
      <c r="ITS4581" s="151"/>
      <c r="ITT4581" s="151"/>
      <c r="ITU4581" s="151"/>
      <c r="ITV4581" s="151"/>
      <c r="ITW4581" s="151"/>
      <c r="ITX4581" s="151"/>
      <c r="ITY4581" s="151"/>
      <c r="ITZ4581" s="151"/>
      <c r="IUA4581" s="151"/>
      <c r="IUB4581" s="151"/>
      <c r="IUC4581" s="151"/>
      <c r="IUD4581" s="151"/>
      <c r="IUE4581" s="151"/>
      <c r="IUF4581" s="151"/>
      <c r="IUG4581" s="151"/>
      <c r="IUH4581" s="151"/>
      <c r="IUI4581" s="151"/>
      <c r="IUJ4581" s="151"/>
      <c r="IUK4581" s="151"/>
      <c r="IUL4581" s="151"/>
      <c r="IUM4581" s="151"/>
      <c r="IUN4581" s="151"/>
      <c r="IUO4581" s="151"/>
      <c r="IUP4581" s="151"/>
      <c r="IUQ4581" s="151"/>
      <c r="IUR4581" s="151"/>
      <c r="IUS4581" s="151"/>
      <c r="IUT4581" s="151"/>
      <c r="IUU4581" s="151"/>
      <c r="IUV4581" s="151"/>
      <c r="IUW4581" s="151"/>
      <c r="IUX4581" s="151"/>
      <c r="IUY4581" s="151"/>
      <c r="IUZ4581" s="151"/>
      <c r="IVA4581" s="151"/>
      <c r="IVB4581" s="151"/>
      <c r="IVC4581" s="151"/>
      <c r="IVD4581" s="151"/>
      <c r="IVE4581" s="151"/>
      <c r="IVF4581" s="151"/>
      <c r="IVG4581" s="151"/>
      <c r="IVH4581" s="151"/>
      <c r="IVI4581" s="151"/>
      <c r="IVJ4581" s="151"/>
      <c r="IVK4581" s="151"/>
      <c r="IVL4581" s="151"/>
      <c r="IVM4581" s="151"/>
      <c r="IVN4581" s="151"/>
      <c r="IVO4581" s="151"/>
      <c r="IVP4581" s="151"/>
      <c r="IVQ4581" s="151"/>
      <c r="IVR4581" s="151"/>
      <c r="IVS4581" s="151"/>
      <c r="IVT4581" s="151"/>
      <c r="IVU4581" s="151"/>
      <c r="IVV4581" s="151"/>
      <c r="IVW4581" s="151"/>
      <c r="IVX4581" s="151"/>
      <c r="IVY4581" s="151"/>
      <c r="IVZ4581" s="151"/>
      <c r="IWA4581" s="151"/>
      <c r="IWB4581" s="151"/>
      <c r="IWC4581" s="151"/>
      <c r="IWD4581" s="151"/>
      <c r="IWE4581" s="151"/>
      <c r="IWF4581" s="151"/>
      <c r="IWG4581" s="151"/>
      <c r="IWH4581" s="151"/>
      <c r="IWI4581" s="151"/>
      <c r="IWJ4581" s="151"/>
      <c r="IWK4581" s="151"/>
      <c r="IWL4581" s="151"/>
      <c r="IWM4581" s="151"/>
      <c r="IWN4581" s="151"/>
      <c r="IWO4581" s="151"/>
      <c r="IWP4581" s="151"/>
      <c r="IWQ4581" s="151"/>
      <c r="IWR4581" s="151"/>
      <c r="IWS4581" s="151"/>
      <c r="IWT4581" s="151"/>
      <c r="IWU4581" s="151"/>
      <c r="IWV4581" s="151"/>
      <c r="IWW4581" s="151"/>
      <c r="IWX4581" s="151"/>
      <c r="IWY4581" s="151"/>
      <c r="IWZ4581" s="151"/>
      <c r="IXA4581" s="151"/>
      <c r="IXB4581" s="151"/>
      <c r="IXC4581" s="151"/>
      <c r="IXD4581" s="151"/>
      <c r="IXE4581" s="151"/>
      <c r="IXF4581" s="151"/>
      <c r="IXG4581" s="151"/>
      <c r="IXH4581" s="151"/>
      <c r="IXI4581" s="151"/>
      <c r="IXJ4581" s="151"/>
      <c r="IXK4581" s="151"/>
      <c r="IXL4581" s="151"/>
      <c r="IXM4581" s="151"/>
      <c r="IXN4581" s="151"/>
      <c r="IXO4581" s="151"/>
      <c r="IXP4581" s="151"/>
      <c r="IXQ4581" s="151"/>
      <c r="IXR4581" s="151"/>
      <c r="IXS4581" s="151"/>
      <c r="IXT4581" s="151"/>
      <c r="IXU4581" s="151"/>
      <c r="IXV4581" s="151"/>
      <c r="IXW4581" s="151"/>
      <c r="IXX4581" s="151"/>
      <c r="IXY4581" s="151"/>
      <c r="IXZ4581" s="151"/>
      <c r="IYA4581" s="151"/>
      <c r="IYB4581" s="151"/>
      <c r="IYC4581" s="151"/>
      <c r="IYD4581" s="151"/>
      <c r="IYE4581" s="151"/>
      <c r="IYF4581" s="151"/>
      <c r="IYG4581" s="151"/>
      <c r="IYH4581" s="151"/>
      <c r="IYI4581" s="151"/>
      <c r="IYJ4581" s="151"/>
      <c r="IYK4581" s="151"/>
      <c r="IYL4581" s="151"/>
      <c r="IYM4581" s="151"/>
      <c r="IYN4581" s="151"/>
      <c r="IYO4581" s="151"/>
      <c r="IYP4581" s="151"/>
      <c r="IYQ4581" s="151"/>
      <c r="IYR4581" s="151"/>
      <c r="IYS4581" s="151"/>
      <c r="IYT4581" s="151"/>
      <c r="IYU4581" s="151"/>
      <c r="IYV4581" s="151"/>
      <c r="IYW4581" s="151"/>
      <c r="IYX4581" s="151"/>
      <c r="IYY4581" s="151"/>
      <c r="IYZ4581" s="151"/>
      <c r="IZA4581" s="151"/>
      <c r="IZB4581" s="151"/>
      <c r="IZC4581" s="151"/>
      <c r="IZD4581" s="151"/>
      <c r="IZE4581" s="151"/>
      <c r="IZF4581" s="151"/>
      <c r="IZG4581" s="151"/>
      <c r="IZH4581" s="151"/>
      <c r="IZI4581" s="151"/>
      <c r="IZJ4581" s="151"/>
      <c r="IZK4581" s="151"/>
      <c r="IZL4581" s="151"/>
      <c r="IZM4581" s="151"/>
      <c r="IZN4581" s="151"/>
      <c r="IZO4581" s="151"/>
      <c r="IZP4581" s="151"/>
      <c r="IZQ4581" s="151"/>
      <c r="IZR4581" s="151"/>
      <c r="IZS4581" s="151"/>
      <c r="IZT4581" s="151"/>
      <c r="IZU4581" s="151"/>
      <c r="IZV4581" s="151"/>
      <c r="IZW4581" s="151"/>
      <c r="IZX4581" s="151"/>
      <c r="IZY4581" s="151"/>
      <c r="IZZ4581" s="151"/>
      <c r="JAA4581" s="151"/>
      <c r="JAB4581" s="151"/>
      <c r="JAC4581" s="151"/>
      <c r="JAD4581" s="151"/>
      <c r="JAE4581" s="151"/>
      <c r="JAF4581" s="151"/>
      <c r="JAG4581" s="151"/>
      <c r="JAH4581" s="151"/>
      <c r="JAI4581" s="151"/>
      <c r="JAJ4581" s="151"/>
      <c r="JAK4581" s="151"/>
      <c r="JAL4581" s="151"/>
      <c r="JAM4581" s="151"/>
      <c r="JAN4581" s="151"/>
      <c r="JAO4581" s="151"/>
      <c r="JAP4581" s="151"/>
      <c r="JAQ4581" s="151"/>
      <c r="JAR4581" s="151"/>
      <c r="JAS4581" s="151"/>
      <c r="JAT4581" s="151"/>
      <c r="JAU4581" s="151"/>
      <c r="JAV4581" s="151"/>
      <c r="JAW4581" s="151"/>
      <c r="JAX4581" s="151"/>
      <c r="JAY4581" s="151"/>
      <c r="JAZ4581" s="151"/>
      <c r="JBA4581" s="151"/>
      <c r="JBB4581" s="151"/>
      <c r="JBC4581" s="151"/>
      <c r="JBD4581" s="151"/>
      <c r="JBE4581" s="151"/>
      <c r="JBF4581" s="151"/>
      <c r="JBG4581" s="151"/>
      <c r="JBH4581" s="151"/>
      <c r="JBI4581" s="151"/>
      <c r="JBJ4581" s="151"/>
      <c r="JBK4581" s="151"/>
      <c r="JBL4581" s="151"/>
      <c r="JBM4581" s="151"/>
      <c r="JBN4581" s="151"/>
      <c r="JBO4581" s="151"/>
      <c r="JBP4581" s="151"/>
      <c r="JBQ4581" s="151"/>
      <c r="JBR4581" s="151"/>
      <c r="JBS4581" s="151"/>
      <c r="JBT4581" s="151"/>
      <c r="JBU4581" s="151"/>
      <c r="JBV4581" s="151"/>
      <c r="JBW4581" s="151"/>
      <c r="JBX4581" s="151"/>
      <c r="JBY4581" s="151"/>
      <c r="JBZ4581" s="151"/>
      <c r="JCA4581" s="151"/>
      <c r="JCB4581" s="151"/>
      <c r="JCC4581" s="151"/>
      <c r="JCD4581" s="151"/>
      <c r="JCE4581" s="151"/>
      <c r="JCF4581" s="151"/>
      <c r="JCG4581" s="151"/>
      <c r="JCH4581" s="151"/>
      <c r="JCI4581" s="151"/>
      <c r="JCJ4581" s="151"/>
      <c r="JCK4581" s="151"/>
      <c r="JCL4581" s="151"/>
      <c r="JCM4581" s="151"/>
      <c r="JCN4581" s="151"/>
      <c r="JCO4581" s="151"/>
      <c r="JCP4581" s="151"/>
      <c r="JCQ4581" s="151"/>
      <c r="JCR4581" s="151"/>
      <c r="JCS4581" s="151"/>
      <c r="JCT4581" s="151"/>
      <c r="JCU4581" s="151"/>
      <c r="JCV4581" s="151"/>
      <c r="JCW4581" s="151"/>
      <c r="JCX4581" s="151"/>
      <c r="JCY4581" s="151"/>
      <c r="JCZ4581" s="151"/>
      <c r="JDA4581" s="151"/>
      <c r="JDB4581" s="151"/>
      <c r="JDC4581" s="151"/>
      <c r="JDD4581" s="151"/>
      <c r="JDE4581" s="151"/>
      <c r="JDF4581" s="151"/>
      <c r="JDG4581" s="151"/>
      <c r="JDH4581" s="151"/>
      <c r="JDI4581" s="151"/>
      <c r="JDJ4581" s="151"/>
      <c r="JDK4581" s="151"/>
      <c r="JDL4581" s="151"/>
      <c r="JDM4581" s="151"/>
      <c r="JDN4581" s="151"/>
      <c r="JDO4581" s="151"/>
      <c r="JDP4581" s="151"/>
      <c r="JDQ4581" s="151"/>
      <c r="JDR4581" s="151"/>
      <c r="JDS4581" s="151"/>
      <c r="JDT4581" s="151"/>
      <c r="JDU4581" s="151"/>
      <c r="JDV4581" s="151"/>
      <c r="JDW4581" s="151"/>
      <c r="JDX4581" s="151"/>
      <c r="JDY4581" s="151"/>
      <c r="JDZ4581" s="151"/>
      <c r="JEA4581" s="151"/>
      <c r="JEB4581" s="151"/>
      <c r="JEC4581" s="151"/>
      <c r="JED4581" s="151"/>
      <c r="JEE4581" s="151"/>
      <c r="JEF4581" s="151"/>
      <c r="JEG4581" s="151"/>
      <c r="JEH4581" s="151"/>
      <c r="JEI4581" s="151"/>
      <c r="JEJ4581" s="151"/>
      <c r="JEK4581" s="151"/>
      <c r="JEL4581" s="151"/>
      <c r="JEM4581" s="151"/>
      <c r="JEN4581" s="151"/>
      <c r="JEO4581" s="151"/>
      <c r="JEP4581" s="151"/>
      <c r="JEQ4581" s="151"/>
      <c r="JER4581" s="151"/>
      <c r="JES4581" s="151"/>
      <c r="JET4581" s="151"/>
      <c r="JEU4581" s="151"/>
      <c r="JEV4581" s="151"/>
      <c r="JEW4581" s="151"/>
      <c r="JEX4581" s="151"/>
      <c r="JEY4581" s="151"/>
      <c r="JEZ4581" s="151"/>
      <c r="JFA4581" s="151"/>
      <c r="JFB4581" s="151"/>
      <c r="JFC4581" s="151"/>
      <c r="JFD4581" s="151"/>
      <c r="JFE4581" s="151"/>
      <c r="JFF4581" s="151"/>
      <c r="JFG4581" s="151"/>
      <c r="JFH4581" s="151"/>
      <c r="JFI4581" s="151"/>
      <c r="JFJ4581" s="151"/>
      <c r="JFK4581" s="151"/>
      <c r="JFL4581" s="151"/>
      <c r="JFM4581" s="151"/>
      <c r="JFN4581" s="151"/>
      <c r="JFO4581" s="151"/>
      <c r="JFP4581" s="151"/>
      <c r="JFQ4581" s="151"/>
      <c r="JFR4581" s="151"/>
      <c r="JFS4581" s="151"/>
      <c r="JFT4581" s="151"/>
      <c r="JFU4581" s="151"/>
      <c r="JFV4581" s="151"/>
      <c r="JFW4581" s="151"/>
      <c r="JFX4581" s="151"/>
      <c r="JFY4581" s="151"/>
      <c r="JFZ4581" s="151"/>
      <c r="JGA4581" s="151"/>
      <c r="JGB4581" s="151"/>
      <c r="JGC4581" s="151"/>
      <c r="JGD4581" s="151"/>
      <c r="JGE4581" s="151"/>
      <c r="JGF4581" s="151"/>
      <c r="JGG4581" s="151"/>
      <c r="JGH4581" s="151"/>
      <c r="JGI4581" s="151"/>
      <c r="JGJ4581" s="151"/>
      <c r="JGK4581" s="151"/>
      <c r="JGL4581" s="151"/>
      <c r="JGM4581" s="151"/>
      <c r="JGN4581" s="151"/>
      <c r="JGO4581" s="151"/>
      <c r="JGP4581" s="151"/>
      <c r="JGQ4581" s="151"/>
      <c r="JGR4581" s="151"/>
      <c r="JGS4581" s="151"/>
      <c r="JGT4581" s="151"/>
      <c r="JGU4581" s="151"/>
      <c r="JGV4581" s="151"/>
      <c r="JGW4581" s="151"/>
      <c r="JGX4581" s="151"/>
      <c r="JGY4581" s="151"/>
      <c r="JGZ4581" s="151"/>
      <c r="JHA4581" s="151"/>
      <c r="JHB4581" s="151"/>
      <c r="JHC4581" s="151"/>
      <c r="JHD4581" s="151"/>
      <c r="JHE4581" s="151"/>
      <c r="JHF4581" s="151"/>
      <c r="JHG4581" s="151"/>
      <c r="JHH4581" s="151"/>
      <c r="JHI4581" s="151"/>
      <c r="JHJ4581" s="151"/>
      <c r="JHK4581" s="151"/>
      <c r="JHL4581" s="151"/>
      <c r="JHM4581" s="151"/>
      <c r="JHN4581" s="151"/>
      <c r="JHO4581" s="151"/>
      <c r="JHP4581" s="151"/>
      <c r="JHQ4581" s="151"/>
      <c r="JHR4581" s="151"/>
      <c r="JHS4581" s="151"/>
      <c r="JHT4581" s="151"/>
      <c r="JHU4581" s="151"/>
      <c r="JHV4581" s="151"/>
      <c r="JHW4581" s="151"/>
      <c r="JHX4581" s="151"/>
      <c r="JHY4581" s="151"/>
      <c r="JHZ4581" s="151"/>
      <c r="JIA4581" s="151"/>
      <c r="JIB4581" s="151"/>
      <c r="JIC4581" s="151"/>
      <c r="JID4581" s="151"/>
      <c r="JIE4581" s="151"/>
      <c r="JIF4581" s="151"/>
      <c r="JIG4581" s="151"/>
      <c r="JIH4581" s="151"/>
      <c r="JII4581" s="151"/>
      <c r="JIJ4581" s="151"/>
      <c r="JIK4581" s="151"/>
      <c r="JIL4581" s="151"/>
      <c r="JIM4581" s="151"/>
      <c r="JIN4581" s="151"/>
      <c r="JIO4581" s="151"/>
      <c r="JIP4581" s="151"/>
      <c r="JIQ4581" s="151"/>
      <c r="JIR4581" s="151"/>
      <c r="JIS4581" s="151"/>
      <c r="JIT4581" s="151"/>
      <c r="JIU4581" s="151"/>
      <c r="JIV4581" s="151"/>
      <c r="JIW4581" s="151"/>
      <c r="JIX4581" s="151"/>
      <c r="JIY4581" s="151"/>
      <c r="JIZ4581" s="151"/>
      <c r="JJA4581" s="151"/>
      <c r="JJB4581" s="151"/>
      <c r="JJC4581" s="151"/>
      <c r="JJD4581" s="151"/>
      <c r="JJE4581" s="151"/>
      <c r="JJF4581" s="151"/>
      <c r="JJG4581" s="151"/>
      <c r="JJH4581" s="151"/>
      <c r="JJI4581" s="151"/>
      <c r="JJJ4581" s="151"/>
      <c r="JJK4581" s="151"/>
      <c r="JJL4581" s="151"/>
      <c r="JJM4581" s="151"/>
      <c r="JJN4581" s="151"/>
      <c r="JJO4581" s="151"/>
      <c r="JJP4581" s="151"/>
      <c r="JJQ4581" s="151"/>
      <c r="JJR4581" s="151"/>
      <c r="JJS4581" s="151"/>
      <c r="JJT4581" s="151"/>
      <c r="JJU4581" s="151"/>
      <c r="JJV4581" s="151"/>
      <c r="JJW4581" s="151"/>
      <c r="JJX4581" s="151"/>
      <c r="JJY4581" s="151"/>
      <c r="JJZ4581" s="151"/>
      <c r="JKA4581" s="151"/>
      <c r="JKB4581" s="151"/>
      <c r="JKC4581" s="151"/>
      <c r="JKD4581" s="151"/>
      <c r="JKE4581" s="151"/>
      <c r="JKF4581" s="151"/>
      <c r="JKG4581" s="151"/>
      <c r="JKH4581" s="151"/>
      <c r="JKI4581" s="151"/>
      <c r="JKJ4581" s="151"/>
      <c r="JKK4581" s="151"/>
      <c r="JKL4581" s="151"/>
      <c r="JKM4581" s="151"/>
      <c r="JKN4581" s="151"/>
      <c r="JKO4581" s="151"/>
      <c r="JKP4581" s="151"/>
      <c r="JKQ4581" s="151"/>
      <c r="JKR4581" s="151"/>
      <c r="JKS4581" s="151"/>
      <c r="JKT4581" s="151"/>
      <c r="JKU4581" s="151"/>
      <c r="JKV4581" s="151"/>
      <c r="JKW4581" s="151"/>
      <c r="JKX4581" s="151"/>
      <c r="JKY4581" s="151"/>
      <c r="JKZ4581" s="151"/>
      <c r="JLA4581" s="151"/>
      <c r="JLB4581" s="151"/>
      <c r="JLC4581" s="151"/>
      <c r="JLD4581" s="151"/>
      <c r="JLE4581" s="151"/>
      <c r="JLF4581" s="151"/>
      <c r="JLG4581" s="151"/>
      <c r="JLH4581" s="151"/>
      <c r="JLI4581" s="151"/>
      <c r="JLJ4581" s="151"/>
      <c r="JLK4581" s="151"/>
      <c r="JLL4581" s="151"/>
      <c r="JLM4581" s="151"/>
      <c r="JLN4581" s="151"/>
      <c r="JLO4581" s="151"/>
      <c r="JLP4581" s="151"/>
      <c r="JLQ4581" s="151"/>
      <c r="JLR4581" s="151"/>
      <c r="JLS4581" s="151"/>
      <c r="JLT4581" s="151"/>
      <c r="JLU4581" s="151"/>
      <c r="JLV4581" s="151"/>
      <c r="JLW4581" s="151"/>
      <c r="JLX4581" s="151"/>
      <c r="JLY4581" s="151"/>
      <c r="JLZ4581" s="151"/>
      <c r="JMA4581" s="151"/>
      <c r="JMB4581" s="151"/>
      <c r="JMC4581" s="151"/>
      <c r="JMD4581" s="151"/>
      <c r="JME4581" s="151"/>
      <c r="JMF4581" s="151"/>
      <c r="JMG4581" s="151"/>
      <c r="JMH4581" s="151"/>
      <c r="JMI4581" s="151"/>
      <c r="JMJ4581" s="151"/>
      <c r="JMK4581" s="151"/>
      <c r="JML4581" s="151"/>
      <c r="JMM4581" s="151"/>
      <c r="JMN4581" s="151"/>
      <c r="JMO4581" s="151"/>
      <c r="JMP4581" s="151"/>
      <c r="JMQ4581" s="151"/>
      <c r="JMR4581" s="151"/>
      <c r="JMS4581" s="151"/>
      <c r="JMT4581" s="151"/>
      <c r="JMU4581" s="151"/>
      <c r="JMV4581" s="151"/>
      <c r="JMW4581" s="151"/>
      <c r="JMX4581" s="151"/>
      <c r="JMY4581" s="151"/>
      <c r="JMZ4581" s="151"/>
      <c r="JNA4581" s="151"/>
      <c r="JNB4581" s="151"/>
      <c r="JNC4581" s="151"/>
      <c r="JND4581" s="151"/>
      <c r="JNE4581" s="151"/>
      <c r="JNF4581" s="151"/>
      <c r="JNG4581" s="151"/>
      <c r="JNH4581" s="151"/>
      <c r="JNI4581" s="151"/>
      <c r="JNJ4581" s="151"/>
      <c r="JNK4581" s="151"/>
      <c r="JNL4581" s="151"/>
      <c r="JNM4581" s="151"/>
      <c r="JNN4581" s="151"/>
      <c r="JNO4581" s="151"/>
      <c r="JNP4581" s="151"/>
      <c r="JNQ4581" s="151"/>
      <c r="JNR4581" s="151"/>
      <c r="JNS4581" s="151"/>
      <c r="JNT4581" s="151"/>
      <c r="JNU4581" s="151"/>
      <c r="JNV4581" s="151"/>
      <c r="JNW4581" s="151"/>
      <c r="JNX4581" s="151"/>
      <c r="JNY4581" s="151"/>
      <c r="JNZ4581" s="151"/>
      <c r="JOA4581" s="151"/>
      <c r="JOB4581" s="151"/>
      <c r="JOC4581" s="151"/>
      <c r="JOD4581" s="151"/>
      <c r="JOE4581" s="151"/>
      <c r="JOF4581" s="151"/>
      <c r="JOG4581" s="151"/>
      <c r="JOH4581" s="151"/>
      <c r="JOI4581" s="151"/>
      <c r="JOJ4581" s="151"/>
      <c r="JOK4581" s="151"/>
      <c r="JOL4581" s="151"/>
      <c r="JOM4581" s="151"/>
      <c r="JON4581" s="151"/>
      <c r="JOO4581" s="151"/>
      <c r="JOP4581" s="151"/>
      <c r="JOQ4581" s="151"/>
      <c r="JOR4581" s="151"/>
      <c r="JOS4581" s="151"/>
      <c r="JOT4581" s="151"/>
      <c r="JOU4581" s="151"/>
      <c r="JOV4581" s="151"/>
      <c r="JOW4581" s="151"/>
      <c r="JOX4581" s="151"/>
      <c r="JOY4581" s="151"/>
      <c r="JOZ4581" s="151"/>
      <c r="JPA4581" s="151"/>
      <c r="JPB4581" s="151"/>
      <c r="JPC4581" s="151"/>
      <c r="JPD4581" s="151"/>
      <c r="JPE4581" s="151"/>
      <c r="JPF4581" s="151"/>
      <c r="JPG4581" s="151"/>
      <c r="JPH4581" s="151"/>
      <c r="JPI4581" s="151"/>
      <c r="JPJ4581" s="151"/>
      <c r="JPK4581" s="151"/>
      <c r="JPL4581" s="151"/>
      <c r="JPM4581" s="151"/>
      <c r="JPN4581" s="151"/>
      <c r="JPO4581" s="151"/>
      <c r="JPP4581" s="151"/>
      <c r="JPQ4581" s="151"/>
      <c r="JPR4581" s="151"/>
      <c r="JPS4581" s="151"/>
      <c r="JPT4581" s="151"/>
      <c r="JPU4581" s="151"/>
      <c r="JPV4581" s="151"/>
      <c r="JPW4581" s="151"/>
      <c r="JPX4581" s="151"/>
      <c r="JPY4581" s="151"/>
      <c r="JPZ4581" s="151"/>
      <c r="JQA4581" s="151"/>
      <c r="JQB4581" s="151"/>
      <c r="JQC4581" s="151"/>
      <c r="JQD4581" s="151"/>
      <c r="JQE4581" s="151"/>
      <c r="JQF4581" s="151"/>
      <c r="JQG4581" s="151"/>
      <c r="JQH4581" s="151"/>
      <c r="JQI4581" s="151"/>
      <c r="JQJ4581" s="151"/>
      <c r="JQK4581" s="151"/>
      <c r="JQL4581" s="151"/>
      <c r="JQM4581" s="151"/>
      <c r="JQN4581" s="151"/>
      <c r="JQO4581" s="151"/>
      <c r="JQP4581" s="151"/>
      <c r="JQQ4581" s="151"/>
      <c r="JQR4581" s="151"/>
      <c r="JQS4581" s="151"/>
      <c r="JQT4581" s="151"/>
      <c r="JQU4581" s="151"/>
      <c r="JQV4581" s="151"/>
      <c r="JQW4581" s="151"/>
      <c r="JQX4581" s="151"/>
      <c r="JQY4581" s="151"/>
      <c r="JQZ4581" s="151"/>
      <c r="JRA4581" s="151"/>
      <c r="JRB4581" s="151"/>
      <c r="JRC4581" s="151"/>
      <c r="JRD4581" s="151"/>
      <c r="JRE4581" s="151"/>
      <c r="JRF4581" s="151"/>
      <c r="JRG4581" s="151"/>
      <c r="JRH4581" s="151"/>
      <c r="JRI4581" s="151"/>
      <c r="JRJ4581" s="151"/>
      <c r="JRK4581" s="151"/>
      <c r="JRL4581" s="151"/>
      <c r="JRM4581" s="151"/>
      <c r="JRN4581" s="151"/>
      <c r="JRO4581" s="151"/>
      <c r="JRP4581" s="151"/>
      <c r="JRQ4581" s="151"/>
      <c r="JRR4581" s="151"/>
      <c r="JRS4581" s="151"/>
      <c r="JRT4581" s="151"/>
      <c r="JRU4581" s="151"/>
      <c r="JRV4581" s="151"/>
      <c r="JRW4581" s="151"/>
      <c r="JRX4581" s="151"/>
      <c r="JRY4581" s="151"/>
      <c r="JRZ4581" s="151"/>
      <c r="JSA4581" s="151"/>
      <c r="JSB4581" s="151"/>
      <c r="JSC4581" s="151"/>
      <c r="JSD4581" s="151"/>
      <c r="JSE4581" s="151"/>
      <c r="JSF4581" s="151"/>
      <c r="JSG4581" s="151"/>
      <c r="JSH4581" s="151"/>
      <c r="JSI4581" s="151"/>
      <c r="JSJ4581" s="151"/>
      <c r="JSK4581" s="151"/>
      <c r="JSL4581" s="151"/>
      <c r="JSM4581" s="151"/>
      <c r="JSN4581" s="151"/>
      <c r="JSO4581" s="151"/>
      <c r="JSP4581" s="151"/>
      <c r="JSQ4581" s="151"/>
      <c r="JSR4581" s="151"/>
      <c r="JSS4581" s="151"/>
      <c r="JST4581" s="151"/>
      <c r="JSU4581" s="151"/>
      <c r="JSV4581" s="151"/>
      <c r="JSW4581" s="151"/>
      <c r="JSX4581" s="151"/>
      <c r="JSY4581" s="151"/>
      <c r="JSZ4581" s="151"/>
      <c r="JTA4581" s="151"/>
      <c r="JTB4581" s="151"/>
      <c r="JTC4581" s="151"/>
      <c r="JTD4581" s="151"/>
      <c r="JTE4581" s="151"/>
      <c r="JTF4581" s="151"/>
      <c r="JTG4581" s="151"/>
      <c r="JTH4581" s="151"/>
      <c r="JTI4581" s="151"/>
      <c r="JTJ4581" s="151"/>
      <c r="JTK4581" s="151"/>
      <c r="JTL4581" s="151"/>
      <c r="JTM4581" s="151"/>
      <c r="JTN4581" s="151"/>
      <c r="JTO4581" s="151"/>
      <c r="JTP4581" s="151"/>
      <c r="JTQ4581" s="151"/>
      <c r="JTR4581" s="151"/>
      <c r="JTS4581" s="151"/>
      <c r="JTT4581" s="151"/>
      <c r="JTU4581" s="151"/>
      <c r="JTV4581" s="151"/>
      <c r="JTW4581" s="151"/>
      <c r="JTX4581" s="151"/>
      <c r="JTY4581" s="151"/>
      <c r="JTZ4581" s="151"/>
      <c r="JUA4581" s="151"/>
      <c r="JUB4581" s="151"/>
      <c r="JUC4581" s="151"/>
      <c r="JUD4581" s="151"/>
      <c r="JUE4581" s="151"/>
      <c r="JUF4581" s="151"/>
      <c r="JUG4581" s="151"/>
      <c r="JUH4581" s="151"/>
      <c r="JUI4581" s="151"/>
      <c r="JUJ4581" s="151"/>
      <c r="JUK4581" s="151"/>
      <c r="JUL4581" s="151"/>
      <c r="JUM4581" s="151"/>
      <c r="JUN4581" s="151"/>
      <c r="JUO4581" s="151"/>
      <c r="JUP4581" s="151"/>
      <c r="JUQ4581" s="151"/>
      <c r="JUR4581" s="151"/>
      <c r="JUS4581" s="151"/>
      <c r="JUT4581" s="151"/>
      <c r="JUU4581" s="151"/>
      <c r="JUV4581" s="151"/>
      <c r="JUW4581" s="151"/>
      <c r="JUX4581" s="151"/>
      <c r="JUY4581" s="151"/>
      <c r="JUZ4581" s="151"/>
      <c r="JVA4581" s="151"/>
      <c r="JVB4581" s="151"/>
      <c r="JVC4581" s="151"/>
      <c r="JVD4581" s="151"/>
      <c r="JVE4581" s="151"/>
      <c r="JVF4581" s="151"/>
      <c r="JVG4581" s="151"/>
      <c r="JVH4581" s="151"/>
      <c r="JVI4581" s="151"/>
      <c r="JVJ4581" s="151"/>
      <c r="JVK4581" s="151"/>
      <c r="JVL4581" s="151"/>
      <c r="JVM4581" s="151"/>
      <c r="JVN4581" s="151"/>
      <c r="JVO4581" s="151"/>
      <c r="JVP4581" s="151"/>
      <c r="JVQ4581" s="151"/>
      <c r="JVR4581" s="151"/>
      <c r="JVS4581" s="151"/>
      <c r="JVT4581" s="151"/>
      <c r="JVU4581" s="151"/>
      <c r="JVV4581" s="151"/>
      <c r="JVW4581" s="151"/>
      <c r="JVX4581" s="151"/>
      <c r="JVY4581" s="151"/>
      <c r="JVZ4581" s="151"/>
      <c r="JWA4581" s="151"/>
      <c r="JWB4581" s="151"/>
      <c r="JWC4581" s="151"/>
      <c r="JWD4581" s="151"/>
      <c r="JWE4581" s="151"/>
      <c r="JWF4581" s="151"/>
      <c r="JWG4581" s="151"/>
      <c r="JWH4581" s="151"/>
      <c r="JWI4581" s="151"/>
      <c r="JWJ4581" s="151"/>
      <c r="JWK4581" s="151"/>
      <c r="JWL4581" s="151"/>
      <c r="JWM4581" s="151"/>
      <c r="JWN4581" s="151"/>
      <c r="JWO4581" s="151"/>
      <c r="JWP4581" s="151"/>
      <c r="JWQ4581" s="151"/>
      <c r="JWR4581" s="151"/>
      <c r="JWS4581" s="151"/>
      <c r="JWT4581" s="151"/>
      <c r="JWU4581" s="151"/>
      <c r="JWV4581" s="151"/>
      <c r="JWW4581" s="151"/>
      <c r="JWX4581" s="151"/>
      <c r="JWY4581" s="151"/>
      <c r="JWZ4581" s="151"/>
      <c r="JXA4581" s="151"/>
      <c r="JXB4581" s="151"/>
      <c r="JXC4581" s="151"/>
      <c r="JXD4581" s="151"/>
      <c r="JXE4581" s="151"/>
      <c r="JXF4581" s="151"/>
      <c r="JXG4581" s="151"/>
      <c r="JXH4581" s="151"/>
      <c r="JXI4581" s="151"/>
      <c r="JXJ4581" s="151"/>
      <c r="JXK4581" s="151"/>
      <c r="JXL4581" s="151"/>
      <c r="JXM4581" s="151"/>
      <c r="JXN4581" s="151"/>
      <c r="JXO4581" s="151"/>
      <c r="JXP4581" s="151"/>
      <c r="JXQ4581" s="151"/>
      <c r="JXR4581" s="151"/>
      <c r="JXS4581" s="151"/>
      <c r="JXT4581" s="151"/>
      <c r="JXU4581" s="151"/>
      <c r="JXV4581" s="151"/>
      <c r="JXW4581" s="151"/>
      <c r="JXX4581" s="151"/>
      <c r="JXY4581" s="151"/>
      <c r="JXZ4581" s="151"/>
      <c r="JYA4581" s="151"/>
      <c r="JYB4581" s="151"/>
      <c r="JYC4581" s="151"/>
      <c r="JYD4581" s="151"/>
      <c r="JYE4581" s="151"/>
      <c r="JYF4581" s="151"/>
      <c r="JYG4581" s="151"/>
      <c r="JYH4581" s="151"/>
      <c r="JYI4581" s="151"/>
      <c r="JYJ4581" s="151"/>
      <c r="JYK4581" s="151"/>
      <c r="JYL4581" s="151"/>
      <c r="JYM4581" s="151"/>
      <c r="JYN4581" s="151"/>
      <c r="JYO4581" s="151"/>
      <c r="JYP4581" s="151"/>
      <c r="JYQ4581" s="151"/>
      <c r="JYR4581" s="151"/>
      <c r="JYS4581" s="151"/>
      <c r="JYT4581" s="151"/>
      <c r="JYU4581" s="151"/>
      <c r="JYV4581" s="151"/>
      <c r="JYW4581" s="151"/>
      <c r="JYX4581" s="151"/>
      <c r="JYY4581" s="151"/>
      <c r="JYZ4581" s="151"/>
      <c r="JZA4581" s="151"/>
      <c r="JZB4581" s="151"/>
      <c r="JZC4581" s="151"/>
      <c r="JZD4581" s="151"/>
      <c r="JZE4581" s="151"/>
      <c r="JZF4581" s="151"/>
      <c r="JZG4581" s="151"/>
      <c r="JZH4581" s="151"/>
      <c r="JZI4581" s="151"/>
      <c r="JZJ4581" s="151"/>
      <c r="JZK4581" s="151"/>
      <c r="JZL4581" s="151"/>
      <c r="JZM4581" s="151"/>
      <c r="JZN4581" s="151"/>
      <c r="JZO4581" s="151"/>
      <c r="JZP4581" s="151"/>
      <c r="JZQ4581" s="151"/>
      <c r="JZR4581" s="151"/>
      <c r="JZS4581" s="151"/>
      <c r="JZT4581" s="151"/>
      <c r="JZU4581" s="151"/>
      <c r="JZV4581" s="151"/>
      <c r="JZW4581" s="151"/>
      <c r="JZX4581" s="151"/>
      <c r="JZY4581" s="151"/>
      <c r="JZZ4581" s="151"/>
      <c r="KAA4581" s="151"/>
      <c r="KAB4581" s="151"/>
      <c r="KAC4581" s="151"/>
      <c r="KAD4581" s="151"/>
      <c r="KAE4581" s="151"/>
      <c r="KAF4581" s="151"/>
      <c r="KAG4581" s="151"/>
      <c r="KAH4581" s="151"/>
      <c r="KAI4581" s="151"/>
      <c r="KAJ4581" s="151"/>
      <c r="KAK4581" s="151"/>
      <c r="KAL4581" s="151"/>
      <c r="KAM4581" s="151"/>
      <c r="KAN4581" s="151"/>
      <c r="KAO4581" s="151"/>
      <c r="KAP4581" s="151"/>
      <c r="KAQ4581" s="151"/>
      <c r="KAR4581" s="151"/>
      <c r="KAS4581" s="151"/>
      <c r="KAT4581" s="151"/>
      <c r="KAU4581" s="151"/>
      <c r="KAV4581" s="151"/>
      <c r="KAW4581" s="151"/>
      <c r="KAX4581" s="151"/>
      <c r="KAY4581" s="151"/>
      <c r="KAZ4581" s="151"/>
      <c r="KBA4581" s="151"/>
      <c r="KBB4581" s="151"/>
      <c r="KBC4581" s="151"/>
      <c r="KBD4581" s="151"/>
      <c r="KBE4581" s="151"/>
      <c r="KBF4581" s="151"/>
      <c r="KBG4581" s="151"/>
      <c r="KBH4581" s="151"/>
      <c r="KBI4581" s="151"/>
      <c r="KBJ4581" s="151"/>
      <c r="KBK4581" s="151"/>
      <c r="KBL4581" s="151"/>
      <c r="KBM4581" s="151"/>
      <c r="KBN4581" s="151"/>
      <c r="KBO4581" s="151"/>
      <c r="KBP4581" s="151"/>
      <c r="KBQ4581" s="151"/>
      <c r="KBR4581" s="151"/>
      <c r="KBS4581" s="151"/>
      <c r="KBT4581" s="151"/>
      <c r="KBU4581" s="151"/>
      <c r="KBV4581" s="151"/>
      <c r="KBW4581" s="151"/>
      <c r="KBX4581" s="151"/>
      <c r="KBY4581" s="151"/>
      <c r="KBZ4581" s="151"/>
      <c r="KCA4581" s="151"/>
      <c r="KCB4581" s="151"/>
      <c r="KCC4581" s="151"/>
      <c r="KCD4581" s="151"/>
      <c r="KCE4581" s="151"/>
      <c r="KCF4581" s="151"/>
      <c r="KCG4581" s="151"/>
      <c r="KCH4581" s="151"/>
      <c r="KCI4581" s="151"/>
      <c r="KCJ4581" s="151"/>
      <c r="KCK4581" s="151"/>
      <c r="KCL4581" s="151"/>
      <c r="KCM4581" s="151"/>
      <c r="KCN4581" s="151"/>
      <c r="KCO4581" s="151"/>
      <c r="KCP4581" s="151"/>
      <c r="KCQ4581" s="151"/>
      <c r="KCR4581" s="151"/>
      <c r="KCS4581" s="151"/>
      <c r="KCT4581" s="151"/>
      <c r="KCU4581" s="151"/>
      <c r="KCV4581" s="151"/>
      <c r="KCW4581" s="151"/>
      <c r="KCX4581" s="151"/>
      <c r="KCY4581" s="151"/>
      <c r="KCZ4581" s="151"/>
      <c r="KDA4581" s="151"/>
      <c r="KDB4581" s="151"/>
      <c r="KDC4581" s="151"/>
      <c r="KDD4581" s="151"/>
      <c r="KDE4581" s="151"/>
      <c r="KDF4581" s="151"/>
      <c r="KDG4581" s="151"/>
      <c r="KDH4581" s="151"/>
      <c r="KDI4581" s="151"/>
      <c r="KDJ4581" s="151"/>
      <c r="KDK4581" s="151"/>
      <c r="KDL4581" s="151"/>
      <c r="KDM4581" s="151"/>
      <c r="KDN4581" s="151"/>
      <c r="KDO4581" s="151"/>
      <c r="KDP4581" s="151"/>
      <c r="KDQ4581" s="151"/>
      <c r="KDR4581" s="151"/>
      <c r="KDS4581" s="151"/>
      <c r="KDT4581" s="151"/>
      <c r="KDU4581" s="151"/>
      <c r="KDV4581" s="151"/>
      <c r="KDW4581" s="151"/>
      <c r="KDX4581" s="151"/>
      <c r="KDY4581" s="151"/>
      <c r="KDZ4581" s="151"/>
      <c r="KEA4581" s="151"/>
      <c r="KEB4581" s="151"/>
      <c r="KEC4581" s="151"/>
      <c r="KED4581" s="151"/>
      <c r="KEE4581" s="151"/>
      <c r="KEF4581" s="151"/>
      <c r="KEG4581" s="151"/>
      <c r="KEH4581" s="151"/>
      <c r="KEI4581" s="151"/>
      <c r="KEJ4581" s="151"/>
      <c r="KEK4581" s="151"/>
      <c r="KEL4581" s="151"/>
      <c r="KEM4581" s="151"/>
      <c r="KEN4581" s="151"/>
      <c r="KEO4581" s="151"/>
      <c r="KEP4581" s="151"/>
      <c r="KEQ4581" s="151"/>
      <c r="KER4581" s="151"/>
      <c r="KES4581" s="151"/>
      <c r="KET4581" s="151"/>
      <c r="KEU4581" s="151"/>
      <c r="KEV4581" s="151"/>
      <c r="KEW4581" s="151"/>
      <c r="KEX4581" s="151"/>
      <c r="KEY4581" s="151"/>
      <c r="KEZ4581" s="151"/>
      <c r="KFA4581" s="151"/>
      <c r="KFB4581" s="151"/>
      <c r="KFC4581" s="151"/>
      <c r="KFD4581" s="151"/>
      <c r="KFE4581" s="151"/>
      <c r="KFF4581" s="151"/>
      <c r="KFG4581" s="151"/>
      <c r="KFH4581" s="151"/>
      <c r="KFI4581" s="151"/>
      <c r="KFJ4581" s="151"/>
      <c r="KFK4581" s="151"/>
      <c r="KFL4581" s="151"/>
      <c r="KFM4581" s="151"/>
      <c r="KFN4581" s="151"/>
      <c r="KFO4581" s="151"/>
      <c r="KFP4581" s="151"/>
      <c r="KFQ4581" s="151"/>
      <c r="KFR4581" s="151"/>
      <c r="KFS4581" s="151"/>
      <c r="KFT4581" s="151"/>
      <c r="KFU4581" s="151"/>
      <c r="KFV4581" s="151"/>
      <c r="KFW4581" s="151"/>
      <c r="KFX4581" s="151"/>
      <c r="KFY4581" s="151"/>
      <c r="KFZ4581" s="151"/>
      <c r="KGA4581" s="151"/>
      <c r="KGB4581" s="151"/>
      <c r="KGC4581" s="151"/>
      <c r="KGD4581" s="151"/>
      <c r="KGE4581" s="151"/>
      <c r="KGF4581" s="151"/>
      <c r="KGG4581" s="151"/>
      <c r="KGH4581" s="151"/>
      <c r="KGI4581" s="151"/>
      <c r="KGJ4581" s="151"/>
      <c r="KGK4581" s="151"/>
      <c r="KGL4581" s="151"/>
      <c r="KGM4581" s="151"/>
      <c r="KGN4581" s="151"/>
      <c r="KGO4581" s="151"/>
      <c r="KGP4581" s="151"/>
      <c r="KGQ4581" s="151"/>
      <c r="KGR4581" s="151"/>
      <c r="KGS4581" s="151"/>
      <c r="KGT4581" s="151"/>
      <c r="KGU4581" s="151"/>
      <c r="KGV4581" s="151"/>
      <c r="KGW4581" s="151"/>
      <c r="KGX4581" s="151"/>
      <c r="KGY4581" s="151"/>
      <c r="KGZ4581" s="151"/>
      <c r="KHA4581" s="151"/>
      <c r="KHB4581" s="151"/>
      <c r="KHC4581" s="151"/>
      <c r="KHD4581" s="151"/>
      <c r="KHE4581" s="151"/>
      <c r="KHF4581" s="151"/>
      <c r="KHG4581" s="151"/>
      <c r="KHH4581" s="151"/>
      <c r="KHI4581" s="151"/>
      <c r="KHJ4581" s="151"/>
      <c r="KHK4581" s="151"/>
      <c r="KHL4581" s="151"/>
      <c r="KHM4581" s="151"/>
      <c r="KHN4581" s="151"/>
      <c r="KHO4581" s="151"/>
      <c r="KHP4581" s="151"/>
      <c r="KHQ4581" s="151"/>
      <c r="KHR4581" s="151"/>
      <c r="KHS4581" s="151"/>
      <c r="KHT4581" s="151"/>
      <c r="KHU4581" s="151"/>
      <c r="KHV4581" s="151"/>
      <c r="KHW4581" s="151"/>
      <c r="KHX4581" s="151"/>
      <c r="KHY4581" s="151"/>
      <c r="KHZ4581" s="151"/>
      <c r="KIA4581" s="151"/>
      <c r="KIB4581" s="151"/>
      <c r="KIC4581" s="151"/>
      <c r="KID4581" s="151"/>
      <c r="KIE4581" s="151"/>
      <c r="KIF4581" s="151"/>
      <c r="KIG4581" s="151"/>
      <c r="KIH4581" s="151"/>
      <c r="KII4581" s="151"/>
      <c r="KIJ4581" s="151"/>
      <c r="KIK4581" s="151"/>
      <c r="KIL4581" s="151"/>
      <c r="KIM4581" s="151"/>
      <c r="KIN4581" s="151"/>
      <c r="KIO4581" s="151"/>
      <c r="KIP4581" s="151"/>
      <c r="KIQ4581" s="151"/>
      <c r="KIR4581" s="151"/>
      <c r="KIS4581" s="151"/>
      <c r="KIT4581" s="151"/>
      <c r="KIU4581" s="151"/>
      <c r="KIV4581" s="151"/>
      <c r="KIW4581" s="151"/>
      <c r="KIX4581" s="151"/>
      <c r="KIY4581" s="151"/>
      <c r="KIZ4581" s="151"/>
      <c r="KJA4581" s="151"/>
      <c r="KJB4581" s="151"/>
      <c r="KJC4581" s="151"/>
      <c r="KJD4581" s="151"/>
      <c r="KJE4581" s="151"/>
      <c r="KJF4581" s="151"/>
      <c r="KJG4581" s="151"/>
      <c r="KJH4581" s="151"/>
      <c r="KJI4581" s="151"/>
      <c r="KJJ4581" s="151"/>
      <c r="KJK4581" s="151"/>
      <c r="KJL4581" s="151"/>
      <c r="KJM4581" s="151"/>
      <c r="KJN4581" s="151"/>
      <c r="KJO4581" s="151"/>
      <c r="KJP4581" s="151"/>
      <c r="KJQ4581" s="151"/>
      <c r="KJR4581" s="151"/>
      <c r="KJS4581" s="151"/>
      <c r="KJT4581" s="151"/>
      <c r="KJU4581" s="151"/>
      <c r="KJV4581" s="151"/>
      <c r="KJW4581" s="151"/>
      <c r="KJX4581" s="151"/>
      <c r="KJY4581" s="151"/>
      <c r="KJZ4581" s="151"/>
      <c r="KKA4581" s="151"/>
      <c r="KKB4581" s="151"/>
      <c r="KKC4581" s="151"/>
      <c r="KKD4581" s="151"/>
      <c r="KKE4581" s="151"/>
      <c r="KKF4581" s="151"/>
      <c r="KKG4581" s="151"/>
      <c r="KKH4581" s="151"/>
      <c r="KKI4581" s="151"/>
      <c r="KKJ4581" s="151"/>
      <c r="KKK4581" s="151"/>
      <c r="KKL4581" s="151"/>
      <c r="KKM4581" s="151"/>
      <c r="KKN4581" s="151"/>
      <c r="KKO4581" s="151"/>
      <c r="KKP4581" s="151"/>
      <c r="KKQ4581" s="151"/>
      <c r="KKR4581" s="151"/>
      <c r="KKS4581" s="151"/>
      <c r="KKT4581" s="151"/>
      <c r="KKU4581" s="151"/>
      <c r="KKV4581" s="151"/>
      <c r="KKW4581" s="151"/>
      <c r="KKX4581" s="151"/>
      <c r="KKY4581" s="151"/>
      <c r="KKZ4581" s="151"/>
      <c r="KLA4581" s="151"/>
      <c r="KLB4581" s="151"/>
      <c r="KLC4581" s="151"/>
      <c r="KLD4581" s="151"/>
      <c r="KLE4581" s="151"/>
      <c r="KLF4581" s="151"/>
      <c r="KLG4581" s="151"/>
      <c r="KLH4581" s="151"/>
      <c r="KLI4581" s="151"/>
      <c r="KLJ4581" s="151"/>
      <c r="KLK4581" s="151"/>
      <c r="KLL4581" s="151"/>
      <c r="KLM4581" s="151"/>
      <c r="KLN4581" s="151"/>
      <c r="KLO4581" s="151"/>
      <c r="KLP4581" s="151"/>
      <c r="KLQ4581" s="151"/>
      <c r="KLR4581" s="151"/>
      <c r="KLS4581" s="151"/>
      <c r="KLT4581" s="151"/>
      <c r="KLU4581" s="151"/>
      <c r="KLV4581" s="151"/>
      <c r="KLW4581" s="151"/>
      <c r="KLX4581" s="151"/>
      <c r="KLY4581" s="151"/>
      <c r="KLZ4581" s="151"/>
      <c r="KMA4581" s="151"/>
      <c r="KMB4581" s="151"/>
      <c r="KMC4581" s="151"/>
      <c r="KMD4581" s="151"/>
      <c r="KME4581" s="151"/>
      <c r="KMF4581" s="151"/>
      <c r="KMG4581" s="151"/>
      <c r="KMH4581" s="151"/>
      <c r="KMI4581" s="151"/>
      <c r="KMJ4581" s="151"/>
      <c r="KMK4581" s="151"/>
      <c r="KML4581" s="151"/>
      <c r="KMM4581" s="151"/>
      <c r="KMN4581" s="151"/>
      <c r="KMO4581" s="151"/>
      <c r="KMP4581" s="151"/>
      <c r="KMQ4581" s="151"/>
      <c r="KMR4581" s="151"/>
      <c r="KMS4581" s="151"/>
      <c r="KMT4581" s="151"/>
      <c r="KMU4581" s="151"/>
      <c r="KMV4581" s="151"/>
      <c r="KMW4581" s="151"/>
      <c r="KMX4581" s="151"/>
      <c r="KMY4581" s="151"/>
      <c r="KMZ4581" s="151"/>
      <c r="KNA4581" s="151"/>
      <c r="KNB4581" s="151"/>
      <c r="KNC4581" s="151"/>
      <c r="KND4581" s="151"/>
      <c r="KNE4581" s="151"/>
      <c r="KNF4581" s="151"/>
      <c r="KNG4581" s="151"/>
      <c r="KNH4581" s="151"/>
      <c r="KNI4581" s="151"/>
      <c r="KNJ4581" s="151"/>
      <c r="KNK4581" s="151"/>
      <c r="KNL4581" s="151"/>
      <c r="KNM4581" s="151"/>
      <c r="KNN4581" s="151"/>
      <c r="KNO4581" s="151"/>
      <c r="KNP4581" s="151"/>
      <c r="KNQ4581" s="151"/>
      <c r="KNR4581" s="151"/>
      <c r="KNS4581" s="151"/>
      <c r="KNT4581" s="151"/>
      <c r="KNU4581" s="151"/>
      <c r="KNV4581" s="151"/>
      <c r="KNW4581" s="151"/>
      <c r="KNX4581" s="151"/>
      <c r="KNY4581" s="151"/>
      <c r="KNZ4581" s="151"/>
      <c r="KOA4581" s="151"/>
      <c r="KOB4581" s="151"/>
      <c r="KOC4581" s="151"/>
      <c r="KOD4581" s="151"/>
      <c r="KOE4581" s="151"/>
      <c r="KOF4581" s="151"/>
      <c r="KOG4581" s="151"/>
      <c r="KOH4581" s="151"/>
      <c r="KOI4581" s="151"/>
      <c r="KOJ4581" s="151"/>
      <c r="KOK4581" s="151"/>
      <c r="KOL4581" s="151"/>
      <c r="KOM4581" s="151"/>
      <c r="KON4581" s="151"/>
      <c r="KOO4581" s="151"/>
      <c r="KOP4581" s="151"/>
      <c r="KOQ4581" s="151"/>
      <c r="KOR4581" s="151"/>
      <c r="KOS4581" s="151"/>
      <c r="KOT4581" s="151"/>
      <c r="KOU4581" s="151"/>
      <c r="KOV4581" s="151"/>
      <c r="KOW4581" s="151"/>
      <c r="KOX4581" s="151"/>
      <c r="KOY4581" s="151"/>
      <c r="KOZ4581" s="151"/>
      <c r="KPA4581" s="151"/>
      <c r="KPB4581" s="151"/>
      <c r="KPC4581" s="151"/>
      <c r="KPD4581" s="151"/>
      <c r="KPE4581" s="151"/>
      <c r="KPF4581" s="151"/>
      <c r="KPG4581" s="151"/>
      <c r="KPH4581" s="151"/>
      <c r="KPI4581" s="151"/>
      <c r="KPJ4581" s="151"/>
      <c r="KPK4581" s="151"/>
      <c r="KPL4581" s="151"/>
      <c r="KPM4581" s="151"/>
      <c r="KPN4581" s="151"/>
      <c r="KPO4581" s="151"/>
      <c r="KPP4581" s="151"/>
      <c r="KPQ4581" s="151"/>
      <c r="KPR4581" s="151"/>
      <c r="KPS4581" s="151"/>
      <c r="KPT4581" s="151"/>
      <c r="KPU4581" s="151"/>
      <c r="KPV4581" s="151"/>
      <c r="KPW4581" s="151"/>
      <c r="KPX4581" s="151"/>
      <c r="KPY4581" s="151"/>
      <c r="KPZ4581" s="151"/>
      <c r="KQA4581" s="151"/>
      <c r="KQB4581" s="151"/>
      <c r="KQC4581" s="151"/>
      <c r="KQD4581" s="151"/>
      <c r="KQE4581" s="151"/>
      <c r="KQF4581" s="151"/>
      <c r="KQG4581" s="151"/>
      <c r="KQH4581" s="151"/>
      <c r="KQI4581" s="151"/>
      <c r="KQJ4581" s="151"/>
      <c r="KQK4581" s="151"/>
      <c r="KQL4581" s="151"/>
      <c r="KQM4581" s="151"/>
      <c r="KQN4581" s="151"/>
      <c r="KQO4581" s="151"/>
      <c r="KQP4581" s="151"/>
      <c r="KQQ4581" s="151"/>
      <c r="KQR4581" s="151"/>
      <c r="KQS4581" s="151"/>
      <c r="KQT4581" s="151"/>
      <c r="KQU4581" s="151"/>
      <c r="KQV4581" s="151"/>
      <c r="KQW4581" s="151"/>
      <c r="KQX4581" s="151"/>
      <c r="KQY4581" s="151"/>
      <c r="KQZ4581" s="151"/>
      <c r="KRA4581" s="151"/>
      <c r="KRB4581" s="151"/>
      <c r="KRC4581" s="151"/>
      <c r="KRD4581" s="151"/>
      <c r="KRE4581" s="151"/>
      <c r="KRF4581" s="151"/>
      <c r="KRG4581" s="151"/>
      <c r="KRH4581" s="151"/>
      <c r="KRI4581" s="151"/>
      <c r="KRJ4581" s="151"/>
      <c r="KRK4581" s="151"/>
      <c r="KRL4581" s="151"/>
      <c r="KRM4581" s="151"/>
      <c r="KRN4581" s="151"/>
      <c r="KRO4581" s="151"/>
      <c r="KRP4581" s="151"/>
      <c r="KRQ4581" s="151"/>
      <c r="KRR4581" s="151"/>
      <c r="KRS4581" s="151"/>
      <c r="KRT4581" s="151"/>
      <c r="KRU4581" s="151"/>
      <c r="KRV4581" s="151"/>
      <c r="KRW4581" s="151"/>
      <c r="KRX4581" s="151"/>
      <c r="KRY4581" s="151"/>
      <c r="KRZ4581" s="151"/>
      <c r="KSA4581" s="151"/>
      <c r="KSB4581" s="151"/>
      <c r="KSC4581" s="151"/>
      <c r="KSD4581" s="151"/>
      <c r="KSE4581" s="151"/>
      <c r="KSF4581" s="151"/>
      <c r="KSG4581" s="151"/>
      <c r="KSH4581" s="151"/>
      <c r="KSI4581" s="151"/>
      <c r="KSJ4581" s="151"/>
      <c r="KSK4581" s="151"/>
      <c r="KSL4581" s="151"/>
      <c r="KSM4581" s="151"/>
      <c r="KSN4581" s="151"/>
      <c r="KSO4581" s="151"/>
      <c r="KSP4581" s="151"/>
      <c r="KSQ4581" s="151"/>
      <c r="KSR4581" s="151"/>
      <c r="KSS4581" s="151"/>
      <c r="KST4581" s="151"/>
      <c r="KSU4581" s="151"/>
      <c r="KSV4581" s="151"/>
      <c r="KSW4581" s="151"/>
      <c r="KSX4581" s="151"/>
      <c r="KSY4581" s="151"/>
      <c r="KSZ4581" s="151"/>
      <c r="KTA4581" s="151"/>
      <c r="KTB4581" s="151"/>
      <c r="KTC4581" s="151"/>
      <c r="KTD4581" s="151"/>
      <c r="KTE4581" s="151"/>
      <c r="KTF4581" s="151"/>
      <c r="KTG4581" s="151"/>
      <c r="KTH4581" s="151"/>
      <c r="KTI4581" s="151"/>
      <c r="KTJ4581" s="151"/>
      <c r="KTK4581" s="151"/>
      <c r="KTL4581" s="151"/>
      <c r="KTM4581" s="151"/>
      <c r="KTN4581" s="151"/>
      <c r="KTO4581" s="151"/>
      <c r="KTP4581" s="151"/>
      <c r="KTQ4581" s="151"/>
      <c r="KTR4581" s="151"/>
      <c r="KTS4581" s="151"/>
      <c r="KTT4581" s="151"/>
      <c r="KTU4581" s="151"/>
      <c r="KTV4581" s="151"/>
      <c r="KTW4581" s="151"/>
      <c r="KTX4581" s="151"/>
      <c r="KTY4581" s="151"/>
      <c r="KTZ4581" s="151"/>
      <c r="KUA4581" s="151"/>
      <c r="KUB4581" s="151"/>
      <c r="KUC4581" s="151"/>
      <c r="KUD4581" s="151"/>
      <c r="KUE4581" s="151"/>
      <c r="KUF4581" s="151"/>
      <c r="KUG4581" s="151"/>
      <c r="KUH4581" s="151"/>
      <c r="KUI4581" s="151"/>
      <c r="KUJ4581" s="151"/>
      <c r="KUK4581" s="151"/>
      <c r="KUL4581" s="151"/>
      <c r="KUM4581" s="151"/>
      <c r="KUN4581" s="151"/>
      <c r="KUO4581" s="151"/>
      <c r="KUP4581" s="151"/>
      <c r="KUQ4581" s="151"/>
      <c r="KUR4581" s="151"/>
      <c r="KUS4581" s="151"/>
      <c r="KUT4581" s="151"/>
      <c r="KUU4581" s="151"/>
      <c r="KUV4581" s="151"/>
      <c r="KUW4581" s="151"/>
      <c r="KUX4581" s="151"/>
      <c r="KUY4581" s="151"/>
      <c r="KUZ4581" s="151"/>
      <c r="KVA4581" s="151"/>
      <c r="KVB4581" s="151"/>
      <c r="KVC4581" s="151"/>
      <c r="KVD4581" s="151"/>
      <c r="KVE4581" s="151"/>
      <c r="KVF4581" s="151"/>
      <c r="KVG4581" s="151"/>
      <c r="KVH4581" s="151"/>
      <c r="KVI4581" s="151"/>
      <c r="KVJ4581" s="151"/>
      <c r="KVK4581" s="151"/>
      <c r="KVL4581" s="151"/>
      <c r="KVM4581" s="151"/>
      <c r="KVN4581" s="151"/>
      <c r="KVO4581" s="151"/>
      <c r="KVP4581" s="151"/>
      <c r="KVQ4581" s="151"/>
      <c r="KVR4581" s="151"/>
      <c r="KVS4581" s="151"/>
      <c r="KVT4581" s="151"/>
      <c r="KVU4581" s="151"/>
      <c r="KVV4581" s="151"/>
      <c r="KVW4581" s="151"/>
      <c r="KVX4581" s="151"/>
      <c r="KVY4581" s="151"/>
      <c r="KVZ4581" s="151"/>
      <c r="KWA4581" s="151"/>
      <c r="KWB4581" s="151"/>
      <c r="KWC4581" s="151"/>
      <c r="KWD4581" s="151"/>
      <c r="KWE4581" s="151"/>
      <c r="KWF4581" s="151"/>
      <c r="KWG4581" s="151"/>
      <c r="KWH4581" s="151"/>
      <c r="KWI4581" s="151"/>
      <c r="KWJ4581" s="151"/>
      <c r="KWK4581" s="151"/>
      <c r="KWL4581" s="151"/>
      <c r="KWM4581" s="151"/>
      <c r="KWN4581" s="151"/>
      <c r="KWO4581" s="151"/>
      <c r="KWP4581" s="151"/>
      <c r="KWQ4581" s="151"/>
      <c r="KWR4581" s="151"/>
      <c r="KWS4581" s="151"/>
      <c r="KWT4581" s="151"/>
      <c r="KWU4581" s="151"/>
      <c r="KWV4581" s="151"/>
      <c r="KWW4581" s="151"/>
      <c r="KWX4581" s="151"/>
      <c r="KWY4581" s="151"/>
      <c r="KWZ4581" s="151"/>
      <c r="KXA4581" s="151"/>
      <c r="KXB4581" s="151"/>
      <c r="KXC4581" s="151"/>
      <c r="KXD4581" s="151"/>
      <c r="KXE4581" s="151"/>
      <c r="KXF4581" s="151"/>
      <c r="KXG4581" s="151"/>
      <c r="KXH4581" s="151"/>
      <c r="KXI4581" s="151"/>
      <c r="KXJ4581" s="151"/>
      <c r="KXK4581" s="151"/>
      <c r="KXL4581" s="151"/>
      <c r="KXM4581" s="151"/>
      <c r="KXN4581" s="151"/>
      <c r="KXO4581" s="151"/>
      <c r="KXP4581" s="151"/>
      <c r="KXQ4581" s="151"/>
      <c r="KXR4581" s="151"/>
      <c r="KXS4581" s="151"/>
      <c r="KXT4581" s="151"/>
      <c r="KXU4581" s="151"/>
      <c r="KXV4581" s="151"/>
      <c r="KXW4581" s="151"/>
      <c r="KXX4581" s="151"/>
      <c r="KXY4581" s="151"/>
      <c r="KXZ4581" s="151"/>
      <c r="KYA4581" s="151"/>
      <c r="KYB4581" s="151"/>
      <c r="KYC4581" s="151"/>
      <c r="KYD4581" s="151"/>
      <c r="KYE4581" s="151"/>
      <c r="KYF4581" s="151"/>
      <c r="KYG4581" s="151"/>
      <c r="KYH4581" s="151"/>
      <c r="KYI4581" s="151"/>
      <c r="KYJ4581" s="151"/>
      <c r="KYK4581" s="151"/>
      <c r="KYL4581" s="151"/>
      <c r="KYM4581" s="151"/>
      <c r="KYN4581" s="151"/>
      <c r="KYO4581" s="151"/>
      <c r="KYP4581" s="151"/>
      <c r="KYQ4581" s="151"/>
      <c r="KYR4581" s="151"/>
      <c r="KYS4581" s="151"/>
      <c r="KYT4581" s="151"/>
      <c r="KYU4581" s="151"/>
      <c r="KYV4581" s="151"/>
      <c r="KYW4581" s="151"/>
      <c r="KYX4581" s="151"/>
      <c r="KYY4581" s="151"/>
      <c r="KYZ4581" s="151"/>
      <c r="KZA4581" s="151"/>
      <c r="KZB4581" s="151"/>
      <c r="KZC4581" s="151"/>
      <c r="KZD4581" s="151"/>
      <c r="KZE4581" s="151"/>
      <c r="KZF4581" s="151"/>
      <c r="KZG4581" s="151"/>
      <c r="KZH4581" s="151"/>
      <c r="KZI4581" s="151"/>
      <c r="KZJ4581" s="151"/>
      <c r="KZK4581" s="151"/>
      <c r="KZL4581" s="151"/>
      <c r="KZM4581" s="151"/>
      <c r="KZN4581" s="151"/>
      <c r="KZO4581" s="151"/>
      <c r="KZP4581" s="151"/>
      <c r="KZQ4581" s="151"/>
      <c r="KZR4581" s="151"/>
      <c r="KZS4581" s="151"/>
      <c r="KZT4581" s="151"/>
      <c r="KZU4581" s="151"/>
      <c r="KZV4581" s="151"/>
      <c r="KZW4581" s="151"/>
      <c r="KZX4581" s="151"/>
      <c r="KZY4581" s="151"/>
      <c r="KZZ4581" s="151"/>
      <c r="LAA4581" s="151"/>
      <c r="LAB4581" s="151"/>
      <c r="LAC4581" s="151"/>
      <c r="LAD4581" s="151"/>
      <c r="LAE4581" s="151"/>
      <c r="LAF4581" s="151"/>
      <c r="LAG4581" s="151"/>
      <c r="LAH4581" s="151"/>
      <c r="LAI4581" s="151"/>
      <c r="LAJ4581" s="151"/>
      <c r="LAK4581" s="151"/>
      <c r="LAL4581" s="151"/>
      <c r="LAM4581" s="151"/>
      <c r="LAN4581" s="151"/>
      <c r="LAO4581" s="151"/>
      <c r="LAP4581" s="151"/>
      <c r="LAQ4581" s="151"/>
      <c r="LAR4581" s="151"/>
      <c r="LAS4581" s="151"/>
      <c r="LAT4581" s="151"/>
      <c r="LAU4581" s="151"/>
      <c r="LAV4581" s="151"/>
      <c r="LAW4581" s="151"/>
      <c r="LAX4581" s="151"/>
      <c r="LAY4581" s="151"/>
      <c r="LAZ4581" s="151"/>
      <c r="LBA4581" s="151"/>
      <c r="LBB4581" s="151"/>
      <c r="LBC4581" s="151"/>
      <c r="LBD4581" s="151"/>
      <c r="LBE4581" s="151"/>
      <c r="LBF4581" s="151"/>
      <c r="LBG4581" s="151"/>
      <c r="LBH4581" s="151"/>
      <c r="LBI4581" s="151"/>
      <c r="LBJ4581" s="151"/>
      <c r="LBK4581" s="151"/>
      <c r="LBL4581" s="151"/>
      <c r="LBM4581" s="151"/>
      <c r="LBN4581" s="151"/>
      <c r="LBO4581" s="151"/>
      <c r="LBP4581" s="151"/>
      <c r="LBQ4581" s="151"/>
      <c r="LBR4581" s="151"/>
      <c r="LBS4581" s="151"/>
      <c r="LBT4581" s="151"/>
      <c r="LBU4581" s="151"/>
      <c r="LBV4581" s="151"/>
      <c r="LBW4581" s="151"/>
      <c r="LBX4581" s="151"/>
      <c r="LBY4581" s="151"/>
      <c r="LBZ4581" s="151"/>
      <c r="LCA4581" s="151"/>
      <c r="LCB4581" s="151"/>
      <c r="LCC4581" s="151"/>
      <c r="LCD4581" s="151"/>
      <c r="LCE4581" s="151"/>
      <c r="LCF4581" s="151"/>
      <c r="LCG4581" s="151"/>
      <c r="LCH4581" s="151"/>
      <c r="LCI4581" s="151"/>
      <c r="LCJ4581" s="151"/>
      <c r="LCK4581" s="151"/>
      <c r="LCL4581" s="151"/>
      <c r="LCM4581" s="151"/>
      <c r="LCN4581" s="151"/>
      <c r="LCO4581" s="151"/>
      <c r="LCP4581" s="151"/>
      <c r="LCQ4581" s="151"/>
      <c r="LCR4581" s="151"/>
      <c r="LCS4581" s="151"/>
      <c r="LCT4581" s="151"/>
      <c r="LCU4581" s="151"/>
      <c r="LCV4581" s="151"/>
      <c r="LCW4581" s="151"/>
      <c r="LCX4581" s="151"/>
      <c r="LCY4581" s="151"/>
      <c r="LCZ4581" s="151"/>
      <c r="LDA4581" s="151"/>
      <c r="LDB4581" s="151"/>
      <c r="LDC4581" s="151"/>
      <c r="LDD4581" s="151"/>
      <c r="LDE4581" s="151"/>
      <c r="LDF4581" s="151"/>
      <c r="LDG4581" s="151"/>
      <c r="LDH4581" s="151"/>
      <c r="LDI4581" s="151"/>
      <c r="LDJ4581" s="151"/>
      <c r="LDK4581" s="151"/>
      <c r="LDL4581" s="151"/>
      <c r="LDM4581" s="151"/>
      <c r="LDN4581" s="151"/>
      <c r="LDO4581" s="151"/>
      <c r="LDP4581" s="151"/>
      <c r="LDQ4581" s="151"/>
      <c r="LDR4581" s="151"/>
      <c r="LDS4581" s="151"/>
      <c r="LDT4581" s="151"/>
      <c r="LDU4581" s="151"/>
      <c r="LDV4581" s="151"/>
      <c r="LDW4581" s="151"/>
      <c r="LDX4581" s="151"/>
      <c r="LDY4581" s="151"/>
      <c r="LDZ4581" s="151"/>
      <c r="LEA4581" s="151"/>
      <c r="LEB4581" s="151"/>
      <c r="LEC4581" s="151"/>
      <c r="LED4581" s="151"/>
      <c r="LEE4581" s="151"/>
      <c r="LEF4581" s="151"/>
      <c r="LEG4581" s="151"/>
      <c r="LEH4581" s="151"/>
      <c r="LEI4581" s="151"/>
      <c r="LEJ4581" s="151"/>
      <c r="LEK4581" s="151"/>
      <c r="LEL4581" s="151"/>
      <c r="LEM4581" s="151"/>
      <c r="LEN4581" s="151"/>
      <c r="LEO4581" s="151"/>
      <c r="LEP4581" s="151"/>
      <c r="LEQ4581" s="151"/>
      <c r="LER4581" s="151"/>
      <c r="LES4581" s="151"/>
      <c r="LET4581" s="151"/>
      <c r="LEU4581" s="151"/>
      <c r="LEV4581" s="151"/>
      <c r="LEW4581" s="151"/>
      <c r="LEX4581" s="151"/>
      <c r="LEY4581" s="151"/>
      <c r="LEZ4581" s="151"/>
      <c r="LFA4581" s="151"/>
      <c r="LFB4581" s="151"/>
      <c r="LFC4581" s="151"/>
      <c r="LFD4581" s="151"/>
      <c r="LFE4581" s="151"/>
      <c r="LFF4581" s="151"/>
      <c r="LFG4581" s="151"/>
      <c r="LFH4581" s="151"/>
      <c r="LFI4581" s="151"/>
      <c r="LFJ4581" s="151"/>
      <c r="LFK4581" s="151"/>
      <c r="LFL4581" s="151"/>
      <c r="LFM4581" s="151"/>
      <c r="LFN4581" s="151"/>
      <c r="LFO4581" s="151"/>
      <c r="LFP4581" s="151"/>
      <c r="LFQ4581" s="151"/>
      <c r="LFR4581" s="151"/>
      <c r="LFS4581" s="151"/>
      <c r="LFT4581" s="151"/>
      <c r="LFU4581" s="151"/>
      <c r="LFV4581" s="151"/>
      <c r="LFW4581" s="151"/>
      <c r="LFX4581" s="151"/>
      <c r="LFY4581" s="151"/>
      <c r="LFZ4581" s="151"/>
      <c r="LGA4581" s="151"/>
      <c r="LGB4581" s="151"/>
      <c r="LGC4581" s="151"/>
      <c r="LGD4581" s="151"/>
      <c r="LGE4581" s="151"/>
      <c r="LGF4581" s="151"/>
      <c r="LGG4581" s="151"/>
      <c r="LGH4581" s="151"/>
      <c r="LGI4581" s="151"/>
      <c r="LGJ4581" s="151"/>
      <c r="LGK4581" s="151"/>
      <c r="LGL4581" s="151"/>
      <c r="LGM4581" s="151"/>
      <c r="LGN4581" s="151"/>
      <c r="LGO4581" s="151"/>
      <c r="LGP4581" s="151"/>
      <c r="LGQ4581" s="151"/>
      <c r="LGR4581" s="151"/>
      <c r="LGS4581" s="151"/>
      <c r="LGT4581" s="151"/>
      <c r="LGU4581" s="151"/>
      <c r="LGV4581" s="151"/>
      <c r="LGW4581" s="151"/>
      <c r="LGX4581" s="151"/>
      <c r="LGY4581" s="151"/>
      <c r="LGZ4581" s="151"/>
      <c r="LHA4581" s="151"/>
      <c r="LHB4581" s="151"/>
      <c r="LHC4581" s="151"/>
      <c r="LHD4581" s="151"/>
      <c r="LHE4581" s="151"/>
      <c r="LHF4581" s="151"/>
      <c r="LHG4581" s="151"/>
      <c r="LHH4581" s="151"/>
      <c r="LHI4581" s="151"/>
      <c r="LHJ4581" s="151"/>
      <c r="LHK4581" s="151"/>
      <c r="LHL4581" s="151"/>
      <c r="LHM4581" s="151"/>
      <c r="LHN4581" s="151"/>
      <c r="LHO4581" s="151"/>
      <c r="LHP4581" s="151"/>
      <c r="LHQ4581" s="151"/>
      <c r="LHR4581" s="151"/>
      <c r="LHS4581" s="151"/>
      <c r="LHT4581" s="151"/>
      <c r="LHU4581" s="151"/>
      <c r="LHV4581" s="151"/>
      <c r="LHW4581" s="151"/>
      <c r="LHX4581" s="151"/>
      <c r="LHY4581" s="151"/>
      <c r="LHZ4581" s="151"/>
      <c r="LIA4581" s="151"/>
      <c r="LIB4581" s="151"/>
      <c r="LIC4581" s="151"/>
      <c r="LID4581" s="151"/>
      <c r="LIE4581" s="151"/>
      <c r="LIF4581" s="151"/>
      <c r="LIG4581" s="151"/>
      <c r="LIH4581" s="151"/>
      <c r="LII4581" s="151"/>
      <c r="LIJ4581" s="151"/>
      <c r="LIK4581" s="151"/>
      <c r="LIL4581" s="151"/>
      <c r="LIM4581" s="151"/>
      <c r="LIN4581" s="151"/>
      <c r="LIO4581" s="151"/>
      <c r="LIP4581" s="151"/>
      <c r="LIQ4581" s="151"/>
      <c r="LIR4581" s="151"/>
      <c r="LIS4581" s="151"/>
      <c r="LIT4581" s="151"/>
      <c r="LIU4581" s="151"/>
      <c r="LIV4581" s="151"/>
      <c r="LIW4581" s="151"/>
      <c r="LIX4581" s="151"/>
      <c r="LIY4581" s="151"/>
      <c r="LIZ4581" s="151"/>
      <c r="LJA4581" s="151"/>
      <c r="LJB4581" s="151"/>
      <c r="LJC4581" s="151"/>
      <c r="LJD4581" s="151"/>
      <c r="LJE4581" s="151"/>
      <c r="LJF4581" s="151"/>
      <c r="LJG4581" s="151"/>
      <c r="LJH4581" s="151"/>
      <c r="LJI4581" s="151"/>
      <c r="LJJ4581" s="151"/>
      <c r="LJK4581" s="151"/>
      <c r="LJL4581" s="151"/>
      <c r="LJM4581" s="151"/>
      <c r="LJN4581" s="151"/>
      <c r="LJO4581" s="151"/>
      <c r="LJP4581" s="151"/>
      <c r="LJQ4581" s="151"/>
      <c r="LJR4581" s="151"/>
      <c r="LJS4581" s="151"/>
      <c r="LJT4581" s="151"/>
      <c r="LJU4581" s="151"/>
      <c r="LJV4581" s="151"/>
      <c r="LJW4581" s="151"/>
      <c r="LJX4581" s="151"/>
      <c r="LJY4581" s="151"/>
      <c r="LJZ4581" s="151"/>
      <c r="LKA4581" s="151"/>
      <c r="LKB4581" s="151"/>
      <c r="LKC4581" s="151"/>
      <c r="LKD4581" s="151"/>
      <c r="LKE4581" s="151"/>
      <c r="LKF4581" s="151"/>
      <c r="LKG4581" s="151"/>
      <c r="LKH4581" s="151"/>
      <c r="LKI4581" s="151"/>
      <c r="LKJ4581" s="151"/>
      <c r="LKK4581" s="151"/>
      <c r="LKL4581" s="151"/>
      <c r="LKM4581" s="151"/>
      <c r="LKN4581" s="151"/>
      <c r="LKO4581" s="151"/>
      <c r="LKP4581" s="151"/>
      <c r="LKQ4581" s="151"/>
      <c r="LKR4581" s="151"/>
      <c r="LKS4581" s="151"/>
      <c r="LKT4581" s="151"/>
      <c r="LKU4581" s="151"/>
      <c r="LKV4581" s="151"/>
      <c r="LKW4581" s="151"/>
      <c r="LKX4581" s="151"/>
      <c r="LKY4581" s="151"/>
      <c r="LKZ4581" s="151"/>
      <c r="LLA4581" s="151"/>
      <c r="LLB4581" s="151"/>
      <c r="LLC4581" s="151"/>
      <c r="LLD4581" s="151"/>
      <c r="LLE4581" s="151"/>
      <c r="LLF4581" s="151"/>
      <c r="LLG4581" s="151"/>
      <c r="LLH4581" s="151"/>
      <c r="LLI4581" s="151"/>
      <c r="LLJ4581" s="151"/>
      <c r="LLK4581" s="151"/>
      <c r="LLL4581" s="151"/>
      <c r="LLM4581" s="151"/>
      <c r="LLN4581" s="151"/>
      <c r="LLO4581" s="151"/>
      <c r="LLP4581" s="151"/>
      <c r="LLQ4581" s="151"/>
      <c r="LLR4581" s="151"/>
      <c r="LLS4581" s="151"/>
      <c r="LLT4581" s="151"/>
      <c r="LLU4581" s="151"/>
      <c r="LLV4581" s="151"/>
      <c r="LLW4581" s="151"/>
      <c r="LLX4581" s="151"/>
      <c r="LLY4581" s="151"/>
      <c r="LLZ4581" s="151"/>
      <c r="LMA4581" s="151"/>
      <c r="LMB4581" s="151"/>
      <c r="LMC4581" s="151"/>
      <c r="LMD4581" s="151"/>
      <c r="LME4581" s="151"/>
      <c r="LMF4581" s="151"/>
      <c r="LMG4581" s="151"/>
      <c r="LMH4581" s="151"/>
      <c r="LMI4581" s="151"/>
      <c r="LMJ4581" s="151"/>
      <c r="LMK4581" s="151"/>
      <c r="LML4581" s="151"/>
      <c r="LMM4581" s="151"/>
      <c r="LMN4581" s="151"/>
      <c r="LMO4581" s="151"/>
      <c r="LMP4581" s="151"/>
      <c r="LMQ4581" s="151"/>
      <c r="LMR4581" s="151"/>
      <c r="LMS4581" s="151"/>
      <c r="LMT4581" s="151"/>
      <c r="LMU4581" s="151"/>
      <c r="LMV4581" s="151"/>
      <c r="LMW4581" s="151"/>
      <c r="LMX4581" s="151"/>
      <c r="LMY4581" s="151"/>
      <c r="LMZ4581" s="151"/>
      <c r="LNA4581" s="151"/>
      <c r="LNB4581" s="151"/>
      <c r="LNC4581" s="151"/>
      <c r="LND4581" s="151"/>
      <c r="LNE4581" s="151"/>
      <c r="LNF4581" s="151"/>
      <c r="LNG4581" s="151"/>
      <c r="LNH4581" s="151"/>
      <c r="LNI4581" s="151"/>
      <c r="LNJ4581" s="151"/>
      <c r="LNK4581" s="151"/>
      <c r="LNL4581" s="151"/>
      <c r="LNM4581" s="151"/>
      <c r="LNN4581" s="151"/>
      <c r="LNO4581" s="151"/>
      <c r="LNP4581" s="151"/>
      <c r="LNQ4581" s="151"/>
      <c r="LNR4581" s="151"/>
      <c r="LNS4581" s="151"/>
      <c r="LNT4581" s="151"/>
      <c r="LNU4581" s="151"/>
      <c r="LNV4581" s="151"/>
      <c r="LNW4581" s="151"/>
      <c r="LNX4581" s="151"/>
      <c r="LNY4581" s="151"/>
      <c r="LNZ4581" s="151"/>
      <c r="LOA4581" s="151"/>
      <c r="LOB4581" s="151"/>
      <c r="LOC4581" s="151"/>
      <c r="LOD4581" s="151"/>
      <c r="LOE4581" s="151"/>
      <c r="LOF4581" s="151"/>
      <c r="LOG4581" s="151"/>
      <c r="LOH4581" s="151"/>
      <c r="LOI4581" s="151"/>
      <c r="LOJ4581" s="151"/>
      <c r="LOK4581" s="151"/>
      <c r="LOL4581" s="151"/>
      <c r="LOM4581" s="151"/>
      <c r="LON4581" s="151"/>
      <c r="LOO4581" s="151"/>
      <c r="LOP4581" s="151"/>
      <c r="LOQ4581" s="151"/>
      <c r="LOR4581" s="151"/>
      <c r="LOS4581" s="151"/>
      <c r="LOT4581" s="151"/>
      <c r="LOU4581" s="151"/>
      <c r="LOV4581" s="151"/>
      <c r="LOW4581" s="151"/>
      <c r="LOX4581" s="151"/>
      <c r="LOY4581" s="151"/>
      <c r="LOZ4581" s="151"/>
      <c r="LPA4581" s="151"/>
      <c r="LPB4581" s="151"/>
      <c r="LPC4581" s="151"/>
      <c r="LPD4581" s="151"/>
      <c r="LPE4581" s="151"/>
      <c r="LPF4581" s="151"/>
      <c r="LPG4581" s="151"/>
      <c r="LPH4581" s="151"/>
      <c r="LPI4581" s="151"/>
      <c r="LPJ4581" s="151"/>
      <c r="LPK4581" s="151"/>
      <c r="LPL4581" s="151"/>
      <c r="LPM4581" s="151"/>
      <c r="LPN4581" s="151"/>
      <c r="LPO4581" s="151"/>
      <c r="LPP4581" s="151"/>
      <c r="LPQ4581" s="151"/>
      <c r="LPR4581" s="151"/>
      <c r="LPS4581" s="151"/>
      <c r="LPT4581" s="151"/>
      <c r="LPU4581" s="151"/>
      <c r="LPV4581" s="151"/>
      <c r="LPW4581" s="151"/>
      <c r="LPX4581" s="151"/>
      <c r="LPY4581" s="151"/>
      <c r="LPZ4581" s="151"/>
      <c r="LQA4581" s="151"/>
      <c r="LQB4581" s="151"/>
      <c r="LQC4581" s="151"/>
      <c r="LQD4581" s="151"/>
      <c r="LQE4581" s="151"/>
      <c r="LQF4581" s="151"/>
      <c r="LQG4581" s="151"/>
      <c r="LQH4581" s="151"/>
      <c r="LQI4581" s="151"/>
      <c r="LQJ4581" s="151"/>
      <c r="LQK4581" s="151"/>
      <c r="LQL4581" s="151"/>
      <c r="LQM4581" s="151"/>
      <c r="LQN4581" s="151"/>
      <c r="LQO4581" s="151"/>
      <c r="LQP4581" s="151"/>
      <c r="LQQ4581" s="151"/>
      <c r="LQR4581" s="151"/>
      <c r="LQS4581" s="151"/>
      <c r="LQT4581" s="151"/>
      <c r="LQU4581" s="151"/>
      <c r="LQV4581" s="151"/>
      <c r="LQW4581" s="151"/>
      <c r="LQX4581" s="151"/>
      <c r="LQY4581" s="151"/>
      <c r="LQZ4581" s="151"/>
      <c r="LRA4581" s="151"/>
      <c r="LRB4581" s="151"/>
      <c r="LRC4581" s="151"/>
      <c r="LRD4581" s="151"/>
      <c r="LRE4581" s="151"/>
      <c r="LRF4581" s="151"/>
      <c r="LRG4581" s="151"/>
      <c r="LRH4581" s="151"/>
      <c r="LRI4581" s="151"/>
      <c r="LRJ4581" s="151"/>
      <c r="LRK4581" s="151"/>
      <c r="LRL4581" s="151"/>
      <c r="LRM4581" s="151"/>
      <c r="LRN4581" s="151"/>
      <c r="LRO4581" s="151"/>
      <c r="LRP4581" s="151"/>
      <c r="LRQ4581" s="151"/>
      <c r="LRR4581" s="151"/>
      <c r="LRS4581" s="151"/>
      <c r="LRT4581" s="151"/>
      <c r="LRU4581" s="151"/>
      <c r="LRV4581" s="151"/>
      <c r="LRW4581" s="151"/>
      <c r="LRX4581" s="151"/>
      <c r="LRY4581" s="151"/>
      <c r="LRZ4581" s="151"/>
      <c r="LSA4581" s="151"/>
      <c r="LSB4581" s="151"/>
      <c r="LSC4581" s="151"/>
      <c r="LSD4581" s="151"/>
      <c r="LSE4581" s="151"/>
      <c r="LSF4581" s="151"/>
      <c r="LSG4581" s="151"/>
      <c r="LSH4581" s="151"/>
      <c r="LSI4581" s="151"/>
      <c r="LSJ4581" s="151"/>
      <c r="LSK4581" s="151"/>
      <c r="LSL4581" s="151"/>
      <c r="LSM4581" s="151"/>
      <c r="LSN4581" s="151"/>
      <c r="LSO4581" s="151"/>
      <c r="LSP4581" s="151"/>
      <c r="LSQ4581" s="151"/>
      <c r="LSR4581" s="151"/>
      <c r="LSS4581" s="151"/>
      <c r="LST4581" s="151"/>
      <c r="LSU4581" s="151"/>
      <c r="LSV4581" s="151"/>
      <c r="LSW4581" s="151"/>
      <c r="LSX4581" s="151"/>
      <c r="LSY4581" s="151"/>
      <c r="LSZ4581" s="151"/>
      <c r="LTA4581" s="151"/>
      <c r="LTB4581" s="151"/>
      <c r="LTC4581" s="151"/>
      <c r="LTD4581" s="151"/>
      <c r="LTE4581" s="151"/>
      <c r="LTF4581" s="151"/>
      <c r="LTG4581" s="151"/>
      <c r="LTH4581" s="151"/>
      <c r="LTI4581" s="151"/>
      <c r="LTJ4581" s="151"/>
      <c r="LTK4581" s="151"/>
      <c r="LTL4581" s="151"/>
      <c r="LTM4581" s="151"/>
      <c r="LTN4581" s="151"/>
      <c r="LTO4581" s="151"/>
      <c r="LTP4581" s="151"/>
      <c r="LTQ4581" s="151"/>
      <c r="LTR4581" s="151"/>
      <c r="LTS4581" s="151"/>
      <c r="LTT4581" s="151"/>
      <c r="LTU4581" s="151"/>
      <c r="LTV4581" s="151"/>
      <c r="LTW4581" s="151"/>
      <c r="LTX4581" s="151"/>
      <c r="LTY4581" s="151"/>
      <c r="LTZ4581" s="151"/>
      <c r="LUA4581" s="151"/>
      <c r="LUB4581" s="151"/>
      <c r="LUC4581" s="151"/>
      <c r="LUD4581" s="151"/>
      <c r="LUE4581" s="151"/>
      <c r="LUF4581" s="151"/>
      <c r="LUG4581" s="151"/>
      <c r="LUH4581" s="151"/>
      <c r="LUI4581" s="151"/>
      <c r="LUJ4581" s="151"/>
      <c r="LUK4581" s="151"/>
      <c r="LUL4581" s="151"/>
      <c r="LUM4581" s="151"/>
      <c r="LUN4581" s="151"/>
      <c r="LUO4581" s="151"/>
      <c r="LUP4581" s="151"/>
      <c r="LUQ4581" s="151"/>
      <c r="LUR4581" s="151"/>
      <c r="LUS4581" s="151"/>
      <c r="LUT4581" s="151"/>
      <c r="LUU4581" s="151"/>
      <c r="LUV4581" s="151"/>
      <c r="LUW4581" s="151"/>
      <c r="LUX4581" s="151"/>
      <c r="LUY4581" s="151"/>
      <c r="LUZ4581" s="151"/>
      <c r="LVA4581" s="151"/>
      <c r="LVB4581" s="151"/>
      <c r="LVC4581" s="151"/>
      <c r="LVD4581" s="151"/>
      <c r="LVE4581" s="151"/>
      <c r="LVF4581" s="151"/>
      <c r="LVG4581" s="151"/>
      <c r="LVH4581" s="151"/>
      <c r="LVI4581" s="151"/>
      <c r="LVJ4581" s="151"/>
      <c r="LVK4581" s="151"/>
      <c r="LVL4581" s="151"/>
      <c r="LVM4581" s="151"/>
      <c r="LVN4581" s="151"/>
      <c r="LVO4581" s="151"/>
      <c r="LVP4581" s="151"/>
      <c r="LVQ4581" s="151"/>
      <c r="LVR4581" s="151"/>
      <c r="LVS4581" s="151"/>
      <c r="LVT4581" s="151"/>
      <c r="LVU4581" s="151"/>
      <c r="LVV4581" s="151"/>
      <c r="LVW4581" s="151"/>
      <c r="LVX4581" s="151"/>
      <c r="LVY4581" s="151"/>
      <c r="LVZ4581" s="151"/>
      <c r="LWA4581" s="151"/>
      <c r="LWB4581" s="151"/>
      <c r="LWC4581" s="151"/>
      <c r="LWD4581" s="151"/>
      <c r="LWE4581" s="151"/>
      <c r="LWF4581" s="151"/>
      <c r="LWG4581" s="151"/>
      <c r="LWH4581" s="151"/>
      <c r="LWI4581" s="151"/>
      <c r="LWJ4581" s="151"/>
      <c r="LWK4581" s="151"/>
      <c r="LWL4581" s="151"/>
      <c r="LWM4581" s="151"/>
      <c r="LWN4581" s="151"/>
      <c r="LWO4581" s="151"/>
      <c r="LWP4581" s="151"/>
      <c r="LWQ4581" s="151"/>
      <c r="LWR4581" s="151"/>
      <c r="LWS4581" s="151"/>
      <c r="LWT4581" s="151"/>
      <c r="LWU4581" s="151"/>
      <c r="LWV4581" s="151"/>
      <c r="LWW4581" s="151"/>
      <c r="LWX4581" s="151"/>
      <c r="LWY4581" s="151"/>
      <c r="LWZ4581" s="151"/>
      <c r="LXA4581" s="151"/>
      <c r="LXB4581" s="151"/>
      <c r="LXC4581" s="151"/>
      <c r="LXD4581" s="151"/>
      <c r="LXE4581" s="151"/>
      <c r="LXF4581" s="151"/>
      <c r="LXG4581" s="151"/>
      <c r="LXH4581" s="151"/>
      <c r="LXI4581" s="151"/>
      <c r="LXJ4581" s="151"/>
      <c r="LXK4581" s="151"/>
      <c r="LXL4581" s="151"/>
      <c r="LXM4581" s="151"/>
      <c r="LXN4581" s="151"/>
      <c r="LXO4581" s="151"/>
      <c r="LXP4581" s="151"/>
      <c r="LXQ4581" s="151"/>
      <c r="LXR4581" s="151"/>
      <c r="LXS4581" s="151"/>
      <c r="LXT4581" s="151"/>
      <c r="LXU4581" s="151"/>
      <c r="LXV4581" s="151"/>
      <c r="LXW4581" s="151"/>
      <c r="LXX4581" s="151"/>
      <c r="LXY4581" s="151"/>
      <c r="LXZ4581" s="151"/>
      <c r="LYA4581" s="151"/>
      <c r="LYB4581" s="151"/>
      <c r="LYC4581" s="151"/>
      <c r="LYD4581" s="151"/>
      <c r="LYE4581" s="151"/>
      <c r="LYF4581" s="151"/>
      <c r="LYG4581" s="151"/>
      <c r="LYH4581" s="151"/>
      <c r="LYI4581" s="151"/>
      <c r="LYJ4581" s="151"/>
      <c r="LYK4581" s="151"/>
      <c r="LYL4581" s="151"/>
      <c r="LYM4581" s="151"/>
      <c r="LYN4581" s="151"/>
      <c r="LYO4581" s="151"/>
      <c r="LYP4581" s="151"/>
      <c r="LYQ4581" s="151"/>
      <c r="LYR4581" s="151"/>
      <c r="LYS4581" s="151"/>
      <c r="LYT4581" s="151"/>
      <c r="LYU4581" s="151"/>
      <c r="LYV4581" s="151"/>
      <c r="LYW4581" s="151"/>
      <c r="LYX4581" s="151"/>
      <c r="LYY4581" s="151"/>
      <c r="LYZ4581" s="151"/>
      <c r="LZA4581" s="151"/>
      <c r="LZB4581" s="151"/>
      <c r="LZC4581" s="151"/>
      <c r="LZD4581" s="151"/>
      <c r="LZE4581" s="151"/>
      <c r="LZF4581" s="151"/>
      <c r="LZG4581" s="151"/>
      <c r="LZH4581" s="151"/>
      <c r="LZI4581" s="151"/>
      <c r="LZJ4581" s="151"/>
      <c r="LZK4581" s="151"/>
      <c r="LZL4581" s="151"/>
      <c r="LZM4581" s="151"/>
      <c r="LZN4581" s="151"/>
      <c r="LZO4581" s="151"/>
      <c r="LZP4581" s="151"/>
      <c r="LZQ4581" s="151"/>
      <c r="LZR4581" s="151"/>
      <c r="LZS4581" s="151"/>
      <c r="LZT4581" s="151"/>
      <c r="LZU4581" s="151"/>
      <c r="LZV4581" s="151"/>
      <c r="LZW4581" s="151"/>
      <c r="LZX4581" s="151"/>
      <c r="LZY4581" s="151"/>
      <c r="LZZ4581" s="151"/>
      <c r="MAA4581" s="151"/>
      <c r="MAB4581" s="151"/>
      <c r="MAC4581" s="151"/>
      <c r="MAD4581" s="151"/>
      <c r="MAE4581" s="151"/>
      <c r="MAF4581" s="151"/>
      <c r="MAG4581" s="151"/>
      <c r="MAH4581" s="151"/>
      <c r="MAI4581" s="151"/>
      <c r="MAJ4581" s="151"/>
      <c r="MAK4581" s="151"/>
      <c r="MAL4581" s="151"/>
      <c r="MAM4581" s="151"/>
      <c r="MAN4581" s="151"/>
      <c r="MAO4581" s="151"/>
      <c r="MAP4581" s="151"/>
      <c r="MAQ4581" s="151"/>
      <c r="MAR4581" s="151"/>
      <c r="MAS4581" s="151"/>
      <c r="MAT4581" s="151"/>
      <c r="MAU4581" s="151"/>
      <c r="MAV4581" s="151"/>
      <c r="MAW4581" s="151"/>
      <c r="MAX4581" s="151"/>
      <c r="MAY4581" s="151"/>
      <c r="MAZ4581" s="151"/>
      <c r="MBA4581" s="151"/>
      <c r="MBB4581" s="151"/>
      <c r="MBC4581" s="151"/>
      <c r="MBD4581" s="151"/>
      <c r="MBE4581" s="151"/>
      <c r="MBF4581" s="151"/>
      <c r="MBG4581" s="151"/>
      <c r="MBH4581" s="151"/>
      <c r="MBI4581" s="151"/>
      <c r="MBJ4581" s="151"/>
      <c r="MBK4581" s="151"/>
      <c r="MBL4581" s="151"/>
      <c r="MBM4581" s="151"/>
      <c r="MBN4581" s="151"/>
      <c r="MBO4581" s="151"/>
      <c r="MBP4581" s="151"/>
      <c r="MBQ4581" s="151"/>
      <c r="MBR4581" s="151"/>
      <c r="MBS4581" s="151"/>
      <c r="MBT4581" s="151"/>
      <c r="MBU4581" s="151"/>
      <c r="MBV4581" s="151"/>
      <c r="MBW4581" s="151"/>
      <c r="MBX4581" s="151"/>
      <c r="MBY4581" s="151"/>
      <c r="MBZ4581" s="151"/>
      <c r="MCA4581" s="151"/>
      <c r="MCB4581" s="151"/>
      <c r="MCC4581" s="151"/>
      <c r="MCD4581" s="151"/>
      <c r="MCE4581" s="151"/>
      <c r="MCF4581" s="151"/>
      <c r="MCG4581" s="151"/>
      <c r="MCH4581" s="151"/>
      <c r="MCI4581" s="151"/>
      <c r="MCJ4581" s="151"/>
      <c r="MCK4581" s="151"/>
      <c r="MCL4581" s="151"/>
      <c r="MCM4581" s="151"/>
      <c r="MCN4581" s="151"/>
      <c r="MCO4581" s="151"/>
      <c r="MCP4581" s="151"/>
      <c r="MCQ4581" s="151"/>
      <c r="MCR4581" s="151"/>
      <c r="MCS4581" s="151"/>
      <c r="MCT4581" s="151"/>
      <c r="MCU4581" s="151"/>
      <c r="MCV4581" s="151"/>
      <c r="MCW4581" s="151"/>
      <c r="MCX4581" s="151"/>
      <c r="MCY4581" s="151"/>
      <c r="MCZ4581" s="151"/>
      <c r="MDA4581" s="151"/>
      <c r="MDB4581" s="151"/>
      <c r="MDC4581" s="151"/>
      <c r="MDD4581" s="151"/>
      <c r="MDE4581" s="151"/>
      <c r="MDF4581" s="151"/>
      <c r="MDG4581" s="151"/>
      <c r="MDH4581" s="151"/>
      <c r="MDI4581" s="151"/>
      <c r="MDJ4581" s="151"/>
      <c r="MDK4581" s="151"/>
      <c r="MDL4581" s="151"/>
      <c r="MDM4581" s="151"/>
      <c r="MDN4581" s="151"/>
      <c r="MDO4581" s="151"/>
      <c r="MDP4581" s="151"/>
      <c r="MDQ4581" s="151"/>
      <c r="MDR4581" s="151"/>
      <c r="MDS4581" s="151"/>
      <c r="MDT4581" s="151"/>
      <c r="MDU4581" s="151"/>
      <c r="MDV4581" s="151"/>
      <c r="MDW4581" s="151"/>
      <c r="MDX4581" s="151"/>
      <c r="MDY4581" s="151"/>
      <c r="MDZ4581" s="151"/>
      <c r="MEA4581" s="151"/>
      <c r="MEB4581" s="151"/>
      <c r="MEC4581" s="151"/>
      <c r="MED4581" s="151"/>
      <c r="MEE4581" s="151"/>
      <c r="MEF4581" s="151"/>
      <c r="MEG4581" s="151"/>
      <c r="MEH4581" s="151"/>
      <c r="MEI4581" s="151"/>
      <c r="MEJ4581" s="151"/>
      <c r="MEK4581" s="151"/>
      <c r="MEL4581" s="151"/>
      <c r="MEM4581" s="151"/>
      <c r="MEN4581" s="151"/>
      <c r="MEO4581" s="151"/>
      <c r="MEP4581" s="151"/>
      <c r="MEQ4581" s="151"/>
      <c r="MER4581" s="151"/>
      <c r="MES4581" s="151"/>
      <c r="MET4581" s="151"/>
      <c r="MEU4581" s="151"/>
      <c r="MEV4581" s="151"/>
      <c r="MEW4581" s="151"/>
      <c r="MEX4581" s="151"/>
      <c r="MEY4581" s="151"/>
      <c r="MEZ4581" s="151"/>
      <c r="MFA4581" s="151"/>
      <c r="MFB4581" s="151"/>
      <c r="MFC4581" s="151"/>
      <c r="MFD4581" s="151"/>
      <c r="MFE4581" s="151"/>
      <c r="MFF4581" s="151"/>
      <c r="MFG4581" s="151"/>
      <c r="MFH4581" s="151"/>
      <c r="MFI4581" s="151"/>
      <c r="MFJ4581" s="151"/>
      <c r="MFK4581" s="151"/>
      <c r="MFL4581" s="151"/>
      <c r="MFM4581" s="151"/>
      <c r="MFN4581" s="151"/>
      <c r="MFO4581" s="151"/>
      <c r="MFP4581" s="151"/>
      <c r="MFQ4581" s="151"/>
      <c r="MFR4581" s="151"/>
      <c r="MFS4581" s="151"/>
      <c r="MFT4581" s="151"/>
      <c r="MFU4581" s="151"/>
      <c r="MFV4581" s="151"/>
      <c r="MFW4581" s="151"/>
      <c r="MFX4581" s="151"/>
      <c r="MFY4581" s="151"/>
      <c r="MFZ4581" s="151"/>
      <c r="MGA4581" s="151"/>
      <c r="MGB4581" s="151"/>
      <c r="MGC4581" s="151"/>
      <c r="MGD4581" s="151"/>
      <c r="MGE4581" s="151"/>
      <c r="MGF4581" s="151"/>
      <c r="MGG4581" s="151"/>
      <c r="MGH4581" s="151"/>
      <c r="MGI4581" s="151"/>
      <c r="MGJ4581" s="151"/>
      <c r="MGK4581" s="151"/>
      <c r="MGL4581" s="151"/>
      <c r="MGM4581" s="151"/>
      <c r="MGN4581" s="151"/>
      <c r="MGO4581" s="151"/>
      <c r="MGP4581" s="151"/>
      <c r="MGQ4581" s="151"/>
      <c r="MGR4581" s="151"/>
      <c r="MGS4581" s="151"/>
      <c r="MGT4581" s="151"/>
      <c r="MGU4581" s="151"/>
      <c r="MGV4581" s="151"/>
      <c r="MGW4581" s="151"/>
      <c r="MGX4581" s="151"/>
      <c r="MGY4581" s="151"/>
      <c r="MGZ4581" s="151"/>
      <c r="MHA4581" s="151"/>
      <c r="MHB4581" s="151"/>
      <c r="MHC4581" s="151"/>
      <c r="MHD4581" s="151"/>
      <c r="MHE4581" s="151"/>
      <c r="MHF4581" s="151"/>
      <c r="MHG4581" s="151"/>
      <c r="MHH4581" s="151"/>
      <c r="MHI4581" s="151"/>
      <c r="MHJ4581" s="151"/>
      <c r="MHK4581" s="151"/>
      <c r="MHL4581" s="151"/>
      <c r="MHM4581" s="151"/>
      <c r="MHN4581" s="151"/>
      <c r="MHO4581" s="151"/>
      <c r="MHP4581" s="151"/>
      <c r="MHQ4581" s="151"/>
      <c r="MHR4581" s="151"/>
      <c r="MHS4581" s="151"/>
      <c r="MHT4581" s="151"/>
      <c r="MHU4581" s="151"/>
      <c r="MHV4581" s="151"/>
      <c r="MHW4581" s="151"/>
      <c r="MHX4581" s="151"/>
      <c r="MHY4581" s="151"/>
      <c r="MHZ4581" s="151"/>
      <c r="MIA4581" s="151"/>
      <c r="MIB4581" s="151"/>
      <c r="MIC4581" s="151"/>
      <c r="MID4581" s="151"/>
      <c r="MIE4581" s="151"/>
      <c r="MIF4581" s="151"/>
      <c r="MIG4581" s="151"/>
      <c r="MIH4581" s="151"/>
      <c r="MII4581" s="151"/>
      <c r="MIJ4581" s="151"/>
      <c r="MIK4581" s="151"/>
      <c r="MIL4581" s="151"/>
      <c r="MIM4581" s="151"/>
      <c r="MIN4581" s="151"/>
      <c r="MIO4581" s="151"/>
      <c r="MIP4581" s="151"/>
      <c r="MIQ4581" s="151"/>
      <c r="MIR4581" s="151"/>
      <c r="MIS4581" s="151"/>
      <c r="MIT4581" s="151"/>
      <c r="MIU4581" s="151"/>
      <c r="MIV4581" s="151"/>
      <c r="MIW4581" s="151"/>
      <c r="MIX4581" s="151"/>
      <c r="MIY4581" s="151"/>
      <c r="MIZ4581" s="151"/>
      <c r="MJA4581" s="151"/>
      <c r="MJB4581" s="151"/>
      <c r="MJC4581" s="151"/>
      <c r="MJD4581" s="151"/>
      <c r="MJE4581" s="151"/>
      <c r="MJF4581" s="151"/>
      <c r="MJG4581" s="151"/>
      <c r="MJH4581" s="151"/>
      <c r="MJI4581" s="151"/>
      <c r="MJJ4581" s="151"/>
      <c r="MJK4581" s="151"/>
      <c r="MJL4581" s="151"/>
      <c r="MJM4581" s="151"/>
      <c r="MJN4581" s="151"/>
      <c r="MJO4581" s="151"/>
      <c r="MJP4581" s="151"/>
      <c r="MJQ4581" s="151"/>
      <c r="MJR4581" s="151"/>
      <c r="MJS4581" s="151"/>
      <c r="MJT4581" s="151"/>
      <c r="MJU4581" s="151"/>
      <c r="MJV4581" s="151"/>
      <c r="MJW4581" s="151"/>
      <c r="MJX4581" s="151"/>
      <c r="MJY4581" s="151"/>
      <c r="MJZ4581" s="151"/>
      <c r="MKA4581" s="151"/>
      <c r="MKB4581" s="151"/>
      <c r="MKC4581" s="151"/>
      <c r="MKD4581" s="151"/>
      <c r="MKE4581" s="151"/>
      <c r="MKF4581" s="151"/>
      <c r="MKG4581" s="151"/>
      <c r="MKH4581" s="151"/>
      <c r="MKI4581" s="151"/>
      <c r="MKJ4581" s="151"/>
      <c r="MKK4581" s="151"/>
      <c r="MKL4581" s="151"/>
      <c r="MKM4581" s="151"/>
      <c r="MKN4581" s="151"/>
      <c r="MKO4581" s="151"/>
      <c r="MKP4581" s="151"/>
      <c r="MKQ4581" s="151"/>
      <c r="MKR4581" s="151"/>
      <c r="MKS4581" s="151"/>
      <c r="MKT4581" s="151"/>
      <c r="MKU4581" s="151"/>
      <c r="MKV4581" s="151"/>
      <c r="MKW4581" s="151"/>
      <c r="MKX4581" s="151"/>
      <c r="MKY4581" s="151"/>
      <c r="MKZ4581" s="151"/>
      <c r="MLA4581" s="151"/>
      <c r="MLB4581" s="151"/>
      <c r="MLC4581" s="151"/>
      <c r="MLD4581" s="151"/>
      <c r="MLE4581" s="151"/>
      <c r="MLF4581" s="151"/>
      <c r="MLG4581" s="151"/>
      <c r="MLH4581" s="151"/>
      <c r="MLI4581" s="151"/>
      <c r="MLJ4581" s="151"/>
      <c r="MLK4581" s="151"/>
      <c r="MLL4581" s="151"/>
      <c r="MLM4581" s="151"/>
      <c r="MLN4581" s="151"/>
      <c r="MLO4581" s="151"/>
      <c r="MLP4581" s="151"/>
      <c r="MLQ4581" s="151"/>
      <c r="MLR4581" s="151"/>
      <c r="MLS4581" s="151"/>
      <c r="MLT4581" s="151"/>
      <c r="MLU4581" s="151"/>
      <c r="MLV4581" s="151"/>
      <c r="MLW4581" s="151"/>
      <c r="MLX4581" s="151"/>
      <c r="MLY4581" s="151"/>
      <c r="MLZ4581" s="151"/>
      <c r="MMA4581" s="151"/>
      <c r="MMB4581" s="151"/>
      <c r="MMC4581" s="151"/>
      <c r="MMD4581" s="151"/>
      <c r="MME4581" s="151"/>
      <c r="MMF4581" s="151"/>
      <c r="MMG4581" s="151"/>
      <c r="MMH4581" s="151"/>
      <c r="MMI4581" s="151"/>
      <c r="MMJ4581" s="151"/>
      <c r="MMK4581" s="151"/>
      <c r="MML4581" s="151"/>
      <c r="MMM4581" s="151"/>
      <c r="MMN4581" s="151"/>
      <c r="MMO4581" s="151"/>
      <c r="MMP4581" s="151"/>
      <c r="MMQ4581" s="151"/>
      <c r="MMR4581" s="151"/>
      <c r="MMS4581" s="151"/>
      <c r="MMT4581" s="151"/>
      <c r="MMU4581" s="151"/>
      <c r="MMV4581" s="151"/>
      <c r="MMW4581" s="151"/>
      <c r="MMX4581" s="151"/>
      <c r="MMY4581" s="151"/>
      <c r="MMZ4581" s="151"/>
      <c r="MNA4581" s="151"/>
      <c r="MNB4581" s="151"/>
      <c r="MNC4581" s="151"/>
      <c r="MND4581" s="151"/>
      <c r="MNE4581" s="151"/>
      <c r="MNF4581" s="151"/>
      <c r="MNG4581" s="151"/>
      <c r="MNH4581" s="151"/>
      <c r="MNI4581" s="151"/>
      <c r="MNJ4581" s="151"/>
      <c r="MNK4581" s="151"/>
      <c r="MNL4581" s="151"/>
      <c r="MNM4581" s="151"/>
      <c r="MNN4581" s="151"/>
      <c r="MNO4581" s="151"/>
      <c r="MNP4581" s="151"/>
      <c r="MNQ4581" s="151"/>
      <c r="MNR4581" s="151"/>
      <c r="MNS4581" s="151"/>
      <c r="MNT4581" s="151"/>
      <c r="MNU4581" s="151"/>
      <c r="MNV4581" s="151"/>
      <c r="MNW4581" s="151"/>
      <c r="MNX4581" s="151"/>
      <c r="MNY4581" s="151"/>
      <c r="MNZ4581" s="151"/>
      <c r="MOA4581" s="151"/>
      <c r="MOB4581" s="151"/>
      <c r="MOC4581" s="151"/>
      <c r="MOD4581" s="151"/>
      <c r="MOE4581" s="151"/>
      <c r="MOF4581" s="151"/>
      <c r="MOG4581" s="151"/>
      <c r="MOH4581" s="151"/>
      <c r="MOI4581" s="151"/>
      <c r="MOJ4581" s="151"/>
      <c r="MOK4581" s="151"/>
      <c r="MOL4581" s="151"/>
      <c r="MOM4581" s="151"/>
      <c r="MON4581" s="151"/>
      <c r="MOO4581" s="151"/>
      <c r="MOP4581" s="151"/>
      <c r="MOQ4581" s="151"/>
      <c r="MOR4581" s="151"/>
      <c r="MOS4581" s="151"/>
      <c r="MOT4581" s="151"/>
      <c r="MOU4581" s="151"/>
      <c r="MOV4581" s="151"/>
      <c r="MOW4581" s="151"/>
      <c r="MOX4581" s="151"/>
      <c r="MOY4581" s="151"/>
      <c r="MOZ4581" s="151"/>
      <c r="MPA4581" s="151"/>
      <c r="MPB4581" s="151"/>
      <c r="MPC4581" s="151"/>
      <c r="MPD4581" s="151"/>
      <c r="MPE4581" s="151"/>
      <c r="MPF4581" s="151"/>
      <c r="MPG4581" s="151"/>
      <c r="MPH4581" s="151"/>
      <c r="MPI4581" s="151"/>
      <c r="MPJ4581" s="151"/>
      <c r="MPK4581" s="151"/>
      <c r="MPL4581" s="151"/>
      <c r="MPM4581" s="151"/>
      <c r="MPN4581" s="151"/>
      <c r="MPO4581" s="151"/>
      <c r="MPP4581" s="151"/>
      <c r="MPQ4581" s="151"/>
      <c r="MPR4581" s="151"/>
      <c r="MPS4581" s="151"/>
      <c r="MPT4581" s="151"/>
      <c r="MPU4581" s="151"/>
      <c r="MPV4581" s="151"/>
      <c r="MPW4581" s="151"/>
      <c r="MPX4581" s="151"/>
      <c r="MPY4581" s="151"/>
      <c r="MPZ4581" s="151"/>
      <c r="MQA4581" s="151"/>
      <c r="MQB4581" s="151"/>
      <c r="MQC4581" s="151"/>
      <c r="MQD4581" s="151"/>
      <c r="MQE4581" s="151"/>
      <c r="MQF4581" s="151"/>
      <c r="MQG4581" s="151"/>
      <c r="MQH4581" s="151"/>
      <c r="MQI4581" s="151"/>
      <c r="MQJ4581" s="151"/>
      <c r="MQK4581" s="151"/>
      <c r="MQL4581" s="151"/>
      <c r="MQM4581" s="151"/>
      <c r="MQN4581" s="151"/>
      <c r="MQO4581" s="151"/>
      <c r="MQP4581" s="151"/>
      <c r="MQQ4581" s="151"/>
      <c r="MQR4581" s="151"/>
      <c r="MQS4581" s="151"/>
      <c r="MQT4581" s="151"/>
      <c r="MQU4581" s="151"/>
      <c r="MQV4581" s="151"/>
      <c r="MQW4581" s="151"/>
      <c r="MQX4581" s="151"/>
      <c r="MQY4581" s="151"/>
      <c r="MQZ4581" s="151"/>
      <c r="MRA4581" s="151"/>
      <c r="MRB4581" s="151"/>
      <c r="MRC4581" s="151"/>
      <c r="MRD4581" s="151"/>
      <c r="MRE4581" s="151"/>
      <c r="MRF4581" s="151"/>
      <c r="MRG4581" s="151"/>
      <c r="MRH4581" s="151"/>
      <c r="MRI4581" s="151"/>
      <c r="MRJ4581" s="151"/>
      <c r="MRK4581" s="151"/>
      <c r="MRL4581" s="151"/>
      <c r="MRM4581" s="151"/>
      <c r="MRN4581" s="151"/>
      <c r="MRO4581" s="151"/>
      <c r="MRP4581" s="151"/>
      <c r="MRQ4581" s="151"/>
      <c r="MRR4581" s="151"/>
      <c r="MRS4581" s="151"/>
      <c r="MRT4581" s="151"/>
      <c r="MRU4581" s="151"/>
      <c r="MRV4581" s="151"/>
      <c r="MRW4581" s="151"/>
      <c r="MRX4581" s="151"/>
      <c r="MRY4581" s="151"/>
      <c r="MRZ4581" s="151"/>
      <c r="MSA4581" s="151"/>
      <c r="MSB4581" s="151"/>
      <c r="MSC4581" s="151"/>
      <c r="MSD4581" s="151"/>
      <c r="MSE4581" s="151"/>
      <c r="MSF4581" s="151"/>
      <c r="MSG4581" s="151"/>
      <c r="MSH4581" s="151"/>
      <c r="MSI4581" s="151"/>
      <c r="MSJ4581" s="151"/>
      <c r="MSK4581" s="151"/>
      <c r="MSL4581" s="151"/>
      <c r="MSM4581" s="151"/>
      <c r="MSN4581" s="151"/>
      <c r="MSO4581" s="151"/>
      <c r="MSP4581" s="151"/>
      <c r="MSQ4581" s="151"/>
      <c r="MSR4581" s="151"/>
      <c r="MSS4581" s="151"/>
      <c r="MST4581" s="151"/>
      <c r="MSU4581" s="151"/>
      <c r="MSV4581" s="151"/>
      <c r="MSW4581" s="151"/>
      <c r="MSX4581" s="151"/>
      <c r="MSY4581" s="151"/>
      <c r="MSZ4581" s="151"/>
      <c r="MTA4581" s="151"/>
      <c r="MTB4581" s="151"/>
      <c r="MTC4581" s="151"/>
      <c r="MTD4581" s="151"/>
      <c r="MTE4581" s="151"/>
      <c r="MTF4581" s="151"/>
      <c r="MTG4581" s="151"/>
      <c r="MTH4581" s="151"/>
      <c r="MTI4581" s="151"/>
      <c r="MTJ4581" s="151"/>
      <c r="MTK4581" s="151"/>
      <c r="MTL4581" s="151"/>
      <c r="MTM4581" s="151"/>
      <c r="MTN4581" s="151"/>
      <c r="MTO4581" s="151"/>
      <c r="MTP4581" s="151"/>
      <c r="MTQ4581" s="151"/>
      <c r="MTR4581" s="151"/>
      <c r="MTS4581" s="151"/>
      <c r="MTT4581" s="151"/>
      <c r="MTU4581" s="151"/>
      <c r="MTV4581" s="151"/>
      <c r="MTW4581" s="151"/>
      <c r="MTX4581" s="151"/>
      <c r="MTY4581" s="151"/>
      <c r="MTZ4581" s="151"/>
      <c r="MUA4581" s="151"/>
      <c r="MUB4581" s="151"/>
      <c r="MUC4581" s="151"/>
      <c r="MUD4581" s="151"/>
      <c r="MUE4581" s="151"/>
      <c r="MUF4581" s="151"/>
      <c r="MUG4581" s="151"/>
      <c r="MUH4581" s="151"/>
      <c r="MUI4581" s="151"/>
      <c r="MUJ4581" s="151"/>
      <c r="MUK4581" s="151"/>
      <c r="MUL4581" s="151"/>
      <c r="MUM4581" s="151"/>
      <c r="MUN4581" s="151"/>
      <c r="MUO4581" s="151"/>
      <c r="MUP4581" s="151"/>
      <c r="MUQ4581" s="151"/>
      <c r="MUR4581" s="151"/>
      <c r="MUS4581" s="151"/>
      <c r="MUT4581" s="151"/>
      <c r="MUU4581" s="151"/>
      <c r="MUV4581" s="151"/>
      <c r="MUW4581" s="151"/>
      <c r="MUX4581" s="151"/>
      <c r="MUY4581" s="151"/>
      <c r="MUZ4581" s="151"/>
      <c r="MVA4581" s="151"/>
      <c r="MVB4581" s="151"/>
      <c r="MVC4581" s="151"/>
      <c r="MVD4581" s="151"/>
      <c r="MVE4581" s="151"/>
      <c r="MVF4581" s="151"/>
      <c r="MVG4581" s="151"/>
      <c r="MVH4581" s="151"/>
      <c r="MVI4581" s="151"/>
      <c r="MVJ4581" s="151"/>
      <c r="MVK4581" s="151"/>
      <c r="MVL4581" s="151"/>
      <c r="MVM4581" s="151"/>
      <c r="MVN4581" s="151"/>
      <c r="MVO4581" s="151"/>
      <c r="MVP4581" s="151"/>
      <c r="MVQ4581" s="151"/>
      <c r="MVR4581" s="151"/>
      <c r="MVS4581" s="151"/>
      <c r="MVT4581" s="151"/>
      <c r="MVU4581" s="151"/>
      <c r="MVV4581" s="151"/>
      <c r="MVW4581" s="151"/>
      <c r="MVX4581" s="151"/>
      <c r="MVY4581" s="151"/>
      <c r="MVZ4581" s="151"/>
      <c r="MWA4581" s="151"/>
      <c r="MWB4581" s="151"/>
      <c r="MWC4581" s="151"/>
      <c r="MWD4581" s="151"/>
      <c r="MWE4581" s="151"/>
      <c r="MWF4581" s="151"/>
      <c r="MWG4581" s="151"/>
      <c r="MWH4581" s="151"/>
      <c r="MWI4581" s="151"/>
      <c r="MWJ4581" s="151"/>
      <c r="MWK4581" s="151"/>
      <c r="MWL4581" s="151"/>
      <c r="MWM4581" s="151"/>
      <c r="MWN4581" s="151"/>
      <c r="MWO4581" s="151"/>
      <c r="MWP4581" s="151"/>
      <c r="MWQ4581" s="151"/>
      <c r="MWR4581" s="151"/>
      <c r="MWS4581" s="151"/>
      <c r="MWT4581" s="151"/>
      <c r="MWU4581" s="151"/>
      <c r="MWV4581" s="151"/>
      <c r="MWW4581" s="151"/>
      <c r="MWX4581" s="151"/>
      <c r="MWY4581" s="151"/>
      <c r="MWZ4581" s="151"/>
      <c r="MXA4581" s="151"/>
      <c r="MXB4581" s="151"/>
      <c r="MXC4581" s="151"/>
      <c r="MXD4581" s="151"/>
      <c r="MXE4581" s="151"/>
      <c r="MXF4581" s="151"/>
      <c r="MXG4581" s="151"/>
      <c r="MXH4581" s="151"/>
      <c r="MXI4581" s="151"/>
      <c r="MXJ4581" s="151"/>
      <c r="MXK4581" s="151"/>
      <c r="MXL4581" s="151"/>
      <c r="MXM4581" s="151"/>
      <c r="MXN4581" s="151"/>
      <c r="MXO4581" s="151"/>
      <c r="MXP4581" s="151"/>
      <c r="MXQ4581" s="151"/>
      <c r="MXR4581" s="151"/>
      <c r="MXS4581" s="151"/>
      <c r="MXT4581" s="151"/>
      <c r="MXU4581" s="151"/>
      <c r="MXV4581" s="151"/>
      <c r="MXW4581" s="151"/>
      <c r="MXX4581" s="151"/>
      <c r="MXY4581" s="151"/>
      <c r="MXZ4581" s="151"/>
      <c r="MYA4581" s="151"/>
      <c r="MYB4581" s="151"/>
      <c r="MYC4581" s="151"/>
      <c r="MYD4581" s="151"/>
      <c r="MYE4581" s="151"/>
      <c r="MYF4581" s="151"/>
      <c r="MYG4581" s="151"/>
      <c r="MYH4581" s="151"/>
      <c r="MYI4581" s="151"/>
      <c r="MYJ4581" s="151"/>
      <c r="MYK4581" s="151"/>
      <c r="MYL4581" s="151"/>
      <c r="MYM4581" s="151"/>
      <c r="MYN4581" s="151"/>
      <c r="MYO4581" s="151"/>
      <c r="MYP4581" s="151"/>
      <c r="MYQ4581" s="151"/>
      <c r="MYR4581" s="151"/>
      <c r="MYS4581" s="151"/>
      <c r="MYT4581" s="151"/>
      <c r="MYU4581" s="151"/>
      <c r="MYV4581" s="151"/>
      <c r="MYW4581" s="151"/>
      <c r="MYX4581" s="151"/>
      <c r="MYY4581" s="151"/>
      <c r="MYZ4581" s="151"/>
      <c r="MZA4581" s="151"/>
      <c r="MZB4581" s="151"/>
      <c r="MZC4581" s="151"/>
      <c r="MZD4581" s="151"/>
      <c r="MZE4581" s="151"/>
      <c r="MZF4581" s="151"/>
      <c r="MZG4581" s="151"/>
      <c r="MZH4581" s="151"/>
      <c r="MZI4581" s="151"/>
      <c r="MZJ4581" s="151"/>
      <c r="MZK4581" s="151"/>
      <c r="MZL4581" s="151"/>
      <c r="MZM4581" s="151"/>
      <c r="MZN4581" s="151"/>
      <c r="MZO4581" s="151"/>
      <c r="MZP4581" s="151"/>
      <c r="MZQ4581" s="151"/>
      <c r="MZR4581" s="151"/>
      <c r="MZS4581" s="151"/>
      <c r="MZT4581" s="151"/>
      <c r="MZU4581" s="151"/>
      <c r="MZV4581" s="151"/>
      <c r="MZW4581" s="151"/>
      <c r="MZX4581" s="151"/>
      <c r="MZY4581" s="151"/>
      <c r="MZZ4581" s="151"/>
      <c r="NAA4581" s="151"/>
      <c r="NAB4581" s="151"/>
      <c r="NAC4581" s="151"/>
      <c r="NAD4581" s="151"/>
      <c r="NAE4581" s="151"/>
      <c r="NAF4581" s="151"/>
      <c r="NAG4581" s="151"/>
      <c r="NAH4581" s="151"/>
      <c r="NAI4581" s="151"/>
      <c r="NAJ4581" s="151"/>
      <c r="NAK4581" s="151"/>
      <c r="NAL4581" s="151"/>
      <c r="NAM4581" s="151"/>
      <c r="NAN4581" s="151"/>
      <c r="NAO4581" s="151"/>
      <c r="NAP4581" s="151"/>
      <c r="NAQ4581" s="151"/>
      <c r="NAR4581" s="151"/>
      <c r="NAS4581" s="151"/>
      <c r="NAT4581" s="151"/>
      <c r="NAU4581" s="151"/>
      <c r="NAV4581" s="151"/>
      <c r="NAW4581" s="151"/>
      <c r="NAX4581" s="151"/>
      <c r="NAY4581" s="151"/>
      <c r="NAZ4581" s="151"/>
      <c r="NBA4581" s="151"/>
      <c r="NBB4581" s="151"/>
      <c r="NBC4581" s="151"/>
      <c r="NBD4581" s="151"/>
      <c r="NBE4581" s="151"/>
      <c r="NBF4581" s="151"/>
      <c r="NBG4581" s="151"/>
      <c r="NBH4581" s="151"/>
      <c r="NBI4581" s="151"/>
      <c r="NBJ4581" s="151"/>
      <c r="NBK4581" s="151"/>
      <c r="NBL4581" s="151"/>
      <c r="NBM4581" s="151"/>
      <c r="NBN4581" s="151"/>
      <c r="NBO4581" s="151"/>
      <c r="NBP4581" s="151"/>
      <c r="NBQ4581" s="151"/>
      <c r="NBR4581" s="151"/>
      <c r="NBS4581" s="151"/>
      <c r="NBT4581" s="151"/>
      <c r="NBU4581" s="151"/>
      <c r="NBV4581" s="151"/>
      <c r="NBW4581" s="151"/>
      <c r="NBX4581" s="151"/>
      <c r="NBY4581" s="151"/>
      <c r="NBZ4581" s="151"/>
      <c r="NCA4581" s="151"/>
      <c r="NCB4581" s="151"/>
      <c r="NCC4581" s="151"/>
      <c r="NCD4581" s="151"/>
      <c r="NCE4581" s="151"/>
      <c r="NCF4581" s="151"/>
      <c r="NCG4581" s="151"/>
      <c r="NCH4581" s="151"/>
      <c r="NCI4581" s="151"/>
      <c r="NCJ4581" s="151"/>
      <c r="NCK4581" s="151"/>
      <c r="NCL4581" s="151"/>
      <c r="NCM4581" s="151"/>
      <c r="NCN4581" s="151"/>
      <c r="NCO4581" s="151"/>
      <c r="NCP4581" s="151"/>
      <c r="NCQ4581" s="151"/>
      <c r="NCR4581" s="151"/>
      <c r="NCS4581" s="151"/>
      <c r="NCT4581" s="151"/>
      <c r="NCU4581" s="151"/>
      <c r="NCV4581" s="151"/>
      <c r="NCW4581" s="151"/>
      <c r="NCX4581" s="151"/>
      <c r="NCY4581" s="151"/>
      <c r="NCZ4581" s="151"/>
      <c r="NDA4581" s="151"/>
      <c r="NDB4581" s="151"/>
      <c r="NDC4581" s="151"/>
      <c r="NDD4581" s="151"/>
      <c r="NDE4581" s="151"/>
      <c r="NDF4581" s="151"/>
      <c r="NDG4581" s="151"/>
      <c r="NDH4581" s="151"/>
      <c r="NDI4581" s="151"/>
      <c r="NDJ4581" s="151"/>
      <c r="NDK4581" s="151"/>
      <c r="NDL4581" s="151"/>
      <c r="NDM4581" s="151"/>
      <c r="NDN4581" s="151"/>
      <c r="NDO4581" s="151"/>
      <c r="NDP4581" s="151"/>
      <c r="NDQ4581" s="151"/>
      <c r="NDR4581" s="151"/>
      <c r="NDS4581" s="151"/>
      <c r="NDT4581" s="151"/>
      <c r="NDU4581" s="151"/>
      <c r="NDV4581" s="151"/>
      <c r="NDW4581" s="151"/>
      <c r="NDX4581" s="151"/>
      <c r="NDY4581" s="151"/>
      <c r="NDZ4581" s="151"/>
      <c r="NEA4581" s="151"/>
      <c r="NEB4581" s="151"/>
      <c r="NEC4581" s="151"/>
      <c r="NED4581" s="151"/>
      <c r="NEE4581" s="151"/>
      <c r="NEF4581" s="151"/>
      <c r="NEG4581" s="151"/>
      <c r="NEH4581" s="151"/>
      <c r="NEI4581" s="151"/>
      <c r="NEJ4581" s="151"/>
      <c r="NEK4581" s="151"/>
      <c r="NEL4581" s="151"/>
      <c r="NEM4581" s="151"/>
      <c r="NEN4581" s="151"/>
      <c r="NEO4581" s="151"/>
      <c r="NEP4581" s="151"/>
      <c r="NEQ4581" s="151"/>
      <c r="NER4581" s="151"/>
      <c r="NES4581" s="151"/>
      <c r="NET4581" s="151"/>
      <c r="NEU4581" s="151"/>
      <c r="NEV4581" s="151"/>
      <c r="NEW4581" s="151"/>
      <c r="NEX4581" s="151"/>
      <c r="NEY4581" s="151"/>
      <c r="NEZ4581" s="151"/>
      <c r="NFA4581" s="151"/>
      <c r="NFB4581" s="151"/>
      <c r="NFC4581" s="151"/>
      <c r="NFD4581" s="151"/>
      <c r="NFE4581" s="151"/>
      <c r="NFF4581" s="151"/>
      <c r="NFG4581" s="151"/>
      <c r="NFH4581" s="151"/>
      <c r="NFI4581" s="151"/>
      <c r="NFJ4581" s="151"/>
      <c r="NFK4581" s="151"/>
      <c r="NFL4581" s="151"/>
      <c r="NFM4581" s="151"/>
      <c r="NFN4581" s="151"/>
      <c r="NFO4581" s="151"/>
      <c r="NFP4581" s="151"/>
      <c r="NFQ4581" s="151"/>
      <c r="NFR4581" s="151"/>
      <c r="NFS4581" s="151"/>
      <c r="NFT4581" s="151"/>
      <c r="NFU4581" s="151"/>
      <c r="NFV4581" s="151"/>
      <c r="NFW4581" s="151"/>
      <c r="NFX4581" s="151"/>
      <c r="NFY4581" s="151"/>
      <c r="NFZ4581" s="151"/>
      <c r="NGA4581" s="151"/>
      <c r="NGB4581" s="151"/>
      <c r="NGC4581" s="151"/>
      <c r="NGD4581" s="151"/>
      <c r="NGE4581" s="151"/>
      <c r="NGF4581" s="151"/>
      <c r="NGG4581" s="151"/>
      <c r="NGH4581" s="151"/>
      <c r="NGI4581" s="151"/>
      <c r="NGJ4581" s="151"/>
      <c r="NGK4581" s="151"/>
      <c r="NGL4581" s="151"/>
      <c r="NGM4581" s="151"/>
      <c r="NGN4581" s="151"/>
      <c r="NGO4581" s="151"/>
      <c r="NGP4581" s="151"/>
      <c r="NGQ4581" s="151"/>
      <c r="NGR4581" s="151"/>
      <c r="NGS4581" s="151"/>
      <c r="NGT4581" s="151"/>
      <c r="NGU4581" s="151"/>
      <c r="NGV4581" s="151"/>
      <c r="NGW4581" s="151"/>
      <c r="NGX4581" s="151"/>
      <c r="NGY4581" s="151"/>
      <c r="NGZ4581" s="151"/>
      <c r="NHA4581" s="151"/>
      <c r="NHB4581" s="151"/>
      <c r="NHC4581" s="151"/>
      <c r="NHD4581" s="151"/>
      <c r="NHE4581" s="151"/>
      <c r="NHF4581" s="151"/>
      <c r="NHG4581" s="151"/>
      <c r="NHH4581" s="151"/>
      <c r="NHI4581" s="151"/>
      <c r="NHJ4581" s="151"/>
      <c r="NHK4581" s="151"/>
      <c r="NHL4581" s="151"/>
      <c r="NHM4581" s="151"/>
      <c r="NHN4581" s="151"/>
      <c r="NHO4581" s="151"/>
      <c r="NHP4581" s="151"/>
      <c r="NHQ4581" s="151"/>
      <c r="NHR4581" s="151"/>
      <c r="NHS4581" s="151"/>
      <c r="NHT4581" s="151"/>
      <c r="NHU4581" s="151"/>
      <c r="NHV4581" s="151"/>
      <c r="NHW4581" s="151"/>
      <c r="NHX4581" s="151"/>
      <c r="NHY4581" s="151"/>
      <c r="NHZ4581" s="151"/>
      <c r="NIA4581" s="151"/>
      <c r="NIB4581" s="151"/>
      <c r="NIC4581" s="151"/>
      <c r="NID4581" s="151"/>
      <c r="NIE4581" s="151"/>
      <c r="NIF4581" s="151"/>
      <c r="NIG4581" s="151"/>
      <c r="NIH4581" s="151"/>
      <c r="NII4581" s="151"/>
      <c r="NIJ4581" s="151"/>
      <c r="NIK4581" s="151"/>
      <c r="NIL4581" s="151"/>
      <c r="NIM4581" s="151"/>
      <c r="NIN4581" s="151"/>
      <c r="NIO4581" s="151"/>
      <c r="NIP4581" s="151"/>
      <c r="NIQ4581" s="151"/>
      <c r="NIR4581" s="151"/>
      <c r="NIS4581" s="151"/>
      <c r="NIT4581" s="151"/>
      <c r="NIU4581" s="151"/>
      <c r="NIV4581" s="151"/>
      <c r="NIW4581" s="151"/>
      <c r="NIX4581" s="151"/>
      <c r="NIY4581" s="151"/>
      <c r="NIZ4581" s="151"/>
      <c r="NJA4581" s="151"/>
      <c r="NJB4581" s="151"/>
      <c r="NJC4581" s="151"/>
      <c r="NJD4581" s="151"/>
      <c r="NJE4581" s="151"/>
      <c r="NJF4581" s="151"/>
      <c r="NJG4581" s="151"/>
      <c r="NJH4581" s="151"/>
      <c r="NJI4581" s="151"/>
      <c r="NJJ4581" s="151"/>
      <c r="NJK4581" s="151"/>
      <c r="NJL4581" s="151"/>
      <c r="NJM4581" s="151"/>
      <c r="NJN4581" s="151"/>
      <c r="NJO4581" s="151"/>
      <c r="NJP4581" s="151"/>
      <c r="NJQ4581" s="151"/>
      <c r="NJR4581" s="151"/>
      <c r="NJS4581" s="151"/>
      <c r="NJT4581" s="151"/>
      <c r="NJU4581" s="151"/>
      <c r="NJV4581" s="151"/>
      <c r="NJW4581" s="151"/>
      <c r="NJX4581" s="151"/>
      <c r="NJY4581" s="151"/>
      <c r="NJZ4581" s="151"/>
      <c r="NKA4581" s="151"/>
      <c r="NKB4581" s="151"/>
      <c r="NKC4581" s="151"/>
      <c r="NKD4581" s="151"/>
      <c r="NKE4581" s="151"/>
      <c r="NKF4581" s="151"/>
      <c r="NKG4581" s="151"/>
      <c r="NKH4581" s="151"/>
      <c r="NKI4581" s="151"/>
      <c r="NKJ4581" s="151"/>
      <c r="NKK4581" s="151"/>
      <c r="NKL4581" s="151"/>
      <c r="NKM4581" s="151"/>
      <c r="NKN4581" s="151"/>
      <c r="NKO4581" s="151"/>
      <c r="NKP4581" s="151"/>
      <c r="NKQ4581" s="151"/>
      <c r="NKR4581" s="151"/>
      <c r="NKS4581" s="151"/>
      <c r="NKT4581" s="151"/>
      <c r="NKU4581" s="151"/>
      <c r="NKV4581" s="151"/>
      <c r="NKW4581" s="151"/>
      <c r="NKX4581" s="151"/>
      <c r="NKY4581" s="151"/>
      <c r="NKZ4581" s="151"/>
      <c r="NLA4581" s="151"/>
      <c r="NLB4581" s="151"/>
      <c r="NLC4581" s="151"/>
      <c r="NLD4581" s="151"/>
      <c r="NLE4581" s="151"/>
      <c r="NLF4581" s="151"/>
      <c r="NLG4581" s="151"/>
      <c r="NLH4581" s="151"/>
      <c r="NLI4581" s="151"/>
      <c r="NLJ4581" s="151"/>
      <c r="NLK4581" s="151"/>
      <c r="NLL4581" s="151"/>
      <c r="NLM4581" s="151"/>
      <c r="NLN4581" s="151"/>
      <c r="NLO4581" s="151"/>
      <c r="NLP4581" s="151"/>
      <c r="NLQ4581" s="151"/>
      <c r="NLR4581" s="151"/>
      <c r="NLS4581" s="151"/>
      <c r="NLT4581" s="151"/>
      <c r="NLU4581" s="151"/>
      <c r="NLV4581" s="151"/>
      <c r="NLW4581" s="151"/>
      <c r="NLX4581" s="151"/>
      <c r="NLY4581" s="151"/>
      <c r="NLZ4581" s="151"/>
      <c r="NMA4581" s="151"/>
      <c r="NMB4581" s="151"/>
      <c r="NMC4581" s="151"/>
      <c r="NMD4581" s="151"/>
      <c r="NME4581" s="151"/>
      <c r="NMF4581" s="151"/>
      <c r="NMG4581" s="151"/>
      <c r="NMH4581" s="151"/>
      <c r="NMI4581" s="151"/>
      <c r="NMJ4581" s="151"/>
      <c r="NMK4581" s="151"/>
      <c r="NML4581" s="151"/>
      <c r="NMM4581" s="151"/>
      <c r="NMN4581" s="151"/>
      <c r="NMO4581" s="151"/>
      <c r="NMP4581" s="151"/>
      <c r="NMQ4581" s="151"/>
      <c r="NMR4581" s="151"/>
      <c r="NMS4581" s="151"/>
      <c r="NMT4581" s="151"/>
      <c r="NMU4581" s="151"/>
      <c r="NMV4581" s="151"/>
      <c r="NMW4581" s="151"/>
      <c r="NMX4581" s="151"/>
      <c r="NMY4581" s="151"/>
      <c r="NMZ4581" s="151"/>
      <c r="NNA4581" s="151"/>
      <c r="NNB4581" s="151"/>
      <c r="NNC4581" s="151"/>
      <c r="NND4581" s="151"/>
      <c r="NNE4581" s="151"/>
      <c r="NNF4581" s="151"/>
      <c r="NNG4581" s="151"/>
      <c r="NNH4581" s="151"/>
      <c r="NNI4581" s="151"/>
      <c r="NNJ4581" s="151"/>
      <c r="NNK4581" s="151"/>
      <c r="NNL4581" s="151"/>
      <c r="NNM4581" s="151"/>
      <c r="NNN4581" s="151"/>
      <c r="NNO4581" s="151"/>
      <c r="NNP4581" s="151"/>
      <c r="NNQ4581" s="151"/>
      <c r="NNR4581" s="151"/>
      <c r="NNS4581" s="151"/>
      <c r="NNT4581" s="151"/>
      <c r="NNU4581" s="151"/>
      <c r="NNV4581" s="151"/>
      <c r="NNW4581" s="151"/>
      <c r="NNX4581" s="151"/>
      <c r="NNY4581" s="151"/>
      <c r="NNZ4581" s="151"/>
      <c r="NOA4581" s="151"/>
      <c r="NOB4581" s="151"/>
      <c r="NOC4581" s="151"/>
      <c r="NOD4581" s="151"/>
      <c r="NOE4581" s="151"/>
      <c r="NOF4581" s="151"/>
      <c r="NOG4581" s="151"/>
      <c r="NOH4581" s="151"/>
      <c r="NOI4581" s="151"/>
      <c r="NOJ4581" s="151"/>
      <c r="NOK4581" s="151"/>
      <c r="NOL4581" s="151"/>
      <c r="NOM4581" s="151"/>
      <c r="NON4581" s="151"/>
      <c r="NOO4581" s="151"/>
      <c r="NOP4581" s="151"/>
      <c r="NOQ4581" s="151"/>
      <c r="NOR4581" s="151"/>
      <c r="NOS4581" s="151"/>
      <c r="NOT4581" s="151"/>
      <c r="NOU4581" s="151"/>
      <c r="NOV4581" s="151"/>
      <c r="NOW4581" s="151"/>
      <c r="NOX4581" s="151"/>
      <c r="NOY4581" s="151"/>
      <c r="NOZ4581" s="151"/>
      <c r="NPA4581" s="151"/>
      <c r="NPB4581" s="151"/>
      <c r="NPC4581" s="151"/>
      <c r="NPD4581" s="151"/>
      <c r="NPE4581" s="151"/>
      <c r="NPF4581" s="151"/>
      <c r="NPG4581" s="151"/>
      <c r="NPH4581" s="151"/>
      <c r="NPI4581" s="151"/>
      <c r="NPJ4581" s="151"/>
      <c r="NPK4581" s="151"/>
      <c r="NPL4581" s="151"/>
      <c r="NPM4581" s="151"/>
      <c r="NPN4581" s="151"/>
      <c r="NPO4581" s="151"/>
      <c r="NPP4581" s="151"/>
      <c r="NPQ4581" s="151"/>
      <c r="NPR4581" s="151"/>
      <c r="NPS4581" s="151"/>
      <c r="NPT4581" s="151"/>
      <c r="NPU4581" s="151"/>
      <c r="NPV4581" s="151"/>
      <c r="NPW4581" s="151"/>
      <c r="NPX4581" s="151"/>
      <c r="NPY4581" s="151"/>
      <c r="NPZ4581" s="151"/>
      <c r="NQA4581" s="151"/>
      <c r="NQB4581" s="151"/>
      <c r="NQC4581" s="151"/>
      <c r="NQD4581" s="151"/>
      <c r="NQE4581" s="151"/>
      <c r="NQF4581" s="151"/>
      <c r="NQG4581" s="151"/>
      <c r="NQH4581" s="151"/>
      <c r="NQI4581" s="151"/>
      <c r="NQJ4581" s="151"/>
      <c r="NQK4581" s="151"/>
      <c r="NQL4581" s="151"/>
      <c r="NQM4581" s="151"/>
      <c r="NQN4581" s="151"/>
      <c r="NQO4581" s="151"/>
      <c r="NQP4581" s="151"/>
      <c r="NQQ4581" s="151"/>
      <c r="NQR4581" s="151"/>
      <c r="NQS4581" s="151"/>
      <c r="NQT4581" s="151"/>
      <c r="NQU4581" s="151"/>
      <c r="NQV4581" s="151"/>
      <c r="NQW4581" s="151"/>
      <c r="NQX4581" s="151"/>
      <c r="NQY4581" s="151"/>
      <c r="NQZ4581" s="151"/>
      <c r="NRA4581" s="151"/>
      <c r="NRB4581" s="151"/>
      <c r="NRC4581" s="151"/>
      <c r="NRD4581" s="151"/>
      <c r="NRE4581" s="151"/>
      <c r="NRF4581" s="151"/>
      <c r="NRG4581" s="151"/>
      <c r="NRH4581" s="151"/>
      <c r="NRI4581" s="151"/>
      <c r="NRJ4581" s="151"/>
      <c r="NRK4581" s="151"/>
      <c r="NRL4581" s="151"/>
      <c r="NRM4581" s="151"/>
      <c r="NRN4581" s="151"/>
      <c r="NRO4581" s="151"/>
      <c r="NRP4581" s="151"/>
      <c r="NRQ4581" s="151"/>
      <c r="NRR4581" s="151"/>
      <c r="NRS4581" s="151"/>
      <c r="NRT4581" s="151"/>
      <c r="NRU4581" s="151"/>
      <c r="NRV4581" s="151"/>
      <c r="NRW4581" s="151"/>
      <c r="NRX4581" s="151"/>
      <c r="NRY4581" s="151"/>
      <c r="NRZ4581" s="151"/>
      <c r="NSA4581" s="151"/>
      <c r="NSB4581" s="151"/>
      <c r="NSC4581" s="151"/>
      <c r="NSD4581" s="151"/>
      <c r="NSE4581" s="151"/>
      <c r="NSF4581" s="151"/>
      <c r="NSG4581" s="151"/>
      <c r="NSH4581" s="151"/>
      <c r="NSI4581" s="151"/>
      <c r="NSJ4581" s="151"/>
      <c r="NSK4581" s="151"/>
      <c r="NSL4581" s="151"/>
      <c r="NSM4581" s="151"/>
      <c r="NSN4581" s="151"/>
      <c r="NSO4581" s="151"/>
      <c r="NSP4581" s="151"/>
      <c r="NSQ4581" s="151"/>
      <c r="NSR4581" s="151"/>
      <c r="NSS4581" s="151"/>
      <c r="NST4581" s="151"/>
      <c r="NSU4581" s="151"/>
      <c r="NSV4581" s="151"/>
      <c r="NSW4581" s="151"/>
      <c r="NSX4581" s="151"/>
      <c r="NSY4581" s="151"/>
      <c r="NSZ4581" s="151"/>
      <c r="NTA4581" s="151"/>
      <c r="NTB4581" s="151"/>
      <c r="NTC4581" s="151"/>
      <c r="NTD4581" s="151"/>
      <c r="NTE4581" s="151"/>
      <c r="NTF4581" s="151"/>
      <c r="NTG4581" s="151"/>
      <c r="NTH4581" s="151"/>
      <c r="NTI4581" s="151"/>
      <c r="NTJ4581" s="151"/>
      <c r="NTK4581" s="151"/>
      <c r="NTL4581" s="151"/>
      <c r="NTM4581" s="151"/>
      <c r="NTN4581" s="151"/>
      <c r="NTO4581" s="151"/>
      <c r="NTP4581" s="151"/>
      <c r="NTQ4581" s="151"/>
      <c r="NTR4581" s="151"/>
      <c r="NTS4581" s="151"/>
      <c r="NTT4581" s="151"/>
      <c r="NTU4581" s="151"/>
      <c r="NTV4581" s="151"/>
      <c r="NTW4581" s="151"/>
      <c r="NTX4581" s="151"/>
      <c r="NTY4581" s="151"/>
      <c r="NTZ4581" s="151"/>
      <c r="NUA4581" s="151"/>
      <c r="NUB4581" s="151"/>
      <c r="NUC4581" s="151"/>
      <c r="NUD4581" s="151"/>
      <c r="NUE4581" s="151"/>
      <c r="NUF4581" s="151"/>
      <c r="NUG4581" s="151"/>
      <c r="NUH4581" s="151"/>
      <c r="NUI4581" s="151"/>
      <c r="NUJ4581" s="151"/>
      <c r="NUK4581" s="151"/>
      <c r="NUL4581" s="151"/>
      <c r="NUM4581" s="151"/>
      <c r="NUN4581" s="151"/>
      <c r="NUO4581" s="151"/>
      <c r="NUP4581" s="151"/>
      <c r="NUQ4581" s="151"/>
      <c r="NUR4581" s="151"/>
      <c r="NUS4581" s="151"/>
      <c r="NUT4581" s="151"/>
      <c r="NUU4581" s="151"/>
      <c r="NUV4581" s="151"/>
      <c r="NUW4581" s="151"/>
      <c r="NUX4581" s="151"/>
      <c r="NUY4581" s="151"/>
      <c r="NUZ4581" s="151"/>
      <c r="NVA4581" s="151"/>
      <c r="NVB4581" s="151"/>
      <c r="NVC4581" s="151"/>
      <c r="NVD4581" s="151"/>
      <c r="NVE4581" s="151"/>
      <c r="NVF4581" s="151"/>
      <c r="NVG4581" s="151"/>
      <c r="NVH4581" s="151"/>
      <c r="NVI4581" s="151"/>
      <c r="NVJ4581" s="151"/>
      <c r="NVK4581" s="151"/>
      <c r="NVL4581" s="151"/>
      <c r="NVM4581" s="151"/>
      <c r="NVN4581" s="151"/>
      <c r="NVO4581" s="151"/>
      <c r="NVP4581" s="151"/>
      <c r="NVQ4581" s="151"/>
      <c r="NVR4581" s="151"/>
      <c r="NVS4581" s="151"/>
      <c r="NVT4581" s="151"/>
      <c r="NVU4581" s="151"/>
      <c r="NVV4581" s="151"/>
      <c r="NVW4581" s="151"/>
      <c r="NVX4581" s="151"/>
      <c r="NVY4581" s="151"/>
      <c r="NVZ4581" s="151"/>
      <c r="NWA4581" s="151"/>
      <c r="NWB4581" s="151"/>
      <c r="NWC4581" s="151"/>
      <c r="NWD4581" s="151"/>
      <c r="NWE4581" s="151"/>
      <c r="NWF4581" s="151"/>
      <c r="NWG4581" s="151"/>
      <c r="NWH4581" s="151"/>
      <c r="NWI4581" s="151"/>
      <c r="NWJ4581" s="151"/>
      <c r="NWK4581" s="151"/>
      <c r="NWL4581" s="151"/>
      <c r="NWM4581" s="151"/>
      <c r="NWN4581" s="151"/>
      <c r="NWO4581" s="151"/>
      <c r="NWP4581" s="151"/>
      <c r="NWQ4581" s="151"/>
      <c r="NWR4581" s="151"/>
      <c r="NWS4581" s="151"/>
      <c r="NWT4581" s="151"/>
      <c r="NWU4581" s="151"/>
      <c r="NWV4581" s="151"/>
      <c r="NWW4581" s="151"/>
      <c r="NWX4581" s="151"/>
      <c r="NWY4581" s="151"/>
      <c r="NWZ4581" s="151"/>
      <c r="NXA4581" s="151"/>
      <c r="NXB4581" s="151"/>
      <c r="NXC4581" s="151"/>
      <c r="NXD4581" s="151"/>
      <c r="NXE4581" s="151"/>
      <c r="NXF4581" s="151"/>
      <c r="NXG4581" s="151"/>
      <c r="NXH4581" s="151"/>
      <c r="NXI4581" s="151"/>
      <c r="NXJ4581" s="151"/>
      <c r="NXK4581" s="151"/>
      <c r="NXL4581" s="151"/>
      <c r="NXM4581" s="151"/>
      <c r="NXN4581" s="151"/>
      <c r="NXO4581" s="151"/>
      <c r="NXP4581" s="151"/>
      <c r="NXQ4581" s="151"/>
      <c r="NXR4581" s="151"/>
      <c r="NXS4581" s="151"/>
      <c r="NXT4581" s="151"/>
      <c r="NXU4581" s="151"/>
      <c r="NXV4581" s="151"/>
      <c r="NXW4581" s="151"/>
      <c r="NXX4581" s="151"/>
      <c r="NXY4581" s="151"/>
      <c r="NXZ4581" s="151"/>
      <c r="NYA4581" s="151"/>
      <c r="NYB4581" s="151"/>
      <c r="NYC4581" s="151"/>
      <c r="NYD4581" s="151"/>
      <c r="NYE4581" s="151"/>
      <c r="NYF4581" s="151"/>
      <c r="NYG4581" s="151"/>
      <c r="NYH4581" s="151"/>
      <c r="NYI4581" s="151"/>
      <c r="NYJ4581" s="151"/>
      <c r="NYK4581" s="151"/>
      <c r="NYL4581" s="151"/>
      <c r="NYM4581" s="151"/>
      <c r="NYN4581" s="151"/>
      <c r="NYO4581" s="151"/>
      <c r="NYP4581" s="151"/>
      <c r="NYQ4581" s="151"/>
      <c r="NYR4581" s="151"/>
      <c r="NYS4581" s="151"/>
      <c r="NYT4581" s="151"/>
      <c r="NYU4581" s="151"/>
      <c r="NYV4581" s="151"/>
      <c r="NYW4581" s="151"/>
      <c r="NYX4581" s="151"/>
      <c r="NYY4581" s="151"/>
      <c r="NYZ4581" s="151"/>
      <c r="NZA4581" s="151"/>
      <c r="NZB4581" s="151"/>
      <c r="NZC4581" s="151"/>
      <c r="NZD4581" s="151"/>
      <c r="NZE4581" s="151"/>
      <c r="NZF4581" s="151"/>
      <c r="NZG4581" s="151"/>
      <c r="NZH4581" s="151"/>
      <c r="NZI4581" s="151"/>
      <c r="NZJ4581" s="151"/>
      <c r="NZK4581" s="151"/>
      <c r="NZL4581" s="151"/>
      <c r="NZM4581" s="151"/>
      <c r="NZN4581" s="151"/>
      <c r="NZO4581" s="151"/>
      <c r="NZP4581" s="151"/>
      <c r="NZQ4581" s="151"/>
      <c r="NZR4581" s="151"/>
      <c r="NZS4581" s="151"/>
      <c r="NZT4581" s="151"/>
      <c r="NZU4581" s="151"/>
      <c r="NZV4581" s="151"/>
      <c r="NZW4581" s="151"/>
      <c r="NZX4581" s="151"/>
      <c r="NZY4581" s="151"/>
      <c r="NZZ4581" s="151"/>
      <c r="OAA4581" s="151"/>
      <c r="OAB4581" s="151"/>
      <c r="OAC4581" s="151"/>
      <c r="OAD4581" s="151"/>
      <c r="OAE4581" s="151"/>
      <c r="OAF4581" s="151"/>
      <c r="OAG4581" s="151"/>
      <c r="OAH4581" s="151"/>
      <c r="OAI4581" s="151"/>
      <c r="OAJ4581" s="151"/>
      <c r="OAK4581" s="151"/>
      <c r="OAL4581" s="151"/>
      <c r="OAM4581" s="151"/>
      <c r="OAN4581" s="151"/>
      <c r="OAO4581" s="151"/>
      <c r="OAP4581" s="151"/>
      <c r="OAQ4581" s="151"/>
      <c r="OAR4581" s="151"/>
      <c r="OAS4581" s="151"/>
      <c r="OAT4581" s="151"/>
      <c r="OAU4581" s="151"/>
      <c r="OAV4581" s="151"/>
      <c r="OAW4581" s="151"/>
      <c r="OAX4581" s="151"/>
      <c r="OAY4581" s="151"/>
      <c r="OAZ4581" s="151"/>
      <c r="OBA4581" s="151"/>
      <c r="OBB4581" s="151"/>
      <c r="OBC4581" s="151"/>
      <c r="OBD4581" s="151"/>
      <c r="OBE4581" s="151"/>
      <c r="OBF4581" s="151"/>
      <c r="OBG4581" s="151"/>
      <c r="OBH4581" s="151"/>
      <c r="OBI4581" s="151"/>
      <c r="OBJ4581" s="151"/>
      <c r="OBK4581" s="151"/>
      <c r="OBL4581" s="151"/>
      <c r="OBM4581" s="151"/>
      <c r="OBN4581" s="151"/>
      <c r="OBO4581" s="151"/>
      <c r="OBP4581" s="151"/>
      <c r="OBQ4581" s="151"/>
      <c r="OBR4581" s="151"/>
      <c r="OBS4581" s="151"/>
      <c r="OBT4581" s="151"/>
      <c r="OBU4581" s="151"/>
      <c r="OBV4581" s="151"/>
      <c r="OBW4581" s="151"/>
      <c r="OBX4581" s="151"/>
      <c r="OBY4581" s="151"/>
      <c r="OBZ4581" s="151"/>
      <c r="OCA4581" s="151"/>
      <c r="OCB4581" s="151"/>
      <c r="OCC4581" s="151"/>
      <c r="OCD4581" s="151"/>
      <c r="OCE4581" s="151"/>
      <c r="OCF4581" s="151"/>
      <c r="OCG4581" s="151"/>
      <c r="OCH4581" s="151"/>
      <c r="OCI4581" s="151"/>
      <c r="OCJ4581" s="151"/>
      <c r="OCK4581" s="151"/>
      <c r="OCL4581" s="151"/>
      <c r="OCM4581" s="151"/>
      <c r="OCN4581" s="151"/>
      <c r="OCO4581" s="151"/>
      <c r="OCP4581" s="151"/>
      <c r="OCQ4581" s="151"/>
      <c r="OCR4581" s="151"/>
      <c r="OCS4581" s="151"/>
      <c r="OCT4581" s="151"/>
      <c r="OCU4581" s="151"/>
      <c r="OCV4581" s="151"/>
      <c r="OCW4581" s="151"/>
      <c r="OCX4581" s="151"/>
      <c r="OCY4581" s="151"/>
      <c r="OCZ4581" s="151"/>
      <c r="ODA4581" s="151"/>
      <c r="ODB4581" s="151"/>
      <c r="ODC4581" s="151"/>
      <c r="ODD4581" s="151"/>
      <c r="ODE4581" s="151"/>
      <c r="ODF4581" s="151"/>
      <c r="ODG4581" s="151"/>
      <c r="ODH4581" s="151"/>
      <c r="ODI4581" s="151"/>
      <c r="ODJ4581" s="151"/>
      <c r="ODK4581" s="151"/>
      <c r="ODL4581" s="151"/>
      <c r="ODM4581" s="151"/>
      <c r="ODN4581" s="151"/>
      <c r="ODO4581" s="151"/>
      <c r="ODP4581" s="151"/>
      <c r="ODQ4581" s="151"/>
      <c r="ODR4581" s="151"/>
      <c r="ODS4581" s="151"/>
      <c r="ODT4581" s="151"/>
      <c r="ODU4581" s="151"/>
      <c r="ODV4581" s="151"/>
      <c r="ODW4581" s="151"/>
      <c r="ODX4581" s="151"/>
      <c r="ODY4581" s="151"/>
      <c r="ODZ4581" s="151"/>
      <c r="OEA4581" s="151"/>
      <c r="OEB4581" s="151"/>
      <c r="OEC4581" s="151"/>
      <c r="OED4581" s="151"/>
      <c r="OEE4581" s="151"/>
      <c r="OEF4581" s="151"/>
      <c r="OEG4581" s="151"/>
      <c r="OEH4581" s="151"/>
      <c r="OEI4581" s="151"/>
      <c r="OEJ4581" s="151"/>
      <c r="OEK4581" s="151"/>
      <c r="OEL4581" s="151"/>
      <c r="OEM4581" s="151"/>
      <c r="OEN4581" s="151"/>
      <c r="OEO4581" s="151"/>
      <c r="OEP4581" s="151"/>
      <c r="OEQ4581" s="151"/>
      <c r="OER4581" s="151"/>
      <c r="OES4581" s="151"/>
      <c r="OET4581" s="151"/>
      <c r="OEU4581" s="151"/>
      <c r="OEV4581" s="151"/>
      <c r="OEW4581" s="151"/>
      <c r="OEX4581" s="151"/>
      <c r="OEY4581" s="151"/>
      <c r="OEZ4581" s="151"/>
      <c r="OFA4581" s="151"/>
      <c r="OFB4581" s="151"/>
      <c r="OFC4581" s="151"/>
      <c r="OFD4581" s="151"/>
      <c r="OFE4581" s="151"/>
      <c r="OFF4581" s="151"/>
      <c r="OFG4581" s="151"/>
      <c r="OFH4581" s="151"/>
      <c r="OFI4581" s="151"/>
      <c r="OFJ4581" s="151"/>
      <c r="OFK4581" s="151"/>
      <c r="OFL4581" s="151"/>
      <c r="OFM4581" s="151"/>
      <c r="OFN4581" s="151"/>
      <c r="OFO4581" s="151"/>
      <c r="OFP4581" s="151"/>
      <c r="OFQ4581" s="151"/>
      <c r="OFR4581" s="151"/>
      <c r="OFS4581" s="151"/>
      <c r="OFT4581" s="151"/>
      <c r="OFU4581" s="151"/>
      <c r="OFV4581" s="151"/>
      <c r="OFW4581" s="151"/>
      <c r="OFX4581" s="151"/>
      <c r="OFY4581" s="151"/>
      <c r="OFZ4581" s="151"/>
      <c r="OGA4581" s="151"/>
      <c r="OGB4581" s="151"/>
      <c r="OGC4581" s="151"/>
      <c r="OGD4581" s="151"/>
      <c r="OGE4581" s="151"/>
      <c r="OGF4581" s="151"/>
      <c r="OGG4581" s="151"/>
      <c r="OGH4581" s="151"/>
      <c r="OGI4581" s="151"/>
      <c r="OGJ4581" s="151"/>
      <c r="OGK4581" s="151"/>
      <c r="OGL4581" s="151"/>
      <c r="OGM4581" s="151"/>
      <c r="OGN4581" s="151"/>
      <c r="OGO4581" s="151"/>
      <c r="OGP4581" s="151"/>
      <c r="OGQ4581" s="151"/>
      <c r="OGR4581" s="151"/>
      <c r="OGS4581" s="151"/>
      <c r="OGT4581" s="151"/>
      <c r="OGU4581" s="151"/>
      <c r="OGV4581" s="151"/>
      <c r="OGW4581" s="151"/>
      <c r="OGX4581" s="151"/>
      <c r="OGY4581" s="151"/>
      <c r="OGZ4581" s="151"/>
      <c r="OHA4581" s="151"/>
      <c r="OHB4581" s="151"/>
      <c r="OHC4581" s="151"/>
      <c r="OHD4581" s="151"/>
      <c r="OHE4581" s="151"/>
      <c r="OHF4581" s="151"/>
      <c r="OHG4581" s="151"/>
      <c r="OHH4581" s="151"/>
      <c r="OHI4581" s="151"/>
      <c r="OHJ4581" s="151"/>
      <c r="OHK4581" s="151"/>
      <c r="OHL4581" s="151"/>
      <c r="OHM4581" s="151"/>
      <c r="OHN4581" s="151"/>
      <c r="OHO4581" s="151"/>
      <c r="OHP4581" s="151"/>
      <c r="OHQ4581" s="151"/>
      <c r="OHR4581" s="151"/>
      <c r="OHS4581" s="151"/>
      <c r="OHT4581" s="151"/>
      <c r="OHU4581" s="151"/>
      <c r="OHV4581" s="151"/>
      <c r="OHW4581" s="151"/>
      <c r="OHX4581" s="151"/>
      <c r="OHY4581" s="151"/>
      <c r="OHZ4581" s="151"/>
      <c r="OIA4581" s="151"/>
      <c r="OIB4581" s="151"/>
      <c r="OIC4581" s="151"/>
      <c r="OID4581" s="151"/>
      <c r="OIE4581" s="151"/>
      <c r="OIF4581" s="151"/>
      <c r="OIG4581" s="151"/>
      <c r="OIH4581" s="151"/>
      <c r="OII4581" s="151"/>
      <c r="OIJ4581" s="151"/>
      <c r="OIK4581" s="151"/>
      <c r="OIL4581" s="151"/>
      <c r="OIM4581" s="151"/>
      <c r="OIN4581" s="151"/>
      <c r="OIO4581" s="151"/>
      <c r="OIP4581" s="151"/>
      <c r="OIQ4581" s="151"/>
      <c r="OIR4581" s="151"/>
      <c r="OIS4581" s="151"/>
      <c r="OIT4581" s="151"/>
      <c r="OIU4581" s="151"/>
      <c r="OIV4581" s="151"/>
      <c r="OIW4581" s="151"/>
      <c r="OIX4581" s="151"/>
      <c r="OIY4581" s="151"/>
      <c r="OIZ4581" s="151"/>
      <c r="OJA4581" s="151"/>
      <c r="OJB4581" s="151"/>
      <c r="OJC4581" s="151"/>
      <c r="OJD4581" s="151"/>
      <c r="OJE4581" s="151"/>
      <c r="OJF4581" s="151"/>
      <c r="OJG4581" s="151"/>
      <c r="OJH4581" s="151"/>
      <c r="OJI4581" s="151"/>
      <c r="OJJ4581" s="151"/>
      <c r="OJK4581" s="151"/>
      <c r="OJL4581" s="151"/>
      <c r="OJM4581" s="151"/>
      <c r="OJN4581" s="151"/>
      <c r="OJO4581" s="151"/>
      <c r="OJP4581" s="151"/>
      <c r="OJQ4581" s="151"/>
      <c r="OJR4581" s="151"/>
      <c r="OJS4581" s="151"/>
      <c r="OJT4581" s="151"/>
      <c r="OJU4581" s="151"/>
      <c r="OJV4581" s="151"/>
      <c r="OJW4581" s="151"/>
      <c r="OJX4581" s="151"/>
      <c r="OJY4581" s="151"/>
      <c r="OJZ4581" s="151"/>
      <c r="OKA4581" s="151"/>
      <c r="OKB4581" s="151"/>
      <c r="OKC4581" s="151"/>
      <c r="OKD4581" s="151"/>
      <c r="OKE4581" s="151"/>
      <c r="OKF4581" s="151"/>
      <c r="OKG4581" s="151"/>
      <c r="OKH4581" s="151"/>
      <c r="OKI4581" s="151"/>
      <c r="OKJ4581" s="151"/>
      <c r="OKK4581" s="151"/>
      <c r="OKL4581" s="151"/>
      <c r="OKM4581" s="151"/>
      <c r="OKN4581" s="151"/>
      <c r="OKO4581" s="151"/>
      <c r="OKP4581" s="151"/>
      <c r="OKQ4581" s="151"/>
      <c r="OKR4581" s="151"/>
      <c r="OKS4581" s="151"/>
      <c r="OKT4581" s="151"/>
      <c r="OKU4581" s="151"/>
      <c r="OKV4581" s="151"/>
      <c r="OKW4581" s="151"/>
      <c r="OKX4581" s="151"/>
      <c r="OKY4581" s="151"/>
      <c r="OKZ4581" s="151"/>
      <c r="OLA4581" s="151"/>
      <c r="OLB4581" s="151"/>
      <c r="OLC4581" s="151"/>
      <c r="OLD4581" s="151"/>
      <c r="OLE4581" s="151"/>
      <c r="OLF4581" s="151"/>
      <c r="OLG4581" s="151"/>
      <c r="OLH4581" s="151"/>
      <c r="OLI4581" s="151"/>
      <c r="OLJ4581" s="151"/>
      <c r="OLK4581" s="151"/>
      <c r="OLL4581" s="151"/>
      <c r="OLM4581" s="151"/>
      <c r="OLN4581" s="151"/>
      <c r="OLO4581" s="151"/>
      <c r="OLP4581" s="151"/>
      <c r="OLQ4581" s="151"/>
      <c r="OLR4581" s="151"/>
      <c r="OLS4581" s="151"/>
      <c r="OLT4581" s="151"/>
      <c r="OLU4581" s="151"/>
      <c r="OLV4581" s="151"/>
      <c r="OLW4581" s="151"/>
      <c r="OLX4581" s="151"/>
      <c r="OLY4581" s="151"/>
      <c r="OLZ4581" s="151"/>
      <c r="OMA4581" s="151"/>
      <c r="OMB4581" s="151"/>
      <c r="OMC4581" s="151"/>
      <c r="OMD4581" s="151"/>
      <c r="OME4581" s="151"/>
      <c r="OMF4581" s="151"/>
      <c r="OMG4581" s="151"/>
      <c r="OMH4581" s="151"/>
      <c r="OMI4581" s="151"/>
      <c r="OMJ4581" s="151"/>
      <c r="OMK4581" s="151"/>
      <c r="OML4581" s="151"/>
      <c r="OMM4581" s="151"/>
      <c r="OMN4581" s="151"/>
      <c r="OMO4581" s="151"/>
      <c r="OMP4581" s="151"/>
      <c r="OMQ4581" s="151"/>
      <c r="OMR4581" s="151"/>
      <c r="OMS4581" s="151"/>
      <c r="OMT4581" s="151"/>
      <c r="OMU4581" s="151"/>
      <c r="OMV4581" s="151"/>
      <c r="OMW4581" s="151"/>
      <c r="OMX4581" s="151"/>
      <c r="OMY4581" s="151"/>
      <c r="OMZ4581" s="151"/>
      <c r="ONA4581" s="151"/>
      <c r="ONB4581" s="151"/>
      <c r="ONC4581" s="151"/>
      <c r="OND4581" s="151"/>
      <c r="ONE4581" s="151"/>
      <c r="ONF4581" s="151"/>
      <c r="ONG4581" s="151"/>
      <c r="ONH4581" s="151"/>
      <c r="ONI4581" s="151"/>
      <c r="ONJ4581" s="151"/>
      <c r="ONK4581" s="151"/>
      <c r="ONL4581" s="151"/>
      <c r="ONM4581" s="151"/>
      <c r="ONN4581" s="151"/>
      <c r="ONO4581" s="151"/>
      <c r="ONP4581" s="151"/>
      <c r="ONQ4581" s="151"/>
      <c r="ONR4581" s="151"/>
      <c r="ONS4581" s="151"/>
      <c r="ONT4581" s="151"/>
      <c r="ONU4581" s="151"/>
      <c r="ONV4581" s="151"/>
      <c r="ONW4581" s="151"/>
      <c r="ONX4581" s="151"/>
      <c r="ONY4581" s="151"/>
      <c r="ONZ4581" s="151"/>
      <c r="OOA4581" s="151"/>
      <c r="OOB4581" s="151"/>
      <c r="OOC4581" s="151"/>
      <c r="OOD4581" s="151"/>
      <c r="OOE4581" s="151"/>
      <c r="OOF4581" s="151"/>
      <c r="OOG4581" s="151"/>
      <c r="OOH4581" s="151"/>
      <c r="OOI4581" s="151"/>
      <c r="OOJ4581" s="151"/>
      <c r="OOK4581" s="151"/>
      <c r="OOL4581" s="151"/>
      <c r="OOM4581" s="151"/>
      <c r="OON4581" s="151"/>
      <c r="OOO4581" s="151"/>
      <c r="OOP4581" s="151"/>
      <c r="OOQ4581" s="151"/>
      <c r="OOR4581" s="151"/>
      <c r="OOS4581" s="151"/>
      <c r="OOT4581" s="151"/>
      <c r="OOU4581" s="151"/>
      <c r="OOV4581" s="151"/>
      <c r="OOW4581" s="151"/>
      <c r="OOX4581" s="151"/>
      <c r="OOY4581" s="151"/>
      <c r="OOZ4581" s="151"/>
      <c r="OPA4581" s="151"/>
      <c r="OPB4581" s="151"/>
      <c r="OPC4581" s="151"/>
      <c r="OPD4581" s="151"/>
      <c r="OPE4581" s="151"/>
      <c r="OPF4581" s="151"/>
      <c r="OPG4581" s="151"/>
      <c r="OPH4581" s="151"/>
      <c r="OPI4581" s="151"/>
      <c r="OPJ4581" s="151"/>
      <c r="OPK4581" s="151"/>
      <c r="OPL4581" s="151"/>
      <c r="OPM4581" s="151"/>
      <c r="OPN4581" s="151"/>
      <c r="OPO4581" s="151"/>
      <c r="OPP4581" s="151"/>
      <c r="OPQ4581" s="151"/>
      <c r="OPR4581" s="151"/>
      <c r="OPS4581" s="151"/>
      <c r="OPT4581" s="151"/>
      <c r="OPU4581" s="151"/>
      <c r="OPV4581" s="151"/>
      <c r="OPW4581" s="151"/>
      <c r="OPX4581" s="151"/>
      <c r="OPY4581" s="151"/>
      <c r="OPZ4581" s="151"/>
      <c r="OQA4581" s="151"/>
      <c r="OQB4581" s="151"/>
      <c r="OQC4581" s="151"/>
      <c r="OQD4581" s="151"/>
      <c r="OQE4581" s="151"/>
      <c r="OQF4581" s="151"/>
      <c r="OQG4581" s="151"/>
      <c r="OQH4581" s="151"/>
      <c r="OQI4581" s="151"/>
      <c r="OQJ4581" s="151"/>
      <c r="OQK4581" s="151"/>
      <c r="OQL4581" s="151"/>
      <c r="OQM4581" s="151"/>
      <c r="OQN4581" s="151"/>
      <c r="OQO4581" s="151"/>
      <c r="OQP4581" s="151"/>
      <c r="OQQ4581" s="151"/>
      <c r="OQR4581" s="151"/>
      <c r="OQS4581" s="151"/>
      <c r="OQT4581" s="151"/>
      <c r="OQU4581" s="151"/>
      <c r="OQV4581" s="151"/>
      <c r="OQW4581" s="151"/>
      <c r="OQX4581" s="151"/>
      <c r="OQY4581" s="151"/>
      <c r="OQZ4581" s="151"/>
      <c r="ORA4581" s="151"/>
      <c r="ORB4581" s="151"/>
      <c r="ORC4581" s="151"/>
      <c r="ORD4581" s="151"/>
      <c r="ORE4581" s="151"/>
      <c r="ORF4581" s="151"/>
      <c r="ORG4581" s="151"/>
      <c r="ORH4581" s="151"/>
      <c r="ORI4581" s="151"/>
      <c r="ORJ4581" s="151"/>
      <c r="ORK4581" s="151"/>
      <c r="ORL4581" s="151"/>
      <c r="ORM4581" s="151"/>
      <c r="ORN4581" s="151"/>
      <c r="ORO4581" s="151"/>
      <c r="ORP4581" s="151"/>
      <c r="ORQ4581" s="151"/>
      <c r="ORR4581" s="151"/>
      <c r="ORS4581" s="151"/>
      <c r="ORT4581" s="151"/>
      <c r="ORU4581" s="151"/>
      <c r="ORV4581" s="151"/>
      <c r="ORW4581" s="151"/>
      <c r="ORX4581" s="151"/>
      <c r="ORY4581" s="151"/>
      <c r="ORZ4581" s="151"/>
      <c r="OSA4581" s="151"/>
      <c r="OSB4581" s="151"/>
      <c r="OSC4581" s="151"/>
      <c r="OSD4581" s="151"/>
      <c r="OSE4581" s="151"/>
      <c r="OSF4581" s="151"/>
      <c r="OSG4581" s="151"/>
      <c r="OSH4581" s="151"/>
      <c r="OSI4581" s="151"/>
      <c r="OSJ4581" s="151"/>
      <c r="OSK4581" s="151"/>
      <c r="OSL4581" s="151"/>
      <c r="OSM4581" s="151"/>
      <c r="OSN4581" s="151"/>
      <c r="OSO4581" s="151"/>
      <c r="OSP4581" s="151"/>
      <c r="OSQ4581" s="151"/>
      <c r="OSR4581" s="151"/>
      <c r="OSS4581" s="151"/>
      <c r="OST4581" s="151"/>
      <c r="OSU4581" s="151"/>
      <c r="OSV4581" s="151"/>
      <c r="OSW4581" s="151"/>
      <c r="OSX4581" s="151"/>
      <c r="OSY4581" s="151"/>
      <c r="OSZ4581" s="151"/>
      <c r="OTA4581" s="151"/>
      <c r="OTB4581" s="151"/>
      <c r="OTC4581" s="151"/>
      <c r="OTD4581" s="151"/>
      <c r="OTE4581" s="151"/>
      <c r="OTF4581" s="151"/>
      <c r="OTG4581" s="151"/>
      <c r="OTH4581" s="151"/>
      <c r="OTI4581" s="151"/>
      <c r="OTJ4581" s="151"/>
      <c r="OTK4581" s="151"/>
      <c r="OTL4581" s="151"/>
      <c r="OTM4581" s="151"/>
      <c r="OTN4581" s="151"/>
      <c r="OTO4581" s="151"/>
      <c r="OTP4581" s="151"/>
      <c r="OTQ4581" s="151"/>
      <c r="OTR4581" s="151"/>
      <c r="OTS4581" s="151"/>
      <c r="OTT4581" s="151"/>
      <c r="OTU4581" s="151"/>
      <c r="OTV4581" s="151"/>
      <c r="OTW4581" s="151"/>
      <c r="OTX4581" s="151"/>
      <c r="OTY4581" s="151"/>
      <c r="OTZ4581" s="151"/>
      <c r="OUA4581" s="151"/>
      <c r="OUB4581" s="151"/>
      <c r="OUC4581" s="151"/>
      <c r="OUD4581" s="151"/>
      <c r="OUE4581" s="151"/>
      <c r="OUF4581" s="151"/>
      <c r="OUG4581" s="151"/>
      <c r="OUH4581" s="151"/>
      <c r="OUI4581" s="151"/>
      <c r="OUJ4581" s="151"/>
      <c r="OUK4581" s="151"/>
      <c r="OUL4581" s="151"/>
      <c r="OUM4581" s="151"/>
      <c r="OUN4581" s="151"/>
      <c r="OUO4581" s="151"/>
      <c r="OUP4581" s="151"/>
      <c r="OUQ4581" s="151"/>
      <c r="OUR4581" s="151"/>
      <c r="OUS4581" s="151"/>
      <c r="OUT4581" s="151"/>
      <c r="OUU4581" s="151"/>
      <c r="OUV4581" s="151"/>
      <c r="OUW4581" s="151"/>
      <c r="OUX4581" s="151"/>
      <c r="OUY4581" s="151"/>
      <c r="OUZ4581" s="151"/>
      <c r="OVA4581" s="151"/>
      <c r="OVB4581" s="151"/>
      <c r="OVC4581" s="151"/>
      <c r="OVD4581" s="151"/>
      <c r="OVE4581" s="151"/>
      <c r="OVF4581" s="151"/>
      <c r="OVG4581" s="151"/>
      <c r="OVH4581" s="151"/>
      <c r="OVI4581" s="151"/>
      <c r="OVJ4581" s="151"/>
      <c r="OVK4581" s="151"/>
      <c r="OVL4581" s="151"/>
      <c r="OVM4581" s="151"/>
      <c r="OVN4581" s="151"/>
      <c r="OVO4581" s="151"/>
      <c r="OVP4581" s="151"/>
      <c r="OVQ4581" s="151"/>
      <c r="OVR4581" s="151"/>
      <c r="OVS4581" s="151"/>
      <c r="OVT4581" s="151"/>
      <c r="OVU4581" s="151"/>
      <c r="OVV4581" s="151"/>
      <c r="OVW4581" s="151"/>
      <c r="OVX4581" s="151"/>
      <c r="OVY4581" s="151"/>
      <c r="OVZ4581" s="151"/>
      <c r="OWA4581" s="151"/>
      <c r="OWB4581" s="151"/>
      <c r="OWC4581" s="151"/>
      <c r="OWD4581" s="151"/>
      <c r="OWE4581" s="151"/>
      <c r="OWF4581" s="151"/>
      <c r="OWG4581" s="151"/>
      <c r="OWH4581" s="151"/>
      <c r="OWI4581" s="151"/>
      <c r="OWJ4581" s="151"/>
      <c r="OWK4581" s="151"/>
      <c r="OWL4581" s="151"/>
      <c r="OWM4581" s="151"/>
      <c r="OWN4581" s="151"/>
      <c r="OWO4581" s="151"/>
      <c r="OWP4581" s="151"/>
      <c r="OWQ4581" s="151"/>
      <c r="OWR4581" s="151"/>
      <c r="OWS4581" s="151"/>
      <c r="OWT4581" s="151"/>
      <c r="OWU4581" s="151"/>
      <c r="OWV4581" s="151"/>
      <c r="OWW4581" s="151"/>
      <c r="OWX4581" s="151"/>
      <c r="OWY4581" s="151"/>
      <c r="OWZ4581" s="151"/>
      <c r="OXA4581" s="151"/>
      <c r="OXB4581" s="151"/>
      <c r="OXC4581" s="151"/>
      <c r="OXD4581" s="151"/>
      <c r="OXE4581" s="151"/>
      <c r="OXF4581" s="151"/>
      <c r="OXG4581" s="151"/>
      <c r="OXH4581" s="151"/>
      <c r="OXI4581" s="151"/>
      <c r="OXJ4581" s="151"/>
      <c r="OXK4581" s="151"/>
      <c r="OXL4581" s="151"/>
      <c r="OXM4581" s="151"/>
      <c r="OXN4581" s="151"/>
      <c r="OXO4581" s="151"/>
      <c r="OXP4581" s="151"/>
      <c r="OXQ4581" s="151"/>
      <c r="OXR4581" s="151"/>
      <c r="OXS4581" s="151"/>
      <c r="OXT4581" s="151"/>
      <c r="OXU4581" s="151"/>
      <c r="OXV4581" s="151"/>
      <c r="OXW4581" s="151"/>
      <c r="OXX4581" s="151"/>
      <c r="OXY4581" s="151"/>
      <c r="OXZ4581" s="151"/>
      <c r="OYA4581" s="151"/>
      <c r="OYB4581" s="151"/>
      <c r="OYC4581" s="151"/>
      <c r="OYD4581" s="151"/>
      <c r="OYE4581" s="151"/>
      <c r="OYF4581" s="151"/>
      <c r="OYG4581" s="151"/>
      <c r="OYH4581" s="151"/>
      <c r="OYI4581" s="151"/>
      <c r="OYJ4581" s="151"/>
      <c r="OYK4581" s="151"/>
      <c r="OYL4581" s="151"/>
      <c r="OYM4581" s="151"/>
      <c r="OYN4581" s="151"/>
      <c r="OYO4581" s="151"/>
      <c r="OYP4581" s="151"/>
      <c r="OYQ4581" s="151"/>
      <c r="OYR4581" s="151"/>
      <c r="OYS4581" s="151"/>
      <c r="OYT4581" s="151"/>
      <c r="OYU4581" s="151"/>
      <c r="OYV4581" s="151"/>
      <c r="OYW4581" s="151"/>
      <c r="OYX4581" s="151"/>
      <c r="OYY4581" s="151"/>
      <c r="OYZ4581" s="151"/>
      <c r="OZA4581" s="151"/>
      <c r="OZB4581" s="151"/>
      <c r="OZC4581" s="151"/>
      <c r="OZD4581" s="151"/>
      <c r="OZE4581" s="151"/>
      <c r="OZF4581" s="151"/>
      <c r="OZG4581" s="151"/>
      <c r="OZH4581" s="151"/>
      <c r="OZI4581" s="151"/>
      <c r="OZJ4581" s="151"/>
      <c r="OZK4581" s="151"/>
      <c r="OZL4581" s="151"/>
      <c r="OZM4581" s="151"/>
      <c r="OZN4581" s="151"/>
      <c r="OZO4581" s="151"/>
      <c r="OZP4581" s="151"/>
      <c r="OZQ4581" s="151"/>
      <c r="OZR4581" s="151"/>
      <c r="OZS4581" s="151"/>
      <c r="OZT4581" s="151"/>
      <c r="OZU4581" s="151"/>
      <c r="OZV4581" s="151"/>
      <c r="OZW4581" s="151"/>
      <c r="OZX4581" s="151"/>
      <c r="OZY4581" s="151"/>
      <c r="OZZ4581" s="151"/>
      <c r="PAA4581" s="151"/>
      <c r="PAB4581" s="151"/>
      <c r="PAC4581" s="151"/>
      <c r="PAD4581" s="151"/>
      <c r="PAE4581" s="151"/>
      <c r="PAF4581" s="151"/>
      <c r="PAG4581" s="151"/>
      <c r="PAH4581" s="151"/>
      <c r="PAI4581" s="151"/>
      <c r="PAJ4581" s="151"/>
      <c r="PAK4581" s="151"/>
      <c r="PAL4581" s="151"/>
      <c r="PAM4581" s="151"/>
      <c r="PAN4581" s="151"/>
      <c r="PAO4581" s="151"/>
      <c r="PAP4581" s="151"/>
      <c r="PAQ4581" s="151"/>
      <c r="PAR4581" s="151"/>
      <c r="PAS4581" s="151"/>
      <c r="PAT4581" s="151"/>
      <c r="PAU4581" s="151"/>
      <c r="PAV4581" s="151"/>
      <c r="PAW4581" s="151"/>
      <c r="PAX4581" s="151"/>
      <c r="PAY4581" s="151"/>
      <c r="PAZ4581" s="151"/>
      <c r="PBA4581" s="151"/>
      <c r="PBB4581" s="151"/>
      <c r="PBC4581" s="151"/>
      <c r="PBD4581" s="151"/>
      <c r="PBE4581" s="151"/>
      <c r="PBF4581" s="151"/>
      <c r="PBG4581" s="151"/>
      <c r="PBH4581" s="151"/>
      <c r="PBI4581" s="151"/>
      <c r="PBJ4581" s="151"/>
      <c r="PBK4581" s="151"/>
      <c r="PBL4581" s="151"/>
      <c r="PBM4581" s="151"/>
      <c r="PBN4581" s="151"/>
      <c r="PBO4581" s="151"/>
      <c r="PBP4581" s="151"/>
      <c r="PBQ4581" s="151"/>
      <c r="PBR4581" s="151"/>
      <c r="PBS4581" s="151"/>
      <c r="PBT4581" s="151"/>
      <c r="PBU4581" s="151"/>
      <c r="PBV4581" s="151"/>
      <c r="PBW4581" s="151"/>
      <c r="PBX4581" s="151"/>
      <c r="PBY4581" s="151"/>
      <c r="PBZ4581" s="151"/>
      <c r="PCA4581" s="151"/>
      <c r="PCB4581" s="151"/>
      <c r="PCC4581" s="151"/>
      <c r="PCD4581" s="151"/>
      <c r="PCE4581" s="151"/>
      <c r="PCF4581" s="151"/>
      <c r="PCG4581" s="151"/>
      <c r="PCH4581" s="151"/>
      <c r="PCI4581" s="151"/>
      <c r="PCJ4581" s="151"/>
      <c r="PCK4581" s="151"/>
      <c r="PCL4581" s="151"/>
      <c r="PCM4581" s="151"/>
      <c r="PCN4581" s="151"/>
      <c r="PCO4581" s="151"/>
      <c r="PCP4581" s="151"/>
      <c r="PCQ4581" s="151"/>
      <c r="PCR4581" s="151"/>
      <c r="PCS4581" s="151"/>
      <c r="PCT4581" s="151"/>
      <c r="PCU4581" s="151"/>
      <c r="PCV4581" s="151"/>
      <c r="PCW4581" s="151"/>
      <c r="PCX4581" s="151"/>
      <c r="PCY4581" s="151"/>
      <c r="PCZ4581" s="151"/>
      <c r="PDA4581" s="151"/>
      <c r="PDB4581" s="151"/>
      <c r="PDC4581" s="151"/>
      <c r="PDD4581" s="151"/>
      <c r="PDE4581" s="151"/>
      <c r="PDF4581" s="151"/>
      <c r="PDG4581" s="151"/>
      <c r="PDH4581" s="151"/>
      <c r="PDI4581" s="151"/>
      <c r="PDJ4581" s="151"/>
      <c r="PDK4581" s="151"/>
      <c r="PDL4581" s="151"/>
      <c r="PDM4581" s="151"/>
      <c r="PDN4581" s="151"/>
      <c r="PDO4581" s="151"/>
      <c r="PDP4581" s="151"/>
      <c r="PDQ4581" s="151"/>
      <c r="PDR4581" s="151"/>
      <c r="PDS4581" s="151"/>
      <c r="PDT4581" s="151"/>
      <c r="PDU4581" s="151"/>
      <c r="PDV4581" s="151"/>
      <c r="PDW4581" s="151"/>
      <c r="PDX4581" s="151"/>
      <c r="PDY4581" s="151"/>
      <c r="PDZ4581" s="151"/>
      <c r="PEA4581" s="151"/>
      <c r="PEB4581" s="151"/>
      <c r="PEC4581" s="151"/>
      <c r="PED4581" s="151"/>
      <c r="PEE4581" s="151"/>
      <c r="PEF4581" s="151"/>
      <c r="PEG4581" s="151"/>
      <c r="PEH4581" s="151"/>
      <c r="PEI4581" s="151"/>
      <c r="PEJ4581" s="151"/>
      <c r="PEK4581" s="151"/>
      <c r="PEL4581" s="151"/>
      <c r="PEM4581" s="151"/>
      <c r="PEN4581" s="151"/>
      <c r="PEO4581" s="151"/>
      <c r="PEP4581" s="151"/>
      <c r="PEQ4581" s="151"/>
      <c r="PER4581" s="151"/>
      <c r="PES4581" s="151"/>
      <c r="PET4581" s="151"/>
      <c r="PEU4581" s="151"/>
      <c r="PEV4581" s="151"/>
      <c r="PEW4581" s="151"/>
      <c r="PEX4581" s="151"/>
      <c r="PEY4581" s="151"/>
      <c r="PEZ4581" s="151"/>
      <c r="PFA4581" s="151"/>
      <c r="PFB4581" s="151"/>
      <c r="PFC4581" s="151"/>
      <c r="PFD4581" s="151"/>
      <c r="PFE4581" s="151"/>
      <c r="PFF4581" s="151"/>
      <c r="PFG4581" s="151"/>
      <c r="PFH4581" s="151"/>
      <c r="PFI4581" s="151"/>
      <c r="PFJ4581" s="151"/>
      <c r="PFK4581" s="151"/>
      <c r="PFL4581" s="151"/>
      <c r="PFM4581" s="151"/>
      <c r="PFN4581" s="151"/>
      <c r="PFO4581" s="151"/>
      <c r="PFP4581" s="151"/>
      <c r="PFQ4581" s="151"/>
      <c r="PFR4581" s="151"/>
      <c r="PFS4581" s="151"/>
      <c r="PFT4581" s="151"/>
      <c r="PFU4581" s="151"/>
      <c r="PFV4581" s="151"/>
      <c r="PFW4581" s="151"/>
      <c r="PFX4581" s="151"/>
      <c r="PFY4581" s="151"/>
      <c r="PFZ4581" s="151"/>
      <c r="PGA4581" s="151"/>
      <c r="PGB4581" s="151"/>
      <c r="PGC4581" s="151"/>
      <c r="PGD4581" s="151"/>
      <c r="PGE4581" s="151"/>
      <c r="PGF4581" s="151"/>
      <c r="PGG4581" s="151"/>
      <c r="PGH4581" s="151"/>
      <c r="PGI4581" s="151"/>
      <c r="PGJ4581" s="151"/>
      <c r="PGK4581" s="151"/>
      <c r="PGL4581" s="151"/>
      <c r="PGM4581" s="151"/>
      <c r="PGN4581" s="151"/>
      <c r="PGO4581" s="151"/>
      <c r="PGP4581" s="151"/>
      <c r="PGQ4581" s="151"/>
      <c r="PGR4581" s="151"/>
      <c r="PGS4581" s="151"/>
      <c r="PGT4581" s="151"/>
      <c r="PGU4581" s="151"/>
      <c r="PGV4581" s="151"/>
      <c r="PGW4581" s="151"/>
      <c r="PGX4581" s="151"/>
      <c r="PGY4581" s="151"/>
      <c r="PGZ4581" s="151"/>
      <c r="PHA4581" s="151"/>
      <c r="PHB4581" s="151"/>
      <c r="PHC4581" s="151"/>
      <c r="PHD4581" s="151"/>
      <c r="PHE4581" s="151"/>
      <c r="PHF4581" s="151"/>
      <c r="PHG4581" s="151"/>
      <c r="PHH4581" s="151"/>
      <c r="PHI4581" s="151"/>
      <c r="PHJ4581" s="151"/>
      <c r="PHK4581" s="151"/>
      <c r="PHL4581" s="151"/>
      <c r="PHM4581" s="151"/>
      <c r="PHN4581" s="151"/>
      <c r="PHO4581" s="151"/>
      <c r="PHP4581" s="151"/>
      <c r="PHQ4581" s="151"/>
      <c r="PHR4581" s="151"/>
      <c r="PHS4581" s="151"/>
      <c r="PHT4581" s="151"/>
      <c r="PHU4581" s="151"/>
      <c r="PHV4581" s="151"/>
      <c r="PHW4581" s="151"/>
      <c r="PHX4581" s="151"/>
      <c r="PHY4581" s="151"/>
      <c r="PHZ4581" s="151"/>
      <c r="PIA4581" s="151"/>
      <c r="PIB4581" s="151"/>
      <c r="PIC4581" s="151"/>
      <c r="PID4581" s="151"/>
      <c r="PIE4581" s="151"/>
      <c r="PIF4581" s="151"/>
      <c r="PIG4581" s="151"/>
      <c r="PIH4581" s="151"/>
      <c r="PII4581" s="151"/>
      <c r="PIJ4581" s="151"/>
      <c r="PIK4581" s="151"/>
      <c r="PIL4581" s="151"/>
      <c r="PIM4581" s="151"/>
      <c r="PIN4581" s="151"/>
      <c r="PIO4581" s="151"/>
      <c r="PIP4581" s="151"/>
      <c r="PIQ4581" s="151"/>
      <c r="PIR4581" s="151"/>
      <c r="PIS4581" s="151"/>
      <c r="PIT4581" s="151"/>
      <c r="PIU4581" s="151"/>
      <c r="PIV4581" s="151"/>
      <c r="PIW4581" s="151"/>
      <c r="PIX4581" s="151"/>
      <c r="PIY4581" s="151"/>
      <c r="PIZ4581" s="151"/>
      <c r="PJA4581" s="151"/>
      <c r="PJB4581" s="151"/>
      <c r="PJC4581" s="151"/>
      <c r="PJD4581" s="151"/>
      <c r="PJE4581" s="151"/>
      <c r="PJF4581" s="151"/>
      <c r="PJG4581" s="151"/>
      <c r="PJH4581" s="151"/>
      <c r="PJI4581" s="151"/>
      <c r="PJJ4581" s="151"/>
      <c r="PJK4581" s="151"/>
      <c r="PJL4581" s="151"/>
      <c r="PJM4581" s="151"/>
      <c r="PJN4581" s="151"/>
      <c r="PJO4581" s="151"/>
      <c r="PJP4581" s="151"/>
      <c r="PJQ4581" s="151"/>
      <c r="PJR4581" s="151"/>
      <c r="PJS4581" s="151"/>
      <c r="PJT4581" s="151"/>
      <c r="PJU4581" s="151"/>
      <c r="PJV4581" s="151"/>
      <c r="PJW4581" s="151"/>
      <c r="PJX4581" s="151"/>
      <c r="PJY4581" s="151"/>
      <c r="PJZ4581" s="151"/>
      <c r="PKA4581" s="151"/>
      <c r="PKB4581" s="151"/>
      <c r="PKC4581" s="151"/>
      <c r="PKD4581" s="151"/>
      <c r="PKE4581" s="151"/>
      <c r="PKF4581" s="151"/>
      <c r="PKG4581" s="151"/>
      <c r="PKH4581" s="151"/>
      <c r="PKI4581" s="151"/>
      <c r="PKJ4581" s="151"/>
      <c r="PKK4581" s="151"/>
      <c r="PKL4581" s="151"/>
      <c r="PKM4581" s="151"/>
      <c r="PKN4581" s="151"/>
      <c r="PKO4581" s="151"/>
      <c r="PKP4581" s="151"/>
      <c r="PKQ4581" s="151"/>
      <c r="PKR4581" s="151"/>
      <c r="PKS4581" s="151"/>
      <c r="PKT4581" s="151"/>
      <c r="PKU4581" s="151"/>
      <c r="PKV4581" s="151"/>
      <c r="PKW4581" s="151"/>
      <c r="PKX4581" s="151"/>
      <c r="PKY4581" s="151"/>
      <c r="PKZ4581" s="151"/>
      <c r="PLA4581" s="151"/>
      <c r="PLB4581" s="151"/>
      <c r="PLC4581" s="151"/>
      <c r="PLD4581" s="151"/>
      <c r="PLE4581" s="151"/>
      <c r="PLF4581" s="151"/>
      <c r="PLG4581" s="151"/>
      <c r="PLH4581" s="151"/>
      <c r="PLI4581" s="151"/>
      <c r="PLJ4581" s="151"/>
      <c r="PLK4581" s="151"/>
      <c r="PLL4581" s="151"/>
      <c r="PLM4581" s="151"/>
      <c r="PLN4581" s="151"/>
      <c r="PLO4581" s="151"/>
      <c r="PLP4581" s="151"/>
      <c r="PLQ4581" s="151"/>
      <c r="PLR4581" s="151"/>
      <c r="PLS4581" s="151"/>
      <c r="PLT4581" s="151"/>
      <c r="PLU4581" s="151"/>
      <c r="PLV4581" s="151"/>
      <c r="PLW4581" s="151"/>
      <c r="PLX4581" s="151"/>
      <c r="PLY4581" s="151"/>
      <c r="PLZ4581" s="151"/>
      <c r="PMA4581" s="151"/>
      <c r="PMB4581" s="151"/>
      <c r="PMC4581" s="151"/>
      <c r="PMD4581" s="151"/>
      <c r="PME4581" s="151"/>
      <c r="PMF4581" s="151"/>
      <c r="PMG4581" s="151"/>
      <c r="PMH4581" s="151"/>
      <c r="PMI4581" s="151"/>
      <c r="PMJ4581" s="151"/>
      <c r="PMK4581" s="151"/>
      <c r="PML4581" s="151"/>
      <c r="PMM4581" s="151"/>
      <c r="PMN4581" s="151"/>
      <c r="PMO4581" s="151"/>
      <c r="PMP4581" s="151"/>
      <c r="PMQ4581" s="151"/>
      <c r="PMR4581" s="151"/>
      <c r="PMS4581" s="151"/>
      <c r="PMT4581" s="151"/>
      <c r="PMU4581" s="151"/>
      <c r="PMV4581" s="151"/>
      <c r="PMW4581" s="151"/>
      <c r="PMX4581" s="151"/>
      <c r="PMY4581" s="151"/>
      <c r="PMZ4581" s="151"/>
      <c r="PNA4581" s="151"/>
      <c r="PNB4581" s="151"/>
      <c r="PNC4581" s="151"/>
      <c r="PND4581" s="151"/>
      <c r="PNE4581" s="151"/>
      <c r="PNF4581" s="151"/>
      <c r="PNG4581" s="151"/>
      <c r="PNH4581" s="151"/>
      <c r="PNI4581" s="151"/>
      <c r="PNJ4581" s="151"/>
      <c r="PNK4581" s="151"/>
      <c r="PNL4581" s="151"/>
      <c r="PNM4581" s="151"/>
      <c r="PNN4581" s="151"/>
      <c r="PNO4581" s="151"/>
      <c r="PNP4581" s="151"/>
      <c r="PNQ4581" s="151"/>
      <c r="PNR4581" s="151"/>
      <c r="PNS4581" s="151"/>
      <c r="PNT4581" s="151"/>
      <c r="PNU4581" s="151"/>
      <c r="PNV4581" s="151"/>
      <c r="PNW4581" s="151"/>
      <c r="PNX4581" s="151"/>
      <c r="PNY4581" s="151"/>
      <c r="PNZ4581" s="151"/>
      <c r="POA4581" s="151"/>
      <c r="POB4581" s="151"/>
      <c r="POC4581" s="151"/>
      <c r="POD4581" s="151"/>
      <c r="POE4581" s="151"/>
      <c r="POF4581" s="151"/>
      <c r="POG4581" s="151"/>
      <c r="POH4581" s="151"/>
      <c r="POI4581" s="151"/>
      <c r="POJ4581" s="151"/>
      <c r="POK4581" s="151"/>
      <c r="POL4581" s="151"/>
      <c r="POM4581" s="151"/>
      <c r="PON4581" s="151"/>
      <c r="POO4581" s="151"/>
      <c r="POP4581" s="151"/>
      <c r="POQ4581" s="151"/>
      <c r="POR4581" s="151"/>
      <c r="POS4581" s="151"/>
      <c r="POT4581" s="151"/>
      <c r="POU4581" s="151"/>
      <c r="POV4581" s="151"/>
      <c r="POW4581" s="151"/>
      <c r="POX4581" s="151"/>
      <c r="POY4581" s="151"/>
      <c r="POZ4581" s="151"/>
      <c r="PPA4581" s="151"/>
      <c r="PPB4581" s="151"/>
      <c r="PPC4581" s="151"/>
      <c r="PPD4581" s="151"/>
      <c r="PPE4581" s="151"/>
      <c r="PPF4581" s="151"/>
      <c r="PPG4581" s="151"/>
      <c r="PPH4581" s="151"/>
      <c r="PPI4581" s="151"/>
      <c r="PPJ4581" s="151"/>
      <c r="PPK4581" s="151"/>
      <c r="PPL4581" s="151"/>
      <c r="PPM4581" s="151"/>
      <c r="PPN4581" s="151"/>
      <c r="PPO4581" s="151"/>
      <c r="PPP4581" s="151"/>
      <c r="PPQ4581" s="151"/>
      <c r="PPR4581" s="151"/>
      <c r="PPS4581" s="151"/>
      <c r="PPT4581" s="151"/>
      <c r="PPU4581" s="151"/>
      <c r="PPV4581" s="151"/>
      <c r="PPW4581" s="151"/>
      <c r="PPX4581" s="151"/>
      <c r="PPY4581" s="151"/>
      <c r="PPZ4581" s="151"/>
      <c r="PQA4581" s="151"/>
      <c r="PQB4581" s="151"/>
      <c r="PQC4581" s="151"/>
      <c r="PQD4581" s="151"/>
      <c r="PQE4581" s="151"/>
      <c r="PQF4581" s="151"/>
      <c r="PQG4581" s="151"/>
      <c r="PQH4581" s="151"/>
      <c r="PQI4581" s="151"/>
      <c r="PQJ4581" s="151"/>
      <c r="PQK4581" s="151"/>
      <c r="PQL4581" s="151"/>
      <c r="PQM4581" s="151"/>
      <c r="PQN4581" s="151"/>
      <c r="PQO4581" s="151"/>
      <c r="PQP4581" s="151"/>
      <c r="PQQ4581" s="151"/>
      <c r="PQR4581" s="151"/>
      <c r="PQS4581" s="151"/>
      <c r="PQT4581" s="151"/>
      <c r="PQU4581" s="151"/>
      <c r="PQV4581" s="151"/>
      <c r="PQW4581" s="151"/>
      <c r="PQX4581" s="151"/>
      <c r="PQY4581" s="151"/>
      <c r="PQZ4581" s="151"/>
      <c r="PRA4581" s="151"/>
      <c r="PRB4581" s="151"/>
      <c r="PRC4581" s="151"/>
      <c r="PRD4581" s="151"/>
      <c r="PRE4581" s="151"/>
      <c r="PRF4581" s="151"/>
      <c r="PRG4581" s="151"/>
      <c r="PRH4581" s="151"/>
      <c r="PRI4581" s="151"/>
      <c r="PRJ4581" s="151"/>
      <c r="PRK4581" s="151"/>
      <c r="PRL4581" s="151"/>
      <c r="PRM4581" s="151"/>
      <c r="PRN4581" s="151"/>
      <c r="PRO4581" s="151"/>
      <c r="PRP4581" s="151"/>
      <c r="PRQ4581" s="151"/>
      <c r="PRR4581" s="151"/>
      <c r="PRS4581" s="151"/>
      <c r="PRT4581" s="151"/>
      <c r="PRU4581" s="151"/>
      <c r="PRV4581" s="151"/>
      <c r="PRW4581" s="151"/>
      <c r="PRX4581" s="151"/>
      <c r="PRY4581" s="151"/>
      <c r="PRZ4581" s="151"/>
      <c r="PSA4581" s="151"/>
      <c r="PSB4581" s="151"/>
      <c r="PSC4581" s="151"/>
      <c r="PSD4581" s="151"/>
      <c r="PSE4581" s="151"/>
      <c r="PSF4581" s="151"/>
      <c r="PSG4581" s="151"/>
      <c r="PSH4581" s="151"/>
      <c r="PSI4581" s="151"/>
      <c r="PSJ4581" s="151"/>
      <c r="PSK4581" s="151"/>
      <c r="PSL4581" s="151"/>
      <c r="PSM4581" s="151"/>
      <c r="PSN4581" s="151"/>
      <c r="PSO4581" s="151"/>
      <c r="PSP4581" s="151"/>
      <c r="PSQ4581" s="151"/>
      <c r="PSR4581" s="151"/>
      <c r="PSS4581" s="151"/>
      <c r="PST4581" s="151"/>
      <c r="PSU4581" s="151"/>
      <c r="PSV4581" s="151"/>
      <c r="PSW4581" s="151"/>
      <c r="PSX4581" s="151"/>
      <c r="PSY4581" s="151"/>
      <c r="PSZ4581" s="151"/>
      <c r="PTA4581" s="151"/>
      <c r="PTB4581" s="151"/>
      <c r="PTC4581" s="151"/>
      <c r="PTD4581" s="151"/>
      <c r="PTE4581" s="151"/>
      <c r="PTF4581" s="151"/>
      <c r="PTG4581" s="151"/>
      <c r="PTH4581" s="151"/>
      <c r="PTI4581" s="151"/>
      <c r="PTJ4581" s="151"/>
      <c r="PTK4581" s="151"/>
      <c r="PTL4581" s="151"/>
      <c r="PTM4581" s="151"/>
      <c r="PTN4581" s="151"/>
      <c r="PTO4581" s="151"/>
      <c r="PTP4581" s="151"/>
      <c r="PTQ4581" s="151"/>
      <c r="PTR4581" s="151"/>
      <c r="PTS4581" s="151"/>
      <c r="PTT4581" s="151"/>
      <c r="PTU4581" s="151"/>
      <c r="PTV4581" s="151"/>
      <c r="PTW4581" s="151"/>
      <c r="PTX4581" s="151"/>
      <c r="PTY4581" s="151"/>
      <c r="PTZ4581" s="151"/>
      <c r="PUA4581" s="151"/>
      <c r="PUB4581" s="151"/>
      <c r="PUC4581" s="151"/>
      <c r="PUD4581" s="151"/>
      <c r="PUE4581" s="151"/>
      <c r="PUF4581" s="151"/>
      <c r="PUG4581" s="151"/>
      <c r="PUH4581" s="151"/>
      <c r="PUI4581" s="151"/>
      <c r="PUJ4581" s="151"/>
      <c r="PUK4581" s="151"/>
      <c r="PUL4581" s="151"/>
      <c r="PUM4581" s="151"/>
      <c r="PUN4581" s="151"/>
      <c r="PUO4581" s="151"/>
      <c r="PUP4581" s="151"/>
      <c r="PUQ4581" s="151"/>
      <c r="PUR4581" s="151"/>
      <c r="PUS4581" s="151"/>
      <c r="PUT4581" s="151"/>
      <c r="PUU4581" s="151"/>
      <c r="PUV4581" s="151"/>
      <c r="PUW4581" s="151"/>
      <c r="PUX4581" s="151"/>
      <c r="PUY4581" s="151"/>
      <c r="PUZ4581" s="151"/>
      <c r="PVA4581" s="151"/>
      <c r="PVB4581" s="151"/>
      <c r="PVC4581" s="151"/>
      <c r="PVD4581" s="151"/>
      <c r="PVE4581" s="151"/>
      <c r="PVF4581" s="151"/>
      <c r="PVG4581" s="151"/>
      <c r="PVH4581" s="151"/>
      <c r="PVI4581" s="151"/>
      <c r="PVJ4581" s="151"/>
      <c r="PVK4581" s="151"/>
      <c r="PVL4581" s="151"/>
      <c r="PVM4581" s="151"/>
      <c r="PVN4581" s="151"/>
      <c r="PVO4581" s="151"/>
      <c r="PVP4581" s="151"/>
      <c r="PVQ4581" s="151"/>
      <c r="PVR4581" s="151"/>
      <c r="PVS4581" s="151"/>
      <c r="PVT4581" s="151"/>
      <c r="PVU4581" s="151"/>
      <c r="PVV4581" s="151"/>
      <c r="PVW4581" s="151"/>
      <c r="PVX4581" s="151"/>
      <c r="PVY4581" s="151"/>
      <c r="PVZ4581" s="151"/>
      <c r="PWA4581" s="151"/>
      <c r="PWB4581" s="151"/>
      <c r="PWC4581" s="151"/>
      <c r="PWD4581" s="151"/>
      <c r="PWE4581" s="151"/>
      <c r="PWF4581" s="151"/>
      <c r="PWG4581" s="151"/>
      <c r="PWH4581" s="151"/>
      <c r="PWI4581" s="151"/>
      <c r="PWJ4581" s="151"/>
      <c r="PWK4581" s="151"/>
      <c r="PWL4581" s="151"/>
      <c r="PWM4581" s="151"/>
      <c r="PWN4581" s="151"/>
      <c r="PWO4581" s="151"/>
      <c r="PWP4581" s="151"/>
      <c r="PWQ4581" s="151"/>
      <c r="PWR4581" s="151"/>
      <c r="PWS4581" s="151"/>
      <c r="PWT4581" s="151"/>
      <c r="PWU4581" s="151"/>
      <c r="PWV4581" s="151"/>
      <c r="PWW4581" s="151"/>
      <c r="PWX4581" s="151"/>
      <c r="PWY4581" s="151"/>
      <c r="PWZ4581" s="151"/>
      <c r="PXA4581" s="151"/>
      <c r="PXB4581" s="151"/>
      <c r="PXC4581" s="151"/>
      <c r="PXD4581" s="151"/>
      <c r="PXE4581" s="151"/>
      <c r="PXF4581" s="151"/>
      <c r="PXG4581" s="151"/>
      <c r="PXH4581" s="151"/>
      <c r="PXI4581" s="151"/>
      <c r="PXJ4581" s="151"/>
      <c r="PXK4581" s="151"/>
      <c r="PXL4581" s="151"/>
      <c r="PXM4581" s="151"/>
      <c r="PXN4581" s="151"/>
      <c r="PXO4581" s="151"/>
      <c r="PXP4581" s="151"/>
      <c r="PXQ4581" s="151"/>
      <c r="PXR4581" s="151"/>
      <c r="PXS4581" s="151"/>
      <c r="PXT4581" s="151"/>
      <c r="PXU4581" s="151"/>
      <c r="PXV4581" s="151"/>
      <c r="PXW4581" s="151"/>
      <c r="PXX4581" s="151"/>
      <c r="PXY4581" s="151"/>
      <c r="PXZ4581" s="151"/>
      <c r="PYA4581" s="151"/>
      <c r="PYB4581" s="151"/>
      <c r="PYC4581" s="151"/>
      <c r="PYD4581" s="151"/>
      <c r="PYE4581" s="151"/>
      <c r="PYF4581" s="151"/>
      <c r="PYG4581" s="151"/>
      <c r="PYH4581" s="151"/>
      <c r="PYI4581" s="151"/>
      <c r="PYJ4581" s="151"/>
      <c r="PYK4581" s="151"/>
      <c r="PYL4581" s="151"/>
      <c r="PYM4581" s="151"/>
      <c r="PYN4581" s="151"/>
      <c r="PYO4581" s="151"/>
      <c r="PYP4581" s="151"/>
      <c r="PYQ4581" s="151"/>
      <c r="PYR4581" s="151"/>
      <c r="PYS4581" s="151"/>
      <c r="PYT4581" s="151"/>
      <c r="PYU4581" s="151"/>
      <c r="PYV4581" s="151"/>
      <c r="PYW4581" s="151"/>
      <c r="PYX4581" s="151"/>
      <c r="PYY4581" s="151"/>
      <c r="PYZ4581" s="151"/>
      <c r="PZA4581" s="151"/>
      <c r="PZB4581" s="151"/>
      <c r="PZC4581" s="151"/>
      <c r="PZD4581" s="151"/>
      <c r="PZE4581" s="151"/>
      <c r="PZF4581" s="151"/>
      <c r="PZG4581" s="151"/>
      <c r="PZH4581" s="151"/>
      <c r="PZI4581" s="151"/>
      <c r="PZJ4581" s="151"/>
      <c r="PZK4581" s="151"/>
      <c r="PZL4581" s="151"/>
      <c r="PZM4581" s="151"/>
      <c r="PZN4581" s="151"/>
      <c r="PZO4581" s="151"/>
      <c r="PZP4581" s="151"/>
      <c r="PZQ4581" s="151"/>
      <c r="PZR4581" s="151"/>
      <c r="PZS4581" s="151"/>
      <c r="PZT4581" s="151"/>
      <c r="PZU4581" s="151"/>
      <c r="PZV4581" s="151"/>
      <c r="PZW4581" s="151"/>
      <c r="PZX4581" s="151"/>
      <c r="PZY4581" s="151"/>
      <c r="PZZ4581" s="151"/>
      <c r="QAA4581" s="151"/>
      <c r="QAB4581" s="151"/>
      <c r="QAC4581" s="151"/>
      <c r="QAD4581" s="151"/>
      <c r="QAE4581" s="151"/>
      <c r="QAF4581" s="151"/>
      <c r="QAG4581" s="151"/>
      <c r="QAH4581" s="151"/>
      <c r="QAI4581" s="151"/>
      <c r="QAJ4581" s="151"/>
      <c r="QAK4581" s="151"/>
      <c r="QAL4581" s="151"/>
      <c r="QAM4581" s="151"/>
      <c r="QAN4581" s="151"/>
      <c r="QAO4581" s="151"/>
      <c r="QAP4581" s="151"/>
      <c r="QAQ4581" s="151"/>
      <c r="QAR4581" s="151"/>
      <c r="QAS4581" s="151"/>
      <c r="QAT4581" s="151"/>
      <c r="QAU4581" s="151"/>
      <c r="QAV4581" s="151"/>
      <c r="QAW4581" s="151"/>
      <c r="QAX4581" s="151"/>
      <c r="QAY4581" s="151"/>
      <c r="QAZ4581" s="151"/>
      <c r="QBA4581" s="151"/>
      <c r="QBB4581" s="151"/>
      <c r="QBC4581" s="151"/>
      <c r="QBD4581" s="151"/>
      <c r="QBE4581" s="151"/>
      <c r="QBF4581" s="151"/>
      <c r="QBG4581" s="151"/>
      <c r="QBH4581" s="151"/>
      <c r="QBI4581" s="151"/>
      <c r="QBJ4581" s="151"/>
      <c r="QBK4581" s="151"/>
      <c r="QBL4581" s="151"/>
      <c r="QBM4581" s="151"/>
      <c r="QBN4581" s="151"/>
      <c r="QBO4581" s="151"/>
      <c r="QBP4581" s="151"/>
      <c r="QBQ4581" s="151"/>
      <c r="QBR4581" s="151"/>
      <c r="QBS4581" s="151"/>
      <c r="QBT4581" s="151"/>
      <c r="QBU4581" s="151"/>
      <c r="QBV4581" s="151"/>
      <c r="QBW4581" s="151"/>
      <c r="QBX4581" s="151"/>
      <c r="QBY4581" s="151"/>
      <c r="QBZ4581" s="151"/>
      <c r="QCA4581" s="151"/>
      <c r="QCB4581" s="151"/>
      <c r="QCC4581" s="151"/>
      <c r="QCD4581" s="151"/>
      <c r="QCE4581" s="151"/>
      <c r="QCF4581" s="151"/>
      <c r="QCG4581" s="151"/>
      <c r="QCH4581" s="151"/>
      <c r="QCI4581" s="151"/>
      <c r="QCJ4581" s="151"/>
      <c r="QCK4581" s="151"/>
      <c r="QCL4581" s="151"/>
      <c r="QCM4581" s="151"/>
      <c r="QCN4581" s="151"/>
      <c r="QCO4581" s="151"/>
      <c r="QCP4581" s="151"/>
      <c r="QCQ4581" s="151"/>
      <c r="QCR4581" s="151"/>
      <c r="QCS4581" s="151"/>
      <c r="QCT4581" s="151"/>
      <c r="QCU4581" s="151"/>
      <c r="QCV4581" s="151"/>
      <c r="QCW4581" s="151"/>
      <c r="QCX4581" s="151"/>
      <c r="QCY4581" s="151"/>
      <c r="QCZ4581" s="151"/>
      <c r="QDA4581" s="151"/>
      <c r="QDB4581" s="151"/>
      <c r="QDC4581" s="151"/>
      <c r="QDD4581" s="151"/>
      <c r="QDE4581" s="151"/>
      <c r="QDF4581" s="151"/>
      <c r="QDG4581" s="151"/>
      <c r="QDH4581" s="151"/>
      <c r="QDI4581" s="151"/>
      <c r="QDJ4581" s="151"/>
      <c r="QDK4581" s="151"/>
      <c r="QDL4581" s="151"/>
      <c r="QDM4581" s="151"/>
      <c r="QDN4581" s="151"/>
      <c r="QDO4581" s="151"/>
      <c r="QDP4581" s="151"/>
      <c r="QDQ4581" s="151"/>
      <c r="QDR4581" s="151"/>
      <c r="QDS4581" s="151"/>
      <c r="QDT4581" s="151"/>
      <c r="QDU4581" s="151"/>
      <c r="QDV4581" s="151"/>
      <c r="QDW4581" s="151"/>
      <c r="QDX4581" s="151"/>
      <c r="QDY4581" s="151"/>
      <c r="QDZ4581" s="151"/>
      <c r="QEA4581" s="151"/>
      <c r="QEB4581" s="151"/>
      <c r="QEC4581" s="151"/>
      <c r="QED4581" s="151"/>
      <c r="QEE4581" s="151"/>
      <c r="QEF4581" s="151"/>
      <c r="QEG4581" s="151"/>
      <c r="QEH4581" s="151"/>
      <c r="QEI4581" s="151"/>
      <c r="QEJ4581" s="151"/>
      <c r="QEK4581" s="151"/>
      <c r="QEL4581" s="151"/>
      <c r="QEM4581" s="151"/>
      <c r="QEN4581" s="151"/>
      <c r="QEO4581" s="151"/>
      <c r="QEP4581" s="151"/>
      <c r="QEQ4581" s="151"/>
      <c r="QER4581" s="151"/>
      <c r="QES4581" s="151"/>
      <c r="QET4581" s="151"/>
      <c r="QEU4581" s="151"/>
      <c r="QEV4581" s="151"/>
      <c r="QEW4581" s="151"/>
      <c r="QEX4581" s="151"/>
      <c r="QEY4581" s="151"/>
      <c r="QEZ4581" s="151"/>
      <c r="QFA4581" s="151"/>
      <c r="QFB4581" s="151"/>
      <c r="QFC4581" s="151"/>
      <c r="QFD4581" s="151"/>
      <c r="QFE4581" s="151"/>
      <c r="QFF4581" s="151"/>
      <c r="QFG4581" s="151"/>
      <c r="QFH4581" s="151"/>
      <c r="QFI4581" s="151"/>
      <c r="QFJ4581" s="151"/>
      <c r="QFK4581" s="151"/>
      <c r="QFL4581" s="151"/>
      <c r="QFM4581" s="151"/>
      <c r="QFN4581" s="151"/>
      <c r="QFO4581" s="151"/>
      <c r="QFP4581" s="151"/>
      <c r="QFQ4581" s="151"/>
      <c r="QFR4581" s="151"/>
      <c r="QFS4581" s="151"/>
      <c r="QFT4581" s="151"/>
      <c r="QFU4581" s="151"/>
      <c r="QFV4581" s="151"/>
      <c r="QFW4581" s="151"/>
      <c r="QFX4581" s="151"/>
      <c r="QFY4581" s="151"/>
      <c r="QFZ4581" s="151"/>
      <c r="QGA4581" s="151"/>
      <c r="QGB4581" s="151"/>
      <c r="QGC4581" s="151"/>
      <c r="QGD4581" s="151"/>
      <c r="QGE4581" s="151"/>
      <c r="QGF4581" s="151"/>
      <c r="QGG4581" s="151"/>
      <c r="QGH4581" s="151"/>
      <c r="QGI4581" s="151"/>
      <c r="QGJ4581" s="151"/>
      <c r="QGK4581" s="151"/>
      <c r="QGL4581" s="151"/>
      <c r="QGM4581" s="151"/>
      <c r="QGN4581" s="151"/>
      <c r="QGO4581" s="151"/>
      <c r="QGP4581" s="151"/>
      <c r="QGQ4581" s="151"/>
      <c r="QGR4581" s="151"/>
      <c r="QGS4581" s="151"/>
      <c r="QGT4581" s="151"/>
      <c r="QGU4581" s="151"/>
      <c r="QGV4581" s="151"/>
      <c r="QGW4581" s="151"/>
      <c r="QGX4581" s="151"/>
      <c r="QGY4581" s="151"/>
      <c r="QGZ4581" s="151"/>
      <c r="QHA4581" s="151"/>
      <c r="QHB4581" s="151"/>
      <c r="QHC4581" s="151"/>
      <c r="QHD4581" s="151"/>
      <c r="QHE4581" s="151"/>
      <c r="QHF4581" s="151"/>
      <c r="QHG4581" s="151"/>
      <c r="QHH4581" s="151"/>
      <c r="QHI4581" s="151"/>
      <c r="QHJ4581" s="151"/>
      <c r="QHK4581" s="151"/>
      <c r="QHL4581" s="151"/>
      <c r="QHM4581" s="151"/>
      <c r="QHN4581" s="151"/>
      <c r="QHO4581" s="151"/>
      <c r="QHP4581" s="151"/>
      <c r="QHQ4581" s="151"/>
      <c r="QHR4581" s="151"/>
      <c r="QHS4581" s="151"/>
      <c r="QHT4581" s="151"/>
      <c r="QHU4581" s="151"/>
      <c r="QHV4581" s="151"/>
      <c r="QHW4581" s="151"/>
      <c r="QHX4581" s="151"/>
      <c r="QHY4581" s="151"/>
      <c r="QHZ4581" s="151"/>
      <c r="QIA4581" s="151"/>
      <c r="QIB4581" s="151"/>
      <c r="QIC4581" s="151"/>
      <c r="QID4581" s="151"/>
      <c r="QIE4581" s="151"/>
      <c r="QIF4581" s="151"/>
      <c r="QIG4581" s="151"/>
      <c r="QIH4581" s="151"/>
      <c r="QII4581" s="151"/>
      <c r="QIJ4581" s="151"/>
      <c r="QIK4581" s="151"/>
      <c r="QIL4581" s="151"/>
      <c r="QIM4581" s="151"/>
      <c r="QIN4581" s="151"/>
      <c r="QIO4581" s="151"/>
      <c r="QIP4581" s="151"/>
      <c r="QIQ4581" s="151"/>
      <c r="QIR4581" s="151"/>
      <c r="QIS4581" s="151"/>
      <c r="QIT4581" s="151"/>
      <c r="QIU4581" s="151"/>
      <c r="QIV4581" s="151"/>
      <c r="QIW4581" s="151"/>
      <c r="QIX4581" s="151"/>
      <c r="QIY4581" s="151"/>
      <c r="QIZ4581" s="151"/>
      <c r="QJA4581" s="151"/>
      <c r="QJB4581" s="151"/>
      <c r="QJC4581" s="151"/>
      <c r="QJD4581" s="151"/>
      <c r="QJE4581" s="151"/>
      <c r="QJF4581" s="151"/>
      <c r="QJG4581" s="151"/>
      <c r="QJH4581" s="151"/>
      <c r="QJI4581" s="151"/>
      <c r="QJJ4581" s="151"/>
      <c r="QJK4581" s="151"/>
      <c r="QJL4581" s="151"/>
      <c r="QJM4581" s="151"/>
      <c r="QJN4581" s="151"/>
      <c r="QJO4581" s="151"/>
      <c r="QJP4581" s="151"/>
      <c r="QJQ4581" s="151"/>
      <c r="QJR4581" s="151"/>
      <c r="QJS4581" s="151"/>
      <c r="QJT4581" s="151"/>
      <c r="QJU4581" s="151"/>
      <c r="QJV4581" s="151"/>
      <c r="QJW4581" s="151"/>
      <c r="QJX4581" s="151"/>
      <c r="QJY4581" s="151"/>
      <c r="QJZ4581" s="151"/>
      <c r="QKA4581" s="151"/>
      <c r="QKB4581" s="151"/>
      <c r="QKC4581" s="151"/>
      <c r="QKD4581" s="151"/>
      <c r="QKE4581" s="151"/>
      <c r="QKF4581" s="151"/>
      <c r="QKG4581" s="151"/>
      <c r="QKH4581" s="151"/>
      <c r="QKI4581" s="151"/>
      <c r="QKJ4581" s="151"/>
      <c r="QKK4581" s="151"/>
      <c r="QKL4581" s="151"/>
      <c r="QKM4581" s="151"/>
      <c r="QKN4581" s="151"/>
      <c r="QKO4581" s="151"/>
      <c r="QKP4581" s="151"/>
      <c r="QKQ4581" s="151"/>
      <c r="QKR4581" s="151"/>
      <c r="QKS4581" s="151"/>
      <c r="QKT4581" s="151"/>
      <c r="QKU4581" s="151"/>
      <c r="QKV4581" s="151"/>
      <c r="QKW4581" s="151"/>
      <c r="QKX4581" s="151"/>
      <c r="QKY4581" s="151"/>
      <c r="QKZ4581" s="151"/>
      <c r="QLA4581" s="151"/>
      <c r="QLB4581" s="151"/>
      <c r="QLC4581" s="151"/>
      <c r="QLD4581" s="151"/>
      <c r="QLE4581" s="151"/>
      <c r="QLF4581" s="151"/>
      <c r="QLG4581" s="151"/>
      <c r="QLH4581" s="151"/>
      <c r="QLI4581" s="151"/>
      <c r="QLJ4581" s="151"/>
      <c r="QLK4581" s="151"/>
      <c r="QLL4581" s="151"/>
      <c r="QLM4581" s="151"/>
      <c r="QLN4581" s="151"/>
      <c r="QLO4581" s="151"/>
      <c r="QLP4581" s="151"/>
      <c r="QLQ4581" s="151"/>
      <c r="QLR4581" s="151"/>
      <c r="QLS4581" s="151"/>
      <c r="QLT4581" s="151"/>
      <c r="QLU4581" s="151"/>
      <c r="QLV4581" s="151"/>
      <c r="QLW4581" s="151"/>
      <c r="QLX4581" s="151"/>
      <c r="QLY4581" s="151"/>
      <c r="QLZ4581" s="151"/>
      <c r="QMA4581" s="151"/>
      <c r="QMB4581" s="151"/>
      <c r="QMC4581" s="151"/>
      <c r="QMD4581" s="151"/>
      <c r="QME4581" s="151"/>
      <c r="QMF4581" s="151"/>
      <c r="QMG4581" s="151"/>
      <c r="QMH4581" s="151"/>
      <c r="QMI4581" s="151"/>
      <c r="QMJ4581" s="151"/>
      <c r="QMK4581" s="151"/>
      <c r="QML4581" s="151"/>
      <c r="QMM4581" s="151"/>
      <c r="QMN4581" s="151"/>
      <c r="QMO4581" s="151"/>
      <c r="QMP4581" s="151"/>
      <c r="QMQ4581" s="151"/>
      <c r="QMR4581" s="151"/>
      <c r="QMS4581" s="151"/>
      <c r="QMT4581" s="151"/>
      <c r="QMU4581" s="151"/>
      <c r="QMV4581" s="151"/>
      <c r="QMW4581" s="151"/>
      <c r="QMX4581" s="151"/>
      <c r="QMY4581" s="151"/>
      <c r="QMZ4581" s="151"/>
      <c r="QNA4581" s="151"/>
      <c r="QNB4581" s="151"/>
      <c r="QNC4581" s="151"/>
      <c r="QND4581" s="151"/>
      <c r="QNE4581" s="151"/>
      <c r="QNF4581" s="151"/>
      <c r="QNG4581" s="151"/>
      <c r="QNH4581" s="151"/>
      <c r="QNI4581" s="151"/>
      <c r="QNJ4581" s="151"/>
      <c r="QNK4581" s="151"/>
      <c r="QNL4581" s="151"/>
      <c r="QNM4581" s="151"/>
      <c r="QNN4581" s="151"/>
      <c r="QNO4581" s="151"/>
      <c r="QNP4581" s="151"/>
      <c r="QNQ4581" s="151"/>
      <c r="QNR4581" s="151"/>
      <c r="QNS4581" s="151"/>
      <c r="QNT4581" s="151"/>
      <c r="QNU4581" s="151"/>
      <c r="QNV4581" s="151"/>
      <c r="QNW4581" s="151"/>
      <c r="QNX4581" s="151"/>
      <c r="QNY4581" s="151"/>
      <c r="QNZ4581" s="151"/>
      <c r="QOA4581" s="151"/>
      <c r="QOB4581" s="151"/>
      <c r="QOC4581" s="151"/>
      <c r="QOD4581" s="151"/>
      <c r="QOE4581" s="151"/>
      <c r="QOF4581" s="151"/>
      <c r="QOG4581" s="151"/>
      <c r="QOH4581" s="151"/>
      <c r="QOI4581" s="151"/>
      <c r="QOJ4581" s="151"/>
      <c r="QOK4581" s="151"/>
      <c r="QOL4581" s="151"/>
      <c r="QOM4581" s="151"/>
      <c r="QON4581" s="151"/>
      <c r="QOO4581" s="151"/>
      <c r="QOP4581" s="151"/>
      <c r="QOQ4581" s="151"/>
      <c r="QOR4581" s="151"/>
      <c r="QOS4581" s="151"/>
      <c r="QOT4581" s="151"/>
      <c r="QOU4581" s="151"/>
      <c r="QOV4581" s="151"/>
      <c r="QOW4581" s="151"/>
      <c r="QOX4581" s="151"/>
      <c r="QOY4581" s="151"/>
      <c r="QOZ4581" s="151"/>
      <c r="QPA4581" s="151"/>
      <c r="QPB4581" s="151"/>
      <c r="QPC4581" s="151"/>
      <c r="QPD4581" s="151"/>
      <c r="QPE4581" s="151"/>
      <c r="QPF4581" s="151"/>
      <c r="QPG4581" s="151"/>
      <c r="QPH4581" s="151"/>
      <c r="QPI4581" s="151"/>
      <c r="QPJ4581" s="151"/>
      <c r="QPK4581" s="151"/>
      <c r="QPL4581" s="151"/>
      <c r="QPM4581" s="151"/>
      <c r="QPN4581" s="151"/>
      <c r="QPO4581" s="151"/>
      <c r="QPP4581" s="151"/>
      <c r="QPQ4581" s="151"/>
      <c r="QPR4581" s="151"/>
      <c r="QPS4581" s="151"/>
      <c r="QPT4581" s="151"/>
      <c r="QPU4581" s="151"/>
      <c r="QPV4581" s="151"/>
      <c r="QPW4581" s="151"/>
      <c r="QPX4581" s="151"/>
      <c r="QPY4581" s="151"/>
      <c r="QPZ4581" s="151"/>
      <c r="QQA4581" s="151"/>
      <c r="QQB4581" s="151"/>
      <c r="QQC4581" s="151"/>
      <c r="QQD4581" s="151"/>
      <c r="QQE4581" s="151"/>
      <c r="QQF4581" s="151"/>
      <c r="QQG4581" s="151"/>
      <c r="QQH4581" s="151"/>
      <c r="QQI4581" s="151"/>
      <c r="QQJ4581" s="151"/>
      <c r="QQK4581" s="151"/>
      <c r="QQL4581" s="151"/>
      <c r="QQM4581" s="151"/>
      <c r="QQN4581" s="151"/>
      <c r="QQO4581" s="151"/>
      <c r="QQP4581" s="151"/>
      <c r="QQQ4581" s="151"/>
      <c r="QQR4581" s="151"/>
      <c r="QQS4581" s="151"/>
      <c r="QQT4581" s="151"/>
      <c r="QQU4581" s="151"/>
      <c r="QQV4581" s="151"/>
      <c r="QQW4581" s="151"/>
      <c r="QQX4581" s="151"/>
      <c r="QQY4581" s="151"/>
      <c r="QQZ4581" s="151"/>
      <c r="QRA4581" s="151"/>
      <c r="QRB4581" s="151"/>
      <c r="QRC4581" s="151"/>
      <c r="QRD4581" s="151"/>
      <c r="QRE4581" s="151"/>
      <c r="QRF4581" s="151"/>
      <c r="QRG4581" s="151"/>
      <c r="QRH4581" s="151"/>
      <c r="QRI4581" s="151"/>
      <c r="QRJ4581" s="151"/>
      <c r="QRK4581" s="151"/>
      <c r="QRL4581" s="151"/>
      <c r="QRM4581" s="151"/>
      <c r="QRN4581" s="151"/>
      <c r="QRO4581" s="151"/>
      <c r="QRP4581" s="151"/>
      <c r="QRQ4581" s="151"/>
      <c r="QRR4581" s="151"/>
      <c r="QRS4581" s="151"/>
      <c r="QRT4581" s="151"/>
      <c r="QRU4581" s="151"/>
      <c r="QRV4581" s="151"/>
      <c r="QRW4581" s="151"/>
      <c r="QRX4581" s="151"/>
      <c r="QRY4581" s="151"/>
      <c r="QRZ4581" s="151"/>
      <c r="QSA4581" s="151"/>
      <c r="QSB4581" s="151"/>
      <c r="QSC4581" s="151"/>
      <c r="QSD4581" s="151"/>
      <c r="QSE4581" s="151"/>
      <c r="QSF4581" s="151"/>
      <c r="QSG4581" s="151"/>
      <c r="QSH4581" s="151"/>
      <c r="QSI4581" s="151"/>
      <c r="QSJ4581" s="151"/>
      <c r="QSK4581" s="151"/>
      <c r="QSL4581" s="151"/>
      <c r="QSM4581" s="151"/>
      <c r="QSN4581" s="151"/>
      <c r="QSO4581" s="151"/>
      <c r="QSP4581" s="151"/>
      <c r="QSQ4581" s="151"/>
      <c r="QSR4581" s="151"/>
      <c r="QSS4581" s="151"/>
      <c r="QST4581" s="151"/>
      <c r="QSU4581" s="151"/>
      <c r="QSV4581" s="151"/>
      <c r="QSW4581" s="151"/>
      <c r="QSX4581" s="151"/>
      <c r="QSY4581" s="151"/>
      <c r="QSZ4581" s="151"/>
      <c r="QTA4581" s="151"/>
      <c r="QTB4581" s="151"/>
      <c r="QTC4581" s="151"/>
      <c r="QTD4581" s="151"/>
      <c r="QTE4581" s="151"/>
      <c r="QTF4581" s="151"/>
      <c r="QTG4581" s="151"/>
      <c r="QTH4581" s="151"/>
      <c r="QTI4581" s="151"/>
      <c r="QTJ4581" s="151"/>
      <c r="QTK4581" s="151"/>
      <c r="QTL4581" s="151"/>
      <c r="QTM4581" s="151"/>
      <c r="QTN4581" s="151"/>
      <c r="QTO4581" s="151"/>
      <c r="QTP4581" s="151"/>
      <c r="QTQ4581" s="151"/>
      <c r="QTR4581" s="151"/>
      <c r="QTS4581" s="151"/>
      <c r="QTT4581" s="151"/>
      <c r="QTU4581" s="151"/>
      <c r="QTV4581" s="151"/>
      <c r="QTW4581" s="151"/>
      <c r="QTX4581" s="151"/>
      <c r="QTY4581" s="151"/>
      <c r="QTZ4581" s="151"/>
      <c r="QUA4581" s="151"/>
      <c r="QUB4581" s="151"/>
      <c r="QUC4581" s="151"/>
      <c r="QUD4581" s="151"/>
      <c r="QUE4581" s="151"/>
      <c r="QUF4581" s="151"/>
      <c r="QUG4581" s="151"/>
      <c r="QUH4581" s="151"/>
      <c r="QUI4581" s="151"/>
      <c r="QUJ4581" s="151"/>
      <c r="QUK4581" s="151"/>
      <c r="QUL4581" s="151"/>
      <c r="QUM4581" s="151"/>
      <c r="QUN4581" s="151"/>
      <c r="QUO4581" s="151"/>
      <c r="QUP4581" s="151"/>
      <c r="QUQ4581" s="151"/>
      <c r="QUR4581" s="151"/>
      <c r="QUS4581" s="151"/>
      <c r="QUT4581" s="151"/>
      <c r="QUU4581" s="151"/>
      <c r="QUV4581" s="151"/>
      <c r="QUW4581" s="151"/>
      <c r="QUX4581" s="151"/>
      <c r="QUY4581" s="151"/>
      <c r="QUZ4581" s="151"/>
      <c r="QVA4581" s="151"/>
      <c r="QVB4581" s="151"/>
      <c r="QVC4581" s="151"/>
      <c r="QVD4581" s="151"/>
      <c r="QVE4581" s="151"/>
      <c r="QVF4581" s="151"/>
      <c r="QVG4581" s="151"/>
      <c r="QVH4581" s="151"/>
      <c r="QVI4581" s="151"/>
      <c r="QVJ4581" s="151"/>
      <c r="QVK4581" s="151"/>
      <c r="QVL4581" s="151"/>
      <c r="QVM4581" s="151"/>
      <c r="QVN4581" s="151"/>
      <c r="QVO4581" s="151"/>
      <c r="QVP4581" s="151"/>
      <c r="QVQ4581" s="151"/>
      <c r="QVR4581" s="151"/>
      <c r="QVS4581" s="151"/>
      <c r="QVT4581" s="151"/>
      <c r="QVU4581" s="151"/>
      <c r="QVV4581" s="151"/>
      <c r="QVW4581" s="151"/>
      <c r="QVX4581" s="151"/>
      <c r="QVY4581" s="151"/>
      <c r="QVZ4581" s="151"/>
      <c r="QWA4581" s="151"/>
      <c r="QWB4581" s="151"/>
      <c r="QWC4581" s="151"/>
      <c r="QWD4581" s="151"/>
      <c r="QWE4581" s="151"/>
      <c r="QWF4581" s="151"/>
      <c r="QWG4581" s="151"/>
      <c r="QWH4581" s="151"/>
      <c r="QWI4581" s="151"/>
      <c r="QWJ4581" s="151"/>
      <c r="QWK4581" s="151"/>
      <c r="QWL4581" s="151"/>
      <c r="QWM4581" s="151"/>
      <c r="QWN4581" s="151"/>
      <c r="QWO4581" s="151"/>
      <c r="QWP4581" s="151"/>
      <c r="QWQ4581" s="151"/>
      <c r="QWR4581" s="151"/>
      <c r="QWS4581" s="151"/>
      <c r="QWT4581" s="151"/>
      <c r="QWU4581" s="151"/>
      <c r="QWV4581" s="151"/>
      <c r="QWW4581" s="151"/>
      <c r="QWX4581" s="151"/>
      <c r="QWY4581" s="151"/>
      <c r="QWZ4581" s="151"/>
      <c r="QXA4581" s="151"/>
      <c r="QXB4581" s="151"/>
      <c r="QXC4581" s="151"/>
      <c r="QXD4581" s="151"/>
      <c r="QXE4581" s="151"/>
      <c r="QXF4581" s="151"/>
      <c r="QXG4581" s="151"/>
      <c r="QXH4581" s="151"/>
      <c r="QXI4581" s="151"/>
      <c r="QXJ4581" s="151"/>
      <c r="QXK4581" s="151"/>
      <c r="QXL4581" s="151"/>
      <c r="QXM4581" s="151"/>
      <c r="QXN4581" s="151"/>
      <c r="QXO4581" s="151"/>
      <c r="QXP4581" s="151"/>
      <c r="QXQ4581" s="151"/>
      <c r="QXR4581" s="151"/>
      <c r="QXS4581" s="151"/>
      <c r="QXT4581" s="151"/>
      <c r="QXU4581" s="151"/>
      <c r="QXV4581" s="151"/>
      <c r="QXW4581" s="151"/>
      <c r="QXX4581" s="151"/>
      <c r="QXY4581" s="151"/>
      <c r="QXZ4581" s="151"/>
      <c r="QYA4581" s="151"/>
      <c r="QYB4581" s="151"/>
      <c r="QYC4581" s="151"/>
      <c r="QYD4581" s="151"/>
      <c r="QYE4581" s="151"/>
      <c r="QYF4581" s="151"/>
      <c r="QYG4581" s="151"/>
      <c r="QYH4581" s="151"/>
      <c r="QYI4581" s="151"/>
      <c r="QYJ4581" s="151"/>
      <c r="QYK4581" s="151"/>
      <c r="QYL4581" s="151"/>
      <c r="QYM4581" s="151"/>
      <c r="QYN4581" s="151"/>
      <c r="QYO4581" s="151"/>
      <c r="QYP4581" s="151"/>
      <c r="QYQ4581" s="151"/>
      <c r="QYR4581" s="151"/>
      <c r="QYS4581" s="151"/>
      <c r="QYT4581" s="151"/>
      <c r="QYU4581" s="151"/>
      <c r="QYV4581" s="151"/>
      <c r="QYW4581" s="151"/>
      <c r="QYX4581" s="151"/>
      <c r="QYY4581" s="151"/>
      <c r="QYZ4581" s="151"/>
      <c r="QZA4581" s="151"/>
      <c r="QZB4581" s="151"/>
      <c r="QZC4581" s="151"/>
      <c r="QZD4581" s="151"/>
      <c r="QZE4581" s="151"/>
      <c r="QZF4581" s="151"/>
      <c r="QZG4581" s="151"/>
      <c r="QZH4581" s="151"/>
      <c r="QZI4581" s="151"/>
      <c r="QZJ4581" s="151"/>
      <c r="QZK4581" s="151"/>
      <c r="QZL4581" s="151"/>
      <c r="QZM4581" s="151"/>
      <c r="QZN4581" s="151"/>
      <c r="QZO4581" s="151"/>
      <c r="QZP4581" s="151"/>
      <c r="QZQ4581" s="151"/>
      <c r="QZR4581" s="151"/>
      <c r="QZS4581" s="151"/>
      <c r="QZT4581" s="151"/>
      <c r="QZU4581" s="151"/>
      <c r="QZV4581" s="151"/>
      <c r="QZW4581" s="151"/>
      <c r="QZX4581" s="151"/>
      <c r="QZY4581" s="151"/>
      <c r="QZZ4581" s="151"/>
      <c r="RAA4581" s="151"/>
      <c r="RAB4581" s="151"/>
      <c r="RAC4581" s="151"/>
      <c r="RAD4581" s="151"/>
      <c r="RAE4581" s="151"/>
      <c r="RAF4581" s="151"/>
      <c r="RAG4581" s="151"/>
      <c r="RAH4581" s="151"/>
      <c r="RAI4581" s="151"/>
      <c r="RAJ4581" s="151"/>
      <c r="RAK4581" s="151"/>
      <c r="RAL4581" s="151"/>
      <c r="RAM4581" s="151"/>
      <c r="RAN4581" s="151"/>
      <c r="RAO4581" s="151"/>
      <c r="RAP4581" s="151"/>
      <c r="RAQ4581" s="151"/>
      <c r="RAR4581" s="151"/>
      <c r="RAS4581" s="151"/>
      <c r="RAT4581" s="151"/>
      <c r="RAU4581" s="151"/>
      <c r="RAV4581" s="151"/>
      <c r="RAW4581" s="151"/>
      <c r="RAX4581" s="151"/>
      <c r="RAY4581" s="151"/>
      <c r="RAZ4581" s="151"/>
      <c r="RBA4581" s="151"/>
      <c r="RBB4581" s="151"/>
      <c r="RBC4581" s="151"/>
      <c r="RBD4581" s="151"/>
      <c r="RBE4581" s="151"/>
      <c r="RBF4581" s="151"/>
      <c r="RBG4581" s="151"/>
      <c r="RBH4581" s="151"/>
      <c r="RBI4581" s="151"/>
      <c r="RBJ4581" s="151"/>
      <c r="RBK4581" s="151"/>
      <c r="RBL4581" s="151"/>
      <c r="RBM4581" s="151"/>
      <c r="RBN4581" s="151"/>
      <c r="RBO4581" s="151"/>
      <c r="RBP4581" s="151"/>
      <c r="RBQ4581" s="151"/>
      <c r="RBR4581" s="151"/>
      <c r="RBS4581" s="151"/>
      <c r="RBT4581" s="151"/>
      <c r="RBU4581" s="151"/>
      <c r="RBV4581" s="151"/>
      <c r="RBW4581" s="151"/>
      <c r="RBX4581" s="151"/>
      <c r="RBY4581" s="151"/>
      <c r="RBZ4581" s="151"/>
      <c r="RCA4581" s="151"/>
      <c r="RCB4581" s="151"/>
      <c r="RCC4581" s="151"/>
      <c r="RCD4581" s="151"/>
      <c r="RCE4581" s="151"/>
      <c r="RCF4581" s="151"/>
      <c r="RCG4581" s="151"/>
      <c r="RCH4581" s="151"/>
      <c r="RCI4581" s="151"/>
      <c r="RCJ4581" s="151"/>
      <c r="RCK4581" s="151"/>
      <c r="RCL4581" s="151"/>
      <c r="RCM4581" s="151"/>
      <c r="RCN4581" s="151"/>
      <c r="RCO4581" s="151"/>
      <c r="RCP4581" s="151"/>
      <c r="RCQ4581" s="151"/>
      <c r="RCR4581" s="151"/>
      <c r="RCS4581" s="151"/>
      <c r="RCT4581" s="151"/>
      <c r="RCU4581" s="151"/>
      <c r="RCV4581" s="151"/>
      <c r="RCW4581" s="151"/>
      <c r="RCX4581" s="151"/>
      <c r="RCY4581" s="151"/>
      <c r="RCZ4581" s="151"/>
      <c r="RDA4581" s="151"/>
      <c r="RDB4581" s="151"/>
      <c r="RDC4581" s="151"/>
      <c r="RDD4581" s="151"/>
      <c r="RDE4581" s="151"/>
      <c r="RDF4581" s="151"/>
      <c r="RDG4581" s="151"/>
      <c r="RDH4581" s="151"/>
      <c r="RDI4581" s="151"/>
      <c r="RDJ4581" s="151"/>
      <c r="RDK4581" s="151"/>
      <c r="RDL4581" s="151"/>
      <c r="RDM4581" s="151"/>
      <c r="RDN4581" s="151"/>
      <c r="RDO4581" s="151"/>
      <c r="RDP4581" s="151"/>
      <c r="RDQ4581" s="151"/>
      <c r="RDR4581" s="151"/>
      <c r="RDS4581" s="151"/>
      <c r="RDT4581" s="151"/>
      <c r="RDU4581" s="151"/>
      <c r="RDV4581" s="151"/>
      <c r="RDW4581" s="151"/>
      <c r="RDX4581" s="151"/>
      <c r="RDY4581" s="151"/>
      <c r="RDZ4581" s="151"/>
      <c r="REA4581" s="151"/>
      <c r="REB4581" s="151"/>
      <c r="REC4581" s="151"/>
      <c r="RED4581" s="151"/>
      <c r="REE4581" s="151"/>
      <c r="REF4581" s="151"/>
      <c r="REG4581" s="151"/>
      <c r="REH4581" s="151"/>
      <c r="REI4581" s="151"/>
      <c r="REJ4581" s="151"/>
      <c r="REK4581" s="151"/>
      <c r="REL4581" s="151"/>
      <c r="REM4581" s="151"/>
      <c r="REN4581" s="151"/>
      <c r="REO4581" s="151"/>
      <c r="REP4581" s="151"/>
      <c r="REQ4581" s="151"/>
      <c r="RER4581" s="151"/>
      <c r="RES4581" s="151"/>
      <c r="RET4581" s="151"/>
      <c r="REU4581" s="151"/>
      <c r="REV4581" s="151"/>
      <c r="REW4581" s="151"/>
      <c r="REX4581" s="151"/>
      <c r="REY4581" s="151"/>
      <c r="REZ4581" s="151"/>
      <c r="RFA4581" s="151"/>
      <c r="RFB4581" s="151"/>
      <c r="RFC4581" s="151"/>
      <c r="RFD4581" s="151"/>
      <c r="RFE4581" s="151"/>
      <c r="RFF4581" s="151"/>
      <c r="RFG4581" s="151"/>
      <c r="RFH4581" s="151"/>
      <c r="RFI4581" s="151"/>
      <c r="RFJ4581" s="151"/>
      <c r="RFK4581" s="151"/>
      <c r="RFL4581" s="151"/>
      <c r="RFM4581" s="151"/>
      <c r="RFN4581" s="151"/>
      <c r="RFO4581" s="151"/>
      <c r="RFP4581" s="151"/>
      <c r="RFQ4581" s="151"/>
      <c r="RFR4581" s="151"/>
      <c r="RFS4581" s="151"/>
      <c r="RFT4581" s="151"/>
      <c r="RFU4581" s="151"/>
      <c r="RFV4581" s="151"/>
      <c r="RFW4581" s="151"/>
      <c r="RFX4581" s="151"/>
      <c r="RFY4581" s="151"/>
      <c r="RFZ4581" s="151"/>
      <c r="RGA4581" s="151"/>
      <c r="RGB4581" s="151"/>
      <c r="RGC4581" s="151"/>
      <c r="RGD4581" s="151"/>
      <c r="RGE4581" s="151"/>
      <c r="RGF4581" s="151"/>
      <c r="RGG4581" s="151"/>
      <c r="RGH4581" s="151"/>
      <c r="RGI4581" s="151"/>
      <c r="RGJ4581" s="151"/>
      <c r="RGK4581" s="151"/>
      <c r="RGL4581" s="151"/>
      <c r="RGM4581" s="151"/>
      <c r="RGN4581" s="151"/>
      <c r="RGO4581" s="151"/>
      <c r="RGP4581" s="151"/>
      <c r="RGQ4581" s="151"/>
      <c r="RGR4581" s="151"/>
      <c r="RGS4581" s="151"/>
      <c r="RGT4581" s="151"/>
      <c r="RGU4581" s="151"/>
      <c r="RGV4581" s="151"/>
      <c r="RGW4581" s="151"/>
      <c r="RGX4581" s="151"/>
      <c r="RGY4581" s="151"/>
      <c r="RGZ4581" s="151"/>
      <c r="RHA4581" s="151"/>
      <c r="RHB4581" s="151"/>
      <c r="RHC4581" s="151"/>
      <c r="RHD4581" s="151"/>
      <c r="RHE4581" s="151"/>
      <c r="RHF4581" s="151"/>
      <c r="RHG4581" s="151"/>
      <c r="RHH4581" s="151"/>
      <c r="RHI4581" s="151"/>
      <c r="RHJ4581" s="151"/>
      <c r="RHK4581" s="151"/>
      <c r="RHL4581" s="151"/>
      <c r="RHM4581" s="151"/>
      <c r="RHN4581" s="151"/>
      <c r="RHO4581" s="151"/>
      <c r="RHP4581" s="151"/>
      <c r="RHQ4581" s="151"/>
      <c r="RHR4581" s="151"/>
      <c r="RHS4581" s="151"/>
      <c r="RHT4581" s="151"/>
      <c r="RHU4581" s="151"/>
      <c r="RHV4581" s="151"/>
      <c r="RHW4581" s="151"/>
      <c r="RHX4581" s="151"/>
      <c r="RHY4581" s="151"/>
      <c r="RHZ4581" s="151"/>
      <c r="RIA4581" s="151"/>
      <c r="RIB4581" s="151"/>
      <c r="RIC4581" s="151"/>
      <c r="RID4581" s="151"/>
      <c r="RIE4581" s="151"/>
      <c r="RIF4581" s="151"/>
      <c r="RIG4581" s="151"/>
      <c r="RIH4581" s="151"/>
      <c r="RII4581" s="151"/>
      <c r="RIJ4581" s="151"/>
      <c r="RIK4581" s="151"/>
      <c r="RIL4581" s="151"/>
      <c r="RIM4581" s="151"/>
      <c r="RIN4581" s="151"/>
      <c r="RIO4581" s="151"/>
      <c r="RIP4581" s="151"/>
      <c r="RIQ4581" s="151"/>
      <c r="RIR4581" s="151"/>
      <c r="RIS4581" s="151"/>
      <c r="RIT4581" s="151"/>
      <c r="RIU4581" s="151"/>
      <c r="RIV4581" s="151"/>
      <c r="RIW4581" s="151"/>
      <c r="RIX4581" s="151"/>
      <c r="RIY4581" s="151"/>
      <c r="RIZ4581" s="151"/>
      <c r="RJA4581" s="151"/>
      <c r="RJB4581" s="151"/>
      <c r="RJC4581" s="151"/>
      <c r="RJD4581" s="151"/>
      <c r="RJE4581" s="151"/>
      <c r="RJF4581" s="151"/>
      <c r="RJG4581" s="151"/>
      <c r="RJH4581" s="151"/>
      <c r="RJI4581" s="151"/>
      <c r="RJJ4581" s="151"/>
      <c r="RJK4581" s="151"/>
      <c r="RJL4581" s="151"/>
      <c r="RJM4581" s="151"/>
      <c r="RJN4581" s="151"/>
      <c r="RJO4581" s="151"/>
      <c r="RJP4581" s="151"/>
      <c r="RJQ4581" s="151"/>
      <c r="RJR4581" s="151"/>
      <c r="RJS4581" s="151"/>
      <c r="RJT4581" s="151"/>
      <c r="RJU4581" s="151"/>
      <c r="RJV4581" s="151"/>
      <c r="RJW4581" s="151"/>
      <c r="RJX4581" s="151"/>
      <c r="RJY4581" s="151"/>
      <c r="RJZ4581" s="151"/>
      <c r="RKA4581" s="151"/>
      <c r="RKB4581" s="151"/>
      <c r="RKC4581" s="151"/>
      <c r="RKD4581" s="151"/>
      <c r="RKE4581" s="151"/>
      <c r="RKF4581" s="151"/>
      <c r="RKG4581" s="151"/>
      <c r="RKH4581" s="151"/>
      <c r="RKI4581" s="151"/>
      <c r="RKJ4581" s="151"/>
      <c r="RKK4581" s="151"/>
      <c r="RKL4581" s="151"/>
      <c r="RKM4581" s="151"/>
      <c r="RKN4581" s="151"/>
      <c r="RKO4581" s="151"/>
      <c r="RKP4581" s="151"/>
      <c r="RKQ4581" s="151"/>
      <c r="RKR4581" s="151"/>
      <c r="RKS4581" s="151"/>
      <c r="RKT4581" s="151"/>
      <c r="RKU4581" s="151"/>
      <c r="RKV4581" s="151"/>
      <c r="RKW4581" s="151"/>
      <c r="RKX4581" s="151"/>
      <c r="RKY4581" s="151"/>
      <c r="RKZ4581" s="151"/>
      <c r="RLA4581" s="151"/>
      <c r="RLB4581" s="151"/>
      <c r="RLC4581" s="151"/>
      <c r="RLD4581" s="151"/>
      <c r="RLE4581" s="151"/>
      <c r="RLF4581" s="151"/>
      <c r="RLG4581" s="151"/>
      <c r="RLH4581" s="151"/>
      <c r="RLI4581" s="151"/>
      <c r="RLJ4581" s="151"/>
      <c r="RLK4581" s="151"/>
      <c r="RLL4581" s="151"/>
      <c r="RLM4581" s="151"/>
      <c r="RLN4581" s="151"/>
      <c r="RLO4581" s="151"/>
      <c r="RLP4581" s="151"/>
      <c r="RLQ4581" s="151"/>
      <c r="RLR4581" s="151"/>
      <c r="RLS4581" s="151"/>
      <c r="RLT4581" s="151"/>
      <c r="RLU4581" s="151"/>
      <c r="RLV4581" s="151"/>
      <c r="RLW4581" s="151"/>
      <c r="RLX4581" s="151"/>
      <c r="RLY4581" s="151"/>
      <c r="RLZ4581" s="151"/>
      <c r="RMA4581" s="151"/>
      <c r="RMB4581" s="151"/>
      <c r="RMC4581" s="151"/>
      <c r="RMD4581" s="151"/>
      <c r="RME4581" s="151"/>
      <c r="RMF4581" s="151"/>
      <c r="RMG4581" s="151"/>
      <c r="RMH4581" s="151"/>
      <c r="RMI4581" s="151"/>
      <c r="RMJ4581" s="151"/>
      <c r="RMK4581" s="151"/>
      <c r="RML4581" s="151"/>
      <c r="RMM4581" s="151"/>
      <c r="RMN4581" s="151"/>
      <c r="RMO4581" s="151"/>
      <c r="RMP4581" s="151"/>
      <c r="RMQ4581" s="151"/>
      <c r="RMR4581" s="151"/>
      <c r="RMS4581" s="151"/>
      <c r="RMT4581" s="151"/>
      <c r="RMU4581" s="151"/>
      <c r="RMV4581" s="151"/>
      <c r="RMW4581" s="151"/>
      <c r="RMX4581" s="151"/>
      <c r="RMY4581" s="151"/>
      <c r="RMZ4581" s="151"/>
      <c r="RNA4581" s="151"/>
      <c r="RNB4581" s="151"/>
      <c r="RNC4581" s="151"/>
      <c r="RND4581" s="151"/>
      <c r="RNE4581" s="151"/>
      <c r="RNF4581" s="151"/>
      <c r="RNG4581" s="151"/>
      <c r="RNH4581" s="151"/>
      <c r="RNI4581" s="151"/>
      <c r="RNJ4581" s="151"/>
      <c r="RNK4581" s="151"/>
      <c r="RNL4581" s="151"/>
      <c r="RNM4581" s="151"/>
      <c r="RNN4581" s="151"/>
      <c r="RNO4581" s="151"/>
      <c r="RNP4581" s="151"/>
      <c r="RNQ4581" s="151"/>
      <c r="RNR4581" s="151"/>
      <c r="RNS4581" s="151"/>
      <c r="RNT4581" s="151"/>
      <c r="RNU4581" s="151"/>
      <c r="RNV4581" s="151"/>
      <c r="RNW4581" s="151"/>
      <c r="RNX4581" s="151"/>
      <c r="RNY4581" s="151"/>
      <c r="RNZ4581" s="151"/>
      <c r="ROA4581" s="151"/>
      <c r="ROB4581" s="151"/>
      <c r="ROC4581" s="151"/>
      <c r="ROD4581" s="151"/>
      <c r="ROE4581" s="151"/>
      <c r="ROF4581" s="151"/>
      <c r="ROG4581" s="151"/>
      <c r="ROH4581" s="151"/>
      <c r="ROI4581" s="151"/>
      <c r="ROJ4581" s="151"/>
      <c r="ROK4581" s="151"/>
      <c r="ROL4581" s="151"/>
      <c r="ROM4581" s="151"/>
      <c r="RON4581" s="151"/>
      <c r="ROO4581" s="151"/>
      <c r="ROP4581" s="151"/>
      <c r="ROQ4581" s="151"/>
      <c r="ROR4581" s="151"/>
      <c r="ROS4581" s="151"/>
      <c r="ROT4581" s="151"/>
      <c r="ROU4581" s="151"/>
      <c r="ROV4581" s="151"/>
      <c r="ROW4581" s="151"/>
      <c r="ROX4581" s="151"/>
      <c r="ROY4581" s="151"/>
      <c r="ROZ4581" s="151"/>
      <c r="RPA4581" s="151"/>
      <c r="RPB4581" s="151"/>
      <c r="RPC4581" s="151"/>
      <c r="RPD4581" s="151"/>
      <c r="RPE4581" s="151"/>
      <c r="RPF4581" s="151"/>
      <c r="RPG4581" s="151"/>
      <c r="RPH4581" s="151"/>
      <c r="RPI4581" s="151"/>
      <c r="RPJ4581" s="151"/>
      <c r="RPK4581" s="151"/>
      <c r="RPL4581" s="151"/>
      <c r="RPM4581" s="151"/>
      <c r="RPN4581" s="151"/>
      <c r="RPO4581" s="151"/>
      <c r="RPP4581" s="151"/>
      <c r="RPQ4581" s="151"/>
      <c r="RPR4581" s="151"/>
      <c r="RPS4581" s="151"/>
      <c r="RPT4581" s="151"/>
      <c r="RPU4581" s="151"/>
      <c r="RPV4581" s="151"/>
      <c r="RPW4581" s="151"/>
      <c r="RPX4581" s="151"/>
      <c r="RPY4581" s="151"/>
      <c r="RPZ4581" s="151"/>
      <c r="RQA4581" s="151"/>
      <c r="RQB4581" s="151"/>
      <c r="RQC4581" s="151"/>
      <c r="RQD4581" s="151"/>
      <c r="RQE4581" s="151"/>
      <c r="RQF4581" s="151"/>
      <c r="RQG4581" s="151"/>
      <c r="RQH4581" s="151"/>
      <c r="RQI4581" s="151"/>
      <c r="RQJ4581" s="151"/>
      <c r="RQK4581" s="151"/>
      <c r="RQL4581" s="151"/>
      <c r="RQM4581" s="151"/>
      <c r="RQN4581" s="151"/>
      <c r="RQO4581" s="151"/>
      <c r="RQP4581" s="151"/>
      <c r="RQQ4581" s="151"/>
      <c r="RQR4581" s="151"/>
      <c r="RQS4581" s="151"/>
      <c r="RQT4581" s="151"/>
      <c r="RQU4581" s="151"/>
      <c r="RQV4581" s="151"/>
      <c r="RQW4581" s="151"/>
      <c r="RQX4581" s="151"/>
      <c r="RQY4581" s="151"/>
      <c r="RQZ4581" s="151"/>
      <c r="RRA4581" s="151"/>
      <c r="RRB4581" s="151"/>
      <c r="RRC4581" s="151"/>
      <c r="RRD4581" s="151"/>
      <c r="RRE4581" s="151"/>
      <c r="RRF4581" s="151"/>
      <c r="RRG4581" s="151"/>
      <c r="RRH4581" s="151"/>
      <c r="RRI4581" s="151"/>
      <c r="RRJ4581" s="151"/>
      <c r="RRK4581" s="151"/>
      <c r="RRL4581" s="151"/>
      <c r="RRM4581" s="151"/>
      <c r="RRN4581" s="151"/>
      <c r="RRO4581" s="151"/>
      <c r="RRP4581" s="151"/>
      <c r="RRQ4581" s="151"/>
      <c r="RRR4581" s="151"/>
      <c r="RRS4581" s="151"/>
      <c r="RRT4581" s="151"/>
      <c r="RRU4581" s="151"/>
      <c r="RRV4581" s="151"/>
      <c r="RRW4581" s="151"/>
      <c r="RRX4581" s="151"/>
      <c r="RRY4581" s="151"/>
      <c r="RRZ4581" s="151"/>
      <c r="RSA4581" s="151"/>
      <c r="RSB4581" s="151"/>
      <c r="RSC4581" s="151"/>
      <c r="RSD4581" s="151"/>
      <c r="RSE4581" s="151"/>
      <c r="RSF4581" s="151"/>
      <c r="RSG4581" s="151"/>
      <c r="RSH4581" s="151"/>
      <c r="RSI4581" s="151"/>
      <c r="RSJ4581" s="151"/>
      <c r="RSK4581" s="151"/>
      <c r="RSL4581" s="151"/>
      <c r="RSM4581" s="151"/>
      <c r="RSN4581" s="151"/>
      <c r="RSO4581" s="151"/>
      <c r="RSP4581" s="151"/>
      <c r="RSQ4581" s="151"/>
      <c r="RSR4581" s="151"/>
      <c r="RSS4581" s="151"/>
      <c r="RST4581" s="151"/>
      <c r="RSU4581" s="151"/>
      <c r="RSV4581" s="151"/>
      <c r="RSW4581" s="151"/>
      <c r="RSX4581" s="151"/>
      <c r="RSY4581" s="151"/>
      <c r="RSZ4581" s="151"/>
      <c r="RTA4581" s="151"/>
      <c r="RTB4581" s="151"/>
      <c r="RTC4581" s="151"/>
      <c r="RTD4581" s="151"/>
      <c r="RTE4581" s="151"/>
      <c r="RTF4581" s="151"/>
      <c r="RTG4581" s="151"/>
      <c r="RTH4581" s="151"/>
      <c r="RTI4581" s="151"/>
      <c r="RTJ4581" s="151"/>
      <c r="RTK4581" s="151"/>
      <c r="RTL4581" s="151"/>
      <c r="RTM4581" s="151"/>
      <c r="RTN4581" s="151"/>
      <c r="RTO4581" s="151"/>
      <c r="RTP4581" s="151"/>
      <c r="RTQ4581" s="151"/>
      <c r="RTR4581" s="151"/>
      <c r="RTS4581" s="151"/>
      <c r="RTT4581" s="151"/>
      <c r="RTU4581" s="151"/>
      <c r="RTV4581" s="151"/>
      <c r="RTW4581" s="151"/>
      <c r="RTX4581" s="151"/>
      <c r="RTY4581" s="151"/>
      <c r="RTZ4581" s="151"/>
      <c r="RUA4581" s="151"/>
      <c r="RUB4581" s="151"/>
      <c r="RUC4581" s="151"/>
      <c r="RUD4581" s="151"/>
      <c r="RUE4581" s="151"/>
      <c r="RUF4581" s="151"/>
      <c r="RUG4581" s="151"/>
      <c r="RUH4581" s="151"/>
      <c r="RUI4581" s="151"/>
      <c r="RUJ4581" s="151"/>
      <c r="RUK4581" s="151"/>
      <c r="RUL4581" s="151"/>
      <c r="RUM4581" s="151"/>
      <c r="RUN4581" s="151"/>
      <c r="RUO4581" s="151"/>
      <c r="RUP4581" s="151"/>
      <c r="RUQ4581" s="151"/>
      <c r="RUR4581" s="151"/>
      <c r="RUS4581" s="151"/>
      <c r="RUT4581" s="151"/>
      <c r="RUU4581" s="151"/>
      <c r="RUV4581" s="151"/>
      <c r="RUW4581" s="151"/>
      <c r="RUX4581" s="151"/>
      <c r="RUY4581" s="151"/>
      <c r="RUZ4581" s="151"/>
      <c r="RVA4581" s="151"/>
      <c r="RVB4581" s="151"/>
      <c r="RVC4581" s="151"/>
      <c r="RVD4581" s="151"/>
      <c r="RVE4581" s="151"/>
      <c r="RVF4581" s="151"/>
      <c r="RVG4581" s="151"/>
      <c r="RVH4581" s="151"/>
      <c r="RVI4581" s="151"/>
      <c r="RVJ4581" s="151"/>
      <c r="RVK4581" s="151"/>
      <c r="RVL4581" s="151"/>
      <c r="RVM4581" s="151"/>
      <c r="RVN4581" s="151"/>
      <c r="RVO4581" s="151"/>
      <c r="RVP4581" s="151"/>
      <c r="RVQ4581" s="151"/>
      <c r="RVR4581" s="151"/>
      <c r="RVS4581" s="151"/>
      <c r="RVT4581" s="151"/>
      <c r="RVU4581" s="151"/>
      <c r="RVV4581" s="151"/>
      <c r="RVW4581" s="151"/>
      <c r="RVX4581" s="151"/>
      <c r="RVY4581" s="151"/>
      <c r="RVZ4581" s="151"/>
      <c r="RWA4581" s="151"/>
      <c r="RWB4581" s="151"/>
      <c r="RWC4581" s="151"/>
      <c r="RWD4581" s="151"/>
      <c r="RWE4581" s="151"/>
      <c r="RWF4581" s="151"/>
      <c r="RWG4581" s="151"/>
      <c r="RWH4581" s="151"/>
      <c r="RWI4581" s="151"/>
      <c r="RWJ4581" s="151"/>
      <c r="RWK4581" s="151"/>
      <c r="RWL4581" s="151"/>
      <c r="RWM4581" s="151"/>
      <c r="RWN4581" s="151"/>
      <c r="RWO4581" s="151"/>
      <c r="RWP4581" s="151"/>
      <c r="RWQ4581" s="151"/>
      <c r="RWR4581" s="151"/>
      <c r="RWS4581" s="151"/>
      <c r="RWT4581" s="151"/>
      <c r="RWU4581" s="151"/>
      <c r="RWV4581" s="151"/>
      <c r="RWW4581" s="151"/>
      <c r="RWX4581" s="151"/>
      <c r="RWY4581" s="151"/>
      <c r="RWZ4581" s="151"/>
      <c r="RXA4581" s="151"/>
      <c r="RXB4581" s="151"/>
      <c r="RXC4581" s="151"/>
      <c r="RXD4581" s="151"/>
      <c r="RXE4581" s="151"/>
      <c r="RXF4581" s="151"/>
      <c r="RXG4581" s="151"/>
      <c r="RXH4581" s="151"/>
      <c r="RXI4581" s="151"/>
      <c r="RXJ4581" s="151"/>
      <c r="RXK4581" s="151"/>
      <c r="RXL4581" s="151"/>
      <c r="RXM4581" s="151"/>
      <c r="RXN4581" s="151"/>
      <c r="RXO4581" s="151"/>
      <c r="RXP4581" s="151"/>
      <c r="RXQ4581" s="151"/>
      <c r="RXR4581" s="151"/>
      <c r="RXS4581" s="151"/>
      <c r="RXT4581" s="151"/>
      <c r="RXU4581" s="151"/>
      <c r="RXV4581" s="151"/>
      <c r="RXW4581" s="151"/>
      <c r="RXX4581" s="151"/>
      <c r="RXY4581" s="151"/>
      <c r="RXZ4581" s="151"/>
      <c r="RYA4581" s="151"/>
      <c r="RYB4581" s="151"/>
      <c r="RYC4581" s="151"/>
      <c r="RYD4581" s="151"/>
      <c r="RYE4581" s="151"/>
      <c r="RYF4581" s="151"/>
      <c r="RYG4581" s="151"/>
      <c r="RYH4581" s="151"/>
      <c r="RYI4581" s="151"/>
      <c r="RYJ4581" s="151"/>
      <c r="RYK4581" s="151"/>
      <c r="RYL4581" s="151"/>
      <c r="RYM4581" s="151"/>
      <c r="RYN4581" s="151"/>
      <c r="RYO4581" s="151"/>
      <c r="RYP4581" s="151"/>
      <c r="RYQ4581" s="151"/>
      <c r="RYR4581" s="151"/>
      <c r="RYS4581" s="151"/>
      <c r="RYT4581" s="151"/>
      <c r="RYU4581" s="151"/>
      <c r="RYV4581" s="151"/>
      <c r="RYW4581" s="151"/>
      <c r="RYX4581" s="151"/>
      <c r="RYY4581" s="151"/>
      <c r="RYZ4581" s="151"/>
      <c r="RZA4581" s="151"/>
      <c r="RZB4581" s="151"/>
      <c r="RZC4581" s="151"/>
      <c r="RZD4581" s="151"/>
      <c r="RZE4581" s="151"/>
      <c r="RZF4581" s="151"/>
      <c r="RZG4581" s="151"/>
      <c r="RZH4581" s="151"/>
      <c r="RZI4581" s="151"/>
      <c r="RZJ4581" s="151"/>
      <c r="RZK4581" s="151"/>
      <c r="RZL4581" s="151"/>
      <c r="RZM4581" s="151"/>
      <c r="RZN4581" s="151"/>
      <c r="RZO4581" s="151"/>
      <c r="RZP4581" s="151"/>
      <c r="RZQ4581" s="151"/>
      <c r="RZR4581" s="151"/>
      <c r="RZS4581" s="151"/>
      <c r="RZT4581" s="151"/>
      <c r="RZU4581" s="151"/>
      <c r="RZV4581" s="151"/>
      <c r="RZW4581" s="151"/>
      <c r="RZX4581" s="151"/>
      <c r="RZY4581" s="151"/>
      <c r="RZZ4581" s="151"/>
      <c r="SAA4581" s="151"/>
      <c r="SAB4581" s="151"/>
      <c r="SAC4581" s="151"/>
      <c r="SAD4581" s="151"/>
      <c r="SAE4581" s="151"/>
      <c r="SAF4581" s="151"/>
      <c r="SAG4581" s="151"/>
      <c r="SAH4581" s="151"/>
      <c r="SAI4581" s="151"/>
      <c r="SAJ4581" s="151"/>
      <c r="SAK4581" s="151"/>
      <c r="SAL4581" s="151"/>
      <c r="SAM4581" s="151"/>
      <c r="SAN4581" s="151"/>
      <c r="SAO4581" s="151"/>
      <c r="SAP4581" s="151"/>
      <c r="SAQ4581" s="151"/>
      <c r="SAR4581" s="151"/>
      <c r="SAS4581" s="151"/>
      <c r="SAT4581" s="151"/>
      <c r="SAU4581" s="151"/>
      <c r="SAV4581" s="151"/>
      <c r="SAW4581" s="151"/>
      <c r="SAX4581" s="151"/>
      <c r="SAY4581" s="151"/>
      <c r="SAZ4581" s="151"/>
      <c r="SBA4581" s="151"/>
      <c r="SBB4581" s="151"/>
      <c r="SBC4581" s="151"/>
      <c r="SBD4581" s="151"/>
      <c r="SBE4581" s="151"/>
      <c r="SBF4581" s="151"/>
      <c r="SBG4581" s="151"/>
      <c r="SBH4581" s="151"/>
      <c r="SBI4581" s="151"/>
      <c r="SBJ4581" s="151"/>
      <c r="SBK4581" s="151"/>
      <c r="SBL4581" s="151"/>
      <c r="SBM4581" s="151"/>
      <c r="SBN4581" s="151"/>
      <c r="SBO4581" s="151"/>
      <c r="SBP4581" s="151"/>
      <c r="SBQ4581" s="151"/>
      <c r="SBR4581" s="151"/>
      <c r="SBS4581" s="151"/>
      <c r="SBT4581" s="151"/>
      <c r="SBU4581" s="151"/>
      <c r="SBV4581" s="151"/>
      <c r="SBW4581" s="151"/>
      <c r="SBX4581" s="151"/>
      <c r="SBY4581" s="151"/>
      <c r="SBZ4581" s="151"/>
      <c r="SCA4581" s="151"/>
      <c r="SCB4581" s="151"/>
      <c r="SCC4581" s="151"/>
      <c r="SCD4581" s="151"/>
      <c r="SCE4581" s="151"/>
      <c r="SCF4581" s="151"/>
      <c r="SCG4581" s="151"/>
      <c r="SCH4581" s="151"/>
      <c r="SCI4581" s="151"/>
      <c r="SCJ4581" s="151"/>
      <c r="SCK4581" s="151"/>
      <c r="SCL4581" s="151"/>
      <c r="SCM4581" s="151"/>
      <c r="SCN4581" s="151"/>
      <c r="SCO4581" s="151"/>
      <c r="SCP4581" s="151"/>
      <c r="SCQ4581" s="151"/>
      <c r="SCR4581" s="151"/>
      <c r="SCS4581" s="151"/>
      <c r="SCT4581" s="151"/>
      <c r="SCU4581" s="151"/>
      <c r="SCV4581" s="151"/>
      <c r="SCW4581" s="151"/>
      <c r="SCX4581" s="151"/>
      <c r="SCY4581" s="151"/>
      <c r="SCZ4581" s="151"/>
      <c r="SDA4581" s="151"/>
      <c r="SDB4581" s="151"/>
      <c r="SDC4581" s="151"/>
      <c r="SDD4581" s="151"/>
      <c r="SDE4581" s="151"/>
      <c r="SDF4581" s="151"/>
      <c r="SDG4581" s="151"/>
      <c r="SDH4581" s="151"/>
      <c r="SDI4581" s="151"/>
      <c r="SDJ4581" s="151"/>
      <c r="SDK4581" s="151"/>
      <c r="SDL4581" s="151"/>
      <c r="SDM4581" s="151"/>
      <c r="SDN4581" s="151"/>
      <c r="SDO4581" s="151"/>
      <c r="SDP4581" s="151"/>
      <c r="SDQ4581" s="151"/>
      <c r="SDR4581" s="151"/>
      <c r="SDS4581" s="151"/>
      <c r="SDT4581" s="151"/>
      <c r="SDU4581" s="151"/>
      <c r="SDV4581" s="151"/>
      <c r="SDW4581" s="151"/>
      <c r="SDX4581" s="151"/>
      <c r="SDY4581" s="151"/>
      <c r="SDZ4581" s="151"/>
      <c r="SEA4581" s="151"/>
      <c r="SEB4581" s="151"/>
      <c r="SEC4581" s="151"/>
      <c r="SED4581" s="151"/>
      <c r="SEE4581" s="151"/>
      <c r="SEF4581" s="151"/>
      <c r="SEG4581" s="151"/>
      <c r="SEH4581" s="151"/>
      <c r="SEI4581" s="151"/>
      <c r="SEJ4581" s="151"/>
      <c r="SEK4581" s="151"/>
      <c r="SEL4581" s="151"/>
      <c r="SEM4581" s="151"/>
      <c r="SEN4581" s="151"/>
      <c r="SEO4581" s="151"/>
      <c r="SEP4581" s="151"/>
      <c r="SEQ4581" s="151"/>
      <c r="SER4581" s="151"/>
      <c r="SES4581" s="151"/>
      <c r="SET4581" s="151"/>
      <c r="SEU4581" s="151"/>
      <c r="SEV4581" s="151"/>
      <c r="SEW4581" s="151"/>
      <c r="SEX4581" s="151"/>
      <c r="SEY4581" s="151"/>
      <c r="SEZ4581" s="151"/>
      <c r="SFA4581" s="151"/>
      <c r="SFB4581" s="151"/>
      <c r="SFC4581" s="151"/>
      <c r="SFD4581" s="151"/>
      <c r="SFE4581" s="151"/>
      <c r="SFF4581" s="151"/>
      <c r="SFG4581" s="151"/>
      <c r="SFH4581" s="151"/>
      <c r="SFI4581" s="151"/>
      <c r="SFJ4581" s="151"/>
      <c r="SFK4581" s="151"/>
      <c r="SFL4581" s="151"/>
      <c r="SFM4581" s="151"/>
      <c r="SFN4581" s="151"/>
      <c r="SFO4581" s="151"/>
      <c r="SFP4581" s="151"/>
      <c r="SFQ4581" s="151"/>
      <c r="SFR4581" s="151"/>
      <c r="SFS4581" s="151"/>
      <c r="SFT4581" s="151"/>
      <c r="SFU4581" s="151"/>
      <c r="SFV4581" s="151"/>
      <c r="SFW4581" s="151"/>
      <c r="SFX4581" s="151"/>
      <c r="SFY4581" s="151"/>
      <c r="SFZ4581" s="151"/>
      <c r="SGA4581" s="151"/>
      <c r="SGB4581" s="151"/>
      <c r="SGC4581" s="151"/>
      <c r="SGD4581" s="151"/>
      <c r="SGE4581" s="151"/>
      <c r="SGF4581" s="151"/>
      <c r="SGG4581" s="151"/>
      <c r="SGH4581" s="151"/>
      <c r="SGI4581" s="151"/>
      <c r="SGJ4581" s="151"/>
      <c r="SGK4581" s="151"/>
      <c r="SGL4581" s="151"/>
      <c r="SGM4581" s="151"/>
      <c r="SGN4581" s="151"/>
      <c r="SGO4581" s="151"/>
      <c r="SGP4581" s="151"/>
      <c r="SGQ4581" s="151"/>
      <c r="SGR4581" s="151"/>
      <c r="SGS4581" s="151"/>
      <c r="SGT4581" s="151"/>
      <c r="SGU4581" s="151"/>
      <c r="SGV4581" s="151"/>
      <c r="SGW4581" s="151"/>
      <c r="SGX4581" s="151"/>
      <c r="SGY4581" s="151"/>
      <c r="SGZ4581" s="151"/>
      <c r="SHA4581" s="151"/>
      <c r="SHB4581" s="151"/>
      <c r="SHC4581" s="151"/>
      <c r="SHD4581" s="151"/>
      <c r="SHE4581" s="151"/>
      <c r="SHF4581" s="151"/>
      <c r="SHG4581" s="151"/>
      <c r="SHH4581" s="151"/>
      <c r="SHI4581" s="151"/>
      <c r="SHJ4581" s="151"/>
      <c r="SHK4581" s="151"/>
      <c r="SHL4581" s="151"/>
      <c r="SHM4581" s="151"/>
      <c r="SHN4581" s="151"/>
      <c r="SHO4581" s="151"/>
      <c r="SHP4581" s="151"/>
      <c r="SHQ4581" s="151"/>
      <c r="SHR4581" s="151"/>
      <c r="SHS4581" s="151"/>
      <c r="SHT4581" s="151"/>
      <c r="SHU4581" s="151"/>
      <c r="SHV4581" s="151"/>
      <c r="SHW4581" s="151"/>
      <c r="SHX4581" s="151"/>
      <c r="SHY4581" s="151"/>
      <c r="SHZ4581" s="151"/>
      <c r="SIA4581" s="151"/>
      <c r="SIB4581" s="151"/>
      <c r="SIC4581" s="151"/>
      <c r="SID4581" s="151"/>
      <c r="SIE4581" s="151"/>
      <c r="SIF4581" s="151"/>
      <c r="SIG4581" s="151"/>
      <c r="SIH4581" s="151"/>
      <c r="SII4581" s="151"/>
      <c r="SIJ4581" s="151"/>
      <c r="SIK4581" s="151"/>
      <c r="SIL4581" s="151"/>
      <c r="SIM4581" s="151"/>
      <c r="SIN4581" s="151"/>
      <c r="SIO4581" s="151"/>
      <c r="SIP4581" s="151"/>
      <c r="SIQ4581" s="151"/>
      <c r="SIR4581" s="151"/>
      <c r="SIS4581" s="151"/>
      <c r="SIT4581" s="151"/>
      <c r="SIU4581" s="151"/>
      <c r="SIV4581" s="151"/>
      <c r="SIW4581" s="151"/>
      <c r="SIX4581" s="151"/>
      <c r="SIY4581" s="151"/>
      <c r="SIZ4581" s="151"/>
      <c r="SJA4581" s="151"/>
      <c r="SJB4581" s="151"/>
      <c r="SJC4581" s="151"/>
      <c r="SJD4581" s="151"/>
      <c r="SJE4581" s="151"/>
      <c r="SJF4581" s="151"/>
      <c r="SJG4581" s="151"/>
      <c r="SJH4581" s="151"/>
      <c r="SJI4581" s="151"/>
      <c r="SJJ4581" s="151"/>
      <c r="SJK4581" s="151"/>
      <c r="SJL4581" s="151"/>
      <c r="SJM4581" s="151"/>
      <c r="SJN4581" s="151"/>
      <c r="SJO4581" s="151"/>
      <c r="SJP4581" s="151"/>
      <c r="SJQ4581" s="151"/>
      <c r="SJR4581" s="151"/>
      <c r="SJS4581" s="151"/>
      <c r="SJT4581" s="151"/>
      <c r="SJU4581" s="151"/>
      <c r="SJV4581" s="151"/>
      <c r="SJW4581" s="151"/>
      <c r="SJX4581" s="151"/>
      <c r="SJY4581" s="151"/>
      <c r="SJZ4581" s="151"/>
      <c r="SKA4581" s="151"/>
      <c r="SKB4581" s="151"/>
      <c r="SKC4581" s="151"/>
      <c r="SKD4581" s="151"/>
      <c r="SKE4581" s="151"/>
      <c r="SKF4581" s="151"/>
      <c r="SKG4581" s="151"/>
      <c r="SKH4581" s="151"/>
      <c r="SKI4581" s="151"/>
      <c r="SKJ4581" s="151"/>
      <c r="SKK4581" s="151"/>
      <c r="SKL4581" s="151"/>
      <c r="SKM4581" s="151"/>
      <c r="SKN4581" s="151"/>
      <c r="SKO4581" s="151"/>
      <c r="SKP4581" s="151"/>
      <c r="SKQ4581" s="151"/>
      <c r="SKR4581" s="151"/>
      <c r="SKS4581" s="151"/>
      <c r="SKT4581" s="151"/>
      <c r="SKU4581" s="151"/>
      <c r="SKV4581" s="151"/>
      <c r="SKW4581" s="151"/>
      <c r="SKX4581" s="151"/>
      <c r="SKY4581" s="151"/>
      <c r="SKZ4581" s="151"/>
      <c r="SLA4581" s="151"/>
      <c r="SLB4581" s="151"/>
      <c r="SLC4581" s="151"/>
      <c r="SLD4581" s="151"/>
      <c r="SLE4581" s="151"/>
      <c r="SLF4581" s="151"/>
      <c r="SLG4581" s="151"/>
      <c r="SLH4581" s="151"/>
      <c r="SLI4581" s="151"/>
      <c r="SLJ4581" s="151"/>
      <c r="SLK4581" s="151"/>
      <c r="SLL4581" s="151"/>
      <c r="SLM4581" s="151"/>
      <c r="SLN4581" s="151"/>
      <c r="SLO4581" s="151"/>
      <c r="SLP4581" s="151"/>
      <c r="SLQ4581" s="151"/>
      <c r="SLR4581" s="151"/>
      <c r="SLS4581" s="151"/>
      <c r="SLT4581" s="151"/>
      <c r="SLU4581" s="151"/>
      <c r="SLV4581" s="151"/>
      <c r="SLW4581" s="151"/>
      <c r="SLX4581" s="151"/>
      <c r="SLY4581" s="151"/>
      <c r="SLZ4581" s="151"/>
      <c r="SMA4581" s="151"/>
      <c r="SMB4581" s="151"/>
      <c r="SMC4581" s="151"/>
      <c r="SMD4581" s="151"/>
      <c r="SME4581" s="151"/>
      <c r="SMF4581" s="151"/>
      <c r="SMG4581" s="151"/>
      <c r="SMH4581" s="151"/>
      <c r="SMI4581" s="151"/>
      <c r="SMJ4581" s="151"/>
      <c r="SMK4581" s="151"/>
      <c r="SML4581" s="151"/>
      <c r="SMM4581" s="151"/>
      <c r="SMN4581" s="151"/>
      <c r="SMO4581" s="151"/>
      <c r="SMP4581" s="151"/>
      <c r="SMQ4581" s="151"/>
      <c r="SMR4581" s="151"/>
      <c r="SMS4581" s="151"/>
      <c r="SMT4581" s="151"/>
      <c r="SMU4581" s="151"/>
      <c r="SMV4581" s="151"/>
      <c r="SMW4581" s="151"/>
      <c r="SMX4581" s="151"/>
      <c r="SMY4581" s="151"/>
      <c r="SMZ4581" s="151"/>
      <c r="SNA4581" s="151"/>
      <c r="SNB4581" s="151"/>
      <c r="SNC4581" s="151"/>
      <c r="SND4581" s="151"/>
      <c r="SNE4581" s="151"/>
      <c r="SNF4581" s="151"/>
      <c r="SNG4581" s="151"/>
      <c r="SNH4581" s="151"/>
      <c r="SNI4581" s="151"/>
      <c r="SNJ4581" s="151"/>
      <c r="SNK4581" s="151"/>
      <c r="SNL4581" s="151"/>
      <c r="SNM4581" s="151"/>
      <c r="SNN4581" s="151"/>
      <c r="SNO4581" s="151"/>
      <c r="SNP4581" s="151"/>
      <c r="SNQ4581" s="151"/>
      <c r="SNR4581" s="151"/>
      <c r="SNS4581" s="151"/>
      <c r="SNT4581" s="151"/>
      <c r="SNU4581" s="151"/>
      <c r="SNV4581" s="151"/>
      <c r="SNW4581" s="151"/>
      <c r="SNX4581" s="151"/>
      <c r="SNY4581" s="151"/>
      <c r="SNZ4581" s="151"/>
      <c r="SOA4581" s="151"/>
      <c r="SOB4581" s="151"/>
      <c r="SOC4581" s="151"/>
      <c r="SOD4581" s="151"/>
      <c r="SOE4581" s="151"/>
      <c r="SOF4581" s="151"/>
      <c r="SOG4581" s="151"/>
      <c r="SOH4581" s="151"/>
      <c r="SOI4581" s="151"/>
      <c r="SOJ4581" s="151"/>
      <c r="SOK4581" s="151"/>
      <c r="SOL4581" s="151"/>
      <c r="SOM4581" s="151"/>
      <c r="SON4581" s="151"/>
      <c r="SOO4581" s="151"/>
      <c r="SOP4581" s="151"/>
      <c r="SOQ4581" s="151"/>
      <c r="SOR4581" s="151"/>
      <c r="SOS4581" s="151"/>
      <c r="SOT4581" s="151"/>
      <c r="SOU4581" s="151"/>
      <c r="SOV4581" s="151"/>
      <c r="SOW4581" s="151"/>
      <c r="SOX4581" s="151"/>
      <c r="SOY4581" s="151"/>
      <c r="SOZ4581" s="151"/>
      <c r="SPA4581" s="151"/>
      <c r="SPB4581" s="151"/>
      <c r="SPC4581" s="151"/>
      <c r="SPD4581" s="151"/>
      <c r="SPE4581" s="151"/>
      <c r="SPF4581" s="151"/>
      <c r="SPG4581" s="151"/>
      <c r="SPH4581" s="151"/>
      <c r="SPI4581" s="151"/>
      <c r="SPJ4581" s="151"/>
      <c r="SPK4581" s="151"/>
      <c r="SPL4581" s="151"/>
      <c r="SPM4581" s="151"/>
      <c r="SPN4581" s="151"/>
      <c r="SPO4581" s="151"/>
      <c r="SPP4581" s="151"/>
      <c r="SPQ4581" s="151"/>
      <c r="SPR4581" s="151"/>
      <c r="SPS4581" s="151"/>
      <c r="SPT4581" s="151"/>
      <c r="SPU4581" s="151"/>
      <c r="SPV4581" s="151"/>
      <c r="SPW4581" s="151"/>
      <c r="SPX4581" s="151"/>
      <c r="SPY4581" s="151"/>
      <c r="SPZ4581" s="151"/>
      <c r="SQA4581" s="151"/>
      <c r="SQB4581" s="151"/>
      <c r="SQC4581" s="151"/>
      <c r="SQD4581" s="151"/>
      <c r="SQE4581" s="151"/>
      <c r="SQF4581" s="151"/>
      <c r="SQG4581" s="151"/>
      <c r="SQH4581" s="151"/>
      <c r="SQI4581" s="151"/>
      <c r="SQJ4581" s="151"/>
      <c r="SQK4581" s="151"/>
      <c r="SQL4581" s="151"/>
      <c r="SQM4581" s="151"/>
      <c r="SQN4581" s="151"/>
      <c r="SQO4581" s="151"/>
      <c r="SQP4581" s="151"/>
      <c r="SQQ4581" s="151"/>
      <c r="SQR4581" s="151"/>
      <c r="SQS4581" s="151"/>
      <c r="SQT4581" s="151"/>
      <c r="SQU4581" s="151"/>
      <c r="SQV4581" s="151"/>
      <c r="SQW4581" s="151"/>
      <c r="SQX4581" s="151"/>
      <c r="SQY4581" s="151"/>
      <c r="SQZ4581" s="151"/>
      <c r="SRA4581" s="151"/>
      <c r="SRB4581" s="151"/>
      <c r="SRC4581" s="151"/>
      <c r="SRD4581" s="151"/>
      <c r="SRE4581" s="151"/>
      <c r="SRF4581" s="151"/>
      <c r="SRG4581" s="151"/>
      <c r="SRH4581" s="151"/>
      <c r="SRI4581" s="151"/>
      <c r="SRJ4581" s="151"/>
      <c r="SRK4581" s="151"/>
      <c r="SRL4581" s="151"/>
      <c r="SRM4581" s="151"/>
      <c r="SRN4581" s="151"/>
      <c r="SRO4581" s="151"/>
      <c r="SRP4581" s="151"/>
      <c r="SRQ4581" s="151"/>
      <c r="SRR4581" s="151"/>
      <c r="SRS4581" s="151"/>
      <c r="SRT4581" s="151"/>
      <c r="SRU4581" s="151"/>
      <c r="SRV4581" s="151"/>
      <c r="SRW4581" s="151"/>
      <c r="SRX4581" s="151"/>
      <c r="SRY4581" s="151"/>
      <c r="SRZ4581" s="151"/>
      <c r="SSA4581" s="151"/>
      <c r="SSB4581" s="151"/>
      <c r="SSC4581" s="151"/>
      <c r="SSD4581" s="151"/>
      <c r="SSE4581" s="151"/>
      <c r="SSF4581" s="151"/>
      <c r="SSG4581" s="151"/>
      <c r="SSH4581" s="151"/>
      <c r="SSI4581" s="151"/>
      <c r="SSJ4581" s="151"/>
      <c r="SSK4581" s="151"/>
      <c r="SSL4581" s="151"/>
      <c r="SSM4581" s="151"/>
      <c r="SSN4581" s="151"/>
      <c r="SSO4581" s="151"/>
      <c r="SSP4581" s="151"/>
      <c r="SSQ4581" s="151"/>
      <c r="SSR4581" s="151"/>
      <c r="SSS4581" s="151"/>
      <c r="SST4581" s="151"/>
      <c r="SSU4581" s="151"/>
      <c r="SSV4581" s="151"/>
      <c r="SSW4581" s="151"/>
      <c r="SSX4581" s="151"/>
      <c r="SSY4581" s="151"/>
      <c r="SSZ4581" s="151"/>
      <c r="STA4581" s="151"/>
      <c r="STB4581" s="151"/>
      <c r="STC4581" s="151"/>
      <c r="STD4581" s="151"/>
      <c r="STE4581" s="151"/>
      <c r="STF4581" s="151"/>
      <c r="STG4581" s="151"/>
      <c r="STH4581" s="151"/>
      <c r="STI4581" s="151"/>
      <c r="STJ4581" s="151"/>
      <c r="STK4581" s="151"/>
      <c r="STL4581" s="151"/>
      <c r="STM4581" s="151"/>
      <c r="STN4581" s="151"/>
      <c r="STO4581" s="151"/>
      <c r="STP4581" s="151"/>
      <c r="STQ4581" s="151"/>
      <c r="STR4581" s="151"/>
      <c r="STS4581" s="151"/>
      <c r="STT4581" s="151"/>
      <c r="STU4581" s="151"/>
      <c r="STV4581" s="151"/>
      <c r="STW4581" s="151"/>
      <c r="STX4581" s="151"/>
      <c r="STY4581" s="151"/>
      <c r="STZ4581" s="151"/>
      <c r="SUA4581" s="151"/>
      <c r="SUB4581" s="151"/>
      <c r="SUC4581" s="151"/>
      <c r="SUD4581" s="151"/>
      <c r="SUE4581" s="151"/>
      <c r="SUF4581" s="151"/>
      <c r="SUG4581" s="151"/>
      <c r="SUH4581" s="151"/>
      <c r="SUI4581" s="151"/>
      <c r="SUJ4581" s="151"/>
      <c r="SUK4581" s="151"/>
      <c r="SUL4581" s="151"/>
      <c r="SUM4581" s="151"/>
      <c r="SUN4581" s="151"/>
      <c r="SUO4581" s="151"/>
      <c r="SUP4581" s="151"/>
      <c r="SUQ4581" s="151"/>
      <c r="SUR4581" s="151"/>
      <c r="SUS4581" s="151"/>
      <c r="SUT4581" s="151"/>
      <c r="SUU4581" s="151"/>
      <c r="SUV4581" s="151"/>
      <c r="SUW4581" s="151"/>
      <c r="SUX4581" s="151"/>
      <c r="SUY4581" s="151"/>
      <c r="SUZ4581" s="151"/>
      <c r="SVA4581" s="151"/>
      <c r="SVB4581" s="151"/>
      <c r="SVC4581" s="151"/>
      <c r="SVD4581" s="151"/>
      <c r="SVE4581" s="151"/>
      <c r="SVF4581" s="151"/>
      <c r="SVG4581" s="151"/>
      <c r="SVH4581" s="151"/>
      <c r="SVI4581" s="151"/>
      <c r="SVJ4581" s="151"/>
      <c r="SVK4581" s="151"/>
      <c r="SVL4581" s="151"/>
      <c r="SVM4581" s="151"/>
      <c r="SVN4581" s="151"/>
      <c r="SVO4581" s="151"/>
      <c r="SVP4581" s="151"/>
      <c r="SVQ4581" s="151"/>
      <c r="SVR4581" s="151"/>
      <c r="SVS4581" s="151"/>
      <c r="SVT4581" s="151"/>
      <c r="SVU4581" s="151"/>
      <c r="SVV4581" s="151"/>
      <c r="SVW4581" s="151"/>
      <c r="SVX4581" s="151"/>
      <c r="SVY4581" s="151"/>
      <c r="SVZ4581" s="151"/>
      <c r="SWA4581" s="151"/>
      <c r="SWB4581" s="151"/>
      <c r="SWC4581" s="151"/>
      <c r="SWD4581" s="151"/>
      <c r="SWE4581" s="151"/>
      <c r="SWF4581" s="151"/>
      <c r="SWG4581" s="151"/>
      <c r="SWH4581" s="151"/>
      <c r="SWI4581" s="151"/>
      <c r="SWJ4581" s="151"/>
      <c r="SWK4581" s="151"/>
      <c r="SWL4581" s="151"/>
      <c r="SWM4581" s="151"/>
      <c r="SWN4581" s="151"/>
      <c r="SWO4581" s="151"/>
      <c r="SWP4581" s="151"/>
      <c r="SWQ4581" s="151"/>
      <c r="SWR4581" s="151"/>
      <c r="SWS4581" s="151"/>
      <c r="SWT4581" s="151"/>
      <c r="SWU4581" s="151"/>
      <c r="SWV4581" s="151"/>
      <c r="SWW4581" s="151"/>
      <c r="SWX4581" s="151"/>
      <c r="SWY4581" s="151"/>
      <c r="SWZ4581" s="151"/>
      <c r="SXA4581" s="151"/>
      <c r="SXB4581" s="151"/>
      <c r="SXC4581" s="151"/>
      <c r="SXD4581" s="151"/>
      <c r="SXE4581" s="151"/>
      <c r="SXF4581" s="151"/>
      <c r="SXG4581" s="151"/>
      <c r="SXH4581" s="151"/>
      <c r="SXI4581" s="151"/>
      <c r="SXJ4581" s="151"/>
      <c r="SXK4581" s="151"/>
      <c r="SXL4581" s="151"/>
      <c r="SXM4581" s="151"/>
      <c r="SXN4581" s="151"/>
      <c r="SXO4581" s="151"/>
      <c r="SXP4581" s="151"/>
      <c r="SXQ4581" s="151"/>
      <c r="SXR4581" s="151"/>
      <c r="SXS4581" s="151"/>
      <c r="SXT4581" s="151"/>
      <c r="SXU4581" s="151"/>
      <c r="SXV4581" s="151"/>
      <c r="SXW4581" s="151"/>
      <c r="SXX4581" s="151"/>
      <c r="SXY4581" s="151"/>
      <c r="SXZ4581" s="151"/>
      <c r="SYA4581" s="151"/>
      <c r="SYB4581" s="151"/>
      <c r="SYC4581" s="151"/>
      <c r="SYD4581" s="151"/>
      <c r="SYE4581" s="151"/>
      <c r="SYF4581" s="151"/>
      <c r="SYG4581" s="151"/>
      <c r="SYH4581" s="151"/>
      <c r="SYI4581" s="151"/>
      <c r="SYJ4581" s="151"/>
      <c r="SYK4581" s="151"/>
      <c r="SYL4581" s="151"/>
      <c r="SYM4581" s="151"/>
      <c r="SYN4581" s="151"/>
      <c r="SYO4581" s="151"/>
      <c r="SYP4581" s="151"/>
      <c r="SYQ4581" s="151"/>
      <c r="SYR4581" s="151"/>
      <c r="SYS4581" s="151"/>
      <c r="SYT4581" s="151"/>
      <c r="SYU4581" s="151"/>
      <c r="SYV4581" s="151"/>
      <c r="SYW4581" s="151"/>
      <c r="SYX4581" s="151"/>
      <c r="SYY4581" s="151"/>
      <c r="SYZ4581" s="151"/>
      <c r="SZA4581" s="151"/>
      <c r="SZB4581" s="151"/>
      <c r="SZC4581" s="151"/>
      <c r="SZD4581" s="151"/>
      <c r="SZE4581" s="151"/>
      <c r="SZF4581" s="151"/>
      <c r="SZG4581" s="151"/>
      <c r="SZH4581" s="151"/>
      <c r="SZI4581" s="151"/>
      <c r="SZJ4581" s="151"/>
      <c r="SZK4581" s="151"/>
      <c r="SZL4581" s="151"/>
      <c r="SZM4581" s="151"/>
      <c r="SZN4581" s="151"/>
      <c r="SZO4581" s="151"/>
      <c r="SZP4581" s="151"/>
      <c r="SZQ4581" s="151"/>
      <c r="SZR4581" s="151"/>
      <c r="SZS4581" s="151"/>
      <c r="SZT4581" s="151"/>
      <c r="SZU4581" s="151"/>
      <c r="SZV4581" s="151"/>
      <c r="SZW4581" s="151"/>
      <c r="SZX4581" s="151"/>
      <c r="SZY4581" s="151"/>
      <c r="SZZ4581" s="151"/>
      <c r="TAA4581" s="151"/>
      <c r="TAB4581" s="151"/>
      <c r="TAC4581" s="151"/>
      <c r="TAD4581" s="151"/>
      <c r="TAE4581" s="151"/>
      <c r="TAF4581" s="151"/>
      <c r="TAG4581" s="151"/>
      <c r="TAH4581" s="151"/>
      <c r="TAI4581" s="151"/>
      <c r="TAJ4581" s="151"/>
      <c r="TAK4581" s="151"/>
      <c r="TAL4581" s="151"/>
      <c r="TAM4581" s="151"/>
      <c r="TAN4581" s="151"/>
      <c r="TAO4581" s="151"/>
      <c r="TAP4581" s="151"/>
      <c r="TAQ4581" s="151"/>
      <c r="TAR4581" s="151"/>
      <c r="TAS4581" s="151"/>
      <c r="TAT4581" s="151"/>
      <c r="TAU4581" s="151"/>
      <c r="TAV4581" s="151"/>
      <c r="TAW4581" s="151"/>
      <c r="TAX4581" s="151"/>
      <c r="TAY4581" s="151"/>
      <c r="TAZ4581" s="151"/>
      <c r="TBA4581" s="151"/>
      <c r="TBB4581" s="151"/>
      <c r="TBC4581" s="151"/>
      <c r="TBD4581" s="151"/>
      <c r="TBE4581" s="151"/>
      <c r="TBF4581" s="151"/>
      <c r="TBG4581" s="151"/>
      <c r="TBH4581" s="151"/>
      <c r="TBI4581" s="151"/>
      <c r="TBJ4581" s="151"/>
      <c r="TBK4581" s="151"/>
      <c r="TBL4581" s="151"/>
      <c r="TBM4581" s="151"/>
      <c r="TBN4581" s="151"/>
      <c r="TBO4581" s="151"/>
      <c r="TBP4581" s="151"/>
      <c r="TBQ4581" s="151"/>
      <c r="TBR4581" s="151"/>
      <c r="TBS4581" s="151"/>
      <c r="TBT4581" s="151"/>
      <c r="TBU4581" s="151"/>
      <c r="TBV4581" s="151"/>
      <c r="TBW4581" s="151"/>
      <c r="TBX4581" s="151"/>
      <c r="TBY4581" s="151"/>
      <c r="TBZ4581" s="151"/>
      <c r="TCA4581" s="151"/>
      <c r="TCB4581" s="151"/>
      <c r="TCC4581" s="151"/>
      <c r="TCD4581" s="151"/>
      <c r="TCE4581" s="151"/>
      <c r="TCF4581" s="151"/>
      <c r="TCG4581" s="151"/>
      <c r="TCH4581" s="151"/>
      <c r="TCI4581" s="151"/>
      <c r="TCJ4581" s="151"/>
      <c r="TCK4581" s="151"/>
      <c r="TCL4581" s="151"/>
      <c r="TCM4581" s="151"/>
      <c r="TCN4581" s="151"/>
      <c r="TCO4581" s="151"/>
      <c r="TCP4581" s="151"/>
      <c r="TCQ4581" s="151"/>
      <c r="TCR4581" s="151"/>
      <c r="TCS4581" s="151"/>
      <c r="TCT4581" s="151"/>
      <c r="TCU4581" s="151"/>
      <c r="TCV4581" s="151"/>
      <c r="TCW4581" s="151"/>
      <c r="TCX4581" s="151"/>
      <c r="TCY4581" s="151"/>
      <c r="TCZ4581" s="151"/>
      <c r="TDA4581" s="151"/>
      <c r="TDB4581" s="151"/>
      <c r="TDC4581" s="151"/>
      <c r="TDD4581" s="151"/>
      <c r="TDE4581" s="151"/>
      <c r="TDF4581" s="151"/>
      <c r="TDG4581" s="151"/>
      <c r="TDH4581" s="151"/>
      <c r="TDI4581" s="151"/>
      <c r="TDJ4581" s="151"/>
      <c r="TDK4581" s="151"/>
      <c r="TDL4581" s="151"/>
      <c r="TDM4581" s="151"/>
      <c r="TDN4581" s="151"/>
      <c r="TDO4581" s="151"/>
      <c r="TDP4581" s="151"/>
      <c r="TDQ4581" s="151"/>
      <c r="TDR4581" s="151"/>
      <c r="TDS4581" s="151"/>
      <c r="TDT4581" s="151"/>
      <c r="TDU4581" s="151"/>
      <c r="TDV4581" s="151"/>
      <c r="TDW4581" s="151"/>
      <c r="TDX4581" s="151"/>
      <c r="TDY4581" s="151"/>
      <c r="TDZ4581" s="151"/>
      <c r="TEA4581" s="151"/>
      <c r="TEB4581" s="151"/>
      <c r="TEC4581" s="151"/>
      <c r="TED4581" s="151"/>
      <c r="TEE4581" s="151"/>
      <c r="TEF4581" s="151"/>
      <c r="TEG4581" s="151"/>
      <c r="TEH4581" s="151"/>
      <c r="TEI4581" s="151"/>
      <c r="TEJ4581" s="151"/>
      <c r="TEK4581" s="151"/>
      <c r="TEL4581" s="151"/>
      <c r="TEM4581" s="151"/>
      <c r="TEN4581" s="151"/>
      <c r="TEO4581" s="151"/>
      <c r="TEP4581" s="151"/>
      <c r="TEQ4581" s="151"/>
      <c r="TER4581" s="151"/>
      <c r="TES4581" s="151"/>
      <c r="TET4581" s="151"/>
      <c r="TEU4581" s="151"/>
      <c r="TEV4581" s="151"/>
      <c r="TEW4581" s="151"/>
      <c r="TEX4581" s="151"/>
      <c r="TEY4581" s="151"/>
      <c r="TEZ4581" s="151"/>
      <c r="TFA4581" s="151"/>
      <c r="TFB4581" s="151"/>
      <c r="TFC4581" s="151"/>
      <c r="TFD4581" s="151"/>
      <c r="TFE4581" s="151"/>
      <c r="TFF4581" s="151"/>
      <c r="TFG4581" s="151"/>
      <c r="TFH4581" s="151"/>
      <c r="TFI4581" s="151"/>
      <c r="TFJ4581" s="151"/>
      <c r="TFK4581" s="151"/>
      <c r="TFL4581" s="151"/>
      <c r="TFM4581" s="151"/>
      <c r="TFN4581" s="151"/>
      <c r="TFO4581" s="151"/>
      <c r="TFP4581" s="151"/>
      <c r="TFQ4581" s="151"/>
      <c r="TFR4581" s="151"/>
      <c r="TFS4581" s="151"/>
      <c r="TFT4581" s="151"/>
      <c r="TFU4581" s="151"/>
      <c r="TFV4581" s="151"/>
      <c r="TFW4581" s="151"/>
      <c r="TFX4581" s="151"/>
      <c r="TFY4581" s="151"/>
      <c r="TFZ4581" s="151"/>
      <c r="TGA4581" s="151"/>
      <c r="TGB4581" s="151"/>
      <c r="TGC4581" s="151"/>
      <c r="TGD4581" s="151"/>
      <c r="TGE4581" s="151"/>
      <c r="TGF4581" s="151"/>
      <c r="TGG4581" s="151"/>
      <c r="TGH4581" s="151"/>
      <c r="TGI4581" s="151"/>
      <c r="TGJ4581" s="151"/>
      <c r="TGK4581" s="151"/>
      <c r="TGL4581" s="151"/>
      <c r="TGM4581" s="151"/>
      <c r="TGN4581" s="151"/>
      <c r="TGO4581" s="151"/>
      <c r="TGP4581" s="151"/>
      <c r="TGQ4581" s="151"/>
      <c r="TGR4581" s="151"/>
      <c r="TGS4581" s="151"/>
      <c r="TGT4581" s="151"/>
      <c r="TGU4581" s="151"/>
      <c r="TGV4581" s="151"/>
      <c r="TGW4581" s="151"/>
      <c r="TGX4581" s="151"/>
      <c r="TGY4581" s="151"/>
      <c r="TGZ4581" s="151"/>
      <c r="THA4581" s="151"/>
      <c r="THB4581" s="151"/>
      <c r="THC4581" s="151"/>
      <c r="THD4581" s="151"/>
      <c r="THE4581" s="151"/>
      <c r="THF4581" s="151"/>
      <c r="THG4581" s="151"/>
      <c r="THH4581" s="151"/>
      <c r="THI4581" s="151"/>
      <c r="THJ4581" s="151"/>
      <c r="THK4581" s="151"/>
      <c r="THL4581" s="151"/>
      <c r="THM4581" s="151"/>
      <c r="THN4581" s="151"/>
      <c r="THO4581" s="151"/>
      <c r="THP4581" s="151"/>
      <c r="THQ4581" s="151"/>
      <c r="THR4581" s="151"/>
      <c r="THS4581" s="151"/>
      <c r="THT4581" s="151"/>
      <c r="THU4581" s="151"/>
      <c r="THV4581" s="151"/>
      <c r="THW4581" s="151"/>
      <c r="THX4581" s="151"/>
      <c r="THY4581" s="151"/>
      <c r="THZ4581" s="151"/>
      <c r="TIA4581" s="151"/>
      <c r="TIB4581" s="151"/>
      <c r="TIC4581" s="151"/>
      <c r="TID4581" s="151"/>
      <c r="TIE4581" s="151"/>
      <c r="TIF4581" s="151"/>
      <c r="TIG4581" s="151"/>
      <c r="TIH4581" s="151"/>
      <c r="TII4581" s="151"/>
      <c r="TIJ4581" s="151"/>
      <c r="TIK4581" s="151"/>
      <c r="TIL4581" s="151"/>
      <c r="TIM4581" s="151"/>
      <c r="TIN4581" s="151"/>
      <c r="TIO4581" s="151"/>
      <c r="TIP4581" s="151"/>
      <c r="TIQ4581" s="151"/>
      <c r="TIR4581" s="151"/>
      <c r="TIS4581" s="151"/>
      <c r="TIT4581" s="151"/>
      <c r="TIU4581" s="151"/>
      <c r="TIV4581" s="151"/>
      <c r="TIW4581" s="151"/>
      <c r="TIX4581" s="151"/>
      <c r="TIY4581" s="151"/>
      <c r="TIZ4581" s="151"/>
      <c r="TJA4581" s="151"/>
      <c r="TJB4581" s="151"/>
      <c r="TJC4581" s="151"/>
      <c r="TJD4581" s="151"/>
      <c r="TJE4581" s="151"/>
      <c r="TJF4581" s="151"/>
      <c r="TJG4581" s="151"/>
      <c r="TJH4581" s="151"/>
      <c r="TJI4581" s="151"/>
      <c r="TJJ4581" s="151"/>
      <c r="TJK4581" s="151"/>
      <c r="TJL4581" s="151"/>
      <c r="TJM4581" s="151"/>
      <c r="TJN4581" s="151"/>
      <c r="TJO4581" s="151"/>
      <c r="TJP4581" s="151"/>
      <c r="TJQ4581" s="151"/>
      <c r="TJR4581" s="151"/>
      <c r="TJS4581" s="151"/>
      <c r="TJT4581" s="151"/>
      <c r="TJU4581" s="151"/>
      <c r="TJV4581" s="151"/>
      <c r="TJW4581" s="151"/>
      <c r="TJX4581" s="151"/>
      <c r="TJY4581" s="151"/>
      <c r="TJZ4581" s="151"/>
      <c r="TKA4581" s="151"/>
      <c r="TKB4581" s="151"/>
      <c r="TKC4581" s="151"/>
      <c r="TKD4581" s="151"/>
      <c r="TKE4581" s="151"/>
      <c r="TKF4581" s="151"/>
      <c r="TKG4581" s="151"/>
      <c r="TKH4581" s="151"/>
      <c r="TKI4581" s="151"/>
      <c r="TKJ4581" s="151"/>
      <c r="TKK4581" s="151"/>
      <c r="TKL4581" s="151"/>
      <c r="TKM4581" s="151"/>
      <c r="TKN4581" s="151"/>
      <c r="TKO4581" s="151"/>
      <c r="TKP4581" s="151"/>
      <c r="TKQ4581" s="151"/>
      <c r="TKR4581" s="151"/>
      <c r="TKS4581" s="151"/>
      <c r="TKT4581" s="151"/>
      <c r="TKU4581" s="151"/>
      <c r="TKV4581" s="151"/>
      <c r="TKW4581" s="151"/>
      <c r="TKX4581" s="151"/>
      <c r="TKY4581" s="151"/>
      <c r="TKZ4581" s="151"/>
      <c r="TLA4581" s="151"/>
      <c r="TLB4581" s="151"/>
      <c r="TLC4581" s="151"/>
      <c r="TLD4581" s="151"/>
      <c r="TLE4581" s="151"/>
      <c r="TLF4581" s="151"/>
      <c r="TLG4581" s="151"/>
      <c r="TLH4581" s="151"/>
      <c r="TLI4581" s="151"/>
      <c r="TLJ4581" s="151"/>
      <c r="TLK4581" s="151"/>
      <c r="TLL4581" s="151"/>
      <c r="TLM4581" s="151"/>
      <c r="TLN4581" s="151"/>
      <c r="TLO4581" s="151"/>
      <c r="TLP4581" s="151"/>
      <c r="TLQ4581" s="151"/>
      <c r="TLR4581" s="151"/>
      <c r="TLS4581" s="151"/>
      <c r="TLT4581" s="151"/>
      <c r="TLU4581" s="151"/>
      <c r="TLV4581" s="151"/>
      <c r="TLW4581" s="151"/>
      <c r="TLX4581" s="151"/>
      <c r="TLY4581" s="151"/>
      <c r="TLZ4581" s="151"/>
      <c r="TMA4581" s="151"/>
      <c r="TMB4581" s="151"/>
      <c r="TMC4581" s="151"/>
      <c r="TMD4581" s="151"/>
      <c r="TME4581" s="151"/>
      <c r="TMF4581" s="151"/>
      <c r="TMG4581" s="151"/>
      <c r="TMH4581" s="151"/>
      <c r="TMI4581" s="151"/>
      <c r="TMJ4581" s="151"/>
      <c r="TMK4581" s="151"/>
      <c r="TML4581" s="151"/>
      <c r="TMM4581" s="151"/>
      <c r="TMN4581" s="151"/>
      <c r="TMO4581" s="151"/>
      <c r="TMP4581" s="151"/>
      <c r="TMQ4581" s="151"/>
      <c r="TMR4581" s="151"/>
      <c r="TMS4581" s="151"/>
      <c r="TMT4581" s="151"/>
      <c r="TMU4581" s="151"/>
      <c r="TMV4581" s="151"/>
      <c r="TMW4581" s="151"/>
      <c r="TMX4581" s="151"/>
      <c r="TMY4581" s="151"/>
      <c r="TMZ4581" s="151"/>
      <c r="TNA4581" s="151"/>
      <c r="TNB4581" s="151"/>
      <c r="TNC4581" s="151"/>
      <c r="TND4581" s="151"/>
      <c r="TNE4581" s="151"/>
      <c r="TNF4581" s="151"/>
      <c r="TNG4581" s="151"/>
      <c r="TNH4581" s="151"/>
      <c r="TNI4581" s="151"/>
      <c r="TNJ4581" s="151"/>
      <c r="TNK4581" s="151"/>
      <c r="TNL4581" s="151"/>
      <c r="TNM4581" s="151"/>
      <c r="TNN4581" s="151"/>
      <c r="TNO4581" s="151"/>
      <c r="TNP4581" s="151"/>
      <c r="TNQ4581" s="151"/>
      <c r="TNR4581" s="151"/>
      <c r="TNS4581" s="151"/>
      <c r="TNT4581" s="151"/>
      <c r="TNU4581" s="151"/>
      <c r="TNV4581" s="151"/>
      <c r="TNW4581" s="151"/>
      <c r="TNX4581" s="151"/>
      <c r="TNY4581" s="151"/>
      <c r="TNZ4581" s="151"/>
      <c r="TOA4581" s="151"/>
      <c r="TOB4581" s="151"/>
      <c r="TOC4581" s="151"/>
      <c r="TOD4581" s="151"/>
      <c r="TOE4581" s="151"/>
      <c r="TOF4581" s="151"/>
      <c r="TOG4581" s="151"/>
      <c r="TOH4581" s="151"/>
      <c r="TOI4581" s="151"/>
      <c r="TOJ4581" s="151"/>
      <c r="TOK4581" s="151"/>
      <c r="TOL4581" s="151"/>
      <c r="TOM4581" s="151"/>
      <c r="TON4581" s="151"/>
      <c r="TOO4581" s="151"/>
      <c r="TOP4581" s="151"/>
      <c r="TOQ4581" s="151"/>
      <c r="TOR4581" s="151"/>
      <c r="TOS4581" s="151"/>
      <c r="TOT4581" s="151"/>
      <c r="TOU4581" s="151"/>
      <c r="TOV4581" s="151"/>
      <c r="TOW4581" s="151"/>
      <c r="TOX4581" s="151"/>
      <c r="TOY4581" s="151"/>
      <c r="TOZ4581" s="151"/>
      <c r="TPA4581" s="151"/>
      <c r="TPB4581" s="151"/>
      <c r="TPC4581" s="151"/>
      <c r="TPD4581" s="151"/>
      <c r="TPE4581" s="151"/>
      <c r="TPF4581" s="151"/>
      <c r="TPG4581" s="151"/>
      <c r="TPH4581" s="151"/>
      <c r="TPI4581" s="151"/>
      <c r="TPJ4581" s="151"/>
      <c r="TPK4581" s="151"/>
      <c r="TPL4581" s="151"/>
      <c r="TPM4581" s="151"/>
      <c r="TPN4581" s="151"/>
      <c r="TPO4581" s="151"/>
      <c r="TPP4581" s="151"/>
      <c r="TPQ4581" s="151"/>
      <c r="TPR4581" s="151"/>
      <c r="TPS4581" s="151"/>
      <c r="TPT4581" s="151"/>
      <c r="TPU4581" s="151"/>
      <c r="TPV4581" s="151"/>
      <c r="TPW4581" s="151"/>
      <c r="TPX4581" s="151"/>
      <c r="TPY4581" s="151"/>
      <c r="TPZ4581" s="151"/>
      <c r="TQA4581" s="151"/>
      <c r="TQB4581" s="151"/>
      <c r="TQC4581" s="151"/>
      <c r="TQD4581" s="151"/>
      <c r="TQE4581" s="151"/>
      <c r="TQF4581" s="151"/>
      <c r="TQG4581" s="151"/>
      <c r="TQH4581" s="151"/>
      <c r="TQI4581" s="151"/>
      <c r="TQJ4581" s="151"/>
      <c r="TQK4581" s="151"/>
      <c r="TQL4581" s="151"/>
      <c r="TQM4581" s="151"/>
      <c r="TQN4581" s="151"/>
      <c r="TQO4581" s="151"/>
      <c r="TQP4581" s="151"/>
      <c r="TQQ4581" s="151"/>
      <c r="TQR4581" s="151"/>
      <c r="TQS4581" s="151"/>
      <c r="TQT4581" s="151"/>
      <c r="TQU4581" s="151"/>
      <c r="TQV4581" s="151"/>
      <c r="TQW4581" s="151"/>
      <c r="TQX4581" s="151"/>
      <c r="TQY4581" s="151"/>
      <c r="TQZ4581" s="151"/>
      <c r="TRA4581" s="151"/>
      <c r="TRB4581" s="151"/>
      <c r="TRC4581" s="151"/>
      <c r="TRD4581" s="151"/>
      <c r="TRE4581" s="151"/>
      <c r="TRF4581" s="151"/>
      <c r="TRG4581" s="151"/>
      <c r="TRH4581" s="151"/>
      <c r="TRI4581" s="151"/>
      <c r="TRJ4581" s="151"/>
      <c r="TRK4581" s="151"/>
      <c r="TRL4581" s="151"/>
      <c r="TRM4581" s="151"/>
      <c r="TRN4581" s="151"/>
      <c r="TRO4581" s="151"/>
      <c r="TRP4581" s="151"/>
      <c r="TRQ4581" s="151"/>
      <c r="TRR4581" s="151"/>
      <c r="TRS4581" s="151"/>
      <c r="TRT4581" s="151"/>
      <c r="TRU4581" s="151"/>
      <c r="TRV4581" s="151"/>
      <c r="TRW4581" s="151"/>
      <c r="TRX4581" s="151"/>
      <c r="TRY4581" s="151"/>
      <c r="TRZ4581" s="151"/>
      <c r="TSA4581" s="151"/>
      <c r="TSB4581" s="151"/>
      <c r="TSC4581" s="151"/>
      <c r="TSD4581" s="151"/>
      <c r="TSE4581" s="151"/>
      <c r="TSF4581" s="151"/>
      <c r="TSG4581" s="151"/>
      <c r="TSH4581" s="151"/>
      <c r="TSI4581" s="151"/>
      <c r="TSJ4581" s="151"/>
      <c r="TSK4581" s="151"/>
      <c r="TSL4581" s="151"/>
      <c r="TSM4581" s="151"/>
      <c r="TSN4581" s="151"/>
      <c r="TSO4581" s="151"/>
      <c r="TSP4581" s="151"/>
      <c r="TSQ4581" s="151"/>
      <c r="TSR4581" s="151"/>
      <c r="TSS4581" s="151"/>
      <c r="TST4581" s="151"/>
      <c r="TSU4581" s="151"/>
      <c r="TSV4581" s="151"/>
      <c r="TSW4581" s="151"/>
      <c r="TSX4581" s="151"/>
      <c r="TSY4581" s="151"/>
      <c r="TSZ4581" s="151"/>
      <c r="TTA4581" s="151"/>
      <c r="TTB4581" s="151"/>
      <c r="TTC4581" s="151"/>
      <c r="TTD4581" s="151"/>
      <c r="TTE4581" s="151"/>
      <c r="TTF4581" s="151"/>
      <c r="TTG4581" s="151"/>
      <c r="TTH4581" s="151"/>
      <c r="TTI4581" s="151"/>
      <c r="TTJ4581" s="151"/>
      <c r="TTK4581" s="151"/>
      <c r="TTL4581" s="151"/>
      <c r="TTM4581" s="151"/>
      <c r="TTN4581" s="151"/>
      <c r="TTO4581" s="151"/>
      <c r="TTP4581" s="151"/>
      <c r="TTQ4581" s="151"/>
      <c r="TTR4581" s="151"/>
      <c r="TTS4581" s="151"/>
      <c r="TTT4581" s="151"/>
      <c r="TTU4581" s="151"/>
      <c r="TTV4581" s="151"/>
      <c r="TTW4581" s="151"/>
      <c r="TTX4581" s="151"/>
      <c r="TTY4581" s="151"/>
      <c r="TTZ4581" s="151"/>
      <c r="TUA4581" s="151"/>
      <c r="TUB4581" s="151"/>
      <c r="TUC4581" s="151"/>
      <c r="TUD4581" s="151"/>
      <c r="TUE4581" s="151"/>
      <c r="TUF4581" s="151"/>
      <c r="TUG4581" s="151"/>
      <c r="TUH4581" s="151"/>
      <c r="TUI4581" s="151"/>
      <c r="TUJ4581" s="151"/>
      <c r="TUK4581" s="151"/>
      <c r="TUL4581" s="151"/>
      <c r="TUM4581" s="151"/>
      <c r="TUN4581" s="151"/>
      <c r="TUO4581" s="151"/>
      <c r="TUP4581" s="151"/>
      <c r="TUQ4581" s="151"/>
      <c r="TUR4581" s="151"/>
      <c r="TUS4581" s="151"/>
      <c r="TUT4581" s="151"/>
      <c r="TUU4581" s="151"/>
      <c r="TUV4581" s="151"/>
      <c r="TUW4581" s="151"/>
      <c r="TUX4581" s="151"/>
      <c r="TUY4581" s="151"/>
      <c r="TUZ4581" s="151"/>
      <c r="TVA4581" s="151"/>
      <c r="TVB4581" s="151"/>
      <c r="TVC4581" s="151"/>
      <c r="TVD4581" s="151"/>
      <c r="TVE4581" s="151"/>
      <c r="TVF4581" s="151"/>
      <c r="TVG4581" s="151"/>
      <c r="TVH4581" s="151"/>
      <c r="TVI4581" s="151"/>
      <c r="TVJ4581" s="151"/>
      <c r="TVK4581" s="151"/>
      <c r="TVL4581" s="151"/>
      <c r="TVM4581" s="151"/>
      <c r="TVN4581" s="151"/>
      <c r="TVO4581" s="151"/>
      <c r="TVP4581" s="151"/>
      <c r="TVQ4581" s="151"/>
      <c r="TVR4581" s="151"/>
      <c r="TVS4581" s="151"/>
      <c r="TVT4581" s="151"/>
      <c r="TVU4581" s="151"/>
      <c r="TVV4581" s="151"/>
      <c r="TVW4581" s="151"/>
      <c r="TVX4581" s="151"/>
      <c r="TVY4581" s="151"/>
      <c r="TVZ4581" s="151"/>
      <c r="TWA4581" s="151"/>
      <c r="TWB4581" s="151"/>
      <c r="TWC4581" s="151"/>
      <c r="TWD4581" s="151"/>
      <c r="TWE4581" s="151"/>
      <c r="TWF4581" s="151"/>
      <c r="TWG4581" s="151"/>
      <c r="TWH4581" s="151"/>
      <c r="TWI4581" s="151"/>
      <c r="TWJ4581" s="151"/>
      <c r="TWK4581" s="151"/>
      <c r="TWL4581" s="151"/>
      <c r="TWM4581" s="151"/>
      <c r="TWN4581" s="151"/>
      <c r="TWO4581" s="151"/>
      <c r="TWP4581" s="151"/>
      <c r="TWQ4581" s="151"/>
      <c r="TWR4581" s="151"/>
      <c r="TWS4581" s="151"/>
      <c r="TWT4581" s="151"/>
      <c r="TWU4581" s="151"/>
      <c r="TWV4581" s="151"/>
      <c r="TWW4581" s="151"/>
      <c r="TWX4581" s="151"/>
      <c r="TWY4581" s="151"/>
      <c r="TWZ4581" s="151"/>
      <c r="TXA4581" s="151"/>
      <c r="TXB4581" s="151"/>
      <c r="TXC4581" s="151"/>
      <c r="TXD4581" s="151"/>
      <c r="TXE4581" s="151"/>
      <c r="TXF4581" s="151"/>
      <c r="TXG4581" s="151"/>
      <c r="TXH4581" s="151"/>
      <c r="TXI4581" s="151"/>
      <c r="TXJ4581" s="151"/>
      <c r="TXK4581" s="151"/>
      <c r="TXL4581" s="151"/>
      <c r="TXM4581" s="151"/>
      <c r="TXN4581" s="151"/>
      <c r="TXO4581" s="151"/>
      <c r="TXP4581" s="151"/>
      <c r="TXQ4581" s="151"/>
      <c r="TXR4581" s="151"/>
      <c r="TXS4581" s="151"/>
      <c r="TXT4581" s="151"/>
      <c r="TXU4581" s="151"/>
      <c r="TXV4581" s="151"/>
      <c r="TXW4581" s="151"/>
      <c r="TXX4581" s="151"/>
      <c r="TXY4581" s="151"/>
      <c r="TXZ4581" s="151"/>
      <c r="TYA4581" s="151"/>
      <c r="TYB4581" s="151"/>
      <c r="TYC4581" s="151"/>
      <c r="TYD4581" s="151"/>
      <c r="TYE4581" s="151"/>
      <c r="TYF4581" s="151"/>
      <c r="TYG4581" s="151"/>
      <c r="TYH4581" s="151"/>
      <c r="TYI4581" s="151"/>
      <c r="TYJ4581" s="151"/>
      <c r="TYK4581" s="151"/>
      <c r="TYL4581" s="151"/>
      <c r="TYM4581" s="151"/>
      <c r="TYN4581" s="151"/>
      <c r="TYO4581" s="151"/>
      <c r="TYP4581" s="151"/>
      <c r="TYQ4581" s="151"/>
      <c r="TYR4581" s="151"/>
      <c r="TYS4581" s="151"/>
      <c r="TYT4581" s="151"/>
      <c r="TYU4581" s="151"/>
      <c r="TYV4581" s="151"/>
      <c r="TYW4581" s="151"/>
      <c r="TYX4581" s="151"/>
      <c r="TYY4581" s="151"/>
      <c r="TYZ4581" s="151"/>
      <c r="TZA4581" s="151"/>
      <c r="TZB4581" s="151"/>
      <c r="TZC4581" s="151"/>
      <c r="TZD4581" s="151"/>
      <c r="TZE4581" s="151"/>
      <c r="TZF4581" s="151"/>
      <c r="TZG4581" s="151"/>
      <c r="TZH4581" s="151"/>
      <c r="TZI4581" s="151"/>
      <c r="TZJ4581" s="151"/>
      <c r="TZK4581" s="151"/>
      <c r="TZL4581" s="151"/>
      <c r="TZM4581" s="151"/>
      <c r="TZN4581" s="151"/>
      <c r="TZO4581" s="151"/>
      <c r="TZP4581" s="151"/>
      <c r="TZQ4581" s="151"/>
      <c r="TZR4581" s="151"/>
      <c r="TZS4581" s="151"/>
      <c r="TZT4581" s="151"/>
      <c r="TZU4581" s="151"/>
      <c r="TZV4581" s="151"/>
      <c r="TZW4581" s="151"/>
      <c r="TZX4581" s="151"/>
      <c r="TZY4581" s="151"/>
      <c r="TZZ4581" s="151"/>
      <c r="UAA4581" s="151"/>
      <c r="UAB4581" s="151"/>
      <c r="UAC4581" s="151"/>
      <c r="UAD4581" s="151"/>
      <c r="UAE4581" s="151"/>
      <c r="UAF4581" s="151"/>
      <c r="UAG4581" s="151"/>
      <c r="UAH4581" s="151"/>
      <c r="UAI4581" s="151"/>
      <c r="UAJ4581" s="151"/>
      <c r="UAK4581" s="151"/>
      <c r="UAL4581" s="151"/>
      <c r="UAM4581" s="151"/>
      <c r="UAN4581" s="151"/>
      <c r="UAO4581" s="151"/>
      <c r="UAP4581" s="151"/>
      <c r="UAQ4581" s="151"/>
      <c r="UAR4581" s="151"/>
      <c r="UAS4581" s="151"/>
      <c r="UAT4581" s="151"/>
      <c r="UAU4581" s="151"/>
      <c r="UAV4581" s="151"/>
      <c r="UAW4581" s="151"/>
      <c r="UAX4581" s="151"/>
      <c r="UAY4581" s="151"/>
      <c r="UAZ4581" s="151"/>
      <c r="UBA4581" s="151"/>
      <c r="UBB4581" s="151"/>
      <c r="UBC4581" s="151"/>
      <c r="UBD4581" s="151"/>
      <c r="UBE4581" s="151"/>
      <c r="UBF4581" s="151"/>
      <c r="UBG4581" s="151"/>
      <c r="UBH4581" s="151"/>
      <c r="UBI4581" s="151"/>
      <c r="UBJ4581" s="151"/>
      <c r="UBK4581" s="151"/>
      <c r="UBL4581" s="151"/>
      <c r="UBM4581" s="151"/>
      <c r="UBN4581" s="151"/>
      <c r="UBO4581" s="151"/>
      <c r="UBP4581" s="151"/>
      <c r="UBQ4581" s="151"/>
      <c r="UBR4581" s="151"/>
      <c r="UBS4581" s="151"/>
      <c r="UBT4581" s="151"/>
      <c r="UBU4581" s="151"/>
      <c r="UBV4581" s="151"/>
      <c r="UBW4581" s="151"/>
      <c r="UBX4581" s="151"/>
      <c r="UBY4581" s="151"/>
      <c r="UBZ4581" s="151"/>
      <c r="UCA4581" s="151"/>
      <c r="UCB4581" s="151"/>
      <c r="UCC4581" s="151"/>
      <c r="UCD4581" s="151"/>
      <c r="UCE4581" s="151"/>
      <c r="UCF4581" s="151"/>
      <c r="UCG4581" s="151"/>
      <c r="UCH4581" s="151"/>
      <c r="UCI4581" s="151"/>
      <c r="UCJ4581" s="151"/>
      <c r="UCK4581" s="151"/>
      <c r="UCL4581" s="151"/>
      <c r="UCM4581" s="151"/>
      <c r="UCN4581" s="151"/>
      <c r="UCO4581" s="151"/>
      <c r="UCP4581" s="151"/>
      <c r="UCQ4581" s="151"/>
      <c r="UCR4581" s="151"/>
      <c r="UCS4581" s="151"/>
      <c r="UCT4581" s="151"/>
      <c r="UCU4581" s="151"/>
      <c r="UCV4581" s="151"/>
      <c r="UCW4581" s="151"/>
      <c r="UCX4581" s="151"/>
      <c r="UCY4581" s="151"/>
      <c r="UCZ4581" s="151"/>
      <c r="UDA4581" s="151"/>
      <c r="UDB4581" s="151"/>
      <c r="UDC4581" s="151"/>
      <c r="UDD4581" s="151"/>
      <c r="UDE4581" s="151"/>
      <c r="UDF4581" s="151"/>
      <c r="UDG4581" s="151"/>
      <c r="UDH4581" s="151"/>
      <c r="UDI4581" s="151"/>
      <c r="UDJ4581" s="151"/>
      <c r="UDK4581" s="151"/>
      <c r="UDL4581" s="151"/>
      <c r="UDM4581" s="151"/>
      <c r="UDN4581" s="151"/>
      <c r="UDO4581" s="151"/>
      <c r="UDP4581" s="151"/>
      <c r="UDQ4581" s="151"/>
      <c r="UDR4581" s="151"/>
      <c r="UDS4581" s="151"/>
      <c r="UDT4581" s="151"/>
      <c r="UDU4581" s="151"/>
      <c r="UDV4581" s="151"/>
      <c r="UDW4581" s="151"/>
      <c r="UDX4581" s="151"/>
      <c r="UDY4581" s="151"/>
      <c r="UDZ4581" s="151"/>
      <c r="UEA4581" s="151"/>
      <c r="UEB4581" s="151"/>
      <c r="UEC4581" s="151"/>
      <c r="UED4581" s="151"/>
      <c r="UEE4581" s="151"/>
      <c r="UEF4581" s="151"/>
      <c r="UEG4581" s="151"/>
      <c r="UEH4581" s="151"/>
      <c r="UEI4581" s="151"/>
      <c r="UEJ4581" s="151"/>
      <c r="UEK4581" s="151"/>
      <c r="UEL4581" s="151"/>
      <c r="UEM4581" s="151"/>
      <c r="UEN4581" s="151"/>
      <c r="UEO4581" s="151"/>
      <c r="UEP4581" s="151"/>
      <c r="UEQ4581" s="151"/>
      <c r="UER4581" s="151"/>
      <c r="UES4581" s="151"/>
      <c r="UET4581" s="151"/>
      <c r="UEU4581" s="151"/>
      <c r="UEV4581" s="151"/>
      <c r="UEW4581" s="151"/>
      <c r="UEX4581" s="151"/>
      <c r="UEY4581" s="151"/>
      <c r="UEZ4581" s="151"/>
      <c r="UFA4581" s="151"/>
      <c r="UFB4581" s="151"/>
      <c r="UFC4581" s="151"/>
      <c r="UFD4581" s="151"/>
      <c r="UFE4581" s="151"/>
      <c r="UFF4581" s="151"/>
      <c r="UFG4581" s="151"/>
      <c r="UFH4581" s="151"/>
      <c r="UFI4581" s="151"/>
      <c r="UFJ4581" s="151"/>
      <c r="UFK4581" s="151"/>
      <c r="UFL4581" s="151"/>
      <c r="UFM4581" s="151"/>
      <c r="UFN4581" s="151"/>
      <c r="UFO4581" s="151"/>
      <c r="UFP4581" s="151"/>
      <c r="UFQ4581" s="151"/>
      <c r="UFR4581" s="151"/>
      <c r="UFS4581" s="151"/>
      <c r="UFT4581" s="151"/>
      <c r="UFU4581" s="151"/>
      <c r="UFV4581" s="151"/>
      <c r="UFW4581" s="151"/>
      <c r="UFX4581" s="151"/>
      <c r="UFY4581" s="151"/>
      <c r="UFZ4581" s="151"/>
      <c r="UGA4581" s="151"/>
      <c r="UGB4581" s="151"/>
      <c r="UGC4581" s="151"/>
      <c r="UGD4581" s="151"/>
      <c r="UGE4581" s="151"/>
      <c r="UGF4581" s="151"/>
      <c r="UGG4581" s="151"/>
      <c r="UGH4581" s="151"/>
      <c r="UGI4581" s="151"/>
      <c r="UGJ4581" s="151"/>
      <c r="UGK4581" s="151"/>
      <c r="UGL4581" s="151"/>
      <c r="UGM4581" s="151"/>
      <c r="UGN4581" s="151"/>
      <c r="UGO4581" s="151"/>
      <c r="UGP4581" s="151"/>
      <c r="UGQ4581" s="151"/>
      <c r="UGR4581" s="151"/>
      <c r="UGS4581" s="151"/>
      <c r="UGT4581" s="151"/>
      <c r="UGU4581" s="151"/>
      <c r="UGV4581" s="151"/>
      <c r="UGW4581" s="151"/>
      <c r="UGX4581" s="151"/>
      <c r="UGY4581" s="151"/>
      <c r="UGZ4581" s="151"/>
      <c r="UHA4581" s="151"/>
      <c r="UHB4581" s="151"/>
      <c r="UHC4581" s="151"/>
      <c r="UHD4581" s="151"/>
      <c r="UHE4581" s="151"/>
      <c r="UHF4581" s="151"/>
      <c r="UHG4581" s="151"/>
      <c r="UHH4581" s="151"/>
      <c r="UHI4581" s="151"/>
      <c r="UHJ4581" s="151"/>
      <c r="UHK4581" s="151"/>
      <c r="UHL4581" s="151"/>
      <c r="UHM4581" s="151"/>
      <c r="UHN4581" s="151"/>
      <c r="UHO4581" s="151"/>
      <c r="UHP4581" s="151"/>
      <c r="UHQ4581" s="151"/>
      <c r="UHR4581" s="151"/>
      <c r="UHS4581" s="151"/>
      <c r="UHT4581" s="151"/>
      <c r="UHU4581" s="151"/>
      <c r="UHV4581" s="151"/>
      <c r="UHW4581" s="151"/>
      <c r="UHX4581" s="151"/>
      <c r="UHY4581" s="151"/>
      <c r="UHZ4581" s="151"/>
      <c r="UIA4581" s="151"/>
      <c r="UIB4581" s="151"/>
      <c r="UIC4581" s="151"/>
      <c r="UID4581" s="151"/>
      <c r="UIE4581" s="151"/>
      <c r="UIF4581" s="151"/>
      <c r="UIG4581" s="151"/>
      <c r="UIH4581" s="151"/>
      <c r="UII4581" s="151"/>
      <c r="UIJ4581" s="151"/>
      <c r="UIK4581" s="151"/>
      <c r="UIL4581" s="151"/>
      <c r="UIM4581" s="151"/>
      <c r="UIN4581" s="151"/>
      <c r="UIO4581" s="151"/>
      <c r="UIP4581" s="151"/>
      <c r="UIQ4581" s="151"/>
      <c r="UIR4581" s="151"/>
      <c r="UIS4581" s="151"/>
      <c r="UIT4581" s="151"/>
      <c r="UIU4581" s="151"/>
      <c r="UIV4581" s="151"/>
      <c r="UIW4581" s="151"/>
      <c r="UIX4581" s="151"/>
      <c r="UIY4581" s="151"/>
      <c r="UIZ4581" s="151"/>
      <c r="UJA4581" s="151"/>
      <c r="UJB4581" s="151"/>
      <c r="UJC4581" s="151"/>
      <c r="UJD4581" s="151"/>
      <c r="UJE4581" s="151"/>
      <c r="UJF4581" s="151"/>
      <c r="UJG4581" s="151"/>
      <c r="UJH4581" s="151"/>
      <c r="UJI4581" s="151"/>
      <c r="UJJ4581" s="151"/>
      <c r="UJK4581" s="151"/>
      <c r="UJL4581" s="151"/>
      <c r="UJM4581" s="151"/>
      <c r="UJN4581" s="151"/>
      <c r="UJO4581" s="151"/>
      <c r="UJP4581" s="151"/>
      <c r="UJQ4581" s="151"/>
      <c r="UJR4581" s="151"/>
      <c r="UJS4581" s="151"/>
      <c r="UJT4581" s="151"/>
      <c r="UJU4581" s="151"/>
      <c r="UJV4581" s="151"/>
      <c r="UJW4581" s="151"/>
      <c r="UJX4581" s="151"/>
      <c r="UJY4581" s="151"/>
      <c r="UJZ4581" s="151"/>
      <c r="UKA4581" s="151"/>
      <c r="UKB4581" s="151"/>
      <c r="UKC4581" s="151"/>
      <c r="UKD4581" s="151"/>
      <c r="UKE4581" s="151"/>
      <c r="UKF4581" s="151"/>
      <c r="UKG4581" s="151"/>
      <c r="UKH4581" s="151"/>
      <c r="UKI4581" s="151"/>
      <c r="UKJ4581" s="151"/>
      <c r="UKK4581" s="151"/>
      <c r="UKL4581" s="151"/>
      <c r="UKM4581" s="151"/>
      <c r="UKN4581" s="151"/>
      <c r="UKO4581" s="151"/>
      <c r="UKP4581" s="151"/>
      <c r="UKQ4581" s="151"/>
      <c r="UKR4581" s="151"/>
      <c r="UKS4581" s="151"/>
      <c r="UKT4581" s="151"/>
      <c r="UKU4581" s="151"/>
      <c r="UKV4581" s="151"/>
      <c r="UKW4581" s="151"/>
      <c r="UKX4581" s="151"/>
      <c r="UKY4581" s="151"/>
      <c r="UKZ4581" s="151"/>
      <c r="ULA4581" s="151"/>
      <c r="ULB4581" s="151"/>
      <c r="ULC4581" s="151"/>
      <c r="ULD4581" s="151"/>
      <c r="ULE4581" s="151"/>
      <c r="ULF4581" s="151"/>
      <c r="ULG4581" s="151"/>
      <c r="ULH4581" s="151"/>
      <c r="ULI4581" s="151"/>
      <c r="ULJ4581" s="151"/>
      <c r="ULK4581" s="151"/>
      <c r="ULL4581" s="151"/>
      <c r="ULM4581" s="151"/>
      <c r="ULN4581" s="151"/>
      <c r="ULO4581" s="151"/>
      <c r="ULP4581" s="151"/>
      <c r="ULQ4581" s="151"/>
      <c r="ULR4581" s="151"/>
      <c r="ULS4581" s="151"/>
      <c r="ULT4581" s="151"/>
      <c r="ULU4581" s="151"/>
      <c r="ULV4581" s="151"/>
      <c r="ULW4581" s="151"/>
      <c r="ULX4581" s="151"/>
      <c r="ULY4581" s="151"/>
      <c r="ULZ4581" s="151"/>
      <c r="UMA4581" s="151"/>
      <c r="UMB4581" s="151"/>
      <c r="UMC4581" s="151"/>
      <c r="UMD4581" s="151"/>
      <c r="UME4581" s="151"/>
      <c r="UMF4581" s="151"/>
      <c r="UMG4581" s="151"/>
      <c r="UMH4581" s="151"/>
      <c r="UMI4581" s="151"/>
      <c r="UMJ4581" s="151"/>
      <c r="UMK4581" s="151"/>
      <c r="UML4581" s="151"/>
      <c r="UMM4581" s="151"/>
      <c r="UMN4581" s="151"/>
      <c r="UMO4581" s="151"/>
      <c r="UMP4581" s="151"/>
      <c r="UMQ4581" s="151"/>
      <c r="UMR4581" s="151"/>
      <c r="UMS4581" s="151"/>
      <c r="UMT4581" s="151"/>
      <c r="UMU4581" s="151"/>
      <c r="UMV4581" s="151"/>
      <c r="UMW4581" s="151"/>
      <c r="UMX4581" s="151"/>
      <c r="UMY4581" s="151"/>
      <c r="UMZ4581" s="151"/>
      <c r="UNA4581" s="151"/>
      <c r="UNB4581" s="151"/>
      <c r="UNC4581" s="151"/>
      <c r="UND4581" s="151"/>
      <c r="UNE4581" s="151"/>
      <c r="UNF4581" s="151"/>
      <c r="UNG4581" s="151"/>
      <c r="UNH4581" s="151"/>
      <c r="UNI4581" s="151"/>
      <c r="UNJ4581" s="151"/>
      <c r="UNK4581" s="151"/>
      <c r="UNL4581" s="151"/>
      <c r="UNM4581" s="151"/>
      <c r="UNN4581" s="151"/>
      <c r="UNO4581" s="151"/>
      <c r="UNP4581" s="151"/>
      <c r="UNQ4581" s="151"/>
      <c r="UNR4581" s="151"/>
      <c r="UNS4581" s="151"/>
      <c r="UNT4581" s="151"/>
      <c r="UNU4581" s="151"/>
      <c r="UNV4581" s="151"/>
      <c r="UNW4581" s="151"/>
      <c r="UNX4581" s="151"/>
      <c r="UNY4581" s="151"/>
      <c r="UNZ4581" s="151"/>
      <c r="UOA4581" s="151"/>
      <c r="UOB4581" s="151"/>
      <c r="UOC4581" s="151"/>
      <c r="UOD4581" s="151"/>
      <c r="UOE4581" s="151"/>
      <c r="UOF4581" s="151"/>
      <c r="UOG4581" s="151"/>
      <c r="UOH4581" s="151"/>
      <c r="UOI4581" s="151"/>
      <c r="UOJ4581" s="151"/>
      <c r="UOK4581" s="151"/>
      <c r="UOL4581" s="151"/>
      <c r="UOM4581" s="151"/>
      <c r="UON4581" s="151"/>
      <c r="UOO4581" s="151"/>
      <c r="UOP4581" s="151"/>
      <c r="UOQ4581" s="151"/>
      <c r="UOR4581" s="151"/>
      <c r="UOS4581" s="151"/>
      <c r="UOT4581" s="151"/>
      <c r="UOU4581" s="151"/>
      <c r="UOV4581" s="151"/>
      <c r="UOW4581" s="151"/>
      <c r="UOX4581" s="151"/>
      <c r="UOY4581" s="151"/>
      <c r="UOZ4581" s="151"/>
      <c r="UPA4581" s="151"/>
      <c r="UPB4581" s="151"/>
      <c r="UPC4581" s="151"/>
      <c r="UPD4581" s="151"/>
      <c r="UPE4581" s="151"/>
      <c r="UPF4581" s="151"/>
      <c r="UPG4581" s="151"/>
      <c r="UPH4581" s="151"/>
      <c r="UPI4581" s="151"/>
      <c r="UPJ4581" s="151"/>
      <c r="UPK4581" s="151"/>
      <c r="UPL4581" s="151"/>
      <c r="UPM4581" s="151"/>
      <c r="UPN4581" s="151"/>
      <c r="UPO4581" s="151"/>
      <c r="UPP4581" s="151"/>
      <c r="UPQ4581" s="151"/>
      <c r="UPR4581" s="151"/>
      <c r="UPS4581" s="151"/>
      <c r="UPT4581" s="151"/>
      <c r="UPU4581" s="151"/>
      <c r="UPV4581" s="151"/>
      <c r="UPW4581" s="151"/>
      <c r="UPX4581" s="151"/>
      <c r="UPY4581" s="151"/>
      <c r="UPZ4581" s="151"/>
      <c r="UQA4581" s="151"/>
      <c r="UQB4581" s="151"/>
      <c r="UQC4581" s="151"/>
      <c r="UQD4581" s="151"/>
      <c r="UQE4581" s="151"/>
      <c r="UQF4581" s="151"/>
      <c r="UQG4581" s="151"/>
      <c r="UQH4581" s="151"/>
      <c r="UQI4581" s="151"/>
      <c r="UQJ4581" s="151"/>
      <c r="UQK4581" s="151"/>
      <c r="UQL4581" s="151"/>
      <c r="UQM4581" s="151"/>
      <c r="UQN4581" s="151"/>
      <c r="UQO4581" s="151"/>
      <c r="UQP4581" s="151"/>
      <c r="UQQ4581" s="151"/>
      <c r="UQR4581" s="151"/>
      <c r="UQS4581" s="151"/>
      <c r="UQT4581" s="151"/>
      <c r="UQU4581" s="151"/>
      <c r="UQV4581" s="151"/>
      <c r="UQW4581" s="151"/>
      <c r="UQX4581" s="151"/>
      <c r="UQY4581" s="151"/>
      <c r="UQZ4581" s="151"/>
      <c r="URA4581" s="151"/>
      <c r="URB4581" s="151"/>
      <c r="URC4581" s="151"/>
      <c r="URD4581" s="151"/>
      <c r="URE4581" s="151"/>
      <c r="URF4581" s="151"/>
      <c r="URG4581" s="151"/>
      <c r="URH4581" s="151"/>
      <c r="URI4581" s="151"/>
      <c r="URJ4581" s="151"/>
      <c r="URK4581" s="151"/>
      <c r="URL4581" s="151"/>
      <c r="URM4581" s="151"/>
      <c r="URN4581" s="151"/>
      <c r="URO4581" s="151"/>
      <c r="URP4581" s="151"/>
      <c r="URQ4581" s="151"/>
      <c r="URR4581" s="151"/>
      <c r="URS4581" s="151"/>
      <c r="URT4581" s="151"/>
      <c r="URU4581" s="151"/>
      <c r="URV4581" s="151"/>
      <c r="URW4581" s="151"/>
      <c r="URX4581" s="151"/>
      <c r="URY4581" s="151"/>
      <c r="URZ4581" s="151"/>
      <c r="USA4581" s="151"/>
      <c r="USB4581" s="151"/>
      <c r="USC4581" s="151"/>
      <c r="USD4581" s="151"/>
      <c r="USE4581" s="151"/>
      <c r="USF4581" s="151"/>
      <c r="USG4581" s="151"/>
      <c r="USH4581" s="151"/>
      <c r="USI4581" s="151"/>
      <c r="USJ4581" s="151"/>
      <c r="USK4581" s="151"/>
      <c r="USL4581" s="151"/>
      <c r="USM4581" s="151"/>
      <c r="USN4581" s="151"/>
      <c r="USO4581" s="151"/>
      <c r="USP4581" s="151"/>
      <c r="USQ4581" s="151"/>
      <c r="USR4581" s="151"/>
      <c r="USS4581" s="151"/>
      <c r="UST4581" s="151"/>
      <c r="USU4581" s="151"/>
      <c r="USV4581" s="151"/>
      <c r="USW4581" s="151"/>
      <c r="USX4581" s="151"/>
      <c r="USY4581" s="151"/>
      <c r="USZ4581" s="151"/>
      <c r="UTA4581" s="151"/>
      <c r="UTB4581" s="151"/>
      <c r="UTC4581" s="151"/>
      <c r="UTD4581" s="151"/>
      <c r="UTE4581" s="151"/>
      <c r="UTF4581" s="151"/>
      <c r="UTG4581" s="151"/>
      <c r="UTH4581" s="151"/>
      <c r="UTI4581" s="151"/>
      <c r="UTJ4581" s="151"/>
      <c r="UTK4581" s="151"/>
      <c r="UTL4581" s="151"/>
      <c r="UTM4581" s="151"/>
      <c r="UTN4581" s="151"/>
      <c r="UTO4581" s="151"/>
      <c r="UTP4581" s="151"/>
      <c r="UTQ4581" s="151"/>
      <c r="UTR4581" s="151"/>
      <c r="UTS4581" s="151"/>
      <c r="UTT4581" s="151"/>
      <c r="UTU4581" s="151"/>
      <c r="UTV4581" s="151"/>
      <c r="UTW4581" s="151"/>
      <c r="UTX4581" s="151"/>
      <c r="UTY4581" s="151"/>
      <c r="UTZ4581" s="151"/>
      <c r="UUA4581" s="151"/>
      <c r="UUB4581" s="151"/>
      <c r="UUC4581" s="151"/>
      <c r="UUD4581" s="151"/>
      <c r="UUE4581" s="151"/>
      <c r="UUF4581" s="151"/>
      <c r="UUG4581" s="151"/>
      <c r="UUH4581" s="151"/>
      <c r="UUI4581" s="151"/>
      <c r="UUJ4581" s="151"/>
      <c r="UUK4581" s="151"/>
      <c r="UUL4581" s="151"/>
      <c r="UUM4581" s="151"/>
      <c r="UUN4581" s="151"/>
      <c r="UUO4581" s="151"/>
      <c r="UUP4581" s="151"/>
      <c r="UUQ4581" s="151"/>
      <c r="UUR4581" s="151"/>
      <c r="UUS4581" s="151"/>
      <c r="UUT4581" s="151"/>
      <c r="UUU4581" s="151"/>
      <c r="UUV4581" s="151"/>
      <c r="UUW4581" s="151"/>
      <c r="UUX4581" s="151"/>
      <c r="UUY4581" s="151"/>
      <c r="UUZ4581" s="151"/>
      <c r="UVA4581" s="151"/>
      <c r="UVB4581" s="151"/>
      <c r="UVC4581" s="151"/>
      <c r="UVD4581" s="151"/>
      <c r="UVE4581" s="151"/>
      <c r="UVF4581" s="151"/>
      <c r="UVG4581" s="151"/>
      <c r="UVH4581" s="151"/>
      <c r="UVI4581" s="151"/>
      <c r="UVJ4581" s="151"/>
      <c r="UVK4581" s="151"/>
      <c r="UVL4581" s="151"/>
      <c r="UVM4581" s="151"/>
      <c r="UVN4581" s="151"/>
      <c r="UVO4581" s="151"/>
      <c r="UVP4581" s="151"/>
      <c r="UVQ4581" s="151"/>
      <c r="UVR4581" s="151"/>
      <c r="UVS4581" s="151"/>
      <c r="UVT4581" s="151"/>
      <c r="UVU4581" s="151"/>
      <c r="UVV4581" s="151"/>
      <c r="UVW4581" s="151"/>
      <c r="UVX4581" s="151"/>
      <c r="UVY4581" s="151"/>
      <c r="UVZ4581" s="151"/>
      <c r="UWA4581" s="151"/>
      <c r="UWB4581" s="151"/>
      <c r="UWC4581" s="151"/>
      <c r="UWD4581" s="151"/>
      <c r="UWE4581" s="151"/>
      <c r="UWF4581" s="151"/>
      <c r="UWG4581" s="151"/>
      <c r="UWH4581" s="151"/>
      <c r="UWI4581" s="151"/>
      <c r="UWJ4581" s="151"/>
      <c r="UWK4581" s="151"/>
      <c r="UWL4581" s="151"/>
      <c r="UWM4581" s="151"/>
      <c r="UWN4581" s="151"/>
      <c r="UWO4581" s="151"/>
      <c r="UWP4581" s="151"/>
      <c r="UWQ4581" s="151"/>
      <c r="UWR4581" s="151"/>
      <c r="UWS4581" s="151"/>
      <c r="UWT4581" s="151"/>
      <c r="UWU4581" s="151"/>
      <c r="UWV4581" s="151"/>
      <c r="UWW4581" s="151"/>
      <c r="UWX4581" s="151"/>
      <c r="UWY4581" s="151"/>
      <c r="UWZ4581" s="151"/>
      <c r="UXA4581" s="151"/>
      <c r="UXB4581" s="151"/>
      <c r="UXC4581" s="151"/>
      <c r="UXD4581" s="151"/>
      <c r="UXE4581" s="151"/>
      <c r="UXF4581" s="151"/>
      <c r="UXG4581" s="151"/>
      <c r="UXH4581" s="151"/>
      <c r="UXI4581" s="151"/>
      <c r="UXJ4581" s="151"/>
      <c r="UXK4581" s="151"/>
      <c r="UXL4581" s="151"/>
      <c r="UXM4581" s="151"/>
      <c r="UXN4581" s="151"/>
      <c r="UXO4581" s="151"/>
      <c r="UXP4581" s="151"/>
      <c r="UXQ4581" s="151"/>
      <c r="UXR4581" s="151"/>
      <c r="UXS4581" s="151"/>
      <c r="UXT4581" s="151"/>
      <c r="UXU4581" s="151"/>
      <c r="UXV4581" s="151"/>
      <c r="UXW4581" s="151"/>
      <c r="UXX4581" s="151"/>
      <c r="UXY4581" s="151"/>
      <c r="UXZ4581" s="151"/>
      <c r="UYA4581" s="151"/>
      <c r="UYB4581" s="151"/>
      <c r="UYC4581" s="151"/>
      <c r="UYD4581" s="151"/>
      <c r="UYE4581" s="151"/>
      <c r="UYF4581" s="151"/>
      <c r="UYG4581" s="151"/>
      <c r="UYH4581" s="151"/>
      <c r="UYI4581" s="151"/>
      <c r="UYJ4581" s="151"/>
      <c r="UYK4581" s="151"/>
      <c r="UYL4581" s="151"/>
      <c r="UYM4581" s="151"/>
      <c r="UYN4581" s="151"/>
      <c r="UYO4581" s="151"/>
      <c r="UYP4581" s="151"/>
      <c r="UYQ4581" s="151"/>
      <c r="UYR4581" s="151"/>
      <c r="UYS4581" s="151"/>
      <c r="UYT4581" s="151"/>
      <c r="UYU4581" s="151"/>
      <c r="UYV4581" s="151"/>
      <c r="UYW4581" s="151"/>
      <c r="UYX4581" s="151"/>
      <c r="UYY4581" s="151"/>
      <c r="UYZ4581" s="151"/>
      <c r="UZA4581" s="151"/>
      <c r="UZB4581" s="151"/>
      <c r="UZC4581" s="151"/>
      <c r="UZD4581" s="151"/>
      <c r="UZE4581" s="151"/>
      <c r="UZF4581" s="151"/>
      <c r="UZG4581" s="151"/>
      <c r="UZH4581" s="151"/>
      <c r="UZI4581" s="151"/>
      <c r="UZJ4581" s="151"/>
      <c r="UZK4581" s="151"/>
      <c r="UZL4581" s="151"/>
      <c r="UZM4581" s="151"/>
      <c r="UZN4581" s="151"/>
      <c r="UZO4581" s="151"/>
      <c r="UZP4581" s="151"/>
      <c r="UZQ4581" s="151"/>
      <c r="UZR4581" s="151"/>
      <c r="UZS4581" s="151"/>
      <c r="UZT4581" s="151"/>
      <c r="UZU4581" s="151"/>
      <c r="UZV4581" s="151"/>
      <c r="UZW4581" s="151"/>
      <c r="UZX4581" s="151"/>
      <c r="UZY4581" s="151"/>
      <c r="UZZ4581" s="151"/>
      <c r="VAA4581" s="151"/>
      <c r="VAB4581" s="151"/>
      <c r="VAC4581" s="151"/>
      <c r="VAD4581" s="151"/>
      <c r="VAE4581" s="151"/>
      <c r="VAF4581" s="151"/>
      <c r="VAG4581" s="151"/>
      <c r="VAH4581" s="151"/>
      <c r="VAI4581" s="151"/>
      <c r="VAJ4581" s="151"/>
      <c r="VAK4581" s="151"/>
      <c r="VAL4581" s="151"/>
      <c r="VAM4581" s="151"/>
      <c r="VAN4581" s="151"/>
      <c r="VAO4581" s="151"/>
      <c r="VAP4581" s="151"/>
      <c r="VAQ4581" s="151"/>
      <c r="VAR4581" s="151"/>
      <c r="VAS4581" s="151"/>
      <c r="VAT4581" s="151"/>
      <c r="VAU4581" s="151"/>
      <c r="VAV4581" s="151"/>
      <c r="VAW4581" s="151"/>
      <c r="VAX4581" s="151"/>
      <c r="VAY4581" s="151"/>
      <c r="VAZ4581" s="151"/>
      <c r="VBA4581" s="151"/>
      <c r="VBB4581" s="151"/>
      <c r="VBC4581" s="151"/>
      <c r="VBD4581" s="151"/>
      <c r="VBE4581" s="151"/>
      <c r="VBF4581" s="151"/>
      <c r="VBG4581" s="151"/>
      <c r="VBH4581" s="151"/>
      <c r="VBI4581" s="151"/>
      <c r="VBJ4581" s="151"/>
      <c r="VBK4581" s="151"/>
      <c r="VBL4581" s="151"/>
      <c r="VBM4581" s="151"/>
      <c r="VBN4581" s="151"/>
      <c r="VBO4581" s="151"/>
      <c r="VBP4581" s="151"/>
      <c r="VBQ4581" s="151"/>
      <c r="VBR4581" s="151"/>
      <c r="VBS4581" s="151"/>
      <c r="VBT4581" s="151"/>
      <c r="VBU4581" s="151"/>
      <c r="VBV4581" s="151"/>
      <c r="VBW4581" s="151"/>
      <c r="VBX4581" s="151"/>
      <c r="VBY4581" s="151"/>
      <c r="VBZ4581" s="151"/>
      <c r="VCA4581" s="151"/>
      <c r="VCB4581" s="151"/>
      <c r="VCC4581" s="151"/>
      <c r="VCD4581" s="151"/>
      <c r="VCE4581" s="151"/>
      <c r="VCF4581" s="151"/>
      <c r="VCG4581" s="151"/>
      <c r="VCH4581" s="151"/>
      <c r="VCI4581" s="151"/>
      <c r="VCJ4581" s="151"/>
      <c r="VCK4581" s="151"/>
      <c r="VCL4581" s="151"/>
      <c r="VCM4581" s="151"/>
      <c r="VCN4581" s="151"/>
      <c r="VCO4581" s="151"/>
      <c r="VCP4581" s="151"/>
      <c r="VCQ4581" s="151"/>
      <c r="VCR4581" s="151"/>
      <c r="VCS4581" s="151"/>
      <c r="VCT4581" s="151"/>
      <c r="VCU4581" s="151"/>
      <c r="VCV4581" s="151"/>
      <c r="VCW4581" s="151"/>
      <c r="VCX4581" s="151"/>
      <c r="VCY4581" s="151"/>
      <c r="VCZ4581" s="151"/>
      <c r="VDA4581" s="151"/>
      <c r="VDB4581" s="151"/>
      <c r="VDC4581" s="151"/>
      <c r="VDD4581" s="151"/>
      <c r="VDE4581" s="151"/>
      <c r="VDF4581" s="151"/>
      <c r="VDG4581" s="151"/>
      <c r="VDH4581" s="151"/>
      <c r="VDI4581" s="151"/>
      <c r="VDJ4581" s="151"/>
      <c r="VDK4581" s="151"/>
      <c r="VDL4581" s="151"/>
      <c r="VDM4581" s="151"/>
      <c r="VDN4581" s="151"/>
      <c r="VDO4581" s="151"/>
      <c r="VDP4581" s="151"/>
      <c r="VDQ4581" s="151"/>
      <c r="VDR4581" s="151"/>
      <c r="VDS4581" s="151"/>
      <c r="VDT4581" s="151"/>
      <c r="VDU4581" s="151"/>
      <c r="VDV4581" s="151"/>
      <c r="VDW4581" s="151"/>
      <c r="VDX4581" s="151"/>
      <c r="VDY4581" s="151"/>
      <c r="VDZ4581" s="151"/>
      <c r="VEA4581" s="151"/>
      <c r="VEB4581" s="151"/>
      <c r="VEC4581" s="151"/>
      <c r="VED4581" s="151"/>
      <c r="VEE4581" s="151"/>
      <c r="VEF4581" s="151"/>
      <c r="VEG4581" s="151"/>
      <c r="VEH4581" s="151"/>
      <c r="VEI4581" s="151"/>
      <c r="VEJ4581" s="151"/>
      <c r="VEK4581" s="151"/>
      <c r="VEL4581" s="151"/>
      <c r="VEM4581" s="151"/>
      <c r="VEN4581" s="151"/>
      <c r="VEO4581" s="151"/>
      <c r="VEP4581" s="151"/>
      <c r="VEQ4581" s="151"/>
      <c r="VER4581" s="151"/>
      <c r="VES4581" s="151"/>
      <c r="VET4581" s="151"/>
      <c r="VEU4581" s="151"/>
      <c r="VEV4581" s="151"/>
      <c r="VEW4581" s="151"/>
      <c r="VEX4581" s="151"/>
      <c r="VEY4581" s="151"/>
      <c r="VEZ4581" s="151"/>
      <c r="VFA4581" s="151"/>
      <c r="VFB4581" s="151"/>
      <c r="VFC4581" s="151"/>
      <c r="VFD4581" s="151"/>
      <c r="VFE4581" s="151"/>
      <c r="VFF4581" s="151"/>
      <c r="VFG4581" s="151"/>
      <c r="VFH4581" s="151"/>
      <c r="VFI4581" s="151"/>
      <c r="VFJ4581" s="151"/>
      <c r="VFK4581" s="151"/>
      <c r="VFL4581" s="151"/>
      <c r="VFM4581" s="151"/>
      <c r="VFN4581" s="151"/>
      <c r="VFO4581" s="151"/>
      <c r="VFP4581" s="151"/>
      <c r="VFQ4581" s="151"/>
      <c r="VFR4581" s="151"/>
      <c r="VFS4581" s="151"/>
      <c r="VFT4581" s="151"/>
      <c r="VFU4581" s="151"/>
      <c r="VFV4581" s="151"/>
      <c r="VFW4581" s="151"/>
      <c r="VFX4581" s="151"/>
      <c r="VFY4581" s="151"/>
      <c r="VFZ4581" s="151"/>
      <c r="VGA4581" s="151"/>
      <c r="VGB4581" s="151"/>
      <c r="VGC4581" s="151"/>
      <c r="VGD4581" s="151"/>
      <c r="VGE4581" s="151"/>
      <c r="VGF4581" s="151"/>
      <c r="VGG4581" s="151"/>
      <c r="VGH4581" s="151"/>
      <c r="VGI4581" s="151"/>
      <c r="VGJ4581" s="151"/>
      <c r="VGK4581" s="151"/>
      <c r="VGL4581" s="151"/>
      <c r="VGM4581" s="151"/>
      <c r="VGN4581" s="151"/>
      <c r="VGO4581" s="151"/>
      <c r="VGP4581" s="151"/>
      <c r="VGQ4581" s="151"/>
      <c r="VGR4581" s="151"/>
      <c r="VGS4581" s="151"/>
      <c r="VGT4581" s="151"/>
      <c r="VGU4581" s="151"/>
      <c r="VGV4581" s="151"/>
      <c r="VGW4581" s="151"/>
      <c r="VGX4581" s="151"/>
      <c r="VGY4581" s="151"/>
      <c r="VGZ4581" s="151"/>
      <c r="VHA4581" s="151"/>
      <c r="VHB4581" s="151"/>
      <c r="VHC4581" s="151"/>
      <c r="VHD4581" s="151"/>
      <c r="VHE4581" s="151"/>
      <c r="VHF4581" s="151"/>
      <c r="VHG4581" s="151"/>
      <c r="VHH4581" s="151"/>
      <c r="VHI4581" s="151"/>
      <c r="VHJ4581" s="151"/>
      <c r="VHK4581" s="151"/>
      <c r="VHL4581" s="151"/>
      <c r="VHM4581" s="151"/>
      <c r="VHN4581" s="151"/>
      <c r="VHO4581" s="151"/>
      <c r="VHP4581" s="151"/>
      <c r="VHQ4581" s="151"/>
      <c r="VHR4581" s="151"/>
      <c r="VHS4581" s="151"/>
      <c r="VHT4581" s="151"/>
      <c r="VHU4581" s="151"/>
      <c r="VHV4581" s="151"/>
      <c r="VHW4581" s="151"/>
      <c r="VHX4581" s="151"/>
      <c r="VHY4581" s="151"/>
      <c r="VHZ4581" s="151"/>
      <c r="VIA4581" s="151"/>
      <c r="VIB4581" s="151"/>
      <c r="VIC4581" s="151"/>
      <c r="VID4581" s="151"/>
      <c r="VIE4581" s="151"/>
      <c r="VIF4581" s="151"/>
      <c r="VIG4581" s="151"/>
      <c r="VIH4581" s="151"/>
      <c r="VII4581" s="151"/>
      <c r="VIJ4581" s="151"/>
      <c r="VIK4581" s="151"/>
      <c r="VIL4581" s="151"/>
      <c r="VIM4581" s="151"/>
      <c r="VIN4581" s="151"/>
      <c r="VIO4581" s="151"/>
      <c r="VIP4581" s="151"/>
      <c r="VIQ4581" s="151"/>
      <c r="VIR4581" s="151"/>
      <c r="VIS4581" s="151"/>
      <c r="VIT4581" s="151"/>
      <c r="VIU4581" s="151"/>
      <c r="VIV4581" s="151"/>
      <c r="VIW4581" s="151"/>
      <c r="VIX4581" s="151"/>
      <c r="VIY4581" s="151"/>
      <c r="VIZ4581" s="151"/>
      <c r="VJA4581" s="151"/>
      <c r="VJB4581" s="151"/>
      <c r="VJC4581" s="151"/>
      <c r="VJD4581" s="151"/>
      <c r="VJE4581" s="151"/>
      <c r="VJF4581" s="151"/>
      <c r="VJG4581" s="151"/>
      <c r="VJH4581" s="151"/>
      <c r="VJI4581" s="151"/>
      <c r="VJJ4581" s="151"/>
      <c r="VJK4581" s="151"/>
      <c r="VJL4581" s="151"/>
      <c r="VJM4581" s="151"/>
      <c r="VJN4581" s="151"/>
      <c r="VJO4581" s="151"/>
      <c r="VJP4581" s="151"/>
      <c r="VJQ4581" s="151"/>
      <c r="VJR4581" s="151"/>
      <c r="VJS4581" s="151"/>
      <c r="VJT4581" s="151"/>
      <c r="VJU4581" s="151"/>
      <c r="VJV4581" s="151"/>
      <c r="VJW4581" s="151"/>
      <c r="VJX4581" s="151"/>
      <c r="VJY4581" s="151"/>
      <c r="VJZ4581" s="151"/>
      <c r="VKA4581" s="151"/>
      <c r="VKB4581" s="151"/>
      <c r="VKC4581" s="151"/>
      <c r="VKD4581" s="151"/>
      <c r="VKE4581" s="151"/>
      <c r="VKF4581" s="151"/>
      <c r="VKG4581" s="151"/>
      <c r="VKH4581" s="151"/>
      <c r="VKI4581" s="151"/>
      <c r="VKJ4581" s="151"/>
      <c r="VKK4581" s="151"/>
      <c r="VKL4581" s="151"/>
      <c r="VKM4581" s="151"/>
      <c r="VKN4581" s="151"/>
      <c r="VKO4581" s="151"/>
      <c r="VKP4581" s="151"/>
      <c r="VKQ4581" s="151"/>
      <c r="VKR4581" s="151"/>
      <c r="VKS4581" s="151"/>
      <c r="VKT4581" s="151"/>
      <c r="VKU4581" s="151"/>
      <c r="VKV4581" s="151"/>
      <c r="VKW4581" s="151"/>
      <c r="VKX4581" s="151"/>
      <c r="VKY4581" s="151"/>
      <c r="VKZ4581" s="151"/>
      <c r="VLA4581" s="151"/>
      <c r="VLB4581" s="151"/>
      <c r="VLC4581" s="151"/>
      <c r="VLD4581" s="151"/>
      <c r="VLE4581" s="151"/>
      <c r="VLF4581" s="151"/>
      <c r="VLG4581" s="151"/>
      <c r="VLH4581" s="151"/>
      <c r="VLI4581" s="151"/>
      <c r="VLJ4581" s="151"/>
      <c r="VLK4581" s="151"/>
      <c r="VLL4581" s="151"/>
      <c r="VLM4581" s="151"/>
      <c r="VLN4581" s="151"/>
      <c r="VLO4581" s="151"/>
      <c r="VLP4581" s="151"/>
      <c r="VLQ4581" s="151"/>
      <c r="VLR4581" s="151"/>
      <c r="VLS4581" s="151"/>
      <c r="VLT4581" s="151"/>
      <c r="VLU4581" s="151"/>
      <c r="VLV4581" s="151"/>
      <c r="VLW4581" s="151"/>
      <c r="VLX4581" s="151"/>
      <c r="VLY4581" s="151"/>
      <c r="VLZ4581" s="151"/>
      <c r="VMA4581" s="151"/>
      <c r="VMB4581" s="151"/>
      <c r="VMC4581" s="151"/>
      <c r="VMD4581" s="151"/>
      <c r="VME4581" s="151"/>
      <c r="VMF4581" s="151"/>
      <c r="VMG4581" s="151"/>
      <c r="VMH4581" s="151"/>
      <c r="VMI4581" s="151"/>
      <c r="VMJ4581" s="151"/>
      <c r="VMK4581" s="151"/>
      <c r="VML4581" s="151"/>
      <c r="VMM4581" s="151"/>
      <c r="VMN4581" s="151"/>
      <c r="VMO4581" s="151"/>
      <c r="VMP4581" s="151"/>
      <c r="VMQ4581" s="151"/>
      <c r="VMR4581" s="151"/>
      <c r="VMS4581" s="151"/>
      <c r="VMT4581" s="151"/>
      <c r="VMU4581" s="151"/>
      <c r="VMV4581" s="151"/>
      <c r="VMW4581" s="151"/>
      <c r="VMX4581" s="151"/>
      <c r="VMY4581" s="151"/>
      <c r="VMZ4581" s="151"/>
      <c r="VNA4581" s="151"/>
      <c r="VNB4581" s="151"/>
      <c r="VNC4581" s="151"/>
      <c r="VND4581" s="151"/>
      <c r="VNE4581" s="151"/>
      <c r="VNF4581" s="151"/>
      <c r="VNG4581" s="151"/>
      <c r="VNH4581" s="151"/>
      <c r="VNI4581" s="151"/>
      <c r="VNJ4581" s="151"/>
      <c r="VNK4581" s="151"/>
      <c r="VNL4581" s="151"/>
      <c r="VNM4581" s="151"/>
      <c r="VNN4581" s="151"/>
      <c r="VNO4581" s="151"/>
      <c r="VNP4581" s="151"/>
      <c r="VNQ4581" s="151"/>
      <c r="VNR4581" s="151"/>
      <c r="VNS4581" s="151"/>
      <c r="VNT4581" s="151"/>
      <c r="VNU4581" s="151"/>
      <c r="VNV4581" s="151"/>
      <c r="VNW4581" s="151"/>
      <c r="VNX4581" s="151"/>
      <c r="VNY4581" s="151"/>
      <c r="VNZ4581" s="151"/>
      <c r="VOA4581" s="151"/>
      <c r="VOB4581" s="151"/>
      <c r="VOC4581" s="151"/>
      <c r="VOD4581" s="151"/>
      <c r="VOE4581" s="151"/>
      <c r="VOF4581" s="151"/>
      <c r="VOG4581" s="151"/>
      <c r="VOH4581" s="151"/>
      <c r="VOI4581" s="151"/>
      <c r="VOJ4581" s="151"/>
      <c r="VOK4581" s="151"/>
      <c r="VOL4581" s="151"/>
      <c r="VOM4581" s="151"/>
      <c r="VON4581" s="151"/>
      <c r="VOO4581" s="151"/>
      <c r="VOP4581" s="151"/>
      <c r="VOQ4581" s="151"/>
      <c r="VOR4581" s="151"/>
      <c r="VOS4581" s="151"/>
      <c r="VOT4581" s="151"/>
      <c r="VOU4581" s="151"/>
      <c r="VOV4581" s="151"/>
      <c r="VOW4581" s="151"/>
      <c r="VOX4581" s="151"/>
      <c r="VOY4581" s="151"/>
      <c r="VOZ4581" s="151"/>
      <c r="VPA4581" s="151"/>
      <c r="VPB4581" s="151"/>
      <c r="VPC4581" s="151"/>
      <c r="VPD4581" s="151"/>
      <c r="VPE4581" s="151"/>
      <c r="VPF4581" s="151"/>
      <c r="VPG4581" s="151"/>
      <c r="VPH4581" s="151"/>
      <c r="VPI4581" s="151"/>
      <c r="VPJ4581" s="151"/>
      <c r="VPK4581" s="151"/>
      <c r="VPL4581" s="151"/>
      <c r="VPM4581" s="151"/>
      <c r="VPN4581" s="151"/>
      <c r="VPO4581" s="151"/>
      <c r="VPP4581" s="151"/>
      <c r="VPQ4581" s="151"/>
      <c r="VPR4581" s="151"/>
      <c r="VPS4581" s="151"/>
      <c r="VPT4581" s="151"/>
      <c r="VPU4581" s="151"/>
      <c r="VPV4581" s="151"/>
      <c r="VPW4581" s="151"/>
      <c r="VPX4581" s="151"/>
      <c r="VPY4581" s="151"/>
      <c r="VPZ4581" s="151"/>
      <c r="VQA4581" s="151"/>
      <c r="VQB4581" s="151"/>
      <c r="VQC4581" s="151"/>
      <c r="VQD4581" s="151"/>
      <c r="VQE4581" s="151"/>
      <c r="VQF4581" s="151"/>
      <c r="VQG4581" s="151"/>
      <c r="VQH4581" s="151"/>
      <c r="VQI4581" s="151"/>
      <c r="VQJ4581" s="151"/>
      <c r="VQK4581" s="151"/>
      <c r="VQL4581" s="151"/>
      <c r="VQM4581" s="151"/>
      <c r="VQN4581" s="151"/>
      <c r="VQO4581" s="151"/>
      <c r="VQP4581" s="151"/>
      <c r="VQQ4581" s="151"/>
      <c r="VQR4581" s="151"/>
      <c r="VQS4581" s="151"/>
      <c r="VQT4581" s="151"/>
      <c r="VQU4581" s="151"/>
      <c r="VQV4581" s="151"/>
      <c r="VQW4581" s="151"/>
      <c r="VQX4581" s="151"/>
      <c r="VQY4581" s="151"/>
      <c r="VQZ4581" s="151"/>
      <c r="VRA4581" s="151"/>
      <c r="VRB4581" s="151"/>
      <c r="VRC4581" s="151"/>
      <c r="VRD4581" s="151"/>
      <c r="VRE4581" s="151"/>
      <c r="VRF4581" s="151"/>
      <c r="VRG4581" s="151"/>
      <c r="VRH4581" s="151"/>
      <c r="VRI4581" s="151"/>
      <c r="VRJ4581" s="151"/>
      <c r="VRK4581" s="151"/>
      <c r="VRL4581" s="151"/>
      <c r="VRM4581" s="151"/>
      <c r="VRN4581" s="151"/>
      <c r="VRO4581" s="151"/>
      <c r="VRP4581" s="151"/>
      <c r="VRQ4581" s="151"/>
      <c r="VRR4581" s="151"/>
      <c r="VRS4581" s="151"/>
      <c r="VRT4581" s="151"/>
      <c r="VRU4581" s="151"/>
      <c r="VRV4581" s="151"/>
      <c r="VRW4581" s="151"/>
      <c r="VRX4581" s="151"/>
      <c r="VRY4581" s="151"/>
      <c r="VRZ4581" s="151"/>
      <c r="VSA4581" s="151"/>
      <c r="VSB4581" s="151"/>
      <c r="VSC4581" s="151"/>
      <c r="VSD4581" s="151"/>
      <c r="VSE4581" s="151"/>
      <c r="VSF4581" s="151"/>
      <c r="VSG4581" s="151"/>
      <c r="VSH4581" s="151"/>
      <c r="VSI4581" s="151"/>
      <c r="VSJ4581" s="151"/>
      <c r="VSK4581" s="151"/>
      <c r="VSL4581" s="151"/>
      <c r="VSM4581" s="151"/>
      <c r="VSN4581" s="151"/>
      <c r="VSO4581" s="151"/>
      <c r="VSP4581" s="151"/>
      <c r="VSQ4581" s="151"/>
      <c r="VSR4581" s="151"/>
      <c r="VSS4581" s="151"/>
      <c r="VST4581" s="151"/>
      <c r="VSU4581" s="151"/>
      <c r="VSV4581" s="151"/>
      <c r="VSW4581" s="151"/>
      <c r="VSX4581" s="151"/>
      <c r="VSY4581" s="151"/>
      <c r="VSZ4581" s="151"/>
      <c r="VTA4581" s="151"/>
      <c r="VTB4581" s="151"/>
      <c r="VTC4581" s="151"/>
      <c r="VTD4581" s="151"/>
      <c r="VTE4581" s="151"/>
      <c r="VTF4581" s="151"/>
      <c r="VTG4581" s="151"/>
      <c r="VTH4581" s="151"/>
      <c r="VTI4581" s="151"/>
      <c r="VTJ4581" s="151"/>
      <c r="VTK4581" s="151"/>
      <c r="VTL4581" s="151"/>
      <c r="VTM4581" s="151"/>
      <c r="VTN4581" s="151"/>
      <c r="VTO4581" s="151"/>
      <c r="VTP4581" s="151"/>
      <c r="VTQ4581" s="151"/>
      <c r="VTR4581" s="151"/>
      <c r="VTS4581" s="151"/>
      <c r="VTT4581" s="151"/>
      <c r="VTU4581" s="151"/>
      <c r="VTV4581" s="151"/>
      <c r="VTW4581" s="151"/>
      <c r="VTX4581" s="151"/>
      <c r="VTY4581" s="151"/>
      <c r="VTZ4581" s="151"/>
      <c r="VUA4581" s="151"/>
      <c r="VUB4581" s="151"/>
      <c r="VUC4581" s="151"/>
      <c r="VUD4581" s="151"/>
      <c r="VUE4581" s="151"/>
      <c r="VUF4581" s="151"/>
      <c r="VUG4581" s="151"/>
      <c r="VUH4581" s="151"/>
      <c r="VUI4581" s="151"/>
      <c r="VUJ4581" s="151"/>
      <c r="VUK4581" s="151"/>
      <c r="VUL4581" s="151"/>
      <c r="VUM4581" s="151"/>
      <c r="VUN4581" s="151"/>
      <c r="VUO4581" s="151"/>
      <c r="VUP4581" s="151"/>
      <c r="VUQ4581" s="151"/>
      <c r="VUR4581" s="151"/>
      <c r="VUS4581" s="151"/>
      <c r="VUT4581" s="151"/>
      <c r="VUU4581" s="151"/>
      <c r="VUV4581" s="151"/>
      <c r="VUW4581" s="151"/>
      <c r="VUX4581" s="151"/>
      <c r="VUY4581" s="151"/>
      <c r="VUZ4581" s="151"/>
      <c r="VVA4581" s="151"/>
      <c r="VVB4581" s="151"/>
      <c r="VVC4581" s="151"/>
      <c r="VVD4581" s="151"/>
      <c r="VVE4581" s="151"/>
      <c r="VVF4581" s="151"/>
      <c r="VVG4581" s="151"/>
      <c r="VVH4581" s="151"/>
      <c r="VVI4581" s="151"/>
      <c r="VVJ4581" s="151"/>
      <c r="VVK4581" s="151"/>
      <c r="VVL4581" s="151"/>
      <c r="VVM4581" s="151"/>
      <c r="VVN4581" s="151"/>
      <c r="VVO4581" s="151"/>
      <c r="VVP4581" s="151"/>
      <c r="VVQ4581" s="151"/>
      <c r="VVR4581" s="151"/>
      <c r="VVS4581" s="151"/>
      <c r="VVT4581" s="151"/>
      <c r="VVU4581" s="151"/>
      <c r="VVV4581" s="151"/>
      <c r="VVW4581" s="151"/>
      <c r="VVX4581" s="151"/>
      <c r="VVY4581" s="151"/>
      <c r="VVZ4581" s="151"/>
      <c r="VWA4581" s="151"/>
      <c r="VWB4581" s="151"/>
      <c r="VWC4581" s="151"/>
      <c r="VWD4581" s="151"/>
      <c r="VWE4581" s="151"/>
      <c r="VWF4581" s="151"/>
      <c r="VWG4581" s="151"/>
      <c r="VWH4581" s="151"/>
      <c r="VWI4581" s="151"/>
      <c r="VWJ4581" s="151"/>
      <c r="VWK4581" s="151"/>
      <c r="VWL4581" s="151"/>
      <c r="VWM4581" s="151"/>
      <c r="VWN4581" s="151"/>
      <c r="VWO4581" s="151"/>
      <c r="VWP4581" s="151"/>
      <c r="VWQ4581" s="151"/>
      <c r="VWR4581" s="151"/>
      <c r="VWS4581" s="151"/>
      <c r="VWT4581" s="151"/>
      <c r="VWU4581" s="151"/>
      <c r="VWV4581" s="151"/>
      <c r="VWW4581" s="151"/>
      <c r="VWX4581" s="151"/>
      <c r="VWY4581" s="151"/>
      <c r="VWZ4581" s="151"/>
      <c r="VXA4581" s="151"/>
      <c r="VXB4581" s="151"/>
      <c r="VXC4581" s="151"/>
      <c r="VXD4581" s="151"/>
      <c r="VXE4581" s="151"/>
      <c r="VXF4581" s="151"/>
      <c r="VXG4581" s="151"/>
      <c r="VXH4581" s="151"/>
      <c r="VXI4581" s="151"/>
      <c r="VXJ4581" s="151"/>
      <c r="VXK4581" s="151"/>
      <c r="VXL4581" s="151"/>
      <c r="VXM4581" s="151"/>
      <c r="VXN4581" s="151"/>
      <c r="VXO4581" s="151"/>
      <c r="VXP4581" s="151"/>
      <c r="VXQ4581" s="151"/>
      <c r="VXR4581" s="151"/>
      <c r="VXS4581" s="151"/>
      <c r="VXT4581" s="151"/>
      <c r="VXU4581" s="151"/>
      <c r="VXV4581" s="151"/>
      <c r="VXW4581" s="151"/>
      <c r="VXX4581" s="151"/>
      <c r="VXY4581" s="151"/>
      <c r="VXZ4581" s="151"/>
      <c r="VYA4581" s="151"/>
      <c r="VYB4581" s="151"/>
      <c r="VYC4581" s="151"/>
      <c r="VYD4581" s="151"/>
      <c r="VYE4581" s="151"/>
      <c r="VYF4581" s="151"/>
      <c r="VYG4581" s="151"/>
      <c r="VYH4581" s="151"/>
      <c r="VYI4581" s="151"/>
      <c r="VYJ4581" s="151"/>
      <c r="VYK4581" s="151"/>
      <c r="VYL4581" s="151"/>
      <c r="VYM4581" s="151"/>
      <c r="VYN4581" s="151"/>
      <c r="VYO4581" s="151"/>
      <c r="VYP4581" s="151"/>
      <c r="VYQ4581" s="151"/>
      <c r="VYR4581" s="151"/>
      <c r="VYS4581" s="151"/>
      <c r="VYT4581" s="151"/>
      <c r="VYU4581" s="151"/>
      <c r="VYV4581" s="151"/>
      <c r="VYW4581" s="151"/>
      <c r="VYX4581" s="151"/>
      <c r="VYY4581" s="151"/>
      <c r="VYZ4581" s="151"/>
      <c r="VZA4581" s="151"/>
      <c r="VZB4581" s="151"/>
      <c r="VZC4581" s="151"/>
      <c r="VZD4581" s="151"/>
      <c r="VZE4581" s="151"/>
      <c r="VZF4581" s="151"/>
      <c r="VZG4581" s="151"/>
      <c r="VZH4581" s="151"/>
      <c r="VZI4581" s="151"/>
      <c r="VZJ4581" s="151"/>
      <c r="VZK4581" s="151"/>
      <c r="VZL4581" s="151"/>
      <c r="VZM4581" s="151"/>
      <c r="VZN4581" s="151"/>
      <c r="VZO4581" s="151"/>
      <c r="VZP4581" s="151"/>
      <c r="VZQ4581" s="151"/>
      <c r="VZR4581" s="151"/>
      <c r="VZS4581" s="151"/>
      <c r="VZT4581" s="151"/>
      <c r="VZU4581" s="151"/>
      <c r="VZV4581" s="151"/>
      <c r="VZW4581" s="151"/>
      <c r="VZX4581" s="151"/>
      <c r="VZY4581" s="151"/>
      <c r="VZZ4581" s="151"/>
      <c r="WAA4581" s="151"/>
      <c r="WAB4581" s="151"/>
      <c r="WAC4581" s="151"/>
      <c r="WAD4581" s="151"/>
      <c r="WAE4581" s="151"/>
      <c r="WAF4581" s="151"/>
      <c r="WAG4581" s="151"/>
      <c r="WAH4581" s="151"/>
      <c r="WAI4581" s="151"/>
      <c r="WAJ4581" s="151"/>
      <c r="WAK4581" s="151"/>
      <c r="WAL4581" s="151"/>
      <c r="WAM4581" s="151"/>
      <c r="WAN4581" s="151"/>
      <c r="WAO4581" s="151"/>
      <c r="WAP4581" s="151"/>
      <c r="WAQ4581" s="151"/>
      <c r="WAR4581" s="151"/>
      <c r="WAS4581" s="151"/>
      <c r="WAT4581" s="151"/>
      <c r="WAU4581" s="151"/>
      <c r="WAV4581" s="151"/>
      <c r="WAW4581" s="151"/>
      <c r="WAX4581" s="151"/>
      <c r="WAY4581" s="151"/>
      <c r="WAZ4581" s="151"/>
      <c r="WBA4581" s="151"/>
      <c r="WBB4581" s="151"/>
      <c r="WBC4581" s="151"/>
      <c r="WBD4581" s="151"/>
      <c r="WBE4581" s="151"/>
      <c r="WBF4581" s="151"/>
      <c r="WBG4581" s="151"/>
      <c r="WBH4581" s="151"/>
      <c r="WBI4581" s="151"/>
      <c r="WBJ4581" s="151"/>
      <c r="WBK4581" s="151"/>
      <c r="WBL4581" s="151"/>
      <c r="WBM4581" s="151"/>
      <c r="WBN4581" s="151"/>
      <c r="WBO4581" s="151"/>
      <c r="WBP4581" s="151"/>
      <c r="WBQ4581" s="151"/>
      <c r="WBR4581" s="151"/>
      <c r="WBS4581" s="151"/>
      <c r="WBT4581" s="151"/>
      <c r="WBU4581" s="151"/>
      <c r="WBV4581" s="151"/>
      <c r="WBW4581" s="151"/>
      <c r="WBX4581" s="151"/>
      <c r="WBY4581" s="151"/>
      <c r="WBZ4581" s="151"/>
      <c r="WCA4581" s="151"/>
      <c r="WCB4581" s="151"/>
      <c r="WCC4581" s="151"/>
      <c r="WCD4581" s="151"/>
      <c r="WCE4581" s="151"/>
      <c r="WCF4581" s="151"/>
      <c r="WCG4581" s="151"/>
      <c r="WCH4581" s="151"/>
      <c r="WCI4581" s="151"/>
      <c r="WCJ4581" s="151"/>
      <c r="WCK4581" s="151"/>
      <c r="WCL4581" s="151"/>
      <c r="WCM4581" s="151"/>
      <c r="WCN4581" s="151"/>
      <c r="WCO4581" s="151"/>
      <c r="WCP4581" s="151"/>
      <c r="WCQ4581" s="151"/>
      <c r="WCR4581" s="151"/>
      <c r="WCS4581" s="151"/>
      <c r="WCT4581" s="151"/>
      <c r="WCU4581" s="151"/>
      <c r="WCV4581" s="151"/>
      <c r="WCW4581" s="151"/>
      <c r="WCX4581" s="151"/>
      <c r="WCY4581" s="151"/>
      <c r="WCZ4581" s="151"/>
      <c r="WDA4581" s="151"/>
      <c r="WDB4581" s="151"/>
      <c r="WDC4581" s="151"/>
      <c r="WDD4581" s="151"/>
      <c r="WDE4581" s="151"/>
      <c r="WDF4581" s="151"/>
      <c r="WDG4581" s="151"/>
      <c r="WDH4581" s="151"/>
      <c r="WDI4581" s="151"/>
      <c r="WDJ4581" s="151"/>
      <c r="WDK4581" s="151"/>
      <c r="WDL4581" s="151"/>
      <c r="WDM4581" s="151"/>
      <c r="WDN4581" s="151"/>
      <c r="WDO4581" s="151"/>
      <c r="WDP4581" s="151"/>
      <c r="WDQ4581" s="151"/>
      <c r="WDR4581" s="151"/>
      <c r="WDS4581" s="151"/>
      <c r="WDT4581" s="151"/>
      <c r="WDU4581" s="151"/>
      <c r="WDV4581" s="151"/>
      <c r="WDW4581" s="151"/>
      <c r="WDX4581" s="151"/>
      <c r="WDY4581" s="151"/>
      <c r="WDZ4581" s="151"/>
      <c r="WEA4581" s="151"/>
      <c r="WEB4581" s="151"/>
      <c r="WEC4581" s="151"/>
      <c r="WED4581" s="151"/>
      <c r="WEE4581" s="151"/>
      <c r="WEF4581" s="151"/>
      <c r="WEG4581" s="151"/>
      <c r="WEH4581" s="151"/>
      <c r="WEI4581" s="151"/>
      <c r="WEJ4581" s="151"/>
      <c r="WEK4581" s="151"/>
      <c r="WEL4581" s="151"/>
      <c r="WEM4581" s="151"/>
      <c r="WEN4581" s="151"/>
      <c r="WEO4581" s="151"/>
      <c r="WEP4581" s="151"/>
      <c r="WEQ4581" s="151"/>
      <c r="WER4581" s="151"/>
      <c r="WES4581" s="151"/>
      <c r="WET4581" s="151"/>
      <c r="WEU4581" s="151"/>
      <c r="WEV4581" s="151"/>
      <c r="WEW4581" s="151"/>
      <c r="WEX4581" s="151"/>
      <c r="WEY4581" s="151"/>
      <c r="WEZ4581" s="151"/>
      <c r="WFA4581" s="151"/>
      <c r="WFB4581" s="151"/>
      <c r="WFC4581" s="151"/>
      <c r="WFD4581" s="151"/>
      <c r="WFE4581" s="151"/>
      <c r="WFF4581" s="151"/>
      <c r="WFG4581" s="151"/>
      <c r="WFH4581" s="151"/>
      <c r="WFI4581" s="151"/>
      <c r="WFJ4581" s="151"/>
      <c r="WFK4581" s="151"/>
      <c r="WFL4581" s="151"/>
      <c r="WFM4581" s="151"/>
      <c r="WFN4581" s="151"/>
      <c r="WFO4581" s="151"/>
      <c r="WFP4581" s="151"/>
      <c r="WFQ4581" s="151"/>
      <c r="WFR4581" s="151"/>
      <c r="WFS4581" s="151"/>
      <c r="WFT4581" s="151"/>
      <c r="WFU4581" s="151"/>
      <c r="WFV4581" s="151"/>
      <c r="WFW4581" s="151"/>
      <c r="WFX4581" s="151"/>
      <c r="WFY4581" s="151"/>
      <c r="WFZ4581" s="151"/>
      <c r="WGA4581" s="151"/>
      <c r="WGB4581" s="151"/>
      <c r="WGC4581" s="151"/>
      <c r="WGD4581" s="151"/>
      <c r="WGE4581" s="151"/>
      <c r="WGF4581" s="151"/>
      <c r="WGG4581" s="151"/>
      <c r="WGH4581" s="151"/>
      <c r="WGI4581" s="151"/>
      <c r="WGJ4581" s="151"/>
      <c r="WGK4581" s="151"/>
      <c r="WGL4581" s="151"/>
      <c r="WGM4581" s="151"/>
      <c r="WGN4581" s="151"/>
      <c r="WGO4581" s="151"/>
      <c r="WGP4581" s="151"/>
      <c r="WGQ4581" s="151"/>
      <c r="WGR4581" s="151"/>
      <c r="WGS4581" s="151"/>
      <c r="WGT4581" s="151"/>
      <c r="WGU4581" s="151"/>
      <c r="WGV4581" s="151"/>
      <c r="WGW4581" s="151"/>
      <c r="WGX4581" s="151"/>
      <c r="WGY4581" s="151"/>
      <c r="WGZ4581" s="151"/>
      <c r="WHA4581" s="151"/>
      <c r="WHB4581" s="151"/>
      <c r="WHC4581" s="151"/>
      <c r="WHD4581" s="151"/>
      <c r="WHE4581" s="151"/>
      <c r="WHF4581" s="151"/>
      <c r="WHG4581" s="151"/>
      <c r="WHH4581" s="151"/>
      <c r="WHI4581" s="151"/>
      <c r="WHJ4581" s="151"/>
      <c r="WHK4581" s="151"/>
      <c r="WHL4581" s="151"/>
      <c r="WHM4581" s="151"/>
      <c r="WHN4581" s="151"/>
      <c r="WHO4581" s="151"/>
      <c r="WHP4581" s="151"/>
      <c r="WHQ4581" s="151"/>
      <c r="WHR4581" s="151"/>
      <c r="WHS4581" s="151"/>
      <c r="WHT4581" s="151"/>
      <c r="WHU4581" s="151"/>
      <c r="WHV4581" s="151"/>
      <c r="WHW4581" s="151"/>
      <c r="WHX4581" s="151"/>
      <c r="WHY4581" s="151"/>
      <c r="WHZ4581" s="151"/>
      <c r="WIA4581" s="151"/>
      <c r="WIB4581" s="151"/>
      <c r="WIC4581" s="151"/>
      <c r="WID4581" s="151"/>
      <c r="WIE4581" s="151"/>
      <c r="WIF4581" s="151"/>
      <c r="WIG4581" s="151"/>
      <c r="WIH4581" s="151"/>
      <c r="WII4581" s="151"/>
      <c r="WIJ4581" s="151"/>
      <c r="WIK4581" s="151"/>
      <c r="WIL4581" s="151"/>
      <c r="WIM4581" s="151"/>
      <c r="WIN4581" s="151"/>
      <c r="WIO4581" s="151"/>
      <c r="WIP4581" s="151"/>
      <c r="WIQ4581" s="151"/>
      <c r="WIR4581" s="151"/>
      <c r="WIS4581" s="151"/>
      <c r="WIT4581" s="151"/>
      <c r="WIU4581" s="151"/>
      <c r="WIV4581" s="151"/>
      <c r="WIW4581" s="151"/>
      <c r="WIX4581" s="151"/>
      <c r="WIY4581" s="151"/>
      <c r="WIZ4581" s="151"/>
      <c r="WJA4581" s="151"/>
      <c r="WJB4581" s="151"/>
      <c r="WJC4581" s="151"/>
      <c r="WJD4581" s="151"/>
      <c r="WJE4581" s="151"/>
      <c r="WJF4581" s="151"/>
      <c r="WJG4581" s="151"/>
      <c r="WJH4581" s="151"/>
      <c r="WJI4581" s="151"/>
      <c r="WJJ4581" s="151"/>
      <c r="WJK4581" s="151"/>
      <c r="WJL4581" s="151"/>
      <c r="WJM4581" s="151"/>
      <c r="WJN4581" s="151"/>
      <c r="WJO4581" s="151"/>
      <c r="WJP4581" s="151"/>
      <c r="WJQ4581" s="151"/>
      <c r="WJR4581" s="151"/>
      <c r="WJS4581" s="151"/>
      <c r="WJT4581" s="151"/>
      <c r="WJU4581" s="151"/>
      <c r="WJV4581" s="151"/>
      <c r="WJW4581" s="151"/>
      <c r="WJX4581" s="151"/>
      <c r="WJY4581" s="151"/>
      <c r="WJZ4581" s="151"/>
      <c r="WKA4581" s="151"/>
      <c r="WKB4581" s="151"/>
      <c r="WKC4581" s="151"/>
      <c r="WKD4581" s="151"/>
      <c r="WKE4581" s="151"/>
      <c r="WKF4581" s="151"/>
      <c r="WKG4581" s="151"/>
      <c r="WKH4581" s="151"/>
      <c r="WKI4581" s="151"/>
      <c r="WKJ4581" s="151"/>
      <c r="WKK4581" s="151"/>
      <c r="WKL4581" s="151"/>
      <c r="WKM4581" s="151"/>
      <c r="WKN4581" s="151"/>
      <c r="WKO4581" s="151"/>
      <c r="WKP4581" s="151"/>
      <c r="WKQ4581" s="151"/>
      <c r="WKR4581" s="151"/>
      <c r="WKS4581" s="151"/>
      <c r="WKT4581" s="151"/>
      <c r="WKU4581" s="151"/>
      <c r="WKV4581" s="151"/>
      <c r="WKW4581" s="151"/>
      <c r="WKX4581" s="151"/>
      <c r="WKY4581" s="151"/>
      <c r="WKZ4581" s="151"/>
      <c r="WLA4581" s="151"/>
      <c r="WLB4581" s="151"/>
      <c r="WLC4581" s="151"/>
      <c r="WLD4581" s="151"/>
      <c r="WLE4581" s="151"/>
      <c r="WLF4581" s="151"/>
      <c r="WLG4581" s="151"/>
      <c r="WLH4581" s="151"/>
      <c r="WLI4581" s="151"/>
      <c r="WLJ4581" s="151"/>
      <c r="WLK4581" s="151"/>
      <c r="WLL4581" s="151"/>
      <c r="WLM4581" s="151"/>
      <c r="WLN4581" s="151"/>
      <c r="WLO4581" s="151"/>
      <c r="WLP4581" s="151"/>
      <c r="WLQ4581" s="151"/>
      <c r="WLR4581" s="151"/>
      <c r="WLS4581" s="151"/>
      <c r="WLT4581" s="151"/>
      <c r="WLU4581" s="151"/>
      <c r="WLV4581" s="151"/>
      <c r="WLW4581" s="151"/>
      <c r="WLX4581" s="151"/>
      <c r="WLY4581" s="151"/>
      <c r="WLZ4581" s="151"/>
      <c r="WMA4581" s="151"/>
      <c r="WMB4581" s="151"/>
      <c r="WMC4581" s="151"/>
      <c r="WMD4581" s="151"/>
      <c r="WME4581" s="151"/>
      <c r="WMF4581" s="151"/>
      <c r="WMG4581" s="151"/>
      <c r="WMH4581" s="151"/>
      <c r="WMI4581" s="151"/>
      <c r="WMJ4581" s="151"/>
      <c r="WMK4581" s="151"/>
      <c r="WML4581" s="151"/>
      <c r="WMM4581" s="151"/>
      <c r="WMN4581" s="151"/>
      <c r="WMO4581" s="151"/>
      <c r="WMP4581" s="151"/>
      <c r="WMQ4581" s="151"/>
      <c r="WMR4581" s="151"/>
      <c r="WMS4581" s="151"/>
      <c r="WMT4581" s="151"/>
      <c r="WMU4581" s="151"/>
      <c r="WMV4581" s="151"/>
      <c r="WMW4581" s="151"/>
      <c r="WMX4581" s="151"/>
      <c r="WMY4581" s="151"/>
      <c r="WMZ4581" s="151"/>
      <c r="WNA4581" s="151"/>
      <c r="WNB4581" s="151"/>
      <c r="WNC4581" s="151"/>
      <c r="WND4581" s="151"/>
      <c r="WNE4581" s="151"/>
      <c r="WNF4581" s="151"/>
      <c r="WNG4581" s="151"/>
      <c r="WNH4581" s="151"/>
      <c r="WNI4581" s="151"/>
      <c r="WNJ4581" s="151"/>
      <c r="WNK4581" s="151"/>
      <c r="WNL4581" s="151"/>
      <c r="WNM4581" s="151"/>
      <c r="WNN4581" s="151"/>
      <c r="WNO4581" s="151"/>
      <c r="WNP4581" s="151"/>
      <c r="WNQ4581" s="151"/>
      <c r="WNR4581" s="151"/>
      <c r="WNS4581" s="151"/>
      <c r="WNT4581" s="151"/>
      <c r="WNU4581" s="151"/>
      <c r="WNV4581" s="151"/>
      <c r="WNW4581" s="151"/>
      <c r="WNX4581" s="151"/>
      <c r="WNY4581" s="151"/>
      <c r="WNZ4581" s="151"/>
      <c r="WOA4581" s="151"/>
      <c r="WOB4581" s="151"/>
      <c r="WOC4581" s="151"/>
      <c r="WOD4581" s="151"/>
      <c r="WOE4581" s="151"/>
      <c r="WOF4581" s="151"/>
      <c r="WOG4581" s="151"/>
      <c r="WOH4581" s="151"/>
      <c r="WOI4581" s="151"/>
      <c r="WOJ4581" s="151"/>
      <c r="WOK4581" s="151"/>
      <c r="WOL4581" s="151"/>
      <c r="WOM4581" s="151"/>
      <c r="WON4581" s="151"/>
      <c r="WOO4581" s="151"/>
      <c r="WOP4581" s="151"/>
      <c r="WOQ4581" s="151"/>
      <c r="WOR4581" s="151"/>
      <c r="WOS4581" s="151"/>
      <c r="WOT4581" s="151"/>
      <c r="WOU4581" s="151"/>
      <c r="WOV4581" s="151"/>
      <c r="WOW4581" s="151"/>
      <c r="WOX4581" s="151"/>
      <c r="WOY4581" s="151"/>
      <c r="WOZ4581" s="151"/>
      <c r="WPA4581" s="151"/>
      <c r="WPB4581" s="151"/>
      <c r="WPC4581" s="151"/>
      <c r="WPD4581" s="151"/>
      <c r="WPE4581" s="151"/>
      <c r="WPF4581" s="151"/>
      <c r="WPG4581" s="151"/>
      <c r="WPH4581" s="151"/>
      <c r="WPI4581" s="151"/>
      <c r="WPJ4581" s="151"/>
      <c r="WPK4581" s="151"/>
      <c r="WPL4581" s="151"/>
      <c r="WPM4581" s="151"/>
      <c r="WPN4581" s="151"/>
      <c r="WPO4581" s="151"/>
      <c r="WPP4581" s="151"/>
      <c r="WPQ4581" s="151"/>
      <c r="WPR4581" s="151"/>
      <c r="WPS4581" s="151"/>
      <c r="WPT4581" s="151"/>
      <c r="WPU4581" s="151"/>
      <c r="WPV4581" s="151"/>
      <c r="WPW4581" s="151"/>
      <c r="WPX4581" s="151"/>
      <c r="WPY4581" s="151"/>
      <c r="WPZ4581" s="151"/>
      <c r="WQA4581" s="151"/>
      <c r="WQB4581" s="151"/>
      <c r="WQC4581" s="151"/>
      <c r="WQD4581" s="151"/>
      <c r="WQE4581" s="151"/>
      <c r="WQF4581" s="151"/>
      <c r="WQG4581" s="151"/>
      <c r="WQH4581" s="151"/>
      <c r="WQI4581" s="151"/>
      <c r="WQJ4581" s="151"/>
      <c r="WQK4581" s="151"/>
      <c r="WQL4581" s="151"/>
      <c r="WQM4581" s="151"/>
      <c r="WQN4581" s="151"/>
      <c r="WQO4581" s="151"/>
      <c r="WQP4581" s="151"/>
      <c r="WQQ4581" s="151"/>
      <c r="WQR4581" s="151"/>
      <c r="WQS4581" s="151"/>
      <c r="WQT4581" s="151"/>
      <c r="WQU4581" s="151"/>
      <c r="WQV4581" s="151"/>
      <c r="WQW4581" s="151"/>
      <c r="WQX4581" s="151"/>
      <c r="WQY4581" s="151"/>
      <c r="WQZ4581" s="151"/>
      <c r="WRA4581" s="151"/>
      <c r="WRB4581" s="151"/>
      <c r="WRC4581" s="151"/>
      <c r="WRD4581" s="151"/>
      <c r="WRE4581" s="151"/>
      <c r="WRF4581" s="151"/>
      <c r="WRG4581" s="151"/>
      <c r="WRH4581" s="151"/>
      <c r="WRI4581" s="151"/>
      <c r="WRJ4581" s="151"/>
      <c r="WRK4581" s="151"/>
      <c r="WRL4581" s="151"/>
      <c r="WRM4581" s="151"/>
      <c r="WRN4581" s="151"/>
      <c r="WRO4581" s="151"/>
      <c r="WRP4581" s="151"/>
      <c r="WRQ4581" s="151"/>
      <c r="WRR4581" s="151"/>
      <c r="WRS4581" s="151"/>
      <c r="WRT4581" s="151"/>
      <c r="WRU4581" s="151"/>
      <c r="WRV4581" s="151"/>
      <c r="WRW4581" s="151"/>
      <c r="WRX4581" s="151"/>
      <c r="WRY4581" s="151"/>
      <c r="WRZ4581" s="151"/>
      <c r="WSA4581" s="151"/>
      <c r="WSB4581" s="151"/>
      <c r="WSC4581" s="151"/>
      <c r="WSD4581" s="151"/>
      <c r="WSE4581" s="151"/>
      <c r="WSF4581" s="151"/>
      <c r="WSG4581" s="151"/>
      <c r="WSH4581" s="151"/>
      <c r="WSI4581" s="151"/>
      <c r="WSJ4581" s="151"/>
      <c r="WSK4581" s="151"/>
      <c r="WSL4581" s="151"/>
      <c r="WSM4581" s="151"/>
      <c r="WSN4581" s="151"/>
      <c r="WSO4581" s="151"/>
      <c r="WSP4581" s="151"/>
      <c r="WSQ4581" s="151"/>
      <c r="WSR4581" s="151"/>
      <c r="WSS4581" s="151"/>
      <c r="WST4581" s="151"/>
      <c r="WSU4581" s="151"/>
      <c r="WSV4581" s="151"/>
      <c r="WSW4581" s="151"/>
      <c r="WSX4581" s="151"/>
      <c r="WSY4581" s="151"/>
      <c r="WSZ4581" s="151"/>
      <c r="WTA4581" s="151"/>
      <c r="WTB4581" s="151"/>
      <c r="WTC4581" s="151"/>
      <c r="WTD4581" s="151"/>
      <c r="WTE4581" s="151"/>
      <c r="WTF4581" s="151"/>
      <c r="WTG4581" s="151"/>
      <c r="WTH4581" s="151"/>
      <c r="WTI4581" s="151"/>
      <c r="WTJ4581" s="151"/>
      <c r="WTK4581" s="151"/>
      <c r="WTL4581" s="151"/>
      <c r="WTM4581" s="151"/>
      <c r="WTN4581" s="151"/>
      <c r="WTO4581" s="151"/>
      <c r="WTP4581" s="151"/>
      <c r="WTQ4581" s="151"/>
      <c r="WTR4581" s="151"/>
      <c r="WTS4581" s="151"/>
      <c r="WTT4581" s="151"/>
      <c r="WTU4581" s="151"/>
      <c r="WTV4581" s="151"/>
      <c r="WTW4581" s="151"/>
      <c r="WTX4581" s="151"/>
      <c r="WTY4581" s="151"/>
      <c r="WTZ4581" s="151"/>
      <c r="WUA4581" s="151"/>
      <c r="WUB4581" s="151"/>
      <c r="WUC4581" s="151"/>
      <c r="WUD4581" s="151"/>
      <c r="WUE4581" s="151"/>
      <c r="WUF4581" s="151"/>
      <c r="WUG4581" s="151"/>
      <c r="WUH4581" s="151"/>
      <c r="WUI4581" s="151"/>
      <c r="WUJ4581" s="151"/>
      <c r="WUK4581" s="151"/>
      <c r="WUL4581" s="151"/>
      <c r="WUM4581" s="151"/>
      <c r="WUN4581" s="151"/>
      <c r="WUO4581" s="151"/>
      <c r="WUP4581" s="151"/>
      <c r="WUQ4581" s="151"/>
      <c r="WUR4581" s="151"/>
      <c r="WUS4581" s="151"/>
      <c r="WUT4581" s="151"/>
      <c r="WUU4581" s="151"/>
      <c r="WUV4581" s="151"/>
      <c r="WUW4581" s="151"/>
      <c r="WUX4581" s="151"/>
      <c r="WUY4581" s="151"/>
      <c r="WUZ4581" s="151"/>
      <c r="WVA4581" s="151"/>
      <c r="WVB4581" s="151"/>
      <c r="WVC4581" s="151"/>
      <c r="WVD4581" s="151"/>
      <c r="WVE4581" s="151"/>
      <c r="WVF4581" s="151"/>
      <c r="WVG4581" s="151"/>
      <c r="WVH4581" s="151"/>
      <c r="WVI4581" s="151"/>
      <c r="WVJ4581" s="151"/>
      <c r="WVK4581" s="151"/>
      <c r="WVL4581" s="151"/>
      <c r="WVM4581" s="151"/>
      <c r="WVN4581" s="151"/>
      <c r="WVO4581" s="151"/>
      <c r="WVP4581" s="151"/>
      <c r="WVQ4581" s="151"/>
      <c r="WVR4581" s="151"/>
      <c r="WVS4581" s="151"/>
      <c r="WVT4581" s="151"/>
      <c r="WVU4581" s="151"/>
      <c r="WVV4581" s="151"/>
      <c r="WVW4581" s="151"/>
      <c r="WVX4581" s="151"/>
      <c r="WVY4581" s="151"/>
      <c r="WVZ4581" s="151"/>
      <c r="WWA4581" s="151"/>
      <c r="WWB4581" s="151"/>
      <c r="WWC4581" s="151"/>
      <c r="WWD4581" s="151"/>
      <c r="WWE4581" s="151"/>
      <c r="WWF4581" s="151"/>
      <c r="WWG4581" s="151"/>
      <c r="WWH4581" s="151"/>
      <c r="WWI4581" s="151"/>
      <c r="WWJ4581" s="151"/>
      <c r="WWK4581" s="151"/>
      <c r="WWL4581" s="151"/>
      <c r="WWM4581" s="151"/>
      <c r="WWN4581" s="151"/>
      <c r="WWO4581" s="151"/>
      <c r="WWP4581" s="151"/>
      <c r="WWQ4581" s="151"/>
      <c r="WWR4581" s="151"/>
      <c r="WWS4581" s="151"/>
      <c r="WWT4581" s="151"/>
      <c r="WWU4581" s="151"/>
      <c r="WWV4581" s="151"/>
      <c r="WWW4581" s="151"/>
      <c r="WWX4581" s="151"/>
      <c r="WWY4581" s="151"/>
      <c r="WWZ4581" s="151"/>
      <c r="WXA4581" s="151"/>
      <c r="WXB4581" s="151"/>
      <c r="WXC4581" s="151"/>
      <c r="WXD4581" s="151"/>
      <c r="WXE4581" s="151"/>
      <c r="WXF4581" s="151"/>
      <c r="WXG4581" s="151"/>
      <c r="WXH4581" s="151"/>
      <c r="WXI4581" s="151"/>
      <c r="WXJ4581" s="151"/>
      <c r="WXK4581" s="151"/>
      <c r="WXL4581" s="151"/>
      <c r="WXM4581" s="151"/>
      <c r="WXN4581" s="151"/>
      <c r="WXO4581" s="151"/>
      <c r="WXP4581" s="151"/>
      <c r="WXQ4581" s="151"/>
      <c r="WXR4581" s="151"/>
      <c r="WXS4581" s="151"/>
      <c r="WXT4581" s="151"/>
      <c r="WXU4581" s="151"/>
      <c r="WXV4581" s="151"/>
      <c r="WXW4581" s="151"/>
      <c r="WXX4581" s="151"/>
      <c r="WXY4581" s="151"/>
      <c r="WXZ4581" s="151"/>
      <c r="WYA4581" s="151"/>
      <c r="WYB4581" s="151"/>
      <c r="WYC4581" s="151"/>
      <c r="WYD4581" s="151"/>
      <c r="WYE4581" s="151"/>
      <c r="WYF4581" s="151"/>
      <c r="WYG4581" s="151"/>
      <c r="WYH4581" s="151"/>
      <c r="WYI4581" s="151"/>
      <c r="WYJ4581" s="151"/>
      <c r="WYK4581" s="151"/>
      <c r="WYL4581" s="151"/>
      <c r="WYM4581" s="151"/>
      <c r="WYN4581" s="151"/>
    </row>
    <row r="4582" spans="1:16222" s="155" customFormat="1" ht="42.75" hidden="1" outlineLevel="2">
      <c r="A4582" s="28"/>
      <c r="B4582" s="29" t="s">
        <v>46</v>
      </c>
      <c r="C4582" s="29" t="s">
        <v>3646</v>
      </c>
      <c r="D4582" s="29" t="s">
        <v>3591</v>
      </c>
      <c r="E4582" s="29" t="s">
        <v>4711</v>
      </c>
      <c r="F4582" s="27"/>
      <c r="G4582" s="30" t="s">
        <v>45</v>
      </c>
      <c r="H4582" s="30" t="s">
        <v>3752</v>
      </c>
      <c r="I4582" s="21" t="s">
        <v>43</v>
      </c>
      <c r="J4582" s="23">
        <v>6</v>
      </c>
      <c r="K4582" s="23">
        <v>6</v>
      </c>
      <c r="L4582" s="79" t="s">
        <v>3375</v>
      </c>
      <c r="M4582" s="21" t="s">
        <v>4736</v>
      </c>
      <c r="N4582" s="21">
        <v>160</v>
      </c>
    </row>
    <row r="4583" spans="1:16222" s="155" customFormat="1" ht="71.25" hidden="1" outlineLevel="2">
      <c r="A4583" s="28"/>
      <c r="B4583" s="29" t="s">
        <v>46</v>
      </c>
      <c r="C4583" s="29" t="s">
        <v>3646</v>
      </c>
      <c r="D4583" s="29" t="s">
        <v>3591</v>
      </c>
      <c r="E4583" s="66" t="s">
        <v>4712</v>
      </c>
      <c r="F4583" s="65"/>
      <c r="G4583" s="30" t="s">
        <v>4713</v>
      </c>
      <c r="H4583" s="30" t="s">
        <v>4714</v>
      </c>
      <c r="I4583" s="21" t="s">
        <v>43</v>
      </c>
      <c r="J4583" s="23">
        <v>8</v>
      </c>
      <c r="K4583" s="23">
        <v>8</v>
      </c>
      <c r="L4583" s="85" t="s">
        <v>4703</v>
      </c>
      <c r="M4583" s="21" t="s">
        <v>4736</v>
      </c>
      <c r="N4583" s="77">
        <v>146.30000000000001</v>
      </c>
    </row>
    <row r="4584" spans="1:16222" s="155" customFormat="1" ht="28.5" outlineLevel="1" collapsed="1">
      <c r="A4584" s="28" t="s">
        <v>3455</v>
      </c>
      <c r="B4584" s="30" t="s">
        <v>46</v>
      </c>
      <c r="C4584" s="29" t="s">
        <v>3983</v>
      </c>
      <c r="D4584" s="29" t="s">
        <v>3591</v>
      </c>
      <c r="E4584" s="29" t="s">
        <v>4715</v>
      </c>
      <c r="F4584" s="27" t="s">
        <v>4716</v>
      </c>
      <c r="G4584" s="30"/>
      <c r="H4584" s="6"/>
      <c r="I4584" s="148"/>
      <c r="J4584" s="38">
        <v>9</v>
      </c>
      <c r="K4584" s="38">
        <v>9</v>
      </c>
      <c r="L4584" s="34" t="str">
        <f>L4585&amp;" "&amp;N4585&amp;M4585&amp;""</f>
        <v>Замена деревянных дверей на металлические 1шт.</v>
      </c>
      <c r="M4584" s="6"/>
      <c r="N4584" s="21"/>
      <c r="O4584" s="151"/>
      <c r="P4584" s="151"/>
      <c r="Q4584" s="151"/>
      <c r="R4584" s="151"/>
      <c r="S4584" s="151"/>
      <c r="T4584" s="151"/>
      <c r="U4584" s="151"/>
      <c r="V4584" s="151"/>
      <c r="W4584" s="151"/>
      <c r="X4584" s="151"/>
      <c r="Y4584" s="151"/>
      <c r="Z4584" s="151"/>
      <c r="AA4584" s="151"/>
      <c r="AB4584" s="151"/>
      <c r="AC4584" s="151"/>
      <c r="AD4584" s="151"/>
      <c r="AE4584" s="151"/>
      <c r="AF4584" s="151"/>
      <c r="AG4584" s="151"/>
      <c r="AH4584" s="151"/>
      <c r="AI4584" s="151"/>
      <c r="AJ4584" s="151"/>
      <c r="AK4584" s="151"/>
      <c r="AL4584" s="151"/>
      <c r="AM4584" s="151"/>
      <c r="AN4584" s="151"/>
      <c r="AO4584" s="151"/>
      <c r="AP4584" s="151"/>
      <c r="AQ4584" s="151"/>
      <c r="AR4584" s="151"/>
      <c r="AS4584" s="151"/>
      <c r="AT4584" s="151"/>
      <c r="AU4584" s="151"/>
      <c r="AV4584" s="151"/>
      <c r="AW4584" s="151"/>
      <c r="AX4584" s="151"/>
      <c r="AY4584" s="151"/>
      <c r="AZ4584" s="151"/>
      <c r="BA4584" s="151"/>
      <c r="BB4584" s="151"/>
      <c r="BC4584" s="151"/>
      <c r="BD4584" s="151"/>
      <c r="BE4584" s="151"/>
      <c r="BF4584" s="151"/>
      <c r="BG4584" s="151"/>
      <c r="BH4584" s="151"/>
      <c r="BI4584" s="151"/>
      <c r="BJ4584" s="151"/>
      <c r="BK4584" s="151"/>
      <c r="BL4584" s="151"/>
      <c r="BM4584" s="151"/>
      <c r="BN4584" s="151"/>
      <c r="BO4584" s="151"/>
      <c r="BP4584" s="151"/>
      <c r="BQ4584" s="151"/>
      <c r="BR4584" s="151"/>
      <c r="BS4584" s="151"/>
      <c r="BT4584" s="151"/>
      <c r="BU4584" s="151"/>
      <c r="BV4584" s="151"/>
      <c r="BW4584" s="151"/>
      <c r="BX4584" s="151"/>
      <c r="BY4584" s="151"/>
      <c r="BZ4584" s="151"/>
      <c r="CA4584" s="151"/>
      <c r="CB4584" s="151"/>
      <c r="CC4584" s="151"/>
      <c r="CD4584" s="151"/>
      <c r="CE4584" s="151"/>
      <c r="CF4584" s="151"/>
      <c r="CG4584" s="151"/>
      <c r="CH4584" s="151"/>
      <c r="CI4584" s="151"/>
      <c r="CJ4584" s="151"/>
      <c r="CK4584" s="151"/>
      <c r="CL4584" s="151"/>
      <c r="CM4584" s="151"/>
      <c r="CN4584" s="151"/>
      <c r="CO4584" s="151"/>
      <c r="CP4584" s="151"/>
      <c r="CQ4584" s="151"/>
      <c r="CR4584" s="151"/>
      <c r="CS4584" s="151"/>
      <c r="CT4584" s="151"/>
      <c r="CU4584" s="151"/>
      <c r="CV4584" s="151"/>
      <c r="CW4584" s="151"/>
      <c r="CX4584" s="151"/>
      <c r="CY4584" s="151"/>
      <c r="CZ4584" s="151"/>
      <c r="DA4584" s="151"/>
      <c r="DB4584" s="151"/>
      <c r="DC4584" s="151"/>
      <c r="DD4584" s="151"/>
      <c r="DE4584" s="151"/>
      <c r="DF4584" s="151"/>
      <c r="DG4584" s="151"/>
      <c r="DH4584" s="151"/>
      <c r="DI4584" s="151"/>
      <c r="DJ4584" s="151"/>
      <c r="DK4584" s="151"/>
      <c r="DL4584" s="151"/>
      <c r="DM4584" s="151"/>
      <c r="DN4584" s="151"/>
      <c r="DO4584" s="151"/>
      <c r="DP4584" s="151"/>
      <c r="DQ4584" s="151"/>
      <c r="DR4584" s="151"/>
      <c r="DS4584" s="151"/>
      <c r="DT4584" s="151"/>
      <c r="DU4584" s="151"/>
      <c r="DV4584" s="151"/>
      <c r="DW4584" s="151"/>
      <c r="DX4584" s="151"/>
      <c r="DY4584" s="151"/>
      <c r="DZ4584" s="151"/>
      <c r="EA4584" s="151"/>
      <c r="EB4584" s="151"/>
      <c r="EC4584" s="151"/>
      <c r="ED4584" s="151"/>
      <c r="EE4584" s="151"/>
      <c r="EF4584" s="151"/>
      <c r="EG4584" s="151"/>
      <c r="EH4584" s="151"/>
      <c r="EI4584" s="151"/>
      <c r="EJ4584" s="151"/>
      <c r="EK4584" s="151"/>
      <c r="EL4584" s="151"/>
      <c r="EM4584" s="151"/>
      <c r="EN4584" s="151"/>
      <c r="EO4584" s="151"/>
      <c r="EP4584" s="151"/>
      <c r="EQ4584" s="151"/>
      <c r="ER4584" s="151"/>
      <c r="ES4584" s="151"/>
      <c r="ET4584" s="151"/>
      <c r="EU4584" s="151"/>
      <c r="EV4584" s="151"/>
      <c r="EW4584" s="151"/>
      <c r="EX4584" s="151"/>
      <c r="EY4584" s="151"/>
      <c r="EZ4584" s="151"/>
      <c r="FA4584" s="151"/>
      <c r="FB4584" s="151"/>
      <c r="FC4584" s="151"/>
      <c r="FD4584" s="151"/>
      <c r="FE4584" s="151"/>
      <c r="FF4584" s="151"/>
      <c r="FG4584" s="151"/>
      <c r="FH4584" s="151"/>
      <c r="FI4584" s="151"/>
      <c r="FJ4584" s="151"/>
      <c r="FK4584" s="151"/>
      <c r="FL4584" s="151"/>
      <c r="FM4584" s="151"/>
      <c r="FN4584" s="151"/>
      <c r="FO4584" s="151"/>
      <c r="FP4584" s="151"/>
      <c r="FQ4584" s="151"/>
      <c r="FR4584" s="151"/>
      <c r="FS4584" s="151"/>
      <c r="FT4584" s="151"/>
      <c r="FU4584" s="151"/>
      <c r="FV4584" s="151"/>
      <c r="FW4584" s="151"/>
      <c r="FX4584" s="151"/>
      <c r="FY4584" s="151"/>
      <c r="FZ4584" s="151"/>
      <c r="GA4584" s="151"/>
      <c r="GB4584" s="151"/>
      <c r="GC4584" s="151"/>
      <c r="GD4584" s="151"/>
      <c r="GE4584" s="151"/>
      <c r="GF4584" s="151"/>
      <c r="GG4584" s="151"/>
      <c r="GH4584" s="151"/>
      <c r="GI4584" s="151"/>
      <c r="GJ4584" s="151"/>
      <c r="GK4584" s="151"/>
      <c r="GL4584" s="151"/>
      <c r="GM4584" s="151"/>
      <c r="GN4584" s="151"/>
      <c r="GO4584" s="151"/>
      <c r="GP4584" s="151"/>
      <c r="GQ4584" s="151"/>
      <c r="GR4584" s="151"/>
      <c r="GS4584" s="151"/>
      <c r="GT4584" s="151"/>
      <c r="GU4584" s="151"/>
      <c r="GV4584" s="151"/>
      <c r="GW4584" s="151"/>
      <c r="GX4584" s="151"/>
      <c r="GY4584" s="151"/>
      <c r="GZ4584" s="151"/>
      <c r="HA4584" s="151"/>
      <c r="HB4584" s="151"/>
      <c r="HC4584" s="151"/>
      <c r="HD4584" s="151"/>
      <c r="HE4584" s="151"/>
      <c r="HF4584" s="151"/>
      <c r="HG4584" s="151"/>
      <c r="HH4584" s="151"/>
      <c r="HI4584" s="151"/>
      <c r="HJ4584" s="151"/>
      <c r="HK4584" s="151"/>
      <c r="HL4584" s="151"/>
      <c r="HM4584" s="151"/>
      <c r="HN4584" s="151"/>
      <c r="HO4584" s="151"/>
      <c r="HP4584" s="151"/>
      <c r="HQ4584" s="151"/>
      <c r="HR4584" s="151"/>
      <c r="HS4584" s="151"/>
      <c r="HT4584" s="151"/>
      <c r="HU4584" s="151"/>
      <c r="HV4584" s="151"/>
      <c r="HW4584" s="151"/>
      <c r="HX4584" s="151"/>
      <c r="HY4584" s="151"/>
      <c r="HZ4584" s="151"/>
      <c r="IA4584" s="151"/>
      <c r="IB4584" s="151"/>
      <c r="IC4584" s="151"/>
      <c r="ID4584" s="151"/>
      <c r="IE4584" s="151"/>
      <c r="IF4584" s="151"/>
      <c r="IG4584" s="151"/>
      <c r="IH4584" s="151"/>
      <c r="II4584" s="151"/>
      <c r="IJ4584" s="151"/>
      <c r="IK4584" s="151"/>
      <c r="IL4584" s="151"/>
      <c r="IM4584" s="151"/>
      <c r="IN4584" s="151"/>
      <c r="IO4584" s="151"/>
      <c r="IP4584" s="151"/>
      <c r="IQ4584" s="151"/>
      <c r="IR4584" s="151"/>
      <c r="IS4584" s="151"/>
      <c r="IT4584" s="151"/>
      <c r="IU4584" s="151"/>
      <c r="IV4584" s="151"/>
      <c r="IW4584" s="151"/>
      <c r="IX4584" s="151"/>
      <c r="IY4584" s="151"/>
      <c r="IZ4584" s="151"/>
      <c r="JA4584" s="151"/>
      <c r="JB4584" s="151"/>
      <c r="JC4584" s="151"/>
      <c r="JD4584" s="151"/>
      <c r="JE4584" s="151"/>
      <c r="JF4584" s="151"/>
      <c r="JG4584" s="151"/>
      <c r="JH4584" s="151"/>
      <c r="JI4584" s="151"/>
      <c r="JJ4584" s="151"/>
      <c r="JK4584" s="151"/>
      <c r="JL4584" s="151"/>
      <c r="JM4584" s="151"/>
      <c r="JN4584" s="151"/>
      <c r="JO4584" s="151"/>
      <c r="JP4584" s="151"/>
      <c r="JQ4584" s="151"/>
      <c r="JR4584" s="151"/>
      <c r="JS4584" s="151"/>
      <c r="JT4584" s="151"/>
      <c r="JU4584" s="151"/>
      <c r="JV4584" s="151"/>
      <c r="JW4584" s="151"/>
      <c r="JX4584" s="151"/>
      <c r="JY4584" s="151"/>
      <c r="JZ4584" s="151"/>
      <c r="KA4584" s="151"/>
      <c r="KB4584" s="151"/>
      <c r="KC4584" s="151"/>
      <c r="KD4584" s="151"/>
      <c r="KE4584" s="151"/>
      <c r="KF4584" s="151"/>
      <c r="KG4584" s="151"/>
      <c r="KH4584" s="151"/>
      <c r="KI4584" s="151"/>
      <c r="KJ4584" s="151"/>
      <c r="KK4584" s="151"/>
      <c r="KL4584" s="151"/>
      <c r="KM4584" s="151"/>
      <c r="KN4584" s="151"/>
      <c r="KO4584" s="151"/>
      <c r="KP4584" s="151"/>
      <c r="KQ4584" s="151"/>
      <c r="KR4584" s="151"/>
      <c r="KS4584" s="151"/>
      <c r="KT4584" s="151"/>
      <c r="KU4584" s="151"/>
      <c r="KV4584" s="151"/>
      <c r="KW4584" s="151"/>
      <c r="KX4584" s="151"/>
      <c r="KY4584" s="151"/>
      <c r="KZ4584" s="151"/>
      <c r="LA4584" s="151"/>
      <c r="LB4584" s="151"/>
      <c r="LC4584" s="151"/>
      <c r="LD4584" s="151"/>
      <c r="LE4584" s="151"/>
      <c r="LF4584" s="151"/>
      <c r="LG4584" s="151"/>
      <c r="LH4584" s="151"/>
      <c r="LI4584" s="151"/>
      <c r="LJ4584" s="151"/>
      <c r="LK4584" s="151"/>
      <c r="LL4584" s="151"/>
      <c r="LM4584" s="151"/>
      <c r="LN4584" s="151"/>
      <c r="LO4584" s="151"/>
      <c r="LP4584" s="151"/>
      <c r="LQ4584" s="151"/>
      <c r="LR4584" s="151"/>
      <c r="LS4584" s="151"/>
      <c r="LT4584" s="151"/>
      <c r="LU4584" s="151"/>
      <c r="LV4584" s="151"/>
      <c r="LW4584" s="151"/>
      <c r="LX4584" s="151"/>
      <c r="LY4584" s="151"/>
      <c r="LZ4584" s="151"/>
      <c r="MA4584" s="151"/>
      <c r="MB4584" s="151"/>
      <c r="MC4584" s="151"/>
      <c r="MD4584" s="151"/>
      <c r="ME4584" s="151"/>
      <c r="MF4584" s="151"/>
      <c r="MG4584" s="151"/>
      <c r="MH4584" s="151"/>
      <c r="MI4584" s="151"/>
      <c r="MJ4584" s="151"/>
      <c r="MK4584" s="151"/>
      <c r="ML4584" s="151"/>
      <c r="MM4584" s="151"/>
      <c r="MN4584" s="151"/>
      <c r="MO4584" s="151"/>
      <c r="MP4584" s="151"/>
      <c r="MQ4584" s="151"/>
      <c r="MR4584" s="151"/>
      <c r="MS4584" s="151"/>
      <c r="MT4584" s="151"/>
      <c r="MU4584" s="151"/>
      <c r="MV4584" s="151"/>
      <c r="MW4584" s="151"/>
      <c r="MX4584" s="151"/>
      <c r="MY4584" s="151"/>
      <c r="MZ4584" s="151"/>
      <c r="NA4584" s="151"/>
      <c r="NB4584" s="151"/>
      <c r="NC4584" s="151"/>
      <c r="ND4584" s="151"/>
      <c r="NE4584" s="151"/>
      <c r="NF4584" s="151"/>
      <c r="NG4584" s="151"/>
      <c r="NH4584" s="151"/>
      <c r="NI4584" s="151"/>
      <c r="NJ4584" s="151"/>
      <c r="NK4584" s="151"/>
      <c r="NL4584" s="151"/>
      <c r="NM4584" s="151"/>
      <c r="NN4584" s="151"/>
      <c r="NO4584" s="151"/>
      <c r="NP4584" s="151"/>
      <c r="NQ4584" s="151"/>
      <c r="NR4584" s="151"/>
      <c r="NS4584" s="151"/>
      <c r="NT4584" s="151"/>
      <c r="NU4584" s="151"/>
      <c r="NV4584" s="151"/>
      <c r="NW4584" s="151"/>
      <c r="NX4584" s="151"/>
      <c r="NY4584" s="151"/>
      <c r="NZ4584" s="151"/>
      <c r="OA4584" s="151"/>
      <c r="OB4584" s="151"/>
      <c r="OC4584" s="151"/>
      <c r="OD4584" s="151"/>
      <c r="OE4584" s="151"/>
      <c r="OF4584" s="151"/>
      <c r="OG4584" s="151"/>
      <c r="OH4584" s="151"/>
      <c r="OI4584" s="151"/>
      <c r="OJ4584" s="151"/>
      <c r="OK4584" s="151"/>
      <c r="OL4584" s="151"/>
      <c r="OM4584" s="151"/>
      <c r="ON4584" s="151"/>
      <c r="OO4584" s="151"/>
      <c r="OP4584" s="151"/>
      <c r="OQ4584" s="151"/>
      <c r="OR4584" s="151"/>
      <c r="OS4584" s="151"/>
      <c r="OT4584" s="151"/>
      <c r="OU4584" s="151"/>
      <c r="OV4584" s="151"/>
      <c r="OW4584" s="151"/>
      <c r="OX4584" s="151"/>
      <c r="OY4584" s="151"/>
      <c r="OZ4584" s="151"/>
      <c r="PA4584" s="151"/>
      <c r="PB4584" s="151"/>
      <c r="PC4584" s="151"/>
      <c r="PD4584" s="151"/>
      <c r="PE4584" s="151"/>
      <c r="PF4584" s="151"/>
      <c r="PG4584" s="151"/>
      <c r="PH4584" s="151"/>
      <c r="PI4584" s="151"/>
      <c r="PJ4584" s="151"/>
      <c r="PK4584" s="151"/>
      <c r="PL4584" s="151"/>
      <c r="PM4584" s="151"/>
      <c r="PN4584" s="151"/>
      <c r="PO4584" s="151"/>
      <c r="PP4584" s="151"/>
      <c r="PQ4584" s="151"/>
      <c r="PR4584" s="151"/>
      <c r="PS4584" s="151"/>
      <c r="PT4584" s="151"/>
      <c r="PU4584" s="151"/>
      <c r="PV4584" s="151"/>
      <c r="PW4584" s="151"/>
      <c r="PX4584" s="151"/>
      <c r="PY4584" s="151"/>
      <c r="PZ4584" s="151"/>
      <c r="QA4584" s="151"/>
      <c r="QB4584" s="151"/>
      <c r="QC4584" s="151"/>
      <c r="QD4584" s="151"/>
      <c r="QE4584" s="151"/>
      <c r="QF4584" s="151"/>
      <c r="QG4584" s="151"/>
      <c r="QH4584" s="151"/>
      <c r="QI4584" s="151"/>
      <c r="QJ4584" s="151"/>
      <c r="QK4584" s="151"/>
      <c r="QL4584" s="151"/>
      <c r="QM4584" s="151"/>
      <c r="QN4584" s="151"/>
      <c r="QO4584" s="151"/>
      <c r="QP4584" s="151"/>
      <c r="QQ4584" s="151"/>
      <c r="QR4584" s="151"/>
      <c r="QS4584" s="151"/>
      <c r="QT4584" s="151"/>
      <c r="QU4584" s="151"/>
      <c r="QV4584" s="151"/>
      <c r="QW4584" s="151"/>
      <c r="QX4584" s="151"/>
      <c r="QY4584" s="151"/>
      <c r="QZ4584" s="151"/>
      <c r="RA4584" s="151"/>
      <c r="RB4584" s="151"/>
      <c r="RC4584" s="151"/>
      <c r="RD4584" s="151"/>
      <c r="RE4584" s="151"/>
      <c r="RF4584" s="151"/>
      <c r="RG4584" s="151"/>
      <c r="RH4584" s="151"/>
      <c r="RI4584" s="151"/>
      <c r="RJ4584" s="151"/>
      <c r="RK4584" s="151"/>
      <c r="RL4584" s="151"/>
      <c r="RM4584" s="151"/>
      <c r="RN4584" s="151"/>
      <c r="RO4584" s="151"/>
      <c r="RP4584" s="151"/>
      <c r="RQ4584" s="151"/>
      <c r="RR4584" s="151"/>
      <c r="RS4584" s="151"/>
      <c r="RT4584" s="151"/>
      <c r="RU4584" s="151"/>
      <c r="RV4584" s="151"/>
      <c r="RW4584" s="151"/>
      <c r="RX4584" s="151"/>
      <c r="RY4584" s="151"/>
      <c r="RZ4584" s="151"/>
      <c r="SA4584" s="151"/>
      <c r="SB4584" s="151"/>
      <c r="SC4584" s="151"/>
      <c r="SD4584" s="151"/>
      <c r="SE4584" s="151"/>
      <c r="SF4584" s="151"/>
      <c r="SG4584" s="151"/>
      <c r="SH4584" s="151"/>
      <c r="SI4584" s="151"/>
      <c r="SJ4584" s="151"/>
      <c r="SK4584" s="151"/>
      <c r="SL4584" s="151"/>
      <c r="SM4584" s="151"/>
      <c r="SN4584" s="151"/>
      <c r="SO4584" s="151"/>
      <c r="SP4584" s="151"/>
      <c r="SQ4584" s="151"/>
      <c r="SR4584" s="151"/>
      <c r="SS4584" s="151"/>
      <c r="ST4584" s="151"/>
      <c r="SU4584" s="151"/>
      <c r="SV4584" s="151"/>
      <c r="SW4584" s="151"/>
      <c r="SX4584" s="151"/>
      <c r="SY4584" s="151"/>
      <c r="SZ4584" s="151"/>
      <c r="TA4584" s="151"/>
      <c r="TB4584" s="151"/>
      <c r="TC4584" s="151"/>
      <c r="TD4584" s="151"/>
      <c r="TE4584" s="151"/>
      <c r="TF4584" s="151"/>
      <c r="TG4584" s="151"/>
      <c r="TH4584" s="151"/>
      <c r="TI4584" s="151"/>
      <c r="TJ4584" s="151"/>
      <c r="TK4584" s="151"/>
      <c r="TL4584" s="151"/>
      <c r="TM4584" s="151"/>
      <c r="TN4584" s="151"/>
      <c r="TO4584" s="151"/>
      <c r="TP4584" s="151"/>
      <c r="TQ4584" s="151"/>
      <c r="TR4584" s="151"/>
      <c r="TS4584" s="151"/>
      <c r="TT4584" s="151"/>
      <c r="TU4584" s="151"/>
      <c r="TV4584" s="151"/>
      <c r="TW4584" s="151"/>
      <c r="TX4584" s="151"/>
      <c r="TY4584" s="151"/>
      <c r="TZ4584" s="151"/>
      <c r="UA4584" s="151"/>
      <c r="UB4584" s="151"/>
      <c r="UC4584" s="151"/>
      <c r="UD4584" s="151"/>
      <c r="UE4584" s="151"/>
      <c r="UF4584" s="151"/>
      <c r="UG4584" s="151"/>
      <c r="UH4584" s="151"/>
      <c r="UI4584" s="151"/>
      <c r="UJ4584" s="151"/>
      <c r="UK4584" s="151"/>
      <c r="UL4584" s="151"/>
      <c r="UM4584" s="151"/>
      <c r="UN4584" s="151"/>
      <c r="UO4584" s="151"/>
      <c r="UP4584" s="151"/>
      <c r="UQ4584" s="151"/>
      <c r="UR4584" s="151"/>
      <c r="US4584" s="151"/>
      <c r="UT4584" s="151"/>
      <c r="UU4584" s="151"/>
      <c r="UV4584" s="151"/>
      <c r="UW4584" s="151"/>
      <c r="UX4584" s="151"/>
      <c r="UY4584" s="151"/>
      <c r="UZ4584" s="151"/>
      <c r="VA4584" s="151"/>
      <c r="VB4584" s="151"/>
      <c r="VC4584" s="151"/>
      <c r="VD4584" s="151"/>
      <c r="VE4584" s="151"/>
      <c r="VF4584" s="151"/>
      <c r="VG4584" s="151"/>
      <c r="VH4584" s="151"/>
      <c r="VI4584" s="151"/>
      <c r="VJ4584" s="151"/>
      <c r="VK4584" s="151"/>
      <c r="VL4584" s="151"/>
      <c r="VM4584" s="151"/>
      <c r="VN4584" s="151"/>
      <c r="VO4584" s="151"/>
      <c r="VP4584" s="151"/>
      <c r="VQ4584" s="151"/>
      <c r="VR4584" s="151"/>
      <c r="VS4584" s="151"/>
      <c r="VT4584" s="151"/>
      <c r="VU4584" s="151"/>
      <c r="VV4584" s="151"/>
      <c r="VW4584" s="151"/>
      <c r="VX4584" s="151"/>
      <c r="VY4584" s="151"/>
      <c r="VZ4584" s="151"/>
      <c r="WA4584" s="151"/>
      <c r="WB4584" s="151"/>
      <c r="WC4584" s="151"/>
      <c r="WD4584" s="151"/>
      <c r="WE4584" s="151"/>
      <c r="WF4584" s="151"/>
      <c r="WG4584" s="151"/>
      <c r="WH4584" s="151"/>
      <c r="WI4584" s="151"/>
      <c r="WJ4584" s="151"/>
      <c r="WK4584" s="151"/>
      <c r="WL4584" s="151"/>
      <c r="WM4584" s="151"/>
      <c r="WN4584" s="151"/>
      <c r="WO4584" s="151"/>
      <c r="WP4584" s="151"/>
      <c r="WQ4584" s="151"/>
      <c r="WR4584" s="151"/>
      <c r="WS4584" s="151"/>
      <c r="WT4584" s="151"/>
      <c r="WU4584" s="151"/>
      <c r="WV4584" s="151"/>
      <c r="WW4584" s="151"/>
      <c r="WX4584" s="151"/>
      <c r="WY4584" s="151"/>
      <c r="WZ4584" s="151"/>
      <c r="XA4584" s="151"/>
      <c r="XB4584" s="151"/>
      <c r="XC4584" s="151"/>
      <c r="XD4584" s="151"/>
      <c r="XE4584" s="151"/>
      <c r="XF4584" s="151"/>
      <c r="XG4584" s="151"/>
      <c r="XH4584" s="151"/>
      <c r="XI4584" s="151"/>
      <c r="XJ4584" s="151"/>
      <c r="XK4584" s="151"/>
      <c r="XL4584" s="151"/>
      <c r="XM4584" s="151"/>
      <c r="XN4584" s="151"/>
      <c r="XO4584" s="151"/>
      <c r="XP4584" s="151"/>
      <c r="XQ4584" s="151"/>
      <c r="XR4584" s="151"/>
      <c r="XS4584" s="151"/>
      <c r="XT4584" s="151"/>
      <c r="XU4584" s="151"/>
      <c r="XV4584" s="151"/>
      <c r="XW4584" s="151"/>
      <c r="XX4584" s="151"/>
      <c r="XY4584" s="151"/>
      <c r="XZ4584" s="151"/>
      <c r="YA4584" s="151"/>
      <c r="YB4584" s="151"/>
      <c r="YC4584" s="151"/>
      <c r="YD4584" s="151"/>
      <c r="YE4584" s="151"/>
      <c r="YF4584" s="151"/>
      <c r="YG4584" s="151"/>
      <c r="YH4584" s="151"/>
      <c r="YI4584" s="151"/>
      <c r="YJ4584" s="151"/>
      <c r="YK4584" s="151"/>
      <c r="YL4584" s="151"/>
      <c r="YM4584" s="151"/>
      <c r="YN4584" s="151"/>
      <c r="YO4584" s="151"/>
      <c r="YP4584" s="151"/>
      <c r="YQ4584" s="151"/>
      <c r="YR4584" s="151"/>
      <c r="YS4584" s="151"/>
      <c r="YT4584" s="151"/>
      <c r="YU4584" s="151"/>
      <c r="YV4584" s="151"/>
      <c r="YW4584" s="151"/>
      <c r="YX4584" s="151"/>
      <c r="YY4584" s="151"/>
      <c r="YZ4584" s="151"/>
      <c r="ZA4584" s="151"/>
      <c r="ZB4584" s="151"/>
      <c r="ZC4584" s="151"/>
      <c r="ZD4584" s="151"/>
      <c r="ZE4584" s="151"/>
      <c r="ZF4584" s="151"/>
      <c r="ZG4584" s="151"/>
      <c r="ZH4584" s="151"/>
      <c r="ZI4584" s="151"/>
      <c r="ZJ4584" s="151"/>
      <c r="ZK4584" s="151"/>
      <c r="ZL4584" s="151"/>
      <c r="ZM4584" s="151"/>
      <c r="ZN4584" s="151"/>
      <c r="ZO4584" s="151"/>
      <c r="ZP4584" s="151"/>
      <c r="ZQ4584" s="151"/>
      <c r="ZR4584" s="151"/>
      <c r="ZS4584" s="151"/>
      <c r="ZT4584" s="151"/>
      <c r="ZU4584" s="151"/>
      <c r="ZV4584" s="151"/>
      <c r="ZW4584" s="151"/>
      <c r="ZX4584" s="151"/>
      <c r="ZY4584" s="151"/>
      <c r="ZZ4584" s="151"/>
      <c r="AAA4584" s="151"/>
      <c r="AAB4584" s="151"/>
      <c r="AAC4584" s="151"/>
      <c r="AAD4584" s="151"/>
      <c r="AAE4584" s="151"/>
      <c r="AAF4584" s="151"/>
      <c r="AAG4584" s="151"/>
      <c r="AAH4584" s="151"/>
      <c r="AAI4584" s="151"/>
      <c r="AAJ4584" s="151"/>
      <c r="AAK4584" s="151"/>
      <c r="AAL4584" s="151"/>
      <c r="AAM4584" s="151"/>
      <c r="AAN4584" s="151"/>
      <c r="AAO4584" s="151"/>
      <c r="AAP4584" s="151"/>
      <c r="AAQ4584" s="151"/>
      <c r="AAR4584" s="151"/>
      <c r="AAS4584" s="151"/>
      <c r="AAT4584" s="151"/>
      <c r="AAU4584" s="151"/>
      <c r="AAV4584" s="151"/>
      <c r="AAW4584" s="151"/>
      <c r="AAX4584" s="151"/>
      <c r="AAY4584" s="151"/>
      <c r="AAZ4584" s="151"/>
      <c r="ABA4584" s="151"/>
      <c r="ABB4584" s="151"/>
      <c r="ABC4584" s="151"/>
      <c r="ABD4584" s="151"/>
      <c r="ABE4584" s="151"/>
      <c r="ABF4584" s="151"/>
      <c r="ABG4584" s="151"/>
      <c r="ABH4584" s="151"/>
      <c r="ABI4584" s="151"/>
      <c r="ABJ4584" s="151"/>
      <c r="ABK4584" s="151"/>
      <c r="ABL4584" s="151"/>
      <c r="ABM4584" s="151"/>
      <c r="ABN4584" s="151"/>
      <c r="ABO4584" s="151"/>
      <c r="ABP4584" s="151"/>
      <c r="ABQ4584" s="151"/>
      <c r="ABR4584" s="151"/>
      <c r="ABS4584" s="151"/>
      <c r="ABT4584" s="151"/>
      <c r="ABU4584" s="151"/>
      <c r="ABV4584" s="151"/>
      <c r="ABW4584" s="151"/>
      <c r="ABX4584" s="151"/>
      <c r="ABY4584" s="151"/>
      <c r="ABZ4584" s="151"/>
      <c r="ACA4584" s="151"/>
      <c r="ACB4584" s="151"/>
      <c r="ACC4584" s="151"/>
      <c r="ACD4584" s="151"/>
      <c r="ACE4584" s="151"/>
      <c r="ACF4584" s="151"/>
      <c r="ACG4584" s="151"/>
      <c r="ACH4584" s="151"/>
      <c r="ACI4584" s="151"/>
      <c r="ACJ4584" s="151"/>
      <c r="ACK4584" s="151"/>
      <c r="ACL4584" s="151"/>
      <c r="ACM4584" s="151"/>
      <c r="ACN4584" s="151"/>
      <c r="ACO4584" s="151"/>
      <c r="ACP4584" s="151"/>
      <c r="ACQ4584" s="151"/>
      <c r="ACR4584" s="151"/>
      <c r="ACS4584" s="151"/>
      <c r="ACT4584" s="151"/>
      <c r="ACU4584" s="151"/>
      <c r="ACV4584" s="151"/>
      <c r="ACW4584" s="151"/>
      <c r="ACX4584" s="151"/>
      <c r="ACY4584" s="151"/>
      <c r="ACZ4584" s="151"/>
      <c r="ADA4584" s="151"/>
      <c r="ADB4584" s="151"/>
      <c r="ADC4584" s="151"/>
      <c r="ADD4584" s="151"/>
      <c r="ADE4584" s="151"/>
      <c r="ADF4584" s="151"/>
      <c r="ADG4584" s="151"/>
      <c r="ADH4584" s="151"/>
      <c r="ADI4584" s="151"/>
      <c r="ADJ4584" s="151"/>
      <c r="ADK4584" s="151"/>
      <c r="ADL4584" s="151"/>
      <c r="ADM4584" s="151"/>
      <c r="ADN4584" s="151"/>
      <c r="ADO4584" s="151"/>
      <c r="ADP4584" s="151"/>
      <c r="ADQ4584" s="151"/>
      <c r="ADR4584" s="151"/>
      <c r="ADS4584" s="151"/>
      <c r="ADT4584" s="151"/>
      <c r="ADU4584" s="151"/>
      <c r="ADV4584" s="151"/>
      <c r="ADW4584" s="151"/>
      <c r="ADX4584" s="151"/>
      <c r="ADY4584" s="151"/>
      <c r="ADZ4584" s="151"/>
      <c r="AEA4584" s="151"/>
      <c r="AEB4584" s="151"/>
      <c r="AEC4584" s="151"/>
      <c r="AED4584" s="151"/>
      <c r="AEE4584" s="151"/>
      <c r="AEF4584" s="151"/>
      <c r="AEG4584" s="151"/>
      <c r="AEH4584" s="151"/>
      <c r="AEI4584" s="151"/>
      <c r="AEJ4584" s="151"/>
      <c r="AEK4584" s="151"/>
      <c r="AEL4584" s="151"/>
      <c r="AEM4584" s="151"/>
      <c r="AEN4584" s="151"/>
      <c r="AEO4584" s="151"/>
      <c r="AEP4584" s="151"/>
      <c r="AEQ4584" s="151"/>
      <c r="AER4584" s="151"/>
      <c r="AES4584" s="151"/>
      <c r="AET4584" s="151"/>
      <c r="AEU4584" s="151"/>
      <c r="AEV4584" s="151"/>
      <c r="AEW4584" s="151"/>
      <c r="AEX4584" s="151"/>
      <c r="AEY4584" s="151"/>
      <c r="AEZ4584" s="151"/>
      <c r="AFA4584" s="151"/>
      <c r="AFB4584" s="151"/>
      <c r="AFC4584" s="151"/>
      <c r="AFD4584" s="151"/>
      <c r="AFE4584" s="151"/>
      <c r="AFF4584" s="151"/>
      <c r="AFG4584" s="151"/>
      <c r="AFH4584" s="151"/>
      <c r="AFI4584" s="151"/>
      <c r="AFJ4584" s="151"/>
      <c r="AFK4584" s="151"/>
      <c r="AFL4584" s="151"/>
      <c r="AFM4584" s="151"/>
      <c r="AFN4584" s="151"/>
      <c r="AFO4584" s="151"/>
      <c r="AFP4584" s="151"/>
      <c r="AFQ4584" s="151"/>
      <c r="AFR4584" s="151"/>
      <c r="AFS4584" s="151"/>
      <c r="AFT4584" s="151"/>
      <c r="AFU4584" s="151"/>
      <c r="AFV4584" s="151"/>
      <c r="AFW4584" s="151"/>
      <c r="AFX4584" s="151"/>
      <c r="AFY4584" s="151"/>
      <c r="AFZ4584" s="151"/>
      <c r="AGA4584" s="151"/>
      <c r="AGB4584" s="151"/>
      <c r="AGC4584" s="151"/>
      <c r="AGD4584" s="151"/>
      <c r="AGE4584" s="151"/>
      <c r="AGF4584" s="151"/>
      <c r="AGG4584" s="151"/>
      <c r="AGH4584" s="151"/>
      <c r="AGI4584" s="151"/>
      <c r="AGJ4584" s="151"/>
      <c r="AGK4584" s="151"/>
      <c r="AGL4584" s="151"/>
      <c r="AGM4584" s="151"/>
      <c r="AGN4584" s="151"/>
      <c r="AGO4584" s="151"/>
      <c r="AGP4584" s="151"/>
      <c r="AGQ4584" s="151"/>
      <c r="AGR4584" s="151"/>
      <c r="AGS4584" s="151"/>
      <c r="AGT4584" s="151"/>
      <c r="AGU4584" s="151"/>
      <c r="AGV4584" s="151"/>
      <c r="AGW4584" s="151"/>
      <c r="AGX4584" s="151"/>
      <c r="AGY4584" s="151"/>
      <c r="AGZ4584" s="151"/>
      <c r="AHA4584" s="151"/>
      <c r="AHB4584" s="151"/>
      <c r="AHC4584" s="151"/>
      <c r="AHD4584" s="151"/>
      <c r="AHE4584" s="151"/>
      <c r="AHF4584" s="151"/>
      <c r="AHG4584" s="151"/>
      <c r="AHH4584" s="151"/>
      <c r="AHI4584" s="151"/>
      <c r="AHJ4584" s="151"/>
      <c r="AHK4584" s="151"/>
      <c r="AHL4584" s="151"/>
      <c r="AHM4584" s="151"/>
      <c r="AHN4584" s="151"/>
      <c r="AHO4584" s="151"/>
      <c r="AHP4584" s="151"/>
      <c r="AHQ4584" s="151"/>
      <c r="AHR4584" s="151"/>
      <c r="AHS4584" s="151"/>
      <c r="AHT4584" s="151"/>
      <c r="AHU4584" s="151"/>
      <c r="AHV4584" s="151"/>
      <c r="AHW4584" s="151"/>
      <c r="AHX4584" s="151"/>
      <c r="AHY4584" s="151"/>
      <c r="AHZ4584" s="151"/>
      <c r="AIA4584" s="151"/>
      <c r="AIB4584" s="151"/>
      <c r="AIC4584" s="151"/>
      <c r="AID4584" s="151"/>
      <c r="AIE4584" s="151"/>
      <c r="AIF4584" s="151"/>
      <c r="AIG4584" s="151"/>
      <c r="AIH4584" s="151"/>
      <c r="AII4584" s="151"/>
      <c r="AIJ4584" s="151"/>
      <c r="AIK4584" s="151"/>
      <c r="AIL4584" s="151"/>
      <c r="AIM4584" s="151"/>
      <c r="AIN4584" s="151"/>
      <c r="AIO4584" s="151"/>
      <c r="AIP4584" s="151"/>
      <c r="AIQ4584" s="151"/>
      <c r="AIR4584" s="151"/>
      <c r="AIS4584" s="151"/>
      <c r="AIT4584" s="151"/>
      <c r="AIU4584" s="151"/>
      <c r="AIV4584" s="151"/>
      <c r="AIW4584" s="151"/>
      <c r="AIX4584" s="151"/>
      <c r="AIY4584" s="151"/>
      <c r="AIZ4584" s="151"/>
      <c r="AJA4584" s="151"/>
      <c r="AJB4584" s="151"/>
      <c r="AJC4584" s="151"/>
      <c r="AJD4584" s="151"/>
      <c r="AJE4584" s="151"/>
      <c r="AJF4584" s="151"/>
      <c r="AJG4584" s="151"/>
      <c r="AJH4584" s="151"/>
      <c r="AJI4584" s="151"/>
      <c r="AJJ4584" s="151"/>
      <c r="AJK4584" s="151"/>
      <c r="AJL4584" s="151"/>
      <c r="AJM4584" s="151"/>
      <c r="AJN4584" s="151"/>
      <c r="AJO4584" s="151"/>
      <c r="AJP4584" s="151"/>
      <c r="AJQ4584" s="151"/>
      <c r="AJR4584" s="151"/>
      <c r="AJS4584" s="151"/>
      <c r="AJT4584" s="151"/>
      <c r="AJU4584" s="151"/>
      <c r="AJV4584" s="151"/>
      <c r="AJW4584" s="151"/>
      <c r="AJX4584" s="151"/>
      <c r="AJY4584" s="151"/>
      <c r="AJZ4584" s="151"/>
      <c r="AKA4584" s="151"/>
      <c r="AKB4584" s="151"/>
      <c r="AKC4584" s="151"/>
      <c r="AKD4584" s="151"/>
      <c r="AKE4584" s="151"/>
      <c r="AKF4584" s="151"/>
      <c r="AKG4584" s="151"/>
      <c r="AKH4584" s="151"/>
      <c r="AKI4584" s="151"/>
      <c r="AKJ4584" s="151"/>
      <c r="AKK4584" s="151"/>
      <c r="AKL4584" s="151"/>
      <c r="AKM4584" s="151"/>
      <c r="AKN4584" s="151"/>
      <c r="AKO4584" s="151"/>
      <c r="AKP4584" s="151"/>
      <c r="AKQ4584" s="151"/>
      <c r="AKR4584" s="151"/>
      <c r="AKS4584" s="151"/>
      <c r="AKT4584" s="151"/>
      <c r="AKU4584" s="151"/>
      <c r="AKV4584" s="151"/>
      <c r="AKW4584" s="151"/>
      <c r="AKX4584" s="151"/>
      <c r="AKY4584" s="151"/>
      <c r="AKZ4584" s="151"/>
      <c r="ALA4584" s="151"/>
      <c r="ALB4584" s="151"/>
      <c r="ALC4584" s="151"/>
      <c r="ALD4584" s="151"/>
      <c r="ALE4584" s="151"/>
      <c r="ALF4584" s="151"/>
      <c r="ALG4584" s="151"/>
      <c r="ALH4584" s="151"/>
      <c r="ALI4584" s="151"/>
      <c r="ALJ4584" s="151"/>
      <c r="ALK4584" s="151"/>
      <c r="ALL4584" s="151"/>
      <c r="ALM4584" s="151"/>
      <c r="ALN4584" s="151"/>
      <c r="ALO4584" s="151"/>
      <c r="ALP4584" s="151"/>
      <c r="ALQ4584" s="151"/>
      <c r="ALR4584" s="151"/>
      <c r="ALS4584" s="151"/>
      <c r="ALT4584" s="151"/>
      <c r="ALU4584" s="151"/>
      <c r="ALV4584" s="151"/>
      <c r="ALW4584" s="151"/>
      <c r="ALX4584" s="151"/>
      <c r="ALY4584" s="151"/>
      <c r="ALZ4584" s="151"/>
      <c r="AMA4584" s="151"/>
      <c r="AMB4584" s="151"/>
      <c r="AMC4584" s="151"/>
      <c r="AMD4584" s="151"/>
      <c r="AME4584" s="151"/>
      <c r="AMF4584" s="151"/>
      <c r="AMG4584" s="151"/>
      <c r="AMH4584" s="151"/>
      <c r="AMI4584" s="151"/>
      <c r="AMJ4584" s="151"/>
      <c r="AMK4584" s="151"/>
      <c r="AML4584" s="151"/>
      <c r="AMM4584" s="151"/>
      <c r="AMN4584" s="151"/>
      <c r="AMO4584" s="151"/>
      <c r="AMP4584" s="151"/>
      <c r="AMQ4584" s="151"/>
      <c r="AMR4584" s="151"/>
      <c r="AMS4584" s="151"/>
      <c r="AMT4584" s="151"/>
      <c r="AMU4584" s="151"/>
      <c r="AMV4584" s="151"/>
      <c r="AMW4584" s="151"/>
      <c r="AMX4584" s="151"/>
      <c r="AMY4584" s="151"/>
      <c r="AMZ4584" s="151"/>
      <c r="ANA4584" s="151"/>
      <c r="ANB4584" s="151"/>
      <c r="ANC4584" s="151"/>
      <c r="AND4584" s="151"/>
      <c r="ANE4584" s="151"/>
      <c r="ANF4584" s="151"/>
      <c r="ANG4584" s="151"/>
      <c r="ANH4584" s="151"/>
      <c r="ANI4584" s="151"/>
      <c r="ANJ4584" s="151"/>
      <c r="ANK4584" s="151"/>
      <c r="ANL4584" s="151"/>
      <c r="ANM4584" s="151"/>
      <c r="ANN4584" s="151"/>
      <c r="ANO4584" s="151"/>
      <c r="ANP4584" s="151"/>
      <c r="ANQ4584" s="151"/>
      <c r="ANR4584" s="151"/>
      <c r="ANS4584" s="151"/>
      <c r="ANT4584" s="151"/>
      <c r="ANU4584" s="151"/>
      <c r="ANV4584" s="151"/>
      <c r="ANW4584" s="151"/>
      <c r="ANX4584" s="151"/>
      <c r="ANY4584" s="151"/>
      <c r="ANZ4584" s="151"/>
      <c r="AOA4584" s="151"/>
      <c r="AOB4584" s="151"/>
      <c r="AOC4584" s="151"/>
      <c r="AOD4584" s="151"/>
      <c r="AOE4584" s="151"/>
      <c r="AOF4584" s="151"/>
      <c r="AOG4584" s="151"/>
      <c r="AOH4584" s="151"/>
      <c r="AOI4584" s="151"/>
      <c r="AOJ4584" s="151"/>
      <c r="AOK4584" s="151"/>
      <c r="AOL4584" s="151"/>
      <c r="AOM4584" s="151"/>
      <c r="AON4584" s="151"/>
      <c r="AOO4584" s="151"/>
      <c r="AOP4584" s="151"/>
      <c r="AOQ4584" s="151"/>
      <c r="AOR4584" s="151"/>
      <c r="AOS4584" s="151"/>
      <c r="AOT4584" s="151"/>
      <c r="AOU4584" s="151"/>
      <c r="AOV4584" s="151"/>
      <c r="AOW4584" s="151"/>
      <c r="AOX4584" s="151"/>
      <c r="AOY4584" s="151"/>
      <c r="AOZ4584" s="151"/>
      <c r="APA4584" s="151"/>
      <c r="APB4584" s="151"/>
      <c r="APC4584" s="151"/>
      <c r="APD4584" s="151"/>
      <c r="APE4584" s="151"/>
      <c r="APF4584" s="151"/>
      <c r="APG4584" s="151"/>
      <c r="APH4584" s="151"/>
      <c r="API4584" s="151"/>
      <c r="APJ4584" s="151"/>
      <c r="APK4584" s="151"/>
      <c r="APL4584" s="151"/>
      <c r="APM4584" s="151"/>
      <c r="APN4584" s="151"/>
      <c r="APO4584" s="151"/>
      <c r="APP4584" s="151"/>
      <c r="APQ4584" s="151"/>
      <c r="APR4584" s="151"/>
      <c r="APS4584" s="151"/>
      <c r="APT4584" s="151"/>
      <c r="APU4584" s="151"/>
      <c r="APV4584" s="151"/>
      <c r="APW4584" s="151"/>
      <c r="APX4584" s="151"/>
      <c r="APY4584" s="151"/>
      <c r="APZ4584" s="151"/>
      <c r="AQA4584" s="151"/>
      <c r="AQB4584" s="151"/>
      <c r="AQC4584" s="151"/>
      <c r="AQD4584" s="151"/>
      <c r="AQE4584" s="151"/>
      <c r="AQF4584" s="151"/>
      <c r="AQG4584" s="151"/>
      <c r="AQH4584" s="151"/>
      <c r="AQI4584" s="151"/>
      <c r="AQJ4584" s="151"/>
      <c r="AQK4584" s="151"/>
      <c r="AQL4584" s="151"/>
      <c r="AQM4584" s="151"/>
      <c r="AQN4584" s="151"/>
      <c r="AQO4584" s="151"/>
      <c r="AQP4584" s="151"/>
      <c r="AQQ4584" s="151"/>
      <c r="AQR4584" s="151"/>
      <c r="AQS4584" s="151"/>
      <c r="AQT4584" s="151"/>
      <c r="AQU4584" s="151"/>
      <c r="AQV4584" s="151"/>
      <c r="AQW4584" s="151"/>
      <c r="AQX4584" s="151"/>
      <c r="AQY4584" s="151"/>
      <c r="AQZ4584" s="151"/>
      <c r="ARA4584" s="151"/>
      <c r="ARB4584" s="151"/>
      <c r="ARC4584" s="151"/>
      <c r="ARD4584" s="151"/>
      <c r="ARE4584" s="151"/>
      <c r="ARF4584" s="151"/>
      <c r="ARG4584" s="151"/>
      <c r="ARH4584" s="151"/>
      <c r="ARI4584" s="151"/>
      <c r="ARJ4584" s="151"/>
      <c r="ARK4584" s="151"/>
      <c r="ARL4584" s="151"/>
      <c r="ARM4584" s="151"/>
      <c r="ARN4584" s="151"/>
      <c r="ARO4584" s="151"/>
      <c r="ARP4584" s="151"/>
      <c r="ARQ4584" s="151"/>
      <c r="ARR4584" s="151"/>
      <c r="ARS4584" s="151"/>
      <c r="ART4584" s="151"/>
      <c r="ARU4584" s="151"/>
      <c r="ARV4584" s="151"/>
      <c r="ARW4584" s="151"/>
      <c r="ARX4584" s="151"/>
      <c r="ARY4584" s="151"/>
      <c r="ARZ4584" s="151"/>
      <c r="ASA4584" s="151"/>
      <c r="ASB4584" s="151"/>
      <c r="ASC4584" s="151"/>
      <c r="ASD4584" s="151"/>
      <c r="ASE4584" s="151"/>
      <c r="ASF4584" s="151"/>
      <c r="ASG4584" s="151"/>
      <c r="ASH4584" s="151"/>
      <c r="ASI4584" s="151"/>
      <c r="ASJ4584" s="151"/>
      <c r="ASK4584" s="151"/>
      <c r="ASL4584" s="151"/>
      <c r="ASM4584" s="151"/>
      <c r="ASN4584" s="151"/>
      <c r="ASO4584" s="151"/>
      <c r="ASP4584" s="151"/>
      <c r="ASQ4584" s="151"/>
      <c r="ASR4584" s="151"/>
      <c r="ASS4584" s="151"/>
      <c r="AST4584" s="151"/>
      <c r="ASU4584" s="151"/>
      <c r="ASV4584" s="151"/>
      <c r="ASW4584" s="151"/>
      <c r="ASX4584" s="151"/>
      <c r="ASY4584" s="151"/>
      <c r="ASZ4584" s="151"/>
      <c r="ATA4584" s="151"/>
      <c r="ATB4584" s="151"/>
      <c r="ATC4584" s="151"/>
      <c r="ATD4584" s="151"/>
      <c r="ATE4584" s="151"/>
      <c r="ATF4584" s="151"/>
      <c r="ATG4584" s="151"/>
      <c r="ATH4584" s="151"/>
      <c r="ATI4584" s="151"/>
      <c r="ATJ4584" s="151"/>
      <c r="ATK4584" s="151"/>
      <c r="ATL4584" s="151"/>
      <c r="ATM4584" s="151"/>
      <c r="ATN4584" s="151"/>
      <c r="ATO4584" s="151"/>
      <c r="ATP4584" s="151"/>
      <c r="ATQ4584" s="151"/>
      <c r="ATR4584" s="151"/>
      <c r="ATS4584" s="151"/>
      <c r="ATT4584" s="151"/>
      <c r="ATU4584" s="151"/>
      <c r="ATV4584" s="151"/>
      <c r="ATW4584" s="151"/>
      <c r="ATX4584" s="151"/>
      <c r="ATY4584" s="151"/>
      <c r="ATZ4584" s="151"/>
      <c r="AUA4584" s="151"/>
      <c r="AUB4584" s="151"/>
      <c r="AUC4584" s="151"/>
      <c r="AUD4584" s="151"/>
      <c r="AUE4584" s="151"/>
      <c r="AUF4584" s="151"/>
      <c r="AUG4584" s="151"/>
      <c r="AUH4584" s="151"/>
      <c r="AUI4584" s="151"/>
      <c r="AUJ4584" s="151"/>
      <c r="AUK4584" s="151"/>
      <c r="AUL4584" s="151"/>
      <c r="AUM4584" s="151"/>
      <c r="AUN4584" s="151"/>
      <c r="AUO4584" s="151"/>
      <c r="AUP4584" s="151"/>
      <c r="AUQ4584" s="151"/>
      <c r="AUR4584" s="151"/>
      <c r="AUS4584" s="151"/>
      <c r="AUT4584" s="151"/>
      <c r="AUU4584" s="151"/>
      <c r="AUV4584" s="151"/>
      <c r="AUW4584" s="151"/>
      <c r="AUX4584" s="151"/>
      <c r="AUY4584" s="151"/>
      <c r="AUZ4584" s="151"/>
      <c r="AVA4584" s="151"/>
      <c r="AVB4584" s="151"/>
      <c r="AVC4584" s="151"/>
      <c r="AVD4584" s="151"/>
      <c r="AVE4584" s="151"/>
      <c r="AVF4584" s="151"/>
      <c r="AVG4584" s="151"/>
      <c r="AVH4584" s="151"/>
      <c r="AVI4584" s="151"/>
      <c r="AVJ4584" s="151"/>
      <c r="AVK4584" s="151"/>
      <c r="AVL4584" s="151"/>
      <c r="AVM4584" s="151"/>
      <c r="AVN4584" s="151"/>
      <c r="AVO4584" s="151"/>
      <c r="AVP4584" s="151"/>
      <c r="AVQ4584" s="151"/>
      <c r="AVR4584" s="151"/>
      <c r="AVS4584" s="151"/>
      <c r="AVT4584" s="151"/>
      <c r="AVU4584" s="151"/>
      <c r="AVV4584" s="151"/>
      <c r="AVW4584" s="151"/>
      <c r="AVX4584" s="151"/>
      <c r="AVY4584" s="151"/>
      <c r="AVZ4584" s="151"/>
      <c r="AWA4584" s="151"/>
      <c r="AWB4584" s="151"/>
      <c r="AWC4584" s="151"/>
      <c r="AWD4584" s="151"/>
      <c r="AWE4584" s="151"/>
      <c r="AWF4584" s="151"/>
      <c r="AWG4584" s="151"/>
      <c r="AWH4584" s="151"/>
      <c r="AWI4584" s="151"/>
      <c r="AWJ4584" s="151"/>
      <c r="AWK4584" s="151"/>
      <c r="AWL4584" s="151"/>
      <c r="AWM4584" s="151"/>
      <c r="AWN4584" s="151"/>
      <c r="AWO4584" s="151"/>
      <c r="AWP4584" s="151"/>
      <c r="AWQ4584" s="151"/>
      <c r="AWR4584" s="151"/>
      <c r="AWS4584" s="151"/>
      <c r="AWT4584" s="151"/>
      <c r="AWU4584" s="151"/>
      <c r="AWV4584" s="151"/>
      <c r="AWW4584" s="151"/>
      <c r="AWX4584" s="151"/>
      <c r="AWY4584" s="151"/>
      <c r="AWZ4584" s="151"/>
      <c r="AXA4584" s="151"/>
      <c r="AXB4584" s="151"/>
      <c r="AXC4584" s="151"/>
      <c r="AXD4584" s="151"/>
      <c r="AXE4584" s="151"/>
      <c r="AXF4584" s="151"/>
      <c r="AXG4584" s="151"/>
      <c r="AXH4584" s="151"/>
      <c r="AXI4584" s="151"/>
      <c r="AXJ4584" s="151"/>
      <c r="AXK4584" s="151"/>
      <c r="AXL4584" s="151"/>
      <c r="AXM4584" s="151"/>
      <c r="AXN4584" s="151"/>
      <c r="AXO4584" s="151"/>
      <c r="AXP4584" s="151"/>
      <c r="AXQ4584" s="151"/>
      <c r="AXR4584" s="151"/>
      <c r="AXS4584" s="151"/>
      <c r="AXT4584" s="151"/>
      <c r="AXU4584" s="151"/>
      <c r="AXV4584" s="151"/>
      <c r="AXW4584" s="151"/>
      <c r="AXX4584" s="151"/>
      <c r="AXY4584" s="151"/>
      <c r="AXZ4584" s="151"/>
      <c r="AYA4584" s="151"/>
      <c r="AYB4584" s="151"/>
      <c r="AYC4584" s="151"/>
      <c r="AYD4584" s="151"/>
      <c r="AYE4584" s="151"/>
      <c r="AYF4584" s="151"/>
      <c r="AYG4584" s="151"/>
      <c r="AYH4584" s="151"/>
      <c r="AYI4584" s="151"/>
      <c r="AYJ4584" s="151"/>
      <c r="AYK4584" s="151"/>
      <c r="AYL4584" s="151"/>
      <c r="AYM4584" s="151"/>
      <c r="AYN4584" s="151"/>
      <c r="AYO4584" s="151"/>
      <c r="AYP4584" s="151"/>
      <c r="AYQ4584" s="151"/>
      <c r="AYR4584" s="151"/>
      <c r="AYS4584" s="151"/>
      <c r="AYT4584" s="151"/>
      <c r="AYU4584" s="151"/>
      <c r="AYV4584" s="151"/>
      <c r="AYW4584" s="151"/>
      <c r="AYX4584" s="151"/>
      <c r="AYY4584" s="151"/>
      <c r="AYZ4584" s="151"/>
      <c r="AZA4584" s="151"/>
      <c r="AZB4584" s="151"/>
      <c r="AZC4584" s="151"/>
      <c r="AZD4584" s="151"/>
      <c r="AZE4584" s="151"/>
      <c r="AZF4584" s="151"/>
      <c r="AZG4584" s="151"/>
      <c r="AZH4584" s="151"/>
      <c r="AZI4584" s="151"/>
      <c r="AZJ4584" s="151"/>
      <c r="AZK4584" s="151"/>
      <c r="AZL4584" s="151"/>
      <c r="AZM4584" s="151"/>
      <c r="AZN4584" s="151"/>
      <c r="AZO4584" s="151"/>
      <c r="AZP4584" s="151"/>
      <c r="AZQ4584" s="151"/>
      <c r="AZR4584" s="151"/>
      <c r="AZS4584" s="151"/>
      <c r="AZT4584" s="151"/>
      <c r="AZU4584" s="151"/>
      <c r="AZV4584" s="151"/>
      <c r="AZW4584" s="151"/>
      <c r="AZX4584" s="151"/>
      <c r="AZY4584" s="151"/>
      <c r="AZZ4584" s="151"/>
      <c r="BAA4584" s="151"/>
      <c r="BAB4584" s="151"/>
      <c r="BAC4584" s="151"/>
      <c r="BAD4584" s="151"/>
      <c r="BAE4584" s="151"/>
      <c r="BAF4584" s="151"/>
      <c r="BAG4584" s="151"/>
      <c r="BAH4584" s="151"/>
      <c r="BAI4584" s="151"/>
      <c r="BAJ4584" s="151"/>
      <c r="BAK4584" s="151"/>
      <c r="BAL4584" s="151"/>
      <c r="BAM4584" s="151"/>
      <c r="BAN4584" s="151"/>
      <c r="BAO4584" s="151"/>
      <c r="BAP4584" s="151"/>
      <c r="BAQ4584" s="151"/>
      <c r="BAR4584" s="151"/>
      <c r="BAS4584" s="151"/>
      <c r="BAT4584" s="151"/>
      <c r="BAU4584" s="151"/>
      <c r="BAV4584" s="151"/>
      <c r="BAW4584" s="151"/>
      <c r="BAX4584" s="151"/>
      <c r="BAY4584" s="151"/>
      <c r="BAZ4584" s="151"/>
      <c r="BBA4584" s="151"/>
      <c r="BBB4584" s="151"/>
      <c r="BBC4584" s="151"/>
      <c r="BBD4584" s="151"/>
      <c r="BBE4584" s="151"/>
      <c r="BBF4584" s="151"/>
      <c r="BBG4584" s="151"/>
      <c r="BBH4584" s="151"/>
      <c r="BBI4584" s="151"/>
      <c r="BBJ4584" s="151"/>
      <c r="BBK4584" s="151"/>
      <c r="BBL4584" s="151"/>
      <c r="BBM4584" s="151"/>
      <c r="BBN4584" s="151"/>
      <c r="BBO4584" s="151"/>
      <c r="BBP4584" s="151"/>
      <c r="BBQ4584" s="151"/>
      <c r="BBR4584" s="151"/>
      <c r="BBS4584" s="151"/>
      <c r="BBT4584" s="151"/>
      <c r="BBU4584" s="151"/>
      <c r="BBV4584" s="151"/>
      <c r="BBW4584" s="151"/>
      <c r="BBX4584" s="151"/>
      <c r="BBY4584" s="151"/>
      <c r="BBZ4584" s="151"/>
      <c r="BCA4584" s="151"/>
      <c r="BCB4584" s="151"/>
      <c r="BCC4584" s="151"/>
      <c r="BCD4584" s="151"/>
      <c r="BCE4584" s="151"/>
      <c r="BCF4584" s="151"/>
      <c r="BCG4584" s="151"/>
      <c r="BCH4584" s="151"/>
      <c r="BCI4584" s="151"/>
      <c r="BCJ4584" s="151"/>
      <c r="BCK4584" s="151"/>
      <c r="BCL4584" s="151"/>
      <c r="BCM4584" s="151"/>
      <c r="BCN4584" s="151"/>
      <c r="BCO4584" s="151"/>
      <c r="BCP4584" s="151"/>
      <c r="BCQ4584" s="151"/>
      <c r="BCR4584" s="151"/>
      <c r="BCS4584" s="151"/>
      <c r="BCT4584" s="151"/>
      <c r="BCU4584" s="151"/>
      <c r="BCV4584" s="151"/>
      <c r="BCW4584" s="151"/>
      <c r="BCX4584" s="151"/>
      <c r="BCY4584" s="151"/>
      <c r="BCZ4584" s="151"/>
      <c r="BDA4584" s="151"/>
      <c r="BDB4584" s="151"/>
      <c r="BDC4584" s="151"/>
      <c r="BDD4584" s="151"/>
      <c r="BDE4584" s="151"/>
      <c r="BDF4584" s="151"/>
      <c r="BDG4584" s="151"/>
      <c r="BDH4584" s="151"/>
      <c r="BDI4584" s="151"/>
      <c r="BDJ4584" s="151"/>
      <c r="BDK4584" s="151"/>
      <c r="BDL4584" s="151"/>
      <c r="BDM4584" s="151"/>
      <c r="BDN4584" s="151"/>
      <c r="BDO4584" s="151"/>
      <c r="BDP4584" s="151"/>
      <c r="BDQ4584" s="151"/>
      <c r="BDR4584" s="151"/>
      <c r="BDS4584" s="151"/>
      <c r="BDT4584" s="151"/>
      <c r="BDU4584" s="151"/>
      <c r="BDV4584" s="151"/>
      <c r="BDW4584" s="151"/>
      <c r="BDX4584" s="151"/>
      <c r="BDY4584" s="151"/>
      <c r="BDZ4584" s="151"/>
      <c r="BEA4584" s="151"/>
      <c r="BEB4584" s="151"/>
      <c r="BEC4584" s="151"/>
      <c r="BED4584" s="151"/>
      <c r="BEE4584" s="151"/>
      <c r="BEF4584" s="151"/>
      <c r="BEG4584" s="151"/>
      <c r="BEH4584" s="151"/>
      <c r="BEI4584" s="151"/>
      <c r="BEJ4584" s="151"/>
      <c r="BEK4584" s="151"/>
      <c r="BEL4584" s="151"/>
      <c r="BEM4584" s="151"/>
      <c r="BEN4584" s="151"/>
      <c r="BEO4584" s="151"/>
      <c r="BEP4584" s="151"/>
      <c r="BEQ4584" s="151"/>
      <c r="BER4584" s="151"/>
      <c r="BES4584" s="151"/>
      <c r="BET4584" s="151"/>
      <c r="BEU4584" s="151"/>
      <c r="BEV4584" s="151"/>
      <c r="BEW4584" s="151"/>
      <c r="BEX4584" s="151"/>
      <c r="BEY4584" s="151"/>
      <c r="BEZ4584" s="151"/>
      <c r="BFA4584" s="151"/>
      <c r="BFB4584" s="151"/>
      <c r="BFC4584" s="151"/>
      <c r="BFD4584" s="151"/>
      <c r="BFE4584" s="151"/>
      <c r="BFF4584" s="151"/>
      <c r="BFG4584" s="151"/>
      <c r="BFH4584" s="151"/>
      <c r="BFI4584" s="151"/>
      <c r="BFJ4584" s="151"/>
      <c r="BFK4584" s="151"/>
      <c r="BFL4584" s="151"/>
      <c r="BFM4584" s="151"/>
      <c r="BFN4584" s="151"/>
      <c r="BFO4584" s="151"/>
      <c r="BFP4584" s="151"/>
      <c r="BFQ4584" s="151"/>
      <c r="BFR4584" s="151"/>
      <c r="BFS4584" s="151"/>
      <c r="BFT4584" s="151"/>
      <c r="BFU4584" s="151"/>
      <c r="BFV4584" s="151"/>
      <c r="BFW4584" s="151"/>
      <c r="BFX4584" s="151"/>
      <c r="BFY4584" s="151"/>
      <c r="BFZ4584" s="151"/>
      <c r="BGA4584" s="151"/>
      <c r="BGB4584" s="151"/>
      <c r="BGC4584" s="151"/>
      <c r="BGD4584" s="151"/>
      <c r="BGE4584" s="151"/>
      <c r="BGF4584" s="151"/>
      <c r="BGG4584" s="151"/>
      <c r="BGH4584" s="151"/>
      <c r="BGI4584" s="151"/>
      <c r="BGJ4584" s="151"/>
      <c r="BGK4584" s="151"/>
      <c r="BGL4584" s="151"/>
      <c r="BGM4584" s="151"/>
      <c r="BGN4584" s="151"/>
      <c r="BGO4584" s="151"/>
      <c r="BGP4584" s="151"/>
      <c r="BGQ4584" s="151"/>
      <c r="BGR4584" s="151"/>
      <c r="BGS4584" s="151"/>
      <c r="BGT4584" s="151"/>
      <c r="BGU4584" s="151"/>
      <c r="BGV4584" s="151"/>
      <c r="BGW4584" s="151"/>
      <c r="BGX4584" s="151"/>
      <c r="BGY4584" s="151"/>
      <c r="BGZ4584" s="151"/>
      <c r="BHA4584" s="151"/>
      <c r="BHB4584" s="151"/>
      <c r="BHC4584" s="151"/>
      <c r="BHD4584" s="151"/>
      <c r="BHE4584" s="151"/>
      <c r="BHF4584" s="151"/>
      <c r="BHG4584" s="151"/>
      <c r="BHH4584" s="151"/>
      <c r="BHI4584" s="151"/>
      <c r="BHJ4584" s="151"/>
      <c r="BHK4584" s="151"/>
      <c r="BHL4584" s="151"/>
      <c r="BHM4584" s="151"/>
      <c r="BHN4584" s="151"/>
      <c r="BHO4584" s="151"/>
      <c r="BHP4584" s="151"/>
      <c r="BHQ4584" s="151"/>
      <c r="BHR4584" s="151"/>
      <c r="BHS4584" s="151"/>
      <c r="BHT4584" s="151"/>
      <c r="BHU4584" s="151"/>
      <c r="BHV4584" s="151"/>
      <c r="BHW4584" s="151"/>
      <c r="BHX4584" s="151"/>
      <c r="BHY4584" s="151"/>
      <c r="BHZ4584" s="151"/>
      <c r="BIA4584" s="151"/>
      <c r="BIB4584" s="151"/>
      <c r="BIC4584" s="151"/>
      <c r="BID4584" s="151"/>
      <c r="BIE4584" s="151"/>
      <c r="BIF4584" s="151"/>
      <c r="BIG4584" s="151"/>
      <c r="BIH4584" s="151"/>
      <c r="BII4584" s="151"/>
      <c r="BIJ4584" s="151"/>
      <c r="BIK4584" s="151"/>
      <c r="BIL4584" s="151"/>
      <c r="BIM4584" s="151"/>
      <c r="BIN4584" s="151"/>
      <c r="BIO4584" s="151"/>
      <c r="BIP4584" s="151"/>
      <c r="BIQ4584" s="151"/>
      <c r="BIR4584" s="151"/>
      <c r="BIS4584" s="151"/>
      <c r="BIT4584" s="151"/>
      <c r="BIU4584" s="151"/>
      <c r="BIV4584" s="151"/>
      <c r="BIW4584" s="151"/>
      <c r="BIX4584" s="151"/>
      <c r="BIY4584" s="151"/>
      <c r="BIZ4584" s="151"/>
      <c r="BJA4584" s="151"/>
      <c r="BJB4584" s="151"/>
      <c r="BJC4584" s="151"/>
      <c r="BJD4584" s="151"/>
      <c r="BJE4584" s="151"/>
      <c r="BJF4584" s="151"/>
      <c r="BJG4584" s="151"/>
      <c r="BJH4584" s="151"/>
      <c r="BJI4584" s="151"/>
      <c r="BJJ4584" s="151"/>
      <c r="BJK4584" s="151"/>
      <c r="BJL4584" s="151"/>
      <c r="BJM4584" s="151"/>
      <c r="BJN4584" s="151"/>
      <c r="BJO4584" s="151"/>
      <c r="BJP4584" s="151"/>
      <c r="BJQ4584" s="151"/>
      <c r="BJR4584" s="151"/>
      <c r="BJS4584" s="151"/>
      <c r="BJT4584" s="151"/>
      <c r="BJU4584" s="151"/>
      <c r="BJV4584" s="151"/>
      <c r="BJW4584" s="151"/>
      <c r="BJX4584" s="151"/>
      <c r="BJY4584" s="151"/>
      <c r="BJZ4584" s="151"/>
      <c r="BKA4584" s="151"/>
      <c r="BKB4584" s="151"/>
      <c r="BKC4584" s="151"/>
      <c r="BKD4584" s="151"/>
      <c r="BKE4584" s="151"/>
      <c r="BKF4584" s="151"/>
      <c r="BKG4584" s="151"/>
      <c r="BKH4584" s="151"/>
      <c r="BKI4584" s="151"/>
      <c r="BKJ4584" s="151"/>
      <c r="BKK4584" s="151"/>
      <c r="BKL4584" s="151"/>
      <c r="BKM4584" s="151"/>
      <c r="BKN4584" s="151"/>
      <c r="BKO4584" s="151"/>
      <c r="BKP4584" s="151"/>
      <c r="BKQ4584" s="151"/>
      <c r="BKR4584" s="151"/>
      <c r="BKS4584" s="151"/>
      <c r="BKT4584" s="151"/>
      <c r="BKU4584" s="151"/>
      <c r="BKV4584" s="151"/>
      <c r="BKW4584" s="151"/>
      <c r="BKX4584" s="151"/>
      <c r="BKY4584" s="151"/>
      <c r="BKZ4584" s="151"/>
      <c r="BLA4584" s="151"/>
      <c r="BLB4584" s="151"/>
      <c r="BLC4584" s="151"/>
      <c r="BLD4584" s="151"/>
      <c r="BLE4584" s="151"/>
      <c r="BLF4584" s="151"/>
      <c r="BLG4584" s="151"/>
      <c r="BLH4584" s="151"/>
      <c r="BLI4584" s="151"/>
      <c r="BLJ4584" s="151"/>
      <c r="BLK4584" s="151"/>
      <c r="BLL4584" s="151"/>
      <c r="BLM4584" s="151"/>
      <c r="BLN4584" s="151"/>
      <c r="BLO4584" s="151"/>
      <c r="BLP4584" s="151"/>
      <c r="BLQ4584" s="151"/>
      <c r="BLR4584" s="151"/>
      <c r="BLS4584" s="151"/>
      <c r="BLT4584" s="151"/>
      <c r="BLU4584" s="151"/>
      <c r="BLV4584" s="151"/>
      <c r="BLW4584" s="151"/>
      <c r="BLX4584" s="151"/>
      <c r="BLY4584" s="151"/>
      <c r="BLZ4584" s="151"/>
      <c r="BMA4584" s="151"/>
      <c r="BMB4584" s="151"/>
      <c r="BMC4584" s="151"/>
      <c r="BMD4584" s="151"/>
      <c r="BME4584" s="151"/>
      <c r="BMF4584" s="151"/>
      <c r="BMG4584" s="151"/>
      <c r="BMH4584" s="151"/>
      <c r="BMI4584" s="151"/>
      <c r="BMJ4584" s="151"/>
      <c r="BMK4584" s="151"/>
      <c r="BML4584" s="151"/>
      <c r="BMM4584" s="151"/>
      <c r="BMN4584" s="151"/>
      <c r="BMO4584" s="151"/>
      <c r="BMP4584" s="151"/>
      <c r="BMQ4584" s="151"/>
      <c r="BMR4584" s="151"/>
      <c r="BMS4584" s="151"/>
      <c r="BMT4584" s="151"/>
      <c r="BMU4584" s="151"/>
      <c r="BMV4584" s="151"/>
      <c r="BMW4584" s="151"/>
      <c r="BMX4584" s="151"/>
      <c r="BMY4584" s="151"/>
      <c r="BMZ4584" s="151"/>
      <c r="BNA4584" s="151"/>
      <c r="BNB4584" s="151"/>
      <c r="BNC4584" s="151"/>
      <c r="BND4584" s="151"/>
      <c r="BNE4584" s="151"/>
      <c r="BNF4584" s="151"/>
      <c r="BNG4584" s="151"/>
      <c r="BNH4584" s="151"/>
      <c r="BNI4584" s="151"/>
      <c r="BNJ4584" s="151"/>
      <c r="BNK4584" s="151"/>
      <c r="BNL4584" s="151"/>
      <c r="BNM4584" s="151"/>
      <c r="BNN4584" s="151"/>
      <c r="BNO4584" s="151"/>
      <c r="BNP4584" s="151"/>
      <c r="BNQ4584" s="151"/>
      <c r="BNR4584" s="151"/>
      <c r="BNS4584" s="151"/>
      <c r="BNT4584" s="151"/>
      <c r="BNU4584" s="151"/>
      <c r="BNV4584" s="151"/>
      <c r="BNW4584" s="151"/>
      <c r="BNX4584" s="151"/>
      <c r="BNY4584" s="151"/>
      <c r="BNZ4584" s="151"/>
      <c r="BOA4584" s="151"/>
      <c r="BOB4584" s="151"/>
      <c r="BOC4584" s="151"/>
      <c r="BOD4584" s="151"/>
      <c r="BOE4584" s="151"/>
      <c r="BOF4584" s="151"/>
      <c r="BOG4584" s="151"/>
      <c r="BOH4584" s="151"/>
      <c r="BOI4584" s="151"/>
      <c r="BOJ4584" s="151"/>
      <c r="BOK4584" s="151"/>
      <c r="BOL4584" s="151"/>
      <c r="BOM4584" s="151"/>
      <c r="BON4584" s="151"/>
      <c r="BOO4584" s="151"/>
      <c r="BOP4584" s="151"/>
      <c r="BOQ4584" s="151"/>
      <c r="BOR4584" s="151"/>
      <c r="BOS4584" s="151"/>
      <c r="BOT4584" s="151"/>
      <c r="BOU4584" s="151"/>
      <c r="BOV4584" s="151"/>
      <c r="BOW4584" s="151"/>
      <c r="BOX4584" s="151"/>
      <c r="BOY4584" s="151"/>
      <c r="BOZ4584" s="151"/>
      <c r="BPA4584" s="151"/>
      <c r="BPB4584" s="151"/>
      <c r="BPC4584" s="151"/>
      <c r="BPD4584" s="151"/>
      <c r="BPE4584" s="151"/>
      <c r="BPF4584" s="151"/>
      <c r="BPG4584" s="151"/>
      <c r="BPH4584" s="151"/>
      <c r="BPI4584" s="151"/>
      <c r="BPJ4584" s="151"/>
      <c r="BPK4584" s="151"/>
      <c r="BPL4584" s="151"/>
      <c r="BPM4584" s="151"/>
      <c r="BPN4584" s="151"/>
      <c r="BPO4584" s="151"/>
      <c r="BPP4584" s="151"/>
      <c r="BPQ4584" s="151"/>
      <c r="BPR4584" s="151"/>
      <c r="BPS4584" s="151"/>
      <c r="BPT4584" s="151"/>
      <c r="BPU4584" s="151"/>
      <c r="BPV4584" s="151"/>
      <c r="BPW4584" s="151"/>
      <c r="BPX4584" s="151"/>
      <c r="BPY4584" s="151"/>
      <c r="BPZ4584" s="151"/>
      <c r="BQA4584" s="151"/>
      <c r="BQB4584" s="151"/>
      <c r="BQC4584" s="151"/>
      <c r="BQD4584" s="151"/>
      <c r="BQE4584" s="151"/>
      <c r="BQF4584" s="151"/>
      <c r="BQG4584" s="151"/>
      <c r="BQH4584" s="151"/>
      <c r="BQI4584" s="151"/>
      <c r="BQJ4584" s="151"/>
      <c r="BQK4584" s="151"/>
      <c r="BQL4584" s="151"/>
      <c r="BQM4584" s="151"/>
      <c r="BQN4584" s="151"/>
      <c r="BQO4584" s="151"/>
      <c r="BQP4584" s="151"/>
      <c r="BQQ4584" s="151"/>
      <c r="BQR4584" s="151"/>
      <c r="BQS4584" s="151"/>
      <c r="BQT4584" s="151"/>
      <c r="BQU4584" s="151"/>
      <c r="BQV4584" s="151"/>
      <c r="BQW4584" s="151"/>
      <c r="BQX4584" s="151"/>
      <c r="BQY4584" s="151"/>
      <c r="BQZ4584" s="151"/>
      <c r="BRA4584" s="151"/>
      <c r="BRB4584" s="151"/>
      <c r="BRC4584" s="151"/>
      <c r="BRD4584" s="151"/>
      <c r="BRE4584" s="151"/>
      <c r="BRF4584" s="151"/>
      <c r="BRG4584" s="151"/>
      <c r="BRH4584" s="151"/>
      <c r="BRI4584" s="151"/>
      <c r="BRJ4584" s="151"/>
      <c r="BRK4584" s="151"/>
      <c r="BRL4584" s="151"/>
      <c r="BRM4584" s="151"/>
      <c r="BRN4584" s="151"/>
      <c r="BRO4584" s="151"/>
      <c r="BRP4584" s="151"/>
      <c r="BRQ4584" s="151"/>
      <c r="BRR4584" s="151"/>
      <c r="BRS4584" s="151"/>
      <c r="BRT4584" s="151"/>
      <c r="BRU4584" s="151"/>
      <c r="BRV4584" s="151"/>
      <c r="BRW4584" s="151"/>
      <c r="BRX4584" s="151"/>
      <c r="BRY4584" s="151"/>
      <c r="BRZ4584" s="151"/>
      <c r="BSA4584" s="151"/>
      <c r="BSB4584" s="151"/>
      <c r="BSC4584" s="151"/>
      <c r="BSD4584" s="151"/>
      <c r="BSE4584" s="151"/>
      <c r="BSF4584" s="151"/>
      <c r="BSG4584" s="151"/>
      <c r="BSH4584" s="151"/>
      <c r="BSI4584" s="151"/>
      <c r="BSJ4584" s="151"/>
      <c r="BSK4584" s="151"/>
      <c r="BSL4584" s="151"/>
      <c r="BSM4584" s="151"/>
      <c r="BSN4584" s="151"/>
      <c r="BSO4584" s="151"/>
      <c r="BSP4584" s="151"/>
      <c r="BSQ4584" s="151"/>
      <c r="BSR4584" s="151"/>
      <c r="BSS4584" s="151"/>
      <c r="BST4584" s="151"/>
      <c r="BSU4584" s="151"/>
      <c r="BSV4584" s="151"/>
      <c r="BSW4584" s="151"/>
      <c r="BSX4584" s="151"/>
      <c r="BSY4584" s="151"/>
      <c r="BSZ4584" s="151"/>
      <c r="BTA4584" s="151"/>
      <c r="BTB4584" s="151"/>
      <c r="BTC4584" s="151"/>
      <c r="BTD4584" s="151"/>
      <c r="BTE4584" s="151"/>
      <c r="BTF4584" s="151"/>
      <c r="BTG4584" s="151"/>
      <c r="BTH4584" s="151"/>
      <c r="BTI4584" s="151"/>
      <c r="BTJ4584" s="151"/>
      <c r="BTK4584" s="151"/>
      <c r="BTL4584" s="151"/>
      <c r="BTM4584" s="151"/>
      <c r="BTN4584" s="151"/>
      <c r="BTO4584" s="151"/>
      <c r="BTP4584" s="151"/>
      <c r="BTQ4584" s="151"/>
      <c r="BTR4584" s="151"/>
      <c r="BTS4584" s="151"/>
      <c r="BTT4584" s="151"/>
      <c r="BTU4584" s="151"/>
      <c r="BTV4584" s="151"/>
      <c r="BTW4584" s="151"/>
      <c r="BTX4584" s="151"/>
      <c r="BTY4584" s="151"/>
      <c r="BTZ4584" s="151"/>
      <c r="BUA4584" s="151"/>
      <c r="BUB4584" s="151"/>
      <c r="BUC4584" s="151"/>
      <c r="BUD4584" s="151"/>
      <c r="BUE4584" s="151"/>
      <c r="BUF4584" s="151"/>
      <c r="BUG4584" s="151"/>
      <c r="BUH4584" s="151"/>
      <c r="BUI4584" s="151"/>
      <c r="BUJ4584" s="151"/>
      <c r="BUK4584" s="151"/>
      <c r="BUL4584" s="151"/>
      <c r="BUM4584" s="151"/>
      <c r="BUN4584" s="151"/>
      <c r="BUO4584" s="151"/>
      <c r="BUP4584" s="151"/>
      <c r="BUQ4584" s="151"/>
      <c r="BUR4584" s="151"/>
      <c r="BUS4584" s="151"/>
      <c r="BUT4584" s="151"/>
      <c r="BUU4584" s="151"/>
      <c r="BUV4584" s="151"/>
      <c r="BUW4584" s="151"/>
      <c r="BUX4584" s="151"/>
      <c r="BUY4584" s="151"/>
      <c r="BUZ4584" s="151"/>
      <c r="BVA4584" s="151"/>
      <c r="BVB4584" s="151"/>
      <c r="BVC4584" s="151"/>
      <c r="BVD4584" s="151"/>
      <c r="BVE4584" s="151"/>
      <c r="BVF4584" s="151"/>
      <c r="BVG4584" s="151"/>
      <c r="BVH4584" s="151"/>
      <c r="BVI4584" s="151"/>
      <c r="BVJ4584" s="151"/>
      <c r="BVK4584" s="151"/>
      <c r="BVL4584" s="151"/>
      <c r="BVM4584" s="151"/>
      <c r="BVN4584" s="151"/>
      <c r="BVO4584" s="151"/>
      <c r="BVP4584" s="151"/>
      <c r="BVQ4584" s="151"/>
      <c r="BVR4584" s="151"/>
      <c r="BVS4584" s="151"/>
      <c r="BVT4584" s="151"/>
      <c r="BVU4584" s="151"/>
      <c r="BVV4584" s="151"/>
      <c r="BVW4584" s="151"/>
      <c r="BVX4584" s="151"/>
      <c r="BVY4584" s="151"/>
      <c r="BVZ4584" s="151"/>
      <c r="BWA4584" s="151"/>
      <c r="BWB4584" s="151"/>
      <c r="BWC4584" s="151"/>
      <c r="BWD4584" s="151"/>
      <c r="BWE4584" s="151"/>
      <c r="BWF4584" s="151"/>
      <c r="BWG4584" s="151"/>
      <c r="BWH4584" s="151"/>
      <c r="BWI4584" s="151"/>
      <c r="BWJ4584" s="151"/>
      <c r="BWK4584" s="151"/>
      <c r="BWL4584" s="151"/>
      <c r="BWM4584" s="151"/>
      <c r="BWN4584" s="151"/>
      <c r="BWO4584" s="151"/>
      <c r="BWP4584" s="151"/>
      <c r="BWQ4584" s="151"/>
      <c r="BWR4584" s="151"/>
      <c r="BWS4584" s="151"/>
      <c r="BWT4584" s="151"/>
      <c r="BWU4584" s="151"/>
      <c r="BWV4584" s="151"/>
      <c r="BWW4584" s="151"/>
      <c r="BWX4584" s="151"/>
      <c r="BWY4584" s="151"/>
      <c r="BWZ4584" s="151"/>
      <c r="BXA4584" s="151"/>
      <c r="BXB4584" s="151"/>
      <c r="BXC4584" s="151"/>
      <c r="BXD4584" s="151"/>
      <c r="BXE4584" s="151"/>
      <c r="BXF4584" s="151"/>
      <c r="BXG4584" s="151"/>
      <c r="BXH4584" s="151"/>
      <c r="BXI4584" s="151"/>
      <c r="BXJ4584" s="151"/>
      <c r="BXK4584" s="151"/>
      <c r="BXL4584" s="151"/>
      <c r="BXM4584" s="151"/>
      <c r="BXN4584" s="151"/>
      <c r="BXO4584" s="151"/>
      <c r="BXP4584" s="151"/>
      <c r="BXQ4584" s="151"/>
      <c r="BXR4584" s="151"/>
      <c r="BXS4584" s="151"/>
      <c r="BXT4584" s="151"/>
      <c r="BXU4584" s="151"/>
      <c r="BXV4584" s="151"/>
      <c r="BXW4584" s="151"/>
      <c r="BXX4584" s="151"/>
      <c r="BXY4584" s="151"/>
      <c r="BXZ4584" s="151"/>
      <c r="BYA4584" s="151"/>
      <c r="BYB4584" s="151"/>
      <c r="BYC4584" s="151"/>
      <c r="BYD4584" s="151"/>
      <c r="BYE4584" s="151"/>
      <c r="BYF4584" s="151"/>
      <c r="BYG4584" s="151"/>
      <c r="BYH4584" s="151"/>
      <c r="BYI4584" s="151"/>
      <c r="BYJ4584" s="151"/>
      <c r="BYK4584" s="151"/>
      <c r="BYL4584" s="151"/>
      <c r="BYM4584" s="151"/>
      <c r="BYN4584" s="151"/>
      <c r="BYO4584" s="151"/>
      <c r="BYP4584" s="151"/>
      <c r="BYQ4584" s="151"/>
      <c r="BYR4584" s="151"/>
      <c r="BYS4584" s="151"/>
      <c r="BYT4584" s="151"/>
      <c r="BYU4584" s="151"/>
      <c r="BYV4584" s="151"/>
      <c r="BYW4584" s="151"/>
      <c r="BYX4584" s="151"/>
      <c r="BYY4584" s="151"/>
      <c r="BYZ4584" s="151"/>
      <c r="BZA4584" s="151"/>
      <c r="BZB4584" s="151"/>
      <c r="BZC4584" s="151"/>
      <c r="BZD4584" s="151"/>
      <c r="BZE4584" s="151"/>
      <c r="BZF4584" s="151"/>
      <c r="BZG4584" s="151"/>
      <c r="BZH4584" s="151"/>
      <c r="BZI4584" s="151"/>
      <c r="BZJ4584" s="151"/>
      <c r="BZK4584" s="151"/>
      <c r="BZL4584" s="151"/>
      <c r="BZM4584" s="151"/>
      <c r="BZN4584" s="151"/>
      <c r="BZO4584" s="151"/>
      <c r="BZP4584" s="151"/>
      <c r="BZQ4584" s="151"/>
      <c r="BZR4584" s="151"/>
      <c r="BZS4584" s="151"/>
      <c r="BZT4584" s="151"/>
      <c r="BZU4584" s="151"/>
      <c r="BZV4584" s="151"/>
      <c r="BZW4584" s="151"/>
      <c r="BZX4584" s="151"/>
      <c r="BZY4584" s="151"/>
      <c r="BZZ4584" s="151"/>
      <c r="CAA4584" s="151"/>
      <c r="CAB4584" s="151"/>
      <c r="CAC4584" s="151"/>
      <c r="CAD4584" s="151"/>
      <c r="CAE4584" s="151"/>
      <c r="CAF4584" s="151"/>
      <c r="CAG4584" s="151"/>
      <c r="CAH4584" s="151"/>
      <c r="CAI4584" s="151"/>
      <c r="CAJ4584" s="151"/>
      <c r="CAK4584" s="151"/>
      <c r="CAL4584" s="151"/>
      <c r="CAM4584" s="151"/>
      <c r="CAN4584" s="151"/>
      <c r="CAO4584" s="151"/>
      <c r="CAP4584" s="151"/>
      <c r="CAQ4584" s="151"/>
      <c r="CAR4584" s="151"/>
      <c r="CAS4584" s="151"/>
      <c r="CAT4584" s="151"/>
      <c r="CAU4584" s="151"/>
      <c r="CAV4584" s="151"/>
      <c r="CAW4584" s="151"/>
      <c r="CAX4584" s="151"/>
      <c r="CAY4584" s="151"/>
      <c r="CAZ4584" s="151"/>
      <c r="CBA4584" s="151"/>
      <c r="CBB4584" s="151"/>
      <c r="CBC4584" s="151"/>
      <c r="CBD4584" s="151"/>
      <c r="CBE4584" s="151"/>
      <c r="CBF4584" s="151"/>
      <c r="CBG4584" s="151"/>
      <c r="CBH4584" s="151"/>
      <c r="CBI4584" s="151"/>
      <c r="CBJ4584" s="151"/>
      <c r="CBK4584" s="151"/>
      <c r="CBL4584" s="151"/>
      <c r="CBM4584" s="151"/>
      <c r="CBN4584" s="151"/>
      <c r="CBO4584" s="151"/>
      <c r="CBP4584" s="151"/>
      <c r="CBQ4584" s="151"/>
      <c r="CBR4584" s="151"/>
      <c r="CBS4584" s="151"/>
      <c r="CBT4584" s="151"/>
      <c r="CBU4584" s="151"/>
      <c r="CBV4584" s="151"/>
      <c r="CBW4584" s="151"/>
      <c r="CBX4584" s="151"/>
      <c r="CBY4584" s="151"/>
      <c r="CBZ4584" s="151"/>
      <c r="CCA4584" s="151"/>
      <c r="CCB4584" s="151"/>
      <c r="CCC4584" s="151"/>
      <c r="CCD4584" s="151"/>
      <c r="CCE4584" s="151"/>
      <c r="CCF4584" s="151"/>
      <c r="CCG4584" s="151"/>
      <c r="CCH4584" s="151"/>
      <c r="CCI4584" s="151"/>
      <c r="CCJ4584" s="151"/>
      <c r="CCK4584" s="151"/>
      <c r="CCL4584" s="151"/>
      <c r="CCM4584" s="151"/>
      <c r="CCN4584" s="151"/>
      <c r="CCO4584" s="151"/>
      <c r="CCP4584" s="151"/>
      <c r="CCQ4584" s="151"/>
      <c r="CCR4584" s="151"/>
      <c r="CCS4584" s="151"/>
      <c r="CCT4584" s="151"/>
      <c r="CCU4584" s="151"/>
      <c r="CCV4584" s="151"/>
      <c r="CCW4584" s="151"/>
      <c r="CCX4584" s="151"/>
      <c r="CCY4584" s="151"/>
      <c r="CCZ4584" s="151"/>
      <c r="CDA4584" s="151"/>
      <c r="CDB4584" s="151"/>
      <c r="CDC4584" s="151"/>
      <c r="CDD4584" s="151"/>
      <c r="CDE4584" s="151"/>
      <c r="CDF4584" s="151"/>
      <c r="CDG4584" s="151"/>
      <c r="CDH4584" s="151"/>
      <c r="CDI4584" s="151"/>
      <c r="CDJ4584" s="151"/>
      <c r="CDK4584" s="151"/>
      <c r="CDL4584" s="151"/>
      <c r="CDM4584" s="151"/>
      <c r="CDN4584" s="151"/>
      <c r="CDO4584" s="151"/>
      <c r="CDP4584" s="151"/>
      <c r="CDQ4584" s="151"/>
      <c r="CDR4584" s="151"/>
      <c r="CDS4584" s="151"/>
      <c r="CDT4584" s="151"/>
      <c r="CDU4584" s="151"/>
      <c r="CDV4584" s="151"/>
      <c r="CDW4584" s="151"/>
      <c r="CDX4584" s="151"/>
      <c r="CDY4584" s="151"/>
      <c r="CDZ4584" s="151"/>
      <c r="CEA4584" s="151"/>
      <c r="CEB4584" s="151"/>
      <c r="CEC4584" s="151"/>
      <c r="CED4584" s="151"/>
      <c r="CEE4584" s="151"/>
      <c r="CEF4584" s="151"/>
      <c r="CEG4584" s="151"/>
      <c r="CEH4584" s="151"/>
      <c r="CEI4584" s="151"/>
      <c r="CEJ4584" s="151"/>
      <c r="CEK4584" s="151"/>
      <c r="CEL4584" s="151"/>
      <c r="CEM4584" s="151"/>
      <c r="CEN4584" s="151"/>
      <c r="CEO4584" s="151"/>
      <c r="CEP4584" s="151"/>
      <c r="CEQ4584" s="151"/>
      <c r="CER4584" s="151"/>
      <c r="CES4584" s="151"/>
      <c r="CET4584" s="151"/>
      <c r="CEU4584" s="151"/>
      <c r="CEV4584" s="151"/>
      <c r="CEW4584" s="151"/>
      <c r="CEX4584" s="151"/>
      <c r="CEY4584" s="151"/>
      <c r="CEZ4584" s="151"/>
      <c r="CFA4584" s="151"/>
      <c r="CFB4584" s="151"/>
      <c r="CFC4584" s="151"/>
      <c r="CFD4584" s="151"/>
      <c r="CFE4584" s="151"/>
      <c r="CFF4584" s="151"/>
      <c r="CFG4584" s="151"/>
      <c r="CFH4584" s="151"/>
      <c r="CFI4584" s="151"/>
      <c r="CFJ4584" s="151"/>
      <c r="CFK4584" s="151"/>
      <c r="CFL4584" s="151"/>
      <c r="CFM4584" s="151"/>
      <c r="CFN4584" s="151"/>
      <c r="CFO4584" s="151"/>
      <c r="CFP4584" s="151"/>
      <c r="CFQ4584" s="151"/>
      <c r="CFR4584" s="151"/>
      <c r="CFS4584" s="151"/>
      <c r="CFT4584" s="151"/>
      <c r="CFU4584" s="151"/>
      <c r="CFV4584" s="151"/>
      <c r="CFW4584" s="151"/>
      <c r="CFX4584" s="151"/>
      <c r="CFY4584" s="151"/>
      <c r="CFZ4584" s="151"/>
      <c r="CGA4584" s="151"/>
      <c r="CGB4584" s="151"/>
      <c r="CGC4584" s="151"/>
      <c r="CGD4584" s="151"/>
      <c r="CGE4584" s="151"/>
      <c r="CGF4584" s="151"/>
      <c r="CGG4584" s="151"/>
      <c r="CGH4584" s="151"/>
      <c r="CGI4584" s="151"/>
      <c r="CGJ4584" s="151"/>
      <c r="CGK4584" s="151"/>
      <c r="CGL4584" s="151"/>
      <c r="CGM4584" s="151"/>
      <c r="CGN4584" s="151"/>
      <c r="CGO4584" s="151"/>
      <c r="CGP4584" s="151"/>
      <c r="CGQ4584" s="151"/>
      <c r="CGR4584" s="151"/>
      <c r="CGS4584" s="151"/>
      <c r="CGT4584" s="151"/>
      <c r="CGU4584" s="151"/>
      <c r="CGV4584" s="151"/>
      <c r="CGW4584" s="151"/>
      <c r="CGX4584" s="151"/>
      <c r="CGY4584" s="151"/>
      <c r="CGZ4584" s="151"/>
      <c r="CHA4584" s="151"/>
      <c r="CHB4584" s="151"/>
      <c r="CHC4584" s="151"/>
      <c r="CHD4584" s="151"/>
      <c r="CHE4584" s="151"/>
      <c r="CHF4584" s="151"/>
      <c r="CHG4584" s="151"/>
      <c r="CHH4584" s="151"/>
      <c r="CHI4584" s="151"/>
      <c r="CHJ4584" s="151"/>
      <c r="CHK4584" s="151"/>
      <c r="CHL4584" s="151"/>
      <c r="CHM4584" s="151"/>
      <c r="CHN4584" s="151"/>
      <c r="CHO4584" s="151"/>
      <c r="CHP4584" s="151"/>
      <c r="CHQ4584" s="151"/>
      <c r="CHR4584" s="151"/>
      <c r="CHS4584" s="151"/>
      <c r="CHT4584" s="151"/>
      <c r="CHU4584" s="151"/>
      <c r="CHV4584" s="151"/>
      <c r="CHW4584" s="151"/>
      <c r="CHX4584" s="151"/>
      <c r="CHY4584" s="151"/>
      <c r="CHZ4584" s="151"/>
      <c r="CIA4584" s="151"/>
      <c r="CIB4584" s="151"/>
      <c r="CIC4584" s="151"/>
      <c r="CID4584" s="151"/>
      <c r="CIE4584" s="151"/>
      <c r="CIF4584" s="151"/>
      <c r="CIG4584" s="151"/>
      <c r="CIH4584" s="151"/>
      <c r="CII4584" s="151"/>
      <c r="CIJ4584" s="151"/>
      <c r="CIK4584" s="151"/>
      <c r="CIL4584" s="151"/>
      <c r="CIM4584" s="151"/>
      <c r="CIN4584" s="151"/>
      <c r="CIO4584" s="151"/>
      <c r="CIP4584" s="151"/>
      <c r="CIQ4584" s="151"/>
      <c r="CIR4584" s="151"/>
      <c r="CIS4584" s="151"/>
      <c r="CIT4584" s="151"/>
      <c r="CIU4584" s="151"/>
      <c r="CIV4584" s="151"/>
      <c r="CIW4584" s="151"/>
      <c r="CIX4584" s="151"/>
      <c r="CIY4584" s="151"/>
      <c r="CIZ4584" s="151"/>
      <c r="CJA4584" s="151"/>
      <c r="CJB4584" s="151"/>
      <c r="CJC4584" s="151"/>
      <c r="CJD4584" s="151"/>
      <c r="CJE4584" s="151"/>
      <c r="CJF4584" s="151"/>
      <c r="CJG4584" s="151"/>
      <c r="CJH4584" s="151"/>
      <c r="CJI4584" s="151"/>
      <c r="CJJ4584" s="151"/>
      <c r="CJK4584" s="151"/>
      <c r="CJL4584" s="151"/>
      <c r="CJM4584" s="151"/>
      <c r="CJN4584" s="151"/>
      <c r="CJO4584" s="151"/>
      <c r="CJP4584" s="151"/>
      <c r="CJQ4584" s="151"/>
      <c r="CJR4584" s="151"/>
      <c r="CJS4584" s="151"/>
      <c r="CJT4584" s="151"/>
      <c r="CJU4584" s="151"/>
      <c r="CJV4584" s="151"/>
      <c r="CJW4584" s="151"/>
      <c r="CJX4584" s="151"/>
      <c r="CJY4584" s="151"/>
      <c r="CJZ4584" s="151"/>
      <c r="CKA4584" s="151"/>
      <c r="CKB4584" s="151"/>
      <c r="CKC4584" s="151"/>
      <c r="CKD4584" s="151"/>
      <c r="CKE4584" s="151"/>
      <c r="CKF4584" s="151"/>
      <c r="CKG4584" s="151"/>
      <c r="CKH4584" s="151"/>
      <c r="CKI4584" s="151"/>
      <c r="CKJ4584" s="151"/>
      <c r="CKK4584" s="151"/>
      <c r="CKL4584" s="151"/>
      <c r="CKM4584" s="151"/>
      <c r="CKN4584" s="151"/>
      <c r="CKO4584" s="151"/>
      <c r="CKP4584" s="151"/>
      <c r="CKQ4584" s="151"/>
      <c r="CKR4584" s="151"/>
      <c r="CKS4584" s="151"/>
      <c r="CKT4584" s="151"/>
      <c r="CKU4584" s="151"/>
      <c r="CKV4584" s="151"/>
      <c r="CKW4584" s="151"/>
      <c r="CKX4584" s="151"/>
      <c r="CKY4584" s="151"/>
      <c r="CKZ4584" s="151"/>
      <c r="CLA4584" s="151"/>
      <c r="CLB4584" s="151"/>
      <c r="CLC4584" s="151"/>
      <c r="CLD4584" s="151"/>
      <c r="CLE4584" s="151"/>
      <c r="CLF4584" s="151"/>
      <c r="CLG4584" s="151"/>
      <c r="CLH4584" s="151"/>
      <c r="CLI4584" s="151"/>
      <c r="CLJ4584" s="151"/>
      <c r="CLK4584" s="151"/>
      <c r="CLL4584" s="151"/>
      <c r="CLM4584" s="151"/>
      <c r="CLN4584" s="151"/>
      <c r="CLO4584" s="151"/>
      <c r="CLP4584" s="151"/>
      <c r="CLQ4584" s="151"/>
      <c r="CLR4584" s="151"/>
      <c r="CLS4584" s="151"/>
      <c r="CLT4584" s="151"/>
      <c r="CLU4584" s="151"/>
      <c r="CLV4584" s="151"/>
      <c r="CLW4584" s="151"/>
      <c r="CLX4584" s="151"/>
      <c r="CLY4584" s="151"/>
      <c r="CLZ4584" s="151"/>
      <c r="CMA4584" s="151"/>
      <c r="CMB4584" s="151"/>
      <c r="CMC4584" s="151"/>
      <c r="CMD4584" s="151"/>
      <c r="CME4584" s="151"/>
      <c r="CMF4584" s="151"/>
      <c r="CMG4584" s="151"/>
      <c r="CMH4584" s="151"/>
      <c r="CMI4584" s="151"/>
      <c r="CMJ4584" s="151"/>
      <c r="CMK4584" s="151"/>
      <c r="CML4584" s="151"/>
      <c r="CMM4584" s="151"/>
      <c r="CMN4584" s="151"/>
      <c r="CMO4584" s="151"/>
      <c r="CMP4584" s="151"/>
      <c r="CMQ4584" s="151"/>
      <c r="CMR4584" s="151"/>
      <c r="CMS4584" s="151"/>
      <c r="CMT4584" s="151"/>
      <c r="CMU4584" s="151"/>
      <c r="CMV4584" s="151"/>
      <c r="CMW4584" s="151"/>
      <c r="CMX4584" s="151"/>
      <c r="CMY4584" s="151"/>
      <c r="CMZ4584" s="151"/>
      <c r="CNA4584" s="151"/>
      <c r="CNB4584" s="151"/>
      <c r="CNC4584" s="151"/>
      <c r="CND4584" s="151"/>
      <c r="CNE4584" s="151"/>
      <c r="CNF4584" s="151"/>
      <c r="CNG4584" s="151"/>
      <c r="CNH4584" s="151"/>
      <c r="CNI4584" s="151"/>
      <c r="CNJ4584" s="151"/>
      <c r="CNK4584" s="151"/>
      <c r="CNL4584" s="151"/>
      <c r="CNM4584" s="151"/>
      <c r="CNN4584" s="151"/>
      <c r="CNO4584" s="151"/>
      <c r="CNP4584" s="151"/>
      <c r="CNQ4584" s="151"/>
      <c r="CNR4584" s="151"/>
      <c r="CNS4584" s="151"/>
      <c r="CNT4584" s="151"/>
      <c r="CNU4584" s="151"/>
      <c r="CNV4584" s="151"/>
      <c r="CNW4584" s="151"/>
      <c r="CNX4584" s="151"/>
      <c r="CNY4584" s="151"/>
      <c r="CNZ4584" s="151"/>
      <c r="COA4584" s="151"/>
      <c r="COB4584" s="151"/>
      <c r="COC4584" s="151"/>
      <c r="COD4584" s="151"/>
      <c r="COE4584" s="151"/>
      <c r="COF4584" s="151"/>
      <c r="COG4584" s="151"/>
      <c r="COH4584" s="151"/>
      <c r="COI4584" s="151"/>
      <c r="COJ4584" s="151"/>
      <c r="COK4584" s="151"/>
      <c r="COL4584" s="151"/>
      <c r="COM4584" s="151"/>
      <c r="CON4584" s="151"/>
      <c r="COO4584" s="151"/>
      <c r="COP4584" s="151"/>
      <c r="COQ4584" s="151"/>
      <c r="COR4584" s="151"/>
      <c r="COS4584" s="151"/>
      <c r="COT4584" s="151"/>
      <c r="COU4584" s="151"/>
      <c r="COV4584" s="151"/>
      <c r="COW4584" s="151"/>
      <c r="COX4584" s="151"/>
      <c r="COY4584" s="151"/>
      <c r="COZ4584" s="151"/>
      <c r="CPA4584" s="151"/>
      <c r="CPB4584" s="151"/>
      <c r="CPC4584" s="151"/>
      <c r="CPD4584" s="151"/>
      <c r="CPE4584" s="151"/>
      <c r="CPF4584" s="151"/>
      <c r="CPG4584" s="151"/>
      <c r="CPH4584" s="151"/>
      <c r="CPI4584" s="151"/>
      <c r="CPJ4584" s="151"/>
      <c r="CPK4584" s="151"/>
      <c r="CPL4584" s="151"/>
      <c r="CPM4584" s="151"/>
      <c r="CPN4584" s="151"/>
      <c r="CPO4584" s="151"/>
      <c r="CPP4584" s="151"/>
      <c r="CPQ4584" s="151"/>
      <c r="CPR4584" s="151"/>
      <c r="CPS4584" s="151"/>
      <c r="CPT4584" s="151"/>
      <c r="CPU4584" s="151"/>
      <c r="CPV4584" s="151"/>
      <c r="CPW4584" s="151"/>
      <c r="CPX4584" s="151"/>
      <c r="CPY4584" s="151"/>
      <c r="CPZ4584" s="151"/>
      <c r="CQA4584" s="151"/>
      <c r="CQB4584" s="151"/>
      <c r="CQC4584" s="151"/>
      <c r="CQD4584" s="151"/>
      <c r="CQE4584" s="151"/>
      <c r="CQF4584" s="151"/>
      <c r="CQG4584" s="151"/>
      <c r="CQH4584" s="151"/>
      <c r="CQI4584" s="151"/>
      <c r="CQJ4584" s="151"/>
      <c r="CQK4584" s="151"/>
      <c r="CQL4584" s="151"/>
      <c r="CQM4584" s="151"/>
      <c r="CQN4584" s="151"/>
      <c r="CQO4584" s="151"/>
      <c r="CQP4584" s="151"/>
      <c r="CQQ4584" s="151"/>
      <c r="CQR4584" s="151"/>
      <c r="CQS4584" s="151"/>
      <c r="CQT4584" s="151"/>
      <c r="CQU4584" s="151"/>
      <c r="CQV4584" s="151"/>
      <c r="CQW4584" s="151"/>
      <c r="CQX4584" s="151"/>
      <c r="CQY4584" s="151"/>
      <c r="CQZ4584" s="151"/>
      <c r="CRA4584" s="151"/>
      <c r="CRB4584" s="151"/>
      <c r="CRC4584" s="151"/>
      <c r="CRD4584" s="151"/>
      <c r="CRE4584" s="151"/>
      <c r="CRF4584" s="151"/>
      <c r="CRG4584" s="151"/>
      <c r="CRH4584" s="151"/>
      <c r="CRI4584" s="151"/>
      <c r="CRJ4584" s="151"/>
      <c r="CRK4584" s="151"/>
      <c r="CRL4584" s="151"/>
      <c r="CRM4584" s="151"/>
      <c r="CRN4584" s="151"/>
      <c r="CRO4584" s="151"/>
      <c r="CRP4584" s="151"/>
      <c r="CRQ4584" s="151"/>
      <c r="CRR4584" s="151"/>
      <c r="CRS4584" s="151"/>
      <c r="CRT4584" s="151"/>
      <c r="CRU4584" s="151"/>
      <c r="CRV4584" s="151"/>
      <c r="CRW4584" s="151"/>
      <c r="CRX4584" s="151"/>
      <c r="CRY4584" s="151"/>
      <c r="CRZ4584" s="151"/>
      <c r="CSA4584" s="151"/>
      <c r="CSB4584" s="151"/>
      <c r="CSC4584" s="151"/>
      <c r="CSD4584" s="151"/>
      <c r="CSE4584" s="151"/>
      <c r="CSF4584" s="151"/>
      <c r="CSG4584" s="151"/>
      <c r="CSH4584" s="151"/>
      <c r="CSI4584" s="151"/>
      <c r="CSJ4584" s="151"/>
      <c r="CSK4584" s="151"/>
      <c r="CSL4584" s="151"/>
      <c r="CSM4584" s="151"/>
      <c r="CSN4584" s="151"/>
      <c r="CSO4584" s="151"/>
      <c r="CSP4584" s="151"/>
      <c r="CSQ4584" s="151"/>
      <c r="CSR4584" s="151"/>
      <c r="CSS4584" s="151"/>
      <c r="CST4584" s="151"/>
      <c r="CSU4584" s="151"/>
      <c r="CSV4584" s="151"/>
      <c r="CSW4584" s="151"/>
      <c r="CSX4584" s="151"/>
      <c r="CSY4584" s="151"/>
      <c r="CSZ4584" s="151"/>
      <c r="CTA4584" s="151"/>
      <c r="CTB4584" s="151"/>
      <c r="CTC4584" s="151"/>
      <c r="CTD4584" s="151"/>
      <c r="CTE4584" s="151"/>
      <c r="CTF4584" s="151"/>
      <c r="CTG4584" s="151"/>
      <c r="CTH4584" s="151"/>
      <c r="CTI4584" s="151"/>
      <c r="CTJ4584" s="151"/>
      <c r="CTK4584" s="151"/>
      <c r="CTL4584" s="151"/>
      <c r="CTM4584" s="151"/>
      <c r="CTN4584" s="151"/>
      <c r="CTO4584" s="151"/>
      <c r="CTP4584" s="151"/>
      <c r="CTQ4584" s="151"/>
      <c r="CTR4584" s="151"/>
      <c r="CTS4584" s="151"/>
      <c r="CTT4584" s="151"/>
      <c r="CTU4584" s="151"/>
      <c r="CTV4584" s="151"/>
      <c r="CTW4584" s="151"/>
      <c r="CTX4584" s="151"/>
      <c r="CTY4584" s="151"/>
      <c r="CTZ4584" s="151"/>
      <c r="CUA4584" s="151"/>
      <c r="CUB4584" s="151"/>
      <c r="CUC4584" s="151"/>
      <c r="CUD4584" s="151"/>
      <c r="CUE4584" s="151"/>
      <c r="CUF4584" s="151"/>
      <c r="CUG4584" s="151"/>
      <c r="CUH4584" s="151"/>
      <c r="CUI4584" s="151"/>
      <c r="CUJ4584" s="151"/>
      <c r="CUK4584" s="151"/>
      <c r="CUL4584" s="151"/>
      <c r="CUM4584" s="151"/>
      <c r="CUN4584" s="151"/>
      <c r="CUO4584" s="151"/>
      <c r="CUP4584" s="151"/>
      <c r="CUQ4584" s="151"/>
      <c r="CUR4584" s="151"/>
      <c r="CUS4584" s="151"/>
      <c r="CUT4584" s="151"/>
      <c r="CUU4584" s="151"/>
      <c r="CUV4584" s="151"/>
      <c r="CUW4584" s="151"/>
      <c r="CUX4584" s="151"/>
      <c r="CUY4584" s="151"/>
      <c r="CUZ4584" s="151"/>
      <c r="CVA4584" s="151"/>
      <c r="CVB4584" s="151"/>
      <c r="CVC4584" s="151"/>
      <c r="CVD4584" s="151"/>
      <c r="CVE4584" s="151"/>
      <c r="CVF4584" s="151"/>
      <c r="CVG4584" s="151"/>
      <c r="CVH4584" s="151"/>
      <c r="CVI4584" s="151"/>
      <c r="CVJ4584" s="151"/>
      <c r="CVK4584" s="151"/>
      <c r="CVL4584" s="151"/>
      <c r="CVM4584" s="151"/>
      <c r="CVN4584" s="151"/>
      <c r="CVO4584" s="151"/>
      <c r="CVP4584" s="151"/>
      <c r="CVQ4584" s="151"/>
      <c r="CVR4584" s="151"/>
      <c r="CVS4584" s="151"/>
      <c r="CVT4584" s="151"/>
      <c r="CVU4584" s="151"/>
      <c r="CVV4584" s="151"/>
      <c r="CVW4584" s="151"/>
      <c r="CVX4584" s="151"/>
      <c r="CVY4584" s="151"/>
      <c r="CVZ4584" s="151"/>
      <c r="CWA4584" s="151"/>
      <c r="CWB4584" s="151"/>
      <c r="CWC4584" s="151"/>
      <c r="CWD4584" s="151"/>
      <c r="CWE4584" s="151"/>
      <c r="CWF4584" s="151"/>
      <c r="CWG4584" s="151"/>
      <c r="CWH4584" s="151"/>
      <c r="CWI4584" s="151"/>
      <c r="CWJ4584" s="151"/>
      <c r="CWK4584" s="151"/>
      <c r="CWL4584" s="151"/>
      <c r="CWM4584" s="151"/>
      <c r="CWN4584" s="151"/>
      <c r="CWO4584" s="151"/>
      <c r="CWP4584" s="151"/>
      <c r="CWQ4584" s="151"/>
      <c r="CWR4584" s="151"/>
      <c r="CWS4584" s="151"/>
      <c r="CWT4584" s="151"/>
      <c r="CWU4584" s="151"/>
      <c r="CWV4584" s="151"/>
      <c r="CWW4584" s="151"/>
      <c r="CWX4584" s="151"/>
      <c r="CWY4584" s="151"/>
      <c r="CWZ4584" s="151"/>
      <c r="CXA4584" s="151"/>
      <c r="CXB4584" s="151"/>
      <c r="CXC4584" s="151"/>
      <c r="CXD4584" s="151"/>
      <c r="CXE4584" s="151"/>
      <c r="CXF4584" s="151"/>
      <c r="CXG4584" s="151"/>
      <c r="CXH4584" s="151"/>
      <c r="CXI4584" s="151"/>
      <c r="CXJ4584" s="151"/>
      <c r="CXK4584" s="151"/>
      <c r="CXL4584" s="151"/>
      <c r="CXM4584" s="151"/>
      <c r="CXN4584" s="151"/>
      <c r="CXO4584" s="151"/>
      <c r="CXP4584" s="151"/>
      <c r="CXQ4584" s="151"/>
      <c r="CXR4584" s="151"/>
      <c r="CXS4584" s="151"/>
      <c r="CXT4584" s="151"/>
      <c r="CXU4584" s="151"/>
      <c r="CXV4584" s="151"/>
      <c r="CXW4584" s="151"/>
      <c r="CXX4584" s="151"/>
      <c r="CXY4584" s="151"/>
      <c r="CXZ4584" s="151"/>
      <c r="CYA4584" s="151"/>
      <c r="CYB4584" s="151"/>
      <c r="CYC4584" s="151"/>
      <c r="CYD4584" s="151"/>
      <c r="CYE4584" s="151"/>
      <c r="CYF4584" s="151"/>
      <c r="CYG4584" s="151"/>
      <c r="CYH4584" s="151"/>
      <c r="CYI4584" s="151"/>
      <c r="CYJ4584" s="151"/>
      <c r="CYK4584" s="151"/>
      <c r="CYL4584" s="151"/>
      <c r="CYM4584" s="151"/>
      <c r="CYN4584" s="151"/>
      <c r="CYO4584" s="151"/>
      <c r="CYP4584" s="151"/>
      <c r="CYQ4584" s="151"/>
      <c r="CYR4584" s="151"/>
      <c r="CYS4584" s="151"/>
      <c r="CYT4584" s="151"/>
      <c r="CYU4584" s="151"/>
      <c r="CYV4584" s="151"/>
      <c r="CYW4584" s="151"/>
      <c r="CYX4584" s="151"/>
      <c r="CYY4584" s="151"/>
      <c r="CYZ4584" s="151"/>
      <c r="CZA4584" s="151"/>
      <c r="CZB4584" s="151"/>
      <c r="CZC4584" s="151"/>
      <c r="CZD4584" s="151"/>
      <c r="CZE4584" s="151"/>
      <c r="CZF4584" s="151"/>
      <c r="CZG4584" s="151"/>
      <c r="CZH4584" s="151"/>
      <c r="CZI4584" s="151"/>
      <c r="CZJ4584" s="151"/>
      <c r="CZK4584" s="151"/>
      <c r="CZL4584" s="151"/>
      <c r="CZM4584" s="151"/>
      <c r="CZN4584" s="151"/>
      <c r="CZO4584" s="151"/>
      <c r="CZP4584" s="151"/>
      <c r="CZQ4584" s="151"/>
      <c r="CZR4584" s="151"/>
      <c r="CZS4584" s="151"/>
      <c r="CZT4584" s="151"/>
      <c r="CZU4584" s="151"/>
      <c r="CZV4584" s="151"/>
      <c r="CZW4584" s="151"/>
      <c r="CZX4584" s="151"/>
      <c r="CZY4584" s="151"/>
      <c r="CZZ4584" s="151"/>
      <c r="DAA4584" s="151"/>
      <c r="DAB4584" s="151"/>
      <c r="DAC4584" s="151"/>
      <c r="DAD4584" s="151"/>
      <c r="DAE4584" s="151"/>
      <c r="DAF4584" s="151"/>
      <c r="DAG4584" s="151"/>
      <c r="DAH4584" s="151"/>
      <c r="DAI4584" s="151"/>
      <c r="DAJ4584" s="151"/>
      <c r="DAK4584" s="151"/>
      <c r="DAL4584" s="151"/>
      <c r="DAM4584" s="151"/>
      <c r="DAN4584" s="151"/>
      <c r="DAO4584" s="151"/>
      <c r="DAP4584" s="151"/>
      <c r="DAQ4584" s="151"/>
      <c r="DAR4584" s="151"/>
      <c r="DAS4584" s="151"/>
      <c r="DAT4584" s="151"/>
      <c r="DAU4584" s="151"/>
      <c r="DAV4584" s="151"/>
      <c r="DAW4584" s="151"/>
      <c r="DAX4584" s="151"/>
      <c r="DAY4584" s="151"/>
      <c r="DAZ4584" s="151"/>
      <c r="DBA4584" s="151"/>
      <c r="DBB4584" s="151"/>
      <c r="DBC4584" s="151"/>
      <c r="DBD4584" s="151"/>
      <c r="DBE4584" s="151"/>
      <c r="DBF4584" s="151"/>
      <c r="DBG4584" s="151"/>
      <c r="DBH4584" s="151"/>
      <c r="DBI4584" s="151"/>
      <c r="DBJ4584" s="151"/>
      <c r="DBK4584" s="151"/>
      <c r="DBL4584" s="151"/>
      <c r="DBM4584" s="151"/>
      <c r="DBN4584" s="151"/>
      <c r="DBO4584" s="151"/>
      <c r="DBP4584" s="151"/>
      <c r="DBQ4584" s="151"/>
      <c r="DBR4584" s="151"/>
      <c r="DBS4584" s="151"/>
      <c r="DBT4584" s="151"/>
      <c r="DBU4584" s="151"/>
      <c r="DBV4584" s="151"/>
      <c r="DBW4584" s="151"/>
      <c r="DBX4584" s="151"/>
      <c r="DBY4584" s="151"/>
      <c r="DBZ4584" s="151"/>
      <c r="DCA4584" s="151"/>
      <c r="DCB4584" s="151"/>
      <c r="DCC4584" s="151"/>
      <c r="DCD4584" s="151"/>
      <c r="DCE4584" s="151"/>
      <c r="DCF4584" s="151"/>
      <c r="DCG4584" s="151"/>
      <c r="DCH4584" s="151"/>
      <c r="DCI4584" s="151"/>
      <c r="DCJ4584" s="151"/>
      <c r="DCK4584" s="151"/>
      <c r="DCL4584" s="151"/>
      <c r="DCM4584" s="151"/>
      <c r="DCN4584" s="151"/>
      <c r="DCO4584" s="151"/>
      <c r="DCP4584" s="151"/>
      <c r="DCQ4584" s="151"/>
      <c r="DCR4584" s="151"/>
      <c r="DCS4584" s="151"/>
      <c r="DCT4584" s="151"/>
      <c r="DCU4584" s="151"/>
      <c r="DCV4584" s="151"/>
      <c r="DCW4584" s="151"/>
      <c r="DCX4584" s="151"/>
      <c r="DCY4584" s="151"/>
      <c r="DCZ4584" s="151"/>
      <c r="DDA4584" s="151"/>
      <c r="DDB4584" s="151"/>
      <c r="DDC4584" s="151"/>
      <c r="DDD4584" s="151"/>
      <c r="DDE4584" s="151"/>
      <c r="DDF4584" s="151"/>
      <c r="DDG4584" s="151"/>
      <c r="DDH4584" s="151"/>
      <c r="DDI4584" s="151"/>
      <c r="DDJ4584" s="151"/>
      <c r="DDK4584" s="151"/>
      <c r="DDL4584" s="151"/>
      <c r="DDM4584" s="151"/>
      <c r="DDN4584" s="151"/>
      <c r="DDO4584" s="151"/>
      <c r="DDP4584" s="151"/>
      <c r="DDQ4584" s="151"/>
      <c r="DDR4584" s="151"/>
      <c r="DDS4584" s="151"/>
      <c r="DDT4584" s="151"/>
      <c r="DDU4584" s="151"/>
      <c r="DDV4584" s="151"/>
      <c r="DDW4584" s="151"/>
      <c r="DDX4584" s="151"/>
      <c r="DDY4584" s="151"/>
      <c r="DDZ4584" s="151"/>
      <c r="DEA4584" s="151"/>
      <c r="DEB4584" s="151"/>
      <c r="DEC4584" s="151"/>
      <c r="DED4584" s="151"/>
      <c r="DEE4584" s="151"/>
      <c r="DEF4584" s="151"/>
      <c r="DEG4584" s="151"/>
      <c r="DEH4584" s="151"/>
      <c r="DEI4584" s="151"/>
      <c r="DEJ4584" s="151"/>
      <c r="DEK4584" s="151"/>
      <c r="DEL4584" s="151"/>
      <c r="DEM4584" s="151"/>
      <c r="DEN4584" s="151"/>
      <c r="DEO4584" s="151"/>
      <c r="DEP4584" s="151"/>
      <c r="DEQ4584" s="151"/>
      <c r="DER4584" s="151"/>
      <c r="DES4584" s="151"/>
      <c r="DET4584" s="151"/>
      <c r="DEU4584" s="151"/>
      <c r="DEV4584" s="151"/>
      <c r="DEW4584" s="151"/>
      <c r="DEX4584" s="151"/>
      <c r="DEY4584" s="151"/>
      <c r="DEZ4584" s="151"/>
      <c r="DFA4584" s="151"/>
      <c r="DFB4584" s="151"/>
      <c r="DFC4584" s="151"/>
      <c r="DFD4584" s="151"/>
      <c r="DFE4584" s="151"/>
      <c r="DFF4584" s="151"/>
      <c r="DFG4584" s="151"/>
      <c r="DFH4584" s="151"/>
      <c r="DFI4584" s="151"/>
      <c r="DFJ4584" s="151"/>
      <c r="DFK4584" s="151"/>
      <c r="DFL4584" s="151"/>
      <c r="DFM4584" s="151"/>
      <c r="DFN4584" s="151"/>
      <c r="DFO4584" s="151"/>
      <c r="DFP4584" s="151"/>
      <c r="DFQ4584" s="151"/>
      <c r="DFR4584" s="151"/>
      <c r="DFS4584" s="151"/>
      <c r="DFT4584" s="151"/>
      <c r="DFU4584" s="151"/>
      <c r="DFV4584" s="151"/>
      <c r="DFW4584" s="151"/>
      <c r="DFX4584" s="151"/>
      <c r="DFY4584" s="151"/>
      <c r="DFZ4584" s="151"/>
      <c r="DGA4584" s="151"/>
      <c r="DGB4584" s="151"/>
      <c r="DGC4584" s="151"/>
      <c r="DGD4584" s="151"/>
      <c r="DGE4584" s="151"/>
      <c r="DGF4584" s="151"/>
      <c r="DGG4584" s="151"/>
      <c r="DGH4584" s="151"/>
      <c r="DGI4584" s="151"/>
      <c r="DGJ4584" s="151"/>
      <c r="DGK4584" s="151"/>
      <c r="DGL4584" s="151"/>
      <c r="DGM4584" s="151"/>
      <c r="DGN4584" s="151"/>
      <c r="DGO4584" s="151"/>
      <c r="DGP4584" s="151"/>
      <c r="DGQ4584" s="151"/>
      <c r="DGR4584" s="151"/>
      <c r="DGS4584" s="151"/>
      <c r="DGT4584" s="151"/>
      <c r="DGU4584" s="151"/>
      <c r="DGV4584" s="151"/>
      <c r="DGW4584" s="151"/>
      <c r="DGX4584" s="151"/>
      <c r="DGY4584" s="151"/>
      <c r="DGZ4584" s="151"/>
      <c r="DHA4584" s="151"/>
      <c r="DHB4584" s="151"/>
      <c r="DHC4584" s="151"/>
      <c r="DHD4584" s="151"/>
      <c r="DHE4584" s="151"/>
      <c r="DHF4584" s="151"/>
      <c r="DHG4584" s="151"/>
      <c r="DHH4584" s="151"/>
      <c r="DHI4584" s="151"/>
      <c r="DHJ4584" s="151"/>
      <c r="DHK4584" s="151"/>
      <c r="DHL4584" s="151"/>
      <c r="DHM4584" s="151"/>
      <c r="DHN4584" s="151"/>
      <c r="DHO4584" s="151"/>
      <c r="DHP4584" s="151"/>
      <c r="DHQ4584" s="151"/>
      <c r="DHR4584" s="151"/>
      <c r="DHS4584" s="151"/>
      <c r="DHT4584" s="151"/>
      <c r="DHU4584" s="151"/>
      <c r="DHV4584" s="151"/>
      <c r="DHW4584" s="151"/>
      <c r="DHX4584" s="151"/>
      <c r="DHY4584" s="151"/>
      <c r="DHZ4584" s="151"/>
      <c r="DIA4584" s="151"/>
      <c r="DIB4584" s="151"/>
      <c r="DIC4584" s="151"/>
      <c r="DID4584" s="151"/>
      <c r="DIE4584" s="151"/>
      <c r="DIF4584" s="151"/>
      <c r="DIG4584" s="151"/>
      <c r="DIH4584" s="151"/>
      <c r="DII4584" s="151"/>
      <c r="DIJ4584" s="151"/>
      <c r="DIK4584" s="151"/>
      <c r="DIL4584" s="151"/>
      <c r="DIM4584" s="151"/>
      <c r="DIN4584" s="151"/>
      <c r="DIO4584" s="151"/>
      <c r="DIP4584" s="151"/>
      <c r="DIQ4584" s="151"/>
      <c r="DIR4584" s="151"/>
      <c r="DIS4584" s="151"/>
      <c r="DIT4584" s="151"/>
      <c r="DIU4584" s="151"/>
      <c r="DIV4584" s="151"/>
      <c r="DIW4584" s="151"/>
      <c r="DIX4584" s="151"/>
      <c r="DIY4584" s="151"/>
      <c r="DIZ4584" s="151"/>
      <c r="DJA4584" s="151"/>
      <c r="DJB4584" s="151"/>
      <c r="DJC4584" s="151"/>
      <c r="DJD4584" s="151"/>
      <c r="DJE4584" s="151"/>
      <c r="DJF4584" s="151"/>
      <c r="DJG4584" s="151"/>
      <c r="DJH4584" s="151"/>
      <c r="DJI4584" s="151"/>
      <c r="DJJ4584" s="151"/>
      <c r="DJK4584" s="151"/>
      <c r="DJL4584" s="151"/>
      <c r="DJM4584" s="151"/>
      <c r="DJN4584" s="151"/>
      <c r="DJO4584" s="151"/>
      <c r="DJP4584" s="151"/>
      <c r="DJQ4584" s="151"/>
      <c r="DJR4584" s="151"/>
      <c r="DJS4584" s="151"/>
      <c r="DJT4584" s="151"/>
      <c r="DJU4584" s="151"/>
      <c r="DJV4584" s="151"/>
      <c r="DJW4584" s="151"/>
      <c r="DJX4584" s="151"/>
      <c r="DJY4584" s="151"/>
      <c r="DJZ4584" s="151"/>
      <c r="DKA4584" s="151"/>
      <c r="DKB4584" s="151"/>
      <c r="DKC4584" s="151"/>
      <c r="DKD4584" s="151"/>
      <c r="DKE4584" s="151"/>
      <c r="DKF4584" s="151"/>
      <c r="DKG4584" s="151"/>
      <c r="DKH4584" s="151"/>
      <c r="DKI4584" s="151"/>
      <c r="DKJ4584" s="151"/>
      <c r="DKK4584" s="151"/>
      <c r="DKL4584" s="151"/>
      <c r="DKM4584" s="151"/>
      <c r="DKN4584" s="151"/>
      <c r="DKO4584" s="151"/>
      <c r="DKP4584" s="151"/>
      <c r="DKQ4584" s="151"/>
      <c r="DKR4584" s="151"/>
      <c r="DKS4584" s="151"/>
      <c r="DKT4584" s="151"/>
      <c r="DKU4584" s="151"/>
      <c r="DKV4584" s="151"/>
      <c r="DKW4584" s="151"/>
      <c r="DKX4584" s="151"/>
      <c r="DKY4584" s="151"/>
      <c r="DKZ4584" s="151"/>
      <c r="DLA4584" s="151"/>
      <c r="DLB4584" s="151"/>
      <c r="DLC4584" s="151"/>
      <c r="DLD4584" s="151"/>
      <c r="DLE4584" s="151"/>
      <c r="DLF4584" s="151"/>
      <c r="DLG4584" s="151"/>
      <c r="DLH4584" s="151"/>
      <c r="DLI4584" s="151"/>
      <c r="DLJ4584" s="151"/>
      <c r="DLK4584" s="151"/>
      <c r="DLL4584" s="151"/>
      <c r="DLM4584" s="151"/>
      <c r="DLN4584" s="151"/>
      <c r="DLO4584" s="151"/>
      <c r="DLP4584" s="151"/>
      <c r="DLQ4584" s="151"/>
      <c r="DLR4584" s="151"/>
      <c r="DLS4584" s="151"/>
      <c r="DLT4584" s="151"/>
      <c r="DLU4584" s="151"/>
      <c r="DLV4584" s="151"/>
      <c r="DLW4584" s="151"/>
      <c r="DLX4584" s="151"/>
      <c r="DLY4584" s="151"/>
      <c r="DLZ4584" s="151"/>
      <c r="DMA4584" s="151"/>
      <c r="DMB4584" s="151"/>
      <c r="DMC4584" s="151"/>
      <c r="DMD4584" s="151"/>
      <c r="DME4584" s="151"/>
      <c r="DMF4584" s="151"/>
      <c r="DMG4584" s="151"/>
      <c r="DMH4584" s="151"/>
      <c r="DMI4584" s="151"/>
      <c r="DMJ4584" s="151"/>
      <c r="DMK4584" s="151"/>
      <c r="DML4584" s="151"/>
      <c r="DMM4584" s="151"/>
      <c r="DMN4584" s="151"/>
      <c r="DMO4584" s="151"/>
      <c r="DMP4584" s="151"/>
      <c r="DMQ4584" s="151"/>
      <c r="DMR4584" s="151"/>
      <c r="DMS4584" s="151"/>
      <c r="DMT4584" s="151"/>
      <c r="DMU4584" s="151"/>
      <c r="DMV4584" s="151"/>
      <c r="DMW4584" s="151"/>
      <c r="DMX4584" s="151"/>
      <c r="DMY4584" s="151"/>
      <c r="DMZ4584" s="151"/>
      <c r="DNA4584" s="151"/>
      <c r="DNB4584" s="151"/>
      <c r="DNC4584" s="151"/>
      <c r="DND4584" s="151"/>
      <c r="DNE4584" s="151"/>
      <c r="DNF4584" s="151"/>
      <c r="DNG4584" s="151"/>
      <c r="DNH4584" s="151"/>
      <c r="DNI4584" s="151"/>
      <c r="DNJ4584" s="151"/>
      <c r="DNK4584" s="151"/>
      <c r="DNL4584" s="151"/>
      <c r="DNM4584" s="151"/>
      <c r="DNN4584" s="151"/>
      <c r="DNO4584" s="151"/>
      <c r="DNP4584" s="151"/>
      <c r="DNQ4584" s="151"/>
      <c r="DNR4584" s="151"/>
      <c r="DNS4584" s="151"/>
      <c r="DNT4584" s="151"/>
      <c r="DNU4584" s="151"/>
      <c r="DNV4584" s="151"/>
      <c r="DNW4584" s="151"/>
      <c r="DNX4584" s="151"/>
      <c r="DNY4584" s="151"/>
      <c r="DNZ4584" s="151"/>
      <c r="DOA4584" s="151"/>
      <c r="DOB4584" s="151"/>
      <c r="DOC4584" s="151"/>
      <c r="DOD4584" s="151"/>
      <c r="DOE4584" s="151"/>
      <c r="DOF4584" s="151"/>
      <c r="DOG4584" s="151"/>
      <c r="DOH4584" s="151"/>
      <c r="DOI4584" s="151"/>
      <c r="DOJ4584" s="151"/>
      <c r="DOK4584" s="151"/>
      <c r="DOL4584" s="151"/>
      <c r="DOM4584" s="151"/>
      <c r="DON4584" s="151"/>
      <c r="DOO4584" s="151"/>
      <c r="DOP4584" s="151"/>
      <c r="DOQ4584" s="151"/>
      <c r="DOR4584" s="151"/>
      <c r="DOS4584" s="151"/>
      <c r="DOT4584" s="151"/>
      <c r="DOU4584" s="151"/>
      <c r="DOV4584" s="151"/>
      <c r="DOW4584" s="151"/>
      <c r="DOX4584" s="151"/>
      <c r="DOY4584" s="151"/>
      <c r="DOZ4584" s="151"/>
      <c r="DPA4584" s="151"/>
      <c r="DPB4584" s="151"/>
      <c r="DPC4584" s="151"/>
      <c r="DPD4584" s="151"/>
      <c r="DPE4584" s="151"/>
      <c r="DPF4584" s="151"/>
      <c r="DPG4584" s="151"/>
      <c r="DPH4584" s="151"/>
      <c r="DPI4584" s="151"/>
      <c r="DPJ4584" s="151"/>
      <c r="DPK4584" s="151"/>
      <c r="DPL4584" s="151"/>
      <c r="DPM4584" s="151"/>
      <c r="DPN4584" s="151"/>
      <c r="DPO4584" s="151"/>
      <c r="DPP4584" s="151"/>
      <c r="DPQ4584" s="151"/>
      <c r="DPR4584" s="151"/>
      <c r="DPS4584" s="151"/>
      <c r="DPT4584" s="151"/>
      <c r="DPU4584" s="151"/>
      <c r="DPV4584" s="151"/>
      <c r="DPW4584" s="151"/>
      <c r="DPX4584" s="151"/>
      <c r="DPY4584" s="151"/>
      <c r="DPZ4584" s="151"/>
      <c r="DQA4584" s="151"/>
      <c r="DQB4584" s="151"/>
      <c r="DQC4584" s="151"/>
      <c r="DQD4584" s="151"/>
      <c r="DQE4584" s="151"/>
      <c r="DQF4584" s="151"/>
      <c r="DQG4584" s="151"/>
      <c r="DQH4584" s="151"/>
      <c r="DQI4584" s="151"/>
      <c r="DQJ4584" s="151"/>
      <c r="DQK4584" s="151"/>
      <c r="DQL4584" s="151"/>
      <c r="DQM4584" s="151"/>
      <c r="DQN4584" s="151"/>
      <c r="DQO4584" s="151"/>
      <c r="DQP4584" s="151"/>
      <c r="DQQ4584" s="151"/>
      <c r="DQR4584" s="151"/>
      <c r="DQS4584" s="151"/>
      <c r="DQT4584" s="151"/>
      <c r="DQU4584" s="151"/>
      <c r="DQV4584" s="151"/>
      <c r="DQW4584" s="151"/>
      <c r="DQX4584" s="151"/>
      <c r="DQY4584" s="151"/>
      <c r="DQZ4584" s="151"/>
      <c r="DRA4584" s="151"/>
      <c r="DRB4584" s="151"/>
      <c r="DRC4584" s="151"/>
      <c r="DRD4584" s="151"/>
      <c r="DRE4584" s="151"/>
      <c r="DRF4584" s="151"/>
      <c r="DRG4584" s="151"/>
      <c r="DRH4584" s="151"/>
      <c r="DRI4584" s="151"/>
      <c r="DRJ4584" s="151"/>
      <c r="DRK4584" s="151"/>
      <c r="DRL4584" s="151"/>
      <c r="DRM4584" s="151"/>
      <c r="DRN4584" s="151"/>
      <c r="DRO4584" s="151"/>
      <c r="DRP4584" s="151"/>
      <c r="DRQ4584" s="151"/>
      <c r="DRR4584" s="151"/>
      <c r="DRS4584" s="151"/>
      <c r="DRT4584" s="151"/>
      <c r="DRU4584" s="151"/>
      <c r="DRV4584" s="151"/>
      <c r="DRW4584" s="151"/>
      <c r="DRX4584" s="151"/>
      <c r="DRY4584" s="151"/>
      <c r="DRZ4584" s="151"/>
      <c r="DSA4584" s="151"/>
      <c r="DSB4584" s="151"/>
      <c r="DSC4584" s="151"/>
      <c r="DSD4584" s="151"/>
      <c r="DSE4584" s="151"/>
      <c r="DSF4584" s="151"/>
      <c r="DSG4584" s="151"/>
      <c r="DSH4584" s="151"/>
      <c r="DSI4584" s="151"/>
      <c r="DSJ4584" s="151"/>
      <c r="DSK4584" s="151"/>
      <c r="DSL4584" s="151"/>
      <c r="DSM4584" s="151"/>
      <c r="DSN4584" s="151"/>
      <c r="DSO4584" s="151"/>
      <c r="DSP4584" s="151"/>
      <c r="DSQ4584" s="151"/>
      <c r="DSR4584" s="151"/>
      <c r="DSS4584" s="151"/>
      <c r="DST4584" s="151"/>
      <c r="DSU4584" s="151"/>
      <c r="DSV4584" s="151"/>
      <c r="DSW4584" s="151"/>
      <c r="DSX4584" s="151"/>
      <c r="DSY4584" s="151"/>
      <c r="DSZ4584" s="151"/>
      <c r="DTA4584" s="151"/>
      <c r="DTB4584" s="151"/>
      <c r="DTC4584" s="151"/>
      <c r="DTD4584" s="151"/>
      <c r="DTE4584" s="151"/>
      <c r="DTF4584" s="151"/>
      <c r="DTG4584" s="151"/>
      <c r="DTH4584" s="151"/>
      <c r="DTI4584" s="151"/>
      <c r="DTJ4584" s="151"/>
      <c r="DTK4584" s="151"/>
      <c r="DTL4584" s="151"/>
      <c r="DTM4584" s="151"/>
      <c r="DTN4584" s="151"/>
      <c r="DTO4584" s="151"/>
      <c r="DTP4584" s="151"/>
      <c r="DTQ4584" s="151"/>
      <c r="DTR4584" s="151"/>
      <c r="DTS4584" s="151"/>
      <c r="DTT4584" s="151"/>
      <c r="DTU4584" s="151"/>
      <c r="DTV4584" s="151"/>
      <c r="DTW4584" s="151"/>
      <c r="DTX4584" s="151"/>
      <c r="DTY4584" s="151"/>
      <c r="DTZ4584" s="151"/>
      <c r="DUA4584" s="151"/>
      <c r="DUB4584" s="151"/>
      <c r="DUC4584" s="151"/>
      <c r="DUD4584" s="151"/>
      <c r="DUE4584" s="151"/>
      <c r="DUF4584" s="151"/>
      <c r="DUG4584" s="151"/>
      <c r="DUH4584" s="151"/>
      <c r="DUI4584" s="151"/>
      <c r="DUJ4584" s="151"/>
      <c r="DUK4584" s="151"/>
      <c r="DUL4584" s="151"/>
      <c r="DUM4584" s="151"/>
      <c r="DUN4584" s="151"/>
      <c r="DUO4584" s="151"/>
      <c r="DUP4584" s="151"/>
      <c r="DUQ4584" s="151"/>
      <c r="DUR4584" s="151"/>
      <c r="DUS4584" s="151"/>
      <c r="DUT4584" s="151"/>
      <c r="DUU4584" s="151"/>
      <c r="DUV4584" s="151"/>
      <c r="DUW4584" s="151"/>
      <c r="DUX4584" s="151"/>
      <c r="DUY4584" s="151"/>
      <c r="DUZ4584" s="151"/>
      <c r="DVA4584" s="151"/>
      <c r="DVB4584" s="151"/>
      <c r="DVC4584" s="151"/>
      <c r="DVD4584" s="151"/>
      <c r="DVE4584" s="151"/>
      <c r="DVF4584" s="151"/>
      <c r="DVG4584" s="151"/>
      <c r="DVH4584" s="151"/>
      <c r="DVI4584" s="151"/>
      <c r="DVJ4584" s="151"/>
      <c r="DVK4584" s="151"/>
      <c r="DVL4584" s="151"/>
      <c r="DVM4584" s="151"/>
      <c r="DVN4584" s="151"/>
      <c r="DVO4584" s="151"/>
      <c r="DVP4584" s="151"/>
      <c r="DVQ4584" s="151"/>
      <c r="DVR4584" s="151"/>
      <c r="DVS4584" s="151"/>
      <c r="DVT4584" s="151"/>
      <c r="DVU4584" s="151"/>
      <c r="DVV4584" s="151"/>
      <c r="DVW4584" s="151"/>
      <c r="DVX4584" s="151"/>
      <c r="DVY4584" s="151"/>
      <c r="DVZ4584" s="151"/>
      <c r="DWA4584" s="151"/>
      <c r="DWB4584" s="151"/>
      <c r="DWC4584" s="151"/>
      <c r="DWD4584" s="151"/>
      <c r="DWE4584" s="151"/>
      <c r="DWF4584" s="151"/>
      <c r="DWG4584" s="151"/>
      <c r="DWH4584" s="151"/>
      <c r="DWI4584" s="151"/>
      <c r="DWJ4584" s="151"/>
      <c r="DWK4584" s="151"/>
      <c r="DWL4584" s="151"/>
      <c r="DWM4584" s="151"/>
      <c r="DWN4584" s="151"/>
      <c r="DWO4584" s="151"/>
      <c r="DWP4584" s="151"/>
      <c r="DWQ4584" s="151"/>
      <c r="DWR4584" s="151"/>
      <c r="DWS4584" s="151"/>
      <c r="DWT4584" s="151"/>
      <c r="DWU4584" s="151"/>
      <c r="DWV4584" s="151"/>
      <c r="DWW4584" s="151"/>
      <c r="DWX4584" s="151"/>
      <c r="DWY4584" s="151"/>
      <c r="DWZ4584" s="151"/>
      <c r="DXA4584" s="151"/>
      <c r="DXB4584" s="151"/>
      <c r="DXC4584" s="151"/>
      <c r="DXD4584" s="151"/>
      <c r="DXE4584" s="151"/>
      <c r="DXF4584" s="151"/>
      <c r="DXG4584" s="151"/>
      <c r="DXH4584" s="151"/>
      <c r="DXI4584" s="151"/>
      <c r="DXJ4584" s="151"/>
      <c r="DXK4584" s="151"/>
      <c r="DXL4584" s="151"/>
      <c r="DXM4584" s="151"/>
      <c r="DXN4584" s="151"/>
      <c r="DXO4584" s="151"/>
      <c r="DXP4584" s="151"/>
      <c r="DXQ4584" s="151"/>
      <c r="DXR4584" s="151"/>
      <c r="DXS4584" s="151"/>
      <c r="DXT4584" s="151"/>
      <c r="DXU4584" s="151"/>
      <c r="DXV4584" s="151"/>
      <c r="DXW4584" s="151"/>
      <c r="DXX4584" s="151"/>
      <c r="DXY4584" s="151"/>
      <c r="DXZ4584" s="151"/>
      <c r="DYA4584" s="151"/>
      <c r="DYB4584" s="151"/>
      <c r="DYC4584" s="151"/>
      <c r="DYD4584" s="151"/>
      <c r="DYE4584" s="151"/>
      <c r="DYF4584" s="151"/>
      <c r="DYG4584" s="151"/>
      <c r="DYH4584" s="151"/>
      <c r="DYI4584" s="151"/>
      <c r="DYJ4584" s="151"/>
      <c r="DYK4584" s="151"/>
      <c r="DYL4584" s="151"/>
      <c r="DYM4584" s="151"/>
      <c r="DYN4584" s="151"/>
      <c r="DYO4584" s="151"/>
      <c r="DYP4584" s="151"/>
      <c r="DYQ4584" s="151"/>
      <c r="DYR4584" s="151"/>
      <c r="DYS4584" s="151"/>
      <c r="DYT4584" s="151"/>
      <c r="DYU4584" s="151"/>
      <c r="DYV4584" s="151"/>
      <c r="DYW4584" s="151"/>
      <c r="DYX4584" s="151"/>
      <c r="DYY4584" s="151"/>
      <c r="DYZ4584" s="151"/>
      <c r="DZA4584" s="151"/>
      <c r="DZB4584" s="151"/>
      <c r="DZC4584" s="151"/>
      <c r="DZD4584" s="151"/>
      <c r="DZE4584" s="151"/>
      <c r="DZF4584" s="151"/>
      <c r="DZG4584" s="151"/>
      <c r="DZH4584" s="151"/>
      <c r="DZI4584" s="151"/>
      <c r="DZJ4584" s="151"/>
      <c r="DZK4584" s="151"/>
      <c r="DZL4584" s="151"/>
      <c r="DZM4584" s="151"/>
      <c r="DZN4584" s="151"/>
      <c r="DZO4584" s="151"/>
      <c r="DZP4584" s="151"/>
      <c r="DZQ4584" s="151"/>
      <c r="DZR4584" s="151"/>
      <c r="DZS4584" s="151"/>
      <c r="DZT4584" s="151"/>
      <c r="DZU4584" s="151"/>
      <c r="DZV4584" s="151"/>
      <c r="DZW4584" s="151"/>
      <c r="DZX4584" s="151"/>
      <c r="DZY4584" s="151"/>
      <c r="DZZ4584" s="151"/>
      <c r="EAA4584" s="151"/>
      <c r="EAB4584" s="151"/>
      <c r="EAC4584" s="151"/>
      <c r="EAD4584" s="151"/>
      <c r="EAE4584" s="151"/>
      <c r="EAF4584" s="151"/>
      <c r="EAG4584" s="151"/>
      <c r="EAH4584" s="151"/>
      <c r="EAI4584" s="151"/>
      <c r="EAJ4584" s="151"/>
      <c r="EAK4584" s="151"/>
      <c r="EAL4584" s="151"/>
      <c r="EAM4584" s="151"/>
      <c r="EAN4584" s="151"/>
      <c r="EAO4584" s="151"/>
      <c r="EAP4584" s="151"/>
      <c r="EAQ4584" s="151"/>
      <c r="EAR4584" s="151"/>
      <c r="EAS4584" s="151"/>
      <c r="EAT4584" s="151"/>
      <c r="EAU4584" s="151"/>
      <c r="EAV4584" s="151"/>
      <c r="EAW4584" s="151"/>
      <c r="EAX4584" s="151"/>
      <c r="EAY4584" s="151"/>
      <c r="EAZ4584" s="151"/>
      <c r="EBA4584" s="151"/>
      <c r="EBB4584" s="151"/>
      <c r="EBC4584" s="151"/>
      <c r="EBD4584" s="151"/>
      <c r="EBE4584" s="151"/>
      <c r="EBF4584" s="151"/>
      <c r="EBG4584" s="151"/>
      <c r="EBH4584" s="151"/>
      <c r="EBI4584" s="151"/>
      <c r="EBJ4584" s="151"/>
      <c r="EBK4584" s="151"/>
      <c r="EBL4584" s="151"/>
      <c r="EBM4584" s="151"/>
      <c r="EBN4584" s="151"/>
      <c r="EBO4584" s="151"/>
      <c r="EBP4584" s="151"/>
      <c r="EBQ4584" s="151"/>
      <c r="EBR4584" s="151"/>
      <c r="EBS4584" s="151"/>
      <c r="EBT4584" s="151"/>
      <c r="EBU4584" s="151"/>
      <c r="EBV4584" s="151"/>
      <c r="EBW4584" s="151"/>
      <c r="EBX4584" s="151"/>
      <c r="EBY4584" s="151"/>
      <c r="EBZ4584" s="151"/>
      <c r="ECA4584" s="151"/>
      <c r="ECB4584" s="151"/>
      <c r="ECC4584" s="151"/>
      <c r="ECD4584" s="151"/>
      <c r="ECE4584" s="151"/>
      <c r="ECF4584" s="151"/>
      <c r="ECG4584" s="151"/>
      <c r="ECH4584" s="151"/>
      <c r="ECI4584" s="151"/>
      <c r="ECJ4584" s="151"/>
      <c r="ECK4584" s="151"/>
      <c r="ECL4584" s="151"/>
      <c r="ECM4584" s="151"/>
      <c r="ECN4584" s="151"/>
      <c r="ECO4584" s="151"/>
      <c r="ECP4584" s="151"/>
      <c r="ECQ4584" s="151"/>
      <c r="ECR4584" s="151"/>
      <c r="ECS4584" s="151"/>
      <c r="ECT4584" s="151"/>
      <c r="ECU4584" s="151"/>
      <c r="ECV4584" s="151"/>
      <c r="ECW4584" s="151"/>
      <c r="ECX4584" s="151"/>
      <c r="ECY4584" s="151"/>
      <c r="ECZ4584" s="151"/>
      <c r="EDA4584" s="151"/>
      <c r="EDB4584" s="151"/>
      <c r="EDC4584" s="151"/>
      <c r="EDD4584" s="151"/>
      <c r="EDE4584" s="151"/>
      <c r="EDF4584" s="151"/>
      <c r="EDG4584" s="151"/>
      <c r="EDH4584" s="151"/>
      <c r="EDI4584" s="151"/>
      <c r="EDJ4584" s="151"/>
      <c r="EDK4584" s="151"/>
      <c r="EDL4584" s="151"/>
      <c r="EDM4584" s="151"/>
      <c r="EDN4584" s="151"/>
      <c r="EDO4584" s="151"/>
      <c r="EDP4584" s="151"/>
      <c r="EDQ4584" s="151"/>
      <c r="EDR4584" s="151"/>
      <c r="EDS4584" s="151"/>
      <c r="EDT4584" s="151"/>
      <c r="EDU4584" s="151"/>
      <c r="EDV4584" s="151"/>
      <c r="EDW4584" s="151"/>
      <c r="EDX4584" s="151"/>
      <c r="EDY4584" s="151"/>
      <c r="EDZ4584" s="151"/>
      <c r="EEA4584" s="151"/>
      <c r="EEB4584" s="151"/>
      <c r="EEC4584" s="151"/>
      <c r="EED4584" s="151"/>
      <c r="EEE4584" s="151"/>
      <c r="EEF4584" s="151"/>
      <c r="EEG4584" s="151"/>
      <c r="EEH4584" s="151"/>
      <c r="EEI4584" s="151"/>
      <c r="EEJ4584" s="151"/>
      <c r="EEK4584" s="151"/>
      <c r="EEL4584" s="151"/>
      <c r="EEM4584" s="151"/>
      <c r="EEN4584" s="151"/>
      <c r="EEO4584" s="151"/>
      <c r="EEP4584" s="151"/>
      <c r="EEQ4584" s="151"/>
      <c r="EER4584" s="151"/>
      <c r="EES4584" s="151"/>
      <c r="EET4584" s="151"/>
      <c r="EEU4584" s="151"/>
      <c r="EEV4584" s="151"/>
      <c r="EEW4584" s="151"/>
      <c r="EEX4584" s="151"/>
      <c r="EEY4584" s="151"/>
      <c r="EEZ4584" s="151"/>
      <c r="EFA4584" s="151"/>
      <c r="EFB4584" s="151"/>
      <c r="EFC4584" s="151"/>
      <c r="EFD4584" s="151"/>
      <c r="EFE4584" s="151"/>
      <c r="EFF4584" s="151"/>
      <c r="EFG4584" s="151"/>
      <c r="EFH4584" s="151"/>
      <c r="EFI4584" s="151"/>
      <c r="EFJ4584" s="151"/>
      <c r="EFK4584" s="151"/>
      <c r="EFL4584" s="151"/>
      <c r="EFM4584" s="151"/>
      <c r="EFN4584" s="151"/>
      <c r="EFO4584" s="151"/>
      <c r="EFP4584" s="151"/>
      <c r="EFQ4584" s="151"/>
      <c r="EFR4584" s="151"/>
      <c r="EFS4584" s="151"/>
      <c r="EFT4584" s="151"/>
      <c r="EFU4584" s="151"/>
      <c r="EFV4584" s="151"/>
      <c r="EFW4584" s="151"/>
      <c r="EFX4584" s="151"/>
      <c r="EFY4584" s="151"/>
      <c r="EFZ4584" s="151"/>
      <c r="EGA4584" s="151"/>
      <c r="EGB4584" s="151"/>
      <c r="EGC4584" s="151"/>
      <c r="EGD4584" s="151"/>
      <c r="EGE4584" s="151"/>
      <c r="EGF4584" s="151"/>
      <c r="EGG4584" s="151"/>
      <c r="EGH4584" s="151"/>
      <c r="EGI4584" s="151"/>
      <c r="EGJ4584" s="151"/>
      <c r="EGK4584" s="151"/>
      <c r="EGL4584" s="151"/>
      <c r="EGM4584" s="151"/>
      <c r="EGN4584" s="151"/>
      <c r="EGO4584" s="151"/>
      <c r="EGP4584" s="151"/>
      <c r="EGQ4584" s="151"/>
      <c r="EGR4584" s="151"/>
      <c r="EGS4584" s="151"/>
      <c r="EGT4584" s="151"/>
      <c r="EGU4584" s="151"/>
      <c r="EGV4584" s="151"/>
      <c r="EGW4584" s="151"/>
      <c r="EGX4584" s="151"/>
      <c r="EGY4584" s="151"/>
      <c r="EGZ4584" s="151"/>
      <c r="EHA4584" s="151"/>
      <c r="EHB4584" s="151"/>
      <c r="EHC4584" s="151"/>
      <c r="EHD4584" s="151"/>
      <c r="EHE4584" s="151"/>
      <c r="EHF4584" s="151"/>
      <c r="EHG4584" s="151"/>
      <c r="EHH4584" s="151"/>
      <c r="EHI4584" s="151"/>
      <c r="EHJ4584" s="151"/>
      <c r="EHK4584" s="151"/>
      <c r="EHL4584" s="151"/>
      <c r="EHM4584" s="151"/>
      <c r="EHN4584" s="151"/>
      <c r="EHO4584" s="151"/>
      <c r="EHP4584" s="151"/>
      <c r="EHQ4584" s="151"/>
      <c r="EHR4584" s="151"/>
      <c r="EHS4584" s="151"/>
      <c r="EHT4584" s="151"/>
      <c r="EHU4584" s="151"/>
      <c r="EHV4584" s="151"/>
      <c r="EHW4584" s="151"/>
      <c r="EHX4584" s="151"/>
      <c r="EHY4584" s="151"/>
      <c r="EHZ4584" s="151"/>
      <c r="EIA4584" s="151"/>
      <c r="EIB4584" s="151"/>
      <c r="EIC4584" s="151"/>
      <c r="EID4584" s="151"/>
      <c r="EIE4584" s="151"/>
      <c r="EIF4584" s="151"/>
      <c r="EIG4584" s="151"/>
      <c r="EIH4584" s="151"/>
      <c r="EII4584" s="151"/>
      <c r="EIJ4584" s="151"/>
      <c r="EIK4584" s="151"/>
      <c r="EIL4584" s="151"/>
      <c r="EIM4584" s="151"/>
      <c r="EIN4584" s="151"/>
      <c r="EIO4584" s="151"/>
      <c r="EIP4584" s="151"/>
      <c r="EIQ4584" s="151"/>
      <c r="EIR4584" s="151"/>
      <c r="EIS4584" s="151"/>
      <c r="EIT4584" s="151"/>
      <c r="EIU4584" s="151"/>
      <c r="EIV4584" s="151"/>
      <c r="EIW4584" s="151"/>
      <c r="EIX4584" s="151"/>
      <c r="EIY4584" s="151"/>
      <c r="EIZ4584" s="151"/>
      <c r="EJA4584" s="151"/>
      <c r="EJB4584" s="151"/>
      <c r="EJC4584" s="151"/>
      <c r="EJD4584" s="151"/>
      <c r="EJE4584" s="151"/>
      <c r="EJF4584" s="151"/>
      <c r="EJG4584" s="151"/>
      <c r="EJH4584" s="151"/>
      <c r="EJI4584" s="151"/>
      <c r="EJJ4584" s="151"/>
      <c r="EJK4584" s="151"/>
      <c r="EJL4584" s="151"/>
      <c r="EJM4584" s="151"/>
      <c r="EJN4584" s="151"/>
      <c r="EJO4584" s="151"/>
      <c r="EJP4584" s="151"/>
      <c r="EJQ4584" s="151"/>
      <c r="EJR4584" s="151"/>
      <c r="EJS4584" s="151"/>
      <c r="EJT4584" s="151"/>
      <c r="EJU4584" s="151"/>
      <c r="EJV4584" s="151"/>
      <c r="EJW4584" s="151"/>
      <c r="EJX4584" s="151"/>
      <c r="EJY4584" s="151"/>
      <c r="EJZ4584" s="151"/>
      <c r="EKA4584" s="151"/>
      <c r="EKB4584" s="151"/>
      <c r="EKC4584" s="151"/>
      <c r="EKD4584" s="151"/>
      <c r="EKE4584" s="151"/>
      <c r="EKF4584" s="151"/>
      <c r="EKG4584" s="151"/>
      <c r="EKH4584" s="151"/>
      <c r="EKI4584" s="151"/>
      <c r="EKJ4584" s="151"/>
      <c r="EKK4584" s="151"/>
      <c r="EKL4584" s="151"/>
      <c r="EKM4584" s="151"/>
      <c r="EKN4584" s="151"/>
      <c r="EKO4584" s="151"/>
      <c r="EKP4584" s="151"/>
      <c r="EKQ4584" s="151"/>
      <c r="EKR4584" s="151"/>
      <c r="EKS4584" s="151"/>
      <c r="EKT4584" s="151"/>
      <c r="EKU4584" s="151"/>
      <c r="EKV4584" s="151"/>
      <c r="EKW4584" s="151"/>
      <c r="EKX4584" s="151"/>
      <c r="EKY4584" s="151"/>
      <c r="EKZ4584" s="151"/>
      <c r="ELA4584" s="151"/>
      <c r="ELB4584" s="151"/>
      <c r="ELC4584" s="151"/>
      <c r="ELD4584" s="151"/>
      <c r="ELE4584" s="151"/>
      <c r="ELF4584" s="151"/>
      <c r="ELG4584" s="151"/>
      <c r="ELH4584" s="151"/>
      <c r="ELI4584" s="151"/>
      <c r="ELJ4584" s="151"/>
      <c r="ELK4584" s="151"/>
      <c r="ELL4584" s="151"/>
      <c r="ELM4584" s="151"/>
      <c r="ELN4584" s="151"/>
      <c r="ELO4584" s="151"/>
      <c r="ELP4584" s="151"/>
      <c r="ELQ4584" s="151"/>
      <c r="ELR4584" s="151"/>
      <c r="ELS4584" s="151"/>
      <c r="ELT4584" s="151"/>
      <c r="ELU4584" s="151"/>
      <c r="ELV4584" s="151"/>
      <c r="ELW4584" s="151"/>
      <c r="ELX4584" s="151"/>
      <c r="ELY4584" s="151"/>
      <c r="ELZ4584" s="151"/>
      <c r="EMA4584" s="151"/>
      <c r="EMB4584" s="151"/>
      <c r="EMC4584" s="151"/>
      <c r="EMD4584" s="151"/>
      <c r="EME4584" s="151"/>
      <c r="EMF4584" s="151"/>
      <c r="EMG4584" s="151"/>
      <c r="EMH4584" s="151"/>
      <c r="EMI4584" s="151"/>
      <c r="EMJ4584" s="151"/>
      <c r="EMK4584" s="151"/>
      <c r="EML4584" s="151"/>
      <c r="EMM4584" s="151"/>
      <c r="EMN4584" s="151"/>
      <c r="EMO4584" s="151"/>
      <c r="EMP4584" s="151"/>
      <c r="EMQ4584" s="151"/>
      <c r="EMR4584" s="151"/>
      <c r="EMS4584" s="151"/>
      <c r="EMT4584" s="151"/>
      <c r="EMU4584" s="151"/>
      <c r="EMV4584" s="151"/>
      <c r="EMW4584" s="151"/>
      <c r="EMX4584" s="151"/>
      <c r="EMY4584" s="151"/>
      <c r="EMZ4584" s="151"/>
      <c r="ENA4584" s="151"/>
      <c r="ENB4584" s="151"/>
      <c r="ENC4584" s="151"/>
      <c r="END4584" s="151"/>
      <c r="ENE4584" s="151"/>
      <c r="ENF4584" s="151"/>
      <c r="ENG4584" s="151"/>
      <c r="ENH4584" s="151"/>
      <c r="ENI4584" s="151"/>
      <c r="ENJ4584" s="151"/>
      <c r="ENK4584" s="151"/>
      <c r="ENL4584" s="151"/>
      <c r="ENM4584" s="151"/>
      <c r="ENN4584" s="151"/>
      <c r="ENO4584" s="151"/>
      <c r="ENP4584" s="151"/>
      <c r="ENQ4584" s="151"/>
      <c r="ENR4584" s="151"/>
      <c r="ENS4584" s="151"/>
      <c r="ENT4584" s="151"/>
      <c r="ENU4584" s="151"/>
      <c r="ENV4584" s="151"/>
      <c r="ENW4584" s="151"/>
      <c r="ENX4584" s="151"/>
      <c r="ENY4584" s="151"/>
      <c r="ENZ4584" s="151"/>
      <c r="EOA4584" s="151"/>
      <c r="EOB4584" s="151"/>
      <c r="EOC4584" s="151"/>
      <c r="EOD4584" s="151"/>
      <c r="EOE4584" s="151"/>
      <c r="EOF4584" s="151"/>
      <c r="EOG4584" s="151"/>
      <c r="EOH4584" s="151"/>
      <c r="EOI4584" s="151"/>
      <c r="EOJ4584" s="151"/>
      <c r="EOK4584" s="151"/>
      <c r="EOL4584" s="151"/>
      <c r="EOM4584" s="151"/>
      <c r="EON4584" s="151"/>
      <c r="EOO4584" s="151"/>
      <c r="EOP4584" s="151"/>
      <c r="EOQ4584" s="151"/>
      <c r="EOR4584" s="151"/>
      <c r="EOS4584" s="151"/>
      <c r="EOT4584" s="151"/>
      <c r="EOU4584" s="151"/>
      <c r="EOV4584" s="151"/>
      <c r="EOW4584" s="151"/>
      <c r="EOX4584" s="151"/>
      <c r="EOY4584" s="151"/>
      <c r="EOZ4584" s="151"/>
      <c r="EPA4584" s="151"/>
      <c r="EPB4584" s="151"/>
      <c r="EPC4584" s="151"/>
      <c r="EPD4584" s="151"/>
      <c r="EPE4584" s="151"/>
      <c r="EPF4584" s="151"/>
      <c r="EPG4584" s="151"/>
      <c r="EPH4584" s="151"/>
      <c r="EPI4584" s="151"/>
      <c r="EPJ4584" s="151"/>
      <c r="EPK4584" s="151"/>
      <c r="EPL4584" s="151"/>
      <c r="EPM4584" s="151"/>
      <c r="EPN4584" s="151"/>
      <c r="EPO4584" s="151"/>
      <c r="EPP4584" s="151"/>
      <c r="EPQ4584" s="151"/>
      <c r="EPR4584" s="151"/>
      <c r="EPS4584" s="151"/>
      <c r="EPT4584" s="151"/>
      <c r="EPU4584" s="151"/>
      <c r="EPV4584" s="151"/>
      <c r="EPW4584" s="151"/>
      <c r="EPX4584" s="151"/>
      <c r="EPY4584" s="151"/>
      <c r="EPZ4584" s="151"/>
      <c r="EQA4584" s="151"/>
      <c r="EQB4584" s="151"/>
      <c r="EQC4584" s="151"/>
      <c r="EQD4584" s="151"/>
      <c r="EQE4584" s="151"/>
      <c r="EQF4584" s="151"/>
      <c r="EQG4584" s="151"/>
      <c r="EQH4584" s="151"/>
      <c r="EQI4584" s="151"/>
      <c r="EQJ4584" s="151"/>
      <c r="EQK4584" s="151"/>
      <c r="EQL4584" s="151"/>
      <c r="EQM4584" s="151"/>
      <c r="EQN4584" s="151"/>
      <c r="EQO4584" s="151"/>
      <c r="EQP4584" s="151"/>
      <c r="EQQ4584" s="151"/>
      <c r="EQR4584" s="151"/>
      <c r="EQS4584" s="151"/>
      <c r="EQT4584" s="151"/>
      <c r="EQU4584" s="151"/>
      <c r="EQV4584" s="151"/>
      <c r="EQW4584" s="151"/>
      <c r="EQX4584" s="151"/>
      <c r="EQY4584" s="151"/>
      <c r="EQZ4584" s="151"/>
      <c r="ERA4584" s="151"/>
      <c r="ERB4584" s="151"/>
      <c r="ERC4584" s="151"/>
      <c r="ERD4584" s="151"/>
      <c r="ERE4584" s="151"/>
      <c r="ERF4584" s="151"/>
      <c r="ERG4584" s="151"/>
      <c r="ERH4584" s="151"/>
      <c r="ERI4584" s="151"/>
      <c r="ERJ4584" s="151"/>
      <c r="ERK4584" s="151"/>
      <c r="ERL4584" s="151"/>
      <c r="ERM4584" s="151"/>
      <c r="ERN4584" s="151"/>
      <c r="ERO4584" s="151"/>
      <c r="ERP4584" s="151"/>
      <c r="ERQ4584" s="151"/>
      <c r="ERR4584" s="151"/>
      <c r="ERS4584" s="151"/>
      <c r="ERT4584" s="151"/>
      <c r="ERU4584" s="151"/>
      <c r="ERV4584" s="151"/>
      <c r="ERW4584" s="151"/>
      <c r="ERX4584" s="151"/>
      <c r="ERY4584" s="151"/>
      <c r="ERZ4584" s="151"/>
      <c r="ESA4584" s="151"/>
      <c r="ESB4584" s="151"/>
      <c r="ESC4584" s="151"/>
      <c r="ESD4584" s="151"/>
      <c r="ESE4584" s="151"/>
      <c r="ESF4584" s="151"/>
      <c r="ESG4584" s="151"/>
      <c r="ESH4584" s="151"/>
      <c r="ESI4584" s="151"/>
      <c r="ESJ4584" s="151"/>
      <c r="ESK4584" s="151"/>
      <c r="ESL4584" s="151"/>
      <c r="ESM4584" s="151"/>
      <c r="ESN4584" s="151"/>
      <c r="ESO4584" s="151"/>
      <c r="ESP4584" s="151"/>
      <c r="ESQ4584" s="151"/>
      <c r="ESR4584" s="151"/>
      <c r="ESS4584" s="151"/>
      <c r="EST4584" s="151"/>
      <c r="ESU4584" s="151"/>
      <c r="ESV4584" s="151"/>
      <c r="ESW4584" s="151"/>
      <c r="ESX4584" s="151"/>
      <c r="ESY4584" s="151"/>
      <c r="ESZ4584" s="151"/>
      <c r="ETA4584" s="151"/>
      <c r="ETB4584" s="151"/>
      <c r="ETC4584" s="151"/>
      <c r="ETD4584" s="151"/>
      <c r="ETE4584" s="151"/>
      <c r="ETF4584" s="151"/>
      <c r="ETG4584" s="151"/>
      <c r="ETH4584" s="151"/>
      <c r="ETI4584" s="151"/>
      <c r="ETJ4584" s="151"/>
      <c r="ETK4584" s="151"/>
      <c r="ETL4584" s="151"/>
      <c r="ETM4584" s="151"/>
      <c r="ETN4584" s="151"/>
      <c r="ETO4584" s="151"/>
      <c r="ETP4584" s="151"/>
      <c r="ETQ4584" s="151"/>
      <c r="ETR4584" s="151"/>
      <c r="ETS4584" s="151"/>
      <c r="ETT4584" s="151"/>
      <c r="ETU4584" s="151"/>
      <c r="ETV4584" s="151"/>
      <c r="ETW4584" s="151"/>
      <c r="ETX4584" s="151"/>
      <c r="ETY4584" s="151"/>
      <c r="ETZ4584" s="151"/>
      <c r="EUA4584" s="151"/>
      <c r="EUB4584" s="151"/>
      <c r="EUC4584" s="151"/>
      <c r="EUD4584" s="151"/>
      <c r="EUE4584" s="151"/>
      <c r="EUF4584" s="151"/>
      <c r="EUG4584" s="151"/>
      <c r="EUH4584" s="151"/>
      <c r="EUI4584" s="151"/>
      <c r="EUJ4584" s="151"/>
      <c r="EUK4584" s="151"/>
      <c r="EUL4584" s="151"/>
      <c r="EUM4584" s="151"/>
      <c r="EUN4584" s="151"/>
      <c r="EUO4584" s="151"/>
      <c r="EUP4584" s="151"/>
      <c r="EUQ4584" s="151"/>
      <c r="EUR4584" s="151"/>
      <c r="EUS4584" s="151"/>
      <c r="EUT4584" s="151"/>
      <c r="EUU4584" s="151"/>
      <c r="EUV4584" s="151"/>
      <c r="EUW4584" s="151"/>
      <c r="EUX4584" s="151"/>
      <c r="EUY4584" s="151"/>
      <c r="EUZ4584" s="151"/>
      <c r="EVA4584" s="151"/>
      <c r="EVB4584" s="151"/>
      <c r="EVC4584" s="151"/>
      <c r="EVD4584" s="151"/>
      <c r="EVE4584" s="151"/>
      <c r="EVF4584" s="151"/>
      <c r="EVG4584" s="151"/>
      <c r="EVH4584" s="151"/>
      <c r="EVI4584" s="151"/>
      <c r="EVJ4584" s="151"/>
      <c r="EVK4584" s="151"/>
      <c r="EVL4584" s="151"/>
      <c r="EVM4584" s="151"/>
      <c r="EVN4584" s="151"/>
      <c r="EVO4584" s="151"/>
      <c r="EVP4584" s="151"/>
      <c r="EVQ4584" s="151"/>
      <c r="EVR4584" s="151"/>
      <c r="EVS4584" s="151"/>
      <c r="EVT4584" s="151"/>
      <c r="EVU4584" s="151"/>
      <c r="EVV4584" s="151"/>
      <c r="EVW4584" s="151"/>
      <c r="EVX4584" s="151"/>
      <c r="EVY4584" s="151"/>
      <c r="EVZ4584" s="151"/>
      <c r="EWA4584" s="151"/>
      <c r="EWB4584" s="151"/>
      <c r="EWC4584" s="151"/>
      <c r="EWD4584" s="151"/>
      <c r="EWE4584" s="151"/>
      <c r="EWF4584" s="151"/>
      <c r="EWG4584" s="151"/>
      <c r="EWH4584" s="151"/>
      <c r="EWI4584" s="151"/>
      <c r="EWJ4584" s="151"/>
      <c r="EWK4584" s="151"/>
      <c r="EWL4584" s="151"/>
      <c r="EWM4584" s="151"/>
      <c r="EWN4584" s="151"/>
      <c r="EWO4584" s="151"/>
      <c r="EWP4584" s="151"/>
      <c r="EWQ4584" s="151"/>
      <c r="EWR4584" s="151"/>
      <c r="EWS4584" s="151"/>
      <c r="EWT4584" s="151"/>
      <c r="EWU4584" s="151"/>
      <c r="EWV4584" s="151"/>
      <c r="EWW4584" s="151"/>
      <c r="EWX4584" s="151"/>
      <c r="EWY4584" s="151"/>
      <c r="EWZ4584" s="151"/>
      <c r="EXA4584" s="151"/>
      <c r="EXB4584" s="151"/>
      <c r="EXC4584" s="151"/>
      <c r="EXD4584" s="151"/>
      <c r="EXE4584" s="151"/>
      <c r="EXF4584" s="151"/>
      <c r="EXG4584" s="151"/>
      <c r="EXH4584" s="151"/>
      <c r="EXI4584" s="151"/>
      <c r="EXJ4584" s="151"/>
      <c r="EXK4584" s="151"/>
      <c r="EXL4584" s="151"/>
      <c r="EXM4584" s="151"/>
      <c r="EXN4584" s="151"/>
      <c r="EXO4584" s="151"/>
      <c r="EXP4584" s="151"/>
      <c r="EXQ4584" s="151"/>
      <c r="EXR4584" s="151"/>
      <c r="EXS4584" s="151"/>
      <c r="EXT4584" s="151"/>
      <c r="EXU4584" s="151"/>
      <c r="EXV4584" s="151"/>
      <c r="EXW4584" s="151"/>
      <c r="EXX4584" s="151"/>
      <c r="EXY4584" s="151"/>
      <c r="EXZ4584" s="151"/>
      <c r="EYA4584" s="151"/>
      <c r="EYB4584" s="151"/>
      <c r="EYC4584" s="151"/>
      <c r="EYD4584" s="151"/>
      <c r="EYE4584" s="151"/>
      <c r="EYF4584" s="151"/>
      <c r="EYG4584" s="151"/>
      <c r="EYH4584" s="151"/>
      <c r="EYI4584" s="151"/>
      <c r="EYJ4584" s="151"/>
      <c r="EYK4584" s="151"/>
      <c r="EYL4584" s="151"/>
      <c r="EYM4584" s="151"/>
      <c r="EYN4584" s="151"/>
      <c r="EYO4584" s="151"/>
      <c r="EYP4584" s="151"/>
      <c r="EYQ4584" s="151"/>
      <c r="EYR4584" s="151"/>
      <c r="EYS4584" s="151"/>
      <c r="EYT4584" s="151"/>
      <c r="EYU4584" s="151"/>
      <c r="EYV4584" s="151"/>
      <c r="EYW4584" s="151"/>
      <c r="EYX4584" s="151"/>
      <c r="EYY4584" s="151"/>
      <c r="EYZ4584" s="151"/>
      <c r="EZA4584" s="151"/>
      <c r="EZB4584" s="151"/>
      <c r="EZC4584" s="151"/>
      <c r="EZD4584" s="151"/>
      <c r="EZE4584" s="151"/>
      <c r="EZF4584" s="151"/>
      <c r="EZG4584" s="151"/>
      <c r="EZH4584" s="151"/>
      <c r="EZI4584" s="151"/>
      <c r="EZJ4584" s="151"/>
      <c r="EZK4584" s="151"/>
      <c r="EZL4584" s="151"/>
      <c r="EZM4584" s="151"/>
      <c r="EZN4584" s="151"/>
      <c r="EZO4584" s="151"/>
      <c r="EZP4584" s="151"/>
      <c r="EZQ4584" s="151"/>
      <c r="EZR4584" s="151"/>
      <c r="EZS4584" s="151"/>
      <c r="EZT4584" s="151"/>
      <c r="EZU4584" s="151"/>
      <c r="EZV4584" s="151"/>
      <c r="EZW4584" s="151"/>
      <c r="EZX4584" s="151"/>
      <c r="EZY4584" s="151"/>
      <c r="EZZ4584" s="151"/>
      <c r="FAA4584" s="151"/>
      <c r="FAB4584" s="151"/>
      <c r="FAC4584" s="151"/>
      <c r="FAD4584" s="151"/>
      <c r="FAE4584" s="151"/>
      <c r="FAF4584" s="151"/>
      <c r="FAG4584" s="151"/>
      <c r="FAH4584" s="151"/>
      <c r="FAI4584" s="151"/>
      <c r="FAJ4584" s="151"/>
      <c r="FAK4584" s="151"/>
      <c r="FAL4584" s="151"/>
      <c r="FAM4584" s="151"/>
      <c r="FAN4584" s="151"/>
      <c r="FAO4584" s="151"/>
      <c r="FAP4584" s="151"/>
      <c r="FAQ4584" s="151"/>
      <c r="FAR4584" s="151"/>
      <c r="FAS4584" s="151"/>
      <c r="FAT4584" s="151"/>
      <c r="FAU4584" s="151"/>
      <c r="FAV4584" s="151"/>
      <c r="FAW4584" s="151"/>
      <c r="FAX4584" s="151"/>
      <c r="FAY4584" s="151"/>
      <c r="FAZ4584" s="151"/>
      <c r="FBA4584" s="151"/>
      <c r="FBB4584" s="151"/>
      <c r="FBC4584" s="151"/>
      <c r="FBD4584" s="151"/>
      <c r="FBE4584" s="151"/>
      <c r="FBF4584" s="151"/>
      <c r="FBG4584" s="151"/>
      <c r="FBH4584" s="151"/>
      <c r="FBI4584" s="151"/>
      <c r="FBJ4584" s="151"/>
      <c r="FBK4584" s="151"/>
      <c r="FBL4584" s="151"/>
      <c r="FBM4584" s="151"/>
      <c r="FBN4584" s="151"/>
      <c r="FBO4584" s="151"/>
      <c r="FBP4584" s="151"/>
      <c r="FBQ4584" s="151"/>
      <c r="FBR4584" s="151"/>
      <c r="FBS4584" s="151"/>
      <c r="FBT4584" s="151"/>
      <c r="FBU4584" s="151"/>
      <c r="FBV4584" s="151"/>
      <c r="FBW4584" s="151"/>
      <c r="FBX4584" s="151"/>
      <c r="FBY4584" s="151"/>
      <c r="FBZ4584" s="151"/>
      <c r="FCA4584" s="151"/>
      <c r="FCB4584" s="151"/>
      <c r="FCC4584" s="151"/>
      <c r="FCD4584" s="151"/>
      <c r="FCE4584" s="151"/>
      <c r="FCF4584" s="151"/>
      <c r="FCG4584" s="151"/>
      <c r="FCH4584" s="151"/>
      <c r="FCI4584" s="151"/>
      <c r="FCJ4584" s="151"/>
      <c r="FCK4584" s="151"/>
      <c r="FCL4584" s="151"/>
      <c r="FCM4584" s="151"/>
      <c r="FCN4584" s="151"/>
      <c r="FCO4584" s="151"/>
      <c r="FCP4584" s="151"/>
      <c r="FCQ4584" s="151"/>
      <c r="FCR4584" s="151"/>
      <c r="FCS4584" s="151"/>
      <c r="FCT4584" s="151"/>
      <c r="FCU4584" s="151"/>
      <c r="FCV4584" s="151"/>
      <c r="FCW4584" s="151"/>
      <c r="FCX4584" s="151"/>
      <c r="FCY4584" s="151"/>
      <c r="FCZ4584" s="151"/>
      <c r="FDA4584" s="151"/>
      <c r="FDB4584" s="151"/>
      <c r="FDC4584" s="151"/>
      <c r="FDD4584" s="151"/>
      <c r="FDE4584" s="151"/>
      <c r="FDF4584" s="151"/>
      <c r="FDG4584" s="151"/>
      <c r="FDH4584" s="151"/>
      <c r="FDI4584" s="151"/>
      <c r="FDJ4584" s="151"/>
      <c r="FDK4584" s="151"/>
      <c r="FDL4584" s="151"/>
      <c r="FDM4584" s="151"/>
      <c r="FDN4584" s="151"/>
      <c r="FDO4584" s="151"/>
      <c r="FDP4584" s="151"/>
      <c r="FDQ4584" s="151"/>
      <c r="FDR4584" s="151"/>
      <c r="FDS4584" s="151"/>
      <c r="FDT4584" s="151"/>
      <c r="FDU4584" s="151"/>
      <c r="FDV4584" s="151"/>
      <c r="FDW4584" s="151"/>
      <c r="FDX4584" s="151"/>
      <c r="FDY4584" s="151"/>
      <c r="FDZ4584" s="151"/>
      <c r="FEA4584" s="151"/>
      <c r="FEB4584" s="151"/>
      <c r="FEC4584" s="151"/>
      <c r="FED4584" s="151"/>
      <c r="FEE4584" s="151"/>
      <c r="FEF4584" s="151"/>
      <c r="FEG4584" s="151"/>
      <c r="FEH4584" s="151"/>
      <c r="FEI4584" s="151"/>
      <c r="FEJ4584" s="151"/>
      <c r="FEK4584" s="151"/>
      <c r="FEL4584" s="151"/>
      <c r="FEM4584" s="151"/>
      <c r="FEN4584" s="151"/>
      <c r="FEO4584" s="151"/>
      <c r="FEP4584" s="151"/>
      <c r="FEQ4584" s="151"/>
      <c r="FER4584" s="151"/>
      <c r="FES4584" s="151"/>
      <c r="FET4584" s="151"/>
      <c r="FEU4584" s="151"/>
      <c r="FEV4584" s="151"/>
      <c r="FEW4584" s="151"/>
      <c r="FEX4584" s="151"/>
      <c r="FEY4584" s="151"/>
      <c r="FEZ4584" s="151"/>
      <c r="FFA4584" s="151"/>
      <c r="FFB4584" s="151"/>
      <c r="FFC4584" s="151"/>
      <c r="FFD4584" s="151"/>
      <c r="FFE4584" s="151"/>
      <c r="FFF4584" s="151"/>
      <c r="FFG4584" s="151"/>
      <c r="FFH4584" s="151"/>
      <c r="FFI4584" s="151"/>
      <c r="FFJ4584" s="151"/>
      <c r="FFK4584" s="151"/>
      <c r="FFL4584" s="151"/>
      <c r="FFM4584" s="151"/>
      <c r="FFN4584" s="151"/>
      <c r="FFO4584" s="151"/>
      <c r="FFP4584" s="151"/>
      <c r="FFQ4584" s="151"/>
      <c r="FFR4584" s="151"/>
      <c r="FFS4584" s="151"/>
      <c r="FFT4584" s="151"/>
      <c r="FFU4584" s="151"/>
      <c r="FFV4584" s="151"/>
      <c r="FFW4584" s="151"/>
      <c r="FFX4584" s="151"/>
      <c r="FFY4584" s="151"/>
      <c r="FFZ4584" s="151"/>
      <c r="FGA4584" s="151"/>
      <c r="FGB4584" s="151"/>
      <c r="FGC4584" s="151"/>
      <c r="FGD4584" s="151"/>
      <c r="FGE4584" s="151"/>
      <c r="FGF4584" s="151"/>
      <c r="FGG4584" s="151"/>
      <c r="FGH4584" s="151"/>
      <c r="FGI4584" s="151"/>
      <c r="FGJ4584" s="151"/>
      <c r="FGK4584" s="151"/>
      <c r="FGL4584" s="151"/>
      <c r="FGM4584" s="151"/>
      <c r="FGN4584" s="151"/>
      <c r="FGO4584" s="151"/>
      <c r="FGP4584" s="151"/>
      <c r="FGQ4584" s="151"/>
      <c r="FGR4584" s="151"/>
      <c r="FGS4584" s="151"/>
      <c r="FGT4584" s="151"/>
      <c r="FGU4584" s="151"/>
      <c r="FGV4584" s="151"/>
      <c r="FGW4584" s="151"/>
      <c r="FGX4584" s="151"/>
      <c r="FGY4584" s="151"/>
      <c r="FGZ4584" s="151"/>
      <c r="FHA4584" s="151"/>
      <c r="FHB4584" s="151"/>
      <c r="FHC4584" s="151"/>
      <c r="FHD4584" s="151"/>
      <c r="FHE4584" s="151"/>
      <c r="FHF4584" s="151"/>
      <c r="FHG4584" s="151"/>
      <c r="FHH4584" s="151"/>
      <c r="FHI4584" s="151"/>
      <c r="FHJ4584" s="151"/>
      <c r="FHK4584" s="151"/>
      <c r="FHL4584" s="151"/>
      <c r="FHM4584" s="151"/>
      <c r="FHN4584" s="151"/>
      <c r="FHO4584" s="151"/>
      <c r="FHP4584" s="151"/>
      <c r="FHQ4584" s="151"/>
      <c r="FHR4584" s="151"/>
      <c r="FHS4584" s="151"/>
      <c r="FHT4584" s="151"/>
      <c r="FHU4584" s="151"/>
      <c r="FHV4584" s="151"/>
      <c r="FHW4584" s="151"/>
      <c r="FHX4584" s="151"/>
      <c r="FHY4584" s="151"/>
      <c r="FHZ4584" s="151"/>
      <c r="FIA4584" s="151"/>
      <c r="FIB4584" s="151"/>
      <c r="FIC4584" s="151"/>
      <c r="FID4584" s="151"/>
      <c r="FIE4584" s="151"/>
      <c r="FIF4584" s="151"/>
      <c r="FIG4584" s="151"/>
      <c r="FIH4584" s="151"/>
      <c r="FII4584" s="151"/>
      <c r="FIJ4584" s="151"/>
      <c r="FIK4584" s="151"/>
      <c r="FIL4584" s="151"/>
      <c r="FIM4584" s="151"/>
      <c r="FIN4584" s="151"/>
      <c r="FIO4584" s="151"/>
      <c r="FIP4584" s="151"/>
      <c r="FIQ4584" s="151"/>
      <c r="FIR4584" s="151"/>
      <c r="FIS4584" s="151"/>
      <c r="FIT4584" s="151"/>
      <c r="FIU4584" s="151"/>
      <c r="FIV4584" s="151"/>
      <c r="FIW4584" s="151"/>
      <c r="FIX4584" s="151"/>
      <c r="FIY4584" s="151"/>
      <c r="FIZ4584" s="151"/>
      <c r="FJA4584" s="151"/>
      <c r="FJB4584" s="151"/>
      <c r="FJC4584" s="151"/>
      <c r="FJD4584" s="151"/>
      <c r="FJE4584" s="151"/>
      <c r="FJF4584" s="151"/>
      <c r="FJG4584" s="151"/>
      <c r="FJH4584" s="151"/>
      <c r="FJI4584" s="151"/>
      <c r="FJJ4584" s="151"/>
      <c r="FJK4584" s="151"/>
      <c r="FJL4584" s="151"/>
      <c r="FJM4584" s="151"/>
      <c r="FJN4584" s="151"/>
      <c r="FJO4584" s="151"/>
      <c r="FJP4584" s="151"/>
      <c r="FJQ4584" s="151"/>
      <c r="FJR4584" s="151"/>
      <c r="FJS4584" s="151"/>
      <c r="FJT4584" s="151"/>
      <c r="FJU4584" s="151"/>
      <c r="FJV4584" s="151"/>
      <c r="FJW4584" s="151"/>
      <c r="FJX4584" s="151"/>
      <c r="FJY4584" s="151"/>
      <c r="FJZ4584" s="151"/>
      <c r="FKA4584" s="151"/>
      <c r="FKB4584" s="151"/>
      <c r="FKC4584" s="151"/>
      <c r="FKD4584" s="151"/>
      <c r="FKE4584" s="151"/>
      <c r="FKF4584" s="151"/>
      <c r="FKG4584" s="151"/>
      <c r="FKH4584" s="151"/>
      <c r="FKI4584" s="151"/>
      <c r="FKJ4584" s="151"/>
      <c r="FKK4584" s="151"/>
      <c r="FKL4584" s="151"/>
      <c r="FKM4584" s="151"/>
      <c r="FKN4584" s="151"/>
      <c r="FKO4584" s="151"/>
      <c r="FKP4584" s="151"/>
      <c r="FKQ4584" s="151"/>
      <c r="FKR4584" s="151"/>
      <c r="FKS4584" s="151"/>
      <c r="FKT4584" s="151"/>
      <c r="FKU4584" s="151"/>
      <c r="FKV4584" s="151"/>
      <c r="FKW4584" s="151"/>
      <c r="FKX4584" s="151"/>
      <c r="FKY4584" s="151"/>
      <c r="FKZ4584" s="151"/>
      <c r="FLA4584" s="151"/>
      <c r="FLB4584" s="151"/>
      <c r="FLC4584" s="151"/>
      <c r="FLD4584" s="151"/>
      <c r="FLE4584" s="151"/>
      <c r="FLF4584" s="151"/>
      <c r="FLG4584" s="151"/>
      <c r="FLH4584" s="151"/>
      <c r="FLI4584" s="151"/>
      <c r="FLJ4584" s="151"/>
      <c r="FLK4584" s="151"/>
      <c r="FLL4584" s="151"/>
      <c r="FLM4584" s="151"/>
      <c r="FLN4584" s="151"/>
      <c r="FLO4584" s="151"/>
      <c r="FLP4584" s="151"/>
      <c r="FLQ4584" s="151"/>
      <c r="FLR4584" s="151"/>
      <c r="FLS4584" s="151"/>
      <c r="FLT4584" s="151"/>
      <c r="FLU4584" s="151"/>
      <c r="FLV4584" s="151"/>
      <c r="FLW4584" s="151"/>
      <c r="FLX4584" s="151"/>
      <c r="FLY4584" s="151"/>
      <c r="FLZ4584" s="151"/>
      <c r="FMA4584" s="151"/>
      <c r="FMB4584" s="151"/>
      <c r="FMC4584" s="151"/>
      <c r="FMD4584" s="151"/>
      <c r="FME4584" s="151"/>
      <c r="FMF4584" s="151"/>
      <c r="FMG4584" s="151"/>
      <c r="FMH4584" s="151"/>
      <c r="FMI4584" s="151"/>
      <c r="FMJ4584" s="151"/>
      <c r="FMK4584" s="151"/>
      <c r="FML4584" s="151"/>
      <c r="FMM4584" s="151"/>
      <c r="FMN4584" s="151"/>
      <c r="FMO4584" s="151"/>
      <c r="FMP4584" s="151"/>
      <c r="FMQ4584" s="151"/>
      <c r="FMR4584" s="151"/>
      <c r="FMS4584" s="151"/>
      <c r="FMT4584" s="151"/>
      <c r="FMU4584" s="151"/>
      <c r="FMV4584" s="151"/>
      <c r="FMW4584" s="151"/>
      <c r="FMX4584" s="151"/>
      <c r="FMY4584" s="151"/>
      <c r="FMZ4584" s="151"/>
      <c r="FNA4584" s="151"/>
      <c r="FNB4584" s="151"/>
      <c r="FNC4584" s="151"/>
      <c r="FND4584" s="151"/>
      <c r="FNE4584" s="151"/>
      <c r="FNF4584" s="151"/>
      <c r="FNG4584" s="151"/>
      <c r="FNH4584" s="151"/>
      <c r="FNI4584" s="151"/>
      <c r="FNJ4584" s="151"/>
      <c r="FNK4584" s="151"/>
      <c r="FNL4584" s="151"/>
      <c r="FNM4584" s="151"/>
      <c r="FNN4584" s="151"/>
      <c r="FNO4584" s="151"/>
      <c r="FNP4584" s="151"/>
      <c r="FNQ4584" s="151"/>
      <c r="FNR4584" s="151"/>
      <c r="FNS4584" s="151"/>
      <c r="FNT4584" s="151"/>
      <c r="FNU4584" s="151"/>
      <c r="FNV4584" s="151"/>
      <c r="FNW4584" s="151"/>
      <c r="FNX4584" s="151"/>
      <c r="FNY4584" s="151"/>
      <c r="FNZ4584" s="151"/>
      <c r="FOA4584" s="151"/>
      <c r="FOB4584" s="151"/>
      <c r="FOC4584" s="151"/>
      <c r="FOD4584" s="151"/>
      <c r="FOE4584" s="151"/>
      <c r="FOF4584" s="151"/>
      <c r="FOG4584" s="151"/>
      <c r="FOH4584" s="151"/>
      <c r="FOI4584" s="151"/>
      <c r="FOJ4584" s="151"/>
      <c r="FOK4584" s="151"/>
      <c r="FOL4584" s="151"/>
      <c r="FOM4584" s="151"/>
      <c r="FON4584" s="151"/>
      <c r="FOO4584" s="151"/>
      <c r="FOP4584" s="151"/>
      <c r="FOQ4584" s="151"/>
      <c r="FOR4584" s="151"/>
      <c r="FOS4584" s="151"/>
      <c r="FOT4584" s="151"/>
      <c r="FOU4584" s="151"/>
      <c r="FOV4584" s="151"/>
      <c r="FOW4584" s="151"/>
      <c r="FOX4584" s="151"/>
      <c r="FOY4584" s="151"/>
      <c r="FOZ4584" s="151"/>
      <c r="FPA4584" s="151"/>
      <c r="FPB4584" s="151"/>
      <c r="FPC4584" s="151"/>
      <c r="FPD4584" s="151"/>
      <c r="FPE4584" s="151"/>
      <c r="FPF4584" s="151"/>
      <c r="FPG4584" s="151"/>
      <c r="FPH4584" s="151"/>
      <c r="FPI4584" s="151"/>
      <c r="FPJ4584" s="151"/>
      <c r="FPK4584" s="151"/>
      <c r="FPL4584" s="151"/>
      <c r="FPM4584" s="151"/>
      <c r="FPN4584" s="151"/>
      <c r="FPO4584" s="151"/>
      <c r="FPP4584" s="151"/>
      <c r="FPQ4584" s="151"/>
      <c r="FPR4584" s="151"/>
      <c r="FPS4584" s="151"/>
      <c r="FPT4584" s="151"/>
      <c r="FPU4584" s="151"/>
      <c r="FPV4584" s="151"/>
      <c r="FPW4584" s="151"/>
      <c r="FPX4584" s="151"/>
      <c r="FPY4584" s="151"/>
      <c r="FPZ4584" s="151"/>
      <c r="FQA4584" s="151"/>
      <c r="FQB4584" s="151"/>
      <c r="FQC4584" s="151"/>
      <c r="FQD4584" s="151"/>
      <c r="FQE4584" s="151"/>
      <c r="FQF4584" s="151"/>
      <c r="FQG4584" s="151"/>
      <c r="FQH4584" s="151"/>
      <c r="FQI4584" s="151"/>
      <c r="FQJ4584" s="151"/>
      <c r="FQK4584" s="151"/>
      <c r="FQL4584" s="151"/>
      <c r="FQM4584" s="151"/>
      <c r="FQN4584" s="151"/>
      <c r="FQO4584" s="151"/>
      <c r="FQP4584" s="151"/>
      <c r="FQQ4584" s="151"/>
      <c r="FQR4584" s="151"/>
      <c r="FQS4584" s="151"/>
      <c r="FQT4584" s="151"/>
      <c r="FQU4584" s="151"/>
      <c r="FQV4584" s="151"/>
      <c r="FQW4584" s="151"/>
      <c r="FQX4584" s="151"/>
      <c r="FQY4584" s="151"/>
      <c r="FQZ4584" s="151"/>
      <c r="FRA4584" s="151"/>
      <c r="FRB4584" s="151"/>
      <c r="FRC4584" s="151"/>
      <c r="FRD4584" s="151"/>
      <c r="FRE4584" s="151"/>
      <c r="FRF4584" s="151"/>
      <c r="FRG4584" s="151"/>
      <c r="FRH4584" s="151"/>
      <c r="FRI4584" s="151"/>
      <c r="FRJ4584" s="151"/>
      <c r="FRK4584" s="151"/>
      <c r="FRL4584" s="151"/>
      <c r="FRM4584" s="151"/>
      <c r="FRN4584" s="151"/>
      <c r="FRO4584" s="151"/>
      <c r="FRP4584" s="151"/>
      <c r="FRQ4584" s="151"/>
      <c r="FRR4584" s="151"/>
      <c r="FRS4584" s="151"/>
      <c r="FRT4584" s="151"/>
      <c r="FRU4584" s="151"/>
      <c r="FRV4584" s="151"/>
      <c r="FRW4584" s="151"/>
      <c r="FRX4584" s="151"/>
      <c r="FRY4584" s="151"/>
      <c r="FRZ4584" s="151"/>
      <c r="FSA4584" s="151"/>
      <c r="FSB4584" s="151"/>
      <c r="FSC4584" s="151"/>
      <c r="FSD4584" s="151"/>
      <c r="FSE4584" s="151"/>
      <c r="FSF4584" s="151"/>
      <c r="FSG4584" s="151"/>
      <c r="FSH4584" s="151"/>
      <c r="FSI4584" s="151"/>
      <c r="FSJ4584" s="151"/>
      <c r="FSK4584" s="151"/>
      <c r="FSL4584" s="151"/>
      <c r="FSM4584" s="151"/>
      <c r="FSN4584" s="151"/>
      <c r="FSO4584" s="151"/>
      <c r="FSP4584" s="151"/>
      <c r="FSQ4584" s="151"/>
      <c r="FSR4584" s="151"/>
      <c r="FSS4584" s="151"/>
      <c r="FST4584" s="151"/>
      <c r="FSU4584" s="151"/>
      <c r="FSV4584" s="151"/>
      <c r="FSW4584" s="151"/>
      <c r="FSX4584" s="151"/>
      <c r="FSY4584" s="151"/>
      <c r="FSZ4584" s="151"/>
      <c r="FTA4584" s="151"/>
      <c r="FTB4584" s="151"/>
      <c r="FTC4584" s="151"/>
      <c r="FTD4584" s="151"/>
      <c r="FTE4584" s="151"/>
      <c r="FTF4584" s="151"/>
      <c r="FTG4584" s="151"/>
      <c r="FTH4584" s="151"/>
      <c r="FTI4584" s="151"/>
      <c r="FTJ4584" s="151"/>
      <c r="FTK4584" s="151"/>
      <c r="FTL4584" s="151"/>
      <c r="FTM4584" s="151"/>
      <c r="FTN4584" s="151"/>
      <c r="FTO4584" s="151"/>
      <c r="FTP4584" s="151"/>
      <c r="FTQ4584" s="151"/>
      <c r="FTR4584" s="151"/>
      <c r="FTS4584" s="151"/>
      <c r="FTT4584" s="151"/>
      <c r="FTU4584" s="151"/>
      <c r="FTV4584" s="151"/>
      <c r="FTW4584" s="151"/>
      <c r="FTX4584" s="151"/>
      <c r="FTY4584" s="151"/>
      <c r="FTZ4584" s="151"/>
      <c r="FUA4584" s="151"/>
      <c r="FUB4584" s="151"/>
      <c r="FUC4584" s="151"/>
      <c r="FUD4584" s="151"/>
      <c r="FUE4584" s="151"/>
      <c r="FUF4584" s="151"/>
      <c r="FUG4584" s="151"/>
      <c r="FUH4584" s="151"/>
      <c r="FUI4584" s="151"/>
      <c r="FUJ4584" s="151"/>
      <c r="FUK4584" s="151"/>
      <c r="FUL4584" s="151"/>
      <c r="FUM4584" s="151"/>
      <c r="FUN4584" s="151"/>
      <c r="FUO4584" s="151"/>
      <c r="FUP4584" s="151"/>
      <c r="FUQ4584" s="151"/>
      <c r="FUR4584" s="151"/>
      <c r="FUS4584" s="151"/>
      <c r="FUT4584" s="151"/>
      <c r="FUU4584" s="151"/>
      <c r="FUV4584" s="151"/>
      <c r="FUW4584" s="151"/>
      <c r="FUX4584" s="151"/>
      <c r="FUY4584" s="151"/>
      <c r="FUZ4584" s="151"/>
      <c r="FVA4584" s="151"/>
      <c r="FVB4584" s="151"/>
      <c r="FVC4584" s="151"/>
      <c r="FVD4584" s="151"/>
      <c r="FVE4584" s="151"/>
      <c r="FVF4584" s="151"/>
      <c r="FVG4584" s="151"/>
      <c r="FVH4584" s="151"/>
      <c r="FVI4584" s="151"/>
      <c r="FVJ4584" s="151"/>
      <c r="FVK4584" s="151"/>
      <c r="FVL4584" s="151"/>
      <c r="FVM4584" s="151"/>
      <c r="FVN4584" s="151"/>
      <c r="FVO4584" s="151"/>
      <c r="FVP4584" s="151"/>
      <c r="FVQ4584" s="151"/>
      <c r="FVR4584" s="151"/>
      <c r="FVS4584" s="151"/>
      <c r="FVT4584" s="151"/>
      <c r="FVU4584" s="151"/>
      <c r="FVV4584" s="151"/>
      <c r="FVW4584" s="151"/>
      <c r="FVX4584" s="151"/>
      <c r="FVY4584" s="151"/>
      <c r="FVZ4584" s="151"/>
      <c r="FWA4584" s="151"/>
      <c r="FWB4584" s="151"/>
      <c r="FWC4584" s="151"/>
      <c r="FWD4584" s="151"/>
      <c r="FWE4584" s="151"/>
      <c r="FWF4584" s="151"/>
      <c r="FWG4584" s="151"/>
      <c r="FWH4584" s="151"/>
      <c r="FWI4584" s="151"/>
      <c r="FWJ4584" s="151"/>
      <c r="FWK4584" s="151"/>
      <c r="FWL4584" s="151"/>
      <c r="FWM4584" s="151"/>
      <c r="FWN4584" s="151"/>
      <c r="FWO4584" s="151"/>
      <c r="FWP4584" s="151"/>
      <c r="FWQ4584" s="151"/>
      <c r="FWR4584" s="151"/>
      <c r="FWS4584" s="151"/>
      <c r="FWT4584" s="151"/>
      <c r="FWU4584" s="151"/>
      <c r="FWV4584" s="151"/>
      <c r="FWW4584" s="151"/>
      <c r="FWX4584" s="151"/>
      <c r="FWY4584" s="151"/>
      <c r="FWZ4584" s="151"/>
      <c r="FXA4584" s="151"/>
      <c r="FXB4584" s="151"/>
      <c r="FXC4584" s="151"/>
      <c r="FXD4584" s="151"/>
      <c r="FXE4584" s="151"/>
      <c r="FXF4584" s="151"/>
      <c r="FXG4584" s="151"/>
      <c r="FXH4584" s="151"/>
      <c r="FXI4584" s="151"/>
      <c r="FXJ4584" s="151"/>
      <c r="FXK4584" s="151"/>
      <c r="FXL4584" s="151"/>
      <c r="FXM4584" s="151"/>
      <c r="FXN4584" s="151"/>
      <c r="FXO4584" s="151"/>
      <c r="FXP4584" s="151"/>
      <c r="FXQ4584" s="151"/>
      <c r="FXR4584" s="151"/>
      <c r="FXS4584" s="151"/>
      <c r="FXT4584" s="151"/>
      <c r="FXU4584" s="151"/>
      <c r="FXV4584" s="151"/>
      <c r="FXW4584" s="151"/>
      <c r="FXX4584" s="151"/>
      <c r="FXY4584" s="151"/>
      <c r="FXZ4584" s="151"/>
      <c r="FYA4584" s="151"/>
      <c r="FYB4584" s="151"/>
      <c r="FYC4584" s="151"/>
      <c r="FYD4584" s="151"/>
      <c r="FYE4584" s="151"/>
      <c r="FYF4584" s="151"/>
      <c r="FYG4584" s="151"/>
      <c r="FYH4584" s="151"/>
      <c r="FYI4584" s="151"/>
      <c r="FYJ4584" s="151"/>
      <c r="FYK4584" s="151"/>
      <c r="FYL4584" s="151"/>
      <c r="FYM4584" s="151"/>
      <c r="FYN4584" s="151"/>
      <c r="FYO4584" s="151"/>
      <c r="FYP4584" s="151"/>
      <c r="FYQ4584" s="151"/>
      <c r="FYR4584" s="151"/>
      <c r="FYS4584" s="151"/>
      <c r="FYT4584" s="151"/>
      <c r="FYU4584" s="151"/>
      <c r="FYV4584" s="151"/>
      <c r="FYW4584" s="151"/>
      <c r="FYX4584" s="151"/>
      <c r="FYY4584" s="151"/>
      <c r="FYZ4584" s="151"/>
      <c r="FZA4584" s="151"/>
      <c r="FZB4584" s="151"/>
      <c r="FZC4584" s="151"/>
      <c r="FZD4584" s="151"/>
      <c r="FZE4584" s="151"/>
      <c r="FZF4584" s="151"/>
      <c r="FZG4584" s="151"/>
      <c r="FZH4584" s="151"/>
      <c r="FZI4584" s="151"/>
      <c r="FZJ4584" s="151"/>
      <c r="FZK4584" s="151"/>
      <c r="FZL4584" s="151"/>
      <c r="FZM4584" s="151"/>
      <c r="FZN4584" s="151"/>
      <c r="FZO4584" s="151"/>
      <c r="FZP4584" s="151"/>
      <c r="FZQ4584" s="151"/>
      <c r="FZR4584" s="151"/>
      <c r="FZS4584" s="151"/>
      <c r="FZT4584" s="151"/>
      <c r="FZU4584" s="151"/>
      <c r="FZV4584" s="151"/>
      <c r="FZW4584" s="151"/>
      <c r="FZX4584" s="151"/>
      <c r="FZY4584" s="151"/>
      <c r="FZZ4584" s="151"/>
      <c r="GAA4584" s="151"/>
      <c r="GAB4584" s="151"/>
      <c r="GAC4584" s="151"/>
      <c r="GAD4584" s="151"/>
      <c r="GAE4584" s="151"/>
      <c r="GAF4584" s="151"/>
      <c r="GAG4584" s="151"/>
      <c r="GAH4584" s="151"/>
      <c r="GAI4584" s="151"/>
      <c r="GAJ4584" s="151"/>
      <c r="GAK4584" s="151"/>
      <c r="GAL4584" s="151"/>
      <c r="GAM4584" s="151"/>
      <c r="GAN4584" s="151"/>
      <c r="GAO4584" s="151"/>
      <c r="GAP4584" s="151"/>
      <c r="GAQ4584" s="151"/>
      <c r="GAR4584" s="151"/>
      <c r="GAS4584" s="151"/>
      <c r="GAT4584" s="151"/>
      <c r="GAU4584" s="151"/>
      <c r="GAV4584" s="151"/>
      <c r="GAW4584" s="151"/>
      <c r="GAX4584" s="151"/>
      <c r="GAY4584" s="151"/>
      <c r="GAZ4584" s="151"/>
      <c r="GBA4584" s="151"/>
      <c r="GBB4584" s="151"/>
      <c r="GBC4584" s="151"/>
      <c r="GBD4584" s="151"/>
      <c r="GBE4584" s="151"/>
      <c r="GBF4584" s="151"/>
      <c r="GBG4584" s="151"/>
      <c r="GBH4584" s="151"/>
      <c r="GBI4584" s="151"/>
      <c r="GBJ4584" s="151"/>
      <c r="GBK4584" s="151"/>
      <c r="GBL4584" s="151"/>
      <c r="GBM4584" s="151"/>
      <c r="GBN4584" s="151"/>
      <c r="GBO4584" s="151"/>
      <c r="GBP4584" s="151"/>
      <c r="GBQ4584" s="151"/>
      <c r="GBR4584" s="151"/>
      <c r="GBS4584" s="151"/>
      <c r="GBT4584" s="151"/>
      <c r="GBU4584" s="151"/>
      <c r="GBV4584" s="151"/>
      <c r="GBW4584" s="151"/>
      <c r="GBX4584" s="151"/>
      <c r="GBY4584" s="151"/>
      <c r="GBZ4584" s="151"/>
      <c r="GCA4584" s="151"/>
      <c r="GCB4584" s="151"/>
      <c r="GCC4584" s="151"/>
      <c r="GCD4584" s="151"/>
      <c r="GCE4584" s="151"/>
      <c r="GCF4584" s="151"/>
      <c r="GCG4584" s="151"/>
      <c r="GCH4584" s="151"/>
      <c r="GCI4584" s="151"/>
      <c r="GCJ4584" s="151"/>
      <c r="GCK4584" s="151"/>
      <c r="GCL4584" s="151"/>
      <c r="GCM4584" s="151"/>
      <c r="GCN4584" s="151"/>
      <c r="GCO4584" s="151"/>
      <c r="GCP4584" s="151"/>
      <c r="GCQ4584" s="151"/>
      <c r="GCR4584" s="151"/>
      <c r="GCS4584" s="151"/>
      <c r="GCT4584" s="151"/>
      <c r="GCU4584" s="151"/>
      <c r="GCV4584" s="151"/>
      <c r="GCW4584" s="151"/>
      <c r="GCX4584" s="151"/>
      <c r="GCY4584" s="151"/>
      <c r="GCZ4584" s="151"/>
      <c r="GDA4584" s="151"/>
      <c r="GDB4584" s="151"/>
      <c r="GDC4584" s="151"/>
      <c r="GDD4584" s="151"/>
      <c r="GDE4584" s="151"/>
      <c r="GDF4584" s="151"/>
      <c r="GDG4584" s="151"/>
      <c r="GDH4584" s="151"/>
      <c r="GDI4584" s="151"/>
      <c r="GDJ4584" s="151"/>
      <c r="GDK4584" s="151"/>
      <c r="GDL4584" s="151"/>
      <c r="GDM4584" s="151"/>
      <c r="GDN4584" s="151"/>
      <c r="GDO4584" s="151"/>
      <c r="GDP4584" s="151"/>
      <c r="GDQ4584" s="151"/>
      <c r="GDR4584" s="151"/>
      <c r="GDS4584" s="151"/>
      <c r="GDT4584" s="151"/>
      <c r="GDU4584" s="151"/>
      <c r="GDV4584" s="151"/>
      <c r="GDW4584" s="151"/>
      <c r="GDX4584" s="151"/>
      <c r="GDY4584" s="151"/>
      <c r="GDZ4584" s="151"/>
      <c r="GEA4584" s="151"/>
      <c r="GEB4584" s="151"/>
      <c r="GEC4584" s="151"/>
      <c r="GED4584" s="151"/>
      <c r="GEE4584" s="151"/>
      <c r="GEF4584" s="151"/>
      <c r="GEG4584" s="151"/>
      <c r="GEH4584" s="151"/>
      <c r="GEI4584" s="151"/>
      <c r="GEJ4584" s="151"/>
      <c r="GEK4584" s="151"/>
      <c r="GEL4584" s="151"/>
      <c r="GEM4584" s="151"/>
      <c r="GEN4584" s="151"/>
      <c r="GEO4584" s="151"/>
      <c r="GEP4584" s="151"/>
      <c r="GEQ4584" s="151"/>
      <c r="GER4584" s="151"/>
      <c r="GES4584" s="151"/>
      <c r="GET4584" s="151"/>
      <c r="GEU4584" s="151"/>
      <c r="GEV4584" s="151"/>
      <c r="GEW4584" s="151"/>
      <c r="GEX4584" s="151"/>
      <c r="GEY4584" s="151"/>
      <c r="GEZ4584" s="151"/>
      <c r="GFA4584" s="151"/>
      <c r="GFB4584" s="151"/>
      <c r="GFC4584" s="151"/>
      <c r="GFD4584" s="151"/>
      <c r="GFE4584" s="151"/>
      <c r="GFF4584" s="151"/>
      <c r="GFG4584" s="151"/>
      <c r="GFH4584" s="151"/>
      <c r="GFI4584" s="151"/>
      <c r="GFJ4584" s="151"/>
      <c r="GFK4584" s="151"/>
      <c r="GFL4584" s="151"/>
      <c r="GFM4584" s="151"/>
      <c r="GFN4584" s="151"/>
      <c r="GFO4584" s="151"/>
      <c r="GFP4584" s="151"/>
      <c r="GFQ4584" s="151"/>
      <c r="GFR4584" s="151"/>
      <c r="GFS4584" s="151"/>
      <c r="GFT4584" s="151"/>
      <c r="GFU4584" s="151"/>
      <c r="GFV4584" s="151"/>
      <c r="GFW4584" s="151"/>
      <c r="GFX4584" s="151"/>
      <c r="GFY4584" s="151"/>
      <c r="GFZ4584" s="151"/>
      <c r="GGA4584" s="151"/>
      <c r="GGB4584" s="151"/>
      <c r="GGC4584" s="151"/>
      <c r="GGD4584" s="151"/>
      <c r="GGE4584" s="151"/>
      <c r="GGF4584" s="151"/>
      <c r="GGG4584" s="151"/>
      <c r="GGH4584" s="151"/>
      <c r="GGI4584" s="151"/>
      <c r="GGJ4584" s="151"/>
      <c r="GGK4584" s="151"/>
      <c r="GGL4584" s="151"/>
      <c r="GGM4584" s="151"/>
      <c r="GGN4584" s="151"/>
      <c r="GGO4584" s="151"/>
      <c r="GGP4584" s="151"/>
      <c r="GGQ4584" s="151"/>
      <c r="GGR4584" s="151"/>
      <c r="GGS4584" s="151"/>
      <c r="GGT4584" s="151"/>
      <c r="GGU4584" s="151"/>
      <c r="GGV4584" s="151"/>
      <c r="GGW4584" s="151"/>
      <c r="GGX4584" s="151"/>
      <c r="GGY4584" s="151"/>
      <c r="GGZ4584" s="151"/>
      <c r="GHA4584" s="151"/>
      <c r="GHB4584" s="151"/>
      <c r="GHC4584" s="151"/>
      <c r="GHD4584" s="151"/>
      <c r="GHE4584" s="151"/>
      <c r="GHF4584" s="151"/>
      <c r="GHG4584" s="151"/>
      <c r="GHH4584" s="151"/>
      <c r="GHI4584" s="151"/>
      <c r="GHJ4584" s="151"/>
      <c r="GHK4584" s="151"/>
      <c r="GHL4584" s="151"/>
      <c r="GHM4584" s="151"/>
      <c r="GHN4584" s="151"/>
      <c r="GHO4584" s="151"/>
      <c r="GHP4584" s="151"/>
      <c r="GHQ4584" s="151"/>
      <c r="GHR4584" s="151"/>
      <c r="GHS4584" s="151"/>
      <c r="GHT4584" s="151"/>
      <c r="GHU4584" s="151"/>
      <c r="GHV4584" s="151"/>
      <c r="GHW4584" s="151"/>
      <c r="GHX4584" s="151"/>
      <c r="GHY4584" s="151"/>
      <c r="GHZ4584" s="151"/>
      <c r="GIA4584" s="151"/>
      <c r="GIB4584" s="151"/>
      <c r="GIC4584" s="151"/>
      <c r="GID4584" s="151"/>
      <c r="GIE4584" s="151"/>
      <c r="GIF4584" s="151"/>
      <c r="GIG4584" s="151"/>
      <c r="GIH4584" s="151"/>
      <c r="GII4584" s="151"/>
      <c r="GIJ4584" s="151"/>
      <c r="GIK4584" s="151"/>
      <c r="GIL4584" s="151"/>
      <c r="GIM4584" s="151"/>
      <c r="GIN4584" s="151"/>
      <c r="GIO4584" s="151"/>
      <c r="GIP4584" s="151"/>
      <c r="GIQ4584" s="151"/>
      <c r="GIR4584" s="151"/>
      <c r="GIS4584" s="151"/>
      <c r="GIT4584" s="151"/>
      <c r="GIU4584" s="151"/>
      <c r="GIV4584" s="151"/>
      <c r="GIW4584" s="151"/>
      <c r="GIX4584" s="151"/>
      <c r="GIY4584" s="151"/>
      <c r="GIZ4584" s="151"/>
      <c r="GJA4584" s="151"/>
      <c r="GJB4584" s="151"/>
      <c r="GJC4584" s="151"/>
      <c r="GJD4584" s="151"/>
      <c r="GJE4584" s="151"/>
      <c r="GJF4584" s="151"/>
      <c r="GJG4584" s="151"/>
      <c r="GJH4584" s="151"/>
      <c r="GJI4584" s="151"/>
      <c r="GJJ4584" s="151"/>
      <c r="GJK4584" s="151"/>
      <c r="GJL4584" s="151"/>
      <c r="GJM4584" s="151"/>
      <c r="GJN4584" s="151"/>
      <c r="GJO4584" s="151"/>
      <c r="GJP4584" s="151"/>
      <c r="GJQ4584" s="151"/>
      <c r="GJR4584" s="151"/>
      <c r="GJS4584" s="151"/>
      <c r="GJT4584" s="151"/>
      <c r="GJU4584" s="151"/>
      <c r="GJV4584" s="151"/>
      <c r="GJW4584" s="151"/>
      <c r="GJX4584" s="151"/>
      <c r="GJY4584" s="151"/>
      <c r="GJZ4584" s="151"/>
      <c r="GKA4584" s="151"/>
      <c r="GKB4584" s="151"/>
      <c r="GKC4584" s="151"/>
      <c r="GKD4584" s="151"/>
      <c r="GKE4584" s="151"/>
      <c r="GKF4584" s="151"/>
      <c r="GKG4584" s="151"/>
      <c r="GKH4584" s="151"/>
      <c r="GKI4584" s="151"/>
      <c r="GKJ4584" s="151"/>
      <c r="GKK4584" s="151"/>
      <c r="GKL4584" s="151"/>
      <c r="GKM4584" s="151"/>
      <c r="GKN4584" s="151"/>
      <c r="GKO4584" s="151"/>
      <c r="GKP4584" s="151"/>
      <c r="GKQ4584" s="151"/>
      <c r="GKR4584" s="151"/>
      <c r="GKS4584" s="151"/>
      <c r="GKT4584" s="151"/>
      <c r="GKU4584" s="151"/>
      <c r="GKV4584" s="151"/>
      <c r="GKW4584" s="151"/>
      <c r="GKX4584" s="151"/>
      <c r="GKY4584" s="151"/>
      <c r="GKZ4584" s="151"/>
      <c r="GLA4584" s="151"/>
      <c r="GLB4584" s="151"/>
      <c r="GLC4584" s="151"/>
      <c r="GLD4584" s="151"/>
      <c r="GLE4584" s="151"/>
      <c r="GLF4584" s="151"/>
      <c r="GLG4584" s="151"/>
      <c r="GLH4584" s="151"/>
      <c r="GLI4584" s="151"/>
      <c r="GLJ4584" s="151"/>
      <c r="GLK4584" s="151"/>
      <c r="GLL4584" s="151"/>
      <c r="GLM4584" s="151"/>
      <c r="GLN4584" s="151"/>
      <c r="GLO4584" s="151"/>
      <c r="GLP4584" s="151"/>
      <c r="GLQ4584" s="151"/>
      <c r="GLR4584" s="151"/>
      <c r="GLS4584" s="151"/>
      <c r="GLT4584" s="151"/>
      <c r="GLU4584" s="151"/>
      <c r="GLV4584" s="151"/>
      <c r="GLW4584" s="151"/>
      <c r="GLX4584" s="151"/>
      <c r="GLY4584" s="151"/>
      <c r="GLZ4584" s="151"/>
      <c r="GMA4584" s="151"/>
      <c r="GMB4584" s="151"/>
      <c r="GMC4584" s="151"/>
      <c r="GMD4584" s="151"/>
      <c r="GME4584" s="151"/>
      <c r="GMF4584" s="151"/>
      <c r="GMG4584" s="151"/>
      <c r="GMH4584" s="151"/>
      <c r="GMI4584" s="151"/>
      <c r="GMJ4584" s="151"/>
      <c r="GMK4584" s="151"/>
      <c r="GML4584" s="151"/>
      <c r="GMM4584" s="151"/>
      <c r="GMN4584" s="151"/>
      <c r="GMO4584" s="151"/>
      <c r="GMP4584" s="151"/>
      <c r="GMQ4584" s="151"/>
      <c r="GMR4584" s="151"/>
      <c r="GMS4584" s="151"/>
      <c r="GMT4584" s="151"/>
      <c r="GMU4584" s="151"/>
      <c r="GMV4584" s="151"/>
      <c r="GMW4584" s="151"/>
      <c r="GMX4584" s="151"/>
      <c r="GMY4584" s="151"/>
      <c r="GMZ4584" s="151"/>
      <c r="GNA4584" s="151"/>
      <c r="GNB4584" s="151"/>
      <c r="GNC4584" s="151"/>
      <c r="GND4584" s="151"/>
      <c r="GNE4584" s="151"/>
      <c r="GNF4584" s="151"/>
      <c r="GNG4584" s="151"/>
      <c r="GNH4584" s="151"/>
      <c r="GNI4584" s="151"/>
      <c r="GNJ4584" s="151"/>
      <c r="GNK4584" s="151"/>
      <c r="GNL4584" s="151"/>
      <c r="GNM4584" s="151"/>
      <c r="GNN4584" s="151"/>
      <c r="GNO4584" s="151"/>
      <c r="GNP4584" s="151"/>
      <c r="GNQ4584" s="151"/>
      <c r="GNR4584" s="151"/>
      <c r="GNS4584" s="151"/>
      <c r="GNT4584" s="151"/>
      <c r="GNU4584" s="151"/>
      <c r="GNV4584" s="151"/>
      <c r="GNW4584" s="151"/>
      <c r="GNX4584" s="151"/>
      <c r="GNY4584" s="151"/>
      <c r="GNZ4584" s="151"/>
      <c r="GOA4584" s="151"/>
      <c r="GOB4584" s="151"/>
      <c r="GOC4584" s="151"/>
      <c r="GOD4584" s="151"/>
      <c r="GOE4584" s="151"/>
      <c r="GOF4584" s="151"/>
      <c r="GOG4584" s="151"/>
      <c r="GOH4584" s="151"/>
      <c r="GOI4584" s="151"/>
      <c r="GOJ4584" s="151"/>
      <c r="GOK4584" s="151"/>
      <c r="GOL4584" s="151"/>
      <c r="GOM4584" s="151"/>
      <c r="GON4584" s="151"/>
      <c r="GOO4584" s="151"/>
      <c r="GOP4584" s="151"/>
      <c r="GOQ4584" s="151"/>
      <c r="GOR4584" s="151"/>
      <c r="GOS4584" s="151"/>
      <c r="GOT4584" s="151"/>
      <c r="GOU4584" s="151"/>
      <c r="GOV4584" s="151"/>
      <c r="GOW4584" s="151"/>
      <c r="GOX4584" s="151"/>
      <c r="GOY4584" s="151"/>
      <c r="GOZ4584" s="151"/>
      <c r="GPA4584" s="151"/>
      <c r="GPB4584" s="151"/>
      <c r="GPC4584" s="151"/>
      <c r="GPD4584" s="151"/>
      <c r="GPE4584" s="151"/>
      <c r="GPF4584" s="151"/>
      <c r="GPG4584" s="151"/>
      <c r="GPH4584" s="151"/>
      <c r="GPI4584" s="151"/>
      <c r="GPJ4584" s="151"/>
      <c r="GPK4584" s="151"/>
      <c r="GPL4584" s="151"/>
      <c r="GPM4584" s="151"/>
      <c r="GPN4584" s="151"/>
      <c r="GPO4584" s="151"/>
      <c r="GPP4584" s="151"/>
      <c r="GPQ4584" s="151"/>
      <c r="GPR4584" s="151"/>
      <c r="GPS4584" s="151"/>
      <c r="GPT4584" s="151"/>
      <c r="GPU4584" s="151"/>
      <c r="GPV4584" s="151"/>
      <c r="GPW4584" s="151"/>
      <c r="GPX4584" s="151"/>
      <c r="GPY4584" s="151"/>
      <c r="GPZ4584" s="151"/>
      <c r="GQA4584" s="151"/>
      <c r="GQB4584" s="151"/>
      <c r="GQC4584" s="151"/>
      <c r="GQD4584" s="151"/>
      <c r="GQE4584" s="151"/>
      <c r="GQF4584" s="151"/>
      <c r="GQG4584" s="151"/>
      <c r="GQH4584" s="151"/>
      <c r="GQI4584" s="151"/>
      <c r="GQJ4584" s="151"/>
      <c r="GQK4584" s="151"/>
      <c r="GQL4584" s="151"/>
      <c r="GQM4584" s="151"/>
      <c r="GQN4584" s="151"/>
      <c r="GQO4584" s="151"/>
      <c r="GQP4584" s="151"/>
      <c r="GQQ4584" s="151"/>
      <c r="GQR4584" s="151"/>
      <c r="GQS4584" s="151"/>
      <c r="GQT4584" s="151"/>
      <c r="GQU4584" s="151"/>
      <c r="GQV4584" s="151"/>
      <c r="GQW4584" s="151"/>
      <c r="GQX4584" s="151"/>
      <c r="GQY4584" s="151"/>
      <c r="GQZ4584" s="151"/>
      <c r="GRA4584" s="151"/>
      <c r="GRB4584" s="151"/>
      <c r="GRC4584" s="151"/>
      <c r="GRD4584" s="151"/>
      <c r="GRE4584" s="151"/>
      <c r="GRF4584" s="151"/>
      <c r="GRG4584" s="151"/>
      <c r="GRH4584" s="151"/>
      <c r="GRI4584" s="151"/>
      <c r="GRJ4584" s="151"/>
      <c r="GRK4584" s="151"/>
      <c r="GRL4584" s="151"/>
      <c r="GRM4584" s="151"/>
      <c r="GRN4584" s="151"/>
      <c r="GRO4584" s="151"/>
      <c r="GRP4584" s="151"/>
      <c r="GRQ4584" s="151"/>
      <c r="GRR4584" s="151"/>
      <c r="GRS4584" s="151"/>
      <c r="GRT4584" s="151"/>
      <c r="GRU4584" s="151"/>
      <c r="GRV4584" s="151"/>
      <c r="GRW4584" s="151"/>
      <c r="GRX4584" s="151"/>
      <c r="GRY4584" s="151"/>
      <c r="GRZ4584" s="151"/>
      <c r="GSA4584" s="151"/>
      <c r="GSB4584" s="151"/>
      <c r="GSC4584" s="151"/>
      <c r="GSD4584" s="151"/>
      <c r="GSE4584" s="151"/>
      <c r="GSF4584" s="151"/>
      <c r="GSG4584" s="151"/>
      <c r="GSH4584" s="151"/>
      <c r="GSI4584" s="151"/>
      <c r="GSJ4584" s="151"/>
      <c r="GSK4584" s="151"/>
      <c r="GSL4584" s="151"/>
      <c r="GSM4584" s="151"/>
      <c r="GSN4584" s="151"/>
      <c r="GSO4584" s="151"/>
      <c r="GSP4584" s="151"/>
      <c r="GSQ4584" s="151"/>
      <c r="GSR4584" s="151"/>
      <c r="GSS4584" s="151"/>
      <c r="GST4584" s="151"/>
      <c r="GSU4584" s="151"/>
      <c r="GSV4584" s="151"/>
      <c r="GSW4584" s="151"/>
      <c r="GSX4584" s="151"/>
      <c r="GSY4584" s="151"/>
      <c r="GSZ4584" s="151"/>
      <c r="GTA4584" s="151"/>
      <c r="GTB4584" s="151"/>
      <c r="GTC4584" s="151"/>
      <c r="GTD4584" s="151"/>
      <c r="GTE4584" s="151"/>
      <c r="GTF4584" s="151"/>
      <c r="GTG4584" s="151"/>
      <c r="GTH4584" s="151"/>
      <c r="GTI4584" s="151"/>
      <c r="GTJ4584" s="151"/>
      <c r="GTK4584" s="151"/>
      <c r="GTL4584" s="151"/>
      <c r="GTM4584" s="151"/>
      <c r="GTN4584" s="151"/>
      <c r="GTO4584" s="151"/>
      <c r="GTP4584" s="151"/>
      <c r="GTQ4584" s="151"/>
      <c r="GTR4584" s="151"/>
      <c r="GTS4584" s="151"/>
      <c r="GTT4584" s="151"/>
      <c r="GTU4584" s="151"/>
      <c r="GTV4584" s="151"/>
      <c r="GTW4584" s="151"/>
      <c r="GTX4584" s="151"/>
      <c r="GTY4584" s="151"/>
      <c r="GTZ4584" s="151"/>
      <c r="GUA4584" s="151"/>
      <c r="GUB4584" s="151"/>
      <c r="GUC4584" s="151"/>
      <c r="GUD4584" s="151"/>
      <c r="GUE4584" s="151"/>
      <c r="GUF4584" s="151"/>
      <c r="GUG4584" s="151"/>
      <c r="GUH4584" s="151"/>
      <c r="GUI4584" s="151"/>
      <c r="GUJ4584" s="151"/>
      <c r="GUK4584" s="151"/>
      <c r="GUL4584" s="151"/>
      <c r="GUM4584" s="151"/>
      <c r="GUN4584" s="151"/>
      <c r="GUO4584" s="151"/>
      <c r="GUP4584" s="151"/>
      <c r="GUQ4584" s="151"/>
      <c r="GUR4584" s="151"/>
      <c r="GUS4584" s="151"/>
      <c r="GUT4584" s="151"/>
      <c r="GUU4584" s="151"/>
      <c r="GUV4584" s="151"/>
      <c r="GUW4584" s="151"/>
      <c r="GUX4584" s="151"/>
      <c r="GUY4584" s="151"/>
      <c r="GUZ4584" s="151"/>
      <c r="GVA4584" s="151"/>
      <c r="GVB4584" s="151"/>
      <c r="GVC4584" s="151"/>
      <c r="GVD4584" s="151"/>
      <c r="GVE4584" s="151"/>
      <c r="GVF4584" s="151"/>
      <c r="GVG4584" s="151"/>
      <c r="GVH4584" s="151"/>
      <c r="GVI4584" s="151"/>
      <c r="GVJ4584" s="151"/>
      <c r="GVK4584" s="151"/>
      <c r="GVL4584" s="151"/>
      <c r="GVM4584" s="151"/>
      <c r="GVN4584" s="151"/>
      <c r="GVO4584" s="151"/>
      <c r="GVP4584" s="151"/>
      <c r="GVQ4584" s="151"/>
      <c r="GVR4584" s="151"/>
      <c r="GVS4584" s="151"/>
      <c r="GVT4584" s="151"/>
      <c r="GVU4584" s="151"/>
      <c r="GVV4584" s="151"/>
      <c r="GVW4584" s="151"/>
      <c r="GVX4584" s="151"/>
      <c r="GVY4584" s="151"/>
      <c r="GVZ4584" s="151"/>
      <c r="GWA4584" s="151"/>
      <c r="GWB4584" s="151"/>
      <c r="GWC4584" s="151"/>
      <c r="GWD4584" s="151"/>
      <c r="GWE4584" s="151"/>
      <c r="GWF4584" s="151"/>
      <c r="GWG4584" s="151"/>
      <c r="GWH4584" s="151"/>
      <c r="GWI4584" s="151"/>
      <c r="GWJ4584" s="151"/>
      <c r="GWK4584" s="151"/>
      <c r="GWL4584" s="151"/>
      <c r="GWM4584" s="151"/>
      <c r="GWN4584" s="151"/>
      <c r="GWO4584" s="151"/>
      <c r="GWP4584" s="151"/>
      <c r="GWQ4584" s="151"/>
      <c r="GWR4584" s="151"/>
      <c r="GWS4584" s="151"/>
      <c r="GWT4584" s="151"/>
      <c r="GWU4584" s="151"/>
      <c r="GWV4584" s="151"/>
      <c r="GWW4584" s="151"/>
      <c r="GWX4584" s="151"/>
      <c r="GWY4584" s="151"/>
      <c r="GWZ4584" s="151"/>
      <c r="GXA4584" s="151"/>
      <c r="GXB4584" s="151"/>
      <c r="GXC4584" s="151"/>
      <c r="GXD4584" s="151"/>
      <c r="GXE4584" s="151"/>
      <c r="GXF4584" s="151"/>
      <c r="GXG4584" s="151"/>
      <c r="GXH4584" s="151"/>
      <c r="GXI4584" s="151"/>
      <c r="GXJ4584" s="151"/>
      <c r="GXK4584" s="151"/>
      <c r="GXL4584" s="151"/>
      <c r="GXM4584" s="151"/>
      <c r="GXN4584" s="151"/>
      <c r="GXO4584" s="151"/>
      <c r="GXP4584" s="151"/>
      <c r="GXQ4584" s="151"/>
      <c r="GXR4584" s="151"/>
      <c r="GXS4584" s="151"/>
      <c r="GXT4584" s="151"/>
      <c r="GXU4584" s="151"/>
      <c r="GXV4584" s="151"/>
      <c r="GXW4584" s="151"/>
      <c r="GXX4584" s="151"/>
      <c r="GXY4584" s="151"/>
      <c r="GXZ4584" s="151"/>
      <c r="GYA4584" s="151"/>
      <c r="GYB4584" s="151"/>
      <c r="GYC4584" s="151"/>
      <c r="GYD4584" s="151"/>
      <c r="GYE4584" s="151"/>
      <c r="GYF4584" s="151"/>
      <c r="GYG4584" s="151"/>
      <c r="GYH4584" s="151"/>
      <c r="GYI4584" s="151"/>
      <c r="GYJ4584" s="151"/>
      <c r="GYK4584" s="151"/>
      <c r="GYL4584" s="151"/>
      <c r="GYM4584" s="151"/>
      <c r="GYN4584" s="151"/>
      <c r="GYO4584" s="151"/>
      <c r="GYP4584" s="151"/>
      <c r="GYQ4584" s="151"/>
      <c r="GYR4584" s="151"/>
      <c r="GYS4584" s="151"/>
      <c r="GYT4584" s="151"/>
      <c r="GYU4584" s="151"/>
      <c r="GYV4584" s="151"/>
      <c r="GYW4584" s="151"/>
      <c r="GYX4584" s="151"/>
      <c r="GYY4584" s="151"/>
      <c r="GYZ4584" s="151"/>
      <c r="GZA4584" s="151"/>
      <c r="GZB4584" s="151"/>
      <c r="GZC4584" s="151"/>
      <c r="GZD4584" s="151"/>
      <c r="GZE4584" s="151"/>
      <c r="GZF4584" s="151"/>
      <c r="GZG4584" s="151"/>
      <c r="GZH4584" s="151"/>
      <c r="GZI4584" s="151"/>
      <c r="GZJ4584" s="151"/>
      <c r="GZK4584" s="151"/>
      <c r="GZL4584" s="151"/>
      <c r="GZM4584" s="151"/>
      <c r="GZN4584" s="151"/>
      <c r="GZO4584" s="151"/>
      <c r="GZP4584" s="151"/>
      <c r="GZQ4584" s="151"/>
      <c r="GZR4584" s="151"/>
      <c r="GZS4584" s="151"/>
      <c r="GZT4584" s="151"/>
      <c r="GZU4584" s="151"/>
      <c r="GZV4584" s="151"/>
      <c r="GZW4584" s="151"/>
      <c r="GZX4584" s="151"/>
      <c r="GZY4584" s="151"/>
      <c r="GZZ4584" s="151"/>
      <c r="HAA4584" s="151"/>
      <c r="HAB4584" s="151"/>
      <c r="HAC4584" s="151"/>
      <c r="HAD4584" s="151"/>
      <c r="HAE4584" s="151"/>
      <c r="HAF4584" s="151"/>
      <c r="HAG4584" s="151"/>
      <c r="HAH4584" s="151"/>
      <c r="HAI4584" s="151"/>
      <c r="HAJ4584" s="151"/>
      <c r="HAK4584" s="151"/>
      <c r="HAL4584" s="151"/>
      <c r="HAM4584" s="151"/>
      <c r="HAN4584" s="151"/>
      <c r="HAO4584" s="151"/>
      <c r="HAP4584" s="151"/>
      <c r="HAQ4584" s="151"/>
      <c r="HAR4584" s="151"/>
      <c r="HAS4584" s="151"/>
      <c r="HAT4584" s="151"/>
      <c r="HAU4584" s="151"/>
      <c r="HAV4584" s="151"/>
      <c r="HAW4584" s="151"/>
      <c r="HAX4584" s="151"/>
      <c r="HAY4584" s="151"/>
      <c r="HAZ4584" s="151"/>
      <c r="HBA4584" s="151"/>
      <c r="HBB4584" s="151"/>
      <c r="HBC4584" s="151"/>
      <c r="HBD4584" s="151"/>
      <c r="HBE4584" s="151"/>
      <c r="HBF4584" s="151"/>
      <c r="HBG4584" s="151"/>
      <c r="HBH4584" s="151"/>
      <c r="HBI4584" s="151"/>
      <c r="HBJ4584" s="151"/>
      <c r="HBK4584" s="151"/>
      <c r="HBL4584" s="151"/>
      <c r="HBM4584" s="151"/>
      <c r="HBN4584" s="151"/>
      <c r="HBO4584" s="151"/>
      <c r="HBP4584" s="151"/>
      <c r="HBQ4584" s="151"/>
      <c r="HBR4584" s="151"/>
      <c r="HBS4584" s="151"/>
      <c r="HBT4584" s="151"/>
      <c r="HBU4584" s="151"/>
      <c r="HBV4584" s="151"/>
      <c r="HBW4584" s="151"/>
      <c r="HBX4584" s="151"/>
      <c r="HBY4584" s="151"/>
      <c r="HBZ4584" s="151"/>
      <c r="HCA4584" s="151"/>
      <c r="HCB4584" s="151"/>
      <c r="HCC4584" s="151"/>
      <c r="HCD4584" s="151"/>
      <c r="HCE4584" s="151"/>
      <c r="HCF4584" s="151"/>
      <c r="HCG4584" s="151"/>
      <c r="HCH4584" s="151"/>
      <c r="HCI4584" s="151"/>
      <c r="HCJ4584" s="151"/>
      <c r="HCK4584" s="151"/>
      <c r="HCL4584" s="151"/>
      <c r="HCM4584" s="151"/>
      <c r="HCN4584" s="151"/>
      <c r="HCO4584" s="151"/>
      <c r="HCP4584" s="151"/>
      <c r="HCQ4584" s="151"/>
      <c r="HCR4584" s="151"/>
      <c r="HCS4584" s="151"/>
      <c r="HCT4584" s="151"/>
      <c r="HCU4584" s="151"/>
      <c r="HCV4584" s="151"/>
      <c r="HCW4584" s="151"/>
      <c r="HCX4584" s="151"/>
      <c r="HCY4584" s="151"/>
      <c r="HCZ4584" s="151"/>
      <c r="HDA4584" s="151"/>
      <c r="HDB4584" s="151"/>
      <c r="HDC4584" s="151"/>
      <c r="HDD4584" s="151"/>
      <c r="HDE4584" s="151"/>
      <c r="HDF4584" s="151"/>
      <c r="HDG4584" s="151"/>
      <c r="HDH4584" s="151"/>
      <c r="HDI4584" s="151"/>
      <c r="HDJ4584" s="151"/>
      <c r="HDK4584" s="151"/>
      <c r="HDL4584" s="151"/>
      <c r="HDM4584" s="151"/>
      <c r="HDN4584" s="151"/>
      <c r="HDO4584" s="151"/>
      <c r="HDP4584" s="151"/>
      <c r="HDQ4584" s="151"/>
      <c r="HDR4584" s="151"/>
      <c r="HDS4584" s="151"/>
      <c r="HDT4584" s="151"/>
      <c r="HDU4584" s="151"/>
      <c r="HDV4584" s="151"/>
      <c r="HDW4584" s="151"/>
      <c r="HDX4584" s="151"/>
      <c r="HDY4584" s="151"/>
      <c r="HDZ4584" s="151"/>
      <c r="HEA4584" s="151"/>
      <c r="HEB4584" s="151"/>
      <c r="HEC4584" s="151"/>
      <c r="HED4584" s="151"/>
      <c r="HEE4584" s="151"/>
      <c r="HEF4584" s="151"/>
      <c r="HEG4584" s="151"/>
      <c r="HEH4584" s="151"/>
      <c r="HEI4584" s="151"/>
      <c r="HEJ4584" s="151"/>
      <c r="HEK4584" s="151"/>
      <c r="HEL4584" s="151"/>
      <c r="HEM4584" s="151"/>
      <c r="HEN4584" s="151"/>
      <c r="HEO4584" s="151"/>
      <c r="HEP4584" s="151"/>
      <c r="HEQ4584" s="151"/>
      <c r="HER4584" s="151"/>
      <c r="HES4584" s="151"/>
      <c r="HET4584" s="151"/>
      <c r="HEU4584" s="151"/>
      <c r="HEV4584" s="151"/>
      <c r="HEW4584" s="151"/>
      <c r="HEX4584" s="151"/>
      <c r="HEY4584" s="151"/>
      <c r="HEZ4584" s="151"/>
      <c r="HFA4584" s="151"/>
      <c r="HFB4584" s="151"/>
      <c r="HFC4584" s="151"/>
      <c r="HFD4584" s="151"/>
      <c r="HFE4584" s="151"/>
      <c r="HFF4584" s="151"/>
      <c r="HFG4584" s="151"/>
      <c r="HFH4584" s="151"/>
      <c r="HFI4584" s="151"/>
      <c r="HFJ4584" s="151"/>
      <c r="HFK4584" s="151"/>
      <c r="HFL4584" s="151"/>
      <c r="HFM4584" s="151"/>
      <c r="HFN4584" s="151"/>
      <c r="HFO4584" s="151"/>
      <c r="HFP4584" s="151"/>
      <c r="HFQ4584" s="151"/>
      <c r="HFR4584" s="151"/>
      <c r="HFS4584" s="151"/>
      <c r="HFT4584" s="151"/>
      <c r="HFU4584" s="151"/>
      <c r="HFV4584" s="151"/>
      <c r="HFW4584" s="151"/>
      <c r="HFX4584" s="151"/>
      <c r="HFY4584" s="151"/>
      <c r="HFZ4584" s="151"/>
      <c r="HGA4584" s="151"/>
      <c r="HGB4584" s="151"/>
      <c r="HGC4584" s="151"/>
      <c r="HGD4584" s="151"/>
      <c r="HGE4584" s="151"/>
      <c r="HGF4584" s="151"/>
      <c r="HGG4584" s="151"/>
      <c r="HGH4584" s="151"/>
      <c r="HGI4584" s="151"/>
      <c r="HGJ4584" s="151"/>
      <c r="HGK4584" s="151"/>
      <c r="HGL4584" s="151"/>
      <c r="HGM4584" s="151"/>
      <c r="HGN4584" s="151"/>
      <c r="HGO4584" s="151"/>
      <c r="HGP4584" s="151"/>
      <c r="HGQ4584" s="151"/>
      <c r="HGR4584" s="151"/>
      <c r="HGS4584" s="151"/>
      <c r="HGT4584" s="151"/>
      <c r="HGU4584" s="151"/>
      <c r="HGV4584" s="151"/>
      <c r="HGW4584" s="151"/>
      <c r="HGX4584" s="151"/>
      <c r="HGY4584" s="151"/>
      <c r="HGZ4584" s="151"/>
      <c r="HHA4584" s="151"/>
      <c r="HHB4584" s="151"/>
      <c r="HHC4584" s="151"/>
      <c r="HHD4584" s="151"/>
      <c r="HHE4584" s="151"/>
      <c r="HHF4584" s="151"/>
      <c r="HHG4584" s="151"/>
      <c r="HHH4584" s="151"/>
      <c r="HHI4584" s="151"/>
      <c r="HHJ4584" s="151"/>
      <c r="HHK4584" s="151"/>
      <c r="HHL4584" s="151"/>
      <c r="HHM4584" s="151"/>
      <c r="HHN4584" s="151"/>
      <c r="HHO4584" s="151"/>
      <c r="HHP4584" s="151"/>
      <c r="HHQ4584" s="151"/>
      <c r="HHR4584" s="151"/>
      <c r="HHS4584" s="151"/>
      <c r="HHT4584" s="151"/>
      <c r="HHU4584" s="151"/>
      <c r="HHV4584" s="151"/>
      <c r="HHW4584" s="151"/>
      <c r="HHX4584" s="151"/>
      <c r="HHY4584" s="151"/>
      <c r="HHZ4584" s="151"/>
      <c r="HIA4584" s="151"/>
      <c r="HIB4584" s="151"/>
      <c r="HIC4584" s="151"/>
      <c r="HID4584" s="151"/>
      <c r="HIE4584" s="151"/>
      <c r="HIF4584" s="151"/>
      <c r="HIG4584" s="151"/>
      <c r="HIH4584" s="151"/>
      <c r="HII4584" s="151"/>
      <c r="HIJ4584" s="151"/>
      <c r="HIK4584" s="151"/>
      <c r="HIL4584" s="151"/>
      <c r="HIM4584" s="151"/>
      <c r="HIN4584" s="151"/>
      <c r="HIO4584" s="151"/>
      <c r="HIP4584" s="151"/>
      <c r="HIQ4584" s="151"/>
      <c r="HIR4584" s="151"/>
      <c r="HIS4584" s="151"/>
      <c r="HIT4584" s="151"/>
      <c r="HIU4584" s="151"/>
      <c r="HIV4584" s="151"/>
      <c r="HIW4584" s="151"/>
      <c r="HIX4584" s="151"/>
      <c r="HIY4584" s="151"/>
      <c r="HIZ4584" s="151"/>
      <c r="HJA4584" s="151"/>
      <c r="HJB4584" s="151"/>
      <c r="HJC4584" s="151"/>
      <c r="HJD4584" s="151"/>
      <c r="HJE4584" s="151"/>
      <c r="HJF4584" s="151"/>
      <c r="HJG4584" s="151"/>
      <c r="HJH4584" s="151"/>
      <c r="HJI4584" s="151"/>
      <c r="HJJ4584" s="151"/>
      <c r="HJK4584" s="151"/>
      <c r="HJL4584" s="151"/>
      <c r="HJM4584" s="151"/>
      <c r="HJN4584" s="151"/>
      <c r="HJO4584" s="151"/>
      <c r="HJP4584" s="151"/>
      <c r="HJQ4584" s="151"/>
      <c r="HJR4584" s="151"/>
      <c r="HJS4584" s="151"/>
      <c r="HJT4584" s="151"/>
      <c r="HJU4584" s="151"/>
      <c r="HJV4584" s="151"/>
      <c r="HJW4584" s="151"/>
      <c r="HJX4584" s="151"/>
      <c r="HJY4584" s="151"/>
      <c r="HJZ4584" s="151"/>
      <c r="HKA4584" s="151"/>
      <c r="HKB4584" s="151"/>
      <c r="HKC4584" s="151"/>
      <c r="HKD4584" s="151"/>
      <c r="HKE4584" s="151"/>
      <c r="HKF4584" s="151"/>
      <c r="HKG4584" s="151"/>
      <c r="HKH4584" s="151"/>
      <c r="HKI4584" s="151"/>
      <c r="HKJ4584" s="151"/>
      <c r="HKK4584" s="151"/>
      <c r="HKL4584" s="151"/>
      <c r="HKM4584" s="151"/>
      <c r="HKN4584" s="151"/>
      <c r="HKO4584" s="151"/>
      <c r="HKP4584" s="151"/>
      <c r="HKQ4584" s="151"/>
      <c r="HKR4584" s="151"/>
      <c r="HKS4584" s="151"/>
      <c r="HKT4584" s="151"/>
      <c r="HKU4584" s="151"/>
      <c r="HKV4584" s="151"/>
      <c r="HKW4584" s="151"/>
      <c r="HKX4584" s="151"/>
      <c r="HKY4584" s="151"/>
      <c r="HKZ4584" s="151"/>
      <c r="HLA4584" s="151"/>
      <c r="HLB4584" s="151"/>
      <c r="HLC4584" s="151"/>
      <c r="HLD4584" s="151"/>
      <c r="HLE4584" s="151"/>
      <c r="HLF4584" s="151"/>
      <c r="HLG4584" s="151"/>
      <c r="HLH4584" s="151"/>
      <c r="HLI4584" s="151"/>
      <c r="HLJ4584" s="151"/>
      <c r="HLK4584" s="151"/>
      <c r="HLL4584" s="151"/>
      <c r="HLM4584" s="151"/>
      <c r="HLN4584" s="151"/>
      <c r="HLO4584" s="151"/>
      <c r="HLP4584" s="151"/>
      <c r="HLQ4584" s="151"/>
      <c r="HLR4584" s="151"/>
      <c r="HLS4584" s="151"/>
      <c r="HLT4584" s="151"/>
      <c r="HLU4584" s="151"/>
      <c r="HLV4584" s="151"/>
      <c r="HLW4584" s="151"/>
      <c r="HLX4584" s="151"/>
      <c r="HLY4584" s="151"/>
      <c r="HLZ4584" s="151"/>
      <c r="HMA4584" s="151"/>
      <c r="HMB4584" s="151"/>
      <c r="HMC4584" s="151"/>
      <c r="HMD4584" s="151"/>
      <c r="HME4584" s="151"/>
      <c r="HMF4584" s="151"/>
      <c r="HMG4584" s="151"/>
      <c r="HMH4584" s="151"/>
      <c r="HMI4584" s="151"/>
      <c r="HMJ4584" s="151"/>
      <c r="HMK4584" s="151"/>
      <c r="HML4584" s="151"/>
      <c r="HMM4584" s="151"/>
      <c r="HMN4584" s="151"/>
      <c r="HMO4584" s="151"/>
      <c r="HMP4584" s="151"/>
      <c r="HMQ4584" s="151"/>
      <c r="HMR4584" s="151"/>
      <c r="HMS4584" s="151"/>
      <c r="HMT4584" s="151"/>
      <c r="HMU4584" s="151"/>
      <c r="HMV4584" s="151"/>
      <c r="HMW4584" s="151"/>
      <c r="HMX4584" s="151"/>
      <c r="HMY4584" s="151"/>
      <c r="HMZ4584" s="151"/>
      <c r="HNA4584" s="151"/>
      <c r="HNB4584" s="151"/>
      <c r="HNC4584" s="151"/>
      <c r="HND4584" s="151"/>
      <c r="HNE4584" s="151"/>
      <c r="HNF4584" s="151"/>
      <c r="HNG4584" s="151"/>
      <c r="HNH4584" s="151"/>
      <c r="HNI4584" s="151"/>
      <c r="HNJ4584" s="151"/>
      <c r="HNK4584" s="151"/>
      <c r="HNL4584" s="151"/>
      <c r="HNM4584" s="151"/>
      <c r="HNN4584" s="151"/>
      <c r="HNO4584" s="151"/>
      <c r="HNP4584" s="151"/>
      <c r="HNQ4584" s="151"/>
      <c r="HNR4584" s="151"/>
      <c r="HNS4584" s="151"/>
      <c r="HNT4584" s="151"/>
      <c r="HNU4584" s="151"/>
      <c r="HNV4584" s="151"/>
      <c r="HNW4584" s="151"/>
      <c r="HNX4584" s="151"/>
      <c r="HNY4584" s="151"/>
      <c r="HNZ4584" s="151"/>
      <c r="HOA4584" s="151"/>
      <c r="HOB4584" s="151"/>
      <c r="HOC4584" s="151"/>
      <c r="HOD4584" s="151"/>
      <c r="HOE4584" s="151"/>
      <c r="HOF4584" s="151"/>
      <c r="HOG4584" s="151"/>
      <c r="HOH4584" s="151"/>
      <c r="HOI4584" s="151"/>
      <c r="HOJ4584" s="151"/>
      <c r="HOK4584" s="151"/>
      <c r="HOL4584" s="151"/>
      <c r="HOM4584" s="151"/>
      <c r="HON4584" s="151"/>
      <c r="HOO4584" s="151"/>
      <c r="HOP4584" s="151"/>
      <c r="HOQ4584" s="151"/>
      <c r="HOR4584" s="151"/>
      <c r="HOS4584" s="151"/>
      <c r="HOT4584" s="151"/>
      <c r="HOU4584" s="151"/>
      <c r="HOV4584" s="151"/>
      <c r="HOW4584" s="151"/>
      <c r="HOX4584" s="151"/>
      <c r="HOY4584" s="151"/>
      <c r="HOZ4584" s="151"/>
      <c r="HPA4584" s="151"/>
      <c r="HPB4584" s="151"/>
      <c r="HPC4584" s="151"/>
      <c r="HPD4584" s="151"/>
      <c r="HPE4584" s="151"/>
      <c r="HPF4584" s="151"/>
      <c r="HPG4584" s="151"/>
      <c r="HPH4584" s="151"/>
      <c r="HPI4584" s="151"/>
      <c r="HPJ4584" s="151"/>
      <c r="HPK4584" s="151"/>
      <c r="HPL4584" s="151"/>
      <c r="HPM4584" s="151"/>
      <c r="HPN4584" s="151"/>
      <c r="HPO4584" s="151"/>
      <c r="HPP4584" s="151"/>
      <c r="HPQ4584" s="151"/>
      <c r="HPR4584" s="151"/>
      <c r="HPS4584" s="151"/>
      <c r="HPT4584" s="151"/>
      <c r="HPU4584" s="151"/>
      <c r="HPV4584" s="151"/>
      <c r="HPW4584" s="151"/>
      <c r="HPX4584" s="151"/>
      <c r="HPY4584" s="151"/>
      <c r="HPZ4584" s="151"/>
      <c r="HQA4584" s="151"/>
      <c r="HQB4584" s="151"/>
      <c r="HQC4584" s="151"/>
      <c r="HQD4584" s="151"/>
      <c r="HQE4584" s="151"/>
      <c r="HQF4584" s="151"/>
      <c r="HQG4584" s="151"/>
      <c r="HQH4584" s="151"/>
      <c r="HQI4584" s="151"/>
      <c r="HQJ4584" s="151"/>
      <c r="HQK4584" s="151"/>
      <c r="HQL4584" s="151"/>
      <c r="HQM4584" s="151"/>
      <c r="HQN4584" s="151"/>
      <c r="HQO4584" s="151"/>
      <c r="HQP4584" s="151"/>
      <c r="HQQ4584" s="151"/>
      <c r="HQR4584" s="151"/>
      <c r="HQS4584" s="151"/>
      <c r="HQT4584" s="151"/>
      <c r="HQU4584" s="151"/>
      <c r="HQV4584" s="151"/>
      <c r="HQW4584" s="151"/>
      <c r="HQX4584" s="151"/>
      <c r="HQY4584" s="151"/>
      <c r="HQZ4584" s="151"/>
      <c r="HRA4584" s="151"/>
      <c r="HRB4584" s="151"/>
      <c r="HRC4584" s="151"/>
      <c r="HRD4584" s="151"/>
      <c r="HRE4584" s="151"/>
      <c r="HRF4584" s="151"/>
      <c r="HRG4584" s="151"/>
      <c r="HRH4584" s="151"/>
      <c r="HRI4584" s="151"/>
      <c r="HRJ4584" s="151"/>
      <c r="HRK4584" s="151"/>
      <c r="HRL4584" s="151"/>
      <c r="HRM4584" s="151"/>
      <c r="HRN4584" s="151"/>
      <c r="HRO4584" s="151"/>
      <c r="HRP4584" s="151"/>
      <c r="HRQ4584" s="151"/>
      <c r="HRR4584" s="151"/>
      <c r="HRS4584" s="151"/>
      <c r="HRT4584" s="151"/>
      <c r="HRU4584" s="151"/>
      <c r="HRV4584" s="151"/>
      <c r="HRW4584" s="151"/>
      <c r="HRX4584" s="151"/>
      <c r="HRY4584" s="151"/>
      <c r="HRZ4584" s="151"/>
      <c r="HSA4584" s="151"/>
      <c r="HSB4584" s="151"/>
      <c r="HSC4584" s="151"/>
      <c r="HSD4584" s="151"/>
      <c r="HSE4584" s="151"/>
      <c r="HSF4584" s="151"/>
      <c r="HSG4584" s="151"/>
      <c r="HSH4584" s="151"/>
      <c r="HSI4584" s="151"/>
      <c r="HSJ4584" s="151"/>
      <c r="HSK4584" s="151"/>
      <c r="HSL4584" s="151"/>
      <c r="HSM4584" s="151"/>
      <c r="HSN4584" s="151"/>
      <c r="HSO4584" s="151"/>
      <c r="HSP4584" s="151"/>
      <c r="HSQ4584" s="151"/>
      <c r="HSR4584" s="151"/>
      <c r="HSS4584" s="151"/>
      <c r="HST4584" s="151"/>
      <c r="HSU4584" s="151"/>
      <c r="HSV4584" s="151"/>
      <c r="HSW4584" s="151"/>
      <c r="HSX4584" s="151"/>
      <c r="HSY4584" s="151"/>
      <c r="HSZ4584" s="151"/>
      <c r="HTA4584" s="151"/>
      <c r="HTB4584" s="151"/>
      <c r="HTC4584" s="151"/>
      <c r="HTD4584" s="151"/>
      <c r="HTE4584" s="151"/>
      <c r="HTF4584" s="151"/>
      <c r="HTG4584" s="151"/>
      <c r="HTH4584" s="151"/>
      <c r="HTI4584" s="151"/>
      <c r="HTJ4584" s="151"/>
      <c r="HTK4584" s="151"/>
      <c r="HTL4584" s="151"/>
      <c r="HTM4584" s="151"/>
      <c r="HTN4584" s="151"/>
      <c r="HTO4584" s="151"/>
      <c r="HTP4584" s="151"/>
      <c r="HTQ4584" s="151"/>
      <c r="HTR4584" s="151"/>
      <c r="HTS4584" s="151"/>
      <c r="HTT4584" s="151"/>
      <c r="HTU4584" s="151"/>
      <c r="HTV4584" s="151"/>
      <c r="HTW4584" s="151"/>
      <c r="HTX4584" s="151"/>
      <c r="HTY4584" s="151"/>
      <c r="HTZ4584" s="151"/>
      <c r="HUA4584" s="151"/>
      <c r="HUB4584" s="151"/>
      <c r="HUC4584" s="151"/>
      <c r="HUD4584" s="151"/>
      <c r="HUE4584" s="151"/>
      <c r="HUF4584" s="151"/>
      <c r="HUG4584" s="151"/>
      <c r="HUH4584" s="151"/>
      <c r="HUI4584" s="151"/>
      <c r="HUJ4584" s="151"/>
      <c r="HUK4584" s="151"/>
      <c r="HUL4584" s="151"/>
      <c r="HUM4584" s="151"/>
      <c r="HUN4584" s="151"/>
      <c r="HUO4584" s="151"/>
      <c r="HUP4584" s="151"/>
      <c r="HUQ4584" s="151"/>
      <c r="HUR4584" s="151"/>
      <c r="HUS4584" s="151"/>
      <c r="HUT4584" s="151"/>
      <c r="HUU4584" s="151"/>
      <c r="HUV4584" s="151"/>
      <c r="HUW4584" s="151"/>
      <c r="HUX4584" s="151"/>
      <c r="HUY4584" s="151"/>
      <c r="HUZ4584" s="151"/>
      <c r="HVA4584" s="151"/>
      <c r="HVB4584" s="151"/>
      <c r="HVC4584" s="151"/>
      <c r="HVD4584" s="151"/>
      <c r="HVE4584" s="151"/>
      <c r="HVF4584" s="151"/>
      <c r="HVG4584" s="151"/>
      <c r="HVH4584" s="151"/>
      <c r="HVI4584" s="151"/>
      <c r="HVJ4584" s="151"/>
      <c r="HVK4584" s="151"/>
      <c r="HVL4584" s="151"/>
      <c r="HVM4584" s="151"/>
      <c r="HVN4584" s="151"/>
      <c r="HVO4584" s="151"/>
      <c r="HVP4584" s="151"/>
      <c r="HVQ4584" s="151"/>
      <c r="HVR4584" s="151"/>
      <c r="HVS4584" s="151"/>
      <c r="HVT4584" s="151"/>
      <c r="HVU4584" s="151"/>
      <c r="HVV4584" s="151"/>
      <c r="HVW4584" s="151"/>
      <c r="HVX4584" s="151"/>
      <c r="HVY4584" s="151"/>
      <c r="HVZ4584" s="151"/>
      <c r="HWA4584" s="151"/>
      <c r="HWB4584" s="151"/>
      <c r="HWC4584" s="151"/>
      <c r="HWD4584" s="151"/>
      <c r="HWE4584" s="151"/>
      <c r="HWF4584" s="151"/>
      <c r="HWG4584" s="151"/>
      <c r="HWH4584" s="151"/>
      <c r="HWI4584" s="151"/>
      <c r="HWJ4584" s="151"/>
      <c r="HWK4584" s="151"/>
      <c r="HWL4584" s="151"/>
      <c r="HWM4584" s="151"/>
      <c r="HWN4584" s="151"/>
      <c r="HWO4584" s="151"/>
      <c r="HWP4584" s="151"/>
      <c r="HWQ4584" s="151"/>
      <c r="HWR4584" s="151"/>
      <c r="HWS4584" s="151"/>
      <c r="HWT4584" s="151"/>
      <c r="HWU4584" s="151"/>
      <c r="HWV4584" s="151"/>
      <c r="HWW4584" s="151"/>
      <c r="HWX4584" s="151"/>
      <c r="HWY4584" s="151"/>
      <c r="HWZ4584" s="151"/>
      <c r="HXA4584" s="151"/>
      <c r="HXB4584" s="151"/>
      <c r="HXC4584" s="151"/>
      <c r="HXD4584" s="151"/>
      <c r="HXE4584" s="151"/>
      <c r="HXF4584" s="151"/>
      <c r="HXG4584" s="151"/>
      <c r="HXH4584" s="151"/>
      <c r="HXI4584" s="151"/>
      <c r="HXJ4584" s="151"/>
      <c r="HXK4584" s="151"/>
      <c r="HXL4584" s="151"/>
      <c r="HXM4584" s="151"/>
      <c r="HXN4584" s="151"/>
      <c r="HXO4584" s="151"/>
      <c r="HXP4584" s="151"/>
      <c r="HXQ4584" s="151"/>
      <c r="HXR4584" s="151"/>
      <c r="HXS4584" s="151"/>
      <c r="HXT4584" s="151"/>
      <c r="HXU4584" s="151"/>
      <c r="HXV4584" s="151"/>
      <c r="HXW4584" s="151"/>
      <c r="HXX4584" s="151"/>
      <c r="HXY4584" s="151"/>
      <c r="HXZ4584" s="151"/>
      <c r="HYA4584" s="151"/>
      <c r="HYB4584" s="151"/>
      <c r="HYC4584" s="151"/>
      <c r="HYD4584" s="151"/>
      <c r="HYE4584" s="151"/>
      <c r="HYF4584" s="151"/>
      <c r="HYG4584" s="151"/>
      <c r="HYH4584" s="151"/>
      <c r="HYI4584" s="151"/>
      <c r="HYJ4584" s="151"/>
      <c r="HYK4584" s="151"/>
      <c r="HYL4584" s="151"/>
      <c r="HYM4584" s="151"/>
      <c r="HYN4584" s="151"/>
      <c r="HYO4584" s="151"/>
      <c r="HYP4584" s="151"/>
      <c r="HYQ4584" s="151"/>
      <c r="HYR4584" s="151"/>
      <c r="HYS4584" s="151"/>
      <c r="HYT4584" s="151"/>
      <c r="HYU4584" s="151"/>
      <c r="HYV4584" s="151"/>
      <c r="HYW4584" s="151"/>
      <c r="HYX4584" s="151"/>
      <c r="HYY4584" s="151"/>
      <c r="HYZ4584" s="151"/>
      <c r="HZA4584" s="151"/>
      <c r="HZB4584" s="151"/>
      <c r="HZC4584" s="151"/>
      <c r="HZD4584" s="151"/>
      <c r="HZE4584" s="151"/>
      <c r="HZF4584" s="151"/>
      <c r="HZG4584" s="151"/>
      <c r="HZH4584" s="151"/>
      <c r="HZI4584" s="151"/>
      <c r="HZJ4584" s="151"/>
      <c r="HZK4584" s="151"/>
      <c r="HZL4584" s="151"/>
      <c r="HZM4584" s="151"/>
      <c r="HZN4584" s="151"/>
      <c r="HZO4584" s="151"/>
      <c r="HZP4584" s="151"/>
      <c r="HZQ4584" s="151"/>
      <c r="HZR4584" s="151"/>
      <c r="HZS4584" s="151"/>
      <c r="HZT4584" s="151"/>
      <c r="HZU4584" s="151"/>
      <c r="HZV4584" s="151"/>
      <c r="HZW4584" s="151"/>
      <c r="HZX4584" s="151"/>
      <c r="HZY4584" s="151"/>
      <c r="HZZ4584" s="151"/>
      <c r="IAA4584" s="151"/>
      <c r="IAB4584" s="151"/>
      <c r="IAC4584" s="151"/>
      <c r="IAD4584" s="151"/>
      <c r="IAE4584" s="151"/>
      <c r="IAF4584" s="151"/>
      <c r="IAG4584" s="151"/>
      <c r="IAH4584" s="151"/>
      <c r="IAI4584" s="151"/>
      <c r="IAJ4584" s="151"/>
      <c r="IAK4584" s="151"/>
      <c r="IAL4584" s="151"/>
      <c r="IAM4584" s="151"/>
      <c r="IAN4584" s="151"/>
      <c r="IAO4584" s="151"/>
      <c r="IAP4584" s="151"/>
      <c r="IAQ4584" s="151"/>
      <c r="IAR4584" s="151"/>
      <c r="IAS4584" s="151"/>
      <c r="IAT4584" s="151"/>
      <c r="IAU4584" s="151"/>
      <c r="IAV4584" s="151"/>
      <c r="IAW4584" s="151"/>
      <c r="IAX4584" s="151"/>
      <c r="IAY4584" s="151"/>
      <c r="IAZ4584" s="151"/>
      <c r="IBA4584" s="151"/>
      <c r="IBB4584" s="151"/>
      <c r="IBC4584" s="151"/>
      <c r="IBD4584" s="151"/>
      <c r="IBE4584" s="151"/>
      <c r="IBF4584" s="151"/>
      <c r="IBG4584" s="151"/>
      <c r="IBH4584" s="151"/>
      <c r="IBI4584" s="151"/>
      <c r="IBJ4584" s="151"/>
      <c r="IBK4584" s="151"/>
      <c r="IBL4584" s="151"/>
      <c r="IBM4584" s="151"/>
      <c r="IBN4584" s="151"/>
      <c r="IBO4584" s="151"/>
      <c r="IBP4584" s="151"/>
      <c r="IBQ4584" s="151"/>
      <c r="IBR4584" s="151"/>
      <c r="IBS4584" s="151"/>
      <c r="IBT4584" s="151"/>
      <c r="IBU4584" s="151"/>
      <c r="IBV4584" s="151"/>
      <c r="IBW4584" s="151"/>
      <c r="IBX4584" s="151"/>
      <c r="IBY4584" s="151"/>
      <c r="IBZ4584" s="151"/>
      <c r="ICA4584" s="151"/>
      <c r="ICB4584" s="151"/>
      <c r="ICC4584" s="151"/>
      <c r="ICD4584" s="151"/>
      <c r="ICE4584" s="151"/>
      <c r="ICF4584" s="151"/>
      <c r="ICG4584" s="151"/>
      <c r="ICH4584" s="151"/>
      <c r="ICI4584" s="151"/>
      <c r="ICJ4584" s="151"/>
      <c r="ICK4584" s="151"/>
      <c r="ICL4584" s="151"/>
      <c r="ICM4584" s="151"/>
      <c r="ICN4584" s="151"/>
      <c r="ICO4584" s="151"/>
      <c r="ICP4584" s="151"/>
      <c r="ICQ4584" s="151"/>
      <c r="ICR4584" s="151"/>
      <c r="ICS4584" s="151"/>
      <c r="ICT4584" s="151"/>
      <c r="ICU4584" s="151"/>
      <c r="ICV4584" s="151"/>
      <c r="ICW4584" s="151"/>
      <c r="ICX4584" s="151"/>
      <c r="ICY4584" s="151"/>
      <c r="ICZ4584" s="151"/>
      <c r="IDA4584" s="151"/>
      <c r="IDB4584" s="151"/>
      <c r="IDC4584" s="151"/>
      <c r="IDD4584" s="151"/>
      <c r="IDE4584" s="151"/>
      <c r="IDF4584" s="151"/>
      <c r="IDG4584" s="151"/>
      <c r="IDH4584" s="151"/>
      <c r="IDI4584" s="151"/>
      <c r="IDJ4584" s="151"/>
      <c r="IDK4584" s="151"/>
      <c r="IDL4584" s="151"/>
      <c r="IDM4584" s="151"/>
      <c r="IDN4584" s="151"/>
      <c r="IDO4584" s="151"/>
      <c r="IDP4584" s="151"/>
      <c r="IDQ4584" s="151"/>
      <c r="IDR4584" s="151"/>
      <c r="IDS4584" s="151"/>
      <c r="IDT4584" s="151"/>
      <c r="IDU4584" s="151"/>
      <c r="IDV4584" s="151"/>
      <c r="IDW4584" s="151"/>
      <c r="IDX4584" s="151"/>
      <c r="IDY4584" s="151"/>
      <c r="IDZ4584" s="151"/>
      <c r="IEA4584" s="151"/>
      <c r="IEB4584" s="151"/>
      <c r="IEC4584" s="151"/>
      <c r="IED4584" s="151"/>
      <c r="IEE4584" s="151"/>
      <c r="IEF4584" s="151"/>
      <c r="IEG4584" s="151"/>
      <c r="IEH4584" s="151"/>
      <c r="IEI4584" s="151"/>
      <c r="IEJ4584" s="151"/>
      <c r="IEK4584" s="151"/>
      <c r="IEL4584" s="151"/>
      <c r="IEM4584" s="151"/>
      <c r="IEN4584" s="151"/>
      <c r="IEO4584" s="151"/>
      <c r="IEP4584" s="151"/>
      <c r="IEQ4584" s="151"/>
      <c r="IER4584" s="151"/>
      <c r="IES4584" s="151"/>
      <c r="IET4584" s="151"/>
      <c r="IEU4584" s="151"/>
      <c r="IEV4584" s="151"/>
      <c r="IEW4584" s="151"/>
      <c r="IEX4584" s="151"/>
      <c r="IEY4584" s="151"/>
      <c r="IEZ4584" s="151"/>
      <c r="IFA4584" s="151"/>
      <c r="IFB4584" s="151"/>
      <c r="IFC4584" s="151"/>
      <c r="IFD4584" s="151"/>
      <c r="IFE4584" s="151"/>
      <c r="IFF4584" s="151"/>
      <c r="IFG4584" s="151"/>
      <c r="IFH4584" s="151"/>
      <c r="IFI4584" s="151"/>
      <c r="IFJ4584" s="151"/>
      <c r="IFK4584" s="151"/>
      <c r="IFL4584" s="151"/>
      <c r="IFM4584" s="151"/>
      <c r="IFN4584" s="151"/>
      <c r="IFO4584" s="151"/>
      <c r="IFP4584" s="151"/>
      <c r="IFQ4584" s="151"/>
      <c r="IFR4584" s="151"/>
      <c r="IFS4584" s="151"/>
      <c r="IFT4584" s="151"/>
      <c r="IFU4584" s="151"/>
      <c r="IFV4584" s="151"/>
      <c r="IFW4584" s="151"/>
      <c r="IFX4584" s="151"/>
      <c r="IFY4584" s="151"/>
      <c r="IFZ4584" s="151"/>
      <c r="IGA4584" s="151"/>
      <c r="IGB4584" s="151"/>
      <c r="IGC4584" s="151"/>
      <c r="IGD4584" s="151"/>
      <c r="IGE4584" s="151"/>
      <c r="IGF4584" s="151"/>
      <c r="IGG4584" s="151"/>
      <c r="IGH4584" s="151"/>
      <c r="IGI4584" s="151"/>
      <c r="IGJ4584" s="151"/>
      <c r="IGK4584" s="151"/>
      <c r="IGL4584" s="151"/>
      <c r="IGM4584" s="151"/>
      <c r="IGN4584" s="151"/>
      <c r="IGO4584" s="151"/>
      <c r="IGP4584" s="151"/>
      <c r="IGQ4584" s="151"/>
      <c r="IGR4584" s="151"/>
      <c r="IGS4584" s="151"/>
      <c r="IGT4584" s="151"/>
      <c r="IGU4584" s="151"/>
      <c r="IGV4584" s="151"/>
      <c r="IGW4584" s="151"/>
      <c r="IGX4584" s="151"/>
      <c r="IGY4584" s="151"/>
      <c r="IGZ4584" s="151"/>
      <c r="IHA4584" s="151"/>
      <c r="IHB4584" s="151"/>
      <c r="IHC4584" s="151"/>
      <c r="IHD4584" s="151"/>
      <c r="IHE4584" s="151"/>
      <c r="IHF4584" s="151"/>
      <c r="IHG4584" s="151"/>
      <c r="IHH4584" s="151"/>
      <c r="IHI4584" s="151"/>
      <c r="IHJ4584" s="151"/>
      <c r="IHK4584" s="151"/>
      <c r="IHL4584" s="151"/>
      <c r="IHM4584" s="151"/>
      <c r="IHN4584" s="151"/>
      <c r="IHO4584" s="151"/>
      <c r="IHP4584" s="151"/>
      <c r="IHQ4584" s="151"/>
      <c r="IHR4584" s="151"/>
      <c r="IHS4584" s="151"/>
      <c r="IHT4584" s="151"/>
      <c r="IHU4584" s="151"/>
      <c r="IHV4584" s="151"/>
      <c r="IHW4584" s="151"/>
      <c r="IHX4584" s="151"/>
      <c r="IHY4584" s="151"/>
      <c r="IHZ4584" s="151"/>
      <c r="IIA4584" s="151"/>
      <c r="IIB4584" s="151"/>
      <c r="IIC4584" s="151"/>
      <c r="IID4584" s="151"/>
      <c r="IIE4584" s="151"/>
      <c r="IIF4584" s="151"/>
      <c r="IIG4584" s="151"/>
      <c r="IIH4584" s="151"/>
      <c r="III4584" s="151"/>
      <c r="IIJ4584" s="151"/>
      <c r="IIK4584" s="151"/>
      <c r="IIL4584" s="151"/>
      <c r="IIM4584" s="151"/>
      <c r="IIN4584" s="151"/>
      <c r="IIO4584" s="151"/>
      <c r="IIP4584" s="151"/>
      <c r="IIQ4584" s="151"/>
      <c r="IIR4584" s="151"/>
      <c r="IIS4584" s="151"/>
      <c r="IIT4584" s="151"/>
      <c r="IIU4584" s="151"/>
      <c r="IIV4584" s="151"/>
      <c r="IIW4584" s="151"/>
      <c r="IIX4584" s="151"/>
      <c r="IIY4584" s="151"/>
      <c r="IIZ4584" s="151"/>
      <c r="IJA4584" s="151"/>
      <c r="IJB4584" s="151"/>
      <c r="IJC4584" s="151"/>
      <c r="IJD4584" s="151"/>
      <c r="IJE4584" s="151"/>
      <c r="IJF4584" s="151"/>
      <c r="IJG4584" s="151"/>
      <c r="IJH4584" s="151"/>
      <c r="IJI4584" s="151"/>
      <c r="IJJ4584" s="151"/>
      <c r="IJK4584" s="151"/>
      <c r="IJL4584" s="151"/>
      <c r="IJM4584" s="151"/>
      <c r="IJN4584" s="151"/>
      <c r="IJO4584" s="151"/>
      <c r="IJP4584" s="151"/>
      <c r="IJQ4584" s="151"/>
      <c r="IJR4584" s="151"/>
      <c r="IJS4584" s="151"/>
      <c r="IJT4584" s="151"/>
      <c r="IJU4584" s="151"/>
      <c r="IJV4584" s="151"/>
      <c r="IJW4584" s="151"/>
      <c r="IJX4584" s="151"/>
      <c r="IJY4584" s="151"/>
      <c r="IJZ4584" s="151"/>
      <c r="IKA4584" s="151"/>
      <c r="IKB4584" s="151"/>
      <c r="IKC4584" s="151"/>
      <c r="IKD4584" s="151"/>
      <c r="IKE4584" s="151"/>
      <c r="IKF4584" s="151"/>
      <c r="IKG4584" s="151"/>
      <c r="IKH4584" s="151"/>
      <c r="IKI4584" s="151"/>
      <c r="IKJ4584" s="151"/>
      <c r="IKK4584" s="151"/>
      <c r="IKL4584" s="151"/>
      <c r="IKM4584" s="151"/>
      <c r="IKN4584" s="151"/>
      <c r="IKO4584" s="151"/>
      <c r="IKP4584" s="151"/>
      <c r="IKQ4584" s="151"/>
      <c r="IKR4584" s="151"/>
      <c r="IKS4584" s="151"/>
      <c r="IKT4584" s="151"/>
      <c r="IKU4584" s="151"/>
      <c r="IKV4584" s="151"/>
      <c r="IKW4584" s="151"/>
      <c r="IKX4584" s="151"/>
      <c r="IKY4584" s="151"/>
      <c r="IKZ4584" s="151"/>
      <c r="ILA4584" s="151"/>
      <c r="ILB4584" s="151"/>
      <c r="ILC4584" s="151"/>
      <c r="ILD4584" s="151"/>
      <c r="ILE4584" s="151"/>
      <c r="ILF4584" s="151"/>
      <c r="ILG4584" s="151"/>
      <c r="ILH4584" s="151"/>
      <c r="ILI4584" s="151"/>
      <c r="ILJ4584" s="151"/>
      <c r="ILK4584" s="151"/>
      <c r="ILL4584" s="151"/>
      <c r="ILM4584" s="151"/>
      <c r="ILN4584" s="151"/>
      <c r="ILO4584" s="151"/>
      <c r="ILP4584" s="151"/>
      <c r="ILQ4584" s="151"/>
      <c r="ILR4584" s="151"/>
      <c r="ILS4584" s="151"/>
      <c r="ILT4584" s="151"/>
      <c r="ILU4584" s="151"/>
      <c r="ILV4584" s="151"/>
      <c r="ILW4584" s="151"/>
      <c r="ILX4584" s="151"/>
      <c r="ILY4584" s="151"/>
      <c r="ILZ4584" s="151"/>
      <c r="IMA4584" s="151"/>
      <c r="IMB4584" s="151"/>
      <c r="IMC4584" s="151"/>
      <c r="IMD4584" s="151"/>
      <c r="IME4584" s="151"/>
      <c r="IMF4584" s="151"/>
      <c r="IMG4584" s="151"/>
      <c r="IMH4584" s="151"/>
      <c r="IMI4584" s="151"/>
      <c r="IMJ4584" s="151"/>
      <c r="IMK4584" s="151"/>
      <c r="IML4584" s="151"/>
      <c r="IMM4584" s="151"/>
      <c r="IMN4584" s="151"/>
      <c r="IMO4584" s="151"/>
      <c r="IMP4584" s="151"/>
      <c r="IMQ4584" s="151"/>
      <c r="IMR4584" s="151"/>
      <c r="IMS4584" s="151"/>
      <c r="IMT4584" s="151"/>
      <c r="IMU4584" s="151"/>
      <c r="IMV4584" s="151"/>
      <c r="IMW4584" s="151"/>
      <c r="IMX4584" s="151"/>
      <c r="IMY4584" s="151"/>
      <c r="IMZ4584" s="151"/>
      <c r="INA4584" s="151"/>
      <c r="INB4584" s="151"/>
      <c r="INC4584" s="151"/>
      <c r="IND4584" s="151"/>
      <c r="INE4584" s="151"/>
      <c r="INF4584" s="151"/>
      <c r="ING4584" s="151"/>
      <c r="INH4584" s="151"/>
      <c r="INI4584" s="151"/>
      <c r="INJ4584" s="151"/>
      <c r="INK4584" s="151"/>
      <c r="INL4584" s="151"/>
      <c r="INM4584" s="151"/>
      <c r="INN4584" s="151"/>
      <c r="INO4584" s="151"/>
      <c r="INP4584" s="151"/>
      <c r="INQ4584" s="151"/>
      <c r="INR4584" s="151"/>
      <c r="INS4584" s="151"/>
      <c r="INT4584" s="151"/>
      <c r="INU4584" s="151"/>
      <c r="INV4584" s="151"/>
      <c r="INW4584" s="151"/>
      <c r="INX4584" s="151"/>
      <c r="INY4584" s="151"/>
      <c r="INZ4584" s="151"/>
      <c r="IOA4584" s="151"/>
      <c r="IOB4584" s="151"/>
      <c r="IOC4584" s="151"/>
      <c r="IOD4584" s="151"/>
      <c r="IOE4584" s="151"/>
      <c r="IOF4584" s="151"/>
      <c r="IOG4584" s="151"/>
      <c r="IOH4584" s="151"/>
      <c r="IOI4584" s="151"/>
      <c r="IOJ4584" s="151"/>
      <c r="IOK4584" s="151"/>
      <c r="IOL4584" s="151"/>
      <c r="IOM4584" s="151"/>
      <c r="ION4584" s="151"/>
      <c r="IOO4584" s="151"/>
      <c r="IOP4584" s="151"/>
      <c r="IOQ4584" s="151"/>
      <c r="IOR4584" s="151"/>
      <c r="IOS4584" s="151"/>
      <c r="IOT4584" s="151"/>
      <c r="IOU4584" s="151"/>
      <c r="IOV4584" s="151"/>
      <c r="IOW4584" s="151"/>
      <c r="IOX4584" s="151"/>
      <c r="IOY4584" s="151"/>
      <c r="IOZ4584" s="151"/>
      <c r="IPA4584" s="151"/>
      <c r="IPB4584" s="151"/>
      <c r="IPC4584" s="151"/>
      <c r="IPD4584" s="151"/>
      <c r="IPE4584" s="151"/>
      <c r="IPF4584" s="151"/>
      <c r="IPG4584" s="151"/>
      <c r="IPH4584" s="151"/>
      <c r="IPI4584" s="151"/>
      <c r="IPJ4584" s="151"/>
      <c r="IPK4584" s="151"/>
      <c r="IPL4584" s="151"/>
      <c r="IPM4584" s="151"/>
      <c r="IPN4584" s="151"/>
      <c r="IPO4584" s="151"/>
      <c r="IPP4584" s="151"/>
      <c r="IPQ4584" s="151"/>
      <c r="IPR4584" s="151"/>
      <c r="IPS4584" s="151"/>
      <c r="IPT4584" s="151"/>
      <c r="IPU4584" s="151"/>
      <c r="IPV4584" s="151"/>
      <c r="IPW4584" s="151"/>
      <c r="IPX4584" s="151"/>
      <c r="IPY4584" s="151"/>
      <c r="IPZ4584" s="151"/>
      <c r="IQA4584" s="151"/>
      <c r="IQB4584" s="151"/>
      <c r="IQC4584" s="151"/>
      <c r="IQD4584" s="151"/>
      <c r="IQE4584" s="151"/>
      <c r="IQF4584" s="151"/>
      <c r="IQG4584" s="151"/>
      <c r="IQH4584" s="151"/>
      <c r="IQI4584" s="151"/>
      <c r="IQJ4584" s="151"/>
      <c r="IQK4584" s="151"/>
      <c r="IQL4584" s="151"/>
      <c r="IQM4584" s="151"/>
      <c r="IQN4584" s="151"/>
      <c r="IQO4584" s="151"/>
      <c r="IQP4584" s="151"/>
      <c r="IQQ4584" s="151"/>
      <c r="IQR4584" s="151"/>
      <c r="IQS4584" s="151"/>
      <c r="IQT4584" s="151"/>
      <c r="IQU4584" s="151"/>
      <c r="IQV4584" s="151"/>
      <c r="IQW4584" s="151"/>
      <c r="IQX4584" s="151"/>
      <c r="IQY4584" s="151"/>
      <c r="IQZ4584" s="151"/>
      <c r="IRA4584" s="151"/>
      <c r="IRB4584" s="151"/>
      <c r="IRC4584" s="151"/>
      <c r="IRD4584" s="151"/>
      <c r="IRE4584" s="151"/>
      <c r="IRF4584" s="151"/>
      <c r="IRG4584" s="151"/>
      <c r="IRH4584" s="151"/>
      <c r="IRI4584" s="151"/>
      <c r="IRJ4584" s="151"/>
      <c r="IRK4584" s="151"/>
      <c r="IRL4584" s="151"/>
      <c r="IRM4584" s="151"/>
      <c r="IRN4584" s="151"/>
      <c r="IRO4584" s="151"/>
      <c r="IRP4584" s="151"/>
      <c r="IRQ4584" s="151"/>
      <c r="IRR4584" s="151"/>
      <c r="IRS4584" s="151"/>
      <c r="IRT4584" s="151"/>
      <c r="IRU4584" s="151"/>
      <c r="IRV4584" s="151"/>
      <c r="IRW4584" s="151"/>
      <c r="IRX4584" s="151"/>
      <c r="IRY4584" s="151"/>
      <c r="IRZ4584" s="151"/>
      <c r="ISA4584" s="151"/>
      <c r="ISB4584" s="151"/>
      <c r="ISC4584" s="151"/>
      <c r="ISD4584" s="151"/>
      <c r="ISE4584" s="151"/>
      <c r="ISF4584" s="151"/>
      <c r="ISG4584" s="151"/>
      <c r="ISH4584" s="151"/>
      <c r="ISI4584" s="151"/>
      <c r="ISJ4584" s="151"/>
      <c r="ISK4584" s="151"/>
      <c r="ISL4584" s="151"/>
      <c r="ISM4584" s="151"/>
      <c r="ISN4584" s="151"/>
      <c r="ISO4584" s="151"/>
      <c r="ISP4584" s="151"/>
      <c r="ISQ4584" s="151"/>
      <c r="ISR4584" s="151"/>
      <c r="ISS4584" s="151"/>
      <c r="IST4584" s="151"/>
      <c r="ISU4584" s="151"/>
      <c r="ISV4584" s="151"/>
      <c r="ISW4584" s="151"/>
      <c r="ISX4584" s="151"/>
      <c r="ISY4584" s="151"/>
      <c r="ISZ4584" s="151"/>
      <c r="ITA4584" s="151"/>
      <c r="ITB4584" s="151"/>
      <c r="ITC4584" s="151"/>
      <c r="ITD4584" s="151"/>
      <c r="ITE4584" s="151"/>
      <c r="ITF4584" s="151"/>
      <c r="ITG4584" s="151"/>
      <c r="ITH4584" s="151"/>
      <c r="ITI4584" s="151"/>
      <c r="ITJ4584" s="151"/>
      <c r="ITK4584" s="151"/>
      <c r="ITL4584" s="151"/>
      <c r="ITM4584" s="151"/>
      <c r="ITN4584" s="151"/>
      <c r="ITO4584" s="151"/>
      <c r="ITP4584" s="151"/>
      <c r="ITQ4584" s="151"/>
      <c r="ITR4584" s="151"/>
      <c r="ITS4584" s="151"/>
      <c r="ITT4584" s="151"/>
      <c r="ITU4584" s="151"/>
      <c r="ITV4584" s="151"/>
      <c r="ITW4584" s="151"/>
      <c r="ITX4584" s="151"/>
      <c r="ITY4584" s="151"/>
      <c r="ITZ4584" s="151"/>
      <c r="IUA4584" s="151"/>
      <c r="IUB4584" s="151"/>
      <c r="IUC4584" s="151"/>
      <c r="IUD4584" s="151"/>
      <c r="IUE4584" s="151"/>
      <c r="IUF4584" s="151"/>
      <c r="IUG4584" s="151"/>
      <c r="IUH4584" s="151"/>
      <c r="IUI4584" s="151"/>
      <c r="IUJ4584" s="151"/>
      <c r="IUK4584" s="151"/>
      <c r="IUL4584" s="151"/>
      <c r="IUM4584" s="151"/>
      <c r="IUN4584" s="151"/>
      <c r="IUO4584" s="151"/>
      <c r="IUP4584" s="151"/>
      <c r="IUQ4584" s="151"/>
      <c r="IUR4584" s="151"/>
      <c r="IUS4584" s="151"/>
      <c r="IUT4584" s="151"/>
      <c r="IUU4584" s="151"/>
      <c r="IUV4584" s="151"/>
      <c r="IUW4584" s="151"/>
      <c r="IUX4584" s="151"/>
      <c r="IUY4584" s="151"/>
      <c r="IUZ4584" s="151"/>
      <c r="IVA4584" s="151"/>
      <c r="IVB4584" s="151"/>
      <c r="IVC4584" s="151"/>
      <c r="IVD4584" s="151"/>
      <c r="IVE4584" s="151"/>
      <c r="IVF4584" s="151"/>
      <c r="IVG4584" s="151"/>
      <c r="IVH4584" s="151"/>
      <c r="IVI4584" s="151"/>
      <c r="IVJ4584" s="151"/>
      <c r="IVK4584" s="151"/>
      <c r="IVL4584" s="151"/>
      <c r="IVM4584" s="151"/>
      <c r="IVN4584" s="151"/>
      <c r="IVO4584" s="151"/>
      <c r="IVP4584" s="151"/>
      <c r="IVQ4584" s="151"/>
      <c r="IVR4584" s="151"/>
      <c r="IVS4584" s="151"/>
      <c r="IVT4584" s="151"/>
      <c r="IVU4584" s="151"/>
      <c r="IVV4584" s="151"/>
      <c r="IVW4584" s="151"/>
      <c r="IVX4584" s="151"/>
      <c r="IVY4584" s="151"/>
      <c r="IVZ4584" s="151"/>
      <c r="IWA4584" s="151"/>
      <c r="IWB4584" s="151"/>
      <c r="IWC4584" s="151"/>
      <c r="IWD4584" s="151"/>
      <c r="IWE4584" s="151"/>
      <c r="IWF4584" s="151"/>
      <c r="IWG4584" s="151"/>
      <c r="IWH4584" s="151"/>
      <c r="IWI4584" s="151"/>
      <c r="IWJ4584" s="151"/>
      <c r="IWK4584" s="151"/>
      <c r="IWL4584" s="151"/>
      <c r="IWM4584" s="151"/>
      <c r="IWN4584" s="151"/>
      <c r="IWO4584" s="151"/>
      <c r="IWP4584" s="151"/>
      <c r="IWQ4584" s="151"/>
      <c r="IWR4584" s="151"/>
      <c r="IWS4584" s="151"/>
      <c r="IWT4584" s="151"/>
      <c r="IWU4584" s="151"/>
      <c r="IWV4584" s="151"/>
      <c r="IWW4584" s="151"/>
      <c r="IWX4584" s="151"/>
      <c r="IWY4584" s="151"/>
      <c r="IWZ4584" s="151"/>
      <c r="IXA4584" s="151"/>
      <c r="IXB4584" s="151"/>
      <c r="IXC4584" s="151"/>
      <c r="IXD4584" s="151"/>
      <c r="IXE4584" s="151"/>
      <c r="IXF4584" s="151"/>
      <c r="IXG4584" s="151"/>
      <c r="IXH4584" s="151"/>
      <c r="IXI4584" s="151"/>
      <c r="IXJ4584" s="151"/>
      <c r="IXK4584" s="151"/>
      <c r="IXL4584" s="151"/>
      <c r="IXM4584" s="151"/>
      <c r="IXN4584" s="151"/>
      <c r="IXO4584" s="151"/>
      <c r="IXP4584" s="151"/>
      <c r="IXQ4584" s="151"/>
      <c r="IXR4584" s="151"/>
      <c r="IXS4584" s="151"/>
      <c r="IXT4584" s="151"/>
      <c r="IXU4584" s="151"/>
      <c r="IXV4584" s="151"/>
      <c r="IXW4584" s="151"/>
      <c r="IXX4584" s="151"/>
      <c r="IXY4584" s="151"/>
      <c r="IXZ4584" s="151"/>
      <c r="IYA4584" s="151"/>
      <c r="IYB4584" s="151"/>
      <c r="IYC4584" s="151"/>
      <c r="IYD4584" s="151"/>
      <c r="IYE4584" s="151"/>
      <c r="IYF4584" s="151"/>
      <c r="IYG4584" s="151"/>
      <c r="IYH4584" s="151"/>
      <c r="IYI4584" s="151"/>
      <c r="IYJ4584" s="151"/>
      <c r="IYK4584" s="151"/>
      <c r="IYL4584" s="151"/>
      <c r="IYM4584" s="151"/>
      <c r="IYN4584" s="151"/>
      <c r="IYO4584" s="151"/>
      <c r="IYP4584" s="151"/>
      <c r="IYQ4584" s="151"/>
      <c r="IYR4584" s="151"/>
      <c r="IYS4584" s="151"/>
      <c r="IYT4584" s="151"/>
      <c r="IYU4584" s="151"/>
      <c r="IYV4584" s="151"/>
      <c r="IYW4584" s="151"/>
      <c r="IYX4584" s="151"/>
      <c r="IYY4584" s="151"/>
      <c r="IYZ4584" s="151"/>
      <c r="IZA4584" s="151"/>
      <c r="IZB4584" s="151"/>
      <c r="IZC4584" s="151"/>
      <c r="IZD4584" s="151"/>
      <c r="IZE4584" s="151"/>
      <c r="IZF4584" s="151"/>
      <c r="IZG4584" s="151"/>
      <c r="IZH4584" s="151"/>
      <c r="IZI4584" s="151"/>
      <c r="IZJ4584" s="151"/>
      <c r="IZK4584" s="151"/>
      <c r="IZL4584" s="151"/>
      <c r="IZM4584" s="151"/>
      <c r="IZN4584" s="151"/>
      <c r="IZO4584" s="151"/>
      <c r="IZP4584" s="151"/>
      <c r="IZQ4584" s="151"/>
      <c r="IZR4584" s="151"/>
      <c r="IZS4584" s="151"/>
      <c r="IZT4584" s="151"/>
      <c r="IZU4584" s="151"/>
      <c r="IZV4584" s="151"/>
      <c r="IZW4584" s="151"/>
      <c r="IZX4584" s="151"/>
      <c r="IZY4584" s="151"/>
      <c r="IZZ4584" s="151"/>
      <c r="JAA4584" s="151"/>
      <c r="JAB4584" s="151"/>
      <c r="JAC4584" s="151"/>
      <c r="JAD4584" s="151"/>
      <c r="JAE4584" s="151"/>
      <c r="JAF4584" s="151"/>
      <c r="JAG4584" s="151"/>
      <c r="JAH4584" s="151"/>
      <c r="JAI4584" s="151"/>
      <c r="JAJ4584" s="151"/>
      <c r="JAK4584" s="151"/>
      <c r="JAL4584" s="151"/>
      <c r="JAM4584" s="151"/>
      <c r="JAN4584" s="151"/>
      <c r="JAO4584" s="151"/>
      <c r="JAP4584" s="151"/>
      <c r="JAQ4584" s="151"/>
      <c r="JAR4584" s="151"/>
      <c r="JAS4584" s="151"/>
      <c r="JAT4584" s="151"/>
      <c r="JAU4584" s="151"/>
      <c r="JAV4584" s="151"/>
      <c r="JAW4584" s="151"/>
      <c r="JAX4584" s="151"/>
      <c r="JAY4584" s="151"/>
      <c r="JAZ4584" s="151"/>
      <c r="JBA4584" s="151"/>
      <c r="JBB4584" s="151"/>
      <c r="JBC4584" s="151"/>
      <c r="JBD4584" s="151"/>
      <c r="JBE4584" s="151"/>
      <c r="JBF4584" s="151"/>
      <c r="JBG4584" s="151"/>
      <c r="JBH4584" s="151"/>
      <c r="JBI4584" s="151"/>
      <c r="JBJ4584" s="151"/>
      <c r="JBK4584" s="151"/>
      <c r="JBL4584" s="151"/>
      <c r="JBM4584" s="151"/>
      <c r="JBN4584" s="151"/>
      <c r="JBO4584" s="151"/>
      <c r="JBP4584" s="151"/>
      <c r="JBQ4584" s="151"/>
      <c r="JBR4584" s="151"/>
      <c r="JBS4584" s="151"/>
      <c r="JBT4584" s="151"/>
      <c r="JBU4584" s="151"/>
      <c r="JBV4584" s="151"/>
      <c r="JBW4584" s="151"/>
      <c r="JBX4584" s="151"/>
      <c r="JBY4584" s="151"/>
      <c r="JBZ4584" s="151"/>
      <c r="JCA4584" s="151"/>
      <c r="JCB4584" s="151"/>
      <c r="JCC4584" s="151"/>
      <c r="JCD4584" s="151"/>
      <c r="JCE4584" s="151"/>
      <c r="JCF4584" s="151"/>
      <c r="JCG4584" s="151"/>
      <c r="JCH4584" s="151"/>
      <c r="JCI4584" s="151"/>
      <c r="JCJ4584" s="151"/>
      <c r="JCK4584" s="151"/>
      <c r="JCL4584" s="151"/>
      <c r="JCM4584" s="151"/>
      <c r="JCN4584" s="151"/>
      <c r="JCO4584" s="151"/>
      <c r="JCP4584" s="151"/>
      <c r="JCQ4584" s="151"/>
      <c r="JCR4584" s="151"/>
      <c r="JCS4584" s="151"/>
      <c r="JCT4584" s="151"/>
      <c r="JCU4584" s="151"/>
      <c r="JCV4584" s="151"/>
      <c r="JCW4584" s="151"/>
      <c r="JCX4584" s="151"/>
      <c r="JCY4584" s="151"/>
      <c r="JCZ4584" s="151"/>
      <c r="JDA4584" s="151"/>
      <c r="JDB4584" s="151"/>
      <c r="JDC4584" s="151"/>
      <c r="JDD4584" s="151"/>
      <c r="JDE4584" s="151"/>
      <c r="JDF4584" s="151"/>
      <c r="JDG4584" s="151"/>
      <c r="JDH4584" s="151"/>
      <c r="JDI4584" s="151"/>
      <c r="JDJ4584" s="151"/>
      <c r="JDK4584" s="151"/>
      <c r="JDL4584" s="151"/>
      <c r="JDM4584" s="151"/>
      <c r="JDN4584" s="151"/>
      <c r="JDO4584" s="151"/>
      <c r="JDP4584" s="151"/>
      <c r="JDQ4584" s="151"/>
      <c r="JDR4584" s="151"/>
      <c r="JDS4584" s="151"/>
      <c r="JDT4584" s="151"/>
      <c r="JDU4584" s="151"/>
      <c r="JDV4584" s="151"/>
      <c r="JDW4584" s="151"/>
      <c r="JDX4584" s="151"/>
      <c r="JDY4584" s="151"/>
      <c r="JDZ4584" s="151"/>
      <c r="JEA4584" s="151"/>
      <c r="JEB4584" s="151"/>
      <c r="JEC4584" s="151"/>
      <c r="JED4584" s="151"/>
      <c r="JEE4584" s="151"/>
      <c r="JEF4584" s="151"/>
      <c r="JEG4584" s="151"/>
      <c r="JEH4584" s="151"/>
      <c r="JEI4584" s="151"/>
      <c r="JEJ4584" s="151"/>
      <c r="JEK4584" s="151"/>
      <c r="JEL4584" s="151"/>
      <c r="JEM4584" s="151"/>
      <c r="JEN4584" s="151"/>
      <c r="JEO4584" s="151"/>
      <c r="JEP4584" s="151"/>
      <c r="JEQ4584" s="151"/>
      <c r="JER4584" s="151"/>
      <c r="JES4584" s="151"/>
      <c r="JET4584" s="151"/>
      <c r="JEU4584" s="151"/>
      <c r="JEV4584" s="151"/>
      <c r="JEW4584" s="151"/>
      <c r="JEX4584" s="151"/>
      <c r="JEY4584" s="151"/>
      <c r="JEZ4584" s="151"/>
      <c r="JFA4584" s="151"/>
      <c r="JFB4584" s="151"/>
      <c r="JFC4584" s="151"/>
      <c r="JFD4584" s="151"/>
      <c r="JFE4584" s="151"/>
      <c r="JFF4584" s="151"/>
      <c r="JFG4584" s="151"/>
      <c r="JFH4584" s="151"/>
      <c r="JFI4584" s="151"/>
      <c r="JFJ4584" s="151"/>
      <c r="JFK4584" s="151"/>
      <c r="JFL4584" s="151"/>
      <c r="JFM4584" s="151"/>
      <c r="JFN4584" s="151"/>
      <c r="JFO4584" s="151"/>
      <c r="JFP4584" s="151"/>
      <c r="JFQ4584" s="151"/>
      <c r="JFR4584" s="151"/>
      <c r="JFS4584" s="151"/>
      <c r="JFT4584" s="151"/>
      <c r="JFU4584" s="151"/>
      <c r="JFV4584" s="151"/>
      <c r="JFW4584" s="151"/>
      <c r="JFX4584" s="151"/>
      <c r="JFY4584" s="151"/>
      <c r="JFZ4584" s="151"/>
      <c r="JGA4584" s="151"/>
      <c r="JGB4584" s="151"/>
      <c r="JGC4584" s="151"/>
      <c r="JGD4584" s="151"/>
      <c r="JGE4584" s="151"/>
      <c r="JGF4584" s="151"/>
      <c r="JGG4584" s="151"/>
      <c r="JGH4584" s="151"/>
      <c r="JGI4584" s="151"/>
      <c r="JGJ4584" s="151"/>
      <c r="JGK4584" s="151"/>
      <c r="JGL4584" s="151"/>
      <c r="JGM4584" s="151"/>
      <c r="JGN4584" s="151"/>
      <c r="JGO4584" s="151"/>
      <c r="JGP4584" s="151"/>
      <c r="JGQ4584" s="151"/>
      <c r="JGR4584" s="151"/>
      <c r="JGS4584" s="151"/>
      <c r="JGT4584" s="151"/>
      <c r="JGU4584" s="151"/>
      <c r="JGV4584" s="151"/>
      <c r="JGW4584" s="151"/>
      <c r="JGX4584" s="151"/>
      <c r="JGY4584" s="151"/>
      <c r="JGZ4584" s="151"/>
      <c r="JHA4584" s="151"/>
      <c r="JHB4584" s="151"/>
      <c r="JHC4584" s="151"/>
      <c r="JHD4584" s="151"/>
      <c r="JHE4584" s="151"/>
      <c r="JHF4584" s="151"/>
      <c r="JHG4584" s="151"/>
      <c r="JHH4584" s="151"/>
      <c r="JHI4584" s="151"/>
      <c r="JHJ4584" s="151"/>
      <c r="JHK4584" s="151"/>
      <c r="JHL4584" s="151"/>
      <c r="JHM4584" s="151"/>
      <c r="JHN4584" s="151"/>
      <c r="JHO4584" s="151"/>
      <c r="JHP4584" s="151"/>
      <c r="JHQ4584" s="151"/>
      <c r="JHR4584" s="151"/>
      <c r="JHS4584" s="151"/>
      <c r="JHT4584" s="151"/>
      <c r="JHU4584" s="151"/>
      <c r="JHV4584" s="151"/>
      <c r="JHW4584" s="151"/>
      <c r="JHX4584" s="151"/>
      <c r="JHY4584" s="151"/>
      <c r="JHZ4584" s="151"/>
      <c r="JIA4584" s="151"/>
      <c r="JIB4584" s="151"/>
      <c r="JIC4584" s="151"/>
      <c r="JID4584" s="151"/>
      <c r="JIE4584" s="151"/>
      <c r="JIF4584" s="151"/>
      <c r="JIG4584" s="151"/>
      <c r="JIH4584" s="151"/>
      <c r="JII4584" s="151"/>
      <c r="JIJ4584" s="151"/>
      <c r="JIK4584" s="151"/>
      <c r="JIL4584" s="151"/>
      <c r="JIM4584" s="151"/>
      <c r="JIN4584" s="151"/>
      <c r="JIO4584" s="151"/>
      <c r="JIP4584" s="151"/>
      <c r="JIQ4584" s="151"/>
      <c r="JIR4584" s="151"/>
      <c r="JIS4584" s="151"/>
      <c r="JIT4584" s="151"/>
      <c r="JIU4584" s="151"/>
      <c r="JIV4584" s="151"/>
      <c r="JIW4584" s="151"/>
      <c r="JIX4584" s="151"/>
      <c r="JIY4584" s="151"/>
      <c r="JIZ4584" s="151"/>
      <c r="JJA4584" s="151"/>
      <c r="JJB4584" s="151"/>
      <c r="JJC4584" s="151"/>
      <c r="JJD4584" s="151"/>
      <c r="JJE4584" s="151"/>
      <c r="JJF4584" s="151"/>
      <c r="JJG4584" s="151"/>
      <c r="JJH4584" s="151"/>
      <c r="JJI4584" s="151"/>
      <c r="JJJ4584" s="151"/>
      <c r="JJK4584" s="151"/>
      <c r="JJL4584" s="151"/>
      <c r="JJM4584" s="151"/>
      <c r="JJN4584" s="151"/>
      <c r="JJO4584" s="151"/>
      <c r="JJP4584" s="151"/>
      <c r="JJQ4584" s="151"/>
      <c r="JJR4584" s="151"/>
      <c r="JJS4584" s="151"/>
      <c r="JJT4584" s="151"/>
      <c r="JJU4584" s="151"/>
      <c r="JJV4584" s="151"/>
      <c r="JJW4584" s="151"/>
      <c r="JJX4584" s="151"/>
      <c r="JJY4584" s="151"/>
      <c r="JJZ4584" s="151"/>
      <c r="JKA4584" s="151"/>
      <c r="JKB4584" s="151"/>
      <c r="JKC4584" s="151"/>
      <c r="JKD4584" s="151"/>
      <c r="JKE4584" s="151"/>
      <c r="JKF4584" s="151"/>
      <c r="JKG4584" s="151"/>
      <c r="JKH4584" s="151"/>
      <c r="JKI4584" s="151"/>
      <c r="JKJ4584" s="151"/>
      <c r="JKK4584" s="151"/>
      <c r="JKL4584" s="151"/>
      <c r="JKM4584" s="151"/>
      <c r="JKN4584" s="151"/>
      <c r="JKO4584" s="151"/>
      <c r="JKP4584" s="151"/>
      <c r="JKQ4584" s="151"/>
      <c r="JKR4584" s="151"/>
      <c r="JKS4584" s="151"/>
      <c r="JKT4584" s="151"/>
      <c r="JKU4584" s="151"/>
      <c r="JKV4584" s="151"/>
      <c r="JKW4584" s="151"/>
      <c r="JKX4584" s="151"/>
      <c r="JKY4584" s="151"/>
      <c r="JKZ4584" s="151"/>
      <c r="JLA4584" s="151"/>
      <c r="JLB4584" s="151"/>
      <c r="JLC4584" s="151"/>
      <c r="JLD4584" s="151"/>
      <c r="JLE4584" s="151"/>
      <c r="JLF4584" s="151"/>
      <c r="JLG4584" s="151"/>
      <c r="JLH4584" s="151"/>
      <c r="JLI4584" s="151"/>
      <c r="JLJ4584" s="151"/>
      <c r="JLK4584" s="151"/>
      <c r="JLL4584" s="151"/>
      <c r="JLM4584" s="151"/>
      <c r="JLN4584" s="151"/>
      <c r="JLO4584" s="151"/>
      <c r="JLP4584" s="151"/>
      <c r="JLQ4584" s="151"/>
      <c r="JLR4584" s="151"/>
      <c r="JLS4584" s="151"/>
      <c r="JLT4584" s="151"/>
      <c r="JLU4584" s="151"/>
      <c r="JLV4584" s="151"/>
      <c r="JLW4584" s="151"/>
      <c r="JLX4584" s="151"/>
      <c r="JLY4584" s="151"/>
      <c r="JLZ4584" s="151"/>
      <c r="JMA4584" s="151"/>
      <c r="JMB4584" s="151"/>
      <c r="JMC4584" s="151"/>
      <c r="JMD4584" s="151"/>
      <c r="JME4584" s="151"/>
      <c r="JMF4584" s="151"/>
      <c r="JMG4584" s="151"/>
      <c r="JMH4584" s="151"/>
      <c r="JMI4584" s="151"/>
      <c r="JMJ4584" s="151"/>
      <c r="JMK4584" s="151"/>
      <c r="JML4584" s="151"/>
      <c r="JMM4584" s="151"/>
      <c r="JMN4584" s="151"/>
      <c r="JMO4584" s="151"/>
      <c r="JMP4584" s="151"/>
      <c r="JMQ4584" s="151"/>
      <c r="JMR4584" s="151"/>
      <c r="JMS4584" s="151"/>
      <c r="JMT4584" s="151"/>
      <c r="JMU4584" s="151"/>
      <c r="JMV4584" s="151"/>
      <c r="JMW4584" s="151"/>
      <c r="JMX4584" s="151"/>
      <c r="JMY4584" s="151"/>
      <c r="JMZ4584" s="151"/>
      <c r="JNA4584" s="151"/>
      <c r="JNB4584" s="151"/>
      <c r="JNC4584" s="151"/>
      <c r="JND4584" s="151"/>
      <c r="JNE4584" s="151"/>
      <c r="JNF4584" s="151"/>
      <c r="JNG4584" s="151"/>
      <c r="JNH4584" s="151"/>
      <c r="JNI4584" s="151"/>
      <c r="JNJ4584" s="151"/>
      <c r="JNK4584" s="151"/>
      <c r="JNL4584" s="151"/>
      <c r="JNM4584" s="151"/>
      <c r="JNN4584" s="151"/>
      <c r="JNO4584" s="151"/>
      <c r="JNP4584" s="151"/>
      <c r="JNQ4584" s="151"/>
      <c r="JNR4584" s="151"/>
      <c r="JNS4584" s="151"/>
      <c r="JNT4584" s="151"/>
      <c r="JNU4584" s="151"/>
      <c r="JNV4584" s="151"/>
      <c r="JNW4584" s="151"/>
      <c r="JNX4584" s="151"/>
      <c r="JNY4584" s="151"/>
      <c r="JNZ4584" s="151"/>
      <c r="JOA4584" s="151"/>
      <c r="JOB4584" s="151"/>
      <c r="JOC4584" s="151"/>
      <c r="JOD4584" s="151"/>
      <c r="JOE4584" s="151"/>
      <c r="JOF4584" s="151"/>
      <c r="JOG4584" s="151"/>
      <c r="JOH4584" s="151"/>
      <c r="JOI4584" s="151"/>
      <c r="JOJ4584" s="151"/>
      <c r="JOK4584" s="151"/>
      <c r="JOL4584" s="151"/>
      <c r="JOM4584" s="151"/>
      <c r="JON4584" s="151"/>
      <c r="JOO4584" s="151"/>
      <c r="JOP4584" s="151"/>
      <c r="JOQ4584" s="151"/>
      <c r="JOR4584" s="151"/>
      <c r="JOS4584" s="151"/>
      <c r="JOT4584" s="151"/>
      <c r="JOU4584" s="151"/>
      <c r="JOV4584" s="151"/>
      <c r="JOW4584" s="151"/>
      <c r="JOX4584" s="151"/>
      <c r="JOY4584" s="151"/>
      <c r="JOZ4584" s="151"/>
      <c r="JPA4584" s="151"/>
      <c r="JPB4584" s="151"/>
      <c r="JPC4584" s="151"/>
      <c r="JPD4584" s="151"/>
      <c r="JPE4584" s="151"/>
      <c r="JPF4584" s="151"/>
      <c r="JPG4584" s="151"/>
      <c r="JPH4584" s="151"/>
      <c r="JPI4584" s="151"/>
      <c r="JPJ4584" s="151"/>
      <c r="JPK4584" s="151"/>
      <c r="JPL4584" s="151"/>
      <c r="JPM4584" s="151"/>
      <c r="JPN4584" s="151"/>
      <c r="JPO4584" s="151"/>
      <c r="JPP4584" s="151"/>
      <c r="JPQ4584" s="151"/>
      <c r="JPR4584" s="151"/>
      <c r="JPS4584" s="151"/>
      <c r="JPT4584" s="151"/>
      <c r="JPU4584" s="151"/>
      <c r="JPV4584" s="151"/>
      <c r="JPW4584" s="151"/>
      <c r="JPX4584" s="151"/>
      <c r="JPY4584" s="151"/>
      <c r="JPZ4584" s="151"/>
      <c r="JQA4584" s="151"/>
      <c r="JQB4584" s="151"/>
      <c r="JQC4584" s="151"/>
      <c r="JQD4584" s="151"/>
      <c r="JQE4584" s="151"/>
      <c r="JQF4584" s="151"/>
      <c r="JQG4584" s="151"/>
      <c r="JQH4584" s="151"/>
      <c r="JQI4584" s="151"/>
      <c r="JQJ4584" s="151"/>
      <c r="JQK4584" s="151"/>
      <c r="JQL4584" s="151"/>
      <c r="JQM4584" s="151"/>
      <c r="JQN4584" s="151"/>
      <c r="JQO4584" s="151"/>
      <c r="JQP4584" s="151"/>
      <c r="JQQ4584" s="151"/>
      <c r="JQR4584" s="151"/>
      <c r="JQS4584" s="151"/>
      <c r="JQT4584" s="151"/>
      <c r="JQU4584" s="151"/>
      <c r="JQV4584" s="151"/>
      <c r="JQW4584" s="151"/>
      <c r="JQX4584" s="151"/>
      <c r="JQY4584" s="151"/>
      <c r="JQZ4584" s="151"/>
      <c r="JRA4584" s="151"/>
      <c r="JRB4584" s="151"/>
      <c r="JRC4584" s="151"/>
      <c r="JRD4584" s="151"/>
      <c r="JRE4584" s="151"/>
      <c r="JRF4584" s="151"/>
      <c r="JRG4584" s="151"/>
      <c r="JRH4584" s="151"/>
      <c r="JRI4584" s="151"/>
      <c r="JRJ4584" s="151"/>
      <c r="JRK4584" s="151"/>
      <c r="JRL4584" s="151"/>
      <c r="JRM4584" s="151"/>
      <c r="JRN4584" s="151"/>
      <c r="JRO4584" s="151"/>
      <c r="JRP4584" s="151"/>
      <c r="JRQ4584" s="151"/>
      <c r="JRR4584" s="151"/>
      <c r="JRS4584" s="151"/>
      <c r="JRT4584" s="151"/>
      <c r="JRU4584" s="151"/>
      <c r="JRV4584" s="151"/>
      <c r="JRW4584" s="151"/>
      <c r="JRX4584" s="151"/>
      <c r="JRY4584" s="151"/>
      <c r="JRZ4584" s="151"/>
      <c r="JSA4584" s="151"/>
      <c r="JSB4584" s="151"/>
      <c r="JSC4584" s="151"/>
      <c r="JSD4584" s="151"/>
      <c r="JSE4584" s="151"/>
      <c r="JSF4584" s="151"/>
      <c r="JSG4584" s="151"/>
      <c r="JSH4584" s="151"/>
      <c r="JSI4584" s="151"/>
      <c r="JSJ4584" s="151"/>
      <c r="JSK4584" s="151"/>
      <c r="JSL4584" s="151"/>
      <c r="JSM4584" s="151"/>
      <c r="JSN4584" s="151"/>
      <c r="JSO4584" s="151"/>
      <c r="JSP4584" s="151"/>
      <c r="JSQ4584" s="151"/>
      <c r="JSR4584" s="151"/>
      <c r="JSS4584" s="151"/>
      <c r="JST4584" s="151"/>
      <c r="JSU4584" s="151"/>
      <c r="JSV4584" s="151"/>
      <c r="JSW4584" s="151"/>
      <c r="JSX4584" s="151"/>
      <c r="JSY4584" s="151"/>
      <c r="JSZ4584" s="151"/>
      <c r="JTA4584" s="151"/>
      <c r="JTB4584" s="151"/>
      <c r="JTC4584" s="151"/>
      <c r="JTD4584" s="151"/>
      <c r="JTE4584" s="151"/>
      <c r="JTF4584" s="151"/>
      <c r="JTG4584" s="151"/>
      <c r="JTH4584" s="151"/>
      <c r="JTI4584" s="151"/>
      <c r="JTJ4584" s="151"/>
      <c r="JTK4584" s="151"/>
      <c r="JTL4584" s="151"/>
      <c r="JTM4584" s="151"/>
      <c r="JTN4584" s="151"/>
      <c r="JTO4584" s="151"/>
      <c r="JTP4584" s="151"/>
      <c r="JTQ4584" s="151"/>
      <c r="JTR4584" s="151"/>
      <c r="JTS4584" s="151"/>
      <c r="JTT4584" s="151"/>
      <c r="JTU4584" s="151"/>
      <c r="JTV4584" s="151"/>
      <c r="JTW4584" s="151"/>
      <c r="JTX4584" s="151"/>
      <c r="JTY4584" s="151"/>
      <c r="JTZ4584" s="151"/>
      <c r="JUA4584" s="151"/>
      <c r="JUB4584" s="151"/>
      <c r="JUC4584" s="151"/>
      <c r="JUD4584" s="151"/>
      <c r="JUE4584" s="151"/>
      <c r="JUF4584" s="151"/>
      <c r="JUG4584" s="151"/>
      <c r="JUH4584" s="151"/>
      <c r="JUI4584" s="151"/>
      <c r="JUJ4584" s="151"/>
      <c r="JUK4584" s="151"/>
      <c r="JUL4584" s="151"/>
      <c r="JUM4584" s="151"/>
      <c r="JUN4584" s="151"/>
      <c r="JUO4584" s="151"/>
      <c r="JUP4584" s="151"/>
      <c r="JUQ4584" s="151"/>
      <c r="JUR4584" s="151"/>
      <c r="JUS4584" s="151"/>
      <c r="JUT4584" s="151"/>
      <c r="JUU4584" s="151"/>
      <c r="JUV4584" s="151"/>
      <c r="JUW4584" s="151"/>
      <c r="JUX4584" s="151"/>
      <c r="JUY4584" s="151"/>
      <c r="JUZ4584" s="151"/>
      <c r="JVA4584" s="151"/>
      <c r="JVB4584" s="151"/>
      <c r="JVC4584" s="151"/>
      <c r="JVD4584" s="151"/>
      <c r="JVE4584" s="151"/>
      <c r="JVF4584" s="151"/>
      <c r="JVG4584" s="151"/>
      <c r="JVH4584" s="151"/>
      <c r="JVI4584" s="151"/>
      <c r="JVJ4584" s="151"/>
      <c r="JVK4584" s="151"/>
      <c r="JVL4584" s="151"/>
      <c r="JVM4584" s="151"/>
      <c r="JVN4584" s="151"/>
      <c r="JVO4584" s="151"/>
      <c r="JVP4584" s="151"/>
      <c r="JVQ4584" s="151"/>
      <c r="JVR4584" s="151"/>
      <c r="JVS4584" s="151"/>
      <c r="JVT4584" s="151"/>
      <c r="JVU4584" s="151"/>
      <c r="JVV4584" s="151"/>
      <c r="JVW4584" s="151"/>
      <c r="JVX4584" s="151"/>
      <c r="JVY4584" s="151"/>
      <c r="JVZ4584" s="151"/>
      <c r="JWA4584" s="151"/>
      <c r="JWB4584" s="151"/>
      <c r="JWC4584" s="151"/>
      <c r="JWD4584" s="151"/>
      <c r="JWE4584" s="151"/>
      <c r="JWF4584" s="151"/>
      <c r="JWG4584" s="151"/>
      <c r="JWH4584" s="151"/>
      <c r="JWI4584" s="151"/>
      <c r="JWJ4584" s="151"/>
      <c r="JWK4584" s="151"/>
      <c r="JWL4584" s="151"/>
      <c r="JWM4584" s="151"/>
      <c r="JWN4584" s="151"/>
      <c r="JWO4584" s="151"/>
      <c r="JWP4584" s="151"/>
      <c r="JWQ4584" s="151"/>
      <c r="JWR4584" s="151"/>
      <c r="JWS4584" s="151"/>
      <c r="JWT4584" s="151"/>
      <c r="JWU4584" s="151"/>
      <c r="JWV4584" s="151"/>
      <c r="JWW4584" s="151"/>
      <c r="JWX4584" s="151"/>
      <c r="JWY4584" s="151"/>
      <c r="JWZ4584" s="151"/>
      <c r="JXA4584" s="151"/>
      <c r="JXB4584" s="151"/>
      <c r="JXC4584" s="151"/>
      <c r="JXD4584" s="151"/>
      <c r="JXE4584" s="151"/>
      <c r="JXF4584" s="151"/>
      <c r="JXG4584" s="151"/>
      <c r="JXH4584" s="151"/>
      <c r="JXI4584" s="151"/>
      <c r="JXJ4584" s="151"/>
      <c r="JXK4584" s="151"/>
      <c r="JXL4584" s="151"/>
      <c r="JXM4584" s="151"/>
      <c r="JXN4584" s="151"/>
      <c r="JXO4584" s="151"/>
      <c r="JXP4584" s="151"/>
      <c r="JXQ4584" s="151"/>
      <c r="JXR4584" s="151"/>
      <c r="JXS4584" s="151"/>
      <c r="JXT4584" s="151"/>
      <c r="JXU4584" s="151"/>
      <c r="JXV4584" s="151"/>
      <c r="JXW4584" s="151"/>
      <c r="JXX4584" s="151"/>
      <c r="JXY4584" s="151"/>
      <c r="JXZ4584" s="151"/>
      <c r="JYA4584" s="151"/>
      <c r="JYB4584" s="151"/>
      <c r="JYC4584" s="151"/>
      <c r="JYD4584" s="151"/>
      <c r="JYE4584" s="151"/>
      <c r="JYF4584" s="151"/>
      <c r="JYG4584" s="151"/>
      <c r="JYH4584" s="151"/>
      <c r="JYI4584" s="151"/>
      <c r="JYJ4584" s="151"/>
      <c r="JYK4584" s="151"/>
      <c r="JYL4584" s="151"/>
      <c r="JYM4584" s="151"/>
      <c r="JYN4584" s="151"/>
      <c r="JYO4584" s="151"/>
      <c r="JYP4584" s="151"/>
      <c r="JYQ4584" s="151"/>
      <c r="JYR4584" s="151"/>
      <c r="JYS4584" s="151"/>
      <c r="JYT4584" s="151"/>
      <c r="JYU4584" s="151"/>
      <c r="JYV4584" s="151"/>
      <c r="JYW4584" s="151"/>
      <c r="JYX4584" s="151"/>
      <c r="JYY4584" s="151"/>
      <c r="JYZ4584" s="151"/>
      <c r="JZA4584" s="151"/>
      <c r="JZB4584" s="151"/>
      <c r="JZC4584" s="151"/>
      <c r="JZD4584" s="151"/>
      <c r="JZE4584" s="151"/>
      <c r="JZF4584" s="151"/>
      <c r="JZG4584" s="151"/>
      <c r="JZH4584" s="151"/>
      <c r="JZI4584" s="151"/>
      <c r="JZJ4584" s="151"/>
      <c r="JZK4584" s="151"/>
      <c r="JZL4584" s="151"/>
      <c r="JZM4584" s="151"/>
      <c r="JZN4584" s="151"/>
      <c r="JZO4584" s="151"/>
      <c r="JZP4584" s="151"/>
      <c r="JZQ4584" s="151"/>
      <c r="JZR4584" s="151"/>
      <c r="JZS4584" s="151"/>
      <c r="JZT4584" s="151"/>
      <c r="JZU4584" s="151"/>
      <c r="JZV4584" s="151"/>
      <c r="JZW4584" s="151"/>
      <c r="JZX4584" s="151"/>
      <c r="JZY4584" s="151"/>
      <c r="JZZ4584" s="151"/>
      <c r="KAA4584" s="151"/>
      <c r="KAB4584" s="151"/>
      <c r="KAC4584" s="151"/>
      <c r="KAD4584" s="151"/>
      <c r="KAE4584" s="151"/>
      <c r="KAF4584" s="151"/>
      <c r="KAG4584" s="151"/>
      <c r="KAH4584" s="151"/>
      <c r="KAI4584" s="151"/>
      <c r="KAJ4584" s="151"/>
      <c r="KAK4584" s="151"/>
      <c r="KAL4584" s="151"/>
      <c r="KAM4584" s="151"/>
      <c r="KAN4584" s="151"/>
      <c r="KAO4584" s="151"/>
      <c r="KAP4584" s="151"/>
      <c r="KAQ4584" s="151"/>
      <c r="KAR4584" s="151"/>
      <c r="KAS4584" s="151"/>
      <c r="KAT4584" s="151"/>
      <c r="KAU4584" s="151"/>
      <c r="KAV4584" s="151"/>
      <c r="KAW4584" s="151"/>
      <c r="KAX4584" s="151"/>
      <c r="KAY4584" s="151"/>
      <c r="KAZ4584" s="151"/>
      <c r="KBA4584" s="151"/>
      <c r="KBB4584" s="151"/>
      <c r="KBC4584" s="151"/>
      <c r="KBD4584" s="151"/>
      <c r="KBE4584" s="151"/>
      <c r="KBF4584" s="151"/>
      <c r="KBG4584" s="151"/>
      <c r="KBH4584" s="151"/>
      <c r="KBI4584" s="151"/>
      <c r="KBJ4584" s="151"/>
      <c r="KBK4584" s="151"/>
      <c r="KBL4584" s="151"/>
      <c r="KBM4584" s="151"/>
      <c r="KBN4584" s="151"/>
      <c r="KBO4584" s="151"/>
      <c r="KBP4584" s="151"/>
      <c r="KBQ4584" s="151"/>
      <c r="KBR4584" s="151"/>
      <c r="KBS4584" s="151"/>
      <c r="KBT4584" s="151"/>
      <c r="KBU4584" s="151"/>
      <c r="KBV4584" s="151"/>
      <c r="KBW4584" s="151"/>
      <c r="KBX4584" s="151"/>
      <c r="KBY4584" s="151"/>
      <c r="KBZ4584" s="151"/>
      <c r="KCA4584" s="151"/>
      <c r="KCB4584" s="151"/>
      <c r="KCC4584" s="151"/>
      <c r="KCD4584" s="151"/>
      <c r="KCE4584" s="151"/>
      <c r="KCF4584" s="151"/>
      <c r="KCG4584" s="151"/>
      <c r="KCH4584" s="151"/>
      <c r="KCI4584" s="151"/>
      <c r="KCJ4584" s="151"/>
      <c r="KCK4584" s="151"/>
      <c r="KCL4584" s="151"/>
      <c r="KCM4584" s="151"/>
      <c r="KCN4584" s="151"/>
      <c r="KCO4584" s="151"/>
      <c r="KCP4584" s="151"/>
      <c r="KCQ4584" s="151"/>
      <c r="KCR4584" s="151"/>
      <c r="KCS4584" s="151"/>
      <c r="KCT4584" s="151"/>
      <c r="KCU4584" s="151"/>
      <c r="KCV4584" s="151"/>
      <c r="KCW4584" s="151"/>
      <c r="KCX4584" s="151"/>
      <c r="KCY4584" s="151"/>
      <c r="KCZ4584" s="151"/>
      <c r="KDA4584" s="151"/>
      <c r="KDB4584" s="151"/>
      <c r="KDC4584" s="151"/>
      <c r="KDD4584" s="151"/>
      <c r="KDE4584" s="151"/>
      <c r="KDF4584" s="151"/>
      <c r="KDG4584" s="151"/>
      <c r="KDH4584" s="151"/>
      <c r="KDI4584" s="151"/>
      <c r="KDJ4584" s="151"/>
      <c r="KDK4584" s="151"/>
      <c r="KDL4584" s="151"/>
      <c r="KDM4584" s="151"/>
      <c r="KDN4584" s="151"/>
      <c r="KDO4584" s="151"/>
      <c r="KDP4584" s="151"/>
      <c r="KDQ4584" s="151"/>
      <c r="KDR4584" s="151"/>
      <c r="KDS4584" s="151"/>
      <c r="KDT4584" s="151"/>
      <c r="KDU4584" s="151"/>
      <c r="KDV4584" s="151"/>
      <c r="KDW4584" s="151"/>
      <c r="KDX4584" s="151"/>
      <c r="KDY4584" s="151"/>
      <c r="KDZ4584" s="151"/>
      <c r="KEA4584" s="151"/>
      <c r="KEB4584" s="151"/>
      <c r="KEC4584" s="151"/>
      <c r="KED4584" s="151"/>
      <c r="KEE4584" s="151"/>
      <c r="KEF4584" s="151"/>
      <c r="KEG4584" s="151"/>
      <c r="KEH4584" s="151"/>
      <c r="KEI4584" s="151"/>
      <c r="KEJ4584" s="151"/>
      <c r="KEK4584" s="151"/>
      <c r="KEL4584" s="151"/>
      <c r="KEM4584" s="151"/>
      <c r="KEN4584" s="151"/>
      <c r="KEO4584" s="151"/>
      <c r="KEP4584" s="151"/>
      <c r="KEQ4584" s="151"/>
      <c r="KER4584" s="151"/>
      <c r="KES4584" s="151"/>
      <c r="KET4584" s="151"/>
      <c r="KEU4584" s="151"/>
      <c r="KEV4584" s="151"/>
      <c r="KEW4584" s="151"/>
      <c r="KEX4584" s="151"/>
      <c r="KEY4584" s="151"/>
      <c r="KEZ4584" s="151"/>
      <c r="KFA4584" s="151"/>
      <c r="KFB4584" s="151"/>
      <c r="KFC4584" s="151"/>
      <c r="KFD4584" s="151"/>
      <c r="KFE4584" s="151"/>
      <c r="KFF4584" s="151"/>
      <c r="KFG4584" s="151"/>
      <c r="KFH4584" s="151"/>
      <c r="KFI4584" s="151"/>
      <c r="KFJ4584" s="151"/>
      <c r="KFK4584" s="151"/>
      <c r="KFL4584" s="151"/>
      <c r="KFM4584" s="151"/>
      <c r="KFN4584" s="151"/>
      <c r="KFO4584" s="151"/>
      <c r="KFP4584" s="151"/>
      <c r="KFQ4584" s="151"/>
      <c r="KFR4584" s="151"/>
      <c r="KFS4584" s="151"/>
      <c r="KFT4584" s="151"/>
      <c r="KFU4584" s="151"/>
      <c r="KFV4584" s="151"/>
      <c r="KFW4584" s="151"/>
      <c r="KFX4584" s="151"/>
      <c r="KFY4584" s="151"/>
      <c r="KFZ4584" s="151"/>
      <c r="KGA4584" s="151"/>
      <c r="KGB4584" s="151"/>
      <c r="KGC4584" s="151"/>
      <c r="KGD4584" s="151"/>
      <c r="KGE4584" s="151"/>
      <c r="KGF4584" s="151"/>
      <c r="KGG4584" s="151"/>
      <c r="KGH4584" s="151"/>
      <c r="KGI4584" s="151"/>
      <c r="KGJ4584" s="151"/>
      <c r="KGK4584" s="151"/>
      <c r="KGL4584" s="151"/>
      <c r="KGM4584" s="151"/>
      <c r="KGN4584" s="151"/>
      <c r="KGO4584" s="151"/>
      <c r="KGP4584" s="151"/>
      <c r="KGQ4584" s="151"/>
      <c r="KGR4584" s="151"/>
      <c r="KGS4584" s="151"/>
      <c r="KGT4584" s="151"/>
      <c r="KGU4584" s="151"/>
      <c r="KGV4584" s="151"/>
      <c r="KGW4584" s="151"/>
      <c r="KGX4584" s="151"/>
      <c r="KGY4584" s="151"/>
      <c r="KGZ4584" s="151"/>
      <c r="KHA4584" s="151"/>
      <c r="KHB4584" s="151"/>
      <c r="KHC4584" s="151"/>
      <c r="KHD4584" s="151"/>
      <c r="KHE4584" s="151"/>
      <c r="KHF4584" s="151"/>
      <c r="KHG4584" s="151"/>
      <c r="KHH4584" s="151"/>
      <c r="KHI4584" s="151"/>
      <c r="KHJ4584" s="151"/>
      <c r="KHK4584" s="151"/>
      <c r="KHL4584" s="151"/>
      <c r="KHM4584" s="151"/>
      <c r="KHN4584" s="151"/>
      <c r="KHO4584" s="151"/>
      <c r="KHP4584" s="151"/>
      <c r="KHQ4584" s="151"/>
      <c r="KHR4584" s="151"/>
      <c r="KHS4584" s="151"/>
      <c r="KHT4584" s="151"/>
      <c r="KHU4584" s="151"/>
      <c r="KHV4584" s="151"/>
      <c r="KHW4584" s="151"/>
      <c r="KHX4584" s="151"/>
      <c r="KHY4584" s="151"/>
      <c r="KHZ4584" s="151"/>
      <c r="KIA4584" s="151"/>
      <c r="KIB4584" s="151"/>
      <c r="KIC4584" s="151"/>
      <c r="KID4584" s="151"/>
      <c r="KIE4584" s="151"/>
      <c r="KIF4584" s="151"/>
      <c r="KIG4584" s="151"/>
      <c r="KIH4584" s="151"/>
      <c r="KII4584" s="151"/>
      <c r="KIJ4584" s="151"/>
      <c r="KIK4584" s="151"/>
      <c r="KIL4584" s="151"/>
      <c r="KIM4584" s="151"/>
      <c r="KIN4584" s="151"/>
      <c r="KIO4584" s="151"/>
      <c r="KIP4584" s="151"/>
      <c r="KIQ4584" s="151"/>
      <c r="KIR4584" s="151"/>
      <c r="KIS4584" s="151"/>
      <c r="KIT4584" s="151"/>
      <c r="KIU4584" s="151"/>
      <c r="KIV4584" s="151"/>
      <c r="KIW4584" s="151"/>
      <c r="KIX4584" s="151"/>
      <c r="KIY4584" s="151"/>
      <c r="KIZ4584" s="151"/>
      <c r="KJA4584" s="151"/>
      <c r="KJB4584" s="151"/>
      <c r="KJC4584" s="151"/>
      <c r="KJD4584" s="151"/>
      <c r="KJE4584" s="151"/>
      <c r="KJF4584" s="151"/>
      <c r="KJG4584" s="151"/>
      <c r="KJH4584" s="151"/>
      <c r="KJI4584" s="151"/>
      <c r="KJJ4584" s="151"/>
      <c r="KJK4584" s="151"/>
      <c r="KJL4584" s="151"/>
      <c r="KJM4584" s="151"/>
      <c r="KJN4584" s="151"/>
      <c r="KJO4584" s="151"/>
      <c r="KJP4584" s="151"/>
      <c r="KJQ4584" s="151"/>
      <c r="KJR4584" s="151"/>
      <c r="KJS4584" s="151"/>
      <c r="KJT4584" s="151"/>
      <c r="KJU4584" s="151"/>
      <c r="KJV4584" s="151"/>
      <c r="KJW4584" s="151"/>
      <c r="KJX4584" s="151"/>
      <c r="KJY4584" s="151"/>
      <c r="KJZ4584" s="151"/>
      <c r="KKA4584" s="151"/>
      <c r="KKB4584" s="151"/>
      <c r="KKC4584" s="151"/>
      <c r="KKD4584" s="151"/>
      <c r="KKE4584" s="151"/>
      <c r="KKF4584" s="151"/>
      <c r="KKG4584" s="151"/>
      <c r="KKH4584" s="151"/>
      <c r="KKI4584" s="151"/>
      <c r="KKJ4584" s="151"/>
      <c r="KKK4584" s="151"/>
      <c r="KKL4584" s="151"/>
      <c r="KKM4584" s="151"/>
      <c r="KKN4584" s="151"/>
      <c r="KKO4584" s="151"/>
      <c r="KKP4584" s="151"/>
      <c r="KKQ4584" s="151"/>
      <c r="KKR4584" s="151"/>
      <c r="KKS4584" s="151"/>
      <c r="KKT4584" s="151"/>
      <c r="KKU4584" s="151"/>
      <c r="KKV4584" s="151"/>
      <c r="KKW4584" s="151"/>
      <c r="KKX4584" s="151"/>
      <c r="KKY4584" s="151"/>
      <c r="KKZ4584" s="151"/>
      <c r="KLA4584" s="151"/>
      <c r="KLB4584" s="151"/>
      <c r="KLC4584" s="151"/>
      <c r="KLD4584" s="151"/>
      <c r="KLE4584" s="151"/>
      <c r="KLF4584" s="151"/>
      <c r="KLG4584" s="151"/>
      <c r="KLH4584" s="151"/>
      <c r="KLI4584" s="151"/>
      <c r="KLJ4584" s="151"/>
      <c r="KLK4584" s="151"/>
      <c r="KLL4584" s="151"/>
      <c r="KLM4584" s="151"/>
      <c r="KLN4584" s="151"/>
      <c r="KLO4584" s="151"/>
      <c r="KLP4584" s="151"/>
      <c r="KLQ4584" s="151"/>
      <c r="KLR4584" s="151"/>
      <c r="KLS4584" s="151"/>
      <c r="KLT4584" s="151"/>
      <c r="KLU4584" s="151"/>
      <c r="KLV4584" s="151"/>
      <c r="KLW4584" s="151"/>
      <c r="KLX4584" s="151"/>
      <c r="KLY4584" s="151"/>
      <c r="KLZ4584" s="151"/>
      <c r="KMA4584" s="151"/>
      <c r="KMB4584" s="151"/>
      <c r="KMC4584" s="151"/>
      <c r="KMD4584" s="151"/>
      <c r="KME4584" s="151"/>
      <c r="KMF4584" s="151"/>
      <c r="KMG4584" s="151"/>
      <c r="KMH4584" s="151"/>
      <c r="KMI4584" s="151"/>
      <c r="KMJ4584" s="151"/>
      <c r="KMK4584" s="151"/>
      <c r="KML4584" s="151"/>
      <c r="KMM4584" s="151"/>
      <c r="KMN4584" s="151"/>
      <c r="KMO4584" s="151"/>
      <c r="KMP4584" s="151"/>
      <c r="KMQ4584" s="151"/>
      <c r="KMR4584" s="151"/>
      <c r="KMS4584" s="151"/>
      <c r="KMT4584" s="151"/>
      <c r="KMU4584" s="151"/>
      <c r="KMV4584" s="151"/>
      <c r="KMW4584" s="151"/>
      <c r="KMX4584" s="151"/>
      <c r="KMY4584" s="151"/>
      <c r="KMZ4584" s="151"/>
      <c r="KNA4584" s="151"/>
      <c r="KNB4584" s="151"/>
      <c r="KNC4584" s="151"/>
      <c r="KND4584" s="151"/>
      <c r="KNE4584" s="151"/>
      <c r="KNF4584" s="151"/>
      <c r="KNG4584" s="151"/>
      <c r="KNH4584" s="151"/>
      <c r="KNI4584" s="151"/>
      <c r="KNJ4584" s="151"/>
      <c r="KNK4584" s="151"/>
      <c r="KNL4584" s="151"/>
      <c r="KNM4584" s="151"/>
      <c r="KNN4584" s="151"/>
      <c r="KNO4584" s="151"/>
      <c r="KNP4584" s="151"/>
      <c r="KNQ4584" s="151"/>
      <c r="KNR4584" s="151"/>
      <c r="KNS4584" s="151"/>
      <c r="KNT4584" s="151"/>
      <c r="KNU4584" s="151"/>
      <c r="KNV4584" s="151"/>
      <c r="KNW4584" s="151"/>
      <c r="KNX4584" s="151"/>
      <c r="KNY4584" s="151"/>
      <c r="KNZ4584" s="151"/>
      <c r="KOA4584" s="151"/>
      <c r="KOB4584" s="151"/>
      <c r="KOC4584" s="151"/>
      <c r="KOD4584" s="151"/>
      <c r="KOE4584" s="151"/>
      <c r="KOF4584" s="151"/>
      <c r="KOG4584" s="151"/>
      <c r="KOH4584" s="151"/>
      <c r="KOI4584" s="151"/>
      <c r="KOJ4584" s="151"/>
      <c r="KOK4584" s="151"/>
      <c r="KOL4584" s="151"/>
      <c r="KOM4584" s="151"/>
      <c r="KON4584" s="151"/>
      <c r="KOO4584" s="151"/>
      <c r="KOP4584" s="151"/>
      <c r="KOQ4584" s="151"/>
      <c r="KOR4584" s="151"/>
      <c r="KOS4584" s="151"/>
      <c r="KOT4584" s="151"/>
      <c r="KOU4584" s="151"/>
      <c r="KOV4584" s="151"/>
      <c r="KOW4584" s="151"/>
      <c r="KOX4584" s="151"/>
      <c r="KOY4584" s="151"/>
      <c r="KOZ4584" s="151"/>
      <c r="KPA4584" s="151"/>
      <c r="KPB4584" s="151"/>
      <c r="KPC4584" s="151"/>
      <c r="KPD4584" s="151"/>
      <c r="KPE4584" s="151"/>
      <c r="KPF4584" s="151"/>
      <c r="KPG4584" s="151"/>
      <c r="KPH4584" s="151"/>
      <c r="KPI4584" s="151"/>
      <c r="KPJ4584" s="151"/>
      <c r="KPK4584" s="151"/>
      <c r="KPL4584" s="151"/>
      <c r="KPM4584" s="151"/>
      <c r="KPN4584" s="151"/>
      <c r="KPO4584" s="151"/>
      <c r="KPP4584" s="151"/>
      <c r="KPQ4584" s="151"/>
      <c r="KPR4584" s="151"/>
      <c r="KPS4584" s="151"/>
      <c r="KPT4584" s="151"/>
      <c r="KPU4584" s="151"/>
      <c r="KPV4584" s="151"/>
      <c r="KPW4584" s="151"/>
      <c r="KPX4584" s="151"/>
      <c r="KPY4584" s="151"/>
      <c r="KPZ4584" s="151"/>
      <c r="KQA4584" s="151"/>
      <c r="KQB4584" s="151"/>
      <c r="KQC4584" s="151"/>
      <c r="KQD4584" s="151"/>
      <c r="KQE4584" s="151"/>
      <c r="KQF4584" s="151"/>
      <c r="KQG4584" s="151"/>
      <c r="KQH4584" s="151"/>
      <c r="KQI4584" s="151"/>
      <c r="KQJ4584" s="151"/>
      <c r="KQK4584" s="151"/>
      <c r="KQL4584" s="151"/>
      <c r="KQM4584" s="151"/>
      <c r="KQN4584" s="151"/>
      <c r="KQO4584" s="151"/>
      <c r="KQP4584" s="151"/>
      <c r="KQQ4584" s="151"/>
      <c r="KQR4584" s="151"/>
      <c r="KQS4584" s="151"/>
      <c r="KQT4584" s="151"/>
      <c r="KQU4584" s="151"/>
      <c r="KQV4584" s="151"/>
      <c r="KQW4584" s="151"/>
      <c r="KQX4584" s="151"/>
      <c r="KQY4584" s="151"/>
      <c r="KQZ4584" s="151"/>
      <c r="KRA4584" s="151"/>
      <c r="KRB4584" s="151"/>
      <c r="KRC4584" s="151"/>
      <c r="KRD4584" s="151"/>
      <c r="KRE4584" s="151"/>
      <c r="KRF4584" s="151"/>
      <c r="KRG4584" s="151"/>
      <c r="KRH4584" s="151"/>
      <c r="KRI4584" s="151"/>
      <c r="KRJ4584" s="151"/>
      <c r="KRK4584" s="151"/>
      <c r="KRL4584" s="151"/>
      <c r="KRM4584" s="151"/>
      <c r="KRN4584" s="151"/>
      <c r="KRO4584" s="151"/>
      <c r="KRP4584" s="151"/>
      <c r="KRQ4584" s="151"/>
      <c r="KRR4584" s="151"/>
      <c r="KRS4584" s="151"/>
      <c r="KRT4584" s="151"/>
      <c r="KRU4584" s="151"/>
      <c r="KRV4584" s="151"/>
      <c r="KRW4584" s="151"/>
      <c r="KRX4584" s="151"/>
      <c r="KRY4584" s="151"/>
      <c r="KRZ4584" s="151"/>
      <c r="KSA4584" s="151"/>
      <c r="KSB4584" s="151"/>
      <c r="KSC4584" s="151"/>
      <c r="KSD4584" s="151"/>
      <c r="KSE4584" s="151"/>
      <c r="KSF4584" s="151"/>
      <c r="KSG4584" s="151"/>
      <c r="KSH4584" s="151"/>
      <c r="KSI4584" s="151"/>
      <c r="KSJ4584" s="151"/>
      <c r="KSK4584" s="151"/>
      <c r="KSL4584" s="151"/>
      <c r="KSM4584" s="151"/>
      <c r="KSN4584" s="151"/>
      <c r="KSO4584" s="151"/>
      <c r="KSP4584" s="151"/>
      <c r="KSQ4584" s="151"/>
      <c r="KSR4584" s="151"/>
      <c r="KSS4584" s="151"/>
      <c r="KST4584" s="151"/>
      <c r="KSU4584" s="151"/>
      <c r="KSV4584" s="151"/>
      <c r="KSW4584" s="151"/>
      <c r="KSX4584" s="151"/>
      <c r="KSY4584" s="151"/>
      <c r="KSZ4584" s="151"/>
      <c r="KTA4584" s="151"/>
      <c r="KTB4584" s="151"/>
      <c r="KTC4584" s="151"/>
      <c r="KTD4584" s="151"/>
      <c r="KTE4584" s="151"/>
      <c r="KTF4584" s="151"/>
      <c r="KTG4584" s="151"/>
      <c r="KTH4584" s="151"/>
      <c r="KTI4584" s="151"/>
      <c r="KTJ4584" s="151"/>
      <c r="KTK4584" s="151"/>
      <c r="KTL4584" s="151"/>
      <c r="KTM4584" s="151"/>
      <c r="KTN4584" s="151"/>
      <c r="KTO4584" s="151"/>
      <c r="KTP4584" s="151"/>
      <c r="KTQ4584" s="151"/>
      <c r="KTR4584" s="151"/>
      <c r="KTS4584" s="151"/>
      <c r="KTT4584" s="151"/>
      <c r="KTU4584" s="151"/>
      <c r="KTV4584" s="151"/>
      <c r="KTW4584" s="151"/>
      <c r="KTX4584" s="151"/>
      <c r="KTY4584" s="151"/>
      <c r="KTZ4584" s="151"/>
      <c r="KUA4584" s="151"/>
      <c r="KUB4584" s="151"/>
      <c r="KUC4584" s="151"/>
      <c r="KUD4584" s="151"/>
      <c r="KUE4584" s="151"/>
      <c r="KUF4584" s="151"/>
      <c r="KUG4584" s="151"/>
      <c r="KUH4584" s="151"/>
      <c r="KUI4584" s="151"/>
      <c r="KUJ4584" s="151"/>
      <c r="KUK4584" s="151"/>
      <c r="KUL4584" s="151"/>
      <c r="KUM4584" s="151"/>
      <c r="KUN4584" s="151"/>
      <c r="KUO4584" s="151"/>
      <c r="KUP4584" s="151"/>
      <c r="KUQ4584" s="151"/>
      <c r="KUR4584" s="151"/>
      <c r="KUS4584" s="151"/>
      <c r="KUT4584" s="151"/>
      <c r="KUU4584" s="151"/>
      <c r="KUV4584" s="151"/>
      <c r="KUW4584" s="151"/>
      <c r="KUX4584" s="151"/>
      <c r="KUY4584" s="151"/>
      <c r="KUZ4584" s="151"/>
      <c r="KVA4584" s="151"/>
      <c r="KVB4584" s="151"/>
      <c r="KVC4584" s="151"/>
      <c r="KVD4584" s="151"/>
      <c r="KVE4584" s="151"/>
      <c r="KVF4584" s="151"/>
      <c r="KVG4584" s="151"/>
      <c r="KVH4584" s="151"/>
      <c r="KVI4584" s="151"/>
      <c r="KVJ4584" s="151"/>
      <c r="KVK4584" s="151"/>
      <c r="KVL4584" s="151"/>
      <c r="KVM4584" s="151"/>
      <c r="KVN4584" s="151"/>
      <c r="KVO4584" s="151"/>
      <c r="KVP4584" s="151"/>
      <c r="KVQ4584" s="151"/>
      <c r="KVR4584" s="151"/>
      <c r="KVS4584" s="151"/>
      <c r="KVT4584" s="151"/>
      <c r="KVU4584" s="151"/>
      <c r="KVV4584" s="151"/>
      <c r="KVW4584" s="151"/>
      <c r="KVX4584" s="151"/>
      <c r="KVY4584" s="151"/>
      <c r="KVZ4584" s="151"/>
      <c r="KWA4584" s="151"/>
      <c r="KWB4584" s="151"/>
      <c r="KWC4584" s="151"/>
      <c r="KWD4584" s="151"/>
      <c r="KWE4584" s="151"/>
      <c r="KWF4584" s="151"/>
      <c r="KWG4584" s="151"/>
      <c r="KWH4584" s="151"/>
      <c r="KWI4584" s="151"/>
      <c r="KWJ4584" s="151"/>
      <c r="KWK4584" s="151"/>
      <c r="KWL4584" s="151"/>
      <c r="KWM4584" s="151"/>
      <c r="KWN4584" s="151"/>
      <c r="KWO4584" s="151"/>
      <c r="KWP4584" s="151"/>
      <c r="KWQ4584" s="151"/>
      <c r="KWR4584" s="151"/>
      <c r="KWS4584" s="151"/>
      <c r="KWT4584" s="151"/>
      <c r="KWU4584" s="151"/>
      <c r="KWV4584" s="151"/>
      <c r="KWW4584" s="151"/>
      <c r="KWX4584" s="151"/>
      <c r="KWY4584" s="151"/>
      <c r="KWZ4584" s="151"/>
      <c r="KXA4584" s="151"/>
      <c r="KXB4584" s="151"/>
      <c r="KXC4584" s="151"/>
      <c r="KXD4584" s="151"/>
      <c r="KXE4584" s="151"/>
      <c r="KXF4584" s="151"/>
      <c r="KXG4584" s="151"/>
      <c r="KXH4584" s="151"/>
      <c r="KXI4584" s="151"/>
      <c r="KXJ4584" s="151"/>
      <c r="KXK4584" s="151"/>
      <c r="KXL4584" s="151"/>
      <c r="KXM4584" s="151"/>
      <c r="KXN4584" s="151"/>
      <c r="KXO4584" s="151"/>
      <c r="KXP4584" s="151"/>
      <c r="KXQ4584" s="151"/>
      <c r="KXR4584" s="151"/>
      <c r="KXS4584" s="151"/>
      <c r="KXT4584" s="151"/>
      <c r="KXU4584" s="151"/>
      <c r="KXV4584" s="151"/>
      <c r="KXW4584" s="151"/>
      <c r="KXX4584" s="151"/>
      <c r="KXY4584" s="151"/>
      <c r="KXZ4584" s="151"/>
      <c r="KYA4584" s="151"/>
      <c r="KYB4584" s="151"/>
      <c r="KYC4584" s="151"/>
      <c r="KYD4584" s="151"/>
      <c r="KYE4584" s="151"/>
      <c r="KYF4584" s="151"/>
      <c r="KYG4584" s="151"/>
      <c r="KYH4584" s="151"/>
      <c r="KYI4584" s="151"/>
      <c r="KYJ4584" s="151"/>
      <c r="KYK4584" s="151"/>
      <c r="KYL4584" s="151"/>
      <c r="KYM4584" s="151"/>
      <c r="KYN4584" s="151"/>
      <c r="KYO4584" s="151"/>
      <c r="KYP4584" s="151"/>
      <c r="KYQ4584" s="151"/>
      <c r="KYR4584" s="151"/>
      <c r="KYS4584" s="151"/>
      <c r="KYT4584" s="151"/>
      <c r="KYU4584" s="151"/>
      <c r="KYV4584" s="151"/>
      <c r="KYW4584" s="151"/>
      <c r="KYX4584" s="151"/>
      <c r="KYY4584" s="151"/>
      <c r="KYZ4584" s="151"/>
      <c r="KZA4584" s="151"/>
      <c r="KZB4584" s="151"/>
      <c r="KZC4584" s="151"/>
      <c r="KZD4584" s="151"/>
      <c r="KZE4584" s="151"/>
      <c r="KZF4584" s="151"/>
      <c r="KZG4584" s="151"/>
      <c r="KZH4584" s="151"/>
      <c r="KZI4584" s="151"/>
      <c r="KZJ4584" s="151"/>
      <c r="KZK4584" s="151"/>
      <c r="KZL4584" s="151"/>
      <c r="KZM4584" s="151"/>
      <c r="KZN4584" s="151"/>
      <c r="KZO4584" s="151"/>
      <c r="KZP4584" s="151"/>
      <c r="KZQ4584" s="151"/>
      <c r="KZR4584" s="151"/>
      <c r="KZS4584" s="151"/>
      <c r="KZT4584" s="151"/>
      <c r="KZU4584" s="151"/>
      <c r="KZV4584" s="151"/>
      <c r="KZW4584" s="151"/>
      <c r="KZX4584" s="151"/>
      <c r="KZY4584" s="151"/>
      <c r="KZZ4584" s="151"/>
      <c r="LAA4584" s="151"/>
      <c r="LAB4584" s="151"/>
      <c r="LAC4584" s="151"/>
      <c r="LAD4584" s="151"/>
      <c r="LAE4584" s="151"/>
      <c r="LAF4584" s="151"/>
      <c r="LAG4584" s="151"/>
      <c r="LAH4584" s="151"/>
      <c r="LAI4584" s="151"/>
      <c r="LAJ4584" s="151"/>
      <c r="LAK4584" s="151"/>
      <c r="LAL4584" s="151"/>
      <c r="LAM4584" s="151"/>
      <c r="LAN4584" s="151"/>
      <c r="LAO4584" s="151"/>
      <c r="LAP4584" s="151"/>
      <c r="LAQ4584" s="151"/>
      <c r="LAR4584" s="151"/>
      <c r="LAS4584" s="151"/>
      <c r="LAT4584" s="151"/>
      <c r="LAU4584" s="151"/>
      <c r="LAV4584" s="151"/>
      <c r="LAW4584" s="151"/>
      <c r="LAX4584" s="151"/>
      <c r="LAY4584" s="151"/>
      <c r="LAZ4584" s="151"/>
      <c r="LBA4584" s="151"/>
      <c r="LBB4584" s="151"/>
      <c r="LBC4584" s="151"/>
      <c r="LBD4584" s="151"/>
      <c r="LBE4584" s="151"/>
      <c r="LBF4584" s="151"/>
      <c r="LBG4584" s="151"/>
      <c r="LBH4584" s="151"/>
      <c r="LBI4584" s="151"/>
      <c r="LBJ4584" s="151"/>
      <c r="LBK4584" s="151"/>
      <c r="LBL4584" s="151"/>
      <c r="LBM4584" s="151"/>
      <c r="LBN4584" s="151"/>
      <c r="LBO4584" s="151"/>
      <c r="LBP4584" s="151"/>
      <c r="LBQ4584" s="151"/>
      <c r="LBR4584" s="151"/>
      <c r="LBS4584" s="151"/>
      <c r="LBT4584" s="151"/>
      <c r="LBU4584" s="151"/>
      <c r="LBV4584" s="151"/>
      <c r="LBW4584" s="151"/>
      <c r="LBX4584" s="151"/>
      <c r="LBY4584" s="151"/>
      <c r="LBZ4584" s="151"/>
      <c r="LCA4584" s="151"/>
      <c r="LCB4584" s="151"/>
      <c r="LCC4584" s="151"/>
      <c r="LCD4584" s="151"/>
      <c r="LCE4584" s="151"/>
      <c r="LCF4584" s="151"/>
      <c r="LCG4584" s="151"/>
      <c r="LCH4584" s="151"/>
      <c r="LCI4584" s="151"/>
      <c r="LCJ4584" s="151"/>
      <c r="LCK4584" s="151"/>
      <c r="LCL4584" s="151"/>
      <c r="LCM4584" s="151"/>
      <c r="LCN4584" s="151"/>
      <c r="LCO4584" s="151"/>
      <c r="LCP4584" s="151"/>
      <c r="LCQ4584" s="151"/>
      <c r="LCR4584" s="151"/>
      <c r="LCS4584" s="151"/>
      <c r="LCT4584" s="151"/>
      <c r="LCU4584" s="151"/>
      <c r="LCV4584" s="151"/>
      <c r="LCW4584" s="151"/>
      <c r="LCX4584" s="151"/>
      <c r="LCY4584" s="151"/>
      <c r="LCZ4584" s="151"/>
      <c r="LDA4584" s="151"/>
      <c r="LDB4584" s="151"/>
      <c r="LDC4584" s="151"/>
      <c r="LDD4584" s="151"/>
      <c r="LDE4584" s="151"/>
      <c r="LDF4584" s="151"/>
      <c r="LDG4584" s="151"/>
      <c r="LDH4584" s="151"/>
      <c r="LDI4584" s="151"/>
      <c r="LDJ4584" s="151"/>
      <c r="LDK4584" s="151"/>
      <c r="LDL4584" s="151"/>
      <c r="LDM4584" s="151"/>
      <c r="LDN4584" s="151"/>
      <c r="LDO4584" s="151"/>
      <c r="LDP4584" s="151"/>
      <c r="LDQ4584" s="151"/>
      <c r="LDR4584" s="151"/>
      <c r="LDS4584" s="151"/>
      <c r="LDT4584" s="151"/>
      <c r="LDU4584" s="151"/>
      <c r="LDV4584" s="151"/>
      <c r="LDW4584" s="151"/>
      <c r="LDX4584" s="151"/>
      <c r="LDY4584" s="151"/>
      <c r="LDZ4584" s="151"/>
      <c r="LEA4584" s="151"/>
      <c r="LEB4584" s="151"/>
      <c r="LEC4584" s="151"/>
      <c r="LED4584" s="151"/>
      <c r="LEE4584" s="151"/>
      <c r="LEF4584" s="151"/>
      <c r="LEG4584" s="151"/>
      <c r="LEH4584" s="151"/>
      <c r="LEI4584" s="151"/>
      <c r="LEJ4584" s="151"/>
      <c r="LEK4584" s="151"/>
      <c r="LEL4584" s="151"/>
      <c r="LEM4584" s="151"/>
      <c r="LEN4584" s="151"/>
      <c r="LEO4584" s="151"/>
      <c r="LEP4584" s="151"/>
      <c r="LEQ4584" s="151"/>
      <c r="LER4584" s="151"/>
      <c r="LES4584" s="151"/>
      <c r="LET4584" s="151"/>
      <c r="LEU4584" s="151"/>
      <c r="LEV4584" s="151"/>
      <c r="LEW4584" s="151"/>
      <c r="LEX4584" s="151"/>
      <c r="LEY4584" s="151"/>
      <c r="LEZ4584" s="151"/>
      <c r="LFA4584" s="151"/>
      <c r="LFB4584" s="151"/>
      <c r="LFC4584" s="151"/>
      <c r="LFD4584" s="151"/>
      <c r="LFE4584" s="151"/>
      <c r="LFF4584" s="151"/>
      <c r="LFG4584" s="151"/>
      <c r="LFH4584" s="151"/>
      <c r="LFI4584" s="151"/>
      <c r="LFJ4584" s="151"/>
      <c r="LFK4584" s="151"/>
      <c r="LFL4584" s="151"/>
      <c r="LFM4584" s="151"/>
      <c r="LFN4584" s="151"/>
      <c r="LFO4584" s="151"/>
      <c r="LFP4584" s="151"/>
      <c r="LFQ4584" s="151"/>
      <c r="LFR4584" s="151"/>
      <c r="LFS4584" s="151"/>
      <c r="LFT4584" s="151"/>
      <c r="LFU4584" s="151"/>
      <c r="LFV4584" s="151"/>
      <c r="LFW4584" s="151"/>
      <c r="LFX4584" s="151"/>
      <c r="LFY4584" s="151"/>
      <c r="LFZ4584" s="151"/>
      <c r="LGA4584" s="151"/>
      <c r="LGB4584" s="151"/>
      <c r="LGC4584" s="151"/>
      <c r="LGD4584" s="151"/>
      <c r="LGE4584" s="151"/>
      <c r="LGF4584" s="151"/>
      <c r="LGG4584" s="151"/>
      <c r="LGH4584" s="151"/>
      <c r="LGI4584" s="151"/>
      <c r="LGJ4584" s="151"/>
      <c r="LGK4584" s="151"/>
      <c r="LGL4584" s="151"/>
      <c r="LGM4584" s="151"/>
      <c r="LGN4584" s="151"/>
      <c r="LGO4584" s="151"/>
      <c r="LGP4584" s="151"/>
      <c r="LGQ4584" s="151"/>
      <c r="LGR4584" s="151"/>
      <c r="LGS4584" s="151"/>
      <c r="LGT4584" s="151"/>
      <c r="LGU4584" s="151"/>
      <c r="LGV4584" s="151"/>
      <c r="LGW4584" s="151"/>
      <c r="LGX4584" s="151"/>
      <c r="LGY4584" s="151"/>
      <c r="LGZ4584" s="151"/>
      <c r="LHA4584" s="151"/>
      <c r="LHB4584" s="151"/>
      <c r="LHC4584" s="151"/>
      <c r="LHD4584" s="151"/>
      <c r="LHE4584" s="151"/>
      <c r="LHF4584" s="151"/>
      <c r="LHG4584" s="151"/>
      <c r="LHH4584" s="151"/>
      <c r="LHI4584" s="151"/>
      <c r="LHJ4584" s="151"/>
      <c r="LHK4584" s="151"/>
      <c r="LHL4584" s="151"/>
      <c r="LHM4584" s="151"/>
      <c r="LHN4584" s="151"/>
      <c r="LHO4584" s="151"/>
      <c r="LHP4584" s="151"/>
      <c r="LHQ4584" s="151"/>
      <c r="LHR4584" s="151"/>
      <c r="LHS4584" s="151"/>
      <c r="LHT4584" s="151"/>
      <c r="LHU4584" s="151"/>
      <c r="LHV4584" s="151"/>
      <c r="LHW4584" s="151"/>
      <c r="LHX4584" s="151"/>
      <c r="LHY4584" s="151"/>
      <c r="LHZ4584" s="151"/>
      <c r="LIA4584" s="151"/>
      <c r="LIB4584" s="151"/>
      <c r="LIC4584" s="151"/>
      <c r="LID4584" s="151"/>
      <c r="LIE4584" s="151"/>
      <c r="LIF4584" s="151"/>
      <c r="LIG4584" s="151"/>
      <c r="LIH4584" s="151"/>
      <c r="LII4584" s="151"/>
      <c r="LIJ4584" s="151"/>
      <c r="LIK4584" s="151"/>
      <c r="LIL4584" s="151"/>
      <c r="LIM4584" s="151"/>
      <c r="LIN4584" s="151"/>
      <c r="LIO4584" s="151"/>
      <c r="LIP4584" s="151"/>
      <c r="LIQ4584" s="151"/>
      <c r="LIR4584" s="151"/>
      <c r="LIS4584" s="151"/>
      <c r="LIT4584" s="151"/>
      <c r="LIU4584" s="151"/>
      <c r="LIV4584" s="151"/>
      <c r="LIW4584" s="151"/>
      <c r="LIX4584" s="151"/>
      <c r="LIY4584" s="151"/>
      <c r="LIZ4584" s="151"/>
      <c r="LJA4584" s="151"/>
      <c r="LJB4584" s="151"/>
      <c r="LJC4584" s="151"/>
      <c r="LJD4584" s="151"/>
      <c r="LJE4584" s="151"/>
      <c r="LJF4584" s="151"/>
      <c r="LJG4584" s="151"/>
      <c r="LJH4584" s="151"/>
      <c r="LJI4584" s="151"/>
      <c r="LJJ4584" s="151"/>
      <c r="LJK4584" s="151"/>
      <c r="LJL4584" s="151"/>
      <c r="LJM4584" s="151"/>
      <c r="LJN4584" s="151"/>
      <c r="LJO4584" s="151"/>
      <c r="LJP4584" s="151"/>
      <c r="LJQ4584" s="151"/>
      <c r="LJR4584" s="151"/>
      <c r="LJS4584" s="151"/>
      <c r="LJT4584" s="151"/>
      <c r="LJU4584" s="151"/>
      <c r="LJV4584" s="151"/>
      <c r="LJW4584" s="151"/>
      <c r="LJX4584" s="151"/>
      <c r="LJY4584" s="151"/>
      <c r="LJZ4584" s="151"/>
      <c r="LKA4584" s="151"/>
      <c r="LKB4584" s="151"/>
      <c r="LKC4584" s="151"/>
      <c r="LKD4584" s="151"/>
      <c r="LKE4584" s="151"/>
      <c r="LKF4584" s="151"/>
      <c r="LKG4584" s="151"/>
      <c r="LKH4584" s="151"/>
      <c r="LKI4584" s="151"/>
      <c r="LKJ4584" s="151"/>
      <c r="LKK4584" s="151"/>
      <c r="LKL4584" s="151"/>
      <c r="LKM4584" s="151"/>
      <c r="LKN4584" s="151"/>
      <c r="LKO4584" s="151"/>
      <c r="LKP4584" s="151"/>
      <c r="LKQ4584" s="151"/>
      <c r="LKR4584" s="151"/>
      <c r="LKS4584" s="151"/>
      <c r="LKT4584" s="151"/>
      <c r="LKU4584" s="151"/>
      <c r="LKV4584" s="151"/>
      <c r="LKW4584" s="151"/>
      <c r="LKX4584" s="151"/>
      <c r="LKY4584" s="151"/>
      <c r="LKZ4584" s="151"/>
      <c r="LLA4584" s="151"/>
      <c r="LLB4584" s="151"/>
      <c r="LLC4584" s="151"/>
      <c r="LLD4584" s="151"/>
      <c r="LLE4584" s="151"/>
      <c r="LLF4584" s="151"/>
      <c r="LLG4584" s="151"/>
      <c r="LLH4584" s="151"/>
      <c r="LLI4584" s="151"/>
      <c r="LLJ4584" s="151"/>
      <c r="LLK4584" s="151"/>
      <c r="LLL4584" s="151"/>
      <c r="LLM4584" s="151"/>
      <c r="LLN4584" s="151"/>
      <c r="LLO4584" s="151"/>
      <c r="LLP4584" s="151"/>
      <c r="LLQ4584" s="151"/>
      <c r="LLR4584" s="151"/>
      <c r="LLS4584" s="151"/>
      <c r="LLT4584" s="151"/>
      <c r="LLU4584" s="151"/>
      <c r="LLV4584" s="151"/>
      <c r="LLW4584" s="151"/>
      <c r="LLX4584" s="151"/>
      <c r="LLY4584" s="151"/>
      <c r="LLZ4584" s="151"/>
      <c r="LMA4584" s="151"/>
      <c r="LMB4584" s="151"/>
      <c r="LMC4584" s="151"/>
      <c r="LMD4584" s="151"/>
      <c r="LME4584" s="151"/>
      <c r="LMF4584" s="151"/>
      <c r="LMG4584" s="151"/>
      <c r="LMH4584" s="151"/>
      <c r="LMI4584" s="151"/>
      <c r="LMJ4584" s="151"/>
      <c r="LMK4584" s="151"/>
      <c r="LML4584" s="151"/>
      <c r="LMM4584" s="151"/>
      <c r="LMN4584" s="151"/>
      <c r="LMO4584" s="151"/>
      <c r="LMP4584" s="151"/>
      <c r="LMQ4584" s="151"/>
      <c r="LMR4584" s="151"/>
      <c r="LMS4584" s="151"/>
      <c r="LMT4584" s="151"/>
      <c r="LMU4584" s="151"/>
      <c r="LMV4584" s="151"/>
      <c r="LMW4584" s="151"/>
      <c r="LMX4584" s="151"/>
      <c r="LMY4584" s="151"/>
      <c r="LMZ4584" s="151"/>
      <c r="LNA4584" s="151"/>
      <c r="LNB4584" s="151"/>
      <c r="LNC4584" s="151"/>
      <c r="LND4584" s="151"/>
      <c r="LNE4584" s="151"/>
      <c r="LNF4584" s="151"/>
      <c r="LNG4584" s="151"/>
      <c r="LNH4584" s="151"/>
      <c r="LNI4584" s="151"/>
      <c r="LNJ4584" s="151"/>
      <c r="LNK4584" s="151"/>
      <c r="LNL4584" s="151"/>
      <c r="LNM4584" s="151"/>
      <c r="LNN4584" s="151"/>
      <c r="LNO4584" s="151"/>
      <c r="LNP4584" s="151"/>
      <c r="LNQ4584" s="151"/>
      <c r="LNR4584" s="151"/>
      <c r="LNS4584" s="151"/>
      <c r="LNT4584" s="151"/>
      <c r="LNU4584" s="151"/>
      <c r="LNV4584" s="151"/>
      <c r="LNW4584" s="151"/>
      <c r="LNX4584" s="151"/>
      <c r="LNY4584" s="151"/>
      <c r="LNZ4584" s="151"/>
      <c r="LOA4584" s="151"/>
      <c r="LOB4584" s="151"/>
      <c r="LOC4584" s="151"/>
      <c r="LOD4584" s="151"/>
      <c r="LOE4584" s="151"/>
      <c r="LOF4584" s="151"/>
      <c r="LOG4584" s="151"/>
      <c r="LOH4584" s="151"/>
      <c r="LOI4584" s="151"/>
      <c r="LOJ4584" s="151"/>
      <c r="LOK4584" s="151"/>
      <c r="LOL4584" s="151"/>
      <c r="LOM4584" s="151"/>
      <c r="LON4584" s="151"/>
      <c r="LOO4584" s="151"/>
      <c r="LOP4584" s="151"/>
      <c r="LOQ4584" s="151"/>
      <c r="LOR4584" s="151"/>
      <c r="LOS4584" s="151"/>
      <c r="LOT4584" s="151"/>
      <c r="LOU4584" s="151"/>
      <c r="LOV4584" s="151"/>
      <c r="LOW4584" s="151"/>
      <c r="LOX4584" s="151"/>
      <c r="LOY4584" s="151"/>
      <c r="LOZ4584" s="151"/>
      <c r="LPA4584" s="151"/>
      <c r="LPB4584" s="151"/>
      <c r="LPC4584" s="151"/>
      <c r="LPD4584" s="151"/>
      <c r="LPE4584" s="151"/>
      <c r="LPF4584" s="151"/>
      <c r="LPG4584" s="151"/>
      <c r="LPH4584" s="151"/>
      <c r="LPI4584" s="151"/>
      <c r="LPJ4584" s="151"/>
      <c r="LPK4584" s="151"/>
      <c r="LPL4584" s="151"/>
      <c r="LPM4584" s="151"/>
      <c r="LPN4584" s="151"/>
      <c r="LPO4584" s="151"/>
      <c r="LPP4584" s="151"/>
      <c r="LPQ4584" s="151"/>
      <c r="LPR4584" s="151"/>
      <c r="LPS4584" s="151"/>
      <c r="LPT4584" s="151"/>
      <c r="LPU4584" s="151"/>
      <c r="LPV4584" s="151"/>
      <c r="LPW4584" s="151"/>
      <c r="LPX4584" s="151"/>
      <c r="LPY4584" s="151"/>
      <c r="LPZ4584" s="151"/>
      <c r="LQA4584" s="151"/>
      <c r="LQB4584" s="151"/>
      <c r="LQC4584" s="151"/>
      <c r="LQD4584" s="151"/>
      <c r="LQE4584" s="151"/>
      <c r="LQF4584" s="151"/>
      <c r="LQG4584" s="151"/>
      <c r="LQH4584" s="151"/>
      <c r="LQI4584" s="151"/>
      <c r="LQJ4584" s="151"/>
      <c r="LQK4584" s="151"/>
      <c r="LQL4584" s="151"/>
      <c r="LQM4584" s="151"/>
      <c r="LQN4584" s="151"/>
      <c r="LQO4584" s="151"/>
      <c r="LQP4584" s="151"/>
      <c r="LQQ4584" s="151"/>
      <c r="LQR4584" s="151"/>
      <c r="LQS4584" s="151"/>
      <c r="LQT4584" s="151"/>
      <c r="LQU4584" s="151"/>
      <c r="LQV4584" s="151"/>
      <c r="LQW4584" s="151"/>
      <c r="LQX4584" s="151"/>
      <c r="LQY4584" s="151"/>
      <c r="LQZ4584" s="151"/>
      <c r="LRA4584" s="151"/>
      <c r="LRB4584" s="151"/>
      <c r="LRC4584" s="151"/>
      <c r="LRD4584" s="151"/>
      <c r="LRE4584" s="151"/>
      <c r="LRF4584" s="151"/>
      <c r="LRG4584" s="151"/>
      <c r="LRH4584" s="151"/>
      <c r="LRI4584" s="151"/>
      <c r="LRJ4584" s="151"/>
      <c r="LRK4584" s="151"/>
      <c r="LRL4584" s="151"/>
      <c r="LRM4584" s="151"/>
      <c r="LRN4584" s="151"/>
      <c r="LRO4584" s="151"/>
      <c r="LRP4584" s="151"/>
      <c r="LRQ4584" s="151"/>
      <c r="LRR4584" s="151"/>
      <c r="LRS4584" s="151"/>
      <c r="LRT4584" s="151"/>
      <c r="LRU4584" s="151"/>
      <c r="LRV4584" s="151"/>
      <c r="LRW4584" s="151"/>
      <c r="LRX4584" s="151"/>
      <c r="LRY4584" s="151"/>
      <c r="LRZ4584" s="151"/>
      <c r="LSA4584" s="151"/>
      <c r="LSB4584" s="151"/>
      <c r="LSC4584" s="151"/>
      <c r="LSD4584" s="151"/>
      <c r="LSE4584" s="151"/>
      <c r="LSF4584" s="151"/>
      <c r="LSG4584" s="151"/>
      <c r="LSH4584" s="151"/>
      <c r="LSI4584" s="151"/>
      <c r="LSJ4584" s="151"/>
      <c r="LSK4584" s="151"/>
      <c r="LSL4584" s="151"/>
      <c r="LSM4584" s="151"/>
      <c r="LSN4584" s="151"/>
      <c r="LSO4584" s="151"/>
      <c r="LSP4584" s="151"/>
      <c r="LSQ4584" s="151"/>
      <c r="LSR4584" s="151"/>
      <c r="LSS4584" s="151"/>
      <c r="LST4584" s="151"/>
      <c r="LSU4584" s="151"/>
      <c r="LSV4584" s="151"/>
      <c r="LSW4584" s="151"/>
      <c r="LSX4584" s="151"/>
      <c r="LSY4584" s="151"/>
      <c r="LSZ4584" s="151"/>
      <c r="LTA4584" s="151"/>
      <c r="LTB4584" s="151"/>
      <c r="LTC4584" s="151"/>
      <c r="LTD4584" s="151"/>
      <c r="LTE4584" s="151"/>
      <c r="LTF4584" s="151"/>
      <c r="LTG4584" s="151"/>
      <c r="LTH4584" s="151"/>
      <c r="LTI4584" s="151"/>
      <c r="LTJ4584" s="151"/>
      <c r="LTK4584" s="151"/>
      <c r="LTL4584" s="151"/>
      <c r="LTM4584" s="151"/>
      <c r="LTN4584" s="151"/>
      <c r="LTO4584" s="151"/>
      <c r="LTP4584" s="151"/>
      <c r="LTQ4584" s="151"/>
      <c r="LTR4584" s="151"/>
      <c r="LTS4584" s="151"/>
      <c r="LTT4584" s="151"/>
      <c r="LTU4584" s="151"/>
      <c r="LTV4584" s="151"/>
      <c r="LTW4584" s="151"/>
      <c r="LTX4584" s="151"/>
      <c r="LTY4584" s="151"/>
      <c r="LTZ4584" s="151"/>
      <c r="LUA4584" s="151"/>
      <c r="LUB4584" s="151"/>
      <c r="LUC4584" s="151"/>
      <c r="LUD4584" s="151"/>
      <c r="LUE4584" s="151"/>
      <c r="LUF4584" s="151"/>
      <c r="LUG4584" s="151"/>
      <c r="LUH4584" s="151"/>
      <c r="LUI4584" s="151"/>
      <c r="LUJ4584" s="151"/>
      <c r="LUK4584" s="151"/>
      <c r="LUL4584" s="151"/>
      <c r="LUM4584" s="151"/>
      <c r="LUN4584" s="151"/>
      <c r="LUO4584" s="151"/>
      <c r="LUP4584" s="151"/>
      <c r="LUQ4584" s="151"/>
      <c r="LUR4584" s="151"/>
      <c r="LUS4584" s="151"/>
      <c r="LUT4584" s="151"/>
      <c r="LUU4584" s="151"/>
      <c r="LUV4584" s="151"/>
      <c r="LUW4584" s="151"/>
      <c r="LUX4584" s="151"/>
      <c r="LUY4584" s="151"/>
      <c r="LUZ4584" s="151"/>
      <c r="LVA4584" s="151"/>
      <c r="LVB4584" s="151"/>
      <c r="LVC4584" s="151"/>
      <c r="LVD4584" s="151"/>
      <c r="LVE4584" s="151"/>
      <c r="LVF4584" s="151"/>
      <c r="LVG4584" s="151"/>
      <c r="LVH4584" s="151"/>
      <c r="LVI4584" s="151"/>
      <c r="LVJ4584" s="151"/>
      <c r="LVK4584" s="151"/>
      <c r="LVL4584" s="151"/>
      <c r="LVM4584" s="151"/>
      <c r="LVN4584" s="151"/>
      <c r="LVO4584" s="151"/>
      <c r="LVP4584" s="151"/>
      <c r="LVQ4584" s="151"/>
      <c r="LVR4584" s="151"/>
      <c r="LVS4584" s="151"/>
      <c r="LVT4584" s="151"/>
      <c r="LVU4584" s="151"/>
      <c r="LVV4584" s="151"/>
      <c r="LVW4584" s="151"/>
      <c r="LVX4584" s="151"/>
      <c r="LVY4584" s="151"/>
      <c r="LVZ4584" s="151"/>
      <c r="LWA4584" s="151"/>
      <c r="LWB4584" s="151"/>
      <c r="LWC4584" s="151"/>
      <c r="LWD4584" s="151"/>
      <c r="LWE4584" s="151"/>
      <c r="LWF4584" s="151"/>
      <c r="LWG4584" s="151"/>
      <c r="LWH4584" s="151"/>
      <c r="LWI4584" s="151"/>
      <c r="LWJ4584" s="151"/>
      <c r="LWK4584" s="151"/>
      <c r="LWL4584" s="151"/>
      <c r="LWM4584" s="151"/>
      <c r="LWN4584" s="151"/>
      <c r="LWO4584" s="151"/>
      <c r="LWP4584" s="151"/>
      <c r="LWQ4584" s="151"/>
      <c r="LWR4584" s="151"/>
      <c r="LWS4584" s="151"/>
      <c r="LWT4584" s="151"/>
      <c r="LWU4584" s="151"/>
      <c r="LWV4584" s="151"/>
      <c r="LWW4584" s="151"/>
      <c r="LWX4584" s="151"/>
      <c r="LWY4584" s="151"/>
      <c r="LWZ4584" s="151"/>
      <c r="LXA4584" s="151"/>
      <c r="LXB4584" s="151"/>
      <c r="LXC4584" s="151"/>
      <c r="LXD4584" s="151"/>
      <c r="LXE4584" s="151"/>
      <c r="LXF4584" s="151"/>
      <c r="LXG4584" s="151"/>
      <c r="LXH4584" s="151"/>
      <c r="LXI4584" s="151"/>
      <c r="LXJ4584" s="151"/>
      <c r="LXK4584" s="151"/>
      <c r="LXL4584" s="151"/>
      <c r="LXM4584" s="151"/>
      <c r="LXN4584" s="151"/>
      <c r="LXO4584" s="151"/>
      <c r="LXP4584" s="151"/>
      <c r="LXQ4584" s="151"/>
      <c r="LXR4584" s="151"/>
      <c r="LXS4584" s="151"/>
      <c r="LXT4584" s="151"/>
      <c r="LXU4584" s="151"/>
      <c r="LXV4584" s="151"/>
      <c r="LXW4584" s="151"/>
      <c r="LXX4584" s="151"/>
      <c r="LXY4584" s="151"/>
      <c r="LXZ4584" s="151"/>
      <c r="LYA4584" s="151"/>
      <c r="LYB4584" s="151"/>
      <c r="LYC4584" s="151"/>
      <c r="LYD4584" s="151"/>
      <c r="LYE4584" s="151"/>
      <c r="LYF4584" s="151"/>
      <c r="LYG4584" s="151"/>
      <c r="LYH4584" s="151"/>
      <c r="LYI4584" s="151"/>
      <c r="LYJ4584" s="151"/>
      <c r="LYK4584" s="151"/>
      <c r="LYL4584" s="151"/>
      <c r="LYM4584" s="151"/>
      <c r="LYN4584" s="151"/>
      <c r="LYO4584" s="151"/>
      <c r="LYP4584" s="151"/>
      <c r="LYQ4584" s="151"/>
      <c r="LYR4584" s="151"/>
      <c r="LYS4584" s="151"/>
      <c r="LYT4584" s="151"/>
      <c r="LYU4584" s="151"/>
      <c r="LYV4584" s="151"/>
      <c r="LYW4584" s="151"/>
      <c r="LYX4584" s="151"/>
      <c r="LYY4584" s="151"/>
      <c r="LYZ4584" s="151"/>
      <c r="LZA4584" s="151"/>
      <c r="LZB4584" s="151"/>
      <c r="LZC4584" s="151"/>
      <c r="LZD4584" s="151"/>
      <c r="LZE4584" s="151"/>
      <c r="LZF4584" s="151"/>
      <c r="LZG4584" s="151"/>
      <c r="LZH4584" s="151"/>
      <c r="LZI4584" s="151"/>
      <c r="LZJ4584" s="151"/>
      <c r="LZK4584" s="151"/>
      <c r="LZL4584" s="151"/>
      <c r="LZM4584" s="151"/>
      <c r="LZN4584" s="151"/>
      <c r="LZO4584" s="151"/>
      <c r="LZP4584" s="151"/>
      <c r="LZQ4584" s="151"/>
      <c r="LZR4584" s="151"/>
      <c r="LZS4584" s="151"/>
      <c r="LZT4584" s="151"/>
      <c r="LZU4584" s="151"/>
      <c r="LZV4584" s="151"/>
      <c r="LZW4584" s="151"/>
      <c r="LZX4584" s="151"/>
      <c r="LZY4584" s="151"/>
      <c r="LZZ4584" s="151"/>
      <c r="MAA4584" s="151"/>
      <c r="MAB4584" s="151"/>
      <c r="MAC4584" s="151"/>
      <c r="MAD4584" s="151"/>
      <c r="MAE4584" s="151"/>
      <c r="MAF4584" s="151"/>
      <c r="MAG4584" s="151"/>
      <c r="MAH4584" s="151"/>
      <c r="MAI4584" s="151"/>
      <c r="MAJ4584" s="151"/>
      <c r="MAK4584" s="151"/>
      <c r="MAL4584" s="151"/>
      <c r="MAM4584" s="151"/>
      <c r="MAN4584" s="151"/>
      <c r="MAO4584" s="151"/>
      <c r="MAP4584" s="151"/>
      <c r="MAQ4584" s="151"/>
      <c r="MAR4584" s="151"/>
      <c r="MAS4584" s="151"/>
      <c r="MAT4584" s="151"/>
      <c r="MAU4584" s="151"/>
      <c r="MAV4584" s="151"/>
      <c r="MAW4584" s="151"/>
      <c r="MAX4584" s="151"/>
      <c r="MAY4584" s="151"/>
      <c r="MAZ4584" s="151"/>
      <c r="MBA4584" s="151"/>
      <c r="MBB4584" s="151"/>
      <c r="MBC4584" s="151"/>
      <c r="MBD4584" s="151"/>
      <c r="MBE4584" s="151"/>
      <c r="MBF4584" s="151"/>
      <c r="MBG4584" s="151"/>
      <c r="MBH4584" s="151"/>
      <c r="MBI4584" s="151"/>
      <c r="MBJ4584" s="151"/>
      <c r="MBK4584" s="151"/>
      <c r="MBL4584" s="151"/>
      <c r="MBM4584" s="151"/>
      <c r="MBN4584" s="151"/>
      <c r="MBO4584" s="151"/>
      <c r="MBP4584" s="151"/>
      <c r="MBQ4584" s="151"/>
      <c r="MBR4584" s="151"/>
      <c r="MBS4584" s="151"/>
      <c r="MBT4584" s="151"/>
      <c r="MBU4584" s="151"/>
      <c r="MBV4584" s="151"/>
      <c r="MBW4584" s="151"/>
      <c r="MBX4584" s="151"/>
      <c r="MBY4584" s="151"/>
      <c r="MBZ4584" s="151"/>
      <c r="MCA4584" s="151"/>
      <c r="MCB4584" s="151"/>
      <c r="MCC4584" s="151"/>
      <c r="MCD4584" s="151"/>
      <c r="MCE4584" s="151"/>
      <c r="MCF4584" s="151"/>
      <c r="MCG4584" s="151"/>
      <c r="MCH4584" s="151"/>
      <c r="MCI4584" s="151"/>
      <c r="MCJ4584" s="151"/>
      <c r="MCK4584" s="151"/>
      <c r="MCL4584" s="151"/>
      <c r="MCM4584" s="151"/>
      <c r="MCN4584" s="151"/>
      <c r="MCO4584" s="151"/>
      <c r="MCP4584" s="151"/>
      <c r="MCQ4584" s="151"/>
      <c r="MCR4584" s="151"/>
      <c r="MCS4584" s="151"/>
      <c r="MCT4584" s="151"/>
      <c r="MCU4584" s="151"/>
      <c r="MCV4584" s="151"/>
      <c r="MCW4584" s="151"/>
      <c r="MCX4584" s="151"/>
      <c r="MCY4584" s="151"/>
      <c r="MCZ4584" s="151"/>
      <c r="MDA4584" s="151"/>
      <c r="MDB4584" s="151"/>
      <c r="MDC4584" s="151"/>
      <c r="MDD4584" s="151"/>
      <c r="MDE4584" s="151"/>
      <c r="MDF4584" s="151"/>
      <c r="MDG4584" s="151"/>
      <c r="MDH4584" s="151"/>
      <c r="MDI4584" s="151"/>
      <c r="MDJ4584" s="151"/>
      <c r="MDK4584" s="151"/>
      <c r="MDL4584" s="151"/>
      <c r="MDM4584" s="151"/>
      <c r="MDN4584" s="151"/>
      <c r="MDO4584" s="151"/>
      <c r="MDP4584" s="151"/>
      <c r="MDQ4584" s="151"/>
      <c r="MDR4584" s="151"/>
      <c r="MDS4584" s="151"/>
      <c r="MDT4584" s="151"/>
      <c r="MDU4584" s="151"/>
      <c r="MDV4584" s="151"/>
      <c r="MDW4584" s="151"/>
      <c r="MDX4584" s="151"/>
      <c r="MDY4584" s="151"/>
      <c r="MDZ4584" s="151"/>
      <c r="MEA4584" s="151"/>
      <c r="MEB4584" s="151"/>
      <c r="MEC4584" s="151"/>
      <c r="MED4584" s="151"/>
      <c r="MEE4584" s="151"/>
      <c r="MEF4584" s="151"/>
      <c r="MEG4584" s="151"/>
      <c r="MEH4584" s="151"/>
      <c r="MEI4584" s="151"/>
      <c r="MEJ4584" s="151"/>
      <c r="MEK4584" s="151"/>
      <c r="MEL4584" s="151"/>
      <c r="MEM4584" s="151"/>
      <c r="MEN4584" s="151"/>
      <c r="MEO4584" s="151"/>
      <c r="MEP4584" s="151"/>
      <c r="MEQ4584" s="151"/>
      <c r="MER4584" s="151"/>
      <c r="MES4584" s="151"/>
      <c r="MET4584" s="151"/>
      <c r="MEU4584" s="151"/>
      <c r="MEV4584" s="151"/>
      <c r="MEW4584" s="151"/>
      <c r="MEX4584" s="151"/>
      <c r="MEY4584" s="151"/>
      <c r="MEZ4584" s="151"/>
      <c r="MFA4584" s="151"/>
      <c r="MFB4584" s="151"/>
      <c r="MFC4584" s="151"/>
      <c r="MFD4584" s="151"/>
      <c r="MFE4584" s="151"/>
      <c r="MFF4584" s="151"/>
      <c r="MFG4584" s="151"/>
      <c r="MFH4584" s="151"/>
      <c r="MFI4584" s="151"/>
      <c r="MFJ4584" s="151"/>
      <c r="MFK4584" s="151"/>
      <c r="MFL4584" s="151"/>
      <c r="MFM4584" s="151"/>
      <c r="MFN4584" s="151"/>
      <c r="MFO4584" s="151"/>
      <c r="MFP4584" s="151"/>
      <c r="MFQ4584" s="151"/>
      <c r="MFR4584" s="151"/>
      <c r="MFS4584" s="151"/>
      <c r="MFT4584" s="151"/>
      <c r="MFU4584" s="151"/>
      <c r="MFV4584" s="151"/>
      <c r="MFW4584" s="151"/>
      <c r="MFX4584" s="151"/>
      <c r="MFY4584" s="151"/>
      <c r="MFZ4584" s="151"/>
      <c r="MGA4584" s="151"/>
      <c r="MGB4584" s="151"/>
      <c r="MGC4584" s="151"/>
      <c r="MGD4584" s="151"/>
      <c r="MGE4584" s="151"/>
      <c r="MGF4584" s="151"/>
      <c r="MGG4584" s="151"/>
      <c r="MGH4584" s="151"/>
      <c r="MGI4584" s="151"/>
      <c r="MGJ4584" s="151"/>
      <c r="MGK4584" s="151"/>
      <c r="MGL4584" s="151"/>
      <c r="MGM4584" s="151"/>
      <c r="MGN4584" s="151"/>
      <c r="MGO4584" s="151"/>
      <c r="MGP4584" s="151"/>
      <c r="MGQ4584" s="151"/>
      <c r="MGR4584" s="151"/>
      <c r="MGS4584" s="151"/>
      <c r="MGT4584" s="151"/>
      <c r="MGU4584" s="151"/>
      <c r="MGV4584" s="151"/>
      <c r="MGW4584" s="151"/>
      <c r="MGX4584" s="151"/>
      <c r="MGY4584" s="151"/>
      <c r="MGZ4584" s="151"/>
      <c r="MHA4584" s="151"/>
      <c r="MHB4584" s="151"/>
      <c r="MHC4584" s="151"/>
      <c r="MHD4584" s="151"/>
      <c r="MHE4584" s="151"/>
      <c r="MHF4584" s="151"/>
      <c r="MHG4584" s="151"/>
      <c r="MHH4584" s="151"/>
      <c r="MHI4584" s="151"/>
      <c r="MHJ4584" s="151"/>
      <c r="MHK4584" s="151"/>
      <c r="MHL4584" s="151"/>
      <c r="MHM4584" s="151"/>
      <c r="MHN4584" s="151"/>
      <c r="MHO4584" s="151"/>
      <c r="MHP4584" s="151"/>
      <c r="MHQ4584" s="151"/>
      <c r="MHR4584" s="151"/>
      <c r="MHS4584" s="151"/>
      <c r="MHT4584" s="151"/>
      <c r="MHU4584" s="151"/>
      <c r="MHV4584" s="151"/>
      <c r="MHW4584" s="151"/>
      <c r="MHX4584" s="151"/>
      <c r="MHY4584" s="151"/>
      <c r="MHZ4584" s="151"/>
      <c r="MIA4584" s="151"/>
      <c r="MIB4584" s="151"/>
      <c r="MIC4584" s="151"/>
      <c r="MID4584" s="151"/>
      <c r="MIE4584" s="151"/>
      <c r="MIF4584" s="151"/>
      <c r="MIG4584" s="151"/>
      <c r="MIH4584" s="151"/>
      <c r="MII4584" s="151"/>
      <c r="MIJ4584" s="151"/>
      <c r="MIK4584" s="151"/>
      <c r="MIL4584" s="151"/>
      <c r="MIM4584" s="151"/>
      <c r="MIN4584" s="151"/>
      <c r="MIO4584" s="151"/>
      <c r="MIP4584" s="151"/>
      <c r="MIQ4584" s="151"/>
      <c r="MIR4584" s="151"/>
      <c r="MIS4584" s="151"/>
      <c r="MIT4584" s="151"/>
      <c r="MIU4584" s="151"/>
      <c r="MIV4584" s="151"/>
      <c r="MIW4584" s="151"/>
      <c r="MIX4584" s="151"/>
      <c r="MIY4584" s="151"/>
      <c r="MIZ4584" s="151"/>
      <c r="MJA4584" s="151"/>
      <c r="MJB4584" s="151"/>
      <c r="MJC4584" s="151"/>
      <c r="MJD4584" s="151"/>
      <c r="MJE4584" s="151"/>
      <c r="MJF4584" s="151"/>
      <c r="MJG4584" s="151"/>
      <c r="MJH4584" s="151"/>
      <c r="MJI4584" s="151"/>
      <c r="MJJ4584" s="151"/>
      <c r="MJK4584" s="151"/>
      <c r="MJL4584" s="151"/>
      <c r="MJM4584" s="151"/>
      <c r="MJN4584" s="151"/>
      <c r="MJO4584" s="151"/>
      <c r="MJP4584" s="151"/>
      <c r="MJQ4584" s="151"/>
      <c r="MJR4584" s="151"/>
      <c r="MJS4584" s="151"/>
      <c r="MJT4584" s="151"/>
      <c r="MJU4584" s="151"/>
      <c r="MJV4584" s="151"/>
      <c r="MJW4584" s="151"/>
      <c r="MJX4584" s="151"/>
      <c r="MJY4584" s="151"/>
      <c r="MJZ4584" s="151"/>
      <c r="MKA4584" s="151"/>
      <c r="MKB4584" s="151"/>
      <c r="MKC4584" s="151"/>
      <c r="MKD4584" s="151"/>
      <c r="MKE4584" s="151"/>
      <c r="MKF4584" s="151"/>
      <c r="MKG4584" s="151"/>
      <c r="MKH4584" s="151"/>
      <c r="MKI4584" s="151"/>
      <c r="MKJ4584" s="151"/>
      <c r="MKK4584" s="151"/>
      <c r="MKL4584" s="151"/>
      <c r="MKM4584" s="151"/>
      <c r="MKN4584" s="151"/>
      <c r="MKO4584" s="151"/>
      <c r="MKP4584" s="151"/>
      <c r="MKQ4584" s="151"/>
      <c r="MKR4584" s="151"/>
      <c r="MKS4584" s="151"/>
      <c r="MKT4584" s="151"/>
      <c r="MKU4584" s="151"/>
      <c r="MKV4584" s="151"/>
      <c r="MKW4584" s="151"/>
      <c r="MKX4584" s="151"/>
      <c r="MKY4584" s="151"/>
      <c r="MKZ4584" s="151"/>
      <c r="MLA4584" s="151"/>
      <c r="MLB4584" s="151"/>
      <c r="MLC4584" s="151"/>
      <c r="MLD4584" s="151"/>
      <c r="MLE4584" s="151"/>
      <c r="MLF4584" s="151"/>
      <c r="MLG4584" s="151"/>
      <c r="MLH4584" s="151"/>
      <c r="MLI4584" s="151"/>
      <c r="MLJ4584" s="151"/>
      <c r="MLK4584" s="151"/>
      <c r="MLL4584" s="151"/>
      <c r="MLM4584" s="151"/>
      <c r="MLN4584" s="151"/>
      <c r="MLO4584" s="151"/>
      <c r="MLP4584" s="151"/>
      <c r="MLQ4584" s="151"/>
      <c r="MLR4584" s="151"/>
      <c r="MLS4584" s="151"/>
      <c r="MLT4584" s="151"/>
      <c r="MLU4584" s="151"/>
      <c r="MLV4584" s="151"/>
      <c r="MLW4584" s="151"/>
      <c r="MLX4584" s="151"/>
      <c r="MLY4584" s="151"/>
      <c r="MLZ4584" s="151"/>
      <c r="MMA4584" s="151"/>
      <c r="MMB4584" s="151"/>
      <c r="MMC4584" s="151"/>
      <c r="MMD4584" s="151"/>
      <c r="MME4584" s="151"/>
      <c r="MMF4584" s="151"/>
      <c r="MMG4584" s="151"/>
      <c r="MMH4584" s="151"/>
      <c r="MMI4584" s="151"/>
      <c r="MMJ4584" s="151"/>
      <c r="MMK4584" s="151"/>
      <c r="MML4584" s="151"/>
      <c r="MMM4584" s="151"/>
      <c r="MMN4584" s="151"/>
      <c r="MMO4584" s="151"/>
      <c r="MMP4584" s="151"/>
      <c r="MMQ4584" s="151"/>
      <c r="MMR4584" s="151"/>
      <c r="MMS4584" s="151"/>
      <c r="MMT4584" s="151"/>
      <c r="MMU4584" s="151"/>
      <c r="MMV4584" s="151"/>
      <c r="MMW4584" s="151"/>
      <c r="MMX4584" s="151"/>
      <c r="MMY4584" s="151"/>
      <c r="MMZ4584" s="151"/>
      <c r="MNA4584" s="151"/>
      <c r="MNB4584" s="151"/>
      <c r="MNC4584" s="151"/>
      <c r="MND4584" s="151"/>
      <c r="MNE4584" s="151"/>
      <c r="MNF4584" s="151"/>
      <c r="MNG4584" s="151"/>
      <c r="MNH4584" s="151"/>
      <c r="MNI4584" s="151"/>
      <c r="MNJ4584" s="151"/>
      <c r="MNK4584" s="151"/>
      <c r="MNL4584" s="151"/>
      <c r="MNM4584" s="151"/>
      <c r="MNN4584" s="151"/>
      <c r="MNO4584" s="151"/>
      <c r="MNP4584" s="151"/>
      <c r="MNQ4584" s="151"/>
      <c r="MNR4584" s="151"/>
      <c r="MNS4584" s="151"/>
      <c r="MNT4584" s="151"/>
      <c r="MNU4584" s="151"/>
      <c r="MNV4584" s="151"/>
      <c r="MNW4584" s="151"/>
      <c r="MNX4584" s="151"/>
      <c r="MNY4584" s="151"/>
      <c r="MNZ4584" s="151"/>
      <c r="MOA4584" s="151"/>
      <c r="MOB4584" s="151"/>
      <c r="MOC4584" s="151"/>
      <c r="MOD4584" s="151"/>
      <c r="MOE4584" s="151"/>
      <c r="MOF4584" s="151"/>
      <c r="MOG4584" s="151"/>
      <c r="MOH4584" s="151"/>
      <c r="MOI4584" s="151"/>
      <c r="MOJ4584" s="151"/>
      <c r="MOK4584" s="151"/>
      <c r="MOL4584" s="151"/>
      <c r="MOM4584" s="151"/>
      <c r="MON4584" s="151"/>
      <c r="MOO4584" s="151"/>
      <c r="MOP4584" s="151"/>
      <c r="MOQ4584" s="151"/>
      <c r="MOR4584" s="151"/>
      <c r="MOS4584" s="151"/>
      <c r="MOT4584" s="151"/>
      <c r="MOU4584" s="151"/>
      <c r="MOV4584" s="151"/>
      <c r="MOW4584" s="151"/>
      <c r="MOX4584" s="151"/>
      <c r="MOY4584" s="151"/>
      <c r="MOZ4584" s="151"/>
      <c r="MPA4584" s="151"/>
      <c r="MPB4584" s="151"/>
      <c r="MPC4584" s="151"/>
      <c r="MPD4584" s="151"/>
      <c r="MPE4584" s="151"/>
      <c r="MPF4584" s="151"/>
      <c r="MPG4584" s="151"/>
      <c r="MPH4584" s="151"/>
      <c r="MPI4584" s="151"/>
      <c r="MPJ4584" s="151"/>
      <c r="MPK4584" s="151"/>
      <c r="MPL4584" s="151"/>
      <c r="MPM4584" s="151"/>
      <c r="MPN4584" s="151"/>
      <c r="MPO4584" s="151"/>
      <c r="MPP4584" s="151"/>
      <c r="MPQ4584" s="151"/>
      <c r="MPR4584" s="151"/>
      <c r="MPS4584" s="151"/>
      <c r="MPT4584" s="151"/>
      <c r="MPU4584" s="151"/>
      <c r="MPV4584" s="151"/>
      <c r="MPW4584" s="151"/>
      <c r="MPX4584" s="151"/>
      <c r="MPY4584" s="151"/>
      <c r="MPZ4584" s="151"/>
      <c r="MQA4584" s="151"/>
      <c r="MQB4584" s="151"/>
      <c r="MQC4584" s="151"/>
      <c r="MQD4584" s="151"/>
      <c r="MQE4584" s="151"/>
      <c r="MQF4584" s="151"/>
      <c r="MQG4584" s="151"/>
      <c r="MQH4584" s="151"/>
      <c r="MQI4584" s="151"/>
      <c r="MQJ4584" s="151"/>
      <c r="MQK4584" s="151"/>
      <c r="MQL4584" s="151"/>
      <c r="MQM4584" s="151"/>
      <c r="MQN4584" s="151"/>
      <c r="MQO4584" s="151"/>
      <c r="MQP4584" s="151"/>
      <c r="MQQ4584" s="151"/>
      <c r="MQR4584" s="151"/>
      <c r="MQS4584" s="151"/>
      <c r="MQT4584" s="151"/>
      <c r="MQU4584" s="151"/>
      <c r="MQV4584" s="151"/>
      <c r="MQW4584" s="151"/>
      <c r="MQX4584" s="151"/>
      <c r="MQY4584" s="151"/>
      <c r="MQZ4584" s="151"/>
      <c r="MRA4584" s="151"/>
      <c r="MRB4584" s="151"/>
      <c r="MRC4584" s="151"/>
      <c r="MRD4584" s="151"/>
      <c r="MRE4584" s="151"/>
      <c r="MRF4584" s="151"/>
      <c r="MRG4584" s="151"/>
      <c r="MRH4584" s="151"/>
      <c r="MRI4584" s="151"/>
      <c r="MRJ4584" s="151"/>
      <c r="MRK4584" s="151"/>
      <c r="MRL4584" s="151"/>
      <c r="MRM4584" s="151"/>
      <c r="MRN4584" s="151"/>
      <c r="MRO4584" s="151"/>
      <c r="MRP4584" s="151"/>
      <c r="MRQ4584" s="151"/>
      <c r="MRR4584" s="151"/>
      <c r="MRS4584" s="151"/>
      <c r="MRT4584" s="151"/>
      <c r="MRU4584" s="151"/>
      <c r="MRV4584" s="151"/>
      <c r="MRW4584" s="151"/>
      <c r="MRX4584" s="151"/>
      <c r="MRY4584" s="151"/>
      <c r="MRZ4584" s="151"/>
      <c r="MSA4584" s="151"/>
      <c r="MSB4584" s="151"/>
      <c r="MSC4584" s="151"/>
      <c r="MSD4584" s="151"/>
      <c r="MSE4584" s="151"/>
      <c r="MSF4584" s="151"/>
      <c r="MSG4584" s="151"/>
      <c r="MSH4584" s="151"/>
      <c r="MSI4584" s="151"/>
      <c r="MSJ4584" s="151"/>
      <c r="MSK4584" s="151"/>
      <c r="MSL4584" s="151"/>
      <c r="MSM4584" s="151"/>
      <c r="MSN4584" s="151"/>
      <c r="MSO4584" s="151"/>
      <c r="MSP4584" s="151"/>
      <c r="MSQ4584" s="151"/>
      <c r="MSR4584" s="151"/>
      <c r="MSS4584" s="151"/>
      <c r="MST4584" s="151"/>
      <c r="MSU4584" s="151"/>
      <c r="MSV4584" s="151"/>
      <c r="MSW4584" s="151"/>
      <c r="MSX4584" s="151"/>
      <c r="MSY4584" s="151"/>
      <c r="MSZ4584" s="151"/>
      <c r="MTA4584" s="151"/>
      <c r="MTB4584" s="151"/>
      <c r="MTC4584" s="151"/>
      <c r="MTD4584" s="151"/>
      <c r="MTE4584" s="151"/>
      <c r="MTF4584" s="151"/>
      <c r="MTG4584" s="151"/>
      <c r="MTH4584" s="151"/>
      <c r="MTI4584" s="151"/>
      <c r="MTJ4584" s="151"/>
      <c r="MTK4584" s="151"/>
      <c r="MTL4584" s="151"/>
      <c r="MTM4584" s="151"/>
      <c r="MTN4584" s="151"/>
      <c r="MTO4584" s="151"/>
      <c r="MTP4584" s="151"/>
      <c r="MTQ4584" s="151"/>
      <c r="MTR4584" s="151"/>
      <c r="MTS4584" s="151"/>
      <c r="MTT4584" s="151"/>
      <c r="MTU4584" s="151"/>
      <c r="MTV4584" s="151"/>
      <c r="MTW4584" s="151"/>
      <c r="MTX4584" s="151"/>
      <c r="MTY4584" s="151"/>
      <c r="MTZ4584" s="151"/>
      <c r="MUA4584" s="151"/>
      <c r="MUB4584" s="151"/>
      <c r="MUC4584" s="151"/>
      <c r="MUD4584" s="151"/>
      <c r="MUE4584" s="151"/>
      <c r="MUF4584" s="151"/>
      <c r="MUG4584" s="151"/>
      <c r="MUH4584" s="151"/>
      <c r="MUI4584" s="151"/>
      <c r="MUJ4584" s="151"/>
      <c r="MUK4584" s="151"/>
      <c r="MUL4584" s="151"/>
      <c r="MUM4584" s="151"/>
      <c r="MUN4584" s="151"/>
      <c r="MUO4584" s="151"/>
      <c r="MUP4584" s="151"/>
      <c r="MUQ4584" s="151"/>
      <c r="MUR4584" s="151"/>
      <c r="MUS4584" s="151"/>
      <c r="MUT4584" s="151"/>
      <c r="MUU4584" s="151"/>
      <c r="MUV4584" s="151"/>
      <c r="MUW4584" s="151"/>
      <c r="MUX4584" s="151"/>
      <c r="MUY4584" s="151"/>
      <c r="MUZ4584" s="151"/>
      <c r="MVA4584" s="151"/>
      <c r="MVB4584" s="151"/>
      <c r="MVC4584" s="151"/>
      <c r="MVD4584" s="151"/>
      <c r="MVE4584" s="151"/>
      <c r="MVF4584" s="151"/>
      <c r="MVG4584" s="151"/>
      <c r="MVH4584" s="151"/>
      <c r="MVI4584" s="151"/>
      <c r="MVJ4584" s="151"/>
      <c r="MVK4584" s="151"/>
      <c r="MVL4584" s="151"/>
      <c r="MVM4584" s="151"/>
      <c r="MVN4584" s="151"/>
      <c r="MVO4584" s="151"/>
      <c r="MVP4584" s="151"/>
      <c r="MVQ4584" s="151"/>
      <c r="MVR4584" s="151"/>
      <c r="MVS4584" s="151"/>
      <c r="MVT4584" s="151"/>
      <c r="MVU4584" s="151"/>
      <c r="MVV4584" s="151"/>
      <c r="MVW4584" s="151"/>
      <c r="MVX4584" s="151"/>
      <c r="MVY4584" s="151"/>
      <c r="MVZ4584" s="151"/>
      <c r="MWA4584" s="151"/>
      <c r="MWB4584" s="151"/>
      <c r="MWC4584" s="151"/>
      <c r="MWD4584" s="151"/>
      <c r="MWE4584" s="151"/>
      <c r="MWF4584" s="151"/>
      <c r="MWG4584" s="151"/>
      <c r="MWH4584" s="151"/>
      <c r="MWI4584" s="151"/>
      <c r="MWJ4584" s="151"/>
      <c r="MWK4584" s="151"/>
      <c r="MWL4584" s="151"/>
      <c r="MWM4584" s="151"/>
      <c r="MWN4584" s="151"/>
      <c r="MWO4584" s="151"/>
      <c r="MWP4584" s="151"/>
      <c r="MWQ4584" s="151"/>
      <c r="MWR4584" s="151"/>
      <c r="MWS4584" s="151"/>
      <c r="MWT4584" s="151"/>
      <c r="MWU4584" s="151"/>
      <c r="MWV4584" s="151"/>
      <c r="MWW4584" s="151"/>
      <c r="MWX4584" s="151"/>
      <c r="MWY4584" s="151"/>
      <c r="MWZ4584" s="151"/>
      <c r="MXA4584" s="151"/>
      <c r="MXB4584" s="151"/>
      <c r="MXC4584" s="151"/>
      <c r="MXD4584" s="151"/>
      <c r="MXE4584" s="151"/>
      <c r="MXF4584" s="151"/>
      <c r="MXG4584" s="151"/>
      <c r="MXH4584" s="151"/>
      <c r="MXI4584" s="151"/>
      <c r="MXJ4584" s="151"/>
      <c r="MXK4584" s="151"/>
      <c r="MXL4584" s="151"/>
      <c r="MXM4584" s="151"/>
      <c r="MXN4584" s="151"/>
      <c r="MXO4584" s="151"/>
      <c r="MXP4584" s="151"/>
      <c r="MXQ4584" s="151"/>
      <c r="MXR4584" s="151"/>
      <c r="MXS4584" s="151"/>
      <c r="MXT4584" s="151"/>
      <c r="MXU4584" s="151"/>
      <c r="MXV4584" s="151"/>
      <c r="MXW4584" s="151"/>
      <c r="MXX4584" s="151"/>
      <c r="MXY4584" s="151"/>
      <c r="MXZ4584" s="151"/>
      <c r="MYA4584" s="151"/>
      <c r="MYB4584" s="151"/>
      <c r="MYC4584" s="151"/>
      <c r="MYD4584" s="151"/>
      <c r="MYE4584" s="151"/>
      <c r="MYF4584" s="151"/>
      <c r="MYG4584" s="151"/>
      <c r="MYH4584" s="151"/>
      <c r="MYI4584" s="151"/>
      <c r="MYJ4584" s="151"/>
      <c r="MYK4584" s="151"/>
      <c r="MYL4584" s="151"/>
      <c r="MYM4584" s="151"/>
      <c r="MYN4584" s="151"/>
      <c r="MYO4584" s="151"/>
      <c r="MYP4584" s="151"/>
      <c r="MYQ4584" s="151"/>
      <c r="MYR4584" s="151"/>
      <c r="MYS4584" s="151"/>
      <c r="MYT4584" s="151"/>
      <c r="MYU4584" s="151"/>
      <c r="MYV4584" s="151"/>
      <c r="MYW4584" s="151"/>
      <c r="MYX4584" s="151"/>
      <c r="MYY4584" s="151"/>
      <c r="MYZ4584" s="151"/>
      <c r="MZA4584" s="151"/>
      <c r="MZB4584" s="151"/>
      <c r="MZC4584" s="151"/>
      <c r="MZD4584" s="151"/>
      <c r="MZE4584" s="151"/>
      <c r="MZF4584" s="151"/>
      <c r="MZG4584" s="151"/>
      <c r="MZH4584" s="151"/>
      <c r="MZI4584" s="151"/>
      <c r="MZJ4584" s="151"/>
      <c r="MZK4584" s="151"/>
      <c r="MZL4584" s="151"/>
      <c r="MZM4584" s="151"/>
      <c r="MZN4584" s="151"/>
      <c r="MZO4584" s="151"/>
      <c r="MZP4584" s="151"/>
      <c r="MZQ4584" s="151"/>
      <c r="MZR4584" s="151"/>
      <c r="MZS4584" s="151"/>
      <c r="MZT4584" s="151"/>
      <c r="MZU4584" s="151"/>
      <c r="MZV4584" s="151"/>
      <c r="MZW4584" s="151"/>
      <c r="MZX4584" s="151"/>
      <c r="MZY4584" s="151"/>
      <c r="MZZ4584" s="151"/>
      <c r="NAA4584" s="151"/>
      <c r="NAB4584" s="151"/>
      <c r="NAC4584" s="151"/>
      <c r="NAD4584" s="151"/>
      <c r="NAE4584" s="151"/>
      <c r="NAF4584" s="151"/>
      <c r="NAG4584" s="151"/>
      <c r="NAH4584" s="151"/>
      <c r="NAI4584" s="151"/>
      <c r="NAJ4584" s="151"/>
      <c r="NAK4584" s="151"/>
      <c r="NAL4584" s="151"/>
      <c r="NAM4584" s="151"/>
      <c r="NAN4584" s="151"/>
      <c r="NAO4584" s="151"/>
      <c r="NAP4584" s="151"/>
      <c r="NAQ4584" s="151"/>
      <c r="NAR4584" s="151"/>
      <c r="NAS4584" s="151"/>
      <c r="NAT4584" s="151"/>
      <c r="NAU4584" s="151"/>
      <c r="NAV4584" s="151"/>
      <c r="NAW4584" s="151"/>
      <c r="NAX4584" s="151"/>
      <c r="NAY4584" s="151"/>
      <c r="NAZ4584" s="151"/>
      <c r="NBA4584" s="151"/>
      <c r="NBB4584" s="151"/>
      <c r="NBC4584" s="151"/>
      <c r="NBD4584" s="151"/>
      <c r="NBE4584" s="151"/>
      <c r="NBF4584" s="151"/>
      <c r="NBG4584" s="151"/>
      <c r="NBH4584" s="151"/>
      <c r="NBI4584" s="151"/>
      <c r="NBJ4584" s="151"/>
      <c r="NBK4584" s="151"/>
      <c r="NBL4584" s="151"/>
      <c r="NBM4584" s="151"/>
      <c r="NBN4584" s="151"/>
      <c r="NBO4584" s="151"/>
      <c r="NBP4584" s="151"/>
      <c r="NBQ4584" s="151"/>
      <c r="NBR4584" s="151"/>
      <c r="NBS4584" s="151"/>
      <c r="NBT4584" s="151"/>
      <c r="NBU4584" s="151"/>
      <c r="NBV4584" s="151"/>
      <c r="NBW4584" s="151"/>
      <c r="NBX4584" s="151"/>
      <c r="NBY4584" s="151"/>
      <c r="NBZ4584" s="151"/>
      <c r="NCA4584" s="151"/>
      <c r="NCB4584" s="151"/>
      <c r="NCC4584" s="151"/>
      <c r="NCD4584" s="151"/>
      <c r="NCE4584" s="151"/>
      <c r="NCF4584" s="151"/>
      <c r="NCG4584" s="151"/>
      <c r="NCH4584" s="151"/>
      <c r="NCI4584" s="151"/>
      <c r="NCJ4584" s="151"/>
      <c r="NCK4584" s="151"/>
      <c r="NCL4584" s="151"/>
      <c r="NCM4584" s="151"/>
      <c r="NCN4584" s="151"/>
      <c r="NCO4584" s="151"/>
      <c r="NCP4584" s="151"/>
      <c r="NCQ4584" s="151"/>
      <c r="NCR4584" s="151"/>
      <c r="NCS4584" s="151"/>
      <c r="NCT4584" s="151"/>
      <c r="NCU4584" s="151"/>
      <c r="NCV4584" s="151"/>
      <c r="NCW4584" s="151"/>
      <c r="NCX4584" s="151"/>
      <c r="NCY4584" s="151"/>
      <c r="NCZ4584" s="151"/>
      <c r="NDA4584" s="151"/>
      <c r="NDB4584" s="151"/>
      <c r="NDC4584" s="151"/>
      <c r="NDD4584" s="151"/>
      <c r="NDE4584" s="151"/>
      <c r="NDF4584" s="151"/>
      <c r="NDG4584" s="151"/>
      <c r="NDH4584" s="151"/>
      <c r="NDI4584" s="151"/>
      <c r="NDJ4584" s="151"/>
      <c r="NDK4584" s="151"/>
      <c r="NDL4584" s="151"/>
      <c r="NDM4584" s="151"/>
      <c r="NDN4584" s="151"/>
      <c r="NDO4584" s="151"/>
      <c r="NDP4584" s="151"/>
      <c r="NDQ4584" s="151"/>
      <c r="NDR4584" s="151"/>
      <c r="NDS4584" s="151"/>
      <c r="NDT4584" s="151"/>
      <c r="NDU4584" s="151"/>
      <c r="NDV4584" s="151"/>
      <c r="NDW4584" s="151"/>
      <c r="NDX4584" s="151"/>
      <c r="NDY4584" s="151"/>
      <c r="NDZ4584" s="151"/>
      <c r="NEA4584" s="151"/>
      <c r="NEB4584" s="151"/>
      <c r="NEC4584" s="151"/>
      <c r="NED4584" s="151"/>
      <c r="NEE4584" s="151"/>
      <c r="NEF4584" s="151"/>
      <c r="NEG4584" s="151"/>
      <c r="NEH4584" s="151"/>
      <c r="NEI4584" s="151"/>
      <c r="NEJ4584" s="151"/>
      <c r="NEK4584" s="151"/>
      <c r="NEL4584" s="151"/>
      <c r="NEM4584" s="151"/>
      <c r="NEN4584" s="151"/>
      <c r="NEO4584" s="151"/>
      <c r="NEP4584" s="151"/>
      <c r="NEQ4584" s="151"/>
      <c r="NER4584" s="151"/>
      <c r="NES4584" s="151"/>
      <c r="NET4584" s="151"/>
      <c r="NEU4584" s="151"/>
      <c r="NEV4584" s="151"/>
      <c r="NEW4584" s="151"/>
      <c r="NEX4584" s="151"/>
      <c r="NEY4584" s="151"/>
      <c r="NEZ4584" s="151"/>
      <c r="NFA4584" s="151"/>
      <c r="NFB4584" s="151"/>
      <c r="NFC4584" s="151"/>
      <c r="NFD4584" s="151"/>
      <c r="NFE4584" s="151"/>
      <c r="NFF4584" s="151"/>
      <c r="NFG4584" s="151"/>
      <c r="NFH4584" s="151"/>
      <c r="NFI4584" s="151"/>
      <c r="NFJ4584" s="151"/>
      <c r="NFK4584" s="151"/>
      <c r="NFL4584" s="151"/>
      <c r="NFM4584" s="151"/>
      <c r="NFN4584" s="151"/>
      <c r="NFO4584" s="151"/>
      <c r="NFP4584" s="151"/>
      <c r="NFQ4584" s="151"/>
      <c r="NFR4584" s="151"/>
      <c r="NFS4584" s="151"/>
      <c r="NFT4584" s="151"/>
      <c r="NFU4584" s="151"/>
      <c r="NFV4584" s="151"/>
      <c r="NFW4584" s="151"/>
      <c r="NFX4584" s="151"/>
      <c r="NFY4584" s="151"/>
      <c r="NFZ4584" s="151"/>
      <c r="NGA4584" s="151"/>
      <c r="NGB4584" s="151"/>
      <c r="NGC4584" s="151"/>
      <c r="NGD4584" s="151"/>
      <c r="NGE4584" s="151"/>
      <c r="NGF4584" s="151"/>
      <c r="NGG4584" s="151"/>
      <c r="NGH4584" s="151"/>
      <c r="NGI4584" s="151"/>
      <c r="NGJ4584" s="151"/>
      <c r="NGK4584" s="151"/>
      <c r="NGL4584" s="151"/>
      <c r="NGM4584" s="151"/>
      <c r="NGN4584" s="151"/>
      <c r="NGO4584" s="151"/>
      <c r="NGP4584" s="151"/>
      <c r="NGQ4584" s="151"/>
      <c r="NGR4584" s="151"/>
      <c r="NGS4584" s="151"/>
      <c r="NGT4584" s="151"/>
      <c r="NGU4584" s="151"/>
      <c r="NGV4584" s="151"/>
      <c r="NGW4584" s="151"/>
      <c r="NGX4584" s="151"/>
      <c r="NGY4584" s="151"/>
      <c r="NGZ4584" s="151"/>
      <c r="NHA4584" s="151"/>
      <c r="NHB4584" s="151"/>
      <c r="NHC4584" s="151"/>
      <c r="NHD4584" s="151"/>
      <c r="NHE4584" s="151"/>
      <c r="NHF4584" s="151"/>
      <c r="NHG4584" s="151"/>
      <c r="NHH4584" s="151"/>
      <c r="NHI4584" s="151"/>
      <c r="NHJ4584" s="151"/>
      <c r="NHK4584" s="151"/>
      <c r="NHL4584" s="151"/>
      <c r="NHM4584" s="151"/>
      <c r="NHN4584" s="151"/>
      <c r="NHO4584" s="151"/>
      <c r="NHP4584" s="151"/>
      <c r="NHQ4584" s="151"/>
      <c r="NHR4584" s="151"/>
      <c r="NHS4584" s="151"/>
      <c r="NHT4584" s="151"/>
      <c r="NHU4584" s="151"/>
      <c r="NHV4584" s="151"/>
      <c r="NHW4584" s="151"/>
      <c r="NHX4584" s="151"/>
      <c r="NHY4584" s="151"/>
      <c r="NHZ4584" s="151"/>
      <c r="NIA4584" s="151"/>
      <c r="NIB4584" s="151"/>
      <c r="NIC4584" s="151"/>
      <c r="NID4584" s="151"/>
      <c r="NIE4584" s="151"/>
      <c r="NIF4584" s="151"/>
      <c r="NIG4584" s="151"/>
      <c r="NIH4584" s="151"/>
      <c r="NII4584" s="151"/>
      <c r="NIJ4584" s="151"/>
      <c r="NIK4584" s="151"/>
      <c r="NIL4584" s="151"/>
      <c r="NIM4584" s="151"/>
      <c r="NIN4584" s="151"/>
      <c r="NIO4584" s="151"/>
      <c r="NIP4584" s="151"/>
      <c r="NIQ4584" s="151"/>
      <c r="NIR4584" s="151"/>
      <c r="NIS4584" s="151"/>
      <c r="NIT4584" s="151"/>
      <c r="NIU4584" s="151"/>
      <c r="NIV4584" s="151"/>
      <c r="NIW4584" s="151"/>
      <c r="NIX4584" s="151"/>
      <c r="NIY4584" s="151"/>
      <c r="NIZ4584" s="151"/>
      <c r="NJA4584" s="151"/>
      <c r="NJB4584" s="151"/>
      <c r="NJC4584" s="151"/>
      <c r="NJD4584" s="151"/>
      <c r="NJE4584" s="151"/>
      <c r="NJF4584" s="151"/>
      <c r="NJG4584" s="151"/>
      <c r="NJH4584" s="151"/>
      <c r="NJI4584" s="151"/>
      <c r="NJJ4584" s="151"/>
      <c r="NJK4584" s="151"/>
      <c r="NJL4584" s="151"/>
      <c r="NJM4584" s="151"/>
      <c r="NJN4584" s="151"/>
      <c r="NJO4584" s="151"/>
      <c r="NJP4584" s="151"/>
      <c r="NJQ4584" s="151"/>
      <c r="NJR4584" s="151"/>
      <c r="NJS4584" s="151"/>
      <c r="NJT4584" s="151"/>
      <c r="NJU4584" s="151"/>
      <c r="NJV4584" s="151"/>
      <c r="NJW4584" s="151"/>
      <c r="NJX4584" s="151"/>
      <c r="NJY4584" s="151"/>
      <c r="NJZ4584" s="151"/>
      <c r="NKA4584" s="151"/>
      <c r="NKB4584" s="151"/>
      <c r="NKC4584" s="151"/>
      <c r="NKD4584" s="151"/>
      <c r="NKE4584" s="151"/>
      <c r="NKF4584" s="151"/>
      <c r="NKG4584" s="151"/>
      <c r="NKH4584" s="151"/>
      <c r="NKI4584" s="151"/>
      <c r="NKJ4584" s="151"/>
      <c r="NKK4584" s="151"/>
      <c r="NKL4584" s="151"/>
      <c r="NKM4584" s="151"/>
      <c r="NKN4584" s="151"/>
      <c r="NKO4584" s="151"/>
      <c r="NKP4584" s="151"/>
      <c r="NKQ4584" s="151"/>
      <c r="NKR4584" s="151"/>
      <c r="NKS4584" s="151"/>
      <c r="NKT4584" s="151"/>
      <c r="NKU4584" s="151"/>
      <c r="NKV4584" s="151"/>
      <c r="NKW4584" s="151"/>
      <c r="NKX4584" s="151"/>
      <c r="NKY4584" s="151"/>
      <c r="NKZ4584" s="151"/>
      <c r="NLA4584" s="151"/>
      <c r="NLB4584" s="151"/>
      <c r="NLC4584" s="151"/>
      <c r="NLD4584" s="151"/>
      <c r="NLE4584" s="151"/>
      <c r="NLF4584" s="151"/>
      <c r="NLG4584" s="151"/>
      <c r="NLH4584" s="151"/>
      <c r="NLI4584" s="151"/>
      <c r="NLJ4584" s="151"/>
      <c r="NLK4584" s="151"/>
      <c r="NLL4584" s="151"/>
      <c r="NLM4584" s="151"/>
      <c r="NLN4584" s="151"/>
      <c r="NLO4584" s="151"/>
      <c r="NLP4584" s="151"/>
      <c r="NLQ4584" s="151"/>
      <c r="NLR4584" s="151"/>
      <c r="NLS4584" s="151"/>
      <c r="NLT4584" s="151"/>
      <c r="NLU4584" s="151"/>
      <c r="NLV4584" s="151"/>
      <c r="NLW4584" s="151"/>
      <c r="NLX4584" s="151"/>
      <c r="NLY4584" s="151"/>
      <c r="NLZ4584" s="151"/>
      <c r="NMA4584" s="151"/>
      <c r="NMB4584" s="151"/>
      <c r="NMC4584" s="151"/>
      <c r="NMD4584" s="151"/>
      <c r="NME4584" s="151"/>
      <c r="NMF4584" s="151"/>
      <c r="NMG4584" s="151"/>
      <c r="NMH4584" s="151"/>
      <c r="NMI4584" s="151"/>
      <c r="NMJ4584" s="151"/>
      <c r="NMK4584" s="151"/>
      <c r="NML4584" s="151"/>
      <c r="NMM4584" s="151"/>
      <c r="NMN4584" s="151"/>
      <c r="NMO4584" s="151"/>
      <c r="NMP4584" s="151"/>
      <c r="NMQ4584" s="151"/>
      <c r="NMR4584" s="151"/>
      <c r="NMS4584" s="151"/>
      <c r="NMT4584" s="151"/>
      <c r="NMU4584" s="151"/>
      <c r="NMV4584" s="151"/>
      <c r="NMW4584" s="151"/>
      <c r="NMX4584" s="151"/>
      <c r="NMY4584" s="151"/>
      <c r="NMZ4584" s="151"/>
      <c r="NNA4584" s="151"/>
      <c r="NNB4584" s="151"/>
      <c r="NNC4584" s="151"/>
      <c r="NND4584" s="151"/>
      <c r="NNE4584" s="151"/>
      <c r="NNF4584" s="151"/>
      <c r="NNG4584" s="151"/>
      <c r="NNH4584" s="151"/>
      <c r="NNI4584" s="151"/>
      <c r="NNJ4584" s="151"/>
      <c r="NNK4584" s="151"/>
      <c r="NNL4584" s="151"/>
      <c r="NNM4584" s="151"/>
      <c r="NNN4584" s="151"/>
      <c r="NNO4584" s="151"/>
      <c r="NNP4584" s="151"/>
      <c r="NNQ4584" s="151"/>
      <c r="NNR4584" s="151"/>
      <c r="NNS4584" s="151"/>
      <c r="NNT4584" s="151"/>
      <c r="NNU4584" s="151"/>
      <c r="NNV4584" s="151"/>
      <c r="NNW4584" s="151"/>
      <c r="NNX4584" s="151"/>
      <c r="NNY4584" s="151"/>
      <c r="NNZ4584" s="151"/>
      <c r="NOA4584" s="151"/>
      <c r="NOB4584" s="151"/>
      <c r="NOC4584" s="151"/>
      <c r="NOD4584" s="151"/>
      <c r="NOE4584" s="151"/>
      <c r="NOF4584" s="151"/>
      <c r="NOG4584" s="151"/>
      <c r="NOH4584" s="151"/>
      <c r="NOI4584" s="151"/>
      <c r="NOJ4584" s="151"/>
      <c r="NOK4584" s="151"/>
      <c r="NOL4584" s="151"/>
      <c r="NOM4584" s="151"/>
      <c r="NON4584" s="151"/>
      <c r="NOO4584" s="151"/>
      <c r="NOP4584" s="151"/>
      <c r="NOQ4584" s="151"/>
      <c r="NOR4584" s="151"/>
      <c r="NOS4584" s="151"/>
      <c r="NOT4584" s="151"/>
      <c r="NOU4584" s="151"/>
      <c r="NOV4584" s="151"/>
      <c r="NOW4584" s="151"/>
      <c r="NOX4584" s="151"/>
      <c r="NOY4584" s="151"/>
      <c r="NOZ4584" s="151"/>
      <c r="NPA4584" s="151"/>
      <c r="NPB4584" s="151"/>
      <c r="NPC4584" s="151"/>
      <c r="NPD4584" s="151"/>
      <c r="NPE4584" s="151"/>
      <c r="NPF4584" s="151"/>
      <c r="NPG4584" s="151"/>
      <c r="NPH4584" s="151"/>
      <c r="NPI4584" s="151"/>
      <c r="NPJ4584" s="151"/>
      <c r="NPK4584" s="151"/>
      <c r="NPL4584" s="151"/>
      <c r="NPM4584" s="151"/>
      <c r="NPN4584" s="151"/>
      <c r="NPO4584" s="151"/>
      <c r="NPP4584" s="151"/>
      <c r="NPQ4584" s="151"/>
      <c r="NPR4584" s="151"/>
      <c r="NPS4584" s="151"/>
      <c r="NPT4584" s="151"/>
      <c r="NPU4584" s="151"/>
      <c r="NPV4584" s="151"/>
      <c r="NPW4584" s="151"/>
      <c r="NPX4584" s="151"/>
      <c r="NPY4584" s="151"/>
      <c r="NPZ4584" s="151"/>
      <c r="NQA4584" s="151"/>
      <c r="NQB4584" s="151"/>
      <c r="NQC4584" s="151"/>
      <c r="NQD4584" s="151"/>
      <c r="NQE4584" s="151"/>
      <c r="NQF4584" s="151"/>
      <c r="NQG4584" s="151"/>
      <c r="NQH4584" s="151"/>
      <c r="NQI4584" s="151"/>
      <c r="NQJ4584" s="151"/>
      <c r="NQK4584" s="151"/>
      <c r="NQL4584" s="151"/>
      <c r="NQM4584" s="151"/>
      <c r="NQN4584" s="151"/>
      <c r="NQO4584" s="151"/>
      <c r="NQP4584" s="151"/>
      <c r="NQQ4584" s="151"/>
      <c r="NQR4584" s="151"/>
      <c r="NQS4584" s="151"/>
      <c r="NQT4584" s="151"/>
      <c r="NQU4584" s="151"/>
      <c r="NQV4584" s="151"/>
      <c r="NQW4584" s="151"/>
      <c r="NQX4584" s="151"/>
      <c r="NQY4584" s="151"/>
      <c r="NQZ4584" s="151"/>
      <c r="NRA4584" s="151"/>
      <c r="NRB4584" s="151"/>
      <c r="NRC4584" s="151"/>
      <c r="NRD4584" s="151"/>
      <c r="NRE4584" s="151"/>
      <c r="NRF4584" s="151"/>
      <c r="NRG4584" s="151"/>
      <c r="NRH4584" s="151"/>
      <c r="NRI4584" s="151"/>
      <c r="NRJ4584" s="151"/>
      <c r="NRK4584" s="151"/>
      <c r="NRL4584" s="151"/>
      <c r="NRM4584" s="151"/>
      <c r="NRN4584" s="151"/>
      <c r="NRO4584" s="151"/>
      <c r="NRP4584" s="151"/>
      <c r="NRQ4584" s="151"/>
      <c r="NRR4584" s="151"/>
      <c r="NRS4584" s="151"/>
      <c r="NRT4584" s="151"/>
      <c r="NRU4584" s="151"/>
      <c r="NRV4584" s="151"/>
      <c r="NRW4584" s="151"/>
      <c r="NRX4584" s="151"/>
      <c r="NRY4584" s="151"/>
      <c r="NRZ4584" s="151"/>
      <c r="NSA4584" s="151"/>
      <c r="NSB4584" s="151"/>
      <c r="NSC4584" s="151"/>
      <c r="NSD4584" s="151"/>
      <c r="NSE4584" s="151"/>
      <c r="NSF4584" s="151"/>
      <c r="NSG4584" s="151"/>
      <c r="NSH4584" s="151"/>
      <c r="NSI4584" s="151"/>
      <c r="NSJ4584" s="151"/>
      <c r="NSK4584" s="151"/>
      <c r="NSL4584" s="151"/>
      <c r="NSM4584" s="151"/>
      <c r="NSN4584" s="151"/>
      <c r="NSO4584" s="151"/>
      <c r="NSP4584" s="151"/>
      <c r="NSQ4584" s="151"/>
      <c r="NSR4584" s="151"/>
      <c r="NSS4584" s="151"/>
      <c r="NST4584" s="151"/>
      <c r="NSU4584" s="151"/>
      <c r="NSV4584" s="151"/>
      <c r="NSW4584" s="151"/>
      <c r="NSX4584" s="151"/>
      <c r="NSY4584" s="151"/>
      <c r="NSZ4584" s="151"/>
      <c r="NTA4584" s="151"/>
      <c r="NTB4584" s="151"/>
      <c r="NTC4584" s="151"/>
      <c r="NTD4584" s="151"/>
      <c r="NTE4584" s="151"/>
      <c r="NTF4584" s="151"/>
      <c r="NTG4584" s="151"/>
      <c r="NTH4584" s="151"/>
      <c r="NTI4584" s="151"/>
      <c r="NTJ4584" s="151"/>
      <c r="NTK4584" s="151"/>
      <c r="NTL4584" s="151"/>
      <c r="NTM4584" s="151"/>
      <c r="NTN4584" s="151"/>
      <c r="NTO4584" s="151"/>
      <c r="NTP4584" s="151"/>
      <c r="NTQ4584" s="151"/>
      <c r="NTR4584" s="151"/>
      <c r="NTS4584" s="151"/>
      <c r="NTT4584" s="151"/>
      <c r="NTU4584" s="151"/>
      <c r="NTV4584" s="151"/>
      <c r="NTW4584" s="151"/>
      <c r="NTX4584" s="151"/>
      <c r="NTY4584" s="151"/>
      <c r="NTZ4584" s="151"/>
      <c r="NUA4584" s="151"/>
      <c r="NUB4584" s="151"/>
      <c r="NUC4584" s="151"/>
      <c r="NUD4584" s="151"/>
      <c r="NUE4584" s="151"/>
      <c r="NUF4584" s="151"/>
      <c r="NUG4584" s="151"/>
      <c r="NUH4584" s="151"/>
      <c r="NUI4584" s="151"/>
      <c r="NUJ4584" s="151"/>
      <c r="NUK4584" s="151"/>
      <c r="NUL4584" s="151"/>
      <c r="NUM4584" s="151"/>
      <c r="NUN4584" s="151"/>
      <c r="NUO4584" s="151"/>
      <c r="NUP4584" s="151"/>
      <c r="NUQ4584" s="151"/>
      <c r="NUR4584" s="151"/>
      <c r="NUS4584" s="151"/>
      <c r="NUT4584" s="151"/>
      <c r="NUU4584" s="151"/>
      <c r="NUV4584" s="151"/>
      <c r="NUW4584" s="151"/>
      <c r="NUX4584" s="151"/>
      <c r="NUY4584" s="151"/>
      <c r="NUZ4584" s="151"/>
      <c r="NVA4584" s="151"/>
      <c r="NVB4584" s="151"/>
      <c r="NVC4584" s="151"/>
      <c r="NVD4584" s="151"/>
      <c r="NVE4584" s="151"/>
      <c r="NVF4584" s="151"/>
      <c r="NVG4584" s="151"/>
      <c r="NVH4584" s="151"/>
      <c r="NVI4584" s="151"/>
      <c r="NVJ4584" s="151"/>
      <c r="NVK4584" s="151"/>
      <c r="NVL4584" s="151"/>
      <c r="NVM4584" s="151"/>
      <c r="NVN4584" s="151"/>
      <c r="NVO4584" s="151"/>
      <c r="NVP4584" s="151"/>
      <c r="NVQ4584" s="151"/>
      <c r="NVR4584" s="151"/>
      <c r="NVS4584" s="151"/>
      <c r="NVT4584" s="151"/>
      <c r="NVU4584" s="151"/>
      <c r="NVV4584" s="151"/>
      <c r="NVW4584" s="151"/>
      <c r="NVX4584" s="151"/>
      <c r="NVY4584" s="151"/>
      <c r="NVZ4584" s="151"/>
      <c r="NWA4584" s="151"/>
      <c r="NWB4584" s="151"/>
      <c r="NWC4584" s="151"/>
      <c r="NWD4584" s="151"/>
      <c r="NWE4584" s="151"/>
      <c r="NWF4584" s="151"/>
      <c r="NWG4584" s="151"/>
      <c r="NWH4584" s="151"/>
      <c r="NWI4584" s="151"/>
      <c r="NWJ4584" s="151"/>
      <c r="NWK4584" s="151"/>
      <c r="NWL4584" s="151"/>
      <c r="NWM4584" s="151"/>
      <c r="NWN4584" s="151"/>
      <c r="NWO4584" s="151"/>
      <c r="NWP4584" s="151"/>
      <c r="NWQ4584" s="151"/>
      <c r="NWR4584" s="151"/>
      <c r="NWS4584" s="151"/>
      <c r="NWT4584" s="151"/>
      <c r="NWU4584" s="151"/>
      <c r="NWV4584" s="151"/>
      <c r="NWW4584" s="151"/>
      <c r="NWX4584" s="151"/>
      <c r="NWY4584" s="151"/>
      <c r="NWZ4584" s="151"/>
      <c r="NXA4584" s="151"/>
      <c r="NXB4584" s="151"/>
      <c r="NXC4584" s="151"/>
      <c r="NXD4584" s="151"/>
      <c r="NXE4584" s="151"/>
      <c r="NXF4584" s="151"/>
      <c r="NXG4584" s="151"/>
      <c r="NXH4584" s="151"/>
      <c r="NXI4584" s="151"/>
      <c r="NXJ4584" s="151"/>
      <c r="NXK4584" s="151"/>
      <c r="NXL4584" s="151"/>
      <c r="NXM4584" s="151"/>
      <c r="NXN4584" s="151"/>
      <c r="NXO4584" s="151"/>
      <c r="NXP4584" s="151"/>
      <c r="NXQ4584" s="151"/>
      <c r="NXR4584" s="151"/>
      <c r="NXS4584" s="151"/>
      <c r="NXT4584" s="151"/>
      <c r="NXU4584" s="151"/>
      <c r="NXV4584" s="151"/>
      <c r="NXW4584" s="151"/>
      <c r="NXX4584" s="151"/>
      <c r="NXY4584" s="151"/>
      <c r="NXZ4584" s="151"/>
      <c r="NYA4584" s="151"/>
      <c r="NYB4584" s="151"/>
      <c r="NYC4584" s="151"/>
      <c r="NYD4584" s="151"/>
      <c r="NYE4584" s="151"/>
      <c r="NYF4584" s="151"/>
      <c r="NYG4584" s="151"/>
      <c r="NYH4584" s="151"/>
      <c r="NYI4584" s="151"/>
      <c r="NYJ4584" s="151"/>
      <c r="NYK4584" s="151"/>
      <c r="NYL4584" s="151"/>
      <c r="NYM4584" s="151"/>
      <c r="NYN4584" s="151"/>
      <c r="NYO4584" s="151"/>
      <c r="NYP4584" s="151"/>
      <c r="NYQ4584" s="151"/>
      <c r="NYR4584" s="151"/>
      <c r="NYS4584" s="151"/>
      <c r="NYT4584" s="151"/>
      <c r="NYU4584" s="151"/>
      <c r="NYV4584" s="151"/>
      <c r="NYW4584" s="151"/>
      <c r="NYX4584" s="151"/>
      <c r="NYY4584" s="151"/>
      <c r="NYZ4584" s="151"/>
      <c r="NZA4584" s="151"/>
      <c r="NZB4584" s="151"/>
      <c r="NZC4584" s="151"/>
      <c r="NZD4584" s="151"/>
      <c r="NZE4584" s="151"/>
      <c r="NZF4584" s="151"/>
      <c r="NZG4584" s="151"/>
      <c r="NZH4584" s="151"/>
      <c r="NZI4584" s="151"/>
      <c r="NZJ4584" s="151"/>
      <c r="NZK4584" s="151"/>
      <c r="NZL4584" s="151"/>
      <c r="NZM4584" s="151"/>
      <c r="NZN4584" s="151"/>
      <c r="NZO4584" s="151"/>
      <c r="NZP4584" s="151"/>
      <c r="NZQ4584" s="151"/>
      <c r="NZR4584" s="151"/>
      <c r="NZS4584" s="151"/>
      <c r="NZT4584" s="151"/>
      <c r="NZU4584" s="151"/>
      <c r="NZV4584" s="151"/>
      <c r="NZW4584" s="151"/>
      <c r="NZX4584" s="151"/>
      <c r="NZY4584" s="151"/>
      <c r="NZZ4584" s="151"/>
      <c r="OAA4584" s="151"/>
      <c r="OAB4584" s="151"/>
      <c r="OAC4584" s="151"/>
      <c r="OAD4584" s="151"/>
      <c r="OAE4584" s="151"/>
      <c r="OAF4584" s="151"/>
      <c r="OAG4584" s="151"/>
      <c r="OAH4584" s="151"/>
      <c r="OAI4584" s="151"/>
      <c r="OAJ4584" s="151"/>
      <c r="OAK4584" s="151"/>
      <c r="OAL4584" s="151"/>
      <c r="OAM4584" s="151"/>
      <c r="OAN4584" s="151"/>
      <c r="OAO4584" s="151"/>
      <c r="OAP4584" s="151"/>
      <c r="OAQ4584" s="151"/>
      <c r="OAR4584" s="151"/>
      <c r="OAS4584" s="151"/>
      <c r="OAT4584" s="151"/>
      <c r="OAU4584" s="151"/>
      <c r="OAV4584" s="151"/>
      <c r="OAW4584" s="151"/>
      <c r="OAX4584" s="151"/>
      <c r="OAY4584" s="151"/>
      <c r="OAZ4584" s="151"/>
      <c r="OBA4584" s="151"/>
      <c r="OBB4584" s="151"/>
      <c r="OBC4584" s="151"/>
      <c r="OBD4584" s="151"/>
      <c r="OBE4584" s="151"/>
      <c r="OBF4584" s="151"/>
      <c r="OBG4584" s="151"/>
      <c r="OBH4584" s="151"/>
      <c r="OBI4584" s="151"/>
      <c r="OBJ4584" s="151"/>
      <c r="OBK4584" s="151"/>
      <c r="OBL4584" s="151"/>
      <c r="OBM4584" s="151"/>
      <c r="OBN4584" s="151"/>
      <c r="OBO4584" s="151"/>
      <c r="OBP4584" s="151"/>
      <c r="OBQ4584" s="151"/>
      <c r="OBR4584" s="151"/>
      <c r="OBS4584" s="151"/>
      <c r="OBT4584" s="151"/>
      <c r="OBU4584" s="151"/>
      <c r="OBV4584" s="151"/>
      <c r="OBW4584" s="151"/>
      <c r="OBX4584" s="151"/>
      <c r="OBY4584" s="151"/>
      <c r="OBZ4584" s="151"/>
      <c r="OCA4584" s="151"/>
      <c r="OCB4584" s="151"/>
      <c r="OCC4584" s="151"/>
      <c r="OCD4584" s="151"/>
      <c r="OCE4584" s="151"/>
      <c r="OCF4584" s="151"/>
      <c r="OCG4584" s="151"/>
      <c r="OCH4584" s="151"/>
      <c r="OCI4584" s="151"/>
      <c r="OCJ4584" s="151"/>
      <c r="OCK4584" s="151"/>
      <c r="OCL4584" s="151"/>
      <c r="OCM4584" s="151"/>
      <c r="OCN4584" s="151"/>
      <c r="OCO4584" s="151"/>
      <c r="OCP4584" s="151"/>
      <c r="OCQ4584" s="151"/>
      <c r="OCR4584" s="151"/>
      <c r="OCS4584" s="151"/>
      <c r="OCT4584" s="151"/>
      <c r="OCU4584" s="151"/>
      <c r="OCV4584" s="151"/>
      <c r="OCW4584" s="151"/>
      <c r="OCX4584" s="151"/>
      <c r="OCY4584" s="151"/>
      <c r="OCZ4584" s="151"/>
      <c r="ODA4584" s="151"/>
      <c r="ODB4584" s="151"/>
      <c r="ODC4584" s="151"/>
      <c r="ODD4584" s="151"/>
      <c r="ODE4584" s="151"/>
      <c r="ODF4584" s="151"/>
      <c r="ODG4584" s="151"/>
      <c r="ODH4584" s="151"/>
      <c r="ODI4584" s="151"/>
      <c r="ODJ4584" s="151"/>
      <c r="ODK4584" s="151"/>
      <c r="ODL4584" s="151"/>
      <c r="ODM4584" s="151"/>
      <c r="ODN4584" s="151"/>
      <c r="ODO4584" s="151"/>
      <c r="ODP4584" s="151"/>
      <c r="ODQ4584" s="151"/>
      <c r="ODR4584" s="151"/>
      <c r="ODS4584" s="151"/>
      <c r="ODT4584" s="151"/>
      <c r="ODU4584" s="151"/>
      <c r="ODV4584" s="151"/>
      <c r="ODW4584" s="151"/>
      <c r="ODX4584" s="151"/>
      <c r="ODY4584" s="151"/>
      <c r="ODZ4584" s="151"/>
      <c r="OEA4584" s="151"/>
      <c r="OEB4584" s="151"/>
      <c r="OEC4584" s="151"/>
      <c r="OED4584" s="151"/>
      <c r="OEE4584" s="151"/>
      <c r="OEF4584" s="151"/>
      <c r="OEG4584" s="151"/>
      <c r="OEH4584" s="151"/>
      <c r="OEI4584" s="151"/>
      <c r="OEJ4584" s="151"/>
      <c r="OEK4584" s="151"/>
      <c r="OEL4584" s="151"/>
      <c r="OEM4584" s="151"/>
      <c r="OEN4584" s="151"/>
      <c r="OEO4584" s="151"/>
      <c r="OEP4584" s="151"/>
      <c r="OEQ4584" s="151"/>
      <c r="OER4584" s="151"/>
      <c r="OES4584" s="151"/>
      <c r="OET4584" s="151"/>
      <c r="OEU4584" s="151"/>
      <c r="OEV4584" s="151"/>
      <c r="OEW4584" s="151"/>
      <c r="OEX4584" s="151"/>
      <c r="OEY4584" s="151"/>
      <c r="OEZ4584" s="151"/>
      <c r="OFA4584" s="151"/>
      <c r="OFB4584" s="151"/>
      <c r="OFC4584" s="151"/>
      <c r="OFD4584" s="151"/>
      <c r="OFE4584" s="151"/>
      <c r="OFF4584" s="151"/>
      <c r="OFG4584" s="151"/>
      <c r="OFH4584" s="151"/>
      <c r="OFI4584" s="151"/>
      <c r="OFJ4584" s="151"/>
      <c r="OFK4584" s="151"/>
      <c r="OFL4584" s="151"/>
      <c r="OFM4584" s="151"/>
      <c r="OFN4584" s="151"/>
      <c r="OFO4584" s="151"/>
      <c r="OFP4584" s="151"/>
      <c r="OFQ4584" s="151"/>
      <c r="OFR4584" s="151"/>
      <c r="OFS4584" s="151"/>
      <c r="OFT4584" s="151"/>
      <c r="OFU4584" s="151"/>
      <c r="OFV4584" s="151"/>
      <c r="OFW4584" s="151"/>
      <c r="OFX4584" s="151"/>
      <c r="OFY4584" s="151"/>
      <c r="OFZ4584" s="151"/>
      <c r="OGA4584" s="151"/>
      <c r="OGB4584" s="151"/>
      <c r="OGC4584" s="151"/>
      <c r="OGD4584" s="151"/>
      <c r="OGE4584" s="151"/>
      <c r="OGF4584" s="151"/>
      <c r="OGG4584" s="151"/>
      <c r="OGH4584" s="151"/>
      <c r="OGI4584" s="151"/>
      <c r="OGJ4584" s="151"/>
      <c r="OGK4584" s="151"/>
      <c r="OGL4584" s="151"/>
      <c r="OGM4584" s="151"/>
      <c r="OGN4584" s="151"/>
      <c r="OGO4584" s="151"/>
      <c r="OGP4584" s="151"/>
      <c r="OGQ4584" s="151"/>
      <c r="OGR4584" s="151"/>
      <c r="OGS4584" s="151"/>
      <c r="OGT4584" s="151"/>
      <c r="OGU4584" s="151"/>
      <c r="OGV4584" s="151"/>
      <c r="OGW4584" s="151"/>
      <c r="OGX4584" s="151"/>
      <c r="OGY4584" s="151"/>
      <c r="OGZ4584" s="151"/>
      <c r="OHA4584" s="151"/>
      <c r="OHB4584" s="151"/>
      <c r="OHC4584" s="151"/>
      <c r="OHD4584" s="151"/>
      <c r="OHE4584" s="151"/>
      <c r="OHF4584" s="151"/>
      <c r="OHG4584" s="151"/>
      <c r="OHH4584" s="151"/>
      <c r="OHI4584" s="151"/>
      <c r="OHJ4584" s="151"/>
      <c r="OHK4584" s="151"/>
      <c r="OHL4584" s="151"/>
      <c r="OHM4584" s="151"/>
      <c r="OHN4584" s="151"/>
      <c r="OHO4584" s="151"/>
      <c r="OHP4584" s="151"/>
      <c r="OHQ4584" s="151"/>
      <c r="OHR4584" s="151"/>
      <c r="OHS4584" s="151"/>
      <c r="OHT4584" s="151"/>
      <c r="OHU4584" s="151"/>
      <c r="OHV4584" s="151"/>
      <c r="OHW4584" s="151"/>
      <c r="OHX4584" s="151"/>
      <c r="OHY4584" s="151"/>
      <c r="OHZ4584" s="151"/>
      <c r="OIA4584" s="151"/>
      <c r="OIB4584" s="151"/>
      <c r="OIC4584" s="151"/>
      <c r="OID4584" s="151"/>
      <c r="OIE4584" s="151"/>
      <c r="OIF4584" s="151"/>
      <c r="OIG4584" s="151"/>
      <c r="OIH4584" s="151"/>
      <c r="OII4584" s="151"/>
      <c r="OIJ4584" s="151"/>
      <c r="OIK4584" s="151"/>
      <c r="OIL4584" s="151"/>
      <c r="OIM4584" s="151"/>
      <c r="OIN4584" s="151"/>
      <c r="OIO4584" s="151"/>
      <c r="OIP4584" s="151"/>
      <c r="OIQ4584" s="151"/>
      <c r="OIR4584" s="151"/>
      <c r="OIS4584" s="151"/>
      <c r="OIT4584" s="151"/>
      <c r="OIU4584" s="151"/>
      <c r="OIV4584" s="151"/>
      <c r="OIW4584" s="151"/>
      <c r="OIX4584" s="151"/>
      <c r="OIY4584" s="151"/>
      <c r="OIZ4584" s="151"/>
      <c r="OJA4584" s="151"/>
      <c r="OJB4584" s="151"/>
      <c r="OJC4584" s="151"/>
      <c r="OJD4584" s="151"/>
      <c r="OJE4584" s="151"/>
      <c r="OJF4584" s="151"/>
      <c r="OJG4584" s="151"/>
      <c r="OJH4584" s="151"/>
      <c r="OJI4584" s="151"/>
      <c r="OJJ4584" s="151"/>
      <c r="OJK4584" s="151"/>
      <c r="OJL4584" s="151"/>
      <c r="OJM4584" s="151"/>
      <c r="OJN4584" s="151"/>
      <c r="OJO4584" s="151"/>
      <c r="OJP4584" s="151"/>
      <c r="OJQ4584" s="151"/>
      <c r="OJR4584" s="151"/>
      <c r="OJS4584" s="151"/>
      <c r="OJT4584" s="151"/>
      <c r="OJU4584" s="151"/>
      <c r="OJV4584" s="151"/>
      <c r="OJW4584" s="151"/>
      <c r="OJX4584" s="151"/>
      <c r="OJY4584" s="151"/>
      <c r="OJZ4584" s="151"/>
      <c r="OKA4584" s="151"/>
      <c r="OKB4584" s="151"/>
      <c r="OKC4584" s="151"/>
      <c r="OKD4584" s="151"/>
      <c r="OKE4584" s="151"/>
      <c r="OKF4584" s="151"/>
      <c r="OKG4584" s="151"/>
      <c r="OKH4584" s="151"/>
      <c r="OKI4584" s="151"/>
      <c r="OKJ4584" s="151"/>
      <c r="OKK4584" s="151"/>
      <c r="OKL4584" s="151"/>
      <c r="OKM4584" s="151"/>
      <c r="OKN4584" s="151"/>
      <c r="OKO4584" s="151"/>
      <c r="OKP4584" s="151"/>
      <c r="OKQ4584" s="151"/>
      <c r="OKR4584" s="151"/>
      <c r="OKS4584" s="151"/>
      <c r="OKT4584" s="151"/>
      <c r="OKU4584" s="151"/>
      <c r="OKV4584" s="151"/>
      <c r="OKW4584" s="151"/>
      <c r="OKX4584" s="151"/>
      <c r="OKY4584" s="151"/>
      <c r="OKZ4584" s="151"/>
      <c r="OLA4584" s="151"/>
      <c r="OLB4584" s="151"/>
      <c r="OLC4584" s="151"/>
      <c r="OLD4584" s="151"/>
      <c r="OLE4584" s="151"/>
      <c r="OLF4584" s="151"/>
      <c r="OLG4584" s="151"/>
      <c r="OLH4584" s="151"/>
      <c r="OLI4584" s="151"/>
      <c r="OLJ4584" s="151"/>
      <c r="OLK4584" s="151"/>
      <c r="OLL4584" s="151"/>
      <c r="OLM4584" s="151"/>
      <c r="OLN4584" s="151"/>
      <c r="OLO4584" s="151"/>
      <c r="OLP4584" s="151"/>
      <c r="OLQ4584" s="151"/>
      <c r="OLR4584" s="151"/>
      <c r="OLS4584" s="151"/>
      <c r="OLT4584" s="151"/>
      <c r="OLU4584" s="151"/>
      <c r="OLV4584" s="151"/>
      <c r="OLW4584" s="151"/>
      <c r="OLX4584" s="151"/>
      <c r="OLY4584" s="151"/>
      <c r="OLZ4584" s="151"/>
      <c r="OMA4584" s="151"/>
      <c r="OMB4584" s="151"/>
      <c r="OMC4584" s="151"/>
      <c r="OMD4584" s="151"/>
      <c r="OME4584" s="151"/>
      <c r="OMF4584" s="151"/>
      <c r="OMG4584" s="151"/>
      <c r="OMH4584" s="151"/>
      <c r="OMI4584" s="151"/>
      <c r="OMJ4584" s="151"/>
      <c r="OMK4584" s="151"/>
      <c r="OML4584" s="151"/>
      <c r="OMM4584" s="151"/>
      <c r="OMN4584" s="151"/>
      <c r="OMO4584" s="151"/>
      <c r="OMP4584" s="151"/>
      <c r="OMQ4584" s="151"/>
      <c r="OMR4584" s="151"/>
      <c r="OMS4584" s="151"/>
      <c r="OMT4584" s="151"/>
      <c r="OMU4584" s="151"/>
      <c r="OMV4584" s="151"/>
      <c r="OMW4584" s="151"/>
      <c r="OMX4584" s="151"/>
      <c r="OMY4584" s="151"/>
      <c r="OMZ4584" s="151"/>
      <c r="ONA4584" s="151"/>
      <c r="ONB4584" s="151"/>
      <c r="ONC4584" s="151"/>
      <c r="OND4584" s="151"/>
      <c r="ONE4584" s="151"/>
      <c r="ONF4584" s="151"/>
      <c r="ONG4584" s="151"/>
      <c r="ONH4584" s="151"/>
      <c r="ONI4584" s="151"/>
      <c r="ONJ4584" s="151"/>
      <c r="ONK4584" s="151"/>
      <c r="ONL4584" s="151"/>
      <c r="ONM4584" s="151"/>
      <c r="ONN4584" s="151"/>
      <c r="ONO4584" s="151"/>
      <c r="ONP4584" s="151"/>
      <c r="ONQ4584" s="151"/>
      <c r="ONR4584" s="151"/>
      <c r="ONS4584" s="151"/>
      <c r="ONT4584" s="151"/>
      <c r="ONU4584" s="151"/>
      <c r="ONV4584" s="151"/>
      <c r="ONW4584" s="151"/>
      <c r="ONX4584" s="151"/>
      <c r="ONY4584" s="151"/>
      <c r="ONZ4584" s="151"/>
      <c r="OOA4584" s="151"/>
      <c r="OOB4584" s="151"/>
      <c r="OOC4584" s="151"/>
      <c r="OOD4584" s="151"/>
      <c r="OOE4584" s="151"/>
      <c r="OOF4584" s="151"/>
      <c r="OOG4584" s="151"/>
      <c r="OOH4584" s="151"/>
      <c r="OOI4584" s="151"/>
      <c r="OOJ4584" s="151"/>
      <c r="OOK4584" s="151"/>
      <c r="OOL4584" s="151"/>
      <c r="OOM4584" s="151"/>
      <c r="OON4584" s="151"/>
      <c r="OOO4584" s="151"/>
      <c r="OOP4584" s="151"/>
      <c r="OOQ4584" s="151"/>
      <c r="OOR4584" s="151"/>
      <c r="OOS4584" s="151"/>
      <c r="OOT4584" s="151"/>
      <c r="OOU4584" s="151"/>
      <c r="OOV4584" s="151"/>
      <c r="OOW4584" s="151"/>
      <c r="OOX4584" s="151"/>
      <c r="OOY4584" s="151"/>
      <c r="OOZ4584" s="151"/>
      <c r="OPA4584" s="151"/>
      <c r="OPB4584" s="151"/>
      <c r="OPC4584" s="151"/>
      <c r="OPD4584" s="151"/>
      <c r="OPE4584" s="151"/>
      <c r="OPF4584" s="151"/>
      <c r="OPG4584" s="151"/>
      <c r="OPH4584" s="151"/>
      <c r="OPI4584" s="151"/>
      <c r="OPJ4584" s="151"/>
      <c r="OPK4584" s="151"/>
      <c r="OPL4584" s="151"/>
      <c r="OPM4584" s="151"/>
      <c r="OPN4584" s="151"/>
      <c r="OPO4584" s="151"/>
      <c r="OPP4584" s="151"/>
      <c r="OPQ4584" s="151"/>
      <c r="OPR4584" s="151"/>
      <c r="OPS4584" s="151"/>
      <c r="OPT4584" s="151"/>
      <c r="OPU4584" s="151"/>
      <c r="OPV4584" s="151"/>
      <c r="OPW4584" s="151"/>
      <c r="OPX4584" s="151"/>
      <c r="OPY4584" s="151"/>
      <c r="OPZ4584" s="151"/>
      <c r="OQA4584" s="151"/>
      <c r="OQB4584" s="151"/>
      <c r="OQC4584" s="151"/>
      <c r="OQD4584" s="151"/>
      <c r="OQE4584" s="151"/>
      <c r="OQF4584" s="151"/>
      <c r="OQG4584" s="151"/>
      <c r="OQH4584" s="151"/>
      <c r="OQI4584" s="151"/>
      <c r="OQJ4584" s="151"/>
      <c r="OQK4584" s="151"/>
      <c r="OQL4584" s="151"/>
      <c r="OQM4584" s="151"/>
      <c r="OQN4584" s="151"/>
      <c r="OQO4584" s="151"/>
      <c r="OQP4584" s="151"/>
      <c r="OQQ4584" s="151"/>
      <c r="OQR4584" s="151"/>
      <c r="OQS4584" s="151"/>
      <c r="OQT4584" s="151"/>
      <c r="OQU4584" s="151"/>
      <c r="OQV4584" s="151"/>
      <c r="OQW4584" s="151"/>
      <c r="OQX4584" s="151"/>
      <c r="OQY4584" s="151"/>
      <c r="OQZ4584" s="151"/>
      <c r="ORA4584" s="151"/>
      <c r="ORB4584" s="151"/>
      <c r="ORC4584" s="151"/>
      <c r="ORD4584" s="151"/>
      <c r="ORE4584" s="151"/>
      <c r="ORF4584" s="151"/>
      <c r="ORG4584" s="151"/>
      <c r="ORH4584" s="151"/>
      <c r="ORI4584" s="151"/>
      <c r="ORJ4584" s="151"/>
      <c r="ORK4584" s="151"/>
      <c r="ORL4584" s="151"/>
      <c r="ORM4584" s="151"/>
      <c r="ORN4584" s="151"/>
      <c r="ORO4584" s="151"/>
      <c r="ORP4584" s="151"/>
      <c r="ORQ4584" s="151"/>
      <c r="ORR4584" s="151"/>
      <c r="ORS4584" s="151"/>
      <c r="ORT4584" s="151"/>
      <c r="ORU4584" s="151"/>
      <c r="ORV4584" s="151"/>
      <c r="ORW4584" s="151"/>
      <c r="ORX4584" s="151"/>
      <c r="ORY4584" s="151"/>
      <c r="ORZ4584" s="151"/>
      <c r="OSA4584" s="151"/>
      <c r="OSB4584" s="151"/>
      <c r="OSC4584" s="151"/>
      <c r="OSD4584" s="151"/>
      <c r="OSE4584" s="151"/>
      <c r="OSF4584" s="151"/>
      <c r="OSG4584" s="151"/>
      <c r="OSH4584" s="151"/>
      <c r="OSI4584" s="151"/>
      <c r="OSJ4584" s="151"/>
      <c r="OSK4584" s="151"/>
      <c r="OSL4584" s="151"/>
      <c r="OSM4584" s="151"/>
      <c r="OSN4584" s="151"/>
      <c r="OSO4584" s="151"/>
      <c r="OSP4584" s="151"/>
      <c r="OSQ4584" s="151"/>
      <c r="OSR4584" s="151"/>
      <c r="OSS4584" s="151"/>
      <c r="OST4584" s="151"/>
      <c r="OSU4584" s="151"/>
      <c r="OSV4584" s="151"/>
      <c r="OSW4584" s="151"/>
      <c r="OSX4584" s="151"/>
      <c r="OSY4584" s="151"/>
      <c r="OSZ4584" s="151"/>
      <c r="OTA4584" s="151"/>
      <c r="OTB4584" s="151"/>
      <c r="OTC4584" s="151"/>
      <c r="OTD4584" s="151"/>
      <c r="OTE4584" s="151"/>
      <c r="OTF4584" s="151"/>
      <c r="OTG4584" s="151"/>
      <c r="OTH4584" s="151"/>
      <c r="OTI4584" s="151"/>
      <c r="OTJ4584" s="151"/>
      <c r="OTK4584" s="151"/>
      <c r="OTL4584" s="151"/>
      <c r="OTM4584" s="151"/>
      <c r="OTN4584" s="151"/>
      <c r="OTO4584" s="151"/>
      <c r="OTP4584" s="151"/>
      <c r="OTQ4584" s="151"/>
      <c r="OTR4584" s="151"/>
      <c r="OTS4584" s="151"/>
      <c r="OTT4584" s="151"/>
      <c r="OTU4584" s="151"/>
      <c r="OTV4584" s="151"/>
      <c r="OTW4584" s="151"/>
      <c r="OTX4584" s="151"/>
      <c r="OTY4584" s="151"/>
      <c r="OTZ4584" s="151"/>
      <c r="OUA4584" s="151"/>
      <c r="OUB4584" s="151"/>
      <c r="OUC4584" s="151"/>
      <c r="OUD4584" s="151"/>
      <c r="OUE4584" s="151"/>
      <c r="OUF4584" s="151"/>
      <c r="OUG4584" s="151"/>
      <c r="OUH4584" s="151"/>
      <c r="OUI4584" s="151"/>
      <c r="OUJ4584" s="151"/>
      <c r="OUK4584" s="151"/>
      <c r="OUL4584" s="151"/>
      <c r="OUM4584" s="151"/>
      <c r="OUN4584" s="151"/>
      <c r="OUO4584" s="151"/>
      <c r="OUP4584" s="151"/>
      <c r="OUQ4584" s="151"/>
      <c r="OUR4584" s="151"/>
      <c r="OUS4584" s="151"/>
      <c r="OUT4584" s="151"/>
      <c r="OUU4584" s="151"/>
      <c r="OUV4584" s="151"/>
      <c r="OUW4584" s="151"/>
      <c r="OUX4584" s="151"/>
      <c r="OUY4584" s="151"/>
      <c r="OUZ4584" s="151"/>
      <c r="OVA4584" s="151"/>
      <c r="OVB4584" s="151"/>
      <c r="OVC4584" s="151"/>
      <c r="OVD4584" s="151"/>
      <c r="OVE4584" s="151"/>
      <c r="OVF4584" s="151"/>
      <c r="OVG4584" s="151"/>
      <c r="OVH4584" s="151"/>
      <c r="OVI4584" s="151"/>
      <c r="OVJ4584" s="151"/>
      <c r="OVK4584" s="151"/>
      <c r="OVL4584" s="151"/>
      <c r="OVM4584" s="151"/>
      <c r="OVN4584" s="151"/>
      <c r="OVO4584" s="151"/>
      <c r="OVP4584" s="151"/>
      <c r="OVQ4584" s="151"/>
      <c r="OVR4584" s="151"/>
      <c r="OVS4584" s="151"/>
      <c r="OVT4584" s="151"/>
      <c r="OVU4584" s="151"/>
      <c r="OVV4584" s="151"/>
      <c r="OVW4584" s="151"/>
      <c r="OVX4584" s="151"/>
      <c r="OVY4584" s="151"/>
      <c r="OVZ4584" s="151"/>
      <c r="OWA4584" s="151"/>
      <c r="OWB4584" s="151"/>
      <c r="OWC4584" s="151"/>
      <c r="OWD4584" s="151"/>
      <c r="OWE4584" s="151"/>
      <c r="OWF4584" s="151"/>
      <c r="OWG4584" s="151"/>
      <c r="OWH4584" s="151"/>
      <c r="OWI4584" s="151"/>
      <c r="OWJ4584" s="151"/>
      <c r="OWK4584" s="151"/>
      <c r="OWL4584" s="151"/>
      <c r="OWM4584" s="151"/>
      <c r="OWN4584" s="151"/>
      <c r="OWO4584" s="151"/>
      <c r="OWP4584" s="151"/>
      <c r="OWQ4584" s="151"/>
      <c r="OWR4584" s="151"/>
      <c r="OWS4584" s="151"/>
      <c r="OWT4584" s="151"/>
      <c r="OWU4584" s="151"/>
      <c r="OWV4584" s="151"/>
      <c r="OWW4584" s="151"/>
      <c r="OWX4584" s="151"/>
      <c r="OWY4584" s="151"/>
      <c r="OWZ4584" s="151"/>
      <c r="OXA4584" s="151"/>
      <c r="OXB4584" s="151"/>
      <c r="OXC4584" s="151"/>
      <c r="OXD4584" s="151"/>
      <c r="OXE4584" s="151"/>
      <c r="OXF4584" s="151"/>
      <c r="OXG4584" s="151"/>
      <c r="OXH4584" s="151"/>
      <c r="OXI4584" s="151"/>
      <c r="OXJ4584" s="151"/>
      <c r="OXK4584" s="151"/>
      <c r="OXL4584" s="151"/>
      <c r="OXM4584" s="151"/>
      <c r="OXN4584" s="151"/>
      <c r="OXO4584" s="151"/>
      <c r="OXP4584" s="151"/>
      <c r="OXQ4584" s="151"/>
      <c r="OXR4584" s="151"/>
      <c r="OXS4584" s="151"/>
      <c r="OXT4584" s="151"/>
      <c r="OXU4584" s="151"/>
      <c r="OXV4584" s="151"/>
      <c r="OXW4584" s="151"/>
      <c r="OXX4584" s="151"/>
      <c r="OXY4584" s="151"/>
      <c r="OXZ4584" s="151"/>
      <c r="OYA4584" s="151"/>
      <c r="OYB4584" s="151"/>
      <c r="OYC4584" s="151"/>
      <c r="OYD4584" s="151"/>
      <c r="OYE4584" s="151"/>
      <c r="OYF4584" s="151"/>
      <c r="OYG4584" s="151"/>
      <c r="OYH4584" s="151"/>
      <c r="OYI4584" s="151"/>
      <c r="OYJ4584" s="151"/>
      <c r="OYK4584" s="151"/>
      <c r="OYL4584" s="151"/>
      <c r="OYM4584" s="151"/>
      <c r="OYN4584" s="151"/>
      <c r="OYO4584" s="151"/>
      <c r="OYP4584" s="151"/>
      <c r="OYQ4584" s="151"/>
      <c r="OYR4584" s="151"/>
      <c r="OYS4584" s="151"/>
      <c r="OYT4584" s="151"/>
      <c r="OYU4584" s="151"/>
      <c r="OYV4584" s="151"/>
      <c r="OYW4584" s="151"/>
      <c r="OYX4584" s="151"/>
      <c r="OYY4584" s="151"/>
      <c r="OYZ4584" s="151"/>
      <c r="OZA4584" s="151"/>
      <c r="OZB4584" s="151"/>
      <c r="OZC4584" s="151"/>
      <c r="OZD4584" s="151"/>
      <c r="OZE4584" s="151"/>
      <c r="OZF4584" s="151"/>
      <c r="OZG4584" s="151"/>
      <c r="OZH4584" s="151"/>
      <c r="OZI4584" s="151"/>
      <c r="OZJ4584" s="151"/>
      <c r="OZK4584" s="151"/>
      <c r="OZL4584" s="151"/>
      <c r="OZM4584" s="151"/>
      <c r="OZN4584" s="151"/>
      <c r="OZO4584" s="151"/>
      <c r="OZP4584" s="151"/>
      <c r="OZQ4584" s="151"/>
      <c r="OZR4584" s="151"/>
      <c r="OZS4584" s="151"/>
      <c r="OZT4584" s="151"/>
      <c r="OZU4584" s="151"/>
      <c r="OZV4584" s="151"/>
      <c r="OZW4584" s="151"/>
      <c r="OZX4584" s="151"/>
      <c r="OZY4584" s="151"/>
      <c r="OZZ4584" s="151"/>
      <c r="PAA4584" s="151"/>
      <c r="PAB4584" s="151"/>
      <c r="PAC4584" s="151"/>
      <c r="PAD4584" s="151"/>
      <c r="PAE4584" s="151"/>
      <c r="PAF4584" s="151"/>
      <c r="PAG4584" s="151"/>
      <c r="PAH4584" s="151"/>
      <c r="PAI4584" s="151"/>
      <c r="PAJ4584" s="151"/>
      <c r="PAK4584" s="151"/>
      <c r="PAL4584" s="151"/>
      <c r="PAM4584" s="151"/>
      <c r="PAN4584" s="151"/>
      <c r="PAO4584" s="151"/>
      <c r="PAP4584" s="151"/>
      <c r="PAQ4584" s="151"/>
      <c r="PAR4584" s="151"/>
      <c r="PAS4584" s="151"/>
      <c r="PAT4584" s="151"/>
      <c r="PAU4584" s="151"/>
      <c r="PAV4584" s="151"/>
      <c r="PAW4584" s="151"/>
      <c r="PAX4584" s="151"/>
      <c r="PAY4584" s="151"/>
      <c r="PAZ4584" s="151"/>
      <c r="PBA4584" s="151"/>
      <c r="PBB4584" s="151"/>
      <c r="PBC4584" s="151"/>
      <c r="PBD4584" s="151"/>
      <c r="PBE4584" s="151"/>
      <c r="PBF4584" s="151"/>
      <c r="PBG4584" s="151"/>
      <c r="PBH4584" s="151"/>
      <c r="PBI4584" s="151"/>
      <c r="PBJ4584" s="151"/>
      <c r="PBK4584" s="151"/>
      <c r="PBL4584" s="151"/>
      <c r="PBM4584" s="151"/>
      <c r="PBN4584" s="151"/>
      <c r="PBO4584" s="151"/>
      <c r="PBP4584" s="151"/>
      <c r="PBQ4584" s="151"/>
      <c r="PBR4584" s="151"/>
      <c r="PBS4584" s="151"/>
      <c r="PBT4584" s="151"/>
      <c r="PBU4584" s="151"/>
      <c r="PBV4584" s="151"/>
      <c r="PBW4584" s="151"/>
      <c r="PBX4584" s="151"/>
      <c r="PBY4584" s="151"/>
      <c r="PBZ4584" s="151"/>
      <c r="PCA4584" s="151"/>
      <c r="PCB4584" s="151"/>
      <c r="PCC4584" s="151"/>
      <c r="PCD4584" s="151"/>
      <c r="PCE4584" s="151"/>
      <c r="PCF4584" s="151"/>
      <c r="PCG4584" s="151"/>
      <c r="PCH4584" s="151"/>
      <c r="PCI4584" s="151"/>
      <c r="PCJ4584" s="151"/>
      <c r="PCK4584" s="151"/>
      <c r="PCL4584" s="151"/>
      <c r="PCM4584" s="151"/>
      <c r="PCN4584" s="151"/>
      <c r="PCO4584" s="151"/>
      <c r="PCP4584" s="151"/>
      <c r="PCQ4584" s="151"/>
      <c r="PCR4584" s="151"/>
      <c r="PCS4584" s="151"/>
      <c r="PCT4584" s="151"/>
      <c r="PCU4584" s="151"/>
      <c r="PCV4584" s="151"/>
      <c r="PCW4584" s="151"/>
      <c r="PCX4584" s="151"/>
      <c r="PCY4584" s="151"/>
      <c r="PCZ4584" s="151"/>
      <c r="PDA4584" s="151"/>
      <c r="PDB4584" s="151"/>
      <c r="PDC4584" s="151"/>
      <c r="PDD4584" s="151"/>
      <c r="PDE4584" s="151"/>
      <c r="PDF4584" s="151"/>
      <c r="PDG4584" s="151"/>
      <c r="PDH4584" s="151"/>
      <c r="PDI4584" s="151"/>
      <c r="PDJ4584" s="151"/>
      <c r="PDK4584" s="151"/>
      <c r="PDL4584" s="151"/>
      <c r="PDM4584" s="151"/>
      <c r="PDN4584" s="151"/>
      <c r="PDO4584" s="151"/>
      <c r="PDP4584" s="151"/>
      <c r="PDQ4584" s="151"/>
      <c r="PDR4584" s="151"/>
      <c r="PDS4584" s="151"/>
      <c r="PDT4584" s="151"/>
      <c r="PDU4584" s="151"/>
      <c r="PDV4584" s="151"/>
      <c r="PDW4584" s="151"/>
      <c r="PDX4584" s="151"/>
      <c r="PDY4584" s="151"/>
      <c r="PDZ4584" s="151"/>
      <c r="PEA4584" s="151"/>
      <c r="PEB4584" s="151"/>
      <c r="PEC4584" s="151"/>
      <c r="PED4584" s="151"/>
      <c r="PEE4584" s="151"/>
      <c r="PEF4584" s="151"/>
      <c r="PEG4584" s="151"/>
      <c r="PEH4584" s="151"/>
      <c r="PEI4584" s="151"/>
      <c r="PEJ4584" s="151"/>
      <c r="PEK4584" s="151"/>
      <c r="PEL4584" s="151"/>
      <c r="PEM4584" s="151"/>
      <c r="PEN4584" s="151"/>
      <c r="PEO4584" s="151"/>
      <c r="PEP4584" s="151"/>
      <c r="PEQ4584" s="151"/>
      <c r="PER4584" s="151"/>
      <c r="PES4584" s="151"/>
      <c r="PET4584" s="151"/>
      <c r="PEU4584" s="151"/>
      <c r="PEV4584" s="151"/>
      <c r="PEW4584" s="151"/>
      <c r="PEX4584" s="151"/>
      <c r="PEY4584" s="151"/>
      <c r="PEZ4584" s="151"/>
      <c r="PFA4584" s="151"/>
      <c r="PFB4584" s="151"/>
      <c r="PFC4584" s="151"/>
      <c r="PFD4584" s="151"/>
      <c r="PFE4584" s="151"/>
      <c r="PFF4584" s="151"/>
      <c r="PFG4584" s="151"/>
      <c r="PFH4584" s="151"/>
      <c r="PFI4584" s="151"/>
      <c r="PFJ4584" s="151"/>
      <c r="PFK4584" s="151"/>
      <c r="PFL4584" s="151"/>
      <c r="PFM4584" s="151"/>
      <c r="PFN4584" s="151"/>
      <c r="PFO4584" s="151"/>
      <c r="PFP4584" s="151"/>
      <c r="PFQ4584" s="151"/>
      <c r="PFR4584" s="151"/>
      <c r="PFS4584" s="151"/>
      <c r="PFT4584" s="151"/>
      <c r="PFU4584" s="151"/>
      <c r="PFV4584" s="151"/>
      <c r="PFW4584" s="151"/>
      <c r="PFX4584" s="151"/>
      <c r="PFY4584" s="151"/>
      <c r="PFZ4584" s="151"/>
      <c r="PGA4584" s="151"/>
      <c r="PGB4584" s="151"/>
      <c r="PGC4584" s="151"/>
      <c r="PGD4584" s="151"/>
      <c r="PGE4584" s="151"/>
      <c r="PGF4584" s="151"/>
      <c r="PGG4584" s="151"/>
      <c r="PGH4584" s="151"/>
      <c r="PGI4584" s="151"/>
      <c r="PGJ4584" s="151"/>
      <c r="PGK4584" s="151"/>
      <c r="PGL4584" s="151"/>
      <c r="PGM4584" s="151"/>
      <c r="PGN4584" s="151"/>
      <c r="PGO4584" s="151"/>
      <c r="PGP4584" s="151"/>
      <c r="PGQ4584" s="151"/>
      <c r="PGR4584" s="151"/>
      <c r="PGS4584" s="151"/>
      <c r="PGT4584" s="151"/>
      <c r="PGU4584" s="151"/>
      <c r="PGV4584" s="151"/>
      <c r="PGW4584" s="151"/>
      <c r="PGX4584" s="151"/>
      <c r="PGY4584" s="151"/>
      <c r="PGZ4584" s="151"/>
      <c r="PHA4584" s="151"/>
      <c r="PHB4584" s="151"/>
      <c r="PHC4584" s="151"/>
      <c r="PHD4584" s="151"/>
      <c r="PHE4584" s="151"/>
      <c r="PHF4584" s="151"/>
      <c r="PHG4584" s="151"/>
      <c r="PHH4584" s="151"/>
      <c r="PHI4584" s="151"/>
      <c r="PHJ4584" s="151"/>
      <c r="PHK4584" s="151"/>
      <c r="PHL4584" s="151"/>
      <c r="PHM4584" s="151"/>
      <c r="PHN4584" s="151"/>
      <c r="PHO4584" s="151"/>
      <c r="PHP4584" s="151"/>
      <c r="PHQ4584" s="151"/>
      <c r="PHR4584" s="151"/>
      <c r="PHS4584" s="151"/>
      <c r="PHT4584" s="151"/>
      <c r="PHU4584" s="151"/>
      <c r="PHV4584" s="151"/>
      <c r="PHW4584" s="151"/>
      <c r="PHX4584" s="151"/>
      <c r="PHY4584" s="151"/>
      <c r="PHZ4584" s="151"/>
      <c r="PIA4584" s="151"/>
      <c r="PIB4584" s="151"/>
      <c r="PIC4584" s="151"/>
      <c r="PID4584" s="151"/>
      <c r="PIE4584" s="151"/>
      <c r="PIF4584" s="151"/>
      <c r="PIG4584" s="151"/>
      <c r="PIH4584" s="151"/>
      <c r="PII4584" s="151"/>
      <c r="PIJ4584" s="151"/>
      <c r="PIK4584" s="151"/>
      <c r="PIL4584" s="151"/>
      <c r="PIM4584" s="151"/>
      <c r="PIN4584" s="151"/>
      <c r="PIO4584" s="151"/>
      <c r="PIP4584" s="151"/>
      <c r="PIQ4584" s="151"/>
      <c r="PIR4584" s="151"/>
      <c r="PIS4584" s="151"/>
      <c r="PIT4584" s="151"/>
      <c r="PIU4584" s="151"/>
      <c r="PIV4584" s="151"/>
      <c r="PIW4584" s="151"/>
      <c r="PIX4584" s="151"/>
      <c r="PIY4584" s="151"/>
      <c r="PIZ4584" s="151"/>
      <c r="PJA4584" s="151"/>
      <c r="PJB4584" s="151"/>
      <c r="PJC4584" s="151"/>
      <c r="PJD4584" s="151"/>
      <c r="PJE4584" s="151"/>
      <c r="PJF4584" s="151"/>
      <c r="PJG4584" s="151"/>
      <c r="PJH4584" s="151"/>
      <c r="PJI4584" s="151"/>
      <c r="PJJ4584" s="151"/>
      <c r="PJK4584" s="151"/>
      <c r="PJL4584" s="151"/>
      <c r="PJM4584" s="151"/>
      <c r="PJN4584" s="151"/>
      <c r="PJO4584" s="151"/>
      <c r="PJP4584" s="151"/>
      <c r="PJQ4584" s="151"/>
      <c r="PJR4584" s="151"/>
      <c r="PJS4584" s="151"/>
      <c r="PJT4584" s="151"/>
      <c r="PJU4584" s="151"/>
      <c r="PJV4584" s="151"/>
      <c r="PJW4584" s="151"/>
      <c r="PJX4584" s="151"/>
      <c r="PJY4584" s="151"/>
      <c r="PJZ4584" s="151"/>
      <c r="PKA4584" s="151"/>
      <c r="PKB4584" s="151"/>
      <c r="PKC4584" s="151"/>
      <c r="PKD4584" s="151"/>
      <c r="PKE4584" s="151"/>
      <c r="PKF4584" s="151"/>
      <c r="PKG4584" s="151"/>
      <c r="PKH4584" s="151"/>
      <c r="PKI4584" s="151"/>
      <c r="PKJ4584" s="151"/>
      <c r="PKK4584" s="151"/>
      <c r="PKL4584" s="151"/>
      <c r="PKM4584" s="151"/>
      <c r="PKN4584" s="151"/>
      <c r="PKO4584" s="151"/>
      <c r="PKP4584" s="151"/>
      <c r="PKQ4584" s="151"/>
      <c r="PKR4584" s="151"/>
      <c r="PKS4584" s="151"/>
      <c r="PKT4584" s="151"/>
      <c r="PKU4584" s="151"/>
      <c r="PKV4584" s="151"/>
      <c r="PKW4584" s="151"/>
      <c r="PKX4584" s="151"/>
      <c r="PKY4584" s="151"/>
      <c r="PKZ4584" s="151"/>
      <c r="PLA4584" s="151"/>
      <c r="PLB4584" s="151"/>
      <c r="PLC4584" s="151"/>
      <c r="PLD4584" s="151"/>
      <c r="PLE4584" s="151"/>
      <c r="PLF4584" s="151"/>
      <c r="PLG4584" s="151"/>
      <c r="PLH4584" s="151"/>
      <c r="PLI4584" s="151"/>
      <c r="PLJ4584" s="151"/>
      <c r="PLK4584" s="151"/>
      <c r="PLL4584" s="151"/>
      <c r="PLM4584" s="151"/>
      <c r="PLN4584" s="151"/>
      <c r="PLO4584" s="151"/>
      <c r="PLP4584" s="151"/>
      <c r="PLQ4584" s="151"/>
      <c r="PLR4584" s="151"/>
      <c r="PLS4584" s="151"/>
      <c r="PLT4584" s="151"/>
      <c r="PLU4584" s="151"/>
      <c r="PLV4584" s="151"/>
      <c r="PLW4584" s="151"/>
      <c r="PLX4584" s="151"/>
      <c r="PLY4584" s="151"/>
      <c r="PLZ4584" s="151"/>
      <c r="PMA4584" s="151"/>
      <c r="PMB4584" s="151"/>
      <c r="PMC4584" s="151"/>
      <c r="PMD4584" s="151"/>
      <c r="PME4584" s="151"/>
      <c r="PMF4584" s="151"/>
      <c r="PMG4584" s="151"/>
      <c r="PMH4584" s="151"/>
      <c r="PMI4584" s="151"/>
      <c r="PMJ4584" s="151"/>
      <c r="PMK4584" s="151"/>
      <c r="PML4584" s="151"/>
      <c r="PMM4584" s="151"/>
      <c r="PMN4584" s="151"/>
      <c r="PMO4584" s="151"/>
      <c r="PMP4584" s="151"/>
      <c r="PMQ4584" s="151"/>
      <c r="PMR4584" s="151"/>
      <c r="PMS4584" s="151"/>
      <c r="PMT4584" s="151"/>
      <c r="PMU4584" s="151"/>
      <c r="PMV4584" s="151"/>
      <c r="PMW4584" s="151"/>
      <c r="PMX4584" s="151"/>
      <c r="PMY4584" s="151"/>
      <c r="PMZ4584" s="151"/>
      <c r="PNA4584" s="151"/>
      <c r="PNB4584" s="151"/>
      <c r="PNC4584" s="151"/>
      <c r="PND4584" s="151"/>
      <c r="PNE4584" s="151"/>
      <c r="PNF4584" s="151"/>
      <c r="PNG4584" s="151"/>
      <c r="PNH4584" s="151"/>
      <c r="PNI4584" s="151"/>
      <c r="PNJ4584" s="151"/>
      <c r="PNK4584" s="151"/>
      <c r="PNL4584" s="151"/>
      <c r="PNM4584" s="151"/>
      <c r="PNN4584" s="151"/>
      <c r="PNO4584" s="151"/>
      <c r="PNP4584" s="151"/>
      <c r="PNQ4584" s="151"/>
      <c r="PNR4584" s="151"/>
      <c r="PNS4584" s="151"/>
      <c r="PNT4584" s="151"/>
      <c r="PNU4584" s="151"/>
      <c r="PNV4584" s="151"/>
      <c r="PNW4584" s="151"/>
      <c r="PNX4584" s="151"/>
      <c r="PNY4584" s="151"/>
      <c r="PNZ4584" s="151"/>
      <c r="POA4584" s="151"/>
      <c r="POB4584" s="151"/>
      <c r="POC4584" s="151"/>
      <c r="POD4584" s="151"/>
      <c r="POE4584" s="151"/>
      <c r="POF4584" s="151"/>
      <c r="POG4584" s="151"/>
      <c r="POH4584" s="151"/>
      <c r="POI4584" s="151"/>
      <c r="POJ4584" s="151"/>
      <c r="POK4584" s="151"/>
      <c r="POL4584" s="151"/>
      <c r="POM4584" s="151"/>
      <c r="PON4584" s="151"/>
      <c r="POO4584" s="151"/>
      <c r="POP4584" s="151"/>
      <c r="POQ4584" s="151"/>
      <c r="POR4584" s="151"/>
      <c r="POS4584" s="151"/>
      <c r="POT4584" s="151"/>
      <c r="POU4584" s="151"/>
      <c r="POV4584" s="151"/>
      <c r="POW4584" s="151"/>
      <c r="POX4584" s="151"/>
      <c r="POY4584" s="151"/>
      <c r="POZ4584" s="151"/>
      <c r="PPA4584" s="151"/>
      <c r="PPB4584" s="151"/>
      <c r="PPC4584" s="151"/>
      <c r="PPD4584" s="151"/>
      <c r="PPE4584" s="151"/>
      <c r="PPF4584" s="151"/>
      <c r="PPG4584" s="151"/>
      <c r="PPH4584" s="151"/>
      <c r="PPI4584" s="151"/>
      <c r="PPJ4584" s="151"/>
      <c r="PPK4584" s="151"/>
      <c r="PPL4584" s="151"/>
      <c r="PPM4584" s="151"/>
      <c r="PPN4584" s="151"/>
      <c r="PPO4584" s="151"/>
      <c r="PPP4584" s="151"/>
      <c r="PPQ4584" s="151"/>
      <c r="PPR4584" s="151"/>
      <c r="PPS4584" s="151"/>
      <c r="PPT4584" s="151"/>
      <c r="PPU4584" s="151"/>
      <c r="PPV4584" s="151"/>
      <c r="PPW4584" s="151"/>
      <c r="PPX4584" s="151"/>
      <c r="PPY4584" s="151"/>
      <c r="PPZ4584" s="151"/>
      <c r="PQA4584" s="151"/>
      <c r="PQB4584" s="151"/>
      <c r="PQC4584" s="151"/>
      <c r="PQD4584" s="151"/>
      <c r="PQE4584" s="151"/>
      <c r="PQF4584" s="151"/>
      <c r="PQG4584" s="151"/>
      <c r="PQH4584" s="151"/>
      <c r="PQI4584" s="151"/>
      <c r="PQJ4584" s="151"/>
      <c r="PQK4584" s="151"/>
      <c r="PQL4584" s="151"/>
      <c r="PQM4584" s="151"/>
      <c r="PQN4584" s="151"/>
      <c r="PQO4584" s="151"/>
      <c r="PQP4584" s="151"/>
      <c r="PQQ4584" s="151"/>
      <c r="PQR4584" s="151"/>
      <c r="PQS4584" s="151"/>
      <c r="PQT4584" s="151"/>
      <c r="PQU4584" s="151"/>
      <c r="PQV4584" s="151"/>
      <c r="PQW4584" s="151"/>
      <c r="PQX4584" s="151"/>
      <c r="PQY4584" s="151"/>
      <c r="PQZ4584" s="151"/>
      <c r="PRA4584" s="151"/>
      <c r="PRB4584" s="151"/>
      <c r="PRC4584" s="151"/>
      <c r="PRD4584" s="151"/>
      <c r="PRE4584" s="151"/>
      <c r="PRF4584" s="151"/>
      <c r="PRG4584" s="151"/>
      <c r="PRH4584" s="151"/>
      <c r="PRI4584" s="151"/>
      <c r="PRJ4584" s="151"/>
      <c r="PRK4584" s="151"/>
      <c r="PRL4584" s="151"/>
      <c r="PRM4584" s="151"/>
      <c r="PRN4584" s="151"/>
      <c r="PRO4584" s="151"/>
      <c r="PRP4584" s="151"/>
      <c r="PRQ4584" s="151"/>
      <c r="PRR4584" s="151"/>
      <c r="PRS4584" s="151"/>
      <c r="PRT4584" s="151"/>
      <c r="PRU4584" s="151"/>
      <c r="PRV4584" s="151"/>
      <c r="PRW4584" s="151"/>
      <c r="PRX4584" s="151"/>
      <c r="PRY4584" s="151"/>
      <c r="PRZ4584" s="151"/>
      <c r="PSA4584" s="151"/>
      <c r="PSB4584" s="151"/>
      <c r="PSC4584" s="151"/>
      <c r="PSD4584" s="151"/>
      <c r="PSE4584" s="151"/>
      <c r="PSF4584" s="151"/>
      <c r="PSG4584" s="151"/>
      <c r="PSH4584" s="151"/>
      <c r="PSI4584" s="151"/>
      <c r="PSJ4584" s="151"/>
      <c r="PSK4584" s="151"/>
      <c r="PSL4584" s="151"/>
      <c r="PSM4584" s="151"/>
      <c r="PSN4584" s="151"/>
      <c r="PSO4584" s="151"/>
      <c r="PSP4584" s="151"/>
      <c r="PSQ4584" s="151"/>
      <c r="PSR4584" s="151"/>
      <c r="PSS4584" s="151"/>
      <c r="PST4584" s="151"/>
      <c r="PSU4584" s="151"/>
      <c r="PSV4584" s="151"/>
      <c r="PSW4584" s="151"/>
      <c r="PSX4584" s="151"/>
      <c r="PSY4584" s="151"/>
      <c r="PSZ4584" s="151"/>
      <c r="PTA4584" s="151"/>
      <c r="PTB4584" s="151"/>
      <c r="PTC4584" s="151"/>
      <c r="PTD4584" s="151"/>
      <c r="PTE4584" s="151"/>
      <c r="PTF4584" s="151"/>
      <c r="PTG4584" s="151"/>
      <c r="PTH4584" s="151"/>
      <c r="PTI4584" s="151"/>
      <c r="PTJ4584" s="151"/>
      <c r="PTK4584" s="151"/>
      <c r="PTL4584" s="151"/>
      <c r="PTM4584" s="151"/>
      <c r="PTN4584" s="151"/>
      <c r="PTO4584" s="151"/>
      <c r="PTP4584" s="151"/>
      <c r="PTQ4584" s="151"/>
      <c r="PTR4584" s="151"/>
      <c r="PTS4584" s="151"/>
      <c r="PTT4584" s="151"/>
      <c r="PTU4584" s="151"/>
      <c r="PTV4584" s="151"/>
      <c r="PTW4584" s="151"/>
      <c r="PTX4584" s="151"/>
      <c r="PTY4584" s="151"/>
      <c r="PTZ4584" s="151"/>
      <c r="PUA4584" s="151"/>
      <c r="PUB4584" s="151"/>
      <c r="PUC4584" s="151"/>
      <c r="PUD4584" s="151"/>
      <c r="PUE4584" s="151"/>
      <c r="PUF4584" s="151"/>
      <c r="PUG4584" s="151"/>
      <c r="PUH4584" s="151"/>
      <c r="PUI4584" s="151"/>
      <c r="PUJ4584" s="151"/>
      <c r="PUK4584" s="151"/>
      <c r="PUL4584" s="151"/>
      <c r="PUM4584" s="151"/>
      <c r="PUN4584" s="151"/>
      <c r="PUO4584" s="151"/>
      <c r="PUP4584" s="151"/>
      <c r="PUQ4584" s="151"/>
      <c r="PUR4584" s="151"/>
      <c r="PUS4584" s="151"/>
      <c r="PUT4584" s="151"/>
      <c r="PUU4584" s="151"/>
      <c r="PUV4584" s="151"/>
      <c r="PUW4584" s="151"/>
      <c r="PUX4584" s="151"/>
      <c r="PUY4584" s="151"/>
      <c r="PUZ4584" s="151"/>
      <c r="PVA4584" s="151"/>
      <c r="PVB4584" s="151"/>
      <c r="PVC4584" s="151"/>
      <c r="PVD4584" s="151"/>
      <c r="PVE4584" s="151"/>
      <c r="PVF4584" s="151"/>
      <c r="PVG4584" s="151"/>
      <c r="PVH4584" s="151"/>
      <c r="PVI4584" s="151"/>
      <c r="PVJ4584" s="151"/>
      <c r="PVK4584" s="151"/>
      <c r="PVL4584" s="151"/>
      <c r="PVM4584" s="151"/>
      <c r="PVN4584" s="151"/>
      <c r="PVO4584" s="151"/>
      <c r="PVP4584" s="151"/>
      <c r="PVQ4584" s="151"/>
      <c r="PVR4584" s="151"/>
      <c r="PVS4584" s="151"/>
      <c r="PVT4584" s="151"/>
      <c r="PVU4584" s="151"/>
      <c r="PVV4584" s="151"/>
      <c r="PVW4584" s="151"/>
      <c r="PVX4584" s="151"/>
      <c r="PVY4584" s="151"/>
      <c r="PVZ4584" s="151"/>
      <c r="PWA4584" s="151"/>
      <c r="PWB4584" s="151"/>
      <c r="PWC4584" s="151"/>
      <c r="PWD4584" s="151"/>
      <c r="PWE4584" s="151"/>
      <c r="PWF4584" s="151"/>
      <c r="PWG4584" s="151"/>
      <c r="PWH4584" s="151"/>
      <c r="PWI4584" s="151"/>
      <c r="PWJ4584" s="151"/>
      <c r="PWK4584" s="151"/>
      <c r="PWL4584" s="151"/>
      <c r="PWM4584" s="151"/>
      <c r="PWN4584" s="151"/>
      <c r="PWO4584" s="151"/>
      <c r="PWP4584" s="151"/>
      <c r="PWQ4584" s="151"/>
      <c r="PWR4584" s="151"/>
      <c r="PWS4584" s="151"/>
      <c r="PWT4584" s="151"/>
      <c r="PWU4584" s="151"/>
      <c r="PWV4584" s="151"/>
      <c r="PWW4584" s="151"/>
      <c r="PWX4584" s="151"/>
      <c r="PWY4584" s="151"/>
      <c r="PWZ4584" s="151"/>
      <c r="PXA4584" s="151"/>
      <c r="PXB4584" s="151"/>
      <c r="PXC4584" s="151"/>
      <c r="PXD4584" s="151"/>
      <c r="PXE4584" s="151"/>
      <c r="PXF4584" s="151"/>
      <c r="PXG4584" s="151"/>
      <c r="PXH4584" s="151"/>
      <c r="PXI4584" s="151"/>
      <c r="PXJ4584" s="151"/>
      <c r="PXK4584" s="151"/>
      <c r="PXL4584" s="151"/>
      <c r="PXM4584" s="151"/>
      <c r="PXN4584" s="151"/>
      <c r="PXO4584" s="151"/>
      <c r="PXP4584" s="151"/>
      <c r="PXQ4584" s="151"/>
      <c r="PXR4584" s="151"/>
      <c r="PXS4584" s="151"/>
      <c r="PXT4584" s="151"/>
      <c r="PXU4584" s="151"/>
      <c r="PXV4584" s="151"/>
      <c r="PXW4584" s="151"/>
      <c r="PXX4584" s="151"/>
      <c r="PXY4584" s="151"/>
      <c r="PXZ4584" s="151"/>
      <c r="PYA4584" s="151"/>
      <c r="PYB4584" s="151"/>
      <c r="PYC4584" s="151"/>
      <c r="PYD4584" s="151"/>
      <c r="PYE4584" s="151"/>
      <c r="PYF4584" s="151"/>
      <c r="PYG4584" s="151"/>
      <c r="PYH4584" s="151"/>
      <c r="PYI4584" s="151"/>
      <c r="PYJ4584" s="151"/>
      <c r="PYK4584" s="151"/>
      <c r="PYL4584" s="151"/>
      <c r="PYM4584" s="151"/>
      <c r="PYN4584" s="151"/>
      <c r="PYO4584" s="151"/>
      <c r="PYP4584" s="151"/>
      <c r="PYQ4584" s="151"/>
      <c r="PYR4584" s="151"/>
      <c r="PYS4584" s="151"/>
      <c r="PYT4584" s="151"/>
      <c r="PYU4584" s="151"/>
      <c r="PYV4584" s="151"/>
      <c r="PYW4584" s="151"/>
      <c r="PYX4584" s="151"/>
      <c r="PYY4584" s="151"/>
      <c r="PYZ4584" s="151"/>
      <c r="PZA4584" s="151"/>
      <c r="PZB4584" s="151"/>
      <c r="PZC4584" s="151"/>
      <c r="PZD4584" s="151"/>
      <c r="PZE4584" s="151"/>
      <c r="PZF4584" s="151"/>
      <c r="PZG4584" s="151"/>
      <c r="PZH4584" s="151"/>
      <c r="PZI4584" s="151"/>
      <c r="PZJ4584" s="151"/>
      <c r="PZK4584" s="151"/>
      <c r="PZL4584" s="151"/>
      <c r="PZM4584" s="151"/>
      <c r="PZN4584" s="151"/>
      <c r="PZO4584" s="151"/>
      <c r="PZP4584" s="151"/>
      <c r="PZQ4584" s="151"/>
      <c r="PZR4584" s="151"/>
      <c r="PZS4584" s="151"/>
      <c r="PZT4584" s="151"/>
      <c r="PZU4584" s="151"/>
      <c r="PZV4584" s="151"/>
      <c r="PZW4584" s="151"/>
      <c r="PZX4584" s="151"/>
      <c r="PZY4584" s="151"/>
      <c r="PZZ4584" s="151"/>
      <c r="QAA4584" s="151"/>
      <c r="QAB4584" s="151"/>
      <c r="QAC4584" s="151"/>
      <c r="QAD4584" s="151"/>
      <c r="QAE4584" s="151"/>
      <c r="QAF4584" s="151"/>
      <c r="QAG4584" s="151"/>
      <c r="QAH4584" s="151"/>
      <c r="QAI4584" s="151"/>
      <c r="QAJ4584" s="151"/>
      <c r="QAK4584" s="151"/>
      <c r="QAL4584" s="151"/>
      <c r="QAM4584" s="151"/>
      <c r="QAN4584" s="151"/>
      <c r="QAO4584" s="151"/>
      <c r="QAP4584" s="151"/>
      <c r="QAQ4584" s="151"/>
      <c r="QAR4584" s="151"/>
      <c r="QAS4584" s="151"/>
      <c r="QAT4584" s="151"/>
      <c r="QAU4584" s="151"/>
      <c r="QAV4584" s="151"/>
      <c r="QAW4584" s="151"/>
      <c r="QAX4584" s="151"/>
      <c r="QAY4584" s="151"/>
      <c r="QAZ4584" s="151"/>
      <c r="QBA4584" s="151"/>
      <c r="QBB4584" s="151"/>
      <c r="QBC4584" s="151"/>
      <c r="QBD4584" s="151"/>
      <c r="QBE4584" s="151"/>
      <c r="QBF4584" s="151"/>
      <c r="QBG4584" s="151"/>
      <c r="QBH4584" s="151"/>
      <c r="QBI4584" s="151"/>
      <c r="QBJ4584" s="151"/>
      <c r="QBK4584" s="151"/>
      <c r="QBL4584" s="151"/>
      <c r="QBM4584" s="151"/>
      <c r="QBN4584" s="151"/>
      <c r="QBO4584" s="151"/>
      <c r="QBP4584" s="151"/>
      <c r="QBQ4584" s="151"/>
      <c r="QBR4584" s="151"/>
      <c r="QBS4584" s="151"/>
      <c r="QBT4584" s="151"/>
      <c r="QBU4584" s="151"/>
      <c r="QBV4584" s="151"/>
      <c r="QBW4584" s="151"/>
      <c r="QBX4584" s="151"/>
      <c r="QBY4584" s="151"/>
      <c r="QBZ4584" s="151"/>
      <c r="QCA4584" s="151"/>
      <c r="QCB4584" s="151"/>
      <c r="QCC4584" s="151"/>
      <c r="QCD4584" s="151"/>
      <c r="QCE4584" s="151"/>
      <c r="QCF4584" s="151"/>
      <c r="QCG4584" s="151"/>
      <c r="QCH4584" s="151"/>
      <c r="QCI4584" s="151"/>
      <c r="QCJ4584" s="151"/>
      <c r="QCK4584" s="151"/>
      <c r="QCL4584" s="151"/>
      <c r="QCM4584" s="151"/>
      <c r="QCN4584" s="151"/>
      <c r="QCO4584" s="151"/>
      <c r="QCP4584" s="151"/>
      <c r="QCQ4584" s="151"/>
      <c r="QCR4584" s="151"/>
      <c r="QCS4584" s="151"/>
      <c r="QCT4584" s="151"/>
      <c r="QCU4584" s="151"/>
      <c r="QCV4584" s="151"/>
      <c r="QCW4584" s="151"/>
      <c r="QCX4584" s="151"/>
      <c r="QCY4584" s="151"/>
      <c r="QCZ4584" s="151"/>
      <c r="QDA4584" s="151"/>
      <c r="QDB4584" s="151"/>
      <c r="QDC4584" s="151"/>
      <c r="QDD4584" s="151"/>
      <c r="QDE4584" s="151"/>
      <c r="QDF4584" s="151"/>
      <c r="QDG4584" s="151"/>
      <c r="QDH4584" s="151"/>
      <c r="QDI4584" s="151"/>
      <c r="QDJ4584" s="151"/>
      <c r="QDK4584" s="151"/>
      <c r="QDL4584" s="151"/>
      <c r="QDM4584" s="151"/>
      <c r="QDN4584" s="151"/>
      <c r="QDO4584" s="151"/>
      <c r="QDP4584" s="151"/>
      <c r="QDQ4584" s="151"/>
      <c r="QDR4584" s="151"/>
      <c r="QDS4584" s="151"/>
      <c r="QDT4584" s="151"/>
      <c r="QDU4584" s="151"/>
      <c r="QDV4584" s="151"/>
      <c r="QDW4584" s="151"/>
      <c r="QDX4584" s="151"/>
      <c r="QDY4584" s="151"/>
      <c r="QDZ4584" s="151"/>
      <c r="QEA4584" s="151"/>
      <c r="QEB4584" s="151"/>
      <c r="QEC4584" s="151"/>
      <c r="QED4584" s="151"/>
      <c r="QEE4584" s="151"/>
      <c r="QEF4584" s="151"/>
      <c r="QEG4584" s="151"/>
      <c r="QEH4584" s="151"/>
      <c r="QEI4584" s="151"/>
      <c r="QEJ4584" s="151"/>
      <c r="QEK4584" s="151"/>
      <c r="QEL4584" s="151"/>
      <c r="QEM4584" s="151"/>
      <c r="QEN4584" s="151"/>
      <c r="QEO4584" s="151"/>
      <c r="QEP4584" s="151"/>
      <c r="QEQ4584" s="151"/>
      <c r="QER4584" s="151"/>
      <c r="QES4584" s="151"/>
      <c r="QET4584" s="151"/>
      <c r="QEU4584" s="151"/>
      <c r="QEV4584" s="151"/>
      <c r="QEW4584" s="151"/>
      <c r="QEX4584" s="151"/>
      <c r="QEY4584" s="151"/>
      <c r="QEZ4584" s="151"/>
      <c r="QFA4584" s="151"/>
      <c r="QFB4584" s="151"/>
      <c r="QFC4584" s="151"/>
      <c r="QFD4584" s="151"/>
      <c r="QFE4584" s="151"/>
      <c r="QFF4584" s="151"/>
      <c r="QFG4584" s="151"/>
      <c r="QFH4584" s="151"/>
      <c r="QFI4584" s="151"/>
      <c r="QFJ4584" s="151"/>
      <c r="QFK4584" s="151"/>
      <c r="QFL4584" s="151"/>
      <c r="QFM4584" s="151"/>
      <c r="QFN4584" s="151"/>
      <c r="QFO4584" s="151"/>
      <c r="QFP4584" s="151"/>
      <c r="QFQ4584" s="151"/>
      <c r="QFR4584" s="151"/>
      <c r="QFS4584" s="151"/>
      <c r="QFT4584" s="151"/>
      <c r="QFU4584" s="151"/>
      <c r="QFV4584" s="151"/>
      <c r="QFW4584" s="151"/>
      <c r="QFX4584" s="151"/>
      <c r="QFY4584" s="151"/>
      <c r="QFZ4584" s="151"/>
      <c r="QGA4584" s="151"/>
      <c r="QGB4584" s="151"/>
      <c r="QGC4584" s="151"/>
      <c r="QGD4584" s="151"/>
      <c r="QGE4584" s="151"/>
      <c r="QGF4584" s="151"/>
      <c r="QGG4584" s="151"/>
      <c r="QGH4584" s="151"/>
      <c r="QGI4584" s="151"/>
      <c r="QGJ4584" s="151"/>
      <c r="QGK4584" s="151"/>
      <c r="QGL4584" s="151"/>
      <c r="QGM4584" s="151"/>
      <c r="QGN4584" s="151"/>
      <c r="QGO4584" s="151"/>
      <c r="QGP4584" s="151"/>
      <c r="QGQ4584" s="151"/>
      <c r="QGR4584" s="151"/>
      <c r="QGS4584" s="151"/>
      <c r="QGT4584" s="151"/>
      <c r="QGU4584" s="151"/>
      <c r="QGV4584" s="151"/>
      <c r="QGW4584" s="151"/>
      <c r="QGX4584" s="151"/>
      <c r="QGY4584" s="151"/>
      <c r="QGZ4584" s="151"/>
      <c r="QHA4584" s="151"/>
      <c r="QHB4584" s="151"/>
      <c r="QHC4584" s="151"/>
      <c r="QHD4584" s="151"/>
      <c r="QHE4584" s="151"/>
      <c r="QHF4584" s="151"/>
      <c r="QHG4584" s="151"/>
      <c r="QHH4584" s="151"/>
      <c r="QHI4584" s="151"/>
      <c r="QHJ4584" s="151"/>
      <c r="QHK4584" s="151"/>
      <c r="QHL4584" s="151"/>
      <c r="QHM4584" s="151"/>
      <c r="QHN4584" s="151"/>
      <c r="QHO4584" s="151"/>
      <c r="QHP4584" s="151"/>
      <c r="QHQ4584" s="151"/>
      <c r="QHR4584" s="151"/>
      <c r="QHS4584" s="151"/>
      <c r="QHT4584" s="151"/>
      <c r="QHU4584" s="151"/>
      <c r="QHV4584" s="151"/>
      <c r="QHW4584" s="151"/>
      <c r="QHX4584" s="151"/>
      <c r="QHY4584" s="151"/>
      <c r="QHZ4584" s="151"/>
      <c r="QIA4584" s="151"/>
      <c r="QIB4584" s="151"/>
      <c r="QIC4584" s="151"/>
      <c r="QID4584" s="151"/>
      <c r="QIE4584" s="151"/>
      <c r="QIF4584" s="151"/>
      <c r="QIG4584" s="151"/>
      <c r="QIH4584" s="151"/>
      <c r="QII4584" s="151"/>
      <c r="QIJ4584" s="151"/>
      <c r="QIK4584" s="151"/>
      <c r="QIL4584" s="151"/>
      <c r="QIM4584" s="151"/>
      <c r="QIN4584" s="151"/>
      <c r="QIO4584" s="151"/>
      <c r="QIP4584" s="151"/>
      <c r="QIQ4584" s="151"/>
      <c r="QIR4584" s="151"/>
      <c r="QIS4584" s="151"/>
      <c r="QIT4584" s="151"/>
      <c r="QIU4584" s="151"/>
      <c r="QIV4584" s="151"/>
      <c r="QIW4584" s="151"/>
      <c r="QIX4584" s="151"/>
      <c r="QIY4584" s="151"/>
      <c r="QIZ4584" s="151"/>
      <c r="QJA4584" s="151"/>
      <c r="QJB4584" s="151"/>
      <c r="QJC4584" s="151"/>
      <c r="QJD4584" s="151"/>
      <c r="QJE4584" s="151"/>
      <c r="QJF4584" s="151"/>
      <c r="QJG4584" s="151"/>
      <c r="QJH4584" s="151"/>
      <c r="QJI4584" s="151"/>
      <c r="QJJ4584" s="151"/>
      <c r="QJK4584" s="151"/>
      <c r="QJL4584" s="151"/>
      <c r="QJM4584" s="151"/>
      <c r="QJN4584" s="151"/>
      <c r="QJO4584" s="151"/>
      <c r="QJP4584" s="151"/>
      <c r="QJQ4584" s="151"/>
      <c r="QJR4584" s="151"/>
      <c r="QJS4584" s="151"/>
      <c r="QJT4584" s="151"/>
      <c r="QJU4584" s="151"/>
      <c r="QJV4584" s="151"/>
      <c r="QJW4584" s="151"/>
      <c r="QJX4584" s="151"/>
      <c r="QJY4584" s="151"/>
      <c r="QJZ4584" s="151"/>
      <c r="QKA4584" s="151"/>
      <c r="QKB4584" s="151"/>
      <c r="QKC4584" s="151"/>
      <c r="QKD4584" s="151"/>
      <c r="QKE4584" s="151"/>
      <c r="QKF4584" s="151"/>
      <c r="QKG4584" s="151"/>
      <c r="QKH4584" s="151"/>
      <c r="QKI4584" s="151"/>
      <c r="QKJ4584" s="151"/>
      <c r="QKK4584" s="151"/>
      <c r="QKL4584" s="151"/>
      <c r="QKM4584" s="151"/>
      <c r="QKN4584" s="151"/>
      <c r="QKO4584" s="151"/>
      <c r="QKP4584" s="151"/>
      <c r="QKQ4584" s="151"/>
      <c r="QKR4584" s="151"/>
      <c r="QKS4584" s="151"/>
      <c r="QKT4584" s="151"/>
      <c r="QKU4584" s="151"/>
      <c r="QKV4584" s="151"/>
      <c r="QKW4584" s="151"/>
      <c r="QKX4584" s="151"/>
      <c r="QKY4584" s="151"/>
      <c r="QKZ4584" s="151"/>
      <c r="QLA4584" s="151"/>
      <c r="QLB4584" s="151"/>
      <c r="QLC4584" s="151"/>
      <c r="QLD4584" s="151"/>
      <c r="QLE4584" s="151"/>
      <c r="QLF4584" s="151"/>
      <c r="QLG4584" s="151"/>
      <c r="QLH4584" s="151"/>
      <c r="QLI4584" s="151"/>
      <c r="QLJ4584" s="151"/>
      <c r="QLK4584" s="151"/>
      <c r="QLL4584" s="151"/>
      <c r="QLM4584" s="151"/>
      <c r="QLN4584" s="151"/>
      <c r="QLO4584" s="151"/>
      <c r="QLP4584" s="151"/>
      <c r="QLQ4584" s="151"/>
      <c r="QLR4584" s="151"/>
      <c r="QLS4584" s="151"/>
      <c r="QLT4584" s="151"/>
      <c r="QLU4584" s="151"/>
      <c r="QLV4584" s="151"/>
      <c r="QLW4584" s="151"/>
      <c r="QLX4584" s="151"/>
      <c r="QLY4584" s="151"/>
      <c r="QLZ4584" s="151"/>
      <c r="QMA4584" s="151"/>
      <c r="QMB4584" s="151"/>
      <c r="QMC4584" s="151"/>
      <c r="QMD4584" s="151"/>
      <c r="QME4584" s="151"/>
      <c r="QMF4584" s="151"/>
      <c r="QMG4584" s="151"/>
      <c r="QMH4584" s="151"/>
      <c r="QMI4584" s="151"/>
      <c r="QMJ4584" s="151"/>
      <c r="QMK4584" s="151"/>
      <c r="QML4584" s="151"/>
      <c r="QMM4584" s="151"/>
      <c r="QMN4584" s="151"/>
      <c r="QMO4584" s="151"/>
      <c r="QMP4584" s="151"/>
      <c r="QMQ4584" s="151"/>
      <c r="QMR4584" s="151"/>
      <c r="QMS4584" s="151"/>
      <c r="QMT4584" s="151"/>
      <c r="QMU4584" s="151"/>
      <c r="QMV4584" s="151"/>
      <c r="QMW4584" s="151"/>
      <c r="QMX4584" s="151"/>
      <c r="QMY4584" s="151"/>
      <c r="QMZ4584" s="151"/>
      <c r="QNA4584" s="151"/>
      <c r="QNB4584" s="151"/>
      <c r="QNC4584" s="151"/>
      <c r="QND4584" s="151"/>
      <c r="QNE4584" s="151"/>
      <c r="QNF4584" s="151"/>
      <c r="QNG4584" s="151"/>
      <c r="QNH4584" s="151"/>
      <c r="QNI4584" s="151"/>
      <c r="QNJ4584" s="151"/>
      <c r="QNK4584" s="151"/>
      <c r="QNL4584" s="151"/>
      <c r="QNM4584" s="151"/>
      <c r="QNN4584" s="151"/>
      <c r="QNO4584" s="151"/>
      <c r="QNP4584" s="151"/>
      <c r="QNQ4584" s="151"/>
      <c r="QNR4584" s="151"/>
      <c r="QNS4584" s="151"/>
      <c r="QNT4584" s="151"/>
      <c r="QNU4584" s="151"/>
      <c r="QNV4584" s="151"/>
      <c r="QNW4584" s="151"/>
      <c r="QNX4584" s="151"/>
      <c r="QNY4584" s="151"/>
      <c r="QNZ4584" s="151"/>
      <c r="QOA4584" s="151"/>
      <c r="QOB4584" s="151"/>
      <c r="QOC4584" s="151"/>
      <c r="QOD4584" s="151"/>
      <c r="QOE4584" s="151"/>
      <c r="QOF4584" s="151"/>
      <c r="QOG4584" s="151"/>
      <c r="QOH4584" s="151"/>
      <c r="QOI4584" s="151"/>
      <c r="QOJ4584" s="151"/>
      <c r="QOK4584" s="151"/>
      <c r="QOL4584" s="151"/>
      <c r="QOM4584" s="151"/>
      <c r="QON4584" s="151"/>
      <c r="QOO4584" s="151"/>
      <c r="QOP4584" s="151"/>
      <c r="QOQ4584" s="151"/>
      <c r="QOR4584" s="151"/>
      <c r="QOS4584" s="151"/>
      <c r="QOT4584" s="151"/>
      <c r="QOU4584" s="151"/>
      <c r="QOV4584" s="151"/>
      <c r="QOW4584" s="151"/>
      <c r="QOX4584" s="151"/>
      <c r="QOY4584" s="151"/>
      <c r="QOZ4584" s="151"/>
      <c r="QPA4584" s="151"/>
      <c r="QPB4584" s="151"/>
      <c r="QPC4584" s="151"/>
      <c r="QPD4584" s="151"/>
      <c r="QPE4584" s="151"/>
      <c r="QPF4584" s="151"/>
      <c r="QPG4584" s="151"/>
      <c r="QPH4584" s="151"/>
      <c r="QPI4584" s="151"/>
      <c r="QPJ4584" s="151"/>
      <c r="QPK4584" s="151"/>
      <c r="QPL4584" s="151"/>
      <c r="QPM4584" s="151"/>
      <c r="QPN4584" s="151"/>
      <c r="QPO4584" s="151"/>
      <c r="QPP4584" s="151"/>
      <c r="QPQ4584" s="151"/>
      <c r="QPR4584" s="151"/>
      <c r="QPS4584" s="151"/>
      <c r="QPT4584" s="151"/>
      <c r="QPU4584" s="151"/>
      <c r="QPV4584" s="151"/>
      <c r="QPW4584" s="151"/>
      <c r="QPX4584" s="151"/>
      <c r="QPY4584" s="151"/>
      <c r="QPZ4584" s="151"/>
      <c r="QQA4584" s="151"/>
      <c r="QQB4584" s="151"/>
      <c r="QQC4584" s="151"/>
      <c r="QQD4584" s="151"/>
      <c r="QQE4584" s="151"/>
      <c r="QQF4584" s="151"/>
      <c r="QQG4584" s="151"/>
      <c r="QQH4584" s="151"/>
      <c r="QQI4584" s="151"/>
      <c r="QQJ4584" s="151"/>
      <c r="QQK4584" s="151"/>
      <c r="QQL4584" s="151"/>
      <c r="QQM4584" s="151"/>
      <c r="QQN4584" s="151"/>
      <c r="QQO4584" s="151"/>
      <c r="QQP4584" s="151"/>
      <c r="QQQ4584" s="151"/>
      <c r="QQR4584" s="151"/>
      <c r="QQS4584" s="151"/>
      <c r="QQT4584" s="151"/>
      <c r="QQU4584" s="151"/>
      <c r="QQV4584" s="151"/>
      <c r="QQW4584" s="151"/>
      <c r="QQX4584" s="151"/>
      <c r="QQY4584" s="151"/>
      <c r="QQZ4584" s="151"/>
      <c r="QRA4584" s="151"/>
      <c r="QRB4584" s="151"/>
      <c r="QRC4584" s="151"/>
      <c r="QRD4584" s="151"/>
      <c r="QRE4584" s="151"/>
      <c r="QRF4584" s="151"/>
      <c r="QRG4584" s="151"/>
      <c r="QRH4584" s="151"/>
      <c r="QRI4584" s="151"/>
      <c r="QRJ4584" s="151"/>
      <c r="QRK4584" s="151"/>
      <c r="QRL4584" s="151"/>
      <c r="QRM4584" s="151"/>
      <c r="QRN4584" s="151"/>
      <c r="QRO4584" s="151"/>
      <c r="QRP4584" s="151"/>
      <c r="QRQ4584" s="151"/>
      <c r="QRR4584" s="151"/>
      <c r="QRS4584" s="151"/>
      <c r="QRT4584" s="151"/>
      <c r="QRU4584" s="151"/>
      <c r="QRV4584" s="151"/>
      <c r="QRW4584" s="151"/>
      <c r="QRX4584" s="151"/>
      <c r="QRY4584" s="151"/>
      <c r="QRZ4584" s="151"/>
      <c r="QSA4584" s="151"/>
      <c r="QSB4584" s="151"/>
      <c r="QSC4584" s="151"/>
      <c r="QSD4584" s="151"/>
      <c r="QSE4584" s="151"/>
      <c r="QSF4584" s="151"/>
      <c r="QSG4584" s="151"/>
      <c r="QSH4584" s="151"/>
      <c r="QSI4584" s="151"/>
      <c r="QSJ4584" s="151"/>
      <c r="QSK4584" s="151"/>
      <c r="QSL4584" s="151"/>
      <c r="QSM4584" s="151"/>
      <c r="QSN4584" s="151"/>
      <c r="QSO4584" s="151"/>
      <c r="QSP4584" s="151"/>
      <c r="QSQ4584" s="151"/>
      <c r="QSR4584" s="151"/>
      <c r="QSS4584" s="151"/>
      <c r="QST4584" s="151"/>
      <c r="QSU4584" s="151"/>
      <c r="QSV4584" s="151"/>
      <c r="QSW4584" s="151"/>
      <c r="QSX4584" s="151"/>
      <c r="QSY4584" s="151"/>
      <c r="QSZ4584" s="151"/>
      <c r="QTA4584" s="151"/>
      <c r="QTB4584" s="151"/>
      <c r="QTC4584" s="151"/>
      <c r="QTD4584" s="151"/>
      <c r="QTE4584" s="151"/>
      <c r="QTF4584" s="151"/>
      <c r="QTG4584" s="151"/>
      <c r="QTH4584" s="151"/>
      <c r="QTI4584" s="151"/>
      <c r="QTJ4584" s="151"/>
      <c r="QTK4584" s="151"/>
      <c r="QTL4584" s="151"/>
      <c r="QTM4584" s="151"/>
      <c r="QTN4584" s="151"/>
      <c r="QTO4584" s="151"/>
      <c r="QTP4584" s="151"/>
      <c r="QTQ4584" s="151"/>
      <c r="QTR4584" s="151"/>
      <c r="QTS4584" s="151"/>
      <c r="QTT4584" s="151"/>
      <c r="QTU4584" s="151"/>
      <c r="QTV4584" s="151"/>
      <c r="QTW4584" s="151"/>
      <c r="QTX4584" s="151"/>
      <c r="QTY4584" s="151"/>
      <c r="QTZ4584" s="151"/>
      <c r="QUA4584" s="151"/>
      <c r="QUB4584" s="151"/>
      <c r="QUC4584" s="151"/>
      <c r="QUD4584" s="151"/>
      <c r="QUE4584" s="151"/>
      <c r="QUF4584" s="151"/>
      <c r="QUG4584" s="151"/>
      <c r="QUH4584" s="151"/>
      <c r="QUI4584" s="151"/>
      <c r="QUJ4584" s="151"/>
      <c r="QUK4584" s="151"/>
      <c r="QUL4584" s="151"/>
      <c r="QUM4584" s="151"/>
      <c r="QUN4584" s="151"/>
      <c r="QUO4584" s="151"/>
      <c r="QUP4584" s="151"/>
      <c r="QUQ4584" s="151"/>
      <c r="QUR4584" s="151"/>
      <c r="QUS4584" s="151"/>
      <c r="QUT4584" s="151"/>
      <c r="QUU4584" s="151"/>
      <c r="QUV4584" s="151"/>
      <c r="QUW4584" s="151"/>
      <c r="QUX4584" s="151"/>
      <c r="QUY4584" s="151"/>
      <c r="QUZ4584" s="151"/>
      <c r="QVA4584" s="151"/>
      <c r="QVB4584" s="151"/>
      <c r="QVC4584" s="151"/>
      <c r="QVD4584" s="151"/>
      <c r="QVE4584" s="151"/>
      <c r="QVF4584" s="151"/>
      <c r="QVG4584" s="151"/>
      <c r="QVH4584" s="151"/>
      <c r="QVI4584" s="151"/>
      <c r="QVJ4584" s="151"/>
      <c r="QVK4584" s="151"/>
      <c r="QVL4584" s="151"/>
      <c r="QVM4584" s="151"/>
      <c r="QVN4584" s="151"/>
      <c r="QVO4584" s="151"/>
      <c r="QVP4584" s="151"/>
      <c r="QVQ4584" s="151"/>
      <c r="QVR4584" s="151"/>
      <c r="QVS4584" s="151"/>
      <c r="QVT4584" s="151"/>
      <c r="QVU4584" s="151"/>
      <c r="QVV4584" s="151"/>
      <c r="QVW4584" s="151"/>
      <c r="QVX4584" s="151"/>
      <c r="QVY4584" s="151"/>
      <c r="QVZ4584" s="151"/>
      <c r="QWA4584" s="151"/>
      <c r="QWB4584" s="151"/>
      <c r="QWC4584" s="151"/>
      <c r="QWD4584" s="151"/>
      <c r="QWE4584" s="151"/>
      <c r="QWF4584" s="151"/>
      <c r="QWG4584" s="151"/>
      <c r="QWH4584" s="151"/>
      <c r="QWI4584" s="151"/>
      <c r="QWJ4584" s="151"/>
      <c r="QWK4584" s="151"/>
      <c r="QWL4584" s="151"/>
      <c r="QWM4584" s="151"/>
      <c r="QWN4584" s="151"/>
      <c r="QWO4584" s="151"/>
      <c r="QWP4584" s="151"/>
      <c r="QWQ4584" s="151"/>
      <c r="QWR4584" s="151"/>
      <c r="QWS4584" s="151"/>
      <c r="QWT4584" s="151"/>
      <c r="QWU4584" s="151"/>
      <c r="QWV4584" s="151"/>
      <c r="QWW4584" s="151"/>
      <c r="QWX4584" s="151"/>
      <c r="QWY4584" s="151"/>
      <c r="QWZ4584" s="151"/>
      <c r="QXA4584" s="151"/>
      <c r="QXB4584" s="151"/>
      <c r="QXC4584" s="151"/>
      <c r="QXD4584" s="151"/>
      <c r="QXE4584" s="151"/>
      <c r="QXF4584" s="151"/>
      <c r="QXG4584" s="151"/>
      <c r="QXH4584" s="151"/>
      <c r="QXI4584" s="151"/>
      <c r="QXJ4584" s="151"/>
      <c r="QXK4584" s="151"/>
      <c r="QXL4584" s="151"/>
      <c r="QXM4584" s="151"/>
      <c r="QXN4584" s="151"/>
      <c r="QXO4584" s="151"/>
      <c r="QXP4584" s="151"/>
      <c r="QXQ4584" s="151"/>
      <c r="QXR4584" s="151"/>
      <c r="QXS4584" s="151"/>
      <c r="QXT4584" s="151"/>
      <c r="QXU4584" s="151"/>
      <c r="QXV4584" s="151"/>
      <c r="QXW4584" s="151"/>
      <c r="QXX4584" s="151"/>
      <c r="QXY4584" s="151"/>
      <c r="QXZ4584" s="151"/>
      <c r="QYA4584" s="151"/>
      <c r="QYB4584" s="151"/>
      <c r="QYC4584" s="151"/>
      <c r="QYD4584" s="151"/>
      <c r="QYE4584" s="151"/>
      <c r="QYF4584" s="151"/>
      <c r="QYG4584" s="151"/>
      <c r="QYH4584" s="151"/>
      <c r="QYI4584" s="151"/>
      <c r="QYJ4584" s="151"/>
      <c r="QYK4584" s="151"/>
      <c r="QYL4584" s="151"/>
      <c r="QYM4584" s="151"/>
      <c r="QYN4584" s="151"/>
      <c r="QYO4584" s="151"/>
      <c r="QYP4584" s="151"/>
      <c r="QYQ4584" s="151"/>
      <c r="QYR4584" s="151"/>
      <c r="QYS4584" s="151"/>
      <c r="QYT4584" s="151"/>
      <c r="QYU4584" s="151"/>
      <c r="QYV4584" s="151"/>
      <c r="QYW4584" s="151"/>
      <c r="QYX4584" s="151"/>
      <c r="QYY4584" s="151"/>
      <c r="QYZ4584" s="151"/>
      <c r="QZA4584" s="151"/>
      <c r="QZB4584" s="151"/>
      <c r="QZC4584" s="151"/>
      <c r="QZD4584" s="151"/>
      <c r="QZE4584" s="151"/>
      <c r="QZF4584" s="151"/>
      <c r="QZG4584" s="151"/>
      <c r="QZH4584" s="151"/>
      <c r="QZI4584" s="151"/>
      <c r="QZJ4584" s="151"/>
      <c r="QZK4584" s="151"/>
      <c r="QZL4584" s="151"/>
      <c r="QZM4584" s="151"/>
      <c r="QZN4584" s="151"/>
      <c r="QZO4584" s="151"/>
      <c r="QZP4584" s="151"/>
      <c r="QZQ4584" s="151"/>
      <c r="QZR4584" s="151"/>
      <c r="QZS4584" s="151"/>
      <c r="QZT4584" s="151"/>
      <c r="QZU4584" s="151"/>
      <c r="QZV4584" s="151"/>
      <c r="QZW4584" s="151"/>
      <c r="QZX4584" s="151"/>
      <c r="QZY4584" s="151"/>
      <c r="QZZ4584" s="151"/>
      <c r="RAA4584" s="151"/>
      <c r="RAB4584" s="151"/>
      <c r="RAC4584" s="151"/>
      <c r="RAD4584" s="151"/>
      <c r="RAE4584" s="151"/>
      <c r="RAF4584" s="151"/>
      <c r="RAG4584" s="151"/>
      <c r="RAH4584" s="151"/>
      <c r="RAI4584" s="151"/>
      <c r="RAJ4584" s="151"/>
      <c r="RAK4584" s="151"/>
      <c r="RAL4584" s="151"/>
      <c r="RAM4584" s="151"/>
      <c r="RAN4584" s="151"/>
      <c r="RAO4584" s="151"/>
      <c r="RAP4584" s="151"/>
      <c r="RAQ4584" s="151"/>
      <c r="RAR4584" s="151"/>
      <c r="RAS4584" s="151"/>
      <c r="RAT4584" s="151"/>
      <c r="RAU4584" s="151"/>
      <c r="RAV4584" s="151"/>
      <c r="RAW4584" s="151"/>
      <c r="RAX4584" s="151"/>
      <c r="RAY4584" s="151"/>
      <c r="RAZ4584" s="151"/>
      <c r="RBA4584" s="151"/>
      <c r="RBB4584" s="151"/>
      <c r="RBC4584" s="151"/>
      <c r="RBD4584" s="151"/>
      <c r="RBE4584" s="151"/>
      <c r="RBF4584" s="151"/>
      <c r="RBG4584" s="151"/>
      <c r="RBH4584" s="151"/>
      <c r="RBI4584" s="151"/>
      <c r="RBJ4584" s="151"/>
      <c r="RBK4584" s="151"/>
      <c r="RBL4584" s="151"/>
      <c r="RBM4584" s="151"/>
      <c r="RBN4584" s="151"/>
      <c r="RBO4584" s="151"/>
      <c r="RBP4584" s="151"/>
      <c r="RBQ4584" s="151"/>
      <c r="RBR4584" s="151"/>
      <c r="RBS4584" s="151"/>
      <c r="RBT4584" s="151"/>
      <c r="RBU4584" s="151"/>
      <c r="RBV4584" s="151"/>
      <c r="RBW4584" s="151"/>
      <c r="RBX4584" s="151"/>
      <c r="RBY4584" s="151"/>
      <c r="RBZ4584" s="151"/>
      <c r="RCA4584" s="151"/>
      <c r="RCB4584" s="151"/>
      <c r="RCC4584" s="151"/>
      <c r="RCD4584" s="151"/>
      <c r="RCE4584" s="151"/>
      <c r="RCF4584" s="151"/>
      <c r="RCG4584" s="151"/>
      <c r="RCH4584" s="151"/>
      <c r="RCI4584" s="151"/>
      <c r="RCJ4584" s="151"/>
      <c r="RCK4584" s="151"/>
      <c r="RCL4584" s="151"/>
      <c r="RCM4584" s="151"/>
      <c r="RCN4584" s="151"/>
      <c r="RCO4584" s="151"/>
      <c r="RCP4584" s="151"/>
      <c r="RCQ4584" s="151"/>
      <c r="RCR4584" s="151"/>
      <c r="RCS4584" s="151"/>
      <c r="RCT4584" s="151"/>
      <c r="RCU4584" s="151"/>
      <c r="RCV4584" s="151"/>
      <c r="RCW4584" s="151"/>
      <c r="RCX4584" s="151"/>
      <c r="RCY4584" s="151"/>
      <c r="RCZ4584" s="151"/>
      <c r="RDA4584" s="151"/>
      <c r="RDB4584" s="151"/>
      <c r="RDC4584" s="151"/>
      <c r="RDD4584" s="151"/>
      <c r="RDE4584" s="151"/>
      <c r="RDF4584" s="151"/>
      <c r="RDG4584" s="151"/>
      <c r="RDH4584" s="151"/>
      <c r="RDI4584" s="151"/>
      <c r="RDJ4584" s="151"/>
      <c r="RDK4584" s="151"/>
      <c r="RDL4584" s="151"/>
      <c r="RDM4584" s="151"/>
      <c r="RDN4584" s="151"/>
      <c r="RDO4584" s="151"/>
      <c r="RDP4584" s="151"/>
      <c r="RDQ4584" s="151"/>
      <c r="RDR4584" s="151"/>
      <c r="RDS4584" s="151"/>
      <c r="RDT4584" s="151"/>
      <c r="RDU4584" s="151"/>
      <c r="RDV4584" s="151"/>
      <c r="RDW4584" s="151"/>
      <c r="RDX4584" s="151"/>
      <c r="RDY4584" s="151"/>
      <c r="RDZ4584" s="151"/>
      <c r="REA4584" s="151"/>
      <c r="REB4584" s="151"/>
      <c r="REC4584" s="151"/>
      <c r="RED4584" s="151"/>
      <c r="REE4584" s="151"/>
      <c r="REF4584" s="151"/>
      <c r="REG4584" s="151"/>
      <c r="REH4584" s="151"/>
      <c r="REI4584" s="151"/>
      <c r="REJ4584" s="151"/>
      <c r="REK4584" s="151"/>
      <c r="REL4584" s="151"/>
      <c r="REM4584" s="151"/>
      <c r="REN4584" s="151"/>
      <c r="REO4584" s="151"/>
      <c r="REP4584" s="151"/>
      <c r="REQ4584" s="151"/>
      <c r="RER4584" s="151"/>
      <c r="RES4584" s="151"/>
      <c r="RET4584" s="151"/>
      <c r="REU4584" s="151"/>
      <c r="REV4584" s="151"/>
      <c r="REW4584" s="151"/>
      <c r="REX4584" s="151"/>
      <c r="REY4584" s="151"/>
      <c r="REZ4584" s="151"/>
      <c r="RFA4584" s="151"/>
      <c r="RFB4584" s="151"/>
      <c r="RFC4584" s="151"/>
      <c r="RFD4584" s="151"/>
      <c r="RFE4584" s="151"/>
      <c r="RFF4584" s="151"/>
      <c r="RFG4584" s="151"/>
      <c r="RFH4584" s="151"/>
      <c r="RFI4584" s="151"/>
      <c r="RFJ4584" s="151"/>
      <c r="RFK4584" s="151"/>
      <c r="RFL4584" s="151"/>
      <c r="RFM4584" s="151"/>
      <c r="RFN4584" s="151"/>
      <c r="RFO4584" s="151"/>
      <c r="RFP4584" s="151"/>
      <c r="RFQ4584" s="151"/>
      <c r="RFR4584" s="151"/>
      <c r="RFS4584" s="151"/>
      <c r="RFT4584" s="151"/>
      <c r="RFU4584" s="151"/>
      <c r="RFV4584" s="151"/>
      <c r="RFW4584" s="151"/>
      <c r="RFX4584" s="151"/>
      <c r="RFY4584" s="151"/>
      <c r="RFZ4584" s="151"/>
      <c r="RGA4584" s="151"/>
      <c r="RGB4584" s="151"/>
      <c r="RGC4584" s="151"/>
      <c r="RGD4584" s="151"/>
      <c r="RGE4584" s="151"/>
      <c r="RGF4584" s="151"/>
      <c r="RGG4584" s="151"/>
      <c r="RGH4584" s="151"/>
      <c r="RGI4584" s="151"/>
      <c r="RGJ4584" s="151"/>
      <c r="RGK4584" s="151"/>
      <c r="RGL4584" s="151"/>
      <c r="RGM4584" s="151"/>
      <c r="RGN4584" s="151"/>
      <c r="RGO4584" s="151"/>
      <c r="RGP4584" s="151"/>
      <c r="RGQ4584" s="151"/>
      <c r="RGR4584" s="151"/>
      <c r="RGS4584" s="151"/>
      <c r="RGT4584" s="151"/>
      <c r="RGU4584" s="151"/>
      <c r="RGV4584" s="151"/>
      <c r="RGW4584" s="151"/>
      <c r="RGX4584" s="151"/>
      <c r="RGY4584" s="151"/>
      <c r="RGZ4584" s="151"/>
      <c r="RHA4584" s="151"/>
      <c r="RHB4584" s="151"/>
      <c r="RHC4584" s="151"/>
      <c r="RHD4584" s="151"/>
      <c r="RHE4584" s="151"/>
      <c r="RHF4584" s="151"/>
      <c r="RHG4584" s="151"/>
      <c r="RHH4584" s="151"/>
      <c r="RHI4584" s="151"/>
      <c r="RHJ4584" s="151"/>
      <c r="RHK4584" s="151"/>
      <c r="RHL4584" s="151"/>
      <c r="RHM4584" s="151"/>
      <c r="RHN4584" s="151"/>
      <c r="RHO4584" s="151"/>
      <c r="RHP4584" s="151"/>
      <c r="RHQ4584" s="151"/>
      <c r="RHR4584" s="151"/>
      <c r="RHS4584" s="151"/>
      <c r="RHT4584" s="151"/>
      <c r="RHU4584" s="151"/>
      <c r="RHV4584" s="151"/>
      <c r="RHW4584" s="151"/>
      <c r="RHX4584" s="151"/>
      <c r="RHY4584" s="151"/>
      <c r="RHZ4584" s="151"/>
      <c r="RIA4584" s="151"/>
      <c r="RIB4584" s="151"/>
      <c r="RIC4584" s="151"/>
      <c r="RID4584" s="151"/>
      <c r="RIE4584" s="151"/>
      <c r="RIF4584" s="151"/>
      <c r="RIG4584" s="151"/>
      <c r="RIH4584" s="151"/>
      <c r="RII4584" s="151"/>
      <c r="RIJ4584" s="151"/>
      <c r="RIK4584" s="151"/>
      <c r="RIL4584" s="151"/>
      <c r="RIM4584" s="151"/>
      <c r="RIN4584" s="151"/>
      <c r="RIO4584" s="151"/>
      <c r="RIP4584" s="151"/>
      <c r="RIQ4584" s="151"/>
      <c r="RIR4584" s="151"/>
      <c r="RIS4584" s="151"/>
      <c r="RIT4584" s="151"/>
      <c r="RIU4584" s="151"/>
      <c r="RIV4584" s="151"/>
      <c r="RIW4584" s="151"/>
      <c r="RIX4584" s="151"/>
      <c r="RIY4584" s="151"/>
      <c r="RIZ4584" s="151"/>
      <c r="RJA4584" s="151"/>
      <c r="RJB4584" s="151"/>
      <c r="RJC4584" s="151"/>
      <c r="RJD4584" s="151"/>
      <c r="RJE4584" s="151"/>
      <c r="RJF4584" s="151"/>
      <c r="RJG4584" s="151"/>
      <c r="RJH4584" s="151"/>
      <c r="RJI4584" s="151"/>
      <c r="RJJ4584" s="151"/>
      <c r="RJK4584" s="151"/>
      <c r="RJL4584" s="151"/>
      <c r="RJM4584" s="151"/>
      <c r="RJN4584" s="151"/>
      <c r="RJO4584" s="151"/>
      <c r="RJP4584" s="151"/>
      <c r="RJQ4584" s="151"/>
      <c r="RJR4584" s="151"/>
      <c r="RJS4584" s="151"/>
      <c r="RJT4584" s="151"/>
      <c r="RJU4584" s="151"/>
      <c r="RJV4584" s="151"/>
      <c r="RJW4584" s="151"/>
      <c r="RJX4584" s="151"/>
      <c r="RJY4584" s="151"/>
      <c r="RJZ4584" s="151"/>
      <c r="RKA4584" s="151"/>
      <c r="RKB4584" s="151"/>
      <c r="RKC4584" s="151"/>
      <c r="RKD4584" s="151"/>
      <c r="RKE4584" s="151"/>
      <c r="RKF4584" s="151"/>
      <c r="RKG4584" s="151"/>
      <c r="RKH4584" s="151"/>
      <c r="RKI4584" s="151"/>
      <c r="RKJ4584" s="151"/>
      <c r="RKK4584" s="151"/>
      <c r="RKL4584" s="151"/>
      <c r="RKM4584" s="151"/>
      <c r="RKN4584" s="151"/>
      <c r="RKO4584" s="151"/>
      <c r="RKP4584" s="151"/>
      <c r="RKQ4584" s="151"/>
      <c r="RKR4584" s="151"/>
      <c r="RKS4584" s="151"/>
      <c r="RKT4584" s="151"/>
      <c r="RKU4584" s="151"/>
      <c r="RKV4584" s="151"/>
      <c r="RKW4584" s="151"/>
      <c r="RKX4584" s="151"/>
      <c r="RKY4584" s="151"/>
      <c r="RKZ4584" s="151"/>
      <c r="RLA4584" s="151"/>
      <c r="RLB4584" s="151"/>
      <c r="RLC4584" s="151"/>
      <c r="RLD4584" s="151"/>
      <c r="RLE4584" s="151"/>
      <c r="RLF4584" s="151"/>
      <c r="RLG4584" s="151"/>
      <c r="RLH4584" s="151"/>
      <c r="RLI4584" s="151"/>
      <c r="RLJ4584" s="151"/>
      <c r="RLK4584" s="151"/>
      <c r="RLL4584" s="151"/>
      <c r="RLM4584" s="151"/>
      <c r="RLN4584" s="151"/>
      <c r="RLO4584" s="151"/>
      <c r="RLP4584" s="151"/>
      <c r="RLQ4584" s="151"/>
      <c r="RLR4584" s="151"/>
      <c r="RLS4584" s="151"/>
      <c r="RLT4584" s="151"/>
      <c r="RLU4584" s="151"/>
      <c r="RLV4584" s="151"/>
      <c r="RLW4584" s="151"/>
      <c r="RLX4584" s="151"/>
      <c r="RLY4584" s="151"/>
      <c r="RLZ4584" s="151"/>
      <c r="RMA4584" s="151"/>
      <c r="RMB4584" s="151"/>
      <c r="RMC4584" s="151"/>
      <c r="RMD4584" s="151"/>
      <c r="RME4584" s="151"/>
      <c r="RMF4584" s="151"/>
      <c r="RMG4584" s="151"/>
      <c r="RMH4584" s="151"/>
      <c r="RMI4584" s="151"/>
      <c r="RMJ4584" s="151"/>
      <c r="RMK4584" s="151"/>
      <c r="RML4584" s="151"/>
      <c r="RMM4584" s="151"/>
      <c r="RMN4584" s="151"/>
      <c r="RMO4584" s="151"/>
      <c r="RMP4584" s="151"/>
      <c r="RMQ4584" s="151"/>
      <c r="RMR4584" s="151"/>
      <c r="RMS4584" s="151"/>
      <c r="RMT4584" s="151"/>
      <c r="RMU4584" s="151"/>
      <c r="RMV4584" s="151"/>
      <c r="RMW4584" s="151"/>
      <c r="RMX4584" s="151"/>
      <c r="RMY4584" s="151"/>
      <c r="RMZ4584" s="151"/>
      <c r="RNA4584" s="151"/>
      <c r="RNB4584" s="151"/>
      <c r="RNC4584" s="151"/>
      <c r="RND4584" s="151"/>
      <c r="RNE4584" s="151"/>
      <c r="RNF4584" s="151"/>
      <c r="RNG4584" s="151"/>
      <c r="RNH4584" s="151"/>
      <c r="RNI4584" s="151"/>
      <c r="RNJ4584" s="151"/>
      <c r="RNK4584" s="151"/>
      <c r="RNL4584" s="151"/>
      <c r="RNM4584" s="151"/>
      <c r="RNN4584" s="151"/>
      <c r="RNO4584" s="151"/>
      <c r="RNP4584" s="151"/>
      <c r="RNQ4584" s="151"/>
      <c r="RNR4584" s="151"/>
      <c r="RNS4584" s="151"/>
      <c r="RNT4584" s="151"/>
      <c r="RNU4584" s="151"/>
      <c r="RNV4584" s="151"/>
      <c r="RNW4584" s="151"/>
      <c r="RNX4584" s="151"/>
      <c r="RNY4584" s="151"/>
      <c r="RNZ4584" s="151"/>
      <c r="ROA4584" s="151"/>
      <c r="ROB4584" s="151"/>
      <c r="ROC4584" s="151"/>
      <c r="ROD4584" s="151"/>
      <c r="ROE4584" s="151"/>
      <c r="ROF4584" s="151"/>
      <c r="ROG4584" s="151"/>
      <c r="ROH4584" s="151"/>
      <c r="ROI4584" s="151"/>
      <c r="ROJ4584" s="151"/>
      <c r="ROK4584" s="151"/>
      <c r="ROL4584" s="151"/>
      <c r="ROM4584" s="151"/>
      <c r="RON4584" s="151"/>
      <c r="ROO4584" s="151"/>
      <c r="ROP4584" s="151"/>
      <c r="ROQ4584" s="151"/>
      <c r="ROR4584" s="151"/>
      <c r="ROS4584" s="151"/>
      <c r="ROT4584" s="151"/>
      <c r="ROU4584" s="151"/>
      <c r="ROV4584" s="151"/>
      <c r="ROW4584" s="151"/>
      <c r="ROX4584" s="151"/>
      <c r="ROY4584" s="151"/>
      <c r="ROZ4584" s="151"/>
      <c r="RPA4584" s="151"/>
      <c r="RPB4584" s="151"/>
      <c r="RPC4584" s="151"/>
      <c r="RPD4584" s="151"/>
      <c r="RPE4584" s="151"/>
      <c r="RPF4584" s="151"/>
      <c r="RPG4584" s="151"/>
      <c r="RPH4584" s="151"/>
      <c r="RPI4584" s="151"/>
      <c r="RPJ4584" s="151"/>
      <c r="RPK4584" s="151"/>
      <c r="RPL4584" s="151"/>
      <c r="RPM4584" s="151"/>
      <c r="RPN4584" s="151"/>
      <c r="RPO4584" s="151"/>
      <c r="RPP4584" s="151"/>
      <c r="RPQ4584" s="151"/>
      <c r="RPR4584" s="151"/>
      <c r="RPS4584" s="151"/>
      <c r="RPT4584" s="151"/>
      <c r="RPU4584" s="151"/>
      <c r="RPV4584" s="151"/>
      <c r="RPW4584" s="151"/>
      <c r="RPX4584" s="151"/>
      <c r="RPY4584" s="151"/>
      <c r="RPZ4584" s="151"/>
      <c r="RQA4584" s="151"/>
      <c r="RQB4584" s="151"/>
      <c r="RQC4584" s="151"/>
      <c r="RQD4584" s="151"/>
      <c r="RQE4584" s="151"/>
      <c r="RQF4584" s="151"/>
      <c r="RQG4584" s="151"/>
      <c r="RQH4584" s="151"/>
      <c r="RQI4584" s="151"/>
      <c r="RQJ4584" s="151"/>
      <c r="RQK4584" s="151"/>
      <c r="RQL4584" s="151"/>
      <c r="RQM4584" s="151"/>
      <c r="RQN4584" s="151"/>
      <c r="RQO4584" s="151"/>
      <c r="RQP4584" s="151"/>
      <c r="RQQ4584" s="151"/>
      <c r="RQR4584" s="151"/>
      <c r="RQS4584" s="151"/>
      <c r="RQT4584" s="151"/>
      <c r="RQU4584" s="151"/>
      <c r="RQV4584" s="151"/>
      <c r="RQW4584" s="151"/>
      <c r="RQX4584" s="151"/>
      <c r="RQY4584" s="151"/>
      <c r="RQZ4584" s="151"/>
      <c r="RRA4584" s="151"/>
      <c r="RRB4584" s="151"/>
      <c r="RRC4584" s="151"/>
      <c r="RRD4584" s="151"/>
      <c r="RRE4584" s="151"/>
      <c r="RRF4584" s="151"/>
      <c r="RRG4584" s="151"/>
      <c r="RRH4584" s="151"/>
      <c r="RRI4584" s="151"/>
      <c r="RRJ4584" s="151"/>
      <c r="RRK4584" s="151"/>
      <c r="RRL4584" s="151"/>
      <c r="RRM4584" s="151"/>
      <c r="RRN4584" s="151"/>
      <c r="RRO4584" s="151"/>
      <c r="RRP4584" s="151"/>
      <c r="RRQ4584" s="151"/>
      <c r="RRR4584" s="151"/>
      <c r="RRS4584" s="151"/>
      <c r="RRT4584" s="151"/>
      <c r="RRU4584" s="151"/>
      <c r="RRV4584" s="151"/>
      <c r="RRW4584" s="151"/>
      <c r="RRX4584" s="151"/>
      <c r="RRY4584" s="151"/>
      <c r="RRZ4584" s="151"/>
      <c r="RSA4584" s="151"/>
      <c r="RSB4584" s="151"/>
      <c r="RSC4584" s="151"/>
      <c r="RSD4584" s="151"/>
      <c r="RSE4584" s="151"/>
      <c r="RSF4584" s="151"/>
      <c r="RSG4584" s="151"/>
      <c r="RSH4584" s="151"/>
      <c r="RSI4584" s="151"/>
      <c r="RSJ4584" s="151"/>
      <c r="RSK4584" s="151"/>
      <c r="RSL4584" s="151"/>
      <c r="RSM4584" s="151"/>
      <c r="RSN4584" s="151"/>
      <c r="RSO4584" s="151"/>
      <c r="RSP4584" s="151"/>
      <c r="RSQ4584" s="151"/>
      <c r="RSR4584" s="151"/>
      <c r="RSS4584" s="151"/>
      <c r="RST4584" s="151"/>
      <c r="RSU4584" s="151"/>
      <c r="RSV4584" s="151"/>
      <c r="RSW4584" s="151"/>
      <c r="RSX4584" s="151"/>
      <c r="RSY4584" s="151"/>
      <c r="RSZ4584" s="151"/>
      <c r="RTA4584" s="151"/>
      <c r="RTB4584" s="151"/>
      <c r="RTC4584" s="151"/>
      <c r="RTD4584" s="151"/>
      <c r="RTE4584" s="151"/>
      <c r="RTF4584" s="151"/>
      <c r="RTG4584" s="151"/>
      <c r="RTH4584" s="151"/>
      <c r="RTI4584" s="151"/>
      <c r="RTJ4584" s="151"/>
      <c r="RTK4584" s="151"/>
      <c r="RTL4584" s="151"/>
      <c r="RTM4584" s="151"/>
      <c r="RTN4584" s="151"/>
      <c r="RTO4584" s="151"/>
      <c r="RTP4584" s="151"/>
      <c r="RTQ4584" s="151"/>
      <c r="RTR4584" s="151"/>
      <c r="RTS4584" s="151"/>
      <c r="RTT4584" s="151"/>
      <c r="RTU4584" s="151"/>
      <c r="RTV4584" s="151"/>
      <c r="RTW4584" s="151"/>
      <c r="RTX4584" s="151"/>
      <c r="RTY4584" s="151"/>
      <c r="RTZ4584" s="151"/>
      <c r="RUA4584" s="151"/>
      <c r="RUB4584" s="151"/>
      <c r="RUC4584" s="151"/>
      <c r="RUD4584" s="151"/>
      <c r="RUE4584" s="151"/>
      <c r="RUF4584" s="151"/>
      <c r="RUG4584" s="151"/>
      <c r="RUH4584" s="151"/>
      <c r="RUI4584" s="151"/>
      <c r="RUJ4584" s="151"/>
      <c r="RUK4584" s="151"/>
      <c r="RUL4584" s="151"/>
      <c r="RUM4584" s="151"/>
      <c r="RUN4584" s="151"/>
      <c r="RUO4584" s="151"/>
      <c r="RUP4584" s="151"/>
      <c r="RUQ4584" s="151"/>
      <c r="RUR4584" s="151"/>
      <c r="RUS4584" s="151"/>
      <c r="RUT4584" s="151"/>
      <c r="RUU4584" s="151"/>
      <c r="RUV4584" s="151"/>
      <c r="RUW4584" s="151"/>
      <c r="RUX4584" s="151"/>
      <c r="RUY4584" s="151"/>
      <c r="RUZ4584" s="151"/>
      <c r="RVA4584" s="151"/>
      <c r="RVB4584" s="151"/>
      <c r="RVC4584" s="151"/>
      <c r="RVD4584" s="151"/>
      <c r="RVE4584" s="151"/>
      <c r="RVF4584" s="151"/>
      <c r="RVG4584" s="151"/>
      <c r="RVH4584" s="151"/>
      <c r="RVI4584" s="151"/>
      <c r="RVJ4584" s="151"/>
      <c r="RVK4584" s="151"/>
      <c r="RVL4584" s="151"/>
      <c r="RVM4584" s="151"/>
      <c r="RVN4584" s="151"/>
      <c r="RVO4584" s="151"/>
      <c r="RVP4584" s="151"/>
      <c r="RVQ4584" s="151"/>
      <c r="RVR4584" s="151"/>
      <c r="RVS4584" s="151"/>
      <c r="RVT4584" s="151"/>
      <c r="RVU4584" s="151"/>
      <c r="RVV4584" s="151"/>
      <c r="RVW4584" s="151"/>
      <c r="RVX4584" s="151"/>
      <c r="RVY4584" s="151"/>
      <c r="RVZ4584" s="151"/>
      <c r="RWA4584" s="151"/>
      <c r="RWB4584" s="151"/>
      <c r="RWC4584" s="151"/>
      <c r="RWD4584" s="151"/>
      <c r="RWE4584" s="151"/>
      <c r="RWF4584" s="151"/>
      <c r="RWG4584" s="151"/>
      <c r="RWH4584" s="151"/>
      <c r="RWI4584" s="151"/>
      <c r="RWJ4584" s="151"/>
      <c r="RWK4584" s="151"/>
      <c r="RWL4584" s="151"/>
      <c r="RWM4584" s="151"/>
      <c r="RWN4584" s="151"/>
      <c r="RWO4584" s="151"/>
      <c r="RWP4584" s="151"/>
      <c r="RWQ4584" s="151"/>
      <c r="RWR4584" s="151"/>
      <c r="RWS4584" s="151"/>
      <c r="RWT4584" s="151"/>
      <c r="RWU4584" s="151"/>
      <c r="RWV4584" s="151"/>
      <c r="RWW4584" s="151"/>
      <c r="RWX4584" s="151"/>
      <c r="RWY4584" s="151"/>
      <c r="RWZ4584" s="151"/>
      <c r="RXA4584" s="151"/>
      <c r="RXB4584" s="151"/>
      <c r="RXC4584" s="151"/>
      <c r="RXD4584" s="151"/>
      <c r="RXE4584" s="151"/>
      <c r="RXF4584" s="151"/>
      <c r="RXG4584" s="151"/>
      <c r="RXH4584" s="151"/>
      <c r="RXI4584" s="151"/>
      <c r="RXJ4584" s="151"/>
      <c r="RXK4584" s="151"/>
      <c r="RXL4584" s="151"/>
      <c r="RXM4584" s="151"/>
      <c r="RXN4584" s="151"/>
      <c r="RXO4584" s="151"/>
      <c r="RXP4584" s="151"/>
      <c r="RXQ4584" s="151"/>
      <c r="RXR4584" s="151"/>
      <c r="RXS4584" s="151"/>
      <c r="RXT4584" s="151"/>
      <c r="RXU4584" s="151"/>
      <c r="RXV4584" s="151"/>
      <c r="RXW4584" s="151"/>
      <c r="RXX4584" s="151"/>
      <c r="RXY4584" s="151"/>
      <c r="RXZ4584" s="151"/>
      <c r="RYA4584" s="151"/>
      <c r="RYB4584" s="151"/>
      <c r="RYC4584" s="151"/>
      <c r="RYD4584" s="151"/>
      <c r="RYE4584" s="151"/>
      <c r="RYF4584" s="151"/>
      <c r="RYG4584" s="151"/>
      <c r="RYH4584" s="151"/>
      <c r="RYI4584" s="151"/>
      <c r="RYJ4584" s="151"/>
      <c r="RYK4584" s="151"/>
      <c r="RYL4584" s="151"/>
      <c r="RYM4584" s="151"/>
      <c r="RYN4584" s="151"/>
      <c r="RYO4584" s="151"/>
      <c r="RYP4584" s="151"/>
      <c r="RYQ4584" s="151"/>
      <c r="RYR4584" s="151"/>
      <c r="RYS4584" s="151"/>
      <c r="RYT4584" s="151"/>
      <c r="RYU4584" s="151"/>
      <c r="RYV4584" s="151"/>
      <c r="RYW4584" s="151"/>
      <c r="RYX4584" s="151"/>
      <c r="RYY4584" s="151"/>
      <c r="RYZ4584" s="151"/>
      <c r="RZA4584" s="151"/>
      <c r="RZB4584" s="151"/>
      <c r="RZC4584" s="151"/>
      <c r="RZD4584" s="151"/>
      <c r="RZE4584" s="151"/>
      <c r="RZF4584" s="151"/>
      <c r="RZG4584" s="151"/>
      <c r="RZH4584" s="151"/>
      <c r="RZI4584" s="151"/>
      <c r="RZJ4584" s="151"/>
      <c r="RZK4584" s="151"/>
      <c r="RZL4584" s="151"/>
      <c r="RZM4584" s="151"/>
      <c r="RZN4584" s="151"/>
      <c r="RZO4584" s="151"/>
      <c r="RZP4584" s="151"/>
      <c r="RZQ4584" s="151"/>
      <c r="RZR4584" s="151"/>
      <c r="RZS4584" s="151"/>
      <c r="RZT4584" s="151"/>
      <c r="RZU4584" s="151"/>
      <c r="RZV4584" s="151"/>
      <c r="RZW4584" s="151"/>
      <c r="RZX4584" s="151"/>
      <c r="RZY4584" s="151"/>
      <c r="RZZ4584" s="151"/>
      <c r="SAA4584" s="151"/>
      <c r="SAB4584" s="151"/>
      <c r="SAC4584" s="151"/>
      <c r="SAD4584" s="151"/>
      <c r="SAE4584" s="151"/>
      <c r="SAF4584" s="151"/>
      <c r="SAG4584" s="151"/>
      <c r="SAH4584" s="151"/>
      <c r="SAI4584" s="151"/>
      <c r="SAJ4584" s="151"/>
      <c r="SAK4584" s="151"/>
      <c r="SAL4584" s="151"/>
      <c r="SAM4584" s="151"/>
      <c r="SAN4584" s="151"/>
      <c r="SAO4584" s="151"/>
      <c r="SAP4584" s="151"/>
      <c r="SAQ4584" s="151"/>
      <c r="SAR4584" s="151"/>
      <c r="SAS4584" s="151"/>
      <c r="SAT4584" s="151"/>
      <c r="SAU4584" s="151"/>
      <c r="SAV4584" s="151"/>
      <c r="SAW4584" s="151"/>
      <c r="SAX4584" s="151"/>
      <c r="SAY4584" s="151"/>
      <c r="SAZ4584" s="151"/>
      <c r="SBA4584" s="151"/>
      <c r="SBB4584" s="151"/>
      <c r="SBC4584" s="151"/>
      <c r="SBD4584" s="151"/>
      <c r="SBE4584" s="151"/>
      <c r="SBF4584" s="151"/>
      <c r="SBG4584" s="151"/>
      <c r="SBH4584" s="151"/>
      <c r="SBI4584" s="151"/>
      <c r="SBJ4584" s="151"/>
      <c r="SBK4584" s="151"/>
      <c r="SBL4584" s="151"/>
      <c r="SBM4584" s="151"/>
      <c r="SBN4584" s="151"/>
      <c r="SBO4584" s="151"/>
      <c r="SBP4584" s="151"/>
      <c r="SBQ4584" s="151"/>
      <c r="SBR4584" s="151"/>
      <c r="SBS4584" s="151"/>
      <c r="SBT4584" s="151"/>
      <c r="SBU4584" s="151"/>
      <c r="SBV4584" s="151"/>
      <c r="SBW4584" s="151"/>
      <c r="SBX4584" s="151"/>
      <c r="SBY4584" s="151"/>
      <c r="SBZ4584" s="151"/>
      <c r="SCA4584" s="151"/>
      <c r="SCB4584" s="151"/>
      <c r="SCC4584" s="151"/>
      <c r="SCD4584" s="151"/>
      <c r="SCE4584" s="151"/>
      <c r="SCF4584" s="151"/>
      <c r="SCG4584" s="151"/>
      <c r="SCH4584" s="151"/>
      <c r="SCI4584" s="151"/>
      <c r="SCJ4584" s="151"/>
      <c r="SCK4584" s="151"/>
      <c r="SCL4584" s="151"/>
      <c r="SCM4584" s="151"/>
      <c r="SCN4584" s="151"/>
      <c r="SCO4584" s="151"/>
      <c r="SCP4584" s="151"/>
      <c r="SCQ4584" s="151"/>
      <c r="SCR4584" s="151"/>
      <c r="SCS4584" s="151"/>
      <c r="SCT4584" s="151"/>
      <c r="SCU4584" s="151"/>
      <c r="SCV4584" s="151"/>
      <c r="SCW4584" s="151"/>
      <c r="SCX4584" s="151"/>
      <c r="SCY4584" s="151"/>
      <c r="SCZ4584" s="151"/>
      <c r="SDA4584" s="151"/>
      <c r="SDB4584" s="151"/>
      <c r="SDC4584" s="151"/>
      <c r="SDD4584" s="151"/>
      <c r="SDE4584" s="151"/>
      <c r="SDF4584" s="151"/>
      <c r="SDG4584" s="151"/>
      <c r="SDH4584" s="151"/>
      <c r="SDI4584" s="151"/>
      <c r="SDJ4584" s="151"/>
      <c r="SDK4584" s="151"/>
      <c r="SDL4584" s="151"/>
      <c r="SDM4584" s="151"/>
      <c r="SDN4584" s="151"/>
      <c r="SDO4584" s="151"/>
      <c r="SDP4584" s="151"/>
      <c r="SDQ4584" s="151"/>
      <c r="SDR4584" s="151"/>
      <c r="SDS4584" s="151"/>
      <c r="SDT4584" s="151"/>
      <c r="SDU4584" s="151"/>
      <c r="SDV4584" s="151"/>
      <c r="SDW4584" s="151"/>
      <c r="SDX4584" s="151"/>
      <c r="SDY4584" s="151"/>
      <c r="SDZ4584" s="151"/>
      <c r="SEA4584" s="151"/>
      <c r="SEB4584" s="151"/>
      <c r="SEC4584" s="151"/>
      <c r="SED4584" s="151"/>
      <c r="SEE4584" s="151"/>
      <c r="SEF4584" s="151"/>
      <c r="SEG4584" s="151"/>
      <c r="SEH4584" s="151"/>
      <c r="SEI4584" s="151"/>
      <c r="SEJ4584" s="151"/>
      <c r="SEK4584" s="151"/>
      <c r="SEL4584" s="151"/>
      <c r="SEM4584" s="151"/>
      <c r="SEN4584" s="151"/>
      <c r="SEO4584" s="151"/>
      <c r="SEP4584" s="151"/>
      <c r="SEQ4584" s="151"/>
      <c r="SER4584" s="151"/>
      <c r="SES4584" s="151"/>
      <c r="SET4584" s="151"/>
      <c r="SEU4584" s="151"/>
      <c r="SEV4584" s="151"/>
      <c r="SEW4584" s="151"/>
      <c r="SEX4584" s="151"/>
      <c r="SEY4584" s="151"/>
      <c r="SEZ4584" s="151"/>
      <c r="SFA4584" s="151"/>
      <c r="SFB4584" s="151"/>
      <c r="SFC4584" s="151"/>
      <c r="SFD4584" s="151"/>
      <c r="SFE4584" s="151"/>
      <c r="SFF4584" s="151"/>
      <c r="SFG4584" s="151"/>
      <c r="SFH4584" s="151"/>
      <c r="SFI4584" s="151"/>
      <c r="SFJ4584" s="151"/>
      <c r="SFK4584" s="151"/>
      <c r="SFL4584" s="151"/>
      <c r="SFM4584" s="151"/>
      <c r="SFN4584" s="151"/>
      <c r="SFO4584" s="151"/>
      <c r="SFP4584" s="151"/>
      <c r="SFQ4584" s="151"/>
      <c r="SFR4584" s="151"/>
      <c r="SFS4584" s="151"/>
      <c r="SFT4584" s="151"/>
      <c r="SFU4584" s="151"/>
      <c r="SFV4584" s="151"/>
      <c r="SFW4584" s="151"/>
      <c r="SFX4584" s="151"/>
      <c r="SFY4584" s="151"/>
      <c r="SFZ4584" s="151"/>
      <c r="SGA4584" s="151"/>
      <c r="SGB4584" s="151"/>
      <c r="SGC4584" s="151"/>
      <c r="SGD4584" s="151"/>
      <c r="SGE4584" s="151"/>
      <c r="SGF4584" s="151"/>
      <c r="SGG4584" s="151"/>
      <c r="SGH4584" s="151"/>
      <c r="SGI4584" s="151"/>
      <c r="SGJ4584" s="151"/>
      <c r="SGK4584" s="151"/>
      <c r="SGL4584" s="151"/>
      <c r="SGM4584" s="151"/>
      <c r="SGN4584" s="151"/>
      <c r="SGO4584" s="151"/>
      <c r="SGP4584" s="151"/>
      <c r="SGQ4584" s="151"/>
      <c r="SGR4584" s="151"/>
      <c r="SGS4584" s="151"/>
      <c r="SGT4584" s="151"/>
      <c r="SGU4584" s="151"/>
      <c r="SGV4584" s="151"/>
      <c r="SGW4584" s="151"/>
      <c r="SGX4584" s="151"/>
      <c r="SGY4584" s="151"/>
      <c r="SGZ4584" s="151"/>
      <c r="SHA4584" s="151"/>
      <c r="SHB4584" s="151"/>
      <c r="SHC4584" s="151"/>
      <c r="SHD4584" s="151"/>
      <c r="SHE4584" s="151"/>
      <c r="SHF4584" s="151"/>
      <c r="SHG4584" s="151"/>
      <c r="SHH4584" s="151"/>
      <c r="SHI4584" s="151"/>
      <c r="SHJ4584" s="151"/>
      <c r="SHK4584" s="151"/>
      <c r="SHL4584" s="151"/>
      <c r="SHM4584" s="151"/>
      <c r="SHN4584" s="151"/>
      <c r="SHO4584" s="151"/>
      <c r="SHP4584" s="151"/>
      <c r="SHQ4584" s="151"/>
      <c r="SHR4584" s="151"/>
      <c r="SHS4584" s="151"/>
      <c r="SHT4584" s="151"/>
      <c r="SHU4584" s="151"/>
      <c r="SHV4584" s="151"/>
      <c r="SHW4584" s="151"/>
      <c r="SHX4584" s="151"/>
      <c r="SHY4584" s="151"/>
      <c r="SHZ4584" s="151"/>
      <c r="SIA4584" s="151"/>
      <c r="SIB4584" s="151"/>
      <c r="SIC4584" s="151"/>
      <c r="SID4584" s="151"/>
      <c r="SIE4584" s="151"/>
      <c r="SIF4584" s="151"/>
      <c r="SIG4584" s="151"/>
      <c r="SIH4584" s="151"/>
      <c r="SII4584" s="151"/>
      <c r="SIJ4584" s="151"/>
      <c r="SIK4584" s="151"/>
      <c r="SIL4584" s="151"/>
      <c r="SIM4584" s="151"/>
      <c r="SIN4584" s="151"/>
      <c r="SIO4584" s="151"/>
      <c r="SIP4584" s="151"/>
      <c r="SIQ4584" s="151"/>
      <c r="SIR4584" s="151"/>
      <c r="SIS4584" s="151"/>
      <c r="SIT4584" s="151"/>
      <c r="SIU4584" s="151"/>
      <c r="SIV4584" s="151"/>
      <c r="SIW4584" s="151"/>
      <c r="SIX4584" s="151"/>
      <c r="SIY4584" s="151"/>
      <c r="SIZ4584" s="151"/>
      <c r="SJA4584" s="151"/>
      <c r="SJB4584" s="151"/>
      <c r="SJC4584" s="151"/>
      <c r="SJD4584" s="151"/>
      <c r="SJE4584" s="151"/>
      <c r="SJF4584" s="151"/>
      <c r="SJG4584" s="151"/>
      <c r="SJH4584" s="151"/>
      <c r="SJI4584" s="151"/>
      <c r="SJJ4584" s="151"/>
      <c r="SJK4584" s="151"/>
      <c r="SJL4584" s="151"/>
      <c r="SJM4584" s="151"/>
      <c r="SJN4584" s="151"/>
      <c r="SJO4584" s="151"/>
      <c r="SJP4584" s="151"/>
      <c r="SJQ4584" s="151"/>
      <c r="SJR4584" s="151"/>
      <c r="SJS4584" s="151"/>
      <c r="SJT4584" s="151"/>
      <c r="SJU4584" s="151"/>
      <c r="SJV4584" s="151"/>
      <c r="SJW4584" s="151"/>
      <c r="SJX4584" s="151"/>
      <c r="SJY4584" s="151"/>
      <c r="SJZ4584" s="151"/>
      <c r="SKA4584" s="151"/>
      <c r="SKB4584" s="151"/>
      <c r="SKC4584" s="151"/>
      <c r="SKD4584" s="151"/>
      <c r="SKE4584" s="151"/>
      <c r="SKF4584" s="151"/>
      <c r="SKG4584" s="151"/>
      <c r="SKH4584" s="151"/>
      <c r="SKI4584" s="151"/>
      <c r="SKJ4584" s="151"/>
      <c r="SKK4584" s="151"/>
      <c r="SKL4584" s="151"/>
      <c r="SKM4584" s="151"/>
      <c r="SKN4584" s="151"/>
      <c r="SKO4584" s="151"/>
      <c r="SKP4584" s="151"/>
      <c r="SKQ4584" s="151"/>
      <c r="SKR4584" s="151"/>
      <c r="SKS4584" s="151"/>
      <c r="SKT4584" s="151"/>
      <c r="SKU4584" s="151"/>
      <c r="SKV4584" s="151"/>
      <c r="SKW4584" s="151"/>
      <c r="SKX4584" s="151"/>
      <c r="SKY4584" s="151"/>
      <c r="SKZ4584" s="151"/>
      <c r="SLA4584" s="151"/>
      <c r="SLB4584" s="151"/>
      <c r="SLC4584" s="151"/>
      <c r="SLD4584" s="151"/>
      <c r="SLE4584" s="151"/>
      <c r="SLF4584" s="151"/>
      <c r="SLG4584" s="151"/>
      <c r="SLH4584" s="151"/>
      <c r="SLI4584" s="151"/>
      <c r="SLJ4584" s="151"/>
      <c r="SLK4584" s="151"/>
      <c r="SLL4584" s="151"/>
      <c r="SLM4584" s="151"/>
      <c r="SLN4584" s="151"/>
      <c r="SLO4584" s="151"/>
      <c r="SLP4584" s="151"/>
      <c r="SLQ4584" s="151"/>
      <c r="SLR4584" s="151"/>
      <c r="SLS4584" s="151"/>
      <c r="SLT4584" s="151"/>
      <c r="SLU4584" s="151"/>
      <c r="SLV4584" s="151"/>
      <c r="SLW4584" s="151"/>
      <c r="SLX4584" s="151"/>
      <c r="SLY4584" s="151"/>
      <c r="SLZ4584" s="151"/>
      <c r="SMA4584" s="151"/>
      <c r="SMB4584" s="151"/>
      <c r="SMC4584" s="151"/>
      <c r="SMD4584" s="151"/>
      <c r="SME4584" s="151"/>
      <c r="SMF4584" s="151"/>
      <c r="SMG4584" s="151"/>
      <c r="SMH4584" s="151"/>
      <c r="SMI4584" s="151"/>
      <c r="SMJ4584" s="151"/>
      <c r="SMK4584" s="151"/>
      <c r="SML4584" s="151"/>
      <c r="SMM4584" s="151"/>
      <c r="SMN4584" s="151"/>
      <c r="SMO4584" s="151"/>
      <c r="SMP4584" s="151"/>
      <c r="SMQ4584" s="151"/>
      <c r="SMR4584" s="151"/>
      <c r="SMS4584" s="151"/>
      <c r="SMT4584" s="151"/>
      <c r="SMU4584" s="151"/>
      <c r="SMV4584" s="151"/>
      <c r="SMW4584" s="151"/>
      <c r="SMX4584" s="151"/>
      <c r="SMY4584" s="151"/>
      <c r="SMZ4584" s="151"/>
      <c r="SNA4584" s="151"/>
      <c r="SNB4584" s="151"/>
      <c r="SNC4584" s="151"/>
      <c r="SND4584" s="151"/>
      <c r="SNE4584" s="151"/>
      <c r="SNF4584" s="151"/>
      <c r="SNG4584" s="151"/>
      <c r="SNH4584" s="151"/>
      <c r="SNI4584" s="151"/>
      <c r="SNJ4584" s="151"/>
      <c r="SNK4584" s="151"/>
      <c r="SNL4584" s="151"/>
      <c r="SNM4584" s="151"/>
      <c r="SNN4584" s="151"/>
      <c r="SNO4584" s="151"/>
      <c r="SNP4584" s="151"/>
      <c r="SNQ4584" s="151"/>
      <c r="SNR4584" s="151"/>
      <c r="SNS4584" s="151"/>
      <c r="SNT4584" s="151"/>
      <c r="SNU4584" s="151"/>
      <c r="SNV4584" s="151"/>
      <c r="SNW4584" s="151"/>
      <c r="SNX4584" s="151"/>
      <c r="SNY4584" s="151"/>
      <c r="SNZ4584" s="151"/>
      <c r="SOA4584" s="151"/>
      <c r="SOB4584" s="151"/>
      <c r="SOC4584" s="151"/>
      <c r="SOD4584" s="151"/>
      <c r="SOE4584" s="151"/>
      <c r="SOF4584" s="151"/>
      <c r="SOG4584" s="151"/>
      <c r="SOH4584" s="151"/>
      <c r="SOI4584" s="151"/>
      <c r="SOJ4584" s="151"/>
      <c r="SOK4584" s="151"/>
      <c r="SOL4584" s="151"/>
      <c r="SOM4584" s="151"/>
      <c r="SON4584" s="151"/>
      <c r="SOO4584" s="151"/>
      <c r="SOP4584" s="151"/>
      <c r="SOQ4584" s="151"/>
      <c r="SOR4584" s="151"/>
      <c r="SOS4584" s="151"/>
      <c r="SOT4584" s="151"/>
      <c r="SOU4584" s="151"/>
      <c r="SOV4584" s="151"/>
      <c r="SOW4584" s="151"/>
      <c r="SOX4584" s="151"/>
      <c r="SOY4584" s="151"/>
      <c r="SOZ4584" s="151"/>
      <c r="SPA4584" s="151"/>
      <c r="SPB4584" s="151"/>
      <c r="SPC4584" s="151"/>
      <c r="SPD4584" s="151"/>
      <c r="SPE4584" s="151"/>
      <c r="SPF4584" s="151"/>
      <c r="SPG4584" s="151"/>
      <c r="SPH4584" s="151"/>
      <c r="SPI4584" s="151"/>
      <c r="SPJ4584" s="151"/>
      <c r="SPK4584" s="151"/>
      <c r="SPL4584" s="151"/>
      <c r="SPM4584" s="151"/>
      <c r="SPN4584" s="151"/>
      <c r="SPO4584" s="151"/>
      <c r="SPP4584" s="151"/>
      <c r="SPQ4584" s="151"/>
      <c r="SPR4584" s="151"/>
      <c r="SPS4584" s="151"/>
      <c r="SPT4584" s="151"/>
      <c r="SPU4584" s="151"/>
      <c r="SPV4584" s="151"/>
      <c r="SPW4584" s="151"/>
      <c r="SPX4584" s="151"/>
      <c r="SPY4584" s="151"/>
      <c r="SPZ4584" s="151"/>
      <c r="SQA4584" s="151"/>
      <c r="SQB4584" s="151"/>
      <c r="SQC4584" s="151"/>
      <c r="SQD4584" s="151"/>
      <c r="SQE4584" s="151"/>
      <c r="SQF4584" s="151"/>
      <c r="SQG4584" s="151"/>
      <c r="SQH4584" s="151"/>
      <c r="SQI4584" s="151"/>
      <c r="SQJ4584" s="151"/>
      <c r="SQK4584" s="151"/>
      <c r="SQL4584" s="151"/>
      <c r="SQM4584" s="151"/>
      <c r="SQN4584" s="151"/>
      <c r="SQO4584" s="151"/>
      <c r="SQP4584" s="151"/>
      <c r="SQQ4584" s="151"/>
      <c r="SQR4584" s="151"/>
      <c r="SQS4584" s="151"/>
      <c r="SQT4584" s="151"/>
      <c r="SQU4584" s="151"/>
      <c r="SQV4584" s="151"/>
      <c r="SQW4584" s="151"/>
      <c r="SQX4584" s="151"/>
      <c r="SQY4584" s="151"/>
      <c r="SQZ4584" s="151"/>
      <c r="SRA4584" s="151"/>
      <c r="SRB4584" s="151"/>
      <c r="SRC4584" s="151"/>
      <c r="SRD4584" s="151"/>
      <c r="SRE4584" s="151"/>
      <c r="SRF4584" s="151"/>
      <c r="SRG4584" s="151"/>
      <c r="SRH4584" s="151"/>
      <c r="SRI4584" s="151"/>
      <c r="SRJ4584" s="151"/>
      <c r="SRK4584" s="151"/>
      <c r="SRL4584" s="151"/>
      <c r="SRM4584" s="151"/>
      <c r="SRN4584" s="151"/>
      <c r="SRO4584" s="151"/>
      <c r="SRP4584" s="151"/>
      <c r="SRQ4584" s="151"/>
      <c r="SRR4584" s="151"/>
      <c r="SRS4584" s="151"/>
      <c r="SRT4584" s="151"/>
      <c r="SRU4584" s="151"/>
      <c r="SRV4584" s="151"/>
      <c r="SRW4584" s="151"/>
      <c r="SRX4584" s="151"/>
      <c r="SRY4584" s="151"/>
      <c r="SRZ4584" s="151"/>
      <c r="SSA4584" s="151"/>
      <c r="SSB4584" s="151"/>
      <c r="SSC4584" s="151"/>
      <c r="SSD4584" s="151"/>
      <c r="SSE4584" s="151"/>
      <c r="SSF4584" s="151"/>
      <c r="SSG4584" s="151"/>
      <c r="SSH4584" s="151"/>
      <c r="SSI4584" s="151"/>
      <c r="SSJ4584" s="151"/>
      <c r="SSK4584" s="151"/>
      <c r="SSL4584" s="151"/>
      <c r="SSM4584" s="151"/>
      <c r="SSN4584" s="151"/>
      <c r="SSO4584" s="151"/>
      <c r="SSP4584" s="151"/>
      <c r="SSQ4584" s="151"/>
      <c r="SSR4584" s="151"/>
      <c r="SSS4584" s="151"/>
      <c r="SST4584" s="151"/>
      <c r="SSU4584" s="151"/>
      <c r="SSV4584" s="151"/>
      <c r="SSW4584" s="151"/>
      <c r="SSX4584" s="151"/>
      <c r="SSY4584" s="151"/>
      <c r="SSZ4584" s="151"/>
      <c r="STA4584" s="151"/>
      <c r="STB4584" s="151"/>
      <c r="STC4584" s="151"/>
      <c r="STD4584" s="151"/>
      <c r="STE4584" s="151"/>
      <c r="STF4584" s="151"/>
      <c r="STG4584" s="151"/>
      <c r="STH4584" s="151"/>
      <c r="STI4584" s="151"/>
      <c r="STJ4584" s="151"/>
      <c r="STK4584" s="151"/>
      <c r="STL4584" s="151"/>
      <c r="STM4584" s="151"/>
      <c r="STN4584" s="151"/>
      <c r="STO4584" s="151"/>
      <c r="STP4584" s="151"/>
      <c r="STQ4584" s="151"/>
      <c r="STR4584" s="151"/>
      <c r="STS4584" s="151"/>
      <c r="STT4584" s="151"/>
      <c r="STU4584" s="151"/>
      <c r="STV4584" s="151"/>
      <c r="STW4584" s="151"/>
      <c r="STX4584" s="151"/>
      <c r="STY4584" s="151"/>
      <c r="STZ4584" s="151"/>
      <c r="SUA4584" s="151"/>
      <c r="SUB4584" s="151"/>
      <c r="SUC4584" s="151"/>
      <c r="SUD4584" s="151"/>
      <c r="SUE4584" s="151"/>
      <c r="SUF4584" s="151"/>
      <c r="SUG4584" s="151"/>
      <c r="SUH4584" s="151"/>
      <c r="SUI4584" s="151"/>
      <c r="SUJ4584" s="151"/>
      <c r="SUK4584" s="151"/>
      <c r="SUL4584" s="151"/>
      <c r="SUM4584" s="151"/>
      <c r="SUN4584" s="151"/>
      <c r="SUO4584" s="151"/>
      <c r="SUP4584" s="151"/>
      <c r="SUQ4584" s="151"/>
      <c r="SUR4584" s="151"/>
      <c r="SUS4584" s="151"/>
      <c r="SUT4584" s="151"/>
      <c r="SUU4584" s="151"/>
      <c r="SUV4584" s="151"/>
      <c r="SUW4584" s="151"/>
      <c r="SUX4584" s="151"/>
      <c r="SUY4584" s="151"/>
      <c r="SUZ4584" s="151"/>
      <c r="SVA4584" s="151"/>
      <c r="SVB4584" s="151"/>
      <c r="SVC4584" s="151"/>
      <c r="SVD4584" s="151"/>
      <c r="SVE4584" s="151"/>
      <c r="SVF4584" s="151"/>
      <c r="SVG4584" s="151"/>
      <c r="SVH4584" s="151"/>
      <c r="SVI4584" s="151"/>
      <c r="SVJ4584" s="151"/>
      <c r="SVK4584" s="151"/>
      <c r="SVL4584" s="151"/>
      <c r="SVM4584" s="151"/>
      <c r="SVN4584" s="151"/>
      <c r="SVO4584" s="151"/>
      <c r="SVP4584" s="151"/>
      <c r="SVQ4584" s="151"/>
      <c r="SVR4584" s="151"/>
      <c r="SVS4584" s="151"/>
      <c r="SVT4584" s="151"/>
      <c r="SVU4584" s="151"/>
      <c r="SVV4584" s="151"/>
      <c r="SVW4584" s="151"/>
      <c r="SVX4584" s="151"/>
      <c r="SVY4584" s="151"/>
      <c r="SVZ4584" s="151"/>
      <c r="SWA4584" s="151"/>
      <c r="SWB4584" s="151"/>
      <c r="SWC4584" s="151"/>
      <c r="SWD4584" s="151"/>
      <c r="SWE4584" s="151"/>
      <c r="SWF4584" s="151"/>
      <c r="SWG4584" s="151"/>
      <c r="SWH4584" s="151"/>
      <c r="SWI4584" s="151"/>
      <c r="SWJ4584" s="151"/>
      <c r="SWK4584" s="151"/>
      <c r="SWL4584" s="151"/>
      <c r="SWM4584" s="151"/>
      <c r="SWN4584" s="151"/>
      <c r="SWO4584" s="151"/>
      <c r="SWP4584" s="151"/>
      <c r="SWQ4584" s="151"/>
      <c r="SWR4584" s="151"/>
      <c r="SWS4584" s="151"/>
      <c r="SWT4584" s="151"/>
      <c r="SWU4584" s="151"/>
      <c r="SWV4584" s="151"/>
      <c r="SWW4584" s="151"/>
      <c r="SWX4584" s="151"/>
      <c r="SWY4584" s="151"/>
      <c r="SWZ4584" s="151"/>
      <c r="SXA4584" s="151"/>
      <c r="SXB4584" s="151"/>
      <c r="SXC4584" s="151"/>
      <c r="SXD4584" s="151"/>
      <c r="SXE4584" s="151"/>
      <c r="SXF4584" s="151"/>
      <c r="SXG4584" s="151"/>
      <c r="SXH4584" s="151"/>
      <c r="SXI4584" s="151"/>
      <c r="SXJ4584" s="151"/>
      <c r="SXK4584" s="151"/>
      <c r="SXL4584" s="151"/>
      <c r="SXM4584" s="151"/>
      <c r="SXN4584" s="151"/>
      <c r="SXO4584" s="151"/>
      <c r="SXP4584" s="151"/>
      <c r="SXQ4584" s="151"/>
      <c r="SXR4584" s="151"/>
      <c r="SXS4584" s="151"/>
      <c r="SXT4584" s="151"/>
      <c r="SXU4584" s="151"/>
      <c r="SXV4584" s="151"/>
      <c r="SXW4584" s="151"/>
      <c r="SXX4584" s="151"/>
      <c r="SXY4584" s="151"/>
      <c r="SXZ4584" s="151"/>
      <c r="SYA4584" s="151"/>
      <c r="SYB4584" s="151"/>
      <c r="SYC4584" s="151"/>
      <c r="SYD4584" s="151"/>
      <c r="SYE4584" s="151"/>
      <c r="SYF4584" s="151"/>
      <c r="SYG4584" s="151"/>
      <c r="SYH4584" s="151"/>
      <c r="SYI4584" s="151"/>
      <c r="SYJ4584" s="151"/>
      <c r="SYK4584" s="151"/>
      <c r="SYL4584" s="151"/>
      <c r="SYM4584" s="151"/>
      <c r="SYN4584" s="151"/>
      <c r="SYO4584" s="151"/>
      <c r="SYP4584" s="151"/>
      <c r="SYQ4584" s="151"/>
      <c r="SYR4584" s="151"/>
      <c r="SYS4584" s="151"/>
      <c r="SYT4584" s="151"/>
      <c r="SYU4584" s="151"/>
      <c r="SYV4584" s="151"/>
      <c r="SYW4584" s="151"/>
      <c r="SYX4584" s="151"/>
      <c r="SYY4584" s="151"/>
      <c r="SYZ4584" s="151"/>
      <c r="SZA4584" s="151"/>
      <c r="SZB4584" s="151"/>
      <c r="SZC4584" s="151"/>
      <c r="SZD4584" s="151"/>
      <c r="SZE4584" s="151"/>
      <c r="SZF4584" s="151"/>
      <c r="SZG4584" s="151"/>
      <c r="SZH4584" s="151"/>
      <c r="SZI4584" s="151"/>
      <c r="SZJ4584" s="151"/>
      <c r="SZK4584" s="151"/>
      <c r="SZL4584" s="151"/>
      <c r="SZM4584" s="151"/>
      <c r="SZN4584" s="151"/>
      <c r="SZO4584" s="151"/>
      <c r="SZP4584" s="151"/>
      <c r="SZQ4584" s="151"/>
      <c r="SZR4584" s="151"/>
      <c r="SZS4584" s="151"/>
      <c r="SZT4584" s="151"/>
      <c r="SZU4584" s="151"/>
      <c r="SZV4584" s="151"/>
      <c r="SZW4584" s="151"/>
      <c r="SZX4584" s="151"/>
      <c r="SZY4584" s="151"/>
      <c r="SZZ4584" s="151"/>
      <c r="TAA4584" s="151"/>
      <c r="TAB4584" s="151"/>
      <c r="TAC4584" s="151"/>
      <c r="TAD4584" s="151"/>
      <c r="TAE4584" s="151"/>
      <c r="TAF4584" s="151"/>
      <c r="TAG4584" s="151"/>
      <c r="TAH4584" s="151"/>
      <c r="TAI4584" s="151"/>
      <c r="TAJ4584" s="151"/>
      <c r="TAK4584" s="151"/>
      <c r="TAL4584" s="151"/>
      <c r="TAM4584" s="151"/>
      <c r="TAN4584" s="151"/>
      <c r="TAO4584" s="151"/>
      <c r="TAP4584" s="151"/>
      <c r="TAQ4584" s="151"/>
      <c r="TAR4584" s="151"/>
      <c r="TAS4584" s="151"/>
      <c r="TAT4584" s="151"/>
      <c r="TAU4584" s="151"/>
      <c r="TAV4584" s="151"/>
      <c r="TAW4584" s="151"/>
      <c r="TAX4584" s="151"/>
      <c r="TAY4584" s="151"/>
      <c r="TAZ4584" s="151"/>
      <c r="TBA4584" s="151"/>
      <c r="TBB4584" s="151"/>
      <c r="TBC4584" s="151"/>
      <c r="TBD4584" s="151"/>
      <c r="TBE4584" s="151"/>
      <c r="TBF4584" s="151"/>
      <c r="TBG4584" s="151"/>
      <c r="TBH4584" s="151"/>
      <c r="TBI4584" s="151"/>
      <c r="TBJ4584" s="151"/>
      <c r="TBK4584" s="151"/>
      <c r="TBL4584" s="151"/>
      <c r="TBM4584" s="151"/>
      <c r="TBN4584" s="151"/>
      <c r="TBO4584" s="151"/>
      <c r="TBP4584" s="151"/>
      <c r="TBQ4584" s="151"/>
      <c r="TBR4584" s="151"/>
      <c r="TBS4584" s="151"/>
      <c r="TBT4584" s="151"/>
      <c r="TBU4584" s="151"/>
      <c r="TBV4584" s="151"/>
      <c r="TBW4584" s="151"/>
      <c r="TBX4584" s="151"/>
      <c r="TBY4584" s="151"/>
      <c r="TBZ4584" s="151"/>
      <c r="TCA4584" s="151"/>
      <c r="TCB4584" s="151"/>
      <c r="TCC4584" s="151"/>
      <c r="TCD4584" s="151"/>
      <c r="TCE4584" s="151"/>
      <c r="TCF4584" s="151"/>
      <c r="TCG4584" s="151"/>
      <c r="TCH4584" s="151"/>
      <c r="TCI4584" s="151"/>
      <c r="TCJ4584" s="151"/>
      <c r="TCK4584" s="151"/>
      <c r="TCL4584" s="151"/>
      <c r="TCM4584" s="151"/>
      <c r="TCN4584" s="151"/>
      <c r="TCO4584" s="151"/>
      <c r="TCP4584" s="151"/>
      <c r="TCQ4584" s="151"/>
      <c r="TCR4584" s="151"/>
      <c r="TCS4584" s="151"/>
      <c r="TCT4584" s="151"/>
      <c r="TCU4584" s="151"/>
      <c r="TCV4584" s="151"/>
      <c r="TCW4584" s="151"/>
      <c r="TCX4584" s="151"/>
      <c r="TCY4584" s="151"/>
      <c r="TCZ4584" s="151"/>
      <c r="TDA4584" s="151"/>
      <c r="TDB4584" s="151"/>
      <c r="TDC4584" s="151"/>
      <c r="TDD4584" s="151"/>
      <c r="TDE4584" s="151"/>
      <c r="TDF4584" s="151"/>
      <c r="TDG4584" s="151"/>
      <c r="TDH4584" s="151"/>
      <c r="TDI4584" s="151"/>
      <c r="TDJ4584" s="151"/>
      <c r="TDK4584" s="151"/>
      <c r="TDL4584" s="151"/>
      <c r="TDM4584" s="151"/>
      <c r="TDN4584" s="151"/>
      <c r="TDO4584" s="151"/>
      <c r="TDP4584" s="151"/>
      <c r="TDQ4584" s="151"/>
      <c r="TDR4584" s="151"/>
      <c r="TDS4584" s="151"/>
      <c r="TDT4584" s="151"/>
      <c r="TDU4584" s="151"/>
      <c r="TDV4584" s="151"/>
      <c r="TDW4584" s="151"/>
      <c r="TDX4584" s="151"/>
      <c r="TDY4584" s="151"/>
      <c r="TDZ4584" s="151"/>
      <c r="TEA4584" s="151"/>
      <c r="TEB4584" s="151"/>
      <c r="TEC4584" s="151"/>
      <c r="TED4584" s="151"/>
      <c r="TEE4584" s="151"/>
      <c r="TEF4584" s="151"/>
      <c r="TEG4584" s="151"/>
      <c r="TEH4584" s="151"/>
      <c r="TEI4584" s="151"/>
      <c r="TEJ4584" s="151"/>
      <c r="TEK4584" s="151"/>
      <c r="TEL4584" s="151"/>
      <c r="TEM4584" s="151"/>
      <c r="TEN4584" s="151"/>
      <c r="TEO4584" s="151"/>
      <c r="TEP4584" s="151"/>
      <c r="TEQ4584" s="151"/>
      <c r="TER4584" s="151"/>
      <c r="TES4584" s="151"/>
      <c r="TET4584" s="151"/>
      <c r="TEU4584" s="151"/>
      <c r="TEV4584" s="151"/>
      <c r="TEW4584" s="151"/>
      <c r="TEX4584" s="151"/>
      <c r="TEY4584" s="151"/>
      <c r="TEZ4584" s="151"/>
      <c r="TFA4584" s="151"/>
      <c r="TFB4584" s="151"/>
      <c r="TFC4584" s="151"/>
      <c r="TFD4584" s="151"/>
      <c r="TFE4584" s="151"/>
      <c r="TFF4584" s="151"/>
      <c r="TFG4584" s="151"/>
      <c r="TFH4584" s="151"/>
      <c r="TFI4584" s="151"/>
      <c r="TFJ4584" s="151"/>
      <c r="TFK4584" s="151"/>
      <c r="TFL4584" s="151"/>
      <c r="TFM4584" s="151"/>
      <c r="TFN4584" s="151"/>
      <c r="TFO4584" s="151"/>
      <c r="TFP4584" s="151"/>
      <c r="TFQ4584" s="151"/>
      <c r="TFR4584" s="151"/>
      <c r="TFS4584" s="151"/>
      <c r="TFT4584" s="151"/>
      <c r="TFU4584" s="151"/>
      <c r="TFV4584" s="151"/>
      <c r="TFW4584" s="151"/>
      <c r="TFX4584" s="151"/>
      <c r="TFY4584" s="151"/>
      <c r="TFZ4584" s="151"/>
      <c r="TGA4584" s="151"/>
      <c r="TGB4584" s="151"/>
      <c r="TGC4584" s="151"/>
      <c r="TGD4584" s="151"/>
      <c r="TGE4584" s="151"/>
      <c r="TGF4584" s="151"/>
      <c r="TGG4584" s="151"/>
      <c r="TGH4584" s="151"/>
      <c r="TGI4584" s="151"/>
      <c r="TGJ4584" s="151"/>
      <c r="TGK4584" s="151"/>
      <c r="TGL4584" s="151"/>
      <c r="TGM4584" s="151"/>
      <c r="TGN4584" s="151"/>
      <c r="TGO4584" s="151"/>
      <c r="TGP4584" s="151"/>
      <c r="TGQ4584" s="151"/>
      <c r="TGR4584" s="151"/>
      <c r="TGS4584" s="151"/>
      <c r="TGT4584" s="151"/>
      <c r="TGU4584" s="151"/>
      <c r="TGV4584" s="151"/>
      <c r="TGW4584" s="151"/>
      <c r="TGX4584" s="151"/>
      <c r="TGY4584" s="151"/>
      <c r="TGZ4584" s="151"/>
      <c r="THA4584" s="151"/>
      <c r="THB4584" s="151"/>
      <c r="THC4584" s="151"/>
      <c r="THD4584" s="151"/>
      <c r="THE4584" s="151"/>
      <c r="THF4584" s="151"/>
      <c r="THG4584" s="151"/>
      <c r="THH4584" s="151"/>
      <c r="THI4584" s="151"/>
      <c r="THJ4584" s="151"/>
      <c r="THK4584" s="151"/>
      <c r="THL4584" s="151"/>
      <c r="THM4584" s="151"/>
      <c r="THN4584" s="151"/>
      <c r="THO4584" s="151"/>
      <c r="THP4584" s="151"/>
      <c r="THQ4584" s="151"/>
      <c r="THR4584" s="151"/>
      <c r="THS4584" s="151"/>
      <c r="THT4584" s="151"/>
      <c r="THU4584" s="151"/>
      <c r="THV4584" s="151"/>
      <c r="THW4584" s="151"/>
      <c r="THX4584" s="151"/>
      <c r="THY4584" s="151"/>
      <c r="THZ4584" s="151"/>
      <c r="TIA4584" s="151"/>
      <c r="TIB4584" s="151"/>
      <c r="TIC4584" s="151"/>
      <c r="TID4584" s="151"/>
      <c r="TIE4584" s="151"/>
      <c r="TIF4584" s="151"/>
      <c r="TIG4584" s="151"/>
      <c r="TIH4584" s="151"/>
      <c r="TII4584" s="151"/>
      <c r="TIJ4584" s="151"/>
      <c r="TIK4584" s="151"/>
      <c r="TIL4584" s="151"/>
      <c r="TIM4584" s="151"/>
      <c r="TIN4584" s="151"/>
      <c r="TIO4584" s="151"/>
      <c r="TIP4584" s="151"/>
      <c r="TIQ4584" s="151"/>
      <c r="TIR4584" s="151"/>
      <c r="TIS4584" s="151"/>
      <c r="TIT4584" s="151"/>
      <c r="TIU4584" s="151"/>
      <c r="TIV4584" s="151"/>
      <c r="TIW4584" s="151"/>
      <c r="TIX4584" s="151"/>
      <c r="TIY4584" s="151"/>
      <c r="TIZ4584" s="151"/>
      <c r="TJA4584" s="151"/>
      <c r="TJB4584" s="151"/>
      <c r="TJC4584" s="151"/>
      <c r="TJD4584" s="151"/>
      <c r="TJE4584" s="151"/>
      <c r="TJF4584" s="151"/>
      <c r="TJG4584" s="151"/>
      <c r="TJH4584" s="151"/>
      <c r="TJI4584" s="151"/>
      <c r="TJJ4584" s="151"/>
      <c r="TJK4584" s="151"/>
      <c r="TJL4584" s="151"/>
      <c r="TJM4584" s="151"/>
      <c r="TJN4584" s="151"/>
      <c r="TJO4584" s="151"/>
      <c r="TJP4584" s="151"/>
      <c r="TJQ4584" s="151"/>
      <c r="TJR4584" s="151"/>
      <c r="TJS4584" s="151"/>
      <c r="TJT4584" s="151"/>
      <c r="TJU4584" s="151"/>
      <c r="TJV4584" s="151"/>
      <c r="TJW4584" s="151"/>
      <c r="TJX4584" s="151"/>
      <c r="TJY4584" s="151"/>
      <c r="TJZ4584" s="151"/>
      <c r="TKA4584" s="151"/>
      <c r="TKB4584" s="151"/>
      <c r="TKC4584" s="151"/>
      <c r="TKD4584" s="151"/>
      <c r="TKE4584" s="151"/>
      <c r="TKF4584" s="151"/>
      <c r="TKG4584" s="151"/>
      <c r="TKH4584" s="151"/>
      <c r="TKI4584" s="151"/>
      <c r="TKJ4584" s="151"/>
      <c r="TKK4584" s="151"/>
      <c r="TKL4584" s="151"/>
      <c r="TKM4584" s="151"/>
      <c r="TKN4584" s="151"/>
      <c r="TKO4584" s="151"/>
      <c r="TKP4584" s="151"/>
      <c r="TKQ4584" s="151"/>
      <c r="TKR4584" s="151"/>
      <c r="TKS4584" s="151"/>
      <c r="TKT4584" s="151"/>
      <c r="TKU4584" s="151"/>
      <c r="TKV4584" s="151"/>
      <c r="TKW4584" s="151"/>
      <c r="TKX4584" s="151"/>
      <c r="TKY4584" s="151"/>
      <c r="TKZ4584" s="151"/>
      <c r="TLA4584" s="151"/>
      <c r="TLB4584" s="151"/>
      <c r="TLC4584" s="151"/>
      <c r="TLD4584" s="151"/>
      <c r="TLE4584" s="151"/>
      <c r="TLF4584" s="151"/>
      <c r="TLG4584" s="151"/>
      <c r="TLH4584" s="151"/>
      <c r="TLI4584" s="151"/>
      <c r="TLJ4584" s="151"/>
      <c r="TLK4584" s="151"/>
      <c r="TLL4584" s="151"/>
      <c r="TLM4584" s="151"/>
      <c r="TLN4584" s="151"/>
      <c r="TLO4584" s="151"/>
      <c r="TLP4584" s="151"/>
      <c r="TLQ4584" s="151"/>
      <c r="TLR4584" s="151"/>
      <c r="TLS4584" s="151"/>
      <c r="TLT4584" s="151"/>
      <c r="TLU4584" s="151"/>
      <c r="TLV4584" s="151"/>
      <c r="TLW4584" s="151"/>
      <c r="TLX4584" s="151"/>
      <c r="TLY4584" s="151"/>
      <c r="TLZ4584" s="151"/>
      <c r="TMA4584" s="151"/>
      <c r="TMB4584" s="151"/>
      <c r="TMC4584" s="151"/>
      <c r="TMD4584" s="151"/>
      <c r="TME4584" s="151"/>
      <c r="TMF4584" s="151"/>
      <c r="TMG4584" s="151"/>
      <c r="TMH4584" s="151"/>
      <c r="TMI4584" s="151"/>
      <c r="TMJ4584" s="151"/>
      <c r="TMK4584" s="151"/>
      <c r="TML4584" s="151"/>
      <c r="TMM4584" s="151"/>
      <c r="TMN4584" s="151"/>
      <c r="TMO4584" s="151"/>
      <c r="TMP4584" s="151"/>
      <c r="TMQ4584" s="151"/>
      <c r="TMR4584" s="151"/>
      <c r="TMS4584" s="151"/>
      <c r="TMT4584" s="151"/>
      <c r="TMU4584" s="151"/>
      <c r="TMV4584" s="151"/>
      <c r="TMW4584" s="151"/>
      <c r="TMX4584" s="151"/>
      <c r="TMY4584" s="151"/>
      <c r="TMZ4584" s="151"/>
      <c r="TNA4584" s="151"/>
      <c r="TNB4584" s="151"/>
      <c r="TNC4584" s="151"/>
      <c r="TND4584" s="151"/>
      <c r="TNE4584" s="151"/>
      <c r="TNF4584" s="151"/>
      <c r="TNG4584" s="151"/>
      <c r="TNH4584" s="151"/>
      <c r="TNI4584" s="151"/>
      <c r="TNJ4584" s="151"/>
      <c r="TNK4584" s="151"/>
      <c r="TNL4584" s="151"/>
      <c r="TNM4584" s="151"/>
      <c r="TNN4584" s="151"/>
      <c r="TNO4584" s="151"/>
      <c r="TNP4584" s="151"/>
      <c r="TNQ4584" s="151"/>
      <c r="TNR4584" s="151"/>
      <c r="TNS4584" s="151"/>
      <c r="TNT4584" s="151"/>
      <c r="TNU4584" s="151"/>
      <c r="TNV4584" s="151"/>
      <c r="TNW4584" s="151"/>
      <c r="TNX4584" s="151"/>
      <c r="TNY4584" s="151"/>
      <c r="TNZ4584" s="151"/>
      <c r="TOA4584" s="151"/>
      <c r="TOB4584" s="151"/>
      <c r="TOC4584" s="151"/>
      <c r="TOD4584" s="151"/>
      <c r="TOE4584" s="151"/>
      <c r="TOF4584" s="151"/>
      <c r="TOG4584" s="151"/>
      <c r="TOH4584" s="151"/>
      <c r="TOI4584" s="151"/>
      <c r="TOJ4584" s="151"/>
      <c r="TOK4584" s="151"/>
      <c r="TOL4584" s="151"/>
      <c r="TOM4584" s="151"/>
      <c r="TON4584" s="151"/>
      <c r="TOO4584" s="151"/>
      <c r="TOP4584" s="151"/>
      <c r="TOQ4584" s="151"/>
      <c r="TOR4584" s="151"/>
      <c r="TOS4584" s="151"/>
      <c r="TOT4584" s="151"/>
      <c r="TOU4584" s="151"/>
      <c r="TOV4584" s="151"/>
      <c r="TOW4584" s="151"/>
      <c r="TOX4584" s="151"/>
      <c r="TOY4584" s="151"/>
      <c r="TOZ4584" s="151"/>
      <c r="TPA4584" s="151"/>
      <c r="TPB4584" s="151"/>
      <c r="TPC4584" s="151"/>
      <c r="TPD4584" s="151"/>
      <c r="TPE4584" s="151"/>
      <c r="TPF4584" s="151"/>
      <c r="TPG4584" s="151"/>
      <c r="TPH4584" s="151"/>
      <c r="TPI4584" s="151"/>
      <c r="TPJ4584" s="151"/>
      <c r="TPK4584" s="151"/>
      <c r="TPL4584" s="151"/>
      <c r="TPM4584" s="151"/>
      <c r="TPN4584" s="151"/>
      <c r="TPO4584" s="151"/>
      <c r="TPP4584" s="151"/>
      <c r="TPQ4584" s="151"/>
      <c r="TPR4584" s="151"/>
      <c r="TPS4584" s="151"/>
      <c r="TPT4584" s="151"/>
      <c r="TPU4584" s="151"/>
      <c r="TPV4584" s="151"/>
      <c r="TPW4584" s="151"/>
      <c r="TPX4584" s="151"/>
      <c r="TPY4584" s="151"/>
      <c r="TPZ4584" s="151"/>
      <c r="TQA4584" s="151"/>
      <c r="TQB4584" s="151"/>
      <c r="TQC4584" s="151"/>
      <c r="TQD4584" s="151"/>
      <c r="TQE4584" s="151"/>
      <c r="TQF4584" s="151"/>
      <c r="TQG4584" s="151"/>
      <c r="TQH4584" s="151"/>
      <c r="TQI4584" s="151"/>
      <c r="TQJ4584" s="151"/>
      <c r="TQK4584" s="151"/>
      <c r="TQL4584" s="151"/>
      <c r="TQM4584" s="151"/>
      <c r="TQN4584" s="151"/>
      <c r="TQO4584" s="151"/>
      <c r="TQP4584" s="151"/>
      <c r="TQQ4584" s="151"/>
      <c r="TQR4584" s="151"/>
      <c r="TQS4584" s="151"/>
      <c r="TQT4584" s="151"/>
      <c r="TQU4584" s="151"/>
      <c r="TQV4584" s="151"/>
      <c r="TQW4584" s="151"/>
      <c r="TQX4584" s="151"/>
      <c r="TQY4584" s="151"/>
      <c r="TQZ4584" s="151"/>
      <c r="TRA4584" s="151"/>
      <c r="TRB4584" s="151"/>
      <c r="TRC4584" s="151"/>
      <c r="TRD4584" s="151"/>
      <c r="TRE4584" s="151"/>
      <c r="TRF4584" s="151"/>
      <c r="TRG4584" s="151"/>
      <c r="TRH4584" s="151"/>
      <c r="TRI4584" s="151"/>
      <c r="TRJ4584" s="151"/>
      <c r="TRK4584" s="151"/>
      <c r="TRL4584" s="151"/>
      <c r="TRM4584" s="151"/>
      <c r="TRN4584" s="151"/>
      <c r="TRO4584" s="151"/>
      <c r="TRP4584" s="151"/>
      <c r="TRQ4584" s="151"/>
      <c r="TRR4584" s="151"/>
      <c r="TRS4584" s="151"/>
      <c r="TRT4584" s="151"/>
      <c r="TRU4584" s="151"/>
      <c r="TRV4584" s="151"/>
      <c r="TRW4584" s="151"/>
      <c r="TRX4584" s="151"/>
      <c r="TRY4584" s="151"/>
      <c r="TRZ4584" s="151"/>
      <c r="TSA4584" s="151"/>
      <c r="TSB4584" s="151"/>
      <c r="TSC4584" s="151"/>
      <c r="TSD4584" s="151"/>
      <c r="TSE4584" s="151"/>
      <c r="TSF4584" s="151"/>
      <c r="TSG4584" s="151"/>
      <c r="TSH4584" s="151"/>
      <c r="TSI4584" s="151"/>
      <c r="TSJ4584" s="151"/>
      <c r="TSK4584" s="151"/>
      <c r="TSL4584" s="151"/>
      <c r="TSM4584" s="151"/>
      <c r="TSN4584" s="151"/>
      <c r="TSO4584" s="151"/>
      <c r="TSP4584" s="151"/>
      <c r="TSQ4584" s="151"/>
      <c r="TSR4584" s="151"/>
      <c r="TSS4584" s="151"/>
      <c r="TST4584" s="151"/>
      <c r="TSU4584" s="151"/>
      <c r="TSV4584" s="151"/>
      <c r="TSW4584" s="151"/>
      <c r="TSX4584" s="151"/>
      <c r="TSY4584" s="151"/>
      <c r="TSZ4584" s="151"/>
      <c r="TTA4584" s="151"/>
      <c r="TTB4584" s="151"/>
      <c r="TTC4584" s="151"/>
      <c r="TTD4584" s="151"/>
      <c r="TTE4584" s="151"/>
      <c r="TTF4584" s="151"/>
      <c r="TTG4584" s="151"/>
      <c r="TTH4584" s="151"/>
      <c r="TTI4584" s="151"/>
      <c r="TTJ4584" s="151"/>
      <c r="TTK4584" s="151"/>
      <c r="TTL4584" s="151"/>
      <c r="TTM4584" s="151"/>
      <c r="TTN4584" s="151"/>
      <c r="TTO4584" s="151"/>
      <c r="TTP4584" s="151"/>
      <c r="TTQ4584" s="151"/>
      <c r="TTR4584" s="151"/>
      <c r="TTS4584" s="151"/>
      <c r="TTT4584" s="151"/>
      <c r="TTU4584" s="151"/>
      <c r="TTV4584" s="151"/>
      <c r="TTW4584" s="151"/>
      <c r="TTX4584" s="151"/>
      <c r="TTY4584" s="151"/>
      <c r="TTZ4584" s="151"/>
      <c r="TUA4584" s="151"/>
      <c r="TUB4584" s="151"/>
      <c r="TUC4584" s="151"/>
      <c r="TUD4584" s="151"/>
      <c r="TUE4584" s="151"/>
      <c r="TUF4584" s="151"/>
      <c r="TUG4584" s="151"/>
      <c r="TUH4584" s="151"/>
      <c r="TUI4584" s="151"/>
      <c r="TUJ4584" s="151"/>
      <c r="TUK4584" s="151"/>
      <c r="TUL4584" s="151"/>
      <c r="TUM4584" s="151"/>
      <c r="TUN4584" s="151"/>
      <c r="TUO4584" s="151"/>
      <c r="TUP4584" s="151"/>
      <c r="TUQ4584" s="151"/>
      <c r="TUR4584" s="151"/>
      <c r="TUS4584" s="151"/>
      <c r="TUT4584" s="151"/>
      <c r="TUU4584" s="151"/>
      <c r="TUV4584" s="151"/>
      <c r="TUW4584" s="151"/>
      <c r="TUX4584" s="151"/>
      <c r="TUY4584" s="151"/>
      <c r="TUZ4584" s="151"/>
      <c r="TVA4584" s="151"/>
      <c r="TVB4584" s="151"/>
      <c r="TVC4584" s="151"/>
      <c r="TVD4584" s="151"/>
      <c r="TVE4584" s="151"/>
      <c r="TVF4584" s="151"/>
      <c r="TVG4584" s="151"/>
      <c r="TVH4584" s="151"/>
      <c r="TVI4584" s="151"/>
      <c r="TVJ4584" s="151"/>
      <c r="TVK4584" s="151"/>
      <c r="TVL4584" s="151"/>
      <c r="TVM4584" s="151"/>
      <c r="TVN4584" s="151"/>
      <c r="TVO4584" s="151"/>
      <c r="TVP4584" s="151"/>
      <c r="TVQ4584" s="151"/>
      <c r="TVR4584" s="151"/>
      <c r="TVS4584" s="151"/>
      <c r="TVT4584" s="151"/>
      <c r="TVU4584" s="151"/>
      <c r="TVV4584" s="151"/>
      <c r="TVW4584" s="151"/>
      <c r="TVX4584" s="151"/>
      <c r="TVY4584" s="151"/>
      <c r="TVZ4584" s="151"/>
      <c r="TWA4584" s="151"/>
      <c r="TWB4584" s="151"/>
      <c r="TWC4584" s="151"/>
      <c r="TWD4584" s="151"/>
      <c r="TWE4584" s="151"/>
      <c r="TWF4584" s="151"/>
      <c r="TWG4584" s="151"/>
      <c r="TWH4584" s="151"/>
      <c r="TWI4584" s="151"/>
      <c r="TWJ4584" s="151"/>
      <c r="TWK4584" s="151"/>
      <c r="TWL4584" s="151"/>
      <c r="TWM4584" s="151"/>
      <c r="TWN4584" s="151"/>
      <c r="TWO4584" s="151"/>
      <c r="TWP4584" s="151"/>
      <c r="TWQ4584" s="151"/>
      <c r="TWR4584" s="151"/>
      <c r="TWS4584" s="151"/>
      <c r="TWT4584" s="151"/>
      <c r="TWU4584" s="151"/>
      <c r="TWV4584" s="151"/>
      <c r="TWW4584" s="151"/>
      <c r="TWX4584" s="151"/>
      <c r="TWY4584" s="151"/>
      <c r="TWZ4584" s="151"/>
      <c r="TXA4584" s="151"/>
      <c r="TXB4584" s="151"/>
      <c r="TXC4584" s="151"/>
      <c r="TXD4584" s="151"/>
      <c r="TXE4584" s="151"/>
      <c r="TXF4584" s="151"/>
      <c r="TXG4584" s="151"/>
      <c r="TXH4584" s="151"/>
      <c r="TXI4584" s="151"/>
      <c r="TXJ4584" s="151"/>
      <c r="TXK4584" s="151"/>
      <c r="TXL4584" s="151"/>
      <c r="TXM4584" s="151"/>
      <c r="TXN4584" s="151"/>
      <c r="TXO4584" s="151"/>
      <c r="TXP4584" s="151"/>
      <c r="TXQ4584" s="151"/>
      <c r="TXR4584" s="151"/>
      <c r="TXS4584" s="151"/>
      <c r="TXT4584" s="151"/>
      <c r="TXU4584" s="151"/>
      <c r="TXV4584" s="151"/>
      <c r="TXW4584" s="151"/>
      <c r="TXX4584" s="151"/>
      <c r="TXY4584" s="151"/>
      <c r="TXZ4584" s="151"/>
      <c r="TYA4584" s="151"/>
      <c r="TYB4584" s="151"/>
      <c r="TYC4584" s="151"/>
      <c r="TYD4584" s="151"/>
      <c r="TYE4584" s="151"/>
      <c r="TYF4584" s="151"/>
      <c r="TYG4584" s="151"/>
      <c r="TYH4584" s="151"/>
      <c r="TYI4584" s="151"/>
      <c r="TYJ4584" s="151"/>
      <c r="TYK4584" s="151"/>
      <c r="TYL4584" s="151"/>
      <c r="TYM4584" s="151"/>
      <c r="TYN4584" s="151"/>
      <c r="TYO4584" s="151"/>
      <c r="TYP4584" s="151"/>
      <c r="TYQ4584" s="151"/>
      <c r="TYR4584" s="151"/>
      <c r="TYS4584" s="151"/>
      <c r="TYT4584" s="151"/>
      <c r="TYU4584" s="151"/>
      <c r="TYV4584" s="151"/>
      <c r="TYW4584" s="151"/>
      <c r="TYX4584" s="151"/>
      <c r="TYY4584" s="151"/>
      <c r="TYZ4584" s="151"/>
      <c r="TZA4584" s="151"/>
      <c r="TZB4584" s="151"/>
      <c r="TZC4584" s="151"/>
      <c r="TZD4584" s="151"/>
      <c r="TZE4584" s="151"/>
      <c r="TZF4584" s="151"/>
      <c r="TZG4584" s="151"/>
      <c r="TZH4584" s="151"/>
      <c r="TZI4584" s="151"/>
      <c r="TZJ4584" s="151"/>
      <c r="TZK4584" s="151"/>
      <c r="TZL4584" s="151"/>
      <c r="TZM4584" s="151"/>
      <c r="TZN4584" s="151"/>
      <c r="TZO4584" s="151"/>
      <c r="TZP4584" s="151"/>
      <c r="TZQ4584" s="151"/>
      <c r="TZR4584" s="151"/>
      <c r="TZS4584" s="151"/>
      <c r="TZT4584" s="151"/>
      <c r="TZU4584" s="151"/>
      <c r="TZV4584" s="151"/>
      <c r="TZW4584" s="151"/>
      <c r="TZX4584" s="151"/>
      <c r="TZY4584" s="151"/>
      <c r="TZZ4584" s="151"/>
      <c r="UAA4584" s="151"/>
      <c r="UAB4584" s="151"/>
      <c r="UAC4584" s="151"/>
      <c r="UAD4584" s="151"/>
      <c r="UAE4584" s="151"/>
      <c r="UAF4584" s="151"/>
      <c r="UAG4584" s="151"/>
      <c r="UAH4584" s="151"/>
      <c r="UAI4584" s="151"/>
      <c r="UAJ4584" s="151"/>
      <c r="UAK4584" s="151"/>
      <c r="UAL4584" s="151"/>
      <c r="UAM4584" s="151"/>
      <c r="UAN4584" s="151"/>
      <c r="UAO4584" s="151"/>
      <c r="UAP4584" s="151"/>
      <c r="UAQ4584" s="151"/>
      <c r="UAR4584" s="151"/>
      <c r="UAS4584" s="151"/>
      <c r="UAT4584" s="151"/>
      <c r="UAU4584" s="151"/>
      <c r="UAV4584" s="151"/>
      <c r="UAW4584" s="151"/>
      <c r="UAX4584" s="151"/>
      <c r="UAY4584" s="151"/>
      <c r="UAZ4584" s="151"/>
      <c r="UBA4584" s="151"/>
      <c r="UBB4584" s="151"/>
      <c r="UBC4584" s="151"/>
      <c r="UBD4584" s="151"/>
      <c r="UBE4584" s="151"/>
      <c r="UBF4584" s="151"/>
      <c r="UBG4584" s="151"/>
      <c r="UBH4584" s="151"/>
      <c r="UBI4584" s="151"/>
      <c r="UBJ4584" s="151"/>
      <c r="UBK4584" s="151"/>
      <c r="UBL4584" s="151"/>
      <c r="UBM4584" s="151"/>
      <c r="UBN4584" s="151"/>
      <c r="UBO4584" s="151"/>
      <c r="UBP4584" s="151"/>
      <c r="UBQ4584" s="151"/>
      <c r="UBR4584" s="151"/>
      <c r="UBS4584" s="151"/>
      <c r="UBT4584" s="151"/>
      <c r="UBU4584" s="151"/>
      <c r="UBV4584" s="151"/>
      <c r="UBW4584" s="151"/>
      <c r="UBX4584" s="151"/>
      <c r="UBY4584" s="151"/>
      <c r="UBZ4584" s="151"/>
      <c r="UCA4584" s="151"/>
      <c r="UCB4584" s="151"/>
      <c r="UCC4584" s="151"/>
      <c r="UCD4584" s="151"/>
      <c r="UCE4584" s="151"/>
      <c r="UCF4584" s="151"/>
      <c r="UCG4584" s="151"/>
      <c r="UCH4584" s="151"/>
      <c r="UCI4584" s="151"/>
      <c r="UCJ4584" s="151"/>
      <c r="UCK4584" s="151"/>
      <c r="UCL4584" s="151"/>
      <c r="UCM4584" s="151"/>
      <c r="UCN4584" s="151"/>
      <c r="UCO4584" s="151"/>
      <c r="UCP4584" s="151"/>
      <c r="UCQ4584" s="151"/>
      <c r="UCR4584" s="151"/>
      <c r="UCS4584" s="151"/>
      <c r="UCT4584" s="151"/>
      <c r="UCU4584" s="151"/>
      <c r="UCV4584" s="151"/>
      <c r="UCW4584" s="151"/>
      <c r="UCX4584" s="151"/>
      <c r="UCY4584" s="151"/>
      <c r="UCZ4584" s="151"/>
      <c r="UDA4584" s="151"/>
      <c r="UDB4584" s="151"/>
      <c r="UDC4584" s="151"/>
      <c r="UDD4584" s="151"/>
      <c r="UDE4584" s="151"/>
      <c r="UDF4584" s="151"/>
      <c r="UDG4584" s="151"/>
      <c r="UDH4584" s="151"/>
      <c r="UDI4584" s="151"/>
      <c r="UDJ4584" s="151"/>
      <c r="UDK4584" s="151"/>
      <c r="UDL4584" s="151"/>
      <c r="UDM4584" s="151"/>
      <c r="UDN4584" s="151"/>
      <c r="UDO4584" s="151"/>
      <c r="UDP4584" s="151"/>
      <c r="UDQ4584" s="151"/>
      <c r="UDR4584" s="151"/>
      <c r="UDS4584" s="151"/>
      <c r="UDT4584" s="151"/>
      <c r="UDU4584" s="151"/>
      <c r="UDV4584" s="151"/>
      <c r="UDW4584" s="151"/>
      <c r="UDX4584" s="151"/>
      <c r="UDY4584" s="151"/>
      <c r="UDZ4584" s="151"/>
      <c r="UEA4584" s="151"/>
      <c r="UEB4584" s="151"/>
      <c r="UEC4584" s="151"/>
      <c r="UED4584" s="151"/>
      <c r="UEE4584" s="151"/>
      <c r="UEF4584" s="151"/>
      <c r="UEG4584" s="151"/>
      <c r="UEH4584" s="151"/>
      <c r="UEI4584" s="151"/>
      <c r="UEJ4584" s="151"/>
      <c r="UEK4584" s="151"/>
      <c r="UEL4584" s="151"/>
      <c r="UEM4584" s="151"/>
      <c r="UEN4584" s="151"/>
      <c r="UEO4584" s="151"/>
      <c r="UEP4584" s="151"/>
      <c r="UEQ4584" s="151"/>
      <c r="UER4584" s="151"/>
      <c r="UES4584" s="151"/>
      <c r="UET4584" s="151"/>
      <c r="UEU4584" s="151"/>
      <c r="UEV4584" s="151"/>
      <c r="UEW4584" s="151"/>
      <c r="UEX4584" s="151"/>
      <c r="UEY4584" s="151"/>
      <c r="UEZ4584" s="151"/>
      <c r="UFA4584" s="151"/>
      <c r="UFB4584" s="151"/>
      <c r="UFC4584" s="151"/>
      <c r="UFD4584" s="151"/>
      <c r="UFE4584" s="151"/>
      <c r="UFF4584" s="151"/>
      <c r="UFG4584" s="151"/>
      <c r="UFH4584" s="151"/>
      <c r="UFI4584" s="151"/>
      <c r="UFJ4584" s="151"/>
      <c r="UFK4584" s="151"/>
      <c r="UFL4584" s="151"/>
      <c r="UFM4584" s="151"/>
      <c r="UFN4584" s="151"/>
      <c r="UFO4584" s="151"/>
      <c r="UFP4584" s="151"/>
      <c r="UFQ4584" s="151"/>
      <c r="UFR4584" s="151"/>
      <c r="UFS4584" s="151"/>
      <c r="UFT4584" s="151"/>
      <c r="UFU4584" s="151"/>
      <c r="UFV4584" s="151"/>
      <c r="UFW4584" s="151"/>
      <c r="UFX4584" s="151"/>
      <c r="UFY4584" s="151"/>
      <c r="UFZ4584" s="151"/>
      <c r="UGA4584" s="151"/>
      <c r="UGB4584" s="151"/>
      <c r="UGC4584" s="151"/>
      <c r="UGD4584" s="151"/>
      <c r="UGE4584" s="151"/>
      <c r="UGF4584" s="151"/>
      <c r="UGG4584" s="151"/>
      <c r="UGH4584" s="151"/>
      <c r="UGI4584" s="151"/>
      <c r="UGJ4584" s="151"/>
      <c r="UGK4584" s="151"/>
      <c r="UGL4584" s="151"/>
      <c r="UGM4584" s="151"/>
      <c r="UGN4584" s="151"/>
      <c r="UGO4584" s="151"/>
      <c r="UGP4584" s="151"/>
      <c r="UGQ4584" s="151"/>
      <c r="UGR4584" s="151"/>
      <c r="UGS4584" s="151"/>
      <c r="UGT4584" s="151"/>
      <c r="UGU4584" s="151"/>
      <c r="UGV4584" s="151"/>
      <c r="UGW4584" s="151"/>
      <c r="UGX4584" s="151"/>
      <c r="UGY4584" s="151"/>
      <c r="UGZ4584" s="151"/>
      <c r="UHA4584" s="151"/>
      <c r="UHB4584" s="151"/>
      <c r="UHC4584" s="151"/>
      <c r="UHD4584" s="151"/>
      <c r="UHE4584" s="151"/>
      <c r="UHF4584" s="151"/>
      <c r="UHG4584" s="151"/>
      <c r="UHH4584" s="151"/>
      <c r="UHI4584" s="151"/>
      <c r="UHJ4584" s="151"/>
      <c r="UHK4584" s="151"/>
      <c r="UHL4584" s="151"/>
      <c r="UHM4584" s="151"/>
      <c r="UHN4584" s="151"/>
      <c r="UHO4584" s="151"/>
      <c r="UHP4584" s="151"/>
      <c r="UHQ4584" s="151"/>
      <c r="UHR4584" s="151"/>
      <c r="UHS4584" s="151"/>
      <c r="UHT4584" s="151"/>
      <c r="UHU4584" s="151"/>
      <c r="UHV4584" s="151"/>
      <c r="UHW4584" s="151"/>
      <c r="UHX4584" s="151"/>
      <c r="UHY4584" s="151"/>
      <c r="UHZ4584" s="151"/>
      <c r="UIA4584" s="151"/>
      <c r="UIB4584" s="151"/>
      <c r="UIC4584" s="151"/>
      <c r="UID4584" s="151"/>
      <c r="UIE4584" s="151"/>
      <c r="UIF4584" s="151"/>
      <c r="UIG4584" s="151"/>
      <c r="UIH4584" s="151"/>
      <c r="UII4584" s="151"/>
      <c r="UIJ4584" s="151"/>
      <c r="UIK4584" s="151"/>
      <c r="UIL4584" s="151"/>
      <c r="UIM4584" s="151"/>
      <c r="UIN4584" s="151"/>
      <c r="UIO4584" s="151"/>
      <c r="UIP4584" s="151"/>
      <c r="UIQ4584" s="151"/>
      <c r="UIR4584" s="151"/>
      <c r="UIS4584" s="151"/>
      <c r="UIT4584" s="151"/>
      <c r="UIU4584" s="151"/>
      <c r="UIV4584" s="151"/>
      <c r="UIW4584" s="151"/>
      <c r="UIX4584" s="151"/>
      <c r="UIY4584" s="151"/>
      <c r="UIZ4584" s="151"/>
      <c r="UJA4584" s="151"/>
      <c r="UJB4584" s="151"/>
      <c r="UJC4584" s="151"/>
      <c r="UJD4584" s="151"/>
      <c r="UJE4584" s="151"/>
      <c r="UJF4584" s="151"/>
      <c r="UJG4584" s="151"/>
      <c r="UJH4584" s="151"/>
      <c r="UJI4584" s="151"/>
      <c r="UJJ4584" s="151"/>
      <c r="UJK4584" s="151"/>
      <c r="UJL4584" s="151"/>
      <c r="UJM4584" s="151"/>
      <c r="UJN4584" s="151"/>
      <c r="UJO4584" s="151"/>
      <c r="UJP4584" s="151"/>
      <c r="UJQ4584" s="151"/>
      <c r="UJR4584" s="151"/>
      <c r="UJS4584" s="151"/>
      <c r="UJT4584" s="151"/>
      <c r="UJU4584" s="151"/>
      <c r="UJV4584" s="151"/>
      <c r="UJW4584" s="151"/>
      <c r="UJX4584" s="151"/>
      <c r="UJY4584" s="151"/>
      <c r="UJZ4584" s="151"/>
      <c r="UKA4584" s="151"/>
      <c r="UKB4584" s="151"/>
      <c r="UKC4584" s="151"/>
      <c r="UKD4584" s="151"/>
      <c r="UKE4584" s="151"/>
      <c r="UKF4584" s="151"/>
      <c r="UKG4584" s="151"/>
      <c r="UKH4584" s="151"/>
      <c r="UKI4584" s="151"/>
      <c r="UKJ4584" s="151"/>
      <c r="UKK4584" s="151"/>
      <c r="UKL4584" s="151"/>
      <c r="UKM4584" s="151"/>
      <c r="UKN4584" s="151"/>
      <c r="UKO4584" s="151"/>
      <c r="UKP4584" s="151"/>
      <c r="UKQ4584" s="151"/>
      <c r="UKR4584" s="151"/>
      <c r="UKS4584" s="151"/>
      <c r="UKT4584" s="151"/>
      <c r="UKU4584" s="151"/>
      <c r="UKV4584" s="151"/>
      <c r="UKW4584" s="151"/>
      <c r="UKX4584" s="151"/>
      <c r="UKY4584" s="151"/>
      <c r="UKZ4584" s="151"/>
      <c r="ULA4584" s="151"/>
      <c r="ULB4584" s="151"/>
      <c r="ULC4584" s="151"/>
      <c r="ULD4584" s="151"/>
      <c r="ULE4584" s="151"/>
      <c r="ULF4584" s="151"/>
      <c r="ULG4584" s="151"/>
      <c r="ULH4584" s="151"/>
      <c r="ULI4584" s="151"/>
      <c r="ULJ4584" s="151"/>
      <c r="ULK4584" s="151"/>
      <c r="ULL4584" s="151"/>
      <c r="ULM4584" s="151"/>
      <c r="ULN4584" s="151"/>
      <c r="ULO4584" s="151"/>
      <c r="ULP4584" s="151"/>
      <c r="ULQ4584" s="151"/>
      <c r="ULR4584" s="151"/>
      <c r="ULS4584" s="151"/>
      <c r="ULT4584" s="151"/>
      <c r="ULU4584" s="151"/>
      <c r="ULV4584" s="151"/>
      <c r="ULW4584" s="151"/>
      <c r="ULX4584" s="151"/>
      <c r="ULY4584" s="151"/>
      <c r="ULZ4584" s="151"/>
      <c r="UMA4584" s="151"/>
      <c r="UMB4584" s="151"/>
      <c r="UMC4584" s="151"/>
      <c r="UMD4584" s="151"/>
      <c r="UME4584" s="151"/>
      <c r="UMF4584" s="151"/>
      <c r="UMG4584" s="151"/>
      <c r="UMH4584" s="151"/>
      <c r="UMI4584" s="151"/>
      <c r="UMJ4584" s="151"/>
      <c r="UMK4584" s="151"/>
      <c r="UML4584" s="151"/>
      <c r="UMM4584" s="151"/>
      <c r="UMN4584" s="151"/>
      <c r="UMO4584" s="151"/>
      <c r="UMP4584" s="151"/>
      <c r="UMQ4584" s="151"/>
      <c r="UMR4584" s="151"/>
      <c r="UMS4584" s="151"/>
      <c r="UMT4584" s="151"/>
      <c r="UMU4584" s="151"/>
      <c r="UMV4584" s="151"/>
      <c r="UMW4584" s="151"/>
      <c r="UMX4584" s="151"/>
      <c r="UMY4584" s="151"/>
      <c r="UMZ4584" s="151"/>
      <c r="UNA4584" s="151"/>
      <c r="UNB4584" s="151"/>
      <c r="UNC4584" s="151"/>
      <c r="UND4584" s="151"/>
      <c r="UNE4584" s="151"/>
      <c r="UNF4584" s="151"/>
      <c r="UNG4584" s="151"/>
      <c r="UNH4584" s="151"/>
      <c r="UNI4584" s="151"/>
      <c r="UNJ4584" s="151"/>
      <c r="UNK4584" s="151"/>
      <c r="UNL4584" s="151"/>
      <c r="UNM4584" s="151"/>
      <c r="UNN4584" s="151"/>
      <c r="UNO4584" s="151"/>
      <c r="UNP4584" s="151"/>
      <c r="UNQ4584" s="151"/>
      <c r="UNR4584" s="151"/>
      <c r="UNS4584" s="151"/>
      <c r="UNT4584" s="151"/>
      <c r="UNU4584" s="151"/>
      <c r="UNV4584" s="151"/>
      <c r="UNW4584" s="151"/>
      <c r="UNX4584" s="151"/>
      <c r="UNY4584" s="151"/>
      <c r="UNZ4584" s="151"/>
      <c r="UOA4584" s="151"/>
      <c r="UOB4584" s="151"/>
      <c r="UOC4584" s="151"/>
      <c r="UOD4584" s="151"/>
      <c r="UOE4584" s="151"/>
      <c r="UOF4584" s="151"/>
      <c r="UOG4584" s="151"/>
      <c r="UOH4584" s="151"/>
      <c r="UOI4584" s="151"/>
      <c r="UOJ4584" s="151"/>
      <c r="UOK4584" s="151"/>
      <c r="UOL4584" s="151"/>
      <c r="UOM4584" s="151"/>
      <c r="UON4584" s="151"/>
      <c r="UOO4584" s="151"/>
      <c r="UOP4584" s="151"/>
      <c r="UOQ4584" s="151"/>
      <c r="UOR4584" s="151"/>
      <c r="UOS4584" s="151"/>
      <c r="UOT4584" s="151"/>
      <c r="UOU4584" s="151"/>
      <c r="UOV4584" s="151"/>
      <c r="UOW4584" s="151"/>
      <c r="UOX4584" s="151"/>
      <c r="UOY4584" s="151"/>
      <c r="UOZ4584" s="151"/>
      <c r="UPA4584" s="151"/>
      <c r="UPB4584" s="151"/>
      <c r="UPC4584" s="151"/>
      <c r="UPD4584" s="151"/>
      <c r="UPE4584" s="151"/>
      <c r="UPF4584" s="151"/>
      <c r="UPG4584" s="151"/>
      <c r="UPH4584" s="151"/>
      <c r="UPI4584" s="151"/>
      <c r="UPJ4584" s="151"/>
      <c r="UPK4584" s="151"/>
      <c r="UPL4584" s="151"/>
      <c r="UPM4584" s="151"/>
      <c r="UPN4584" s="151"/>
      <c r="UPO4584" s="151"/>
      <c r="UPP4584" s="151"/>
      <c r="UPQ4584" s="151"/>
      <c r="UPR4584" s="151"/>
      <c r="UPS4584" s="151"/>
      <c r="UPT4584" s="151"/>
      <c r="UPU4584" s="151"/>
      <c r="UPV4584" s="151"/>
      <c r="UPW4584" s="151"/>
      <c r="UPX4584" s="151"/>
      <c r="UPY4584" s="151"/>
      <c r="UPZ4584" s="151"/>
      <c r="UQA4584" s="151"/>
      <c r="UQB4584" s="151"/>
      <c r="UQC4584" s="151"/>
      <c r="UQD4584" s="151"/>
      <c r="UQE4584" s="151"/>
      <c r="UQF4584" s="151"/>
      <c r="UQG4584" s="151"/>
      <c r="UQH4584" s="151"/>
      <c r="UQI4584" s="151"/>
      <c r="UQJ4584" s="151"/>
      <c r="UQK4584" s="151"/>
      <c r="UQL4584" s="151"/>
      <c r="UQM4584" s="151"/>
      <c r="UQN4584" s="151"/>
      <c r="UQO4584" s="151"/>
      <c r="UQP4584" s="151"/>
      <c r="UQQ4584" s="151"/>
      <c r="UQR4584" s="151"/>
      <c r="UQS4584" s="151"/>
      <c r="UQT4584" s="151"/>
      <c r="UQU4584" s="151"/>
      <c r="UQV4584" s="151"/>
      <c r="UQW4584" s="151"/>
      <c r="UQX4584" s="151"/>
      <c r="UQY4584" s="151"/>
      <c r="UQZ4584" s="151"/>
      <c r="URA4584" s="151"/>
      <c r="URB4584" s="151"/>
      <c r="URC4584" s="151"/>
      <c r="URD4584" s="151"/>
      <c r="URE4584" s="151"/>
      <c r="URF4584" s="151"/>
      <c r="URG4584" s="151"/>
      <c r="URH4584" s="151"/>
      <c r="URI4584" s="151"/>
      <c r="URJ4584" s="151"/>
      <c r="URK4584" s="151"/>
      <c r="URL4584" s="151"/>
      <c r="URM4584" s="151"/>
      <c r="URN4584" s="151"/>
      <c r="URO4584" s="151"/>
      <c r="URP4584" s="151"/>
      <c r="URQ4584" s="151"/>
      <c r="URR4584" s="151"/>
      <c r="URS4584" s="151"/>
      <c r="URT4584" s="151"/>
      <c r="URU4584" s="151"/>
      <c r="URV4584" s="151"/>
      <c r="URW4584" s="151"/>
      <c r="URX4584" s="151"/>
      <c r="URY4584" s="151"/>
      <c r="URZ4584" s="151"/>
      <c r="USA4584" s="151"/>
      <c r="USB4584" s="151"/>
      <c r="USC4584" s="151"/>
      <c r="USD4584" s="151"/>
      <c r="USE4584" s="151"/>
      <c r="USF4584" s="151"/>
      <c r="USG4584" s="151"/>
      <c r="USH4584" s="151"/>
      <c r="USI4584" s="151"/>
      <c r="USJ4584" s="151"/>
      <c r="USK4584" s="151"/>
      <c r="USL4584" s="151"/>
      <c r="USM4584" s="151"/>
      <c r="USN4584" s="151"/>
      <c r="USO4584" s="151"/>
      <c r="USP4584" s="151"/>
      <c r="USQ4584" s="151"/>
      <c r="USR4584" s="151"/>
      <c r="USS4584" s="151"/>
      <c r="UST4584" s="151"/>
      <c r="USU4584" s="151"/>
      <c r="USV4584" s="151"/>
      <c r="USW4584" s="151"/>
      <c r="USX4584" s="151"/>
      <c r="USY4584" s="151"/>
      <c r="USZ4584" s="151"/>
      <c r="UTA4584" s="151"/>
      <c r="UTB4584" s="151"/>
      <c r="UTC4584" s="151"/>
      <c r="UTD4584" s="151"/>
      <c r="UTE4584" s="151"/>
      <c r="UTF4584" s="151"/>
      <c r="UTG4584" s="151"/>
      <c r="UTH4584" s="151"/>
      <c r="UTI4584" s="151"/>
      <c r="UTJ4584" s="151"/>
      <c r="UTK4584" s="151"/>
      <c r="UTL4584" s="151"/>
      <c r="UTM4584" s="151"/>
      <c r="UTN4584" s="151"/>
      <c r="UTO4584" s="151"/>
      <c r="UTP4584" s="151"/>
      <c r="UTQ4584" s="151"/>
      <c r="UTR4584" s="151"/>
      <c r="UTS4584" s="151"/>
      <c r="UTT4584" s="151"/>
      <c r="UTU4584" s="151"/>
      <c r="UTV4584" s="151"/>
      <c r="UTW4584" s="151"/>
      <c r="UTX4584" s="151"/>
      <c r="UTY4584" s="151"/>
      <c r="UTZ4584" s="151"/>
      <c r="UUA4584" s="151"/>
      <c r="UUB4584" s="151"/>
      <c r="UUC4584" s="151"/>
      <c r="UUD4584" s="151"/>
      <c r="UUE4584" s="151"/>
      <c r="UUF4584" s="151"/>
      <c r="UUG4584" s="151"/>
      <c r="UUH4584" s="151"/>
      <c r="UUI4584" s="151"/>
      <c r="UUJ4584" s="151"/>
      <c r="UUK4584" s="151"/>
      <c r="UUL4584" s="151"/>
      <c r="UUM4584" s="151"/>
      <c r="UUN4584" s="151"/>
      <c r="UUO4584" s="151"/>
      <c r="UUP4584" s="151"/>
      <c r="UUQ4584" s="151"/>
      <c r="UUR4584" s="151"/>
      <c r="UUS4584" s="151"/>
      <c r="UUT4584" s="151"/>
      <c r="UUU4584" s="151"/>
      <c r="UUV4584" s="151"/>
      <c r="UUW4584" s="151"/>
      <c r="UUX4584" s="151"/>
      <c r="UUY4584" s="151"/>
      <c r="UUZ4584" s="151"/>
      <c r="UVA4584" s="151"/>
      <c r="UVB4584" s="151"/>
      <c r="UVC4584" s="151"/>
      <c r="UVD4584" s="151"/>
      <c r="UVE4584" s="151"/>
      <c r="UVF4584" s="151"/>
      <c r="UVG4584" s="151"/>
      <c r="UVH4584" s="151"/>
      <c r="UVI4584" s="151"/>
      <c r="UVJ4584" s="151"/>
      <c r="UVK4584" s="151"/>
      <c r="UVL4584" s="151"/>
      <c r="UVM4584" s="151"/>
      <c r="UVN4584" s="151"/>
      <c r="UVO4584" s="151"/>
      <c r="UVP4584" s="151"/>
      <c r="UVQ4584" s="151"/>
      <c r="UVR4584" s="151"/>
      <c r="UVS4584" s="151"/>
      <c r="UVT4584" s="151"/>
      <c r="UVU4584" s="151"/>
      <c r="UVV4584" s="151"/>
      <c r="UVW4584" s="151"/>
      <c r="UVX4584" s="151"/>
      <c r="UVY4584" s="151"/>
      <c r="UVZ4584" s="151"/>
      <c r="UWA4584" s="151"/>
      <c r="UWB4584" s="151"/>
      <c r="UWC4584" s="151"/>
      <c r="UWD4584" s="151"/>
      <c r="UWE4584" s="151"/>
      <c r="UWF4584" s="151"/>
      <c r="UWG4584" s="151"/>
      <c r="UWH4584" s="151"/>
      <c r="UWI4584" s="151"/>
      <c r="UWJ4584" s="151"/>
      <c r="UWK4584" s="151"/>
      <c r="UWL4584" s="151"/>
      <c r="UWM4584" s="151"/>
      <c r="UWN4584" s="151"/>
      <c r="UWO4584" s="151"/>
      <c r="UWP4584" s="151"/>
      <c r="UWQ4584" s="151"/>
      <c r="UWR4584" s="151"/>
      <c r="UWS4584" s="151"/>
      <c r="UWT4584" s="151"/>
      <c r="UWU4584" s="151"/>
      <c r="UWV4584" s="151"/>
      <c r="UWW4584" s="151"/>
      <c r="UWX4584" s="151"/>
      <c r="UWY4584" s="151"/>
      <c r="UWZ4584" s="151"/>
      <c r="UXA4584" s="151"/>
      <c r="UXB4584" s="151"/>
      <c r="UXC4584" s="151"/>
      <c r="UXD4584" s="151"/>
      <c r="UXE4584" s="151"/>
      <c r="UXF4584" s="151"/>
      <c r="UXG4584" s="151"/>
      <c r="UXH4584" s="151"/>
      <c r="UXI4584" s="151"/>
      <c r="UXJ4584" s="151"/>
      <c r="UXK4584" s="151"/>
      <c r="UXL4584" s="151"/>
      <c r="UXM4584" s="151"/>
      <c r="UXN4584" s="151"/>
      <c r="UXO4584" s="151"/>
      <c r="UXP4584" s="151"/>
      <c r="UXQ4584" s="151"/>
      <c r="UXR4584" s="151"/>
      <c r="UXS4584" s="151"/>
      <c r="UXT4584" s="151"/>
      <c r="UXU4584" s="151"/>
      <c r="UXV4584" s="151"/>
      <c r="UXW4584" s="151"/>
      <c r="UXX4584" s="151"/>
      <c r="UXY4584" s="151"/>
      <c r="UXZ4584" s="151"/>
      <c r="UYA4584" s="151"/>
      <c r="UYB4584" s="151"/>
      <c r="UYC4584" s="151"/>
      <c r="UYD4584" s="151"/>
      <c r="UYE4584" s="151"/>
      <c r="UYF4584" s="151"/>
      <c r="UYG4584" s="151"/>
      <c r="UYH4584" s="151"/>
      <c r="UYI4584" s="151"/>
      <c r="UYJ4584" s="151"/>
      <c r="UYK4584" s="151"/>
      <c r="UYL4584" s="151"/>
      <c r="UYM4584" s="151"/>
      <c r="UYN4584" s="151"/>
      <c r="UYO4584" s="151"/>
      <c r="UYP4584" s="151"/>
      <c r="UYQ4584" s="151"/>
      <c r="UYR4584" s="151"/>
      <c r="UYS4584" s="151"/>
      <c r="UYT4584" s="151"/>
      <c r="UYU4584" s="151"/>
      <c r="UYV4584" s="151"/>
      <c r="UYW4584" s="151"/>
      <c r="UYX4584" s="151"/>
      <c r="UYY4584" s="151"/>
      <c r="UYZ4584" s="151"/>
      <c r="UZA4584" s="151"/>
      <c r="UZB4584" s="151"/>
      <c r="UZC4584" s="151"/>
      <c r="UZD4584" s="151"/>
      <c r="UZE4584" s="151"/>
      <c r="UZF4584" s="151"/>
      <c r="UZG4584" s="151"/>
      <c r="UZH4584" s="151"/>
      <c r="UZI4584" s="151"/>
      <c r="UZJ4584" s="151"/>
      <c r="UZK4584" s="151"/>
      <c r="UZL4584" s="151"/>
      <c r="UZM4584" s="151"/>
      <c r="UZN4584" s="151"/>
      <c r="UZO4584" s="151"/>
      <c r="UZP4584" s="151"/>
      <c r="UZQ4584" s="151"/>
      <c r="UZR4584" s="151"/>
      <c r="UZS4584" s="151"/>
      <c r="UZT4584" s="151"/>
      <c r="UZU4584" s="151"/>
      <c r="UZV4584" s="151"/>
      <c r="UZW4584" s="151"/>
      <c r="UZX4584" s="151"/>
      <c r="UZY4584" s="151"/>
      <c r="UZZ4584" s="151"/>
      <c r="VAA4584" s="151"/>
      <c r="VAB4584" s="151"/>
      <c r="VAC4584" s="151"/>
      <c r="VAD4584" s="151"/>
      <c r="VAE4584" s="151"/>
      <c r="VAF4584" s="151"/>
      <c r="VAG4584" s="151"/>
      <c r="VAH4584" s="151"/>
      <c r="VAI4584" s="151"/>
      <c r="VAJ4584" s="151"/>
      <c r="VAK4584" s="151"/>
      <c r="VAL4584" s="151"/>
      <c r="VAM4584" s="151"/>
      <c r="VAN4584" s="151"/>
      <c r="VAO4584" s="151"/>
      <c r="VAP4584" s="151"/>
      <c r="VAQ4584" s="151"/>
      <c r="VAR4584" s="151"/>
      <c r="VAS4584" s="151"/>
      <c r="VAT4584" s="151"/>
      <c r="VAU4584" s="151"/>
      <c r="VAV4584" s="151"/>
      <c r="VAW4584" s="151"/>
      <c r="VAX4584" s="151"/>
      <c r="VAY4584" s="151"/>
      <c r="VAZ4584" s="151"/>
      <c r="VBA4584" s="151"/>
      <c r="VBB4584" s="151"/>
      <c r="VBC4584" s="151"/>
      <c r="VBD4584" s="151"/>
      <c r="VBE4584" s="151"/>
      <c r="VBF4584" s="151"/>
      <c r="VBG4584" s="151"/>
      <c r="VBH4584" s="151"/>
      <c r="VBI4584" s="151"/>
      <c r="VBJ4584" s="151"/>
      <c r="VBK4584" s="151"/>
      <c r="VBL4584" s="151"/>
      <c r="VBM4584" s="151"/>
      <c r="VBN4584" s="151"/>
      <c r="VBO4584" s="151"/>
      <c r="VBP4584" s="151"/>
      <c r="VBQ4584" s="151"/>
      <c r="VBR4584" s="151"/>
      <c r="VBS4584" s="151"/>
      <c r="VBT4584" s="151"/>
      <c r="VBU4584" s="151"/>
      <c r="VBV4584" s="151"/>
      <c r="VBW4584" s="151"/>
      <c r="VBX4584" s="151"/>
      <c r="VBY4584" s="151"/>
      <c r="VBZ4584" s="151"/>
      <c r="VCA4584" s="151"/>
      <c r="VCB4584" s="151"/>
      <c r="VCC4584" s="151"/>
      <c r="VCD4584" s="151"/>
      <c r="VCE4584" s="151"/>
      <c r="VCF4584" s="151"/>
      <c r="VCG4584" s="151"/>
      <c r="VCH4584" s="151"/>
      <c r="VCI4584" s="151"/>
      <c r="VCJ4584" s="151"/>
      <c r="VCK4584" s="151"/>
      <c r="VCL4584" s="151"/>
      <c r="VCM4584" s="151"/>
      <c r="VCN4584" s="151"/>
      <c r="VCO4584" s="151"/>
      <c r="VCP4584" s="151"/>
      <c r="VCQ4584" s="151"/>
      <c r="VCR4584" s="151"/>
      <c r="VCS4584" s="151"/>
      <c r="VCT4584" s="151"/>
      <c r="VCU4584" s="151"/>
      <c r="VCV4584" s="151"/>
      <c r="VCW4584" s="151"/>
      <c r="VCX4584" s="151"/>
      <c r="VCY4584" s="151"/>
      <c r="VCZ4584" s="151"/>
      <c r="VDA4584" s="151"/>
      <c r="VDB4584" s="151"/>
      <c r="VDC4584" s="151"/>
      <c r="VDD4584" s="151"/>
      <c r="VDE4584" s="151"/>
      <c r="VDF4584" s="151"/>
      <c r="VDG4584" s="151"/>
      <c r="VDH4584" s="151"/>
      <c r="VDI4584" s="151"/>
      <c r="VDJ4584" s="151"/>
      <c r="VDK4584" s="151"/>
      <c r="VDL4584" s="151"/>
      <c r="VDM4584" s="151"/>
      <c r="VDN4584" s="151"/>
      <c r="VDO4584" s="151"/>
      <c r="VDP4584" s="151"/>
      <c r="VDQ4584" s="151"/>
      <c r="VDR4584" s="151"/>
      <c r="VDS4584" s="151"/>
      <c r="VDT4584" s="151"/>
      <c r="VDU4584" s="151"/>
      <c r="VDV4584" s="151"/>
      <c r="VDW4584" s="151"/>
      <c r="VDX4584" s="151"/>
      <c r="VDY4584" s="151"/>
      <c r="VDZ4584" s="151"/>
      <c r="VEA4584" s="151"/>
      <c r="VEB4584" s="151"/>
      <c r="VEC4584" s="151"/>
      <c r="VED4584" s="151"/>
      <c r="VEE4584" s="151"/>
      <c r="VEF4584" s="151"/>
      <c r="VEG4584" s="151"/>
      <c r="VEH4584" s="151"/>
      <c r="VEI4584" s="151"/>
      <c r="VEJ4584" s="151"/>
      <c r="VEK4584" s="151"/>
      <c r="VEL4584" s="151"/>
      <c r="VEM4584" s="151"/>
      <c r="VEN4584" s="151"/>
      <c r="VEO4584" s="151"/>
      <c r="VEP4584" s="151"/>
      <c r="VEQ4584" s="151"/>
      <c r="VER4584" s="151"/>
      <c r="VES4584" s="151"/>
      <c r="VET4584" s="151"/>
      <c r="VEU4584" s="151"/>
      <c r="VEV4584" s="151"/>
      <c r="VEW4584" s="151"/>
      <c r="VEX4584" s="151"/>
      <c r="VEY4584" s="151"/>
      <c r="VEZ4584" s="151"/>
      <c r="VFA4584" s="151"/>
      <c r="VFB4584" s="151"/>
      <c r="VFC4584" s="151"/>
      <c r="VFD4584" s="151"/>
      <c r="VFE4584" s="151"/>
      <c r="VFF4584" s="151"/>
      <c r="VFG4584" s="151"/>
      <c r="VFH4584" s="151"/>
      <c r="VFI4584" s="151"/>
      <c r="VFJ4584" s="151"/>
      <c r="VFK4584" s="151"/>
      <c r="VFL4584" s="151"/>
      <c r="VFM4584" s="151"/>
      <c r="VFN4584" s="151"/>
      <c r="VFO4584" s="151"/>
      <c r="VFP4584" s="151"/>
      <c r="VFQ4584" s="151"/>
      <c r="VFR4584" s="151"/>
      <c r="VFS4584" s="151"/>
      <c r="VFT4584" s="151"/>
      <c r="VFU4584" s="151"/>
      <c r="VFV4584" s="151"/>
      <c r="VFW4584" s="151"/>
      <c r="VFX4584" s="151"/>
      <c r="VFY4584" s="151"/>
      <c r="VFZ4584" s="151"/>
      <c r="VGA4584" s="151"/>
      <c r="VGB4584" s="151"/>
      <c r="VGC4584" s="151"/>
      <c r="VGD4584" s="151"/>
      <c r="VGE4584" s="151"/>
      <c r="VGF4584" s="151"/>
      <c r="VGG4584" s="151"/>
      <c r="VGH4584" s="151"/>
      <c r="VGI4584" s="151"/>
      <c r="VGJ4584" s="151"/>
      <c r="VGK4584" s="151"/>
      <c r="VGL4584" s="151"/>
      <c r="VGM4584" s="151"/>
      <c r="VGN4584" s="151"/>
      <c r="VGO4584" s="151"/>
      <c r="VGP4584" s="151"/>
      <c r="VGQ4584" s="151"/>
      <c r="VGR4584" s="151"/>
      <c r="VGS4584" s="151"/>
      <c r="VGT4584" s="151"/>
      <c r="VGU4584" s="151"/>
      <c r="VGV4584" s="151"/>
      <c r="VGW4584" s="151"/>
      <c r="VGX4584" s="151"/>
      <c r="VGY4584" s="151"/>
      <c r="VGZ4584" s="151"/>
      <c r="VHA4584" s="151"/>
      <c r="VHB4584" s="151"/>
      <c r="VHC4584" s="151"/>
      <c r="VHD4584" s="151"/>
      <c r="VHE4584" s="151"/>
      <c r="VHF4584" s="151"/>
      <c r="VHG4584" s="151"/>
      <c r="VHH4584" s="151"/>
      <c r="VHI4584" s="151"/>
      <c r="VHJ4584" s="151"/>
      <c r="VHK4584" s="151"/>
      <c r="VHL4584" s="151"/>
      <c r="VHM4584" s="151"/>
      <c r="VHN4584" s="151"/>
      <c r="VHO4584" s="151"/>
      <c r="VHP4584" s="151"/>
      <c r="VHQ4584" s="151"/>
      <c r="VHR4584" s="151"/>
      <c r="VHS4584" s="151"/>
      <c r="VHT4584" s="151"/>
      <c r="VHU4584" s="151"/>
      <c r="VHV4584" s="151"/>
      <c r="VHW4584" s="151"/>
      <c r="VHX4584" s="151"/>
      <c r="VHY4584" s="151"/>
      <c r="VHZ4584" s="151"/>
      <c r="VIA4584" s="151"/>
      <c r="VIB4584" s="151"/>
      <c r="VIC4584" s="151"/>
      <c r="VID4584" s="151"/>
      <c r="VIE4584" s="151"/>
      <c r="VIF4584" s="151"/>
      <c r="VIG4584" s="151"/>
      <c r="VIH4584" s="151"/>
      <c r="VII4584" s="151"/>
      <c r="VIJ4584" s="151"/>
      <c r="VIK4584" s="151"/>
      <c r="VIL4584" s="151"/>
      <c r="VIM4584" s="151"/>
      <c r="VIN4584" s="151"/>
      <c r="VIO4584" s="151"/>
      <c r="VIP4584" s="151"/>
      <c r="VIQ4584" s="151"/>
      <c r="VIR4584" s="151"/>
      <c r="VIS4584" s="151"/>
      <c r="VIT4584" s="151"/>
      <c r="VIU4584" s="151"/>
      <c r="VIV4584" s="151"/>
      <c r="VIW4584" s="151"/>
      <c r="VIX4584" s="151"/>
      <c r="VIY4584" s="151"/>
      <c r="VIZ4584" s="151"/>
      <c r="VJA4584" s="151"/>
      <c r="VJB4584" s="151"/>
      <c r="VJC4584" s="151"/>
      <c r="VJD4584" s="151"/>
      <c r="VJE4584" s="151"/>
      <c r="VJF4584" s="151"/>
      <c r="VJG4584" s="151"/>
      <c r="VJH4584" s="151"/>
      <c r="VJI4584" s="151"/>
      <c r="VJJ4584" s="151"/>
      <c r="VJK4584" s="151"/>
      <c r="VJL4584" s="151"/>
      <c r="VJM4584" s="151"/>
      <c r="VJN4584" s="151"/>
      <c r="VJO4584" s="151"/>
      <c r="VJP4584" s="151"/>
      <c r="VJQ4584" s="151"/>
      <c r="VJR4584" s="151"/>
      <c r="VJS4584" s="151"/>
      <c r="VJT4584" s="151"/>
      <c r="VJU4584" s="151"/>
      <c r="VJV4584" s="151"/>
      <c r="VJW4584" s="151"/>
      <c r="VJX4584" s="151"/>
      <c r="VJY4584" s="151"/>
      <c r="VJZ4584" s="151"/>
      <c r="VKA4584" s="151"/>
      <c r="VKB4584" s="151"/>
      <c r="VKC4584" s="151"/>
      <c r="VKD4584" s="151"/>
      <c r="VKE4584" s="151"/>
      <c r="VKF4584" s="151"/>
      <c r="VKG4584" s="151"/>
      <c r="VKH4584" s="151"/>
      <c r="VKI4584" s="151"/>
      <c r="VKJ4584" s="151"/>
      <c r="VKK4584" s="151"/>
      <c r="VKL4584" s="151"/>
      <c r="VKM4584" s="151"/>
      <c r="VKN4584" s="151"/>
      <c r="VKO4584" s="151"/>
      <c r="VKP4584" s="151"/>
      <c r="VKQ4584" s="151"/>
      <c r="VKR4584" s="151"/>
      <c r="VKS4584" s="151"/>
      <c r="VKT4584" s="151"/>
      <c r="VKU4584" s="151"/>
      <c r="VKV4584" s="151"/>
      <c r="VKW4584" s="151"/>
      <c r="VKX4584" s="151"/>
      <c r="VKY4584" s="151"/>
      <c r="VKZ4584" s="151"/>
      <c r="VLA4584" s="151"/>
      <c r="VLB4584" s="151"/>
      <c r="VLC4584" s="151"/>
      <c r="VLD4584" s="151"/>
      <c r="VLE4584" s="151"/>
      <c r="VLF4584" s="151"/>
      <c r="VLG4584" s="151"/>
      <c r="VLH4584" s="151"/>
      <c r="VLI4584" s="151"/>
      <c r="VLJ4584" s="151"/>
      <c r="VLK4584" s="151"/>
      <c r="VLL4584" s="151"/>
      <c r="VLM4584" s="151"/>
      <c r="VLN4584" s="151"/>
      <c r="VLO4584" s="151"/>
      <c r="VLP4584" s="151"/>
      <c r="VLQ4584" s="151"/>
      <c r="VLR4584" s="151"/>
      <c r="VLS4584" s="151"/>
      <c r="VLT4584" s="151"/>
      <c r="VLU4584" s="151"/>
      <c r="VLV4584" s="151"/>
      <c r="VLW4584" s="151"/>
      <c r="VLX4584" s="151"/>
      <c r="VLY4584" s="151"/>
      <c r="VLZ4584" s="151"/>
      <c r="VMA4584" s="151"/>
      <c r="VMB4584" s="151"/>
      <c r="VMC4584" s="151"/>
      <c r="VMD4584" s="151"/>
      <c r="VME4584" s="151"/>
      <c r="VMF4584" s="151"/>
      <c r="VMG4584" s="151"/>
      <c r="VMH4584" s="151"/>
      <c r="VMI4584" s="151"/>
      <c r="VMJ4584" s="151"/>
      <c r="VMK4584" s="151"/>
      <c r="VML4584" s="151"/>
      <c r="VMM4584" s="151"/>
      <c r="VMN4584" s="151"/>
      <c r="VMO4584" s="151"/>
      <c r="VMP4584" s="151"/>
      <c r="VMQ4584" s="151"/>
      <c r="VMR4584" s="151"/>
      <c r="VMS4584" s="151"/>
      <c r="VMT4584" s="151"/>
      <c r="VMU4584" s="151"/>
      <c r="VMV4584" s="151"/>
      <c r="VMW4584" s="151"/>
      <c r="VMX4584" s="151"/>
      <c r="VMY4584" s="151"/>
      <c r="VMZ4584" s="151"/>
      <c r="VNA4584" s="151"/>
      <c r="VNB4584" s="151"/>
      <c r="VNC4584" s="151"/>
      <c r="VND4584" s="151"/>
      <c r="VNE4584" s="151"/>
      <c r="VNF4584" s="151"/>
      <c r="VNG4584" s="151"/>
      <c r="VNH4584" s="151"/>
      <c r="VNI4584" s="151"/>
      <c r="VNJ4584" s="151"/>
      <c r="VNK4584" s="151"/>
      <c r="VNL4584" s="151"/>
      <c r="VNM4584" s="151"/>
      <c r="VNN4584" s="151"/>
      <c r="VNO4584" s="151"/>
      <c r="VNP4584" s="151"/>
      <c r="VNQ4584" s="151"/>
      <c r="VNR4584" s="151"/>
      <c r="VNS4584" s="151"/>
      <c r="VNT4584" s="151"/>
      <c r="VNU4584" s="151"/>
      <c r="VNV4584" s="151"/>
      <c r="VNW4584" s="151"/>
      <c r="VNX4584" s="151"/>
      <c r="VNY4584" s="151"/>
      <c r="VNZ4584" s="151"/>
      <c r="VOA4584" s="151"/>
      <c r="VOB4584" s="151"/>
      <c r="VOC4584" s="151"/>
      <c r="VOD4584" s="151"/>
      <c r="VOE4584" s="151"/>
      <c r="VOF4584" s="151"/>
      <c r="VOG4584" s="151"/>
      <c r="VOH4584" s="151"/>
      <c r="VOI4584" s="151"/>
      <c r="VOJ4584" s="151"/>
      <c r="VOK4584" s="151"/>
      <c r="VOL4584" s="151"/>
      <c r="VOM4584" s="151"/>
      <c r="VON4584" s="151"/>
      <c r="VOO4584" s="151"/>
      <c r="VOP4584" s="151"/>
      <c r="VOQ4584" s="151"/>
      <c r="VOR4584" s="151"/>
      <c r="VOS4584" s="151"/>
      <c r="VOT4584" s="151"/>
      <c r="VOU4584" s="151"/>
      <c r="VOV4584" s="151"/>
      <c r="VOW4584" s="151"/>
      <c r="VOX4584" s="151"/>
      <c r="VOY4584" s="151"/>
      <c r="VOZ4584" s="151"/>
      <c r="VPA4584" s="151"/>
      <c r="VPB4584" s="151"/>
      <c r="VPC4584" s="151"/>
      <c r="VPD4584" s="151"/>
      <c r="VPE4584" s="151"/>
      <c r="VPF4584" s="151"/>
      <c r="VPG4584" s="151"/>
      <c r="VPH4584" s="151"/>
      <c r="VPI4584" s="151"/>
      <c r="VPJ4584" s="151"/>
      <c r="VPK4584" s="151"/>
      <c r="VPL4584" s="151"/>
      <c r="VPM4584" s="151"/>
      <c r="VPN4584" s="151"/>
      <c r="VPO4584" s="151"/>
      <c r="VPP4584" s="151"/>
      <c r="VPQ4584" s="151"/>
      <c r="VPR4584" s="151"/>
      <c r="VPS4584" s="151"/>
      <c r="VPT4584" s="151"/>
      <c r="VPU4584" s="151"/>
      <c r="VPV4584" s="151"/>
      <c r="VPW4584" s="151"/>
      <c r="VPX4584" s="151"/>
      <c r="VPY4584" s="151"/>
      <c r="VPZ4584" s="151"/>
      <c r="VQA4584" s="151"/>
      <c r="VQB4584" s="151"/>
      <c r="VQC4584" s="151"/>
      <c r="VQD4584" s="151"/>
      <c r="VQE4584" s="151"/>
      <c r="VQF4584" s="151"/>
      <c r="VQG4584" s="151"/>
      <c r="VQH4584" s="151"/>
      <c r="VQI4584" s="151"/>
      <c r="VQJ4584" s="151"/>
      <c r="VQK4584" s="151"/>
      <c r="VQL4584" s="151"/>
      <c r="VQM4584" s="151"/>
      <c r="VQN4584" s="151"/>
      <c r="VQO4584" s="151"/>
      <c r="VQP4584" s="151"/>
      <c r="VQQ4584" s="151"/>
      <c r="VQR4584" s="151"/>
      <c r="VQS4584" s="151"/>
      <c r="VQT4584" s="151"/>
      <c r="VQU4584" s="151"/>
      <c r="VQV4584" s="151"/>
      <c r="VQW4584" s="151"/>
      <c r="VQX4584" s="151"/>
      <c r="VQY4584" s="151"/>
      <c r="VQZ4584" s="151"/>
      <c r="VRA4584" s="151"/>
      <c r="VRB4584" s="151"/>
      <c r="VRC4584" s="151"/>
      <c r="VRD4584" s="151"/>
      <c r="VRE4584" s="151"/>
      <c r="VRF4584" s="151"/>
      <c r="VRG4584" s="151"/>
      <c r="VRH4584" s="151"/>
      <c r="VRI4584" s="151"/>
      <c r="VRJ4584" s="151"/>
      <c r="VRK4584" s="151"/>
      <c r="VRL4584" s="151"/>
      <c r="VRM4584" s="151"/>
      <c r="VRN4584" s="151"/>
      <c r="VRO4584" s="151"/>
      <c r="VRP4584" s="151"/>
      <c r="VRQ4584" s="151"/>
      <c r="VRR4584" s="151"/>
      <c r="VRS4584" s="151"/>
      <c r="VRT4584" s="151"/>
      <c r="VRU4584" s="151"/>
      <c r="VRV4584" s="151"/>
      <c r="VRW4584" s="151"/>
      <c r="VRX4584" s="151"/>
      <c r="VRY4584" s="151"/>
      <c r="VRZ4584" s="151"/>
      <c r="VSA4584" s="151"/>
      <c r="VSB4584" s="151"/>
      <c r="VSC4584" s="151"/>
      <c r="VSD4584" s="151"/>
      <c r="VSE4584" s="151"/>
      <c r="VSF4584" s="151"/>
      <c r="VSG4584" s="151"/>
      <c r="VSH4584" s="151"/>
      <c r="VSI4584" s="151"/>
      <c r="VSJ4584" s="151"/>
      <c r="VSK4584" s="151"/>
      <c r="VSL4584" s="151"/>
      <c r="VSM4584" s="151"/>
      <c r="VSN4584" s="151"/>
      <c r="VSO4584" s="151"/>
      <c r="VSP4584" s="151"/>
      <c r="VSQ4584" s="151"/>
      <c r="VSR4584" s="151"/>
      <c r="VSS4584" s="151"/>
      <c r="VST4584" s="151"/>
      <c r="VSU4584" s="151"/>
      <c r="VSV4584" s="151"/>
      <c r="VSW4584" s="151"/>
      <c r="VSX4584" s="151"/>
      <c r="VSY4584" s="151"/>
      <c r="VSZ4584" s="151"/>
      <c r="VTA4584" s="151"/>
      <c r="VTB4584" s="151"/>
      <c r="VTC4584" s="151"/>
      <c r="VTD4584" s="151"/>
      <c r="VTE4584" s="151"/>
      <c r="VTF4584" s="151"/>
      <c r="VTG4584" s="151"/>
      <c r="VTH4584" s="151"/>
      <c r="VTI4584" s="151"/>
      <c r="VTJ4584" s="151"/>
      <c r="VTK4584" s="151"/>
      <c r="VTL4584" s="151"/>
      <c r="VTM4584" s="151"/>
      <c r="VTN4584" s="151"/>
      <c r="VTO4584" s="151"/>
      <c r="VTP4584" s="151"/>
      <c r="VTQ4584" s="151"/>
      <c r="VTR4584" s="151"/>
      <c r="VTS4584" s="151"/>
      <c r="VTT4584" s="151"/>
      <c r="VTU4584" s="151"/>
      <c r="VTV4584" s="151"/>
      <c r="VTW4584" s="151"/>
      <c r="VTX4584" s="151"/>
      <c r="VTY4584" s="151"/>
      <c r="VTZ4584" s="151"/>
      <c r="VUA4584" s="151"/>
      <c r="VUB4584" s="151"/>
      <c r="VUC4584" s="151"/>
      <c r="VUD4584" s="151"/>
      <c r="VUE4584" s="151"/>
      <c r="VUF4584" s="151"/>
      <c r="VUG4584" s="151"/>
      <c r="VUH4584" s="151"/>
      <c r="VUI4584" s="151"/>
      <c r="VUJ4584" s="151"/>
      <c r="VUK4584" s="151"/>
      <c r="VUL4584" s="151"/>
      <c r="VUM4584" s="151"/>
      <c r="VUN4584" s="151"/>
      <c r="VUO4584" s="151"/>
      <c r="VUP4584" s="151"/>
      <c r="VUQ4584" s="151"/>
      <c r="VUR4584" s="151"/>
      <c r="VUS4584" s="151"/>
      <c r="VUT4584" s="151"/>
      <c r="VUU4584" s="151"/>
      <c r="VUV4584" s="151"/>
      <c r="VUW4584" s="151"/>
      <c r="VUX4584" s="151"/>
      <c r="VUY4584" s="151"/>
      <c r="VUZ4584" s="151"/>
      <c r="VVA4584" s="151"/>
      <c r="VVB4584" s="151"/>
      <c r="VVC4584" s="151"/>
      <c r="VVD4584" s="151"/>
      <c r="VVE4584" s="151"/>
      <c r="VVF4584" s="151"/>
      <c r="VVG4584" s="151"/>
      <c r="VVH4584" s="151"/>
      <c r="VVI4584" s="151"/>
      <c r="VVJ4584" s="151"/>
      <c r="VVK4584" s="151"/>
      <c r="VVL4584" s="151"/>
      <c r="VVM4584" s="151"/>
      <c r="VVN4584" s="151"/>
      <c r="VVO4584" s="151"/>
      <c r="VVP4584" s="151"/>
      <c r="VVQ4584" s="151"/>
      <c r="VVR4584" s="151"/>
      <c r="VVS4584" s="151"/>
      <c r="VVT4584" s="151"/>
      <c r="VVU4584" s="151"/>
      <c r="VVV4584" s="151"/>
      <c r="VVW4584" s="151"/>
      <c r="VVX4584" s="151"/>
      <c r="VVY4584" s="151"/>
      <c r="VVZ4584" s="151"/>
      <c r="VWA4584" s="151"/>
      <c r="VWB4584" s="151"/>
      <c r="VWC4584" s="151"/>
      <c r="VWD4584" s="151"/>
      <c r="VWE4584" s="151"/>
      <c r="VWF4584" s="151"/>
      <c r="VWG4584" s="151"/>
      <c r="VWH4584" s="151"/>
      <c r="VWI4584" s="151"/>
      <c r="VWJ4584" s="151"/>
      <c r="VWK4584" s="151"/>
      <c r="VWL4584" s="151"/>
      <c r="VWM4584" s="151"/>
      <c r="VWN4584" s="151"/>
      <c r="VWO4584" s="151"/>
      <c r="VWP4584" s="151"/>
      <c r="VWQ4584" s="151"/>
      <c r="VWR4584" s="151"/>
      <c r="VWS4584" s="151"/>
      <c r="VWT4584" s="151"/>
      <c r="VWU4584" s="151"/>
      <c r="VWV4584" s="151"/>
      <c r="VWW4584" s="151"/>
      <c r="VWX4584" s="151"/>
      <c r="VWY4584" s="151"/>
      <c r="VWZ4584" s="151"/>
      <c r="VXA4584" s="151"/>
      <c r="VXB4584" s="151"/>
      <c r="VXC4584" s="151"/>
      <c r="VXD4584" s="151"/>
      <c r="VXE4584" s="151"/>
      <c r="VXF4584" s="151"/>
      <c r="VXG4584" s="151"/>
      <c r="VXH4584" s="151"/>
      <c r="VXI4584" s="151"/>
      <c r="VXJ4584" s="151"/>
      <c r="VXK4584" s="151"/>
      <c r="VXL4584" s="151"/>
      <c r="VXM4584" s="151"/>
      <c r="VXN4584" s="151"/>
      <c r="VXO4584" s="151"/>
      <c r="VXP4584" s="151"/>
      <c r="VXQ4584" s="151"/>
      <c r="VXR4584" s="151"/>
      <c r="VXS4584" s="151"/>
      <c r="VXT4584" s="151"/>
      <c r="VXU4584" s="151"/>
      <c r="VXV4584" s="151"/>
      <c r="VXW4584" s="151"/>
      <c r="VXX4584" s="151"/>
      <c r="VXY4584" s="151"/>
      <c r="VXZ4584" s="151"/>
      <c r="VYA4584" s="151"/>
      <c r="VYB4584" s="151"/>
      <c r="VYC4584" s="151"/>
      <c r="VYD4584" s="151"/>
      <c r="VYE4584" s="151"/>
      <c r="VYF4584" s="151"/>
      <c r="VYG4584" s="151"/>
      <c r="VYH4584" s="151"/>
      <c r="VYI4584" s="151"/>
      <c r="VYJ4584" s="151"/>
      <c r="VYK4584" s="151"/>
      <c r="VYL4584" s="151"/>
      <c r="VYM4584" s="151"/>
      <c r="VYN4584" s="151"/>
      <c r="VYO4584" s="151"/>
      <c r="VYP4584" s="151"/>
      <c r="VYQ4584" s="151"/>
      <c r="VYR4584" s="151"/>
      <c r="VYS4584" s="151"/>
      <c r="VYT4584" s="151"/>
      <c r="VYU4584" s="151"/>
      <c r="VYV4584" s="151"/>
      <c r="VYW4584" s="151"/>
      <c r="VYX4584" s="151"/>
      <c r="VYY4584" s="151"/>
      <c r="VYZ4584" s="151"/>
      <c r="VZA4584" s="151"/>
      <c r="VZB4584" s="151"/>
      <c r="VZC4584" s="151"/>
      <c r="VZD4584" s="151"/>
      <c r="VZE4584" s="151"/>
      <c r="VZF4584" s="151"/>
      <c r="VZG4584" s="151"/>
      <c r="VZH4584" s="151"/>
      <c r="VZI4584" s="151"/>
      <c r="VZJ4584" s="151"/>
      <c r="VZK4584" s="151"/>
      <c r="VZL4584" s="151"/>
      <c r="VZM4584" s="151"/>
      <c r="VZN4584" s="151"/>
      <c r="VZO4584" s="151"/>
      <c r="VZP4584" s="151"/>
      <c r="VZQ4584" s="151"/>
      <c r="VZR4584" s="151"/>
      <c r="VZS4584" s="151"/>
      <c r="VZT4584" s="151"/>
      <c r="VZU4584" s="151"/>
      <c r="VZV4584" s="151"/>
      <c r="VZW4584" s="151"/>
      <c r="VZX4584" s="151"/>
      <c r="VZY4584" s="151"/>
      <c r="VZZ4584" s="151"/>
      <c r="WAA4584" s="151"/>
      <c r="WAB4584" s="151"/>
      <c r="WAC4584" s="151"/>
      <c r="WAD4584" s="151"/>
      <c r="WAE4584" s="151"/>
      <c r="WAF4584" s="151"/>
      <c r="WAG4584" s="151"/>
      <c r="WAH4584" s="151"/>
      <c r="WAI4584" s="151"/>
      <c r="WAJ4584" s="151"/>
      <c r="WAK4584" s="151"/>
      <c r="WAL4584" s="151"/>
      <c r="WAM4584" s="151"/>
      <c r="WAN4584" s="151"/>
      <c r="WAO4584" s="151"/>
      <c r="WAP4584" s="151"/>
      <c r="WAQ4584" s="151"/>
      <c r="WAR4584" s="151"/>
      <c r="WAS4584" s="151"/>
      <c r="WAT4584" s="151"/>
      <c r="WAU4584" s="151"/>
      <c r="WAV4584" s="151"/>
      <c r="WAW4584" s="151"/>
      <c r="WAX4584" s="151"/>
      <c r="WAY4584" s="151"/>
      <c r="WAZ4584" s="151"/>
      <c r="WBA4584" s="151"/>
      <c r="WBB4584" s="151"/>
      <c r="WBC4584" s="151"/>
      <c r="WBD4584" s="151"/>
      <c r="WBE4584" s="151"/>
      <c r="WBF4584" s="151"/>
      <c r="WBG4584" s="151"/>
      <c r="WBH4584" s="151"/>
      <c r="WBI4584" s="151"/>
      <c r="WBJ4584" s="151"/>
      <c r="WBK4584" s="151"/>
      <c r="WBL4584" s="151"/>
      <c r="WBM4584" s="151"/>
      <c r="WBN4584" s="151"/>
      <c r="WBO4584" s="151"/>
      <c r="WBP4584" s="151"/>
      <c r="WBQ4584" s="151"/>
      <c r="WBR4584" s="151"/>
      <c r="WBS4584" s="151"/>
      <c r="WBT4584" s="151"/>
      <c r="WBU4584" s="151"/>
      <c r="WBV4584" s="151"/>
      <c r="WBW4584" s="151"/>
      <c r="WBX4584" s="151"/>
      <c r="WBY4584" s="151"/>
      <c r="WBZ4584" s="151"/>
      <c r="WCA4584" s="151"/>
      <c r="WCB4584" s="151"/>
      <c r="WCC4584" s="151"/>
      <c r="WCD4584" s="151"/>
      <c r="WCE4584" s="151"/>
      <c r="WCF4584" s="151"/>
      <c r="WCG4584" s="151"/>
      <c r="WCH4584" s="151"/>
      <c r="WCI4584" s="151"/>
      <c r="WCJ4584" s="151"/>
      <c r="WCK4584" s="151"/>
      <c r="WCL4584" s="151"/>
      <c r="WCM4584" s="151"/>
      <c r="WCN4584" s="151"/>
      <c r="WCO4584" s="151"/>
      <c r="WCP4584" s="151"/>
      <c r="WCQ4584" s="151"/>
      <c r="WCR4584" s="151"/>
      <c r="WCS4584" s="151"/>
      <c r="WCT4584" s="151"/>
      <c r="WCU4584" s="151"/>
      <c r="WCV4584" s="151"/>
      <c r="WCW4584" s="151"/>
      <c r="WCX4584" s="151"/>
      <c r="WCY4584" s="151"/>
      <c r="WCZ4584" s="151"/>
      <c r="WDA4584" s="151"/>
      <c r="WDB4584" s="151"/>
      <c r="WDC4584" s="151"/>
      <c r="WDD4584" s="151"/>
      <c r="WDE4584" s="151"/>
      <c r="WDF4584" s="151"/>
      <c r="WDG4584" s="151"/>
      <c r="WDH4584" s="151"/>
      <c r="WDI4584" s="151"/>
      <c r="WDJ4584" s="151"/>
      <c r="WDK4584" s="151"/>
      <c r="WDL4584" s="151"/>
      <c r="WDM4584" s="151"/>
      <c r="WDN4584" s="151"/>
      <c r="WDO4584" s="151"/>
      <c r="WDP4584" s="151"/>
      <c r="WDQ4584" s="151"/>
      <c r="WDR4584" s="151"/>
      <c r="WDS4584" s="151"/>
      <c r="WDT4584" s="151"/>
      <c r="WDU4584" s="151"/>
      <c r="WDV4584" s="151"/>
      <c r="WDW4584" s="151"/>
      <c r="WDX4584" s="151"/>
      <c r="WDY4584" s="151"/>
      <c r="WDZ4584" s="151"/>
      <c r="WEA4584" s="151"/>
      <c r="WEB4584" s="151"/>
      <c r="WEC4584" s="151"/>
      <c r="WED4584" s="151"/>
      <c r="WEE4584" s="151"/>
      <c r="WEF4584" s="151"/>
      <c r="WEG4584" s="151"/>
      <c r="WEH4584" s="151"/>
      <c r="WEI4584" s="151"/>
      <c r="WEJ4584" s="151"/>
      <c r="WEK4584" s="151"/>
      <c r="WEL4584" s="151"/>
      <c r="WEM4584" s="151"/>
      <c r="WEN4584" s="151"/>
      <c r="WEO4584" s="151"/>
      <c r="WEP4584" s="151"/>
      <c r="WEQ4584" s="151"/>
      <c r="WER4584" s="151"/>
      <c r="WES4584" s="151"/>
      <c r="WET4584" s="151"/>
      <c r="WEU4584" s="151"/>
      <c r="WEV4584" s="151"/>
      <c r="WEW4584" s="151"/>
      <c r="WEX4584" s="151"/>
      <c r="WEY4584" s="151"/>
      <c r="WEZ4584" s="151"/>
      <c r="WFA4584" s="151"/>
      <c r="WFB4584" s="151"/>
      <c r="WFC4584" s="151"/>
      <c r="WFD4584" s="151"/>
      <c r="WFE4584" s="151"/>
      <c r="WFF4584" s="151"/>
      <c r="WFG4584" s="151"/>
      <c r="WFH4584" s="151"/>
      <c r="WFI4584" s="151"/>
      <c r="WFJ4584" s="151"/>
      <c r="WFK4584" s="151"/>
      <c r="WFL4584" s="151"/>
      <c r="WFM4584" s="151"/>
      <c r="WFN4584" s="151"/>
      <c r="WFO4584" s="151"/>
      <c r="WFP4584" s="151"/>
      <c r="WFQ4584" s="151"/>
      <c r="WFR4584" s="151"/>
      <c r="WFS4584" s="151"/>
      <c r="WFT4584" s="151"/>
      <c r="WFU4584" s="151"/>
      <c r="WFV4584" s="151"/>
      <c r="WFW4584" s="151"/>
      <c r="WFX4584" s="151"/>
      <c r="WFY4584" s="151"/>
      <c r="WFZ4584" s="151"/>
      <c r="WGA4584" s="151"/>
      <c r="WGB4584" s="151"/>
      <c r="WGC4584" s="151"/>
      <c r="WGD4584" s="151"/>
      <c r="WGE4584" s="151"/>
      <c r="WGF4584" s="151"/>
      <c r="WGG4584" s="151"/>
      <c r="WGH4584" s="151"/>
      <c r="WGI4584" s="151"/>
      <c r="WGJ4584" s="151"/>
      <c r="WGK4584" s="151"/>
      <c r="WGL4584" s="151"/>
      <c r="WGM4584" s="151"/>
      <c r="WGN4584" s="151"/>
      <c r="WGO4584" s="151"/>
      <c r="WGP4584" s="151"/>
      <c r="WGQ4584" s="151"/>
      <c r="WGR4584" s="151"/>
      <c r="WGS4584" s="151"/>
      <c r="WGT4584" s="151"/>
      <c r="WGU4584" s="151"/>
      <c r="WGV4584" s="151"/>
      <c r="WGW4584" s="151"/>
      <c r="WGX4584" s="151"/>
      <c r="WGY4584" s="151"/>
      <c r="WGZ4584" s="151"/>
      <c r="WHA4584" s="151"/>
      <c r="WHB4584" s="151"/>
      <c r="WHC4584" s="151"/>
      <c r="WHD4584" s="151"/>
      <c r="WHE4584" s="151"/>
      <c r="WHF4584" s="151"/>
      <c r="WHG4584" s="151"/>
      <c r="WHH4584" s="151"/>
      <c r="WHI4584" s="151"/>
      <c r="WHJ4584" s="151"/>
      <c r="WHK4584" s="151"/>
      <c r="WHL4584" s="151"/>
      <c r="WHM4584" s="151"/>
      <c r="WHN4584" s="151"/>
      <c r="WHO4584" s="151"/>
      <c r="WHP4584" s="151"/>
      <c r="WHQ4584" s="151"/>
      <c r="WHR4584" s="151"/>
      <c r="WHS4584" s="151"/>
      <c r="WHT4584" s="151"/>
      <c r="WHU4584" s="151"/>
      <c r="WHV4584" s="151"/>
      <c r="WHW4584" s="151"/>
      <c r="WHX4584" s="151"/>
      <c r="WHY4584" s="151"/>
      <c r="WHZ4584" s="151"/>
      <c r="WIA4584" s="151"/>
      <c r="WIB4584" s="151"/>
      <c r="WIC4584" s="151"/>
      <c r="WID4584" s="151"/>
      <c r="WIE4584" s="151"/>
      <c r="WIF4584" s="151"/>
      <c r="WIG4584" s="151"/>
      <c r="WIH4584" s="151"/>
      <c r="WII4584" s="151"/>
      <c r="WIJ4584" s="151"/>
      <c r="WIK4584" s="151"/>
      <c r="WIL4584" s="151"/>
      <c r="WIM4584" s="151"/>
      <c r="WIN4584" s="151"/>
      <c r="WIO4584" s="151"/>
      <c r="WIP4584" s="151"/>
      <c r="WIQ4584" s="151"/>
      <c r="WIR4584" s="151"/>
      <c r="WIS4584" s="151"/>
      <c r="WIT4584" s="151"/>
      <c r="WIU4584" s="151"/>
      <c r="WIV4584" s="151"/>
      <c r="WIW4584" s="151"/>
      <c r="WIX4584" s="151"/>
      <c r="WIY4584" s="151"/>
      <c r="WIZ4584" s="151"/>
      <c r="WJA4584" s="151"/>
      <c r="WJB4584" s="151"/>
      <c r="WJC4584" s="151"/>
      <c r="WJD4584" s="151"/>
      <c r="WJE4584" s="151"/>
      <c r="WJF4584" s="151"/>
      <c r="WJG4584" s="151"/>
      <c r="WJH4584" s="151"/>
      <c r="WJI4584" s="151"/>
      <c r="WJJ4584" s="151"/>
      <c r="WJK4584" s="151"/>
      <c r="WJL4584" s="151"/>
      <c r="WJM4584" s="151"/>
      <c r="WJN4584" s="151"/>
      <c r="WJO4584" s="151"/>
      <c r="WJP4584" s="151"/>
      <c r="WJQ4584" s="151"/>
      <c r="WJR4584" s="151"/>
      <c r="WJS4584" s="151"/>
      <c r="WJT4584" s="151"/>
      <c r="WJU4584" s="151"/>
      <c r="WJV4584" s="151"/>
      <c r="WJW4584" s="151"/>
      <c r="WJX4584" s="151"/>
      <c r="WJY4584" s="151"/>
      <c r="WJZ4584" s="151"/>
      <c r="WKA4584" s="151"/>
      <c r="WKB4584" s="151"/>
      <c r="WKC4584" s="151"/>
      <c r="WKD4584" s="151"/>
      <c r="WKE4584" s="151"/>
      <c r="WKF4584" s="151"/>
      <c r="WKG4584" s="151"/>
      <c r="WKH4584" s="151"/>
      <c r="WKI4584" s="151"/>
      <c r="WKJ4584" s="151"/>
      <c r="WKK4584" s="151"/>
      <c r="WKL4584" s="151"/>
      <c r="WKM4584" s="151"/>
      <c r="WKN4584" s="151"/>
      <c r="WKO4584" s="151"/>
      <c r="WKP4584" s="151"/>
      <c r="WKQ4584" s="151"/>
      <c r="WKR4584" s="151"/>
      <c r="WKS4584" s="151"/>
      <c r="WKT4584" s="151"/>
      <c r="WKU4584" s="151"/>
      <c r="WKV4584" s="151"/>
      <c r="WKW4584" s="151"/>
      <c r="WKX4584" s="151"/>
      <c r="WKY4584" s="151"/>
      <c r="WKZ4584" s="151"/>
      <c r="WLA4584" s="151"/>
      <c r="WLB4584" s="151"/>
      <c r="WLC4584" s="151"/>
      <c r="WLD4584" s="151"/>
      <c r="WLE4584" s="151"/>
      <c r="WLF4584" s="151"/>
      <c r="WLG4584" s="151"/>
      <c r="WLH4584" s="151"/>
      <c r="WLI4584" s="151"/>
      <c r="WLJ4584" s="151"/>
      <c r="WLK4584" s="151"/>
      <c r="WLL4584" s="151"/>
      <c r="WLM4584" s="151"/>
      <c r="WLN4584" s="151"/>
      <c r="WLO4584" s="151"/>
      <c r="WLP4584" s="151"/>
      <c r="WLQ4584" s="151"/>
      <c r="WLR4584" s="151"/>
      <c r="WLS4584" s="151"/>
      <c r="WLT4584" s="151"/>
      <c r="WLU4584" s="151"/>
      <c r="WLV4584" s="151"/>
      <c r="WLW4584" s="151"/>
      <c r="WLX4584" s="151"/>
      <c r="WLY4584" s="151"/>
      <c r="WLZ4584" s="151"/>
      <c r="WMA4584" s="151"/>
      <c r="WMB4584" s="151"/>
      <c r="WMC4584" s="151"/>
      <c r="WMD4584" s="151"/>
      <c r="WME4584" s="151"/>
      <c r="WMF4584" s="151"/>
      <c r="WMG4584" s="151"/>
      <c r="WMH4584" s="151"/>
      <c r="WMI4584" s="151"/>
      <c r="WMJ4584" s="151"/>
      <c r="WMK4584" s="151"/>
      <c r="WML4584" s="151"/>
      <c r="WMM4584" s="151"/>
      <c r="WMN4584" s="151"/>
      <c r="WMO4584" s="151"/>
      <c r="WMP4584" s="151"/>
      <c r="WMQ4584" s="151"/>
      <c r="WMR4584" s="151"/>
      <c r="WMS4584" s="151"/>
      <c r="WMT4584" s="151"/>
      <c r="WMU4584" s="151"/>
      <c r="WMV4584" s="151"/>
      <c r="WMW4584" s="151"/>
      <c r="WMX4584" s="151"/>
      <c r="WMY4584" s="151"/>
      <c r="WMZ4584" s="151"/>
      <c r="WNA4584" s="151"/>
      <c r="WNB4584" s="151"/>
      <c r="WNC4584" s="151"/>
      <c r="WND4584" s="151"/>
      <c r="WNE4584" s="151"/>
      <c r="WNF4584" s="151"/>
      <c r="WNG4584" s="151"/>
      <c r="WNH4584" s="151"/>
      <c r="WNI4584" s="151"/>
      <c r="WNJ4584" s="151"/>
      <c r="WNK4584" s="151"/>
      <c r="WNL4584" s="151"/>
      <c r="WNM4584" s="151"/>
      <c r="WNN4584" s="151"/>
      <c r="WNO4584" s="151"/>
      <c r="WNP4584" s="151"/>
      <c r="WNQ4584" s="151"/>
      <c r="WNR4584" s="151"/>
      <c r="WNS4584" s="151"/>
      <c r="WNT4584" s="151"/>
      <c r="WNU4584" s="151"/>
      <c r="WNV4584" s="151"/>
      <c r="WNW4584" s="151"/>
      <c r="WNX4584" s="151"/>
      <c r="WNY4584" s="151"/>
      <c r="WNZ4584" s="151"/>
      <c r="WOA4584" s="151"/>
      <c r="WOB4584" s="151"/>
      <c r="WOC4584" s="151"/>
      <c r="WOD4584" s="151"/>
      <c r="WOE4584" s="151"/>
      <c r="WOF4584" s="151"/>
      <c r="WOG4584" s="151"/>
      <c r="WOH4584" s="151"/>
      <c r="WOI4584" s="151"/>
      <c r="WOJ4584" s="151"/>
      <c r="WOK4584" s="151"/>
      <c r="WOL4584" s="151"/>
      <c r="WOM4584" s="151"/>
      <c r="WON4584" s="151"/>
      <c r="WOO4584" s="151"/>
      <c r="WOP4584" s="151"/>
      <c r="WOQ4584" s="151"/>
      <c r="WOR4584" s="151"/>
      <c r="WOS4584" s="151"/>
      <c r="WOT4584" s="151"/>
      <c r="WOU4584" s="151"/>
      <c r="WOV4584" s="151"/>
      <c r="WOW4584" s="151"/>
      <c r="WOX4584" s="151"/>
      <c r="WOY4584" s="151"/>
      <c r="WOZ4584" s="151"/>
      <c r="WPA4584" s="151"/>
      <c r="WPB4584" s="151"/>
      <c r="WPC4584" s="151"/>
      <c r="WPD4584" s="151"/>
      <c r="WPE4584" s="151"/>
      <c r="WPF4584" s="151"/>
      <c r="WPG4584" s="151"/>
      <c r="WPH4584" s="151"/>
      <c r="WPI4584" s="151"/>
      <c r="WPJ4584" s="151"/>
      <c r="WPK4584" s="151"/>
      <c r="WPL4584" s="151"/>
      <c r="WPM4584" s="151"/>
      <c r="WPN4584" s="151"/>
      <c r="WPO4584" s="151"/>
      <c r="WPP4584" s="151"/>
      <c r="WPQ4584" s="151"/>
      <c r="WPR4584" s="151"/>
      <c r="WPS4584" s="151"/>
      <c r="WPT4584" s="151"/>
      <c r="WPU4584" s="151"/>
      <c r="WPV4584" s="151"/>
      <c r="WPW4584" s="151"/>
      <c r="WPX4584" s="151"/>
      <c r="WPY4584" s="151"/>
      <c r="WPZ4584" s="151"/>
      <c r="WQA4584" s="151"/>
      <c r="WQB4584" s="151"/>
      <c r="WQC4584" s="151"/>
      <c r="WQD4584" s="151"/>
      <c r="WQE4584" s="151"/>
      <c r="WQF4584" s="151"/>
      <c r="WQG4584" s="151"/>
      <c r="WQH4584" s="151"/>
      <c r="WQI4584" s="151"/>
      <c r="WQJ4584" s="151"/>
      <c r="WQK4584" s="151"/>
      <c r="WQL4584" s="151"/>
      <c r="WQM4584" s="151"/>
      <c r="WQN4584" s="151"/>
      <c r="WQO4584" s="151"/>
      <c r="WQP4584" s="151"/>
      <c r="WQQ4584" s="151"/>
      <c r="WQR4584" s="151"/>
      <c r="WQS4584" s="151"/>
      <c r="WQT4584" s="151"/>
      <c r="WQU4584" s="151"/>
      <c r="WQV4584" s="151"/>
      <c r="WQW4584" s="151"/>
      <c r="WQX4584" s="151"/>
      <c r="WQY4584" s="151"/>
      <c r="WQZ4584" s="151"/>
      <c r="WRA4584" s="151"/>
      <c r="WRB4584" s="151"/>
      <c r="WRC4584" s="151"/>
      <c r="WRD4584" s="151"/>
      <c r="WRE4584" s="151"/>
      <c r="WRF4584" s="151"/>
      <c r="WRG4584" s="151"/>
      <c r="WRH4584" s="151"/>
      <c r="WRI4584" s="151"/>
      <c r="WRJ4584" s="151"/>
      <c r="WRK4584" s="151"/>
      <c r="WRL4584" s="151"/>
      <c r="WRM4584" s="151"/>
      <c r="WRN4584" s="151"/>
      <c r="WRO4584" s="151"/>
      <c r="WRP4584" s="151"/>
      <c r="WRQ4584" s="151"/>
      <c r="WRR4584" s="151"/>
      <c r="WRS4584" s="151"/>
      <c r="WRT4584" s="151"/>
      <c r="WRU4584" s="151"/>
      <c r="WRV4584" s="151"/>
      <c r="WRW4584" s="151"/>
      <c r="WRX4584" s="151"/>
      <c r="WRY4584" s="151"/>
      <c r="WRZ4584" s="151"/>
      <c r="WSA4584" s="151"/>
      <c r="WSB4584" s="151"/>
      <c r="WSC4584" s="151"/>
      <c r="WSD4584" s="151"/>
      <c r="WSE4584" s="151"/>
      <c r="WSF4584" s="151"/>
      <c r="WSG4584" s="151"/>
      <c r="WSH4584" s="151"/>
      <c r="WSI4584" s="151"/>
      <c r="WSJ4584" s="151"/>
      <c r="WSK4584" s="151"/>
      <c r="WSL4584" s="151"/>
      <c r="WSM4584" s="151"/>
      <c r="WSN4584" s="151"/>
      <c r="WSO4584" s="151"/>
      <c r="WSP4584" s="151"/>
      <c r="WSQ4584" s="151"/>
      <c r="WSR4584" s="151"/>
      <c r="WSS4584" s="151"/>
      <c r="WST4584" s="151"/>
      <c r="WSU4584" s="151"/>
      <c r="WSV4584" s="151"/>
      <c r="WSW4584" s="151"/>
      <c r="WSX4584" s="151"/>
      <c r="WSY4584" s="151"/>
      <c r="WSZ4584" s="151"/>
      <c r="WTA4584" s="151"/>
      <c r="WTB4584" s="151"/>
      <c r="WTC4584" s="151"/>
      <c r="WTD4584" s="151"/>
      <c r="WTE4584" s="151"/>
      <c r="WTF4584" s="151"/>
      <c r="WTG4584" s="151"/>
      <c r="WTH4584" s="151"/>
      <c r="WTI4584" s="151"/>
      <c r="WTJ4584" s="151"/>
      <c r="WTK4584" s="151"/>
      <c r="WTL4584" s="151"/>
      <c r="WTM4584" s="151"/>
      <c r="WTN4584" s="151"/>
      <c r="WTO4584" s="151"/>
      <c r="WTP4584" s="151"/>
      <c r="WTQ4584" s="151"/>
      <c r="WTR4584" s="151"/>
      <c r="WTS4584" s="151"/>
      <c r="WTT4584" s="151"/>
      <c r="WTU4584" s="151"/>
      <c r="WTV4584" s="151"/>
      <c r="WTW4584" s="151"/>
      <c r="WTX4584" s="151"/>
      <c r="WTY4584" s="151"/>
      <c r="WTZ4584" s="151"/>
      <c r="WUA4584" s="151"/>
      <c r="WUB4584" s="151"/>
      <c r="WUC4584" s="151"/>
      <c r="WUD4584" s="151"/>
      <c r="WUE4584" s="151"/>
      <c r="WUF4584" s="151"/>
      <c r="WUG4584" s="151"/>
      <c r="WUH4584" s="151"/>
      <c r="WUI4584" s="151"/>
      <c r="WUJ4584" s="151"/>
      <c r="WUK4584" s="151"/>
      <c r="WUL4584" s="151"/>
      <c r="WUM4584" s="151"/>
      <c r="WUN4584" s="151"/>
      <c r="WUO4584" s="151"/>
      <c r="WUP4584" s="151"/>
      <c r="WUQ4584" s="151"/>
      <c r="WUR4584" s="151"/>
      <c r="WUS4584" s="151"/>
      <c r="WUT4584" s="151"/>
      <c r="WUU4584" s="151"/>
      <c r="WUV4584" s="151"/>
      <c r="WUW4584" s="151"/>
      <c r="WUX4584" s="151"/>
      <c r="WUY4584" s="151"/>
      <c r="WUZ4584" s="151"/>
      <c r="WVA4584" s="151"/>
      <c r="WVB4584" s="151"/>
      <c r="WVC4584" s="151"/>
      <c r="WVD4584" s="151"/>
      <c r="WVE4584" s="151"/>
      <c r="WVF4584" s="151"/>
      <c r="WVG4584" s="151"/>
      <c r="WVH4584" s="151"/>
      <c r="WVI4584" s="151"/>
      <c r="WVJ4584" s="151"/>
      <c r="WVK4584" s="151"/>
      <c r="WVL4584" s="151"/>
      <c r="WVM4584" s="151"/>
      <c r="WVN4584" s="151"/>
      <c r="WVO4584" s="151"/>
      <c r="WVP4584" s="151"/>
      <c r="WVQ4584" s="151"/>
      <c r="WVR4584" s="151"/>
      <c r="WVS4584" s="151"/>
      <c r="WVT4584" s="151"/>
      <c r="WVU4584" s="151"/>
      <c r="WVV4584" s="151"/>
      <c r="WVW4584" s="151"/>
      <c r="WVX4584" s="151"/>
      <c r="WVY4584" s="151"/>
      <c r="WVZ4584" s="151"/>
      <c r="WWA4584" s="151"/>
      <c r="WWB4584" s="151"/>
      <c r="WWC4584" s="151"/>
      <c r="WWD4584" s="151"/>
      <c r="WWE4584" s="151"/>
      <c r="WWF4584" s="151"/>
      <c r="WWG4584" s="151"/>
      <c r="WWH4584" s="151"/>
      <c r="WWI4584" s="151"/>
      <c r="WWJ4584" s="151"/>
      <c r="WWK4584" s="151"/>
      <c r="WWL4584" s="151"/>
      <c r="WWM4584" s="151"/>
      <c r="WWN4584" s="151"/>
      <c r="WWO4584" s="151"/>
      <c r="WWP4584" s="151"/>
      <c r="WWQ4584" s="151"/>
      <c r="WWR4584" s="151"/>
      <c r="WWS4584" s="151"/>
      <c r="WWT4584" s="151"/>
      <c r="WWU4584" s="151"/>
      <c r="WWV4584" s="151"/>
      <c r="WWW4584" s="151"/>
      <c r="WWX4584" s="151"/>
      <c r="WWY4584" s="151"/>
      <c r="WWZ4584" s="151"/>
      <c r="WXA4584" s="151"/>
      <c r="WXB4584" s="151"/>
      <c r="WXC4584" s="151"/>
      <c r="WXD4584" s="151"/>
      <c r="WXE4584" s="151"/>
      <c r="WXF4584" s="151"/>
      <c r="WXG4584" s="151"/>
      <c r="WXH4584" s="151"/>
      <c r="WXI4584" s="151"/>
      <c r="WXJ4584" s="151"/>
      <c r="WXK4584" s="151"/>
      <c r="WXL4584" s="151"/>
      <c r="WXM4584" s="151"/>
      <c r="WXN4584" s="151"/>
      <c r="WXO4584" s="151"/>
      <c r="WXP4584" s="151"/>
      <c r="WXQ4584" s="151"/>
      <c r="WXR4584" s="151"/>
      <c r="WXS4584" s="151"/>
      <c r="WXT4584" s="151"/>
      <c r="WXU4584" s="151"/>
      <c r="WXV4584" s="151"/>
      <c r="WXW4584" s="151"/>
      <c r="WXX4584" s="151"/>
      <c r="WXY4584" s="151"/>
      <c r="WXZ4584" s="151"/>
      <c r="WYA4584" s="151"/>
      <c r="WYB4584" s="151"/>
      <c r="WYC4584" s="151"/>
      <c r="WYD4584" s="151"/>
      <c r="WYE4584" s="151"/>
      <c r="WYF4584" s="151"/>
      <c r="WYG4584" s="151"/>
      <c r="WYH4584" s="151"/>
      <c r="WYI4584" s="151"/>
    </row>
    <row r="4585" spans="1:16222" s="155" customFormat="1" hidden="1" outlineLevel="2">
      <c r="A4585" s="28"/>
      <c r="B4585" s="29" t="s">
        <v>46</v>
      </c>
      <c r="C4585" s="29" t="s">
        <v>3983</v>
      </c>
      <c r="D4585" s="29" t="s">
        <v>3591</v>
      </c>
      <c r="E4585" s="29"/>
      <c r="F4585" s="27"/>
      <c r="G4585" s="6" t="s">
        <v>1120</v>
      </c>
      <c r="H4585" s="6"/>
      <c r="I4585" s="21" t="s">
        <v>43</v>
      </c>
      <c r="J4585" s="23">
        <v>9</v>
      </c>
      <c r="K4585" s="23">
        <v>9</v>
      </c>
      <c r="L4585" s="79" t="s">
        <v>4705</v>
      </c>
      <c r="M4585" s="57" t="s">
        <v>44</v>
      </c>
      <c r="N4585" s="21">
        <v>1</v>
      </c>
    </row>
    <row r="4586" spans="1:16222" s="155" customFormat="1" ht="28.5" outlineLevel="1" collapsed="1">
      <c r="A4586" s="28" t="s">
        <v>3459</v>
      </c>
      <c r="B4586" s="30" t="s">
        <v>46</v>
      </c>
      <c r="C4586" s="29" t="s">
        <v>3983</v>
      </c>
      <c r="D4586" s="29" t="s">
        <v>3591</v>
      </c>
      <c r="E4586" s="29" t="s">
        <v>4717</v>
      </c>
      <c r="F4586" s="27" t="s">
        <v>4718</v>
      </c>
      <c r="G4586" s="6"/>
      <c r="H4586" s="6"/>
      <c r="I4586" s="21"/>
      <c r="J4586" s="23">
        <v>5</v>
      </c>
      <c r="K4586" s="38">
        <v>5</v>
      </c>
      <c r="L4586" s="34" t="str">
        <f>L4587&amp;" "&amp;N4587&amp;M4587&amp;""</f>
        <v>Ремонт оконных проемов с заменой оконных рам. 22шт.</v>
      </c>
      <c r="M4586" s="21"/>
      <c r="N4586" s="148"/>
      <c r="O4586" s="151"/>
      <c r="P4586" s="151"/>
      <c r="Q4586" s="151"/>
      <c r="R4586" s="151"/>
      <c r="S4586" s="151"/>
      <c r="T4586" s="151"/>
      <c r="U4586" s="151"/>
      <c r="V4586" s="151"/>
      <c r="W4586" s="151"/>
      <c r="X4586" s="151"/>
      <c r="Y4586" s="151"/>
      <c r="Z4586" s="151"/>
      <c r="AA4586" s="151"/>
      <c r="AB4586" s="151"/>
      <c r="AC4586" s="151"/>
      <c r="AD4586" s="151"/>
      <c r="AE4586" s="151"/>
      <c r="AF4586" s="151"/>
      <c r="AG4586" s="151"/>
      <c r="AH4586" s="151"/>
      <c r="AI4586" s="151"/>
      <c r="AJ4586" s="151"/>
      <c r="AK4586" s="151"/>
      <c r="AL4586" s="151"/>
      <c r="AM4586" s="151"/>
      <c r="AN4586" s="151"/>
      <c r="AO4586" s="151"/>
      <c r="AP4586" s="151"/>
      <c r="AQ4586" s="151"/>
      <c r="AR4586" s="151"/>
      <c r="AS4586" s="151"/>
      <c r="AT4586" s="151"/>
      <c r="AU4586" s="151"/>
      <c r="AV4586" s="151"/>
      <c r="AW4586" s="151"/>
      <c r="AX4586" s="151"/>
      <c r="AY4586" s="151"/>
      <c r="AZ4586" s="151"/>
      <c r="BA4586" s="151"/>
      <c r="BB4586" s="151"/>
      <c r="BC4586" s="151"/>
      <c r="BD4586" s="151"/>
      <c r="BE4586" s="151"/>
      <c r="BF4586" s="151"/>
      <c r="BG4586" s="151"/>
      <c r="BH4586" s="151"/>
      <c r="BI4586" s="151"/>
      <c r="BJ4586" s="151"/>
      <c r="BK4586" s="151"/>
      <c r="BL4586" s="151"/>
      <c r="BM4586" s="151"/>
      <c r="BN4586" s="151"/>
      <c r="BO4586" s="151"/>
      <c r="BP4586" s="151"/>
      <c r="BQ4586" s="151"/>
      <c r="BR4586" s="151"/>
      <c r="BS4586" s="151"/>
      <c r="BT4586" s="151"/>
      <c r="BU4586" s="151"/>
      <c r="BV4586" s="151"/>
      <c r="BW4586" s="151"/>
      <c r="BX4586" s="151"/>
      <c r="BY4586" s="151"/>
      <c r="BZ4586" s="151"/>
      <c r="CA4586" s="151"/>
      <c r="CB4586" s="151"/>
      <c r="CC4586" s="151"/>
      <c r="CD4586" s="151"/>
      <c r="CE4586" s="151"/>
      <c r="CF4586" s="151"/>
      <c r="CG4586" s="151"/>
      <c r="CH4586" s="151"/>
      <c r="CI4586" s="151"/>
      <c r="CJ4586" s="151"/>
      <c r="CK4586" s="151"/>
      <c r="CL4586" s="151"/>
      <c r="CM4586" s="151"/>
      <c r="CN4586" s="151"/>
      <c r="CO4586" s="151"/>
      <c r="CP4586" s="151"/>
      <c r="CQ4586" s="151"/>
      <c r="CR4586" s="151"/>
      <c r="CS4586" s="151"/>
      <c r="CT4586" s="151"/>
      <c r="CU4586" s="151"/>
      <c r="CV4586" s="151"/>
      <c r="CW4586" s="151"/>
      <c r="CX4586" s="151"/>
      <c r="CY4586" s="151"/>
      <c r="CZ4586" s="151"/>
      <c r="DA4586" s="151"/>
      <c r="DB4586" s="151"/>
      <c r="DC4586" s="151"/>
      <c r="DD4586" s="151"/>
      <c r="DE4586" s="151"/>
      <c r="DF4586" s="151"/>
      <c r="DG4586" s="151"/>
      <c r="DH4586" s="151"/>
      <c r="DI4586" s="151"/>
      <c r="DJ4586" s="151"/>
      <c r="DK4586" s="151"/>
      <c r="DL4586" s="151"/>
      <c r="DM4586" s="151"/>
      <c r="DN4586" s="151"/>
      <c r="DO4586" s="151"/>
      <c r="DP4586" s="151"/>
      <c r="DQ4586" s="151"/>
      <c r="DR4586" s="151"/>
      <c r="DS4586" s="151"/>
      <c r="DT4586" s="151"/>
      <c r="DU4586" s="151"/>
      <c r="DV4586" s="151"/>
      <c r="DW4586" s="151"/>
      <c r="DX4586" s="151"/>
      <c r="DY4586" s="151"/>
      <c r="DZ4586" s="151"/>
      <c r="EA4586" s="151"/>
      <c r="EB4586" s="151"/>
      <c r="EC4586" s="151"/>
      <c r="ED4586" s="151"/>
      <c r="EE4586" s="151"/>
      <c r="EF4586" s="151"/>
      <c r="EG4586" s="151"/>
      <c r="EH4586" s="151"/>
      <c r="EI4586" s="151"/>
      <c r="EJ4586" s="151"/>
      <c r="EK4586" s="151"/>
      <c r="EL4586" s="151"/>
      <c r="EM4586" s="151"/>
      <c r="EN4586" s="151"/>
      <c r="EO4586" s="151"/>
      <c r="EP4586" s="151"/>
      <c r="EQ4586" s="151"/>
      <c r="ER4586" s="151"/>
      <c r="ES4586" s="151"/>
      <c r="ET4586" s="151"/>
      <c r="EU4586" s="151"/>
      <c r="EV4586" s="151"/>
      <c r="EW4586" s="151"/>
      <c r="EX4586" s="151"/>
      <c r="EY4586" s="151"/>
      <c r="EZ4586" s="151"/>
      <c r="FA4586" s="151"/>
      <c r="FB4586" s="151"/>
      <c r="FC4586" s="151"/>
      <c r="FD4586" s="151"/>
      <c r="FE4586" s="151"/>
      <c r="FF4586" s="151"/>
      <c r="FG4586" s="151"/>
      <c r="FH4586" s="151"/>
      <c r="FI4586" s="151"/>
      <c r="FJ4586" s="151"/>
      <c r="FK4586" s="151"/>
      <c r="FL4586" s="151"/>
      <c r="FM4586" s="151"/>
      <c r="FN4586" s="151"/>
      <c r="FO4586" s="151"/>
      <c r="FP4586" s="151"/>
      <c r="FQ4586" s="151"/>
      <c r="FR4586" s="151"/>
      <c r="FS4586" s="151"/>
      <c r="FT4586" s="151"/>
      <c r="FU4586" s="151"/>
      <c r="FV4586" s="151"/>
      <c r="FW4586" s="151"/>
      <c r="FX4586" s="151"/>
      <c r="FY4586" s="151"/>
      <c r="FZ4586" s="151"/>
      <c r="GA4586" s="151"/>
      <c r="GB4586" s="151"/>
      <c r="GC4586" s="151"/>
      <c r="GD4586" s="151"/>
      <c r="GE4586" s="151"/>
      <c r="GF4586" s="151"/>
      <c r="GG4586" s="151"/>
      <c r="GH4586" s="151"/>
      <c r="GI4586" s="151"/>
      <c r="GJ4586" s="151"/>
      <c r="GK4586" s="151"/>
      <c r="GL4586" s="151"/>
      <c r="GM4586" s="151"/>
      <c r="GN4586" s="151"/>
      <c r="GO4586" s="151"/>
      <c r="GP4586" s="151"/>
      <c r="GQ4586" s="151"/>
      <c r="GR4586" s="151"/>
      <c r="GS4586" s="151"/>
      <c r="GT4586" s="151"/>
      <c r="GU4586" s="151"/>
      <c r="GV4586" s="151"/>
      <c r="GW4586" s="151"/>
      <c r="GX4586" s="151"/>
      <c r="GY4586" s="151"/>
      <c r="GZ4586" s="151"/>
      <c r="HA4586" s="151"/>
      <c r="HB4586" s="151"/>
      <c r="HC4586" s="151"/>
      <c r="HD4586" s="151"/>
      <c r="HE4586" s="151"/>
      <c r="HF4586" s="151"/>
      <c r="HG4586" s="151"/>
      <c r="HH4586" s="151"/>
      <c r="HI4586" s="151"/>
      <c r="HJ4586" s="151"/>
      <c r="HK4586" s="151"/>
      <c r="HL4586" s="151"/>
      <c r="HM4586" s="151"/>
      <c r="HN4586" s="151"/>
      <c r="HO4586" s="151"/>
      <c r="HP4586" s="151"/>
      <c r="HQ4586" s="151"/>
      <c r="HR4586" s="151"/>
      <c r="HS4586" s="151"/>
      <c r="HT4586" s="151"/>
      <c r="HU4586" s="151"/>
      <c r="HV4586" s="151"/>
      <c r="HW4586" s="151"/>
      <c r="HX4586" s="151"/>
      <c r="HY4586" s="151"/>
      <c r="HZ4586" s="151"/>
      <c r="IA4586" s="151"/>
      <c r="IB4586" s="151"/>
      <c r="IC4586" s="151"/>
      <c r="ID4586" s="151"/>
      <c r="IE4586" s="151"/>
      <c r="IF4586" s="151"/>
      <c r="IG4586" s="151"/>
      <c r="IH4586" s="151"/>
      <c r="II4586" s="151"/>
      <c r="IJ4586" s="151"/>
      <c r="IK4586" s="151"/>
      <c r="IL4586" s="151"/>
      <c r="IM4586" s="151"/>
      <c r="IN4586" s="151"/>
      <c r="IO4586" s="151"/>
      <c r="IP4586" s="151"/>
      <c r="IQ4586" s="151"/>
      <c r="IR4586" s="151"/>
      <c r="IS4586" s="151"/>
      <c r="IT4586" s="151"/>
      <c r="IU4586" s="151"/>
      <c r="IV4586" s="151"/>
      <c r="IW4586" s="151"/>
      <c r="IX4586" s="151"/>
      <c r="IY4586" s="151"/>
      <c r="IZ4586" s="151"/>
      <c r="JA4586" s="151"/>
      <c r="JB4586" s="151"/>
      <c r="JC4586" s="151"/>
      <c r="JD4586" s="151"/>
      <c r="JE4586" s="151"/>
      <c r="JF4586" s="151"/>
      <c r="JG4586" s="151"/>
      <c r="JH4586" s="151"/>
      <c r="JI4586" s="151"/>
      <c r="JJ4586" s="151"/>
      <c r="JK4586" s="151"/>
      <c r="JL4586" s="151"/>
      <c r="JM4586" s="151"/>
      <c r="JN4586" s="151"/>
      <c r="JO4586" s="151"/>
      <c r="JP4586" s="151"/>
      <c r="JQ4586" s="151"/>
      <c r="JR4586" s="151"/>
      <c r="JS4586" s="151"/>
      <c r="JT4586" s="151"/>
      <c r="JU4586" s="151"/>
      <c r="JV4586" s="151"/>
      <c r="JW4586" s="151"/>
      <c r="JX4586" s="151"/>
      <c r="JY4586" s="151"/>
      <c r="JZ4586" s="151"/>
      <c r="KA4586" s="151"/>
      <c r="KB4586" s="151"/>
      <c r="KC4586" s="151"/>
      <c r="KD4586" s="151"/>
      <c r="KE4586" s="151"/>
      <c r="KF4586" s="151"/>
      <c r="KG4586" s="151"/>
      <c r="KH4586" s="151"/>
      <c r="KI4586" s="151"/>
      <c r="KJ4586" s="151"/>
      <c r="KK4586" s="151"/>
      <c r="KL4586" s="151"/>
      <c r="KM4586" s="151"/>
      <c r="KN4586" s="151"/>
      <c r="KO4586" s="151"/>
      <c r="KP4586" s="151"/>
      <c r="KQ4586" s="151"/>
      <c r="KR4586" s="151"/>
      <c r="KS4586" s="151"/>
      <c r="KT4586" s="151"/>
      <c r="KU4586" s="151"/>
      <c r="KV4586" s="151"/>
      <c r="KW4586" s="151"/>
      <c r="KX4586" s="151"/>
      <c r="KY4586" s="151"/>
      <c r="KZ4586" s="151"/>
      <c r="LA4586" s="151"/>
      <c r="LB4586" s="151"/>
      <c r="LC4586" s="151"/>
      <c r="LD4586" s="151"/>
      <c r="LE4586" s="151"/>
      <c r="LF4586" s="151"/>
      <c r="LG4586" s="151"/>
      <c r="LH4586" s="151"/>
      <c r="LI4586" s="151"/>
      <c r="LJ4586" s="151"/>
      <c r="LK4586" s="151"/>
      <c r="LL4586" s="151"/>
      <c r="LM4586" s="151"/>
      <c r="LN4586" s="151"/>
      <c r="LO4586" s="151"/>
      <c r="LP4586" s="151"/>
      <c r="LQ4586" s="151"/>
      <c r="LR4586" s="151"/>
      <c r="LS4586" s="151"/>
      <c r="LT4586" s="151"/>
      <c r="LU4586" s="151"/>
      <c r="LV4586" s="151"/>
      <c r="LW4586" s="151"/>
      <c r="LX4586" s="151"/>
      <c r="LY4586" s="151"/>
      <c r="LZ4586" s="151"/>
      <c r="MA4586" s="151"/>
      <c r="MB4586" s="151"/>
      <c r="MC4586" s="151"/>
      <c r="MD4586" s="151"/>
      <c r="ME4586" s="151"/>
      <c r="MF4586" s="151"/>
      <c r="MG4586" s="151"/>
      <c r="MH4586" s="151"/>
      <c r="MI4586" s="151"/>
      <c r="MJ4586" s="151"/>
      <c r="MK4586" s="151"/>
      <c r="ML4586" s="151"/>
      <c r="MM4586" s="151"/>
      <c r="MN4586" s="151"/>
      <c r="MO4586" s="151"/>
      <c r="MP4586" s="151"/>
      <c r="MQ4586" s="151"/>
      <c r="MR4586" s="151"/>
      <c r="MS4586" s="151"/>
      <c r="MT4586" s="151"/>
      <c r="MU4586" s="151"/>
      <c r="MV4586" s="151"/>
      <c r="MW4586" s="151"/>
      <c r="MX4586" s="151"/>
      <c r="MY4586" s="151"/>
      <c r="MZ4586" s="151"/>
      <c r="NA4586" s="151"/>
      <c r="NB4586" s="151"/>
      <c r="NC4586" s="151"/>
      <c r="ND4586" s="151"/>
      <c r="NE4586" s="151"/>
      <c r="NF4586" s="151"/>
      <c r="NG4586" s="151"/>
      <c r="NH4586" s="151"/>
      <c r="NI4586" s="151"/>
      <c r="NJ4586" s="151"/>
      <c r="NK4586" s="151"/>
      <c r="NL4586" s="151"/>
      <c r="NM4586" s="151"/>
      <c r="NN4586" s="151"/>
      <c r="NO4586" s="151"/>
      <c r="NP4586" s="151"/>
      <c r="NQ4586" s="151"/>
      <c r="NR4586" s="151"/>
      <c r="NS4586" s="151"/>
      <c r="NT4586" s="151"/>
      <c r="NU4586" s="151"/>
      <c r="NV4586" s="151"/>
      <c r="NW4586" s="151"/>
      <c r="NX4586" s="151"/>
      <c r="NY4586" s="151"/>
      <c r="NZ4586" s="151"/>
      <c r="OA4586" s="151"/>
      <c r="OB4586" s="151"/>
      <c r="OC4586" s="151"/>
      <c r="OD4586" s="151"/>
      <c r="OE4586" s="151"/>
      <c r="OF4586" s="151"/>
      <c r="OG4586" s="151"/>
      <c r="OH4586" s="151"/>
      <c r="OI4586" s="151"/>
      <c r="OJ4586" s="151"/>
      <c r="OK4586" s="151"/>
      <c r="OL4586" s="151"/>
      <c r="OM4586" s="151"/>
      <c r="ON4586" s="151"/>
      <c r="OO4586" s="151"/>
      <c r="OP4586" s="151"/>
      <c r="OQ4586" s="151"/>
      <c r="OR4586" s="151"/>
      <c r="OS4586" s="151"/>
      <c r="OT4586" s="151"/>
      <c r="OU4586" s="151"/>
      <c r="OV4586" s="151"/>
      <c r="OW4586" s="151"/>
      <c r="OX4586" s="151"/>
      <c r="OY4586" s="151"/>
      <c r="OZ4586" s="151"/>
      <c r="PA4586" s="151"/>
      <c r="PB4586" s="151"/>
      <c r="PC4586" s="151"/>
      <c r="PD4586" s="151"/>
      <c r="PE4586" s="151"/>
      <c r="PF4586" s="151"/>
      <c r="PG4586" s="151"/>
      <c r="PH4586" s="151"/>
      <c r="PI4586" s="151"/>
      <c r="PJ4586" s="151"/>
      <c r="PK4586" s="151"/>
      <c r="PL4586" s="151"/>
      <c r="PM4586" s="151"/>
      <c r="PN4586" s="151"/>
      <c r="PO4586" s="151"/>
      <c r="PP4586" s="151"/>
      <c r="PQ4586" s="151"/>
      <c r="PR4586" s="151"/>
      <c r="PS4586" s="151"/>
      <c r="PT4586" s="151"/>
      <c r="PU4586" s="151"/>
      <c r="PV4586" s="151"/>
      <c r="PW4586" s="151"/>
      <c r="PX4586" s="151"/>
      <c r="PY4586" s="151"/>
      <c r="PZ4586" s="151"/>
      <c r="QA4586" s="151"/>
      <c r="QB4586" s="151"/>
      <c r="QC4586" s="151"/>
      <c r="QD4586" s="151"/>
      <c r="QE4586" s="151"/>
      <c r="QF4586" s="151"/>
      <c r="QG4586" s="151"/>
      <c r="QH4586" s="151"/>
      <c r="QI4586" s="151"/>
      <c r="QJ4586" s="151"/>
      <c r="QK4586" s="151"/>
      <c r="QL4586" s="151"/>
      <c r="QM4586" s="151"/>
      <c r="QN4586" s="151"/>
      <c r="QO4586" s="151"/>
      <c r="QP4586" s="151"/>
      <c r="QQ4586" s="151"/>
      <c r="QR4586" s="151"/>
      <c r="QS4586" s="151"/>
      <c r="QT4586" s="151"/>
      <c r="QU4586" s="151"/>
      <c r="QV4586" s="151"/>
      <c r="QW4586" s="151"/>
      <c r="QX4586" s="151"/>
      <c r="QY4586" s="151"/>
      <c r="QZ4586" s="151"/>
      <c r="RA4586" s="151"/>
      <c r="RB4586" s="151"/>
      <c r="RC4586" s="151"/>
      <c r="RD4586" s="151"/>
      <c r="RE4586" s="151"/>
      <c r="RF4586" s="151"/>
      <c r="RG4586" s="151"/>
      <c r="RH4586" s="151"/>
      <c r="RI4586" s="151"/>
      <c r="RJ4586" s="151"/>
      <c r="RK4586" s="151"/>
      <c r="RL4586" s="151"/>
      <c r="RM4586" s="151"/>
      <c r="RN4586" s="151"/>
      <c r="RO4586" s="151"/>
      <c r="RP4586" s="151"/>
      <c r="RQ4586" s="151"/>
      <c r="RR4586" s="151"/>
      <c r="RS4586" s="151"/>
      <c r="RT4586" s="151"/>
      <c r="RU4586" s="151"/>
      <c r="RV4586" s="151"/>
      <c r="RW4586" s="151"/>
      <c r="RX4586" s="151"/>
      <c r="RY4586" s="151"/>
      <c r="RZ4586" s="151"/>
      <c r="SA4586" s="151"/>
      <c r="SB4586" s="151"/>
      <c r="SC4586" s="151"/>
      <c r="SD4586" s="151"/>
      <c r="SE4586" s="151"/>
      <c r="SF4586" s="151"/>
      <c r="SG4586" s="151"/>
      <c r="SH4586" s="151"/>
      <c r="SI4586" s="151"/>
      <c r="SJ4586" s="151"/>
      <c r="SK4586" s="151"/>
      <c r="SL4586" s="151"/>
      <c r="SM4586" s="151"/>
      <c r="SN4586" s="151"/>
      <c r="SO4586" s="151"/>
      <c r="SP4586" s="151"/>
      <c r="SQ4586" s="151"/>
      <c r="SR4586" s="151"/>
      <c r="SS4586" s="151"/>
      <c r="ST4586" s="151"/>
      <c r="SU4586" s="151"/>
      <c r="SV4586" s="151"/>
      <c r="SW4586" s="151"/>
      <c r="SX4586" s="151"/>
      <c r="SY4586" s="151"/>
      <c r="SZ4586" s="151"/>
      <c r="TA4586" s="151"/>
      <c r="TB4586" s="151"/>
      <c r="TC4586" s="151"/>
      <c r="TD4586" s="151"/>
      <c r="TE4586" s="151"/>
      <c r="TF4586" s="151"/>
      <c r="TG4586" s="151"/>
      <c r="TH4586" s="151"/>
      <c r="TI4586" s="151"/>
      <c r="TJ4586" s="151"/>
      <c r="TK4586" s="151"/>
      <c r="TL4586" s="151"/>
      <c r="TM4586" s="151"/>
      <c r="TN4586" s="151"/>
      <c r="TO4586" s="151"/>
      <c r="TP4586" s="151"/>
      <c r="TQ4586" s="151"/>
      <c r="TR4586" s="151"/>
      <c r="TS4586" s="151"/>
      <c r="TT4586" s="151"/>
      <c r="TU4586" s="151"/>
      <c r="TV4586" s="151"/>
      <c r="TW4586" s="151"/>
      <c r="TX4586" s="151"/>
      <c r="TY4586" s="151"/>
      <c r="TZ4586" s="151"/>
      <c r="UA4586" s="151"/>
      <c r="UB4586" s="151"/>
      <c r="UC4586" s="151"/>
      <c r="UD4586" s="151"/>
      <c r="UE4586" s="151"/>
      <c r="UF4586" s="151"/>
      <c r="UG4586" s="151"/>
      <c r="UH4586" s="151"/>
      <c r="UI4586" s="151"/>
      <c r="UJ4586" s="151"/>
      <c r="UK4586" s="151"/>
      <c r="UL4586" s="151"/>
      <c r="UM4586" s="151"/>
      <c r="UN4586" s="151"/>
      <c r="UO4586" s="151"/>
      <c r="UP4586" s="151"/>
      <c r="UQ4586" s="151"/>
      <c r="UR4586" s="151"/>
      <c r="US4586" s="151"/>
      <c r="UT4586" s="151"/>
      <c r="UU4586" s="151"/>
      <c r="UV4586" s="151"/>
      <c r="UW4586" s="151"/>
      <c r="UX4586" s="151"/>
      <c r="UY4586" s="151"/>
      <c r="UZ4586" s="151"/>
      <c r="VA4586" s="151"/>
      <c r="VB4586" s="151"/>
      <c r="VC4586" s="151"/>
      <c r="VD4586" s="151"/>
      <c r="VE4586" s="151"/>
      <c r="VF4586" s="151"/>
      <c r="VG4586" s="151"/>
      <c r="VH4586" s="151"/>
      <c r="VI4586" s="151"/>
      <c r="VJ4586" s="151"/>
      <c r="VK4586" s="151"/>
      <c r="VL4586" s="151"/>
      <c r="VM4586" s="151"/>
      <c r="VN4586" s="151"/>
      <c r="VO4586" s="151"/>
      <c r="VP4586" s="151"/>
      <c r="VQ4586" s="151"/>
      <c r="VR4586" s="151"/>
      <c r="VS4586" s="151"/>
      <c r="VT4586" s="151"/>
      <c r="VU4586" s="151"/>
      <c r="VV4586" s="151"/>
      <c r="VW4586" s="151"/>
      <c r="VX4586" s="151"/>
      <c r="VY4586" s="151"/>
      <c r="VZ4586" s="151"/>
      <c r="WA4586" s="151"/>
      <c r="WB4586" s="151"/>
      <c r="WC4586" s="151"/>
      <c r="WD4586" s="151"/>
      <c r="WE4586" s="151"/>
      <c r="WF4586" s="151"/>
      <c r="WG4586" s="151"/>
      <c r="WH4586" s="151"/>
      <c r="WI4586" s="151"/>
      <c r="WJ4586" s="151"/>
      <c r="WK4586" s="151"/>
      <c r="WL4586" s="151"/>
      <c r="WM4586" s="151"/>
      <c r="WN4586" s="151"/>
      <c r="WO4586" s="151"/>
      <c r="WP4586" s="151"/>
      <c r="WQ4586" s="151"/>
      <c r="WR4586" s="151"/>
      <c r="WS4586" s="151"/>
      <c r="WT4586" s="151"/>
      <c r="WU4586" s="151"/>
      <c r="WV4586" s="151"/>
      <c r="WW4586" s="151"/>
      <c r="WX4586" s="151"/>
      <c r="WY4586" s="151"/>
      <c r="WZ4586" s="151"/>
      <c r="XA4586" s="151"/>
      <c r="XB4586" s="151"/>
      <c r="XC4586" s="151"/>
      <c r="XD4586" s="151"/>
      <c r="XE4586" s="151"/>
      <c r="XF4586" s="151"/>
      <c r="XG4586" s="151"/>
      <c r="XH4586" s="151"/>
      <c r="XI4586" s="151"/>
      <c r="XJ4586" s="151"/>
      <c r="XK4586" s="151"/>
      <c r="XL4586" s="151"/>
      <c r="XM4586" s="151"/>
      <c r="XN4586" s="151"/>
      <c r="XO4586" s="151"/>
      <c r="XP4586" s="151"/>
      <c r="XQ4586" s="151"/>
      <c r="XR4586" s="151"/>
      <c r="XS4586" s="151"/>
      <c r="XT4586" s="151"/>
      <c r="XU4586" s="151"/>
      <c r="XV4586" s="151"/>
      <c r="XW4586" s="151"/>
      <c r="XX4586" s="151"/>
      <c r="XY4586" s="151"/>
      <c r="XZ4586" s="151"/>
      <c r="YA4586" s="151"/>
      <c r="YB4586" s="151"/>
      <c r="YC4586" s="151"/>
      <c r="YD4586" s="151"/>
      <c r="YE4586" s="151"/>
      <c r="YF4586" s="151"/>
      <c r="YG4586" s="151"/>
      <c r="YH4586" s="151"/>
      <c r="YI4586" s="151"/>
      <c r="YJ4586" s="151"/>
      <c r="YK4586" s="151"/>
      <c r="YL4586" s="151"/>
      <c r="YM4586" s="151"/>
      <c r="YN4586" s="151"/>
      <c r="YO4586" s="151"/>
      <c r="YP4586" s="151"/>
      <c r="YQ4586" s="151"/>
      <c r="YR4586" s="151"/>
      <c r="YS4586" s="151"/>
      <c r="YT4586" s="151"/>
      <c r="YU4586" s="151"/>
      <c r="YV4586" s="151"/>
      <c r="YW4586" s="151"/>
      <c r="YX4586" s="151"/>
      <c r="YY4586" s="151"/>
      <c r="YZ4586" s="151"/>
      <c r="ZA4586" s="151"/>
      <c r="ZB4586" s="151"/>
      <c r="ZC4586" s="151"/>
      <c r="ZD4586" s="151"/>
      <c r="ZE4586" s="151"/>
      <c r="ZF4586" s="151"/>
      <c r="ZG4586" s="151"/>
      <c r="ZH4586" s="151"/>
      <c r="ZI4586" s="151"/>
      <c r="ZJ4586" s="151"/>
      <c r="ZK4586" s="151"/>
      <c r="ZL4586" s="151"/>
      <c r="ZM4586" s="151"/>
      <c r="ZN4586" s="151"/>
      <c r="ZO4586" s="151"/>
      <c r="ZP4586" s="151"/>
      <c r="ZQ4586" s="151"/>
      <c r="ZR4586" s="151"/>
      <c r="ZS4586" s="151"/>
      <c r="ZT4586" s="151"/>
      <c r="ZU4586" s="151"/>
      <c r="ZV4586" s="151"/>
      <c r="ZW4586" s="151"/>
      <c r="ZX4586" s="151"/>
      <c r="ZY4586" s="151"/>
      <c r="ZZ4586" s="151"/>
      <c r="AAA4586" s="151"/>
      <c r="AAB4586" s="151"/>
      <c r="AAC4586" s="151"/>
      <c r="AAD4586" s="151"/>
      <c r="AAE4586" s="151"/>
      <c r="AAF4586" s="151"/>
      <c r="AAG4586" s="151"/>
      <c r="AAH4586" s="151"/>
      <c r="AAI4586" s="151"/>
      <c r="AAJ4586" s="151"/>
      <c r="AAK4586" s="151"/>
      <c r="AAL4586" s="151"/>
      <c r="AAM4586" s="151"/>
      <c r="AAN4586" s="151"/>
      <c r="AAO4586" s="151"/>
      <c r="AAP4586" s="151"/>
      <c r="AAQ4586" s="151"/>
      <c r="AAR4586" s="151"/>
      <c r="AAS4586" s="151"/>
      <c r="AAT4586" s="151"/>
      <c r="AAU4586" s="151"/>
      <c r="AAV4586" s="151"/>
      <c r="AAW4586" s="151"/>
      <c r="AAX4586" s="151"/>
      <c r="AAY4586" s="151"/>
      <c r="AAZ4586" s="151"/>
      <c r="ABA4586" s="151"/>
      <c r="ABB4586" s="151"/>
      <c r="ABC4586" s="151"/>
      <c r="ABD4586" s="151"/>
      <c r="ABE4586" s="151"/>
      <c r="ABF4586" s="151"/>
      <c r="ABG4586" s="151"/>
      <c r="ABH4586" s="151"/>
      <c r="ABI4586" s="151"/>
      <c r="ABJ4586" s="151"/>
      <c r="ABK4586" s="151"/>
      <c r="ABL4586" s="151"/>
      <c r="ABM4586" s="151"/>
      <c r="ABN4586" s="151"/>
      <c r="ABO4586" s="151"/>
      <c r="ABP4586" s="151"/>
      <c r="ABQ4586" s="151"/>
      <c r="ABR4586" s="151"/>
      <c r="ABS4586" s="151"/>
      <c r="ABT4586" s="151"/>
      <c r="ABU4586" s="151"/>
      <c r="ABV4586" s="151"/>
      <c r="ABW4586" s="151"/>
      <c r="ABX4586" s="151"/>
      <c r="ABY4586" s="151"/>
      <c r="ABZ4586" s="151"/>
      <c r="ACA4586" s="151"/>
      <c r="ACB4586" s="151"/>
      <c r="ACC4586" s="151"/>
      <c r="ACD4586" s="151"/>
      <c r="ACE4586" s="151"/>
      <c r="ACF4586" s="151"/>
      <c r="ACG4586" s="151"/>
      <c r="ACH4586" s="151"/>
      <c r="ACI4586" s="151"/>
      <c r="ACJ4586" s="151"/>
      <c r="ACK4586" s="151"/>
      <c r="ACL4586" s="151"/>
      <c r="ACM4586" s="151"/>
      <c r="ACN4586" s="151"/>
      <c r="ACO4586" s="151"/>
      <c r="ACP4586" s="151"/>
      <c r="ACQ4586" s="151"/>
      <c r="ACR4586" s="151"/>
      <c r="ACS4586" s="151"/>
      <c r="ACT4586" s="151"/>
      <c r="ACU4586" s="151"/>
      <c r="ACV4586" s="151"/>
      <c r="ACW4586" s="151"/>
      <c r="ACX4586" s="151"/>
      <c r="ACY4586" s="151"/>
      <c r="ACZ4586" s="151"/>
      <c r="ADA4586" s="151"/>
      <c r="ADB4586" s="151"/>
      <c r="ADC4586" s="151"/>
      <c r="ADD4586" s="151"/>
      <c r="ADE4586" s="151"/>
      <c r="ADF4586" s="151"/>
      <c r="ADG4586" s="151"/>
      <c r="ADH4586" s="151"/>
      <c r="ADI4586" s="151"/>
      <c r="ADJ4586" s="151"/>
      <c r="ADK4586" s="151"/>
      <c r="ADL4586" s="151"/>
      <c r="ADM4586" s="151"/>
      <c r="ADN4586" s="151"/>
      <c r="ADO4586" s="151"/>
      <c r="ADP4586" s="151"/>
      <c r="ADQ4586" s="151"/>
      <c r="ADR4586" s="151"/>
      <c r="ADS4586" s="151"/>
      <c r="ADT4586" s="151"/>
      <c r="ADU4586" s="151"/>
      <c r="ADV4586" s="151"/>
      <c r="ADW4586" s="151"/>
      <c r="ADX4586" s="151"/>
      <c r="ADY4586" s="151"/>
      <c r="ADZ4586" s="151"/>
      <c r="AEA4586" s="151"/>
      <c r="AEB4586" s="151"/>
      <c r="AEC4586" s="151"/>
      <c r="AED4586" s="151"/>
      <c r="AEE4586" s="151"/>
      <c r="AEF4586" s="151"/>
      <c r="AEG4586" s="151"/>
      <c r="AEH4586" s="151"/>
      <c r="AEI4586" s="151"/>
      <c r="AEJ4586" s="151"/>
      <c r="AEK4586" s="151"/>
      <c r="AEL4586" s="151"/>
      <c r="AEM4586" s="151"/>
      <c r="AEN4586" s="151"/>
      <c r="AEO4586" s="151"/>
      <c r="AEP4586" s="151"/>
      <c r="AEQ4586" s="151"/>
      <c r="AER4586" s="151"/>
      <c r="AES4586" s="151"/>
      <c r="AET4586" s="151"/>
      <c r="AEU4586" s="151"/>
      <c r="AEV4586" s="151"/>
      <c r="AEW4586" s="151"/>
      <c r="AEX4586" s="151"/>
      <c r="AEY4586" s="151"/>
      <c r="AEZ4586" s="151"/>
      <c r="AFA4586" s="151"/>
      <c r="AFB4586" s="151"/>
      <c r="AFC4586" s="151"/>
      <c r="AFD4586" s="151"/>
      <c r="AFE4586" s="151"/>
      <c r="AFF4586" s="151"/>
      <c r="AFG4586" s="151"/>
      <c r="AFH4586" s="151"/>
      <c r="AFI4586" s="151"/>
      <c r="AFJ4586" s="151"/>
      <c r="AFK4586" s="151"/>
      <c r="AFL4586" s="151"/>
      <c r="AFM4586" s="151"/>
      <c r="AFN4586" s="151"/>
      <c r="AFO4586" s="151"/>
      <c r="AFP4586" s="151"/>
      <c r="AFQ4586" s="151"/>
      <c r="AFR4586" s="151"/>
      <c r="AFS4586" s="151"/>
      <c r="AFT4586" s="151"/>
      <c r="AFU4586" s="151"/>
      <c r="AFV4586" s="151"/>
      <c r="AFW4586" s="151"/>
      <c r="AFX4586" s="151"/>
      <c r="AFY4586" s="151"/>
      <c r="AFZ4586" s="151"/>
      <c r="AGA4586" s="151"/>
      <c r="AGB4586" s="151"/>
      <c r="AGC4586" s="151"/>
      <c r="AGD4586" s="151"/>
      <c r="AGE4586" s="151"/>
      <c r="AGF4586" s="151"/>
      <c r="AGG4586" s="151"/>
      <c r="AGH4586" s="151"/>
      <c r="AGI4586" s="151"/>
      <c r="AGJ4586" s="151"/>
      <c r="AGK4586" s="151"/>
      <c r="AGL4586" s="151"/>
      <c r="AGM4586" s="151"/>
      <c r="AGN4586" s="151"/>
      <c r="AGO4586" s="151"/>
      <c r="AGP4586" s="151"/>
      <c r="AGQ4586" s="151"/>
      <c r="AGR4586" s="151"/>
      <c r="AGS4586" s="151"/>
      <c r="AGT4586" s="151"/>
      <c r="AGU4586" s="151"/>
      <c r="AGV4586" s="151"/>
      <c r="AGW4586" s="151"/>
      <c r="AGX4586" s="151"/>
      <c r="AGY4586" s="151"/>
      <c r="AGZ4586" s="151"/>
      <c r="AHA4586" s="151"/>
      <c r="AHB4586" s="151"/>
      <c r="AHC4586" s="151"/>
      <c r="AHD4586" s="151"/>
      <c r="AHE4586" s="151"/>
      <c r="AHF4586" s="151"/>
      <c r="AHG4586" s="151"/>
      <c r="AHH4586" s="151"/>
      <c r="AHI4586" s="151"/>
      <c r="AHJ4586" s="151"/>
      <c r="AHK4586" s="151"/>
      <c r="AHL4586" s="151"/>
      <c r="AHM4586" s="151"/>
      <c r="AHN4586" s="151"/>
      <c r="AHO4586" s="151"/>
      <c r="AHP4586" s="151"/>
      <c r="AHQ4586" s="151"/>
      <c r="AHR4586" s="151"/>
      <c r="AHS4586" s="151"/>
      <c r="AHT4586" s="151"/>
      <c r="AHU4586" s="151"/>
      <c r="AHV4586" s="151"/>
      <c r="AHW4586" s="151"/>
      <c r="AHX4586" s="151"/>
      <c r="AHY4586" s="151"/>
      <c r="AHZ4586" s="151"/>
      <c r="AIA4586" s="151"/>
      <c r="AIB4586" s="151"/>
      <c r="AIC4586" s="151"/>
      <c r="AID4586" s="151"/>
      <c r="AIE4586" s="151"/>
      <c r="AIF4586" s="151"/>
      <c r="AIG4586" s="151"/>
      <c r="AIH4586" s="151"/>
      <c r="AII4586" s="151"/>
      <c r="AIJ4586" s="151"/>
      <c r="AIK4586" s="151"/>
      <c r="AIL4586" s="151"/>
      <c r="AIM4586" s="151"/>
      <c r="AIN4586" s="151"/>
      <c r="AIO4586" s="151"/>
      <c r="AIP4586" s="151"/>
      <c r="AIQ4586" s="151"/>
      <c r="AIR4586" s="151"/>
      <c r="AIS4586" s="151"/>
      <c r="AIT4586" s="151"/>
      <c r="AIU4586" s="151"/>
      <c r="AIV4586" s="151"/>
      <c r="AIW4586" s="151"/>
      <c r="AIX4586" s="151"/>
      <c r="AIY4586" s="151"/>
      <c r="AIZ4586" s="151"/>
      <c r="AJA4586" s="151"/>
      <c r="AJB4586" s="151"/>
      <c r="AJC4586" s="151"/>
      <c r="AJD4586" s="151"/>
      <c r="AJE4586" s="151"/>
      <c r="AJF4586" s="151"/>
      <c r="AJG4586" s="151"/>
      <c r="AJH4586" s="151"/>
      <c r="AJI4586" s="151"/>
      <c r="AJJ4586" s="151"/>
      <c r="AJK4586" s="151"/>
      <c r="AJL4586" s="151"/>
      <c r="AJM4586" s="151"/>
      <c r="AJN4586" s="151"/>
      <c r="AJO4586" s="151"/>
      <c r="AJP4586" s="151"/>
      <c r="AJQ4586" s="151"/>
      <c r="AJR4586" s="151"/>
      <c r="AJS4586" s="151"/>
      <c r="AJT4586" s="151"/>
      <c r="AJU4586" s="151"/>
      <c r="AJV4586" s="151"/>
      <c r="AJW4586" s="151"/>
      <c r="AJX4586" s="151"/>
      <c r="AJY4586" s="151"/>
      <c r="AJZ4586" s="151"/>
      <c r="AKA4586" s="151"/>
      <c r="AKB4586" s="151"/>
      <c r="AKC4586" s="151"/>
      <c r="AKD4586" s="151"/>
      <c r="AKE4586" s="151"/>
      <c r="AKF4586" s="151"/>
      <c r="AKG4586" s="151"/>
      <c r="AKH4586" s="151"/>
      <c r="AKI4586" s="151"/>
      <c r="AKJ4586" s="151"/>
      <c r="AKK4586" s="151"/>
      <c r="AKL4586" s="151"/>
      <c r="AKM4586" s="151"/>
      <c r="AKN4586" s="151"/>
      <c r="AKO4586" s="151"/>
      <c r="AKP4586" s="151"/>
      <c r="AKQ4586" s="151"/>
      <c r="AKR4586" s="151"/>
      <c r="AKS4586" s="151"/>
      <c r="AKT4586" s="151"/>
      <c r="AKU4586" s="151"/>
      <c r="AKV4586" s="151"/>
      <c r="AKW4586" s="151"/>
      <c r="AKX4586" s="151"/>
      <c r="AKY4586" s="151"/>
      <c r="AKZ4586" s="151"/>
      <c r="ALA4586" s="151"/>
      <c r="ALB4586" s="151"/>
      <c r="ALC4586" s="151"/>
      <c r="ALD4586" s="151"/>
      <c r="ALE4586" s="151"/>
      <c r="ALF4586" s="151"/>
      <c r="ALG4586" s="151"/>
      <c r="ALH4586" s="151"/>
      <c r="ALI4586" s="151"/>
      <c r="ALJ4586" s="151"/>
      <c r="ALK4586" s="151"/>
      <c r="ALL4586" s="151"/>
      <c r="ALM4586" s="151"/>
      <c r="ALN4586" s="151"/>
      <c r="ALO4586" s="151"/>
      <c r="ALP4586" s="151"/>
      <c r="ALQ4586" s="151"/>
      <c r="ALR4586" s="151"/>
      <c r="ALS4586" s="151"/>
      <c r="ALT4586" s="151"/>
      <c r="ALU4586" s="151"/>
      <c r="ALV4586" s="151"/>
      <c r="ALW4586" s="151"/>
      <c r="ALX4586" s="151"/>
      <c r="ALY4586" s="151"/>
      <c r="ALZ4586" s="151"/>
      <c r="AMA4586" s="151"/>
      <c r="AMB4586" s="151"/>
      <c r="AMC4586" s="151"/>
      <c r="AMD4586" s="151"/>
      <c r="AME4586" s="151"/>
      <c r="AMF4586" s="151"/>
      <c r="AMG4586" s="151"/>
      <c r="AMH4586" s="151"/>
      <c r="AMI4586" s="151"/>
      <c r="AMJ4586" s="151"/>
      <c r="AMK4586" s="151"/>
      <c r="AML4586" s="151"/>
      <c r="AMM4586" s="151"/>
      <c r="AMN4586" s="151"/>
      <c r="AMO4586" s="151"/>
      <c r="AMP4586" s="151"/>
      <c r="AMQ4586" s="151"/>
      <c r="AMR4586" s="151"/>
      <c r="AMS4586" s="151"/>
      <c r="AMT4586" s="151"/>
      <c r="AMU4586" s="151"/>
      <c r="AMV4586" s="151"/>
      <c r="AMW4586" s="151"/>
      <c r="AMX4586" s="151"/>
      <c r="AMY4586" s="151"/>
      <c r="AMZ4586" s="151"/>
      <c r="ANA4586" s="151"/>
      <c r="ANB4586" s="151"/>
      <c r="ANC4586" s="151"/>
      <c r="AND4586" s="151"/>
      <c r="ANE4586" s="151"/>
      <c r="ANF4586" s="151"/>
      <c r="ANG4586" s="151"/>
      <c r="ANH4586" s="151"/>
      <c r="ANI4586" s="151"/>
      <c r="ANJ4586" s="151"/>
      <c r="ANK4586" s="151"/>
      <c r="ANL4586" s="151"/>
      <c r="ANM4586" s="151"/>
      <c r="ANN4586" s="151"/>
      <c r="ANO4586" s="151"/>
      <c r="ANP4586" s="151"/>
      <c r="ANQ4586" s="151"/>
      <c r="ANR4586" s="151"/>
      <c r="ANS4586" s="151"/>
      <c r="ANT4586" s="151"/>
      <c r="ANU4586" s="151"/>
      <c r="ANV4586" s="151"/>
      <c r="ANW4586" s="151"/>
      <c r="ANX4586" s="151"/>
      <c r="ANY4586" s="151"/>
      <c r="ANZ4586" s="151"/>
      <c r="AOA4586" s="151"/>
      <c r="AOB4586" s="151"/>
      <c r="AOC4586" s="151"/>
      <c r="AOD4586" s="151"/>
      <c r="AOE4586" s="151"/>
      <c r="AOF4586" s="151"/>
      <c r="AOG4586" s="151"/>
      <c r="AOH4586" s="151"/>
      <c r="AOI4586" s="151"/>
      <c r="AOJ4586" s="151"/>
      <c r="AOK4586" s="151"/>
      <c r="AOL4586" s="151"/>
      <c r="AOM4586" s="151"/>
      <c r="AON4586" s="151"/>
      <c r="AOO4586" s="151"/>
      <c r="AOP4586" s="151"/>
      <c r="AOQ4586" s="151"/>
      <c r="AOR4586" s="151"/>
      <c r="AOS4586" s="151"/>
      <c r="AOT4586" s="151"/>
      <c r="AOU4586" s="151"/>
      <c r="AOV4586" s="151"/>
      <c r="AOW4586" s="151"/>
      <c r="AOX4586" s="151"/>
      <c r="AOY4586" s="151"/>
      <c r="AOZ4586" s="151"/>
      <c r="APA4586" s="151"/>
      <c r="APB4586" s="151"/>
      <c r="APC4586" s="151"/>
      <c r="APD4586" s="151"/>
      <c r="APE4586" s="151"/>
      <c r="APF4586" s="151"/>
      <c r="APG4586" s="151"/>
      <c r="APH4586" s="151"/>
      <c r="API4586" s="151"/>
      <c r="APJ4586" s="151"/>
      <c r="APK4586" s="151"/>
      <c r="APL4586" s="151"/>
      <c r="APM4586" s="151"/>
      <c r="APN4586" s="151"/>
      <c r="APO4586" s="151"/>
      <c r="APP4586" s="151"/>
      <c r="APQ4586" s="151"/>
      <c r="APR4586" s="151"/>
      <c r="APS4586" s="151"/>
      <c r="APT4586" s="151"/>
      <c r="APU4586" s="151"/>
      <c r="APV4586" s="151"/>
      <c r="APW4586" s="151"/>
      <c r="APX4586" s="151"/>
      <c r="APY4586" s="151"/>
      <c r="APZ4586" s="151"/>
      <c r="AQA4586" s="151"/>
      <c r="AQB4586" s="151"/>
      <c r="AQC4586" s="151"/>
      <c r="AQD4586" s="151"/>
      <c r="AQE4586" s="151"/>
      <c r="AQF4586" s="151"/>
      <c r="AQG4586" s="151"/>
      <c r="AQH4586" s="151"/>
      <c r="AQI4586" s="151"/>
      <c r="AQJ4586" s="151"/>
      <c r="AQK4586" s="151"/>
      <c r="AQL4586" s="151"/>
      <c r="AQM4586" s="151"/>
      <c r="AQN4586" s="151"/>
      <c r="AQO4586" s="151"/>
      <c r="AQP4586" s="151"/>
      <c r="AQQ4586" s="151"/>
      <c r="AQR4586" s="151"/>
      <c r="AQS4586" s="151"/>
      <c r="AQT4586" s="151"/>
      <c r="AQU4586" s="151"/>
      <c r="AQV4586" s="151"/>
      <c r="AQW4586" s="151"/>
      <c r="AQX4586" s="151"/>
      <c r="AQY4586" s="151"/>
      <c r="AQZ4586" s="151"/>
      <c r="ARA4586" s="151"/>
      <c r="ARB4586" s="151"/>
      <c r="ARC4586" s="151"/>
      <c r="ARD4586" s="151"/>
      <c r="ARE4586" s="151"/>
      <c r="ARF4586" s="151"/>
      <c r="ARG4586" s="151"/>
      <c r="ARH4586" s="151"/>
      <c r="ARI4586" s="151"/>
      <c r="ARJ4586" s="151"/>
      <c r="ARK4586" s="151"/>
      <c r="ARL4586" s="151"/>
      <c r="ARM4586" s="151"/>
      <c r="ARN4586" s="151"/>
      <c r="ARO4586" s="151"/>
      <c r="ARP4586" s="151"/>
      <c r="ARQ4586" s="151"/>
      <c r="ARR4586" s="151"/>
      <c r="ARS4586" s="151"/>
      <c r="ART4586" s="151"/>
      <c r="ARU4586" s="151"/>
      <c r="ARV4586" s="151"/>
      <c r="ARW4586" s="151"/>
      <c r="ARX4586" s="151"/>
      <c r="ARY4586" s="151"/>
      <c r="ARZ4586" s="151"/>
      <c r="ASA4586" s="151"/>
      <c r="ASB4586" s="151"/>
      <c r="ASC4586" s="151"/>
      <c r="ASD4586" s="151"/>
      <c r="ASE4586" s="151"/>
      <c r="ASF4586" s="151"/>
      <c r="ASG4586" s="151"/>
      <c r="ASH4586" s="151"/>
      <c r="ASI4586" s="151"/>
      <c r="ASJ4586" s="151"/>
      <c r="ASK4586" s="151"/>
      <c r="ASL4586" s="151"/>
      <c r="ASM4586" s="151"/>
      <c r="ASN4586" s="151"/>
      <c r="ASO4586" s="151"/>
      <c r="ASP4586" s="151"/>
      <c r="ASQ4586" s="151"/>
      <c r="ASR4586" s="151"/>
      <c r="ASS4586" s="151"/>
      <c r="AST4586" s="151"/>
      <c r="ASU4586" s="151"/>
      <c r="ASV4586" s="151"/>
      <c r="ASW4586" s="151"/>
      <c r="ASX4586" s="151"/>
      <c r="ASY4586" s="151"/>
      <c r="ASZ4586" s="151"/>
      <c r="ATA4586" s="151"/>
      <c r="ATB4586" s="151"/>
      <c r="ATC4586" s="151"/>
      <c r="ATD4586" s="151"/>
      <c r="ATE4586" s="151"/>
      <c r="ATF4586" s="151"/>
      <c r="ATG4586" s="151"/>
      <c r="ATH4586" s="151"/>
      <c r="ATI4586" s="151"/>
      <c r="ATJ4586" s="151"/>
      <c r="ATK4586" s="151"/>
      <c r="ATL4586" s="151"/>
      <c r="ATM4586" s="151"/>
      <c r="ATN4586" s="151"/>
      <c r="ATO4586" s="151"/>
      <c r="ATP4586" s="151"/>
      <c r="ATQ4586" s="151"/>
      <c r="ATR4586" s="151"/>
      <c r="ATS4586" s="151"/>
      <c r="ATT4586" s="151"/>
      <c r="ATU4586" s="151"/>
      <c r="ATV4586" s="151"/>
      <c r="ATW4586" s="151"/>
      <c r="ATX4586" s="151"/>
      <c r="ATY4586" s="151"/>
      <c r="ATZ4586" s="151"/>
      <c r="AUA4586" s="151"/>
      <c r="AUB4586" s="151"/>
      <c r="AUC4586" s="151"/>
      <c r="AUD4586" s="151"/>
      <c r="AUE4586" s="151"/>
      <c r="AUF4586" s="151"/>
      <c r="AUG4586" s="151"/>
      <c r="AUH4586" s="151"/>
      <c r="AUI4586" s="151"/>
      <c r="AUJ4586" s="151"/>
      <c r="AUK4586" s="151"/>
      <c r="AUL4586" s="151"/>
      <c r="AUM4586" s="151"/>
      <c r="AUN4586" s="151"/>
      <c r="AUO4586" s="151"/>
      <c r="AUP4586" s="151"/>
      <c r="AUQ4586" s="151"/>
      <c r="AUR4586" s="151"/>
      <c r="AUS4586" s="151"/>
      <c r="AUT4586" s="151"/>
      <c r="AUU4586" s="151"/>
      <c r="AUV4586" s="151"/>
      <c r="AUW4586" s="151"/>
      <c r="AUX4586" s="151"/>
      <c r="AUY4586" s="151"/>
      <c r="AUZ4586" s="151"/>
      <c r="AVA4586" s="151"/>
      <c r="AVB4586" s="151"/>
      <c r="AVC4586" s="151"/>
      <c r="AVD4586" s="151"/>
      <c r="AVE4586" s="151"/>
      <c r="AVF4586" s="151"/>
      <c r="AVG4586" s="151"/>
      <c r="AVH4586" s="151"/>
      <c r="AVI4586" s="151"/>
      <c r="AVJ4586" s="151"/>
      <c r="AVK4586" s="151"/>
      <c r="AVL4586" s="151"/>
      <c r="AVM4586" s="151"/>
      <c r="AVN4586" s="151"/>
      <c r="AVO4586" s="151"/>
      <c r="AVP4586" s="151"/>
      <c r="AVQ4586" s="151"/>
      <c r="AVR4586" s="151"/>
      <c r="AVS4586" s="151"/>
      <c r="AVT4586" s="151"/>
      <c r="AVU4586" s="151"/>
      <c r="AVV4586" s="151"/>
      <c r="AVW4586" s="151"/>
      <c r="AVX4586" s="151"/>
      <c r="AVY4586" s="151"/>
      <c r="AVZ4586" s="151"/>
      <c r="AWA4586" s="151"/>
      <c r="AWB4586" s="151"/>
      <c r="AWC4586" s="151"/>
      <c r="AWD4586" s="151"/>
      <c r="AWE4586" s="151"/>
      <c r="AWF4586" s="151"/>
      <c r="AWG4586" s="151"/>
      <c r="AWH4586" s="151"/>
      <c r="AWI4586" s="151"/>
      <c r="AWJ4586" s="151"/>
      <c r="AWK4586" s="151"/>
      <c r="AWL4586" s="151"/>
      <c r="AWM4586" s="151"/>
      <c r="AWN4586" s="151"/>
      <c r="AWO4586" s="151"/>
      <c r="AWP4586" s="151"/>
      <c r="AWQ4586" s="151"/>
      <c r="AWR4586" s="151"/>
      <c r="AWS4586" s="151"/>
      <c r="AWT4586" s="151"/>
      <c r="AWU4586" s="151"/>
      <c r="AWV4586" s="151"/>
      <c r="AWW4586" s="151"/>
      <c r="AWX4586" s="151"/>
      <c r="AWY4586" s="151"/>
      <c r="AWZ4586" s="151"/>
      <c r="AXA4586" s="151"/>
      <c r="AXB4586" s="151"/>
      <c r="AXC4586" s="151"/>
      <c r="AXD4586" s="151"/>
      <c r="AXE4586" s="151"/>
      <c r="AXF4586" s="151"/>
      <c r="AXG4586" s="151"/>
      <c r="AXH4586" s="151"/>
      <c r="AXI4586" s="151"/>
      <c r="AXJ4586" s="151"/>
      <c r="AXK4586" s="151"/>
      <c r="AXL4586" s="151"/>
      <c r="AXM4586" s="151"/>
      <c r="AXN4586" s="151"/>
      <c r="AXO4586" s="151"/>
      <c r="AXP4586" s="151"/>
      <c r="AXQ4586" s="151"/>
      <c r="AXR4586" s="151"/>
      <c r="AXS4586" s="151"/>
      <c r="AXT4586" s="151"/>
      <c r="AXU4586" s="151"/>
      <c r="AXV4586" s="151"/>
      <c r="AXW4586" s="151"/>
      <c r="AXX4586" s="151"/>
      <c r="AXY4586" s="151"/>
      <c r="AXZ4586" s="151"/>
      <c r="AYA4586" s="151"/>
      <c r="AYB4586" s="151"/>
      <c r="AYC4586" s="151"/>
      <c r="AYD4586" s="151"/>
      <c r="AYE4586" s="151"/>
      <c r="AYF4586" s="151"/>
      <c r="AYG4586" s="151"/>
      <c r="AYH4586" s="151"/>
      <c r="AYI4586" s="151"/>
      <c r="AYJ4586" s="151"/>
      <c r="AYK4586" s="151"/>
      <c r="AYL4586" s="151"/>
      <c r="AYM4586" s="151"/>
      <c r="AYN4586" s="151"/>
      <c r="AYO4586" s="151"/>
      <c r="AYP4586" s="151"/>
      <c r="AYQ4586" s="151"/>
      <c r="AYR4586" s="151"/>
      <c r="AYS4586" s="151"/>
      <c r="AYT4586" s="151"/>
      <c r="AYU4586" s="151"/>
      <c r="AYV4586" s="151"/>
      <c r="AYW4586" s="151"/>
      <c r="AYX4586" s="151"/>
      <c r="AYY4586" s="151"/>
      <c r="AYZ4586" s="151"/>
      <c r="AZA4586" s="151"/>
      <c r="AZB4586" s="151"/>
      <c r="AZC4586" s="151"/>
      <c r="AZD4586" s="151"/>
      <c r="AZE4586" s="151"/>
      <c r="AZF4586" s="151"/>
      <c r="AZG4586" s="151"/>
      <c r="AZH4586" s="151"/>
      <c r="AZI4586" s="151"/>
      <c r="AZJ4586" s="151"/>
      <c r="AZK4586" s="151"/>
      <c r="AZL4586" s="151"/>
      <c r="AZM4586" s="151"/>
      <c r="AZN4586" s="151"/>
      <c r="AZO4586" s="151"/>
      <c r="AZP4586" s="151"/>
      <c r="AZQ4586" s="151"/>
      <c r="AZR4586" s="151"/>
      <c r="AZS4586" s="151"/>
      <c r="AZT4586" s="151"/>
      <c r="AZU4586" s="151"/>
      <c r="AZV4586" s="151"/>
      <c r="AZW4586" s="151"/>
      <c r="AZX4586" s="151"/>
      <c r="AZY4586" s="151"/>
      <c r="AZZ4586" s="151"/>
      <c r="BAA4586" s="151"/>
      <c r="BAB4586" s="151"/>
      <c r="BAC4586" s="151"/>
      <c r="BAD4586" s="151"/>
      <c r="BAE4586" s="151"/>
      <c r="BAF4586" s="151"/>
      <c r="BAG4586" s="151"/>
      <c r="BAH4586" s="151"/>
      <c r="BAI4586" s="151"/>
      <c r="BAJ4586" s="151"/>
      <c r="BAK4586" s="151"/>
      <c r="BAL4586" s="151"/>
      <c r="BAM4586" s="151"/>
      <c r="BAN4586" s="151"/>
      <c r="BAO4586" s="151"/>
      <c r="BAP4586" s="151"/>
      <c r="BAQ4586" s="151"/>
      <c r="BAR4586" s="151"/>
      <c r="BAS4586" s="151"/>
      <c r="BAT4586" s="151"/>
      <c r="BAU4586" s="151"/>
      <c r="BAV4586" s="151"/>
      <c r="BAW4586" s="151"/>
      <c r="BAX4586" s="151"/>
      <c r="BAY4586" s="151"/>
      <c r="BAZ4586" s="151"/>
      <c r="BBA4586" s="151"/>
      <c r="BBB4586" s="151"/>
      <c r="BBC4586" s="151"/>
      <c r="BBD4586" s="151"/>
      <c r="BBE4586" s="151"/>
      <c r="BBF4586" s="151"/>
      <c r="BBG4586" s="151"/>
      <c r="BBH4586" s="151"/>
      <c r="BBI4586" s="151"/>
      <c r="BBJ4586" s="151"/>
      <c r="BBK4586" s="151"/>
      <c r="BBL4586" s="151"/>
      <c r="BBM4586" s="151"/>
      <c r="BBN4586" s="151"/>
      <c r="BBO4586" s="151"/>
      <c r="BBP4586" s="151"/>
      <c r="BBQ4586" s="151"/>
      <c r="BBR4586" s="151"/>
      <c r="BBS4586" s="151"/>
      <c r="BBT4586" s="151"/>
      <c r="BBU4586" s="151"/>
      <c r="BBV4586" s="151"/>
      <c r="BBW4586" s="151"/>
      <c r="BBX4586" s="151"/>
      <c r="BBY4586" s="151"/>
      <c r="BBZ4586" s="151"/>
      <c r="BCA4586" s="151"/>
      <c r="BCB4586" s="151"/>
      <c r="BCC4586" s="151"/>
      <c r="BCD4586" s="151"/>
      <c r="BCE4586" s="151"/>
      <c r="BCF4586" s="151"/>
      <c r="BCG4586" s="151"/>
      <c r="BCH4586" s="151"/>
      <c r="BCI4586" s="151"/>
      <c r="BCJ4586" s="151"/>
      <c r="BCK4586" s="151"/>
      <c r="BCL4586" s="151"/>
      <c r="BCM4586" s="151"/>
      <c r="BCN4586" s="151"/>
      <c r="BCO4586" s="151"/>
      <c r="BCP4586" s="151"/>
      <c r="BCQ4586" s="151"/>
      <c r="BCR4586" s="151"/>
      <c r="BCS4586" s="151"/>
      <c r="BCT4586" s="151"/>
      <c r="BCU4586" s="151"/>
      <c r="BCV4586" s="151"/>
      <c r="BCW4586" s="151"/>
      <c r="BCX4586" s="151"/>
      <c r="BCY4586" s="151"/>
      <c r="BCZ4586" s="151"/>
      <c r="BDA4586" s="151"/>
      <c r="BDB4586" s="151"/>
      <c r="BDC4586" s="151"/>
      <c r="BDD4586" s="151"/>
      <c r="BDE4586" s="151"/>
      <c r="BDF4586" s="151"/>
      <c r="BDG4586" s="151"/>
      <c r="BDH4586" s="151"/>
      <c r="BDI4586" s="151"/>
      <c r="BDJ4586" s="151"/>
      <c r="BDK4586" s="151"/>
      <c r="BDL4586" s="151"/>
      <c r="BDM4586" s="151"/>
      <c r="BDN4586" s="151"/>
      <c r="BDO4586" s="151"/>
      <c r="BDP4586" s="151"/>
      <c r="BDQ4586" s="151"/>
      <c r="BDR4586" s="151"/>
      <c r="BDS4586" s="151"/>
      <c r="BDT4586" s="151"/>
      <c r="BDU4586" s="151"/>
      <c r="BDV4586" s="151"/>
      <c r="BDW4586" s="151"/>
      <c r="BDX4586" s="151"/>
      <c r="BDY4586" s="151"/>
      <c r="BDZ4586" s="151"/>
      <c r="BEA4586" s="151"/>
      <c r="BEB4586" s="151"/>
      <c r="BEC4586" s="151"/>
      <c r="BED4586" s="151"/>
      <c r="BEE4586" s="151"/>
      <c r="BEF4586" s="151"/>
      <c r="BEG4586" s="151"/>
      <c r="BEH4586" s="151"/>
      <c r="BEI4586" s="151"/>
      <c r="BEJ4586" s="151"/>
      <c r="BEK4586" s="151"/>
      <c r="BEL4586" s="151"/>
      <c r="BEM4586" s="151"/>
      <c r="BEN4586" s="151"/>
      <c r="BEO4586" s="151"/>
      <c r="BEP4586" s="151"/>
      <c r="BEQ4586" s="151"/>
      <c r="BER4586" s="151"/>
      <c r="BES4586" s="151"/>
      <c r="BET4586" s="151"/>
      <c r="BEU4586" s="151"/>
      <c r="BEV4586" s="151"/>
      <c r="BEW4586" s="151"/>
      <c r="BEX4586" s="151"/>
      <c r="BEY4586" s="151"/>
      <c r="BEZ4586" s="151"/>
      <c r="BFA4586" s="151"/>
      <c r="BFB4586" s="151"/>
      <c r="BFC4586" s="151"/>
      <c r="BFD4586" s="151"/>
      <c r="BFE4586" s="151"/>
      <c r="BFF4586" s="151"/>
      <c r="BFG4586" s="151"/>
      <c r="BFH4586" s="151"/>
      <c r="BFI4586" s="151"/>
      <c r="BFJ4586" s="151"/>
      <c r="BFK4586" s="151"/>
      <c r="BFL4586" s="151"/>
      <c r="BFM4586" s="151"/>
      <c r="BFN4586" s="151"/>
      <c r="BFO4586" s="151"/>
      <c r="BFP4586" s="151"/>
      <c r="BFQ4586" s="151"/>
      <c r="BFR4586" s="151"/>
      <c r="BFS4586" s="151"/>
      <c r="BFT4586" s="151"/>
      <c r="BFU4586" s="151"/>
      <c r="BFV4586" s="151"/>
      <c r="BFW4586" s="151"/>
      <c r="BFX4586" s="151"/>
      <c r="BFY4586" s="151"/>
      <c r="BFZ4586" s="151"/>
      <c r="BGA4586" s="151"/>
      <c r="BGB4586" s="151"/>
      <c r="BGC4586" s="151"/>
      <c r="BGD4586" s="151"/>
      <c r="BGE4586" s="151"/>
      <c r="BGF4586" s="151"/>
      <c r="BGG4586" s="151"/>
      <c r="BGH4586" s="151"/>
      <c r="BGI4586" s="151"/>
      <c r="BGJ4586" s="151"/>
      <c r="BGK4586" s="151"/>
      <c r="BGL4586" s="151"/>
      <c r="BGM4586" s="151"/>
      <c r="BGN4586" s="151"/>
      <c r="BGO4586" s="151"/>
      <c r="BGP4586" s="151"/>
      <c r="BGQ4586" s="151"/>
      <c r="BGR4586" s="151"/>
      <c r="BGS4586" s="151"/>
      <c r="BGT4586" s="151"/>
      <c r="BGU4586" s="151"/>
      <c r="BGV4586" s="151"/>
      <c r="BGW4586" s="151"/>
      <c r="BGX4586" s="151"/>
      <c r="BGY4586" s="151"/>
      <c r="BGZ4586" s="151"/>
      <c r="BHA4586" s="151"/>
      <c r="BHB4586" s="151"/>
      <c r="BHC4586" s="151"/>
      <c r="BHD4586" s="151"/>
      <c r="BHE4586" s="151"/>
      <c r="BHF4586" s="151"/>
      <c r="BHG4586" s="151"/>
      <c r="BHH4586" s="151"/>
      <c r="BHI4586" s="151"/>
      <c r="BHJ4586" s="151"/>
      <c r="BHK4586" s="151"/>
      <c r="BHL4586" s="151"/>
      <c r="BHM4586" s="151"/>
      <c r="BHN4586" s="151"/>
      <c r="BHO4586" s="151"/>
      <c r="BHP4586" s="151"/>
      <c r="BHQ4586" s="151"/>
      <c r="BHR4586" s="151"/>
      <c r="BHS4586" s="151"/>
      <c r="BHT4586" s="151"/>
      <c r="BHU4586" s="151"/>
      <c r="BHV4586" s="151"/>
      <c r="BHW4586" s="151"/>
      <c r="BHX4586" s="151"/>
      <c r="BHY4586" s="151"/>
      <c r="BHZ4586" s="151"/>
      <c r="BIA4586" s="151"/>
      <c r="BIB4586" s="151"/>
      <c r="BIC4586" s="151"/>
      <c r="BID4586" s="151"/>
      <c r="BIE4586" s="151"/>
      <c r="BIF4586" s="151"/>
      <c r="BIG4586" s="151"/>
      <c r="BIH4586" s="151"/>
      <c r="BII4586" s="151"/>
      <c r="BIJ4586" s="151"/>
      <c r="BIK4586" s="151"/>
      <c r="BIL4586" s="151"/>
      <c r="BIM4586" s="151"/>
      <c r="BIN4586" s="151"/>
      <c r="BIO4586" s="151"/>
      <c r="BIP4586" s="151"/>
      <c r="BIQ4586" s="151"/>
      <c r="BIR4586" s="151"/>
      <c r="BIS4586" s="151"/>
      <c r="BIT4586" s="151"/>
      <c r="BIU4586" s="151"/>
      <c r="BIV4586" s="151"/>
      <c r="BIW4586" s="151"/>
      <c r="BIX4586" s="151"/>
      <c r="BIY4586" s="151"/>
      <c r="BIZ4586" s="151"/>
      <c r="BJA4586" s="151"/>
      <c r="BJB4586" s="151"/>
      <c r="BJC4586" s="151"/>
      <c r="BJD4586" s="151"/>
      <c r="BJE4586" s="151"/>
      <c r="BJF4586" s="151"/>
      <c r="BJG4586" s="151"/>
      <c r="BJH4586" s="151"/>
      <c r="BJI4586" s="151"/>
      <c r="BJJ4586" s="151"/>
      <c r="BJK4586" s="151"/>
      <c r="BJL4586" s="151"/>
      <c r="BJM4586" s="151"/>
      <c r="BJN4586" s="151"/>
      <c r="BJO4586" s="151"/>
      <c r="BJP4586" s="151"/>
      <c r="BJQ4586" s="151"/>
      <c r="BJR4586" s="151"/>
      <c r="BJS4586" s="151"/>
      <c r="BJT4586" s="151"/>
      <c r="BJU4586" s="151"/>
      <c r="BJV4586" s="151"/>
      <c r="BJW4586" s="151"/>
      <c r="BJX4586" s="151"/>
      <c r="BJY4586" s="151"/>
      <c r="BJZ4586" s="151"/>
      <c r="BKA4586" s="151"/>
      <c r="BKB4586" s="151"/>
      <c r="BKC4586" s="151"/>
      <c r="BKD4586" s="151"/>
      <c r="BKE4586" s="151"/>
      <c r="BKF4586" s="151"/>
      <c r="BKG4586" s="151"/>
      <c r="BKH4586" s="151"/>
      <c r="BKI4586" s="151"/>
      <c r="BKJ4586" s="151"/>
      <c r="BKK4586" s="151"/>
      <c r="BKL4586" s="151"/>
      <c r="BKM4586" s="151"/>
      <c r="BKN4586" s="151"/>
      <c r="BKO4586" s="151"/>
      <c r="BKP4586" s="151"/>
      <c r="BKQ4586" s="151"/>
      <c r="BKR4586" s="151"/>
      <c r="BKS4586" s="151"/>
      <c r="BKT4586" s="151"/>
      <c r="BKU4586" s="151"/>
      <c r="BKV4586" s="151"/>
      <c r="BKW4586" s="151"/>
      <c r="BKX4586" s="151"/>
      <c r="BKY4586" s="151"/>
      <c r="BKZ4586" s="151"/>
      <c r="BLA4586" s="151"/>
      <c r="BLB4586" s="151"/>
      <c r="BLC4586" s="151"/>
      <c r="BLD4586" s="151"/>
      <c r="BLE4586" s="151"/>
      <c r="BLF4586" s="151"/>
      <c r="BLG4586" s="151"/>
      <c r="BLH4586" s="151"/>
      <c r="BLI4586" s="151"/>
      <c r="BLJ4586" s="151"/>
      <c r="BLK4586" s="151"/>
      <c r="BLL4586" s="151"/>
      <c r="BLM4586" s="151"/>
      <c r="BLN4586" s="151"/>
      <c r="BLO4586" s="151"/>
      <c r="BLP4586" s="151"/>
      <c r="BLQ4586" s="151"/>
      <c r="BLR4586" s="151"/>
      <c r="BLS4586" s="151"/>
      <c r="BLT4586" s="151"/>
      <c r="BLU4586" s="151"/>
      <c r="BLV4586" s="151"/>
      <c r="BLW4586" s="151"/>
      <c r="BLX4586" s="151"/>
      <c r="BLY4586" s="151"/>
      <c r="BLZ4586" s="151"/>
      <c r="BMA4586" s="151"/>
      <c r="BMB4586" s="151"/>
      <c r="BMC4586" s="151"/>
      <c r="BMD4586" s="151"/>
      <c r="BME4586" s="151"/>
      <c r="BMF4586" s="151"/>
      <c r="BMG4586" s="151"/>
      <c r="BMH4586" s="151"/>
      <c r="BMI4586" s="151"/>
      <c r="BMJ4586" s="151"/>
      <c r="BMK4586" s="151"/>
      <c r="BML4586" s="151"/>
      <c r="BMM4586" s="151"/>
      <c r="BMN4586" s="151"/>
      <c r="BMO4586" s="151"/>
      <c r="BMP4586" s="151"/>
      <c r="BMQ4586" s="151"/>
      <c r="BMR4586" s="151"/>
      <c r="BMS4586" s="151"/>
      <c r="BMT4586" s="151"/>
      <c r="BMU4586" s="151"/>
      <c r="BMV4586" s="151"/>
      <c r="BMW4586" s="151"/>
      <c r="BMX4586" s="151"/>
      <c r="BMY4586" s="151"/>
      <c r="BMZ4586" s="151"/>
      <c r="BNA4586" s="151"/>
      <c r="BNB4586" s="151"/>
      <c r="BNC4586" s="151"/>
      <c r="BND4586" s="151"/>
      <c r="BNE4586" s="151"/>
      <c r="BNF4586" s="151"/>
      <c r="BNG4586" s="151"/>
      <c r="BNH4586" s="151"/>
      <c r="BNI4586" s="151"/>
      <c r="BNJ4586" s="151"/>
      <c r="BNK4586" s="151"/>
      <c r="BNL4586" s="151"/>
      <c r="BNM4586" s="151"/>
      <c r="BNN4586" s="151"/>
      <c r="BNO4586" s="151"/>
      <c r="BNP4586" s="151"/>
      <c r="BNQ4586" s="151"/>
      <c r="BNR4586" s="151"/>
      <c r="BNS4586" s="151"/>
      <c r="BNT4586" s="151"/>
      <c r="BNU4586" s="151"/>
      <c r="BNV4586" s="151"/>
      <c r="BNW4586" s="151"/>
      <c r="BNX4586" s="151"/>
      <c r="BNY4586" s="151"/>
      <c r="BNZ4586" s="151"/>
      <c r="BOA4586" s="151"/>
      <c r="BOB4586" s="151"/>
      <c r="BOC4586" s="151"/>
      <c r="BOD4586" s="151"/>
      <c r="BOE4586" s="151"/>
      <c r="BOF4586" s="151"/>
      <c r="BOG4586" s="151"/>
      <c r="BOH4586" s="151"/>
      <c r="BOI4586" s="151"/>
      <c r="BOJ4586" s="151"/>
      <c r="BOK4586" s="151"/>
      <c r="BOL4586" s="151"/>
      <c r="BOM4586" s="151"/>
      <c r="BON4586" s="151"/>
      <c r="BOO4586" s="151"/>
      <c r="BOP4586" s="151"/>
      <c r="BOQ4586" s="151"/>
      <c r="BOR4586" s="151"/>
      <c r="BOS4586" s="151"/>
      <c r="BOT4586" s="151"/>
      <c r="BOU4586" s="151"/>
      <c r="BOV4586" s="151"/>
      <c r="BOW4586" s="151"/>
      <c r="BOX4586" s="151"/>
      <c r="BOY4586" s="151"/>
      <c r="BOZ4586" s="151"/>
      <c r="BPA4586" s="151"/>
      <c r="BPB4586" s="151"/>
      <c r="BPC4586" s="151"/>
      <c r="BPD4586" s="151"/>
      <c r="BPE4586" s="151"/>
      <c r="BPF4586" s="151"/>
      <c r="BPG4586" s="151"/>
      <c r="BPH4586" s="151"/>
      <c r="BPI4586" s="151"/>
      <c r="BPJ4586" s="151"/>
      <c r="BPK4586" s="151"/>
      <c r="BPL4586" s="151"/>
      <c r="BPM4586" s="151"/>
      <c r="BPN4586" s="151"/>
      <c r="BPO4586" s="151"/>
      <c r="BPP4586" s="151"/>
      <c r="BPQ4586" s="151"/>
      <c r="BPR4586" s="151"/>
      <c r="BPS4586" s="151"/>
      <c r="BPT4586" s="151"/>
      <c r="BPU4586" s="151"/>
      <c r="BPV4586" s="151"/>
      <c r="BPW4586" s="151"/>
      <c r="BPX4586" s="151"/>
      <c r="BPY4586" s="151"/>
      <c r="BPZ4586" s="151"/>
      <c r="BQA4586" s="151"/>
      <c r="BQB4586" s="151"/>
      <c r="BQC4586" s="151"/>
      <c r="BQD4586" s="151"/>
      <c r="BQE4586" s="151"/>
      <c r="BQF4586" s="151"/>
      <c r="BQG4586" s="151"/>
      <c r="BQH4586" s="151"/>
      <c r="BQI4586" s="151"/>
      <c r="BQJ4586" s="151"/>
      <c r="BQK4586" s="151"/>
      <c r="BQL4586" s="151"/>
      <c r="BQM4586" s="151"/>
      <c r="BQN4586" s="151"/>
      <c r="BQO4586" s="151"/>
      <c r="BQP4586" s="151"/>
      <c r="BQQ4586" s="151"/>
      <c r="BQR4586" s="151"/>
      <c r="BQS4586" s="151"/>
      <c r="BQT4586" s="151"/>
      <c r="BQU4586" s="151"/>
      <c r="BQV4586" s="151"/>
      <c r="BQW4586" s="151"/>
      <c r="BQX4586" s="151"/>
      <c r="BQY4586" s="151"/>
      <c r="BQZ4586" s="151"/>
      <c r="BRA4586" s="151"/>
      <c r="BRB4586" s="151"/>
      <c r="BRC4586" s="151"/>
      <c r="BRD4586" s="151"/>
      <c r="BRE4586" s="151"/>
      <c r="BRF4586" s="151"/>
      <c r="BRG4586" s="151"/>
      <c r="BRH4586" s="151"/>
      <c r="BRI4586" s="151"/>
      <c r="BRJ4586" s="151"/>
      <c r="BRK4586" s="151"/>
      <c r="BRL4586" s="151"/>
      <c r="BRM4586" s="151"/>
      <c r="BRN4586" s="151"/>
      <c r="BRO4586" s="151"/>
      <c r="BRP4586" s="151"/>
      <c r="BRQ4586" s="151"/>
      <c r="BRR4586" s="151"/>
      <c r="BRS4586" s="151"/>
      <c r="BRT4586" s="151"/>
      <c r="BRU4586" s="151"/>
      <c r="BRV4586" s="151"/>
      <c r="BRW4586" s="151"/>
      <c r="BRX4586" s="151"/>
      <c r="BRY4586" s="151"/>
      <c r="BRZ4586" s="151"/>
      <c r="BSA4586" s="151"/>
      <c r="BSB4586" s="151"/>
      <c r="BSC4586" s="151"/>
      <c r="BSD4586" s="151"/>
      <c r="BSE4586" s="151"/>
      <c r="BSF4586" s="151"/>
      <c r="BSG4586" s="151"/>
      <c r="BSH4586" s="151"/>
      <c r="BSI4586" s="151"/>
      <c r="BSJ4586" s="151"/>
      <c r="BSK4586" s="151"/>
      <c r="BSL4586" s="151"/>
      <c r="BSM4586" s="151"/>
      <c r="BSN4586" s="151"/>
      <c r="BSO4586" s="151"/>
      <c r="BSP4586" s="151"/>
      <c r="BSQ4586" s="151"/>
      <c r="BSR4586" s="151"/>
      <c r="BSS4586" s="151"/>
      <c r="BST4586" s="151"/>
      <c r="BSU4586" s="151"/>
      <c r="BSV4586" s="151"/>
      <c r="BSW4586" s="151"/>
      <c r="BSX4586" s="151"/>
      <c r="BSY4586" s="151"/>
      <c r="BSZ4586" s="151"/>
      <c r="BTA4586" s="151"/>
      <c r="BTB4586" s="151"/>
      <c r="BTC4586" s="151"/>
      <c r="BTD4586" s="151"/>
      <c r="BTE4586" s="151"/>
      <c r="BTF4586" s="151"/>
      <c r="BTG4586" s="151"/>
      <c r="BTH4586" s="151"/>
      <c r="BTI4586" s="151"/>
      <c r="BTJ4586" s="151"/>
      <c r="BTK4586" s="151"/>
      <c r="BTL4586" s="151"/>
      <c r="BTM4586" s="151"/>
      <c r="BTN4586" s="151"/>
      <c r="BTO4586" s="151"/>
      <c r="BTP4586" s="151"/>
      <c r="BTQ4586" s="151"/>
      <c r="BTR4586" s="151"/>
      <c r="BTS4586" s="151"/>
      <c r="BTT4586" s="151"/>
      <c r="BTU4586" s="151"/>
      <c r="BTV4586" s="151"/>
      <c r="BTW4586" s="151"/>
      <c r="BTX4586" s="151"/>
      <c r="BTY4586" s="151"/>
      <c r="BTZ4586" s="151"/>
      <c r="BUA4586" s="151"/>
      <c r="BUB4586" s="151"/>
      <c r="BUC4586" s="151"/>
      <c r="BUD4586" s="151"/>
      <c r="BUE4586" s="151"/>
      <c r="BUF4586" s="151"/>
      <c r="BUG4586" s="151"/>
      <c r="BUH4586" s="151"/>
      <c r="BUI4586" s="151"/>
      <c r="BUJ4586" s="151"/>
      <c r="BUK4586" s="151"/>
      <c r="BUL4586" s="151"/>
      <c r="BUM4586" s="151"/>
      <c r="BUN4586" s="151"/>
      <c r="BUO4586" s="151"/>
      <c r="BUP4586" s="151"/>
      <c r="BUQ4586" s="151"/>
      <c r="BUR4586" s="151"/>
      <c r="BUS4586" s="151"/>
      <c r="BUT4586" s="151"/>
      <c r="BUU4586" s="151"/>
      <c r="BUV4586" s="151"/>
      <c r="BUW4586" s="151"/>
      <c r="BUX4586" s="151"/>
      <c r="BUY4586" s="151"/>
      <c r="BUZ4586" s="151"/>
      <c r="BVA4586" s="151"/>
      <c r="BVB4586" s="151"/>
      <c r="BVC4586" s="151"/>
      <c r="BVD4586" s="151"/>
      <c r="BVE4586" s="151"/>
      <c r="BVF4586" s="151"/>
      <c r="BVG4586" s="151"/>
      <c r="BVH4586" s="151"/>
      <c r="BVI4586" s="151"/>
      <c r="BVJ4586" s="151"/>
      <c r="BVK4586" s="151"/>
      <c r="BVL4586" s="151"/>
      <c r="BVM4586" s="151"/>
      <c r="BVN4586" s="151"/>
      <c r="BVO4586" s="151"/>
      <c r="BVP4586" s="151"/>
      <c r="BVQ4586" s="151"/>
      <c r="BVR4586" s="151"/>
      <c r="BVS4586" s="151"/>
      <c r="BVT4586" s="151"/>
      <c r="BVU4586" s="151"/>
      <c r="BVV4586" s="151"/>
      <c r="BVW4586" s="151"/>
      <c r="BVX4586" s="151"/>
      <c r="BVY4586" s="151"/>
      <c r="BVZ4586" s="151"/>
      <c r="BWA4586" s="151"/>
      <c r="BWB4586" s="151"/>
      <c r="BWC4586" s="151"/>
      <c r="BWD4586" s="151"/>
      <c r="BWE4586" s="151"/>
      <c r="BWF4586" s="151"/>
      <c r="BWG4586" s="151"/>
      <c r="BWH4586" s="151"/>
      <c r="BWI4586" s="151"/>
      <c r="BWJ4586" s="151"/>
      <c r="BWK4586" s="151"/>
      <c r="BWL4586" s="151"/>
      <c r="BWM4586" s="151"/>
      <c r="BWN4586" s="151"/>
      <c r="BWO4586" s="151"/>
      <c r="BWP4586" s="151"/>
      <c r="BWQ4586" s="151"/>
      <c r="BWR4586" s="151"/>
      <c r="BWS4586" s="151"/>
      <c r="BWT4586" s="151"/>
      <c r="BWU4586" s="151"/>
      <c r="BWV4586" s="151"/>
      <c r="BWW4586" s="151"/>
      <c r="BWX4586" s="151"/>
      <c r="BWY4586" s="151"/>
      <c r="BWZ4586" s="151"/>
      <c r="BXA4586" s="151"/>
      <c r="BXB4586" s="151"/>
      <c r="BXC4586" s="151"/>
      <c r="BXD4586" s="151"/>
      <c r="BXE4586" s="151"/>
      <c r="BXF4586" s="151"/>
      <c r="BXG4586" s="151"/>
      <c r="BXH4586" s="151"/>
      <c r="BXI4586" s="151"/>
      <c r="BXJ4586" s="151"/>
      <c r="BXK4586" s="151"/>
      <c r="BXL4586" s="151"/>
      <c r="BXM4586" s="151"/>
      <c r="BXN4586" s="151"/>
      <c r="BXO4586" s="151"/>
      <c r="BXP4586" s="151"/>
      <c r="BXQ4586" s="151"/>
      <c r="BXR4586" s="151"/>
      <c r="BXS4586" s="151"/>
      <c r="BXT4586" s="151"/>
      <c r="BXU4586" s="151"/>
      <c r="BXV4586" s="151"/>
      <c r="BXW4586" s="151"/>
      <c r="BXX4586" s="151"/>
      <c r="BXY4586" s="151"/>
      <c r="BXZ4586" s="151"/>
      <c r="BYA4586" s="151"/>
      <c r="BYB4586" s="151"/>
      <c r="BYC4586" s="151"/>
      <c r="BYD4586" s="151"/>
      <c r="BYE4586" s="151"/>
      <c r="BYF4586" s="151"/>
      <c r="BYG4586" s="151"/>
      <c r="BYH4586" s="151"/>
      <c r="BYI4586" s="151"/>
      <c r="BYJ4586" s="151"/>
      <c r="BYK4586" s="151"/>
      <c r="BYL4586" s="151"/>
      <c r="BYM4586" s="151"/>
      <c r="BYN4586" s="151"/>
      <c r="BYO4586" s="151"/>
      <c r="BYP4586" s="151"/>
      <c r="BYQ4586" s="151"/>
      <c r="BYR4586" s="151"/>
      <c r="BYS4586" s="151"/>
      <c r="BYT4586" s="151"/>
      <c r="BYU4586" s="151"/>
      <c r="BYV4586" s="151"/>
      <c r="BYW4586" s="151"/>
      <c r="BYX4586" s="151"/>
      <c r="BYY4586" s="151"/>
      <c r="BYZ4586" s="151"/>
      <c r="BZA4586" s="151"/>
      <c r="BZB4586" s="151"/>
      <c r="BZC4586" s="151"/>
      <c r="BZD4586" s="151"/>
      <c r="BZE4586" s="151"/>
      <c r="BZF4586" s="151"/>
      <c r="BZG4586" s="151"/>
      <c r="BZH4586" s="151"/>
      <c r="BZI4586" s="151"/>
      <c r="BZJ4586" s="151"/>
      <c r="BZK4586" s="151"/>
      <c r="BZL4586" s="151"/>
      <c r="BZM4586" s="151"/>
      <c r="BZN4586" s="151"/>
      <c r="BZO4586" s="151"/>
      <c r="BZP4586" s="151"/>
      <c r="BZQ4586" s="151"/>
      <c r="BZR4586" s="151"/>
      <c r="BZS4586" s="151"/>
      <c r="BZT4586" s="151"/>
      <c r="BZU4586" s="151"/>
      <c r="BZV4586" s="151"/>
      <c r="BZW4586" s="151"/>
      <c r="BZX4586" s="151"/>
      <c r="BZY4586" s="151"/>
      <c r="BZZ4586" s="151"/>
      <c r="CAA4586" s="151"/>
      <c r="CAB4586" s="151"/>
      <c r="CAC4586" s="151"/>
      <c r="CAD4586" s="151"/>
      <c r="CAE4586" s="151"/>
      <c r="CAF4586" s="151"/>
      <c r="CAG4586" s="151"/>
      <c r="CAH4586" s="151"/>
      <c r="CAI4586" s="151"/>
      <c r="CAJ4586" s="151"/>
      <c r="CAK4586" s="151"/>
      <c r="CAL4586" s="151"/>
      <c r="CAM4586" s="151"/>
      <c r="CAN4586" s="151"/>
      <c r="CAO4586" s="151"/>
      <c r="CAP4586" s="151"/>
      <c r="CAQ4586" s="151"/>
      <c r="CAR4586" s="151"/>
      <c r="CAS4586" s="151"/>
      <c r="CAT4586" s="151"/>
      <c r="CAU4586" s="151"/>
      <c r="CAV4586" s="151"/>
      <c r="CAW4586" s="151"/>
      <c r="CAX4586" s="151"/>
      <c r="CAY4586" s="151"/>
      <c r="CAZ4586" s="151"/>
      <c r="CBA4586" s="151"/>
      <c r="CBB4586" s="151"/>
      <c r="CBC4586" s="151"/>
      <c r="CBD4586" s="151"/>
      <c r="CBE4586" s="151"/>
      <c r="CBF4586" s="151"/>
      <c r="CBG4586" s="151"/>
      <c r="CBH4586" s="151"/>
      <c r="CBI4586" s="151"/>
      <c r="CBJ4586" s="151"/>
      <c r="CBK4586" s="151"/>
      <c r="CBL4586" s="151"/>
      <c r="CBM4586" s="151"/>
      <c r="CBN4586" s="151"/>
      <c r="CBO4586" s="151"/>
      <c r="CBP4586" s="151"/>
      <c r="CBQ4586" s="151"/>
      <c r="CBR4586" s="151"/>
      <c r="CBS4586" s="151"/>
      <c r="CBT4586" s="151"/>
      <c r="CBU4586" s="151"/>
      <c r="CBV4586" s="151"/>
      <c r="CBW4586" s="151"/>
      <c r="CBX4586" s="151"/>
      <c r="CBY4586" s="151"/>
      <c r="CBZ4586" s="151"/>
      <c r="CCA4586" s="151"/>
      <c r="CCB4586" s="151"/>
      <c r="CCC4586" s="151"/>
      <c r="CCD4586" s="151"/>
      <c r="CCE4586" s="151"/>
      <c r="CCF4586" s="151"/>
      <c r="CCG4586" s="151"/>
      <c r="CCH4586" s="151"/>
      <c r="CCI4586" s="151"/>
      <c r="CCJ4586" s="151"/>
      <c r="CCK4586" s="151"/>
      <c r="CCL4586" s="151"/>
      <c r="CCM4586" s="151"/>
      <c r="CCN4586" s="151"/>
      <c r="CCO4586" s="151"/>
      <c r="CCP4586" s="151"/>
      <c r="CCQ4586" s="151"/>
      <c r="CCR4586" s="151"/>
      <c r="CCS4586" s="151"/>
      <c r="CCT4586" s="151"/>
      <c r="CCU4586" s="151"/>
      <c r="CCV4586" s="151"/>
      <c r="CCW4586" s="151"/>
      <c r="CCX4586" s="151"/>
      <c r="CCY4586" s="151"/>
      <c r="CCZ4586" s="151"/>
      <c r="CDA4586" s="151"/>
      <c r="CDB4586" s="151"/>
      <c r="CDC4586" s="151"/>
      <c r="CDD4586" s="151"/>
      <c r="CDE4586" s="151"/>
      <c r="CDF4586" s="151"/>
      <c r="CDG4586" s="151"/>
      <c r="CDH4586" s="151"/>
      <c r="CDI4586" s="151"/>
      <c r="CDJ4586" s="151"/>
      <c r="CDK4586" s="151"/>
      <c r="CDL4586" s="151"/>
      <c r="CDM4586" s="151"/>
      <c r="CDN4586" s="151"/>
      <c r="CDO4586" s="151"/>
      <c r="CDP4586" s="151"/>
      <c r="CDQ4586" s="151"/>
      <c r="CDR4586" s="151"/>
      <c r="CDS4586" s="151"/>
      <c r="CDT4586" s="151"/>
      <c r="CDU4586" s="151"/>
      <c r="CDV4586" s="151"/>
      <c r="CDW4586" s="151"/>
      <c r="CDX4586" s="151"/>
      <c r="CDY4586" s="151"/>
      <c r="CDZ4586" s="151"/>
      <c r="CEA4586" s="151"/>
      <c r="CEB4586" s="151"/>
      <c r="CEC4586" s="151"/>
      <c r="CED4586" s="151"/>
      <c r="CEE4586" s="151"/>
      <c r="CEF4586" s="151"/>
      <c r="CEG4586" s="151"/>
      <c r="CEH4586" s="151"/>
      <c r="CEI4586" s="151"/>
      <c r="CEJ4586" s="151"/>
      <c r="CEK4586" s="151"/>
      <c r="CEL4586" s="151"/>
      <c r="CEM4586" s="151"/>
      <c r="CEN4586" s="151"/>
      <c r="CEO4586" s="151"/>
      <c r="CEP4586" s="151"/>
      <c r="CEQ4586" s="151"/>
      <c r="CER4586" s="151"/>
      <c r="CES4586" s="151"/>
      <c r="CET4586" s="151"/>
      <c r="CEU4586" s="151"/>
      <c r="CEV4586" s="151"/>
      <c r="CEW4586" s="151"/>
      <c r="CEX4586" s="151"/>
      <c r="CEY4586" s="151"/>
      <c r="CEZ4586" s="151"/>
      <c r="CFA4586" s="151"/>
      <c r="CFB4586" s="151"/>
      <c r="CFC4586" s="151"/>
      <c r="CFD4586" s="151"/>
      <c r="CFE4586" s="151"/>
      <c r="CFF4586" s="151"/>
      <c r="CFG4586" s="151"/>
      <c r="CFH4586" s="151"/>
      <c r="CFI4586" s="151"/>
      <c r="CFJ4586" s="151"/>
      <c r="CFK4586" s="151"/>
      <c r="CFL4586" s="151"/>
      <c r="CFM4586" s="151"/>
      <c r="CFN4586" s="151"/>
      <c r="CFO4586" s="151"/>
      <c r="CFP4586" s="151"/>
      <c r="CFQ4586" s="151"/>
      <c r="CFR4586" s="151"/>
      <c r="CFS4586" s="151"/>
      <c r="CFT4586" s="151"/>
      <c r="CFU4586" s="151"/>
      <c r="CFV4586" s="151"/>
      <c r="CFW4586" s="151"/>
      <c r="CFX4586" s="151"/>
      <c r="CFY4586" s="151"/>
      <c r="CFZ4586" s="151"/>
      <c r="CGA4586" s="151"/>
      <c r="CGB4586" s="151"/>
      <c r="CGC4586" s="151"/>
      <c r="CGD4586" s="151"/>
      <c r="CGE4586" s="151"/>
      <c r="CGF4586" s="151"/>
      <c r="CGG4586" s="151"/>
      <c r="CGH4586" s="151"/>
      <c r="CGI4586" s="151"/>
      <c r="CGJ4586" s="151"/>
      <c r="CGK4586" s="151"/>
      <c r="CGL4586" s="151"/>
      <c r="CGM4586" s="151"/>
      <c r="CGN4586" s="151"/>
      <c r="CGO4586" s="151"/>
      <c r="CGP4586" s="151"/>
      <c r="CGQ4586" s="151"/>
      <c r="CGR4586" s="151"/>
      <c r="CGS4586" s="151"/>
      <c r="CGT4586" s="151"/>
      <c r="CGU4586" s="151"/>
      <c r="CGV4586" s="151"/>
      <c r="CGW4586" s="151"/>
      <c r="CGX4586" s="151"/>
      <c r="CGY4586" s="151"/>
      <c r="CGZ4586" s="151"/>
      <c r="CHA4586" s="151"/>
      <c r="CHB4586" s="151"/>
      <c r="CHC4586" s="151"/>
      <c r="CHD4586" s="151"/>
      <c r="CHE4586" s="151"/>
      <c r="CHF4586" s="151"/>
      <c r="CHG4586" s="151"/>
      <c r="CHH4586" s="151"/>
      <c r="CHI4586" s="151"/>
      <c r="CHJ4586" s="151"/>
      <c r="CHK4586" s="151"/>
      <c r="CHL4586" s="151"/>
      <c r="CHM4586" s="151"/>
      <c r="CHN4586" s="151"/>
      <c r="CHO4586" s="151"/>
      <c r="CHP4586" s="151"/>
      <c r="CHQ4586" s="151"/>
      <c r="CHR4586" s="151"/>
      <c r="CHS4586" s="151"/>
      <c r="CHT4586" s="151"/>
      <c r="CHU4586" s="151"/>
      <c r="CHV4586" s="151"/>
      <c r="CHW4586" s="151"/>
      <c r="CHX4586" s="151"/>
      <c r="CHY4586" s="151"/>
      <c r="CHZ4586" s="151"/>
      <c r="CIA4586" s="151"/>
      <c r="CIB4586" s="151"/>
      <c r="CIC4586" s="151"/>
      <c r="CID4586" s="151"/>
      <c r="CIE4586" s="151"/>
      <c r="CIF4586" s="151"/>
      <c r="CIG4586" s="151"/>
      <c r="CIH4586" s="151"/>
      <c r="CII4586" s="151"/>
      <c r="CIJ4586" s="151"/>
      <c r="CIK4586" s="151"/>
      <c r="CIL4586" s="151"/>
      <c r="CIM4586" s="151"/>
      <c r="CIN4586" s="151"/>
      <c r="CIO4586" s="151"/>
      <c r="CIP4586" s="151"/>
      <c r="CIQ4586" s="151"/>
      <c r="CIR4586" s="151"/>
      <c r="CIS4586" s="151"/>
      <c r="CIT4586" s="151"/>
      <c r="CIU4586" s="151"/>
      <c r="CIV4586" s="151"/>
      <c r="CIW4586" s="151"/>
      <c r="CIX4586" s="151"/>
      <c r="CIY4586" s="151"/>
      <c r="CIZ4586" s="151"/>
      <c r="CJA4586" s="151"/>
      <c r="CJB4586" s="151"/>
      <c r="CJC4586" s="151"/>
      <c r="CJD4586" s="151"/>
      <c r="CJE4586" s="151"/>
      <c r="CJF4586" s="151"/>
      <c r="CJG4586" s="151"/>
      <c r="CJH4586" s="151"/>
      <c r="CJI4586" s="151"/>
      <c r="CJJ4586" s="151"/>
      <c r="CJK4586" s="151"/>
      <c r="CJL4586" s="151"/>
      <c r="CJM4586" s="151"/>
      <c r="CJN4586" s="151"/>
      <c r="CJO4586" s="151"/>
      <c r="CJP4586" s="151"/>
      <c r="CJQ4586" s="151"/>
      <c r="CJR4586" s="151"/>
      <c r="CJS4586" s="151"/>
      <c r="CJT4586" s="151"/>
      <c r="CJU4586" s="151"/>
      <c r="CJV4586" s="151"/>
      <c r="CJW4586" s="151"/>
      <c r="CJX4586" s="151"/>
      <c r="CJY4586" s="151"/>
      <c r="CJZ4586" s="151"/>
      <c r="CKA4586" s="151"/>
      <c r="CKB4586" s="151"/>
      <c r="CKC4586" s="151"/>
      <c r="CKD4586" s="151"/>
      <c r="CKE4586" s="151"/>
      <c r="CKF4586" s="151"/>
      <c r="CKG4586" s="151"/>
      <c r="CKH4586" s="151"/>
      <c r="CKI4586" s="151"/>
      <c r="CKJ4586" s="151"/>
      <c r="CKK4586" s="151"/>
      <c r="CKL4586" s="151"/>
      <c r="CKM4586" s="151"/>
      <c r="CKN4586" s="151"/>
      <c r="CKO4586" s="151"/>
      <c r="CKP4586" s="151"/>
      <c r="CKQ4586" s="151"/>
      <c r="CKR4586" s="151"/>
      <c r="CKS4586" s="151"/>
      <c r="CKT4586" s="151"/>
      <c r="CKU4586" s="151"/>
      <c r="CKV4586" s="151"/>
      <c r="CKW4586" s="151"/>
      <c r="CKX4586" s="151"/>
      <c r="CKY4586" s="151"/>
      <c r="CKZ4586" s="151"/>
      <c r="CLA4586" s="151"/>
      <c r="CLB4586" s="151"/>
      <c r="CLC4586" s="151"/>
      <c r="CLD4586" s="151"/>
      <c r="CLE4586" s="151"/>
      <c r="CLF4586" s="151"/>
      <c r="CLG4586" s="151"/>
      <c r="CLH4586" s="151"/>
      <c r="CLI4586" s="151"/>
      <c r="CLJ4586" s="151"/>
      <c r="CLK4586" s="151"/>
      <c r="CLL4586" s="151"/>
      <c r="CLM4586" s="151"/>
      <c r="CLN4586" s="151"/>
      <c r="CLO4586" s="151"/>
      <c r="CLP4586" s="151"/>
      <c r="CLQ4586" s="151"/>
      <c r="CLR4586" s="151"/>
      <c r="CLS4586" s="151"/>
      <c r="CLT4586" s="151"/>
      <c r="CLU4586" s="151"/>
      <c r="CLV4586" s="151"/>
      <c r="CLW4586" s="151"/>
      <c r="CLX4586" s="151"/>
      <c r="CLY4586" s="151"/>
      <c r="CLZ4586" s="151"/>
      <c r="CMA4586" s="151"/>
      <c r="CMB4586" s="151"/>
      <c r="CMC4586" s="151"/>
      <c r="CMD4586" s="151"/>
      <c r="CME4586" s="151"/>
      <c r="CMF4586" s="151"/>
      <c r="CMG4586" s="151"/>
      <c r="CMH4586" s="151"/>
      <c r="CMI4586" s="151"/>
      <c r="CMJ4586" s="151"/>
      <c r="CMK4586" s="151"/>
      <c r="CML4586" s="151"/>
      <c r="CMM4586" s="151"/>
      <c r="CMN4586" s="151"/>
      <c r="CMO4586" s="151"/>
      <c r="CMP4586" s="151"/>
      <c r="CMQ4586" s="151"/>
      <c r="CMR4586" s="151"/>
      <c r="CMS4586" s="151"/>
      <c r="CMT4586" s="151"/>
      <c r="CMU4586" s="151"/>
      <c r="CMV4586" s="151"/>
      <c r="CMW4586" s="151"/>
      <c r="CMX4586" s="151"/>
      <c r="CMY4586" s="151"/>
      <c r="CMZ4586" s="151"/>
      <c r="CNA4586" s="151"/>
      <c r="CNB4586" s="151"/>
      <c r="CNC4586" s="151"/>
      <c r="CND4586" s="151"/>
      <c r="CNE4586" s="151"/>
      <c r="CNF4586" s="151"/>
      <c r="CNG4586" s="151"/>
      <c r="CNH4586" s="151"/>
      <c r="CNI4586" s="151"/>
      <c r="CNJ4586" s="151"/>
      <c r="CNK4586" s="151"/>
      <c r="CNL4586" s="151"/>
      <c r="CNM4586" s="151"/>
      <c r="CNN4586" s="151"/>
      <c r="CNO4586" s="151"/>
      <c r="CNP4586" s="151"/>
      <c r="CNQ4586" s="151"/>
      <c r="CNR4586" s="151"/>
      <c r="CNS4586" s="151"/>
      <c r="CNT4586" s="151"/>
      <c r="CNU4586" s="151"/>
      <c r="CNV4586" s="151"/>
      <c r="CNW4586" s="151"/>
      <c r="CNX4586" s="151"/>
      <c r="CNY4586" s="151"/>
      <c r="CNZ4586" s="151"/>
      <c r="COA4586" s="151"/>
      <c r="COB4586" s="151"/>
      <c r="COC4586" s="151"/>
      <c r="COD4586" s="151"/>
      <c r="COE4586" s="151"/>
      <c r="COF4586" s="151"/>
      <c r="COG4586" s="151"/>
      <c r="COH4586" s="151"/>
      <c r="COI4586" s="151"/>
      <c r="COJ4586" s="151"/>
      <c r="COK4586" s="151"/>
      <c r="COL4586" s="151"/>
      <c r="COM4586" s="151"/>
      <c r="CON4586" s="151"/>
      <c r="COO4586" s="151"/>
      <c r="COP4586" s="151"/>
      <c r="COQ4586" s="151"/>
      <c r="COR4586" s="151"/>
      <c r="COS4586" s="151"/>
      <c r="COT4586" s="151"/>
      <c r="COU4586" s="151"/>
      <c r="COV4586" s="151"/>
      <c r="COW4586" s="151"/>
      <c r="COX4586" s="151"/>
      <c r="COY4586" s="151"/>
      <c r="COZ4586" s="151"/>
      <c r="CPA4586" s="151"/>
      <c r="CPB4586" s="151"/>
      <c r="CPC4586" s="151"/>
      <c r="CPD4586" s="151"/>
      <c r="CPE4586" s="151"/>
      <c r="CPF4586" s="151"/>
      <c r="CPG4586" s="151"/>
      <c r="CPH4586" s="151"/>
      <c r="CPI4586" s="151"/>
      <c r="CPJ4586" s="151"/>
      <c r="CPK4586" s="151"/>
      <c r="CPL4586" s="151"/>
      <c r="CPM4586" s="151"/>
      <c r="CPN4586" s="151"/>
      <c r="CPO4586" s="151"/>
      <c r="CPP4586" s="151"/>
      <c r="CPQ4586" s="151"/>
      <c r="CPR4586" s="151"/>
      <c r="CPS4586" s="151"/>
      <c r="CPT4586" s="151"/>
      <c r="CPU4586" s="151"/>
      <c r="CPV4586" s="151"/>
      <c r="CPW4586" s="151"/>
      <c r="CPX4586" s="151"/>
      <c r="CPY4586" s="151"/>
      <c r="CPZ4586" s="151"/>
      <c r="CQA4586" s="151"/>
      <c r="CQB4586" s="151"/>
      <c r="CQC4586" s="151"/>
      <c r="CQD4586" s="151"/>
      <c r="CQE4586" s="151"/>
      <c r="CQF4586" s="151"/>
      <c r="CQG4586" s="151"/>
      <c r="CQH4586" s="151"/>
      <c r="CQI4586" s="151"/>
      <c r="CQJ4586" s="151"/>
      <c r="CQK4586" s="151"/>
      <c r="CQL4586" s="151"/>
      <c r="CQM4586" s="151"/>
      <c r="CQN4586" s="151"/>
      <c r="CQO4586" s="151"/>
      <c r="CQP4586" s="151"/>
      <c r="CQQ4586" s="151"/>
      <c r="CQR4586" s="151"/>
      <c r="CQS4586" s="151"/>
      <c r="CQT4586" s="151"/>
      <c r="CQU4586" s="151"/>
      <c r="CQV4586" s="151"/>
      <c r="CQW4586" s="151"/>
      <c r="CQX4586" s="151"/>
      <c r="CQY4586" s="151"/>
      <c r="CQZ4586" s="151"/>
      <c r="CRA4586" s="151"/>
      <c r="CRB4586" s="151"/>
      <c r="CRC4586" s="151"/>
      <c r="CRD4586" s="151"/>
      <c r="CRE4586" s="151"/>
      <c r="CRF4586" s="151"/>
      <c r="CRG4586" s="151"/>
      <c r="CRH4586" s="151"/>
      <c r="CRI4586" s="151"/>
      <c r="CRJ4586" s="151"/>
      <c r="CRK4586" s="151"/>
      <c r="CRL4586" s="151"/>
      <c r="CRM4586" s="151"/>
      <c r="CRN4586" s="151"/>
      <c r="CRO4586" s="151"/>
      <c r="CRP4586" s="151"/>
      <c r="CRQ4586" s="151"/>
      <c r="CRR4586" s="151"/>
      <c r="CRS4586" s="151"/>
      <c r="CRT4586" s="151"/>
      <c r="CRU4586" s="151"/>
      <c r="CRV4586" s="151"/>
      <c r="CRW4586" s="151"/>
      <c r="CRX4586" s="151"/>
      <c r="CRY4586" s="151"/>
      <c r="CRZ4586" s="151"/>
      <c r="CSA4586" s="151"/>
      <c r="CSB4586" s="151"/>
      <c r="CSC4586" s="151"/>
      <c r="CSD4586" s="151"/>
      <c r="CSE4586" s="151"/>
      <c r="CSF4586" s="151"/>
      <c r="CSG4586" s="151"/>
      <c r="CSH4586" s="151"/>
      <c r="CSI4586" s="151"/>
      <c r="CSJ4586" s="151"/>
      <c r="CSK4586" s="151"/>
      <c r="CSL4586" s="151"/>
      <c r="CSM4586" s="151"/>
      <c r="CSN4586" s="151"/>
      <c r="CSO4586" s="151"/>
      <c r="CSP4586" s="151"/>
      <c r="CSQ4586" s="151"/>
      <c r="CSR4586" s="151"/>
      <c r="CSS4586" s="151"/>
      <c r="CST4586" s="151"/>
      <c r="CSU4586" s="151"/>
      <c r="CSV4586" s="151"/>
      <c r="CSW4586" s="151"/>
      <c r="CSX4586" s="151"/>
      <c r="CSY4586" s="151"/>
      <c r="CSZ4586" s="151"/>
      <c r="CTA4586" s="151"/>
      <c r="CTB4586" s="151"/>
      <c r="CTC4586" s="151"/>
      <c r="CTD4586" s="151"/>
      <c r="CTE4586" s="151"/>
      <c r="CTF4586" s="151"/>
      <c r="CTG4586" s="151"/>
      <c r="CTH4586" s="151"/>
      <c r="CTI4586" s="151"/>
      <c r="CTJ4586" s="151"/>
      <c r="CTK4586" s="151"/>
      <c r="CTL4586" s="151"/>
      <c r="CTM4586" s="151"/>
      <c r="CTN4586" s="151"/>
      <c r="CTO4586" s="151"/>
      <c r="CTP4586" s="151"/>
      <c r="CTQ4586" s="151"/>
      <c r="CTR4586" s="151"/>
      <c r="CTS4586" s="151"/>
      <c r="CTT4586" s="151"/>
      <c r="CTU4586" s="151"/>
      <c r="CTV4586" s="151"/>
      <c r="CTW4586" s="151"/>
      <c r="CTX4586" s="151"/>
      <c r="CTY4586" s="151"/>
      <c r="CTZ4586" s="151"/>
      <c r="CUA4586" s="151"/>
      <c r="CUB4586" s="151"/>
      <c r="CUC4586" s="151"/>
      <c r="CUD4586" s="151"/>
      <c r="CUE4586" s="151"/>
      <c r="CUF4586" s="151"/>
      <c r="CUG4586" s="151"/>
      <c r="CUH4586" s="151"/>
      <c r="CUI4586" s="151"/>
      <c r="CUJ4586" s="151"/>
      <c r="CUK4586" s="151"/>
      <c r="CUL4586" s="151"/>
      <c r="CUM4586" s="151"/>
      <c r="CUN4586" s="151"/>
      <c r="CUO4586" s="151"/>
      <c r="CUP4586" s="151"/>
      <c r="CUQ4586" s="151"/>
      <c r="CUR4586" s="151"/>
      <c r="CUS4586" s="151"/>
      <c r="CUT4586" s="151"/>
      <c r="CUU4586" s="151"/>
      <c r="CUV4586" s="151"/>
      <c r="CUW4586" s="151"/>
      <c r="CUX4586" s="151"/>
      <c r="CUY4586" s="151"/>
      <c r="CUZ4586" s="151"/>
      <c r="CVA4586" s="151"/>
      <c r="CVB4586" s="151"/>
      <c r="CVC4586" s="151"/>
      <c r="CVD4586" s="151"/>
      <c r="CVE4586" s="151"/>
      <c r="CVF4586" s="151"/>
      <c r="CVG4586" s="151"/>
      <c r="CVH4586" s="151"/>
      <c r="CVI4586" s="151"/>
      <c r="CVJ4586" s="151"/>
      <c r="CVK4586" s="151"/>
      <c r="CVL4586" s="151"/>
      <c r="CVM4586" s="151"/>
      <c r="CVN4586" s="151"/>
      <c r="CVO4586" s="151"/>
      <c r="CVP4586" s="151"/>
      <c r="CVQ4586" s="151"/>
      <c r="CVR4586" s="151"/>
      <c r="CVS4586" s="151"/>
      <c r="CVT4586" s="151"/>
      <c r="CVU4586" s="151"/>
      <c r="CVV4586" s="151"/>
      <c r="CVW4586" s="151"/>
      <c r="CVX4586" s="151"/>
      <c r="CVY4586" s="151"/>
      <c r="CVZ4586" s="151"/>
      <c r="CWA4586" s="151"/>
      <c r="CWB4586" s="151"/>
      <c r="CWC4586" s="151"/>
      <c r="CWD4586" s="151"/>
      <c r="CWE4586" s="151"/>
      <c r="CWF4586" s="151"/>
      <c r="CWG4586" s="151"/>
      <c r="CWH4586" s="151"/>
      <c r="CWI4586" s="151"/>
      <c r="CWJ4586" s="151"/>
      <c r="CWK4586" s="151"/>
      <c r="CWL4586" s="151"/>
      <c r="CWM4586" s="151"/>
      <c r="CWN4586" s="151"/>
      <c r="CWO4586" s="151"/>
      <c r="CWP4586" s="151"/>
      <c r="CWQ4586" s="151"/>
      <c r="CWR4586" s="151"/>
      <c r="CWS4586" s="151"/>
      <c r="CWT4586" s="151"/>
      <c r="CWU4586" s="151"/>
      <c r="CWV4586" s="151"/>
      <c r="CWW4586" s="151"/>
      <c r="CWX4586" s="151"/>
      <c r="CWY4586" s="151"/>
      <c r="CWZ4586" s="151"/>
      <c r="CXA4586" s="151"/>
      <c r="CXB4586" s="151"/>
      <c r="CXC4586" s="151"/>
      <c r="CXD4586" s="151"/>
      <c r="CXE4586" s="151"/>
      <c r="CXF4586" s="151"/>
      <c r="CXG4586" s="151"/>
      <c r="CXH4586" s="151"/>
      <c r="CXI4586" s="151"/>
      <c r="CXJ4586" s="151"/>
      <c r="CXK4586" s="151"/>
      <c r="CXL4586" s="151"/>
      <c r="CXM4586" s="151"/>
      <c r="CXN4586" s="151"/>
      <c r="CXO4586" s="151"/>
      <c r="CXP4586" s="151"/>
      <c r="CXQ4586" s="151"/>
      <c r="CXR4586" s="151"/>
      <c r="CXS4586" s="151"/>
      <c r="CXT4586" s="151"/>
      <c r="CXU4586" s="151"/>
      <c r="CXV4586" s="151"/>
      <c r="CXW4586" s="151"/>
      <c r="CXX4586" s="151"/>
      <c r="CXY4586" s="151"/>
      <c r="CXZ4586" s="151"/>
      <c r="CYA4586" s="151"/>
      <c r="CYB4586" s="151"/>
      <c r="CYC4586" s="151"/>
      <c r="CYD4586" s="151"/>
      <c r="CYE4586" s="151"/>
      <c r="CYF4586" s="151"/>
      <c r="CYG4586" s="151"/>
      <c r="CYH4586" s="151"/>
      <c r="CYI4586" s="151"/>
      <c r="CYJ4586" s="151"/>
      <c r="CYK4586" s="151"/>
      <c r="CYL4586" s="151"/>
      <c r="CYM4586" s="151"/>
      <c r="CYN4586" s="151"/>
      <c r="CYO4586" s="151"/>
      <c r="CYP4586" s="151"/>
      <c r="CYQ4586" s="151"/>
      <c r="CYR4586" s="151"/>
      <c r="CYS4586" s="151"/>
      <c r="CYT4586" s="151"/>
      <c r="CYU4586" s="151"/>
      <c r="CYV4586" s="151"/>
      <c r="CYW4586" s="151"/>
      <c r="CYX4586" s="151"/>
      <c r="CYY4586" s="151"/>
      <c r="CYZ4586" s="151"/>
      <c r="CZA4586" s="151"/>
      <c r="CZB4586" s="151"/>
      <c r="CZC4586" s="151"/>
      <c r="CZD4586" s="151"/>
      <c r="CZE4586" s="151"/>
      <c r="CZF4586" s="151"/>
      <c r="CZG4586" s="151"/>
      <c r="CZH4586" s="151"/>
      <c r="CZI4586" s="151"/>
      <c r="CZJ4586" s="151"/>
      <c r="CZK4586" s="151"/>
      <c r="CZL4586" s="151"/>
      <c r="CZM4586" s="151"/>
      <c r="CZN4586" s="151"/>
      <c r="CZO4586" s="151"/>
      <c r="CZP4586" s="151"/>
      <c r="CZQ4586" s="151"/>
      <c r="CZR4586" s="151"/>
      <c r="CZS4586" s="151"/>
      <c r="CZT4586" s="151"/>
      <c r="CZU4586" s="151"/>
      <c r="CZV4586" s="151"/>
      <c r="CZW4586" s="151"/>
      <c r="CZX4586" s="151"/>
      <c r="CZY4586" s="151"/>
      <c r="CZZ4586" s="151"/>
      <c r="DAA4586" s="151"/>
      <c r="DAB4586" s="151"/>
      <c r="DAC4586" s="151"/>
      <c r="DAD4586" s="151"/>
      <c r="DAE4586" s="151"/>
      <c r="DAF4586" s="151"/>
      <c r="DAG4586" s="151"/>
      <c r="DAH4586" s="151"/>
      <c r="DAI4586" s="151"/>
      <c r="DAJ4586" s="151"/>
      <c r="DAK4586" s="151"/>
      <c r="DAL4586" s="151"/>
      <c r="DAM4586" s="151"/>
      <c r="DAN4586" s="151"/>
      <c r="DAO4586" s="151"/>
      <c r="DAP4586" s="151"/>
      <c r="DAQ4586" s="151"/>
      <c r="DAR4586" s="151"/>
      <c r="DAS4586" s="151"/>
      <c r="DAT4586" s="151"/>
      <c r="DAU4586" s="151"/>
      <c r="DAV4586" s="151"/>
      <c r="DAW4586" s="151"/>
      <c r="DAX4586" s="151"/>
      <c r="DAY4586" s="151"/>
      <c r="DAZ4586" s="151"/>
      <c r="DBA4586" s="151"/>
      <c r="DBB4586" s="151"/>
      <c r="DBC4586" s="151"/>
      <c r="DBD4586" s="151"/>
      <c r="DBE4586" s="151"/>
      <c r="DBF4586" s="151"/>
      <c r="DBG4586" s="151"/>
      <c r="DBH4586" s="151"/>
      <c r="DBI4586" s="151"/>
      <c r="DBJ4586" s="151"/>
      <c r="DBK4586" s="151"/>
      <c r="DBL4586" s="151"/>
      <c r="DBM4586" s="151"/>
      <c r="DBN4586" s="151"/>
      <c r="DBO4586" s="151"/>
      <c r="DBP4586" s="151"/>
      <c r="DBQ4586" s="151"/>
      <c r="DBR4586" s="151"/>
      <c r="DBS4586" s="151"/>
      <c r="DBT4586" s="151"/>
      <c r="DBU4586" s="151"/>
      <c r="DBV4586" s="151"/>
      <c r="DBW4586" s="151"/>
      <c r="DBX4586" s="151"/>
      <c r="DBY4586" s="151"/>
      <c r="DBZ4586" s="151"/>
      <c r="DCA4586" s="151"/>
      <c r="DCB4586" s="151"/>
      <c r="DCC4586" s="151"/>
      <c r="DCD4586" s="151"/>
      <c r="DCE4586" s="151"/>
      <c r="DCF4586" s="151"/>
      <c r="DCG4586" s="151"/>
      <c r="DCH4586" s="151"/>
      <c r="DCI4586" s="151"/>
      <c r="DCJ4586" s="151"/>
      <c r="DCK4586" s="151"/>
      <c r="DCL4586" s="151"/>
      <c r="DCM4586" s="151"/>
      <c r="DCN4586" s="151"/>
      <c r="DCO4586" s="151"/>
      <c r="DCP4586" s="151"/>
      <c r="DCQ4586" s="151"/>
      <c r="DCR4586" s="151"/>
      <c r="DCS4586" s="151"/>
      <c r="DCT4586" s="151"/>
      <c r="DCU4586" s="151"/>
      <c r="DCV4586" s="151"/>
      <c r="DCW4586" s="151"/>
      <c r="DCX4586" s="151"/>
      <c r="DCY4586" s="151"/>
      <c r="DCZ4586" s="151"/>
      <c r="DDA4586" s="151"/>
      <c r="DDB4586" s="151"/>
      <c r="DDC4586" s="151"/>
      <c r="DDD4586" s="151"/>
      <c r="DDE4586" s="151"/>
      <c r="DDF4586" s="151"/>
      <c r="DDG4586" s="151"/>
      <c r="DDH4586" s="151"/>
      <c r="DDI4586" s="151"/>
      <c r="DDJ4586" s="151"/>
      <c r="DDK4586" s="151"/>
      <c r="DDL4586" s="151"/>
      <c r="DDM4586" s="151"/>
      <c r="DDN4586" s="151"/>
      <c r="DDO4586" s="151"/>
      <c r="DDP4586" s="151"/>
      <c r="DDQ4586" s="151"/>
      <c r="DDR4586" s="151"/>
      <c r="DDS4586" s="151"/>
      <c r="DDT4586" s="151"/>
      <c r="DDU4586" s="151"/>
      <c r="DDV4586" s="151"/>
      <c r="DDW4586" s="151"/>
      <c r="DDX4586" s="151"/>
      <c r="DDY4586" s="151"/>
      <c r="DDZ4586" s="151"/>
      <c r="DEA4586" s="151"/>
      <c r="DEB4586" s="151"/>
      <c r="DEC4586" s="151"/>
      <c r="DED4586" s="151"/>
      <c r="DEE4586" s="151"/>
      <c r="DEF4586" s="151"/>
      <c r="DEG4586" s="151"/>
      <c r="DEH4586" s="151"/>
      <c r="DEI4586" s="151"/>
      <c r="DEJ4586" s="151"/>
      <c r="DEK4586" s="151"/>
      <c r="DEL4586" s="151"/>
      <c r="DEM4586" s="151"/>
      <c r="DEN4586" s="151"/>
      <c r="DEO4586" s="151"/>
      <c r="DEP4586" s="151"/>
      <c r="DEQ4586" s="151"/>
      <c r="DER4586" s="151"/>
      <c r="DES4586" s="151"/>
      <c r="DET4586" s="151"/>
      <c r="DEU4586" s="151"/>
      <c r="DEV4586" s="151"/>
      <c r="DEW4586" s="151"/>
      <c r="DEX4586" s="151"/>
      <c r="DEY4586" s="151"/>
      <c r="DEZ4586" s="151"/>
      <c r="DFA4586" s="151"/>
      <c r="DFB4586" s="151"/>
      <c r="DFC4586" s="151"/>
      <c r="DFD4586" s="151"/>
      <c r="DFE4586" s="151"/>
      <c r="DFF4586" s="151"/>
      <c r="DFG4586" s="151"/>
      <c r="DFH4586" s="151"/>
      <c r="DFI4586" s="151"/>
      <c r="DFJ4586" s="151"/>
      <c r="DFK4586" s="151"/>
      <c r="DFL4586" s="151"/>
      <c r="DFM4586" s="151"/>
      <c r="DFN4586" s="151"/>
      <c r="DFO4586" s="151"/>
      <c r="DFP4586" s="151"/>
      <c r="DFQ4586" s="151"/>
      <c r="DFR4586" s="151"/>
      <c r="DFS4586" s="151"/>
      <c r="DFT4586" s="151"/>
      <c r="DFU4586" s="151"/>
      <c r="DFV4586" s="151"/>
      <c r="DFW4586" s="151"/>
      <c r="DFX4586" s="151"/>
      <c r="DFY4586" s="151"/>
      <c r="DFZ4586" s="151"/>
      <c r="DGA4586" s="151"/>
      <c r="DGB4586" s="151"/>
      <c r="DGC4586" s="151"/>
      <c r="DGD4586" s="151"/>
      <c r="DGE4586" s="151"/>
      <c r="DGF4586" s="151"/>
      <c r="DGG4586" s="151"/>
      <c r="DGH4586" s="151"/>
      <c r="DGI4586" s="151"/>
      <c r="DGJ4586" s="151"/>
      <c r="DGK4586" s="151"/>
      <c r="DGL4586" s="151"/>
      <c r="DGM4586" s="151"/>
      <c r="DGN4586" s="151"/>
      <c r="DGO4586" s="151"/>
      <c r="DGP4586" s="151"/>
      <c r="DGQ4586" s="151"/>
      <c r="DGR4586" s="151"/>
      <c r="DGS4586" s="151"/>
      <c r="DGT4586" s="151"/>
      <c r="DGU4586" s="151"/>
      <c r="DGV4586" s="151"/>
      <c r="DGW4586" s="151"/>
      <c r="DGX4586" s="151"/>
      <c r="DGY4586" s="151"/>
      <c r="DGZ4586" s="151"/>
      <c r="DHA4586" s="151"/>
      <c r="DHB4586" s="151"/>
      <c r="DHC4586" s="151"/>
      <c r="DHD4586" s="151"/>
      <c r="DHE4586" s="151"/>
      <c r="DHF4586" s="151"/>
      <c r="DHG4586" s="151"/>
      <c r="DHH4586" s="151"/>
      <c r="DHI4586" s="151"/>
      <c r="DHJ4586" s="151"/>
      <c r="DHK4586" s="151"/>
      <c r="DHL4586" s="151"/>
      <c r="DHM4586" s="151"/>
      <c r="DHN4586" s="151"/>
      <c r="DHO4586" s="151"/>
      <c r="DHP4586" s="151"/>
      <c r="DHQ4586" s="151"/>
      <c r="DHR4586" s="151"/>
      <c r="DHS4586" s="151"/>
      <c r="DHT4586" s="151"/>
      <c r="DHU4586" s="151"/>
      <c r="DHV4586" s="151"/>
      <c r="DHW4586" s="151"/>
      <c r="DHX4586" s="151"/>
      <c r="DHY4586" s="151"/>
      <c r="DHZ4586" s="151"/>
      <c r="DIA4586" s="151"/>
      <c r="DIB4586" s="151"/>
      <c r="DIC4586" s="151"/>
      <c r="DID4586" s="151"/>
      <c r="DIE4586" s="151"/>
      <c r="DIF4586" s="151"/>
      <c r="DIG4586" s="151"/>
      <c r="DIH4586" s="151"/>
      <c r="DII4586" s="151"/>
      <c r="DIJ4586" s="151"/>
      <c r="DIK4586" s="151"/>
      <c r="DIL4586" s="151"/>
      <c r="DIM4586" s="151"/>
      <c r="DIN4586" s="151"/>
      <c r="DIO4586" s="151"/>
      <c r="DIP4586" s="151"/>
      <c r="DIQ4586" s="151"/>
      <c r="DIR4586" s="151"/>
      <c r="DIS4586" s="151"/>
      <c r="DIT4586" s="151"/>
      <c r="DIU4586" s="151"/>
      <c r="DIV4586" s="151"/>
      <c r="DIW4586" s="151"/>
      <c r="DIX4586" s="151"/>
      <c r="DIY4586" s="151"/>
      <c r="DIZ4586" s="151"/>
      <c r="DJA4586" s="151"/>
      <c r="DJB4586" s="151"/>
      <c r="DJC4586" s="151"/>
      <c r="DJD4586" s="151"/>
      <c r="DJE4586" s="151"/>
      <c r="DJF4586" s="151"/>
      <c r="DJG4586" s="151"/>
      <c r="DJH4586" s="151"/>
      <c r="DJI4586" s="151"/>
      <c r="DJJ4586" s="151"/>
      <c r="DJK4586" s="151"/>
      <c r="DJL4586" s="151"/>
      <c r="DJM4586" s="151"/>
      <c r="DJN4586" s="151"/>
      <c r="DJO4586" s="151"/>
      <c r="DJP4586" s="151"/>
      <c r="DJQ4586" s="151"/>
      <c r="DJR4586" s="151"/>
      <c r="DJS4586" s="151"/>
      <c r="DJT4586" s="151"/>
      <c r="DJU4586" s="151"/>
      <c r="DJV4586" s="151"/>
      <c r="DJW4586" s="151"/>
      <c r="DJX4586" s="151"/>
      <c r="DJY4586" s="151"/>
      <c r="DJZ4586" s="151"/>
      <c r="DKA4586" s="151"/>
      <c r="DKB4586" s="151"/>
      <c r="DKC4586" s="151"/>
      <c r="DKD4586" s="151"/>
      <c r="DKE4586" s="151"/>
      <c r="DKF4586" s="151"/>
      <c r="DKG4586" s="151"/>
      <c r="DKH4586" s="151"/>
      <c r="DKI4586" s="151"/>
      <c r="DKJ4586" s="151"/>
      <c r="DKK4586" s="151"/>
      <c r="DKL4586" s="151"/>
      <c r="DKM4586" s="151"/>
      <c r="DKN4586" s="151"/>
      <c r="DKO4586" s="151"/>
      <c r="DKP4586" s="151"/>
      <c r="DKQ4586" s="151"/>
      <c r="DKR4586" s="151"/>
      <c r="DKS4586" s="151"/>
      <c r="DKT4586" s="151"/>
      <c r="DKU4586" s="151"/>
      <c r="DKV4586" s="151"/>
      <c r="DKW4586" s="151"/>
      <c r="DKX4586" s="151"/>
      <c r="DKY4586" s="151"/>
      <c r="DKZ4586" s="151"/>
      <c r="DLA4586" s="151"/>
      <c r="DLB4586" s="151"/>
      <c r="DLC4586" s="151"/>
      <c r="DLD4586" s="151"/>
      <c r="DLE4586" s="151"/>
      <c r="DLF4586" s="151"/>
      <c r="DLG4586" s="151"/>
      <c r="DLH4586" s="151"/>
      <c r="DLI4586" s="151"/>
      <c r="DLJ4586" s="151"/>
      <c r="DLK4586" s="151"/>
      <c r="DLL4586" s="151"/>
      <c r="DLM4586" s="151"/>
      <c r="DLN4586" s="151"/>
      <c r="DLO4586" s="151"/>
      <c r="DLP4586" s="151"/>
      <c r="DLQ4586" s="151"/>
      <c r="DLR4586" s="151"/>
      <c r="DLS4586" s="151"/>
      <c r="DLT4586" s="151"/>
      <c r="DLU4586" s="151"/>
      <c r="DLV4586" s="151"/>
      <c r="DLW4586" s="151"/>
      <c r="DLX4586" s="151"/>
      <c r="DLY4586" s="151"/>
      <c r="DLZ4586" s="151"/>
      <c r="DMA4586" s="151"/>
      <c r="DMB4586" s="151"/>
      <c r="DMC4586" s="151"/>
      <c r="DMD4586" s="151"/>
      <c r="DME4586" s="151"/>
      <c r="DMF4586" s="151"/>
      <c r="DMG4586" s="151"/>
      <c r="DMH4586" s="151"/>
      <c r="DMI4586" s="151"/>
      <c r="DMJ4586" s="151"/>
      <c r="DMK4586" s="151"/>
      <c r="DML4586" s="151"/>
      <c r="DMM4586" s="151"/>
      <c r="DMN4586" s="151"/>
      <c r="DMO4586" s="151"/>
      <c r="DMP4586" s="151"/>
      <c r="DMQ4586" s="151"/>
      <c r="DMR4586" s="151"/>
      <c r="DMS4586" s="151"/>
      <c r="DMT4586" s="151"/>
      <c r="DMU4586" s="151"/>
      <c r="DMV4586" s="151"/>
      <c r="DMW4586" s="151"/>
      <c r="DMX4586" s="151"/>
      <c r="DMY4586" s="151"/>
      <c r="DMZ4586" s="151"/>
      <c r="DNA4586" s="151"/>
      <c r="DNB4586" s="151"/>
      <c r="DNC4586" s="151"/>
      <c r="DND4586" s="151"/>
      <c r="DNE4586" s="151"/>
      <c r="DNF4586" s="151"/>
      <c r="DNG4586" s="151"/>
      <c r="DNH4586" s="151"/>
      <c r="DNI4586" s="151"/>
      <c r="DNJ4586" s="151"/>
      <c r="DNK4586" s="151"/>
      <c r="DNL4586" s="151"/>
      <c r="DNM4586" s="151"/>
      <c r="DNN4586" s="151"/>
      <c r="DNO4586" s="151"/>
      <c r="DNP4586" s="151"/>
      <c r="DNQ4586" s="151"/>
      <c r="DNR4586" s="151"/>
      <c r="DNS4586" s="151"/>
      <c r="DNT4586" s="151"/>
      <c r="DNU4586" s="151"/>
      <c r="DNV4586" s="151"/>
      <c r="DNW4586" s="151"/>
      <c r="DNX4586" s="151"/>
      <c r="DNY4586" s="151"/>
      <c r="DNZ4586" s="151"/>
      <c r="DOA4586" s="151"/>
      <c r="DOB4586" s="151"/>
      <c r="DOC4586" s="151"/>
      <c r="DOD4586" s="151"/>
      <c r="DOE4586" s="151"/>
      <c r="DOF4586" s="151"/>
      <c r="DOG4586" s="151"/>
      <c r="DOH4586" s="151"/>
      <c r="DOI4586" s="151"/>
      <c r="DOJ4586" s="151"/>
      <c r="DOK4586" s="151"/>
      <c r="DOL4586" s="151"/>
      <c r="DOM4586" s="151"/>
      <c r="DON4586" s="151"/>
      <c r="DOO4586" s="151"/>
      <c r="DOP4586" s="151"/>
      <c r="DOQ4586" s="151"/>
      <c r="DOR4586" s="151"/>
      <c r="DOS4586" s="151"/>
      <c r="DOT4586" s="151"/>
      <c r="DOU4586" s="151"/>
      <c r="DOV4586" s="151"/>
      <c r="DOW4586" s="151"/>
      <c r="DOX4586" s="151"/>
      <c r="DOY4586" s="151"/>
      <c r="DOZ4586" s="151"/>
      <c r="DPA4586" s="151"/>
      <c r="DPB4586" s="151"/>
      <c r="DPC4586" s="151"/>
      <c r="DPD4586" s="151"/>
      <c r="DPE4586" s="151"/>
      <c r="DPF4586" s="151"/>
      <c r="DPG4586" s="151"/>
      <c r="DPH4586" s="151"/>
      <c r="DPI4586" s="151"/>
      <c r="DPJ4586" s="151"/>
      <c r="DPK4586" s="151"/>
      <c r="DPL4586" s="151"/>
      <c r="DPM4586" s="151"/>
      <c r="DPN4586" s="151"/>
      <c r="DPO4586" s="151"/>
      <c r="DPP4586" s="151"/>
      <c r="DPQ4586" s="151"/>
      <c r="DPR4586" s="151"/>
      <c r="DPS4586" s="151"/>
      <c r="DPT4586" s="151"/>
      <c r="DPU4586" s="151"/>
      <c r="DPV4586" s="151"/>
      <c r="DPW4586" s="151"/>
      <c r="DPX4586" s="151"/>
      <c r="DPY4586" s="151"/>
      <c r="DPZ4586" s="151"/>
      <c r="DQA4586" s="151"/>
      <c r="DQB4586" s="151"/>
      <c r="DQC4586" s="151"/>
      <c r="DQD4586" s="151"/>
      <c r="DQE4586" s="151"/>
      <c r="DQF4586" s="151"/>
      <c r="DQG4586" s="151"/>
      <c r="DQH4586" s="151"/>
      <c r="DQI4586" s="151"/>
      <c r="DQJ4586" s="151"/>
      <c r="DQK4586" s="151"/>
      <c r="DQL4586" s="151"/>
      <c r="DQM4586" s="151"/>
      <c r="DQN4586" s="151"/>
      <c r="DQO4586" s="151"/>
      <c r="DQP4586" s="151"/>
      <c r="DQQ4586" s="151"/>
      <c r="DQR4586" s="151"/>
      <c r="DQS4586" s="151"/>
      <c r="DQT4586" s="151"/>
      <c r="DQU4586" s="151"/>
      <c r="DQV4586" s="151"/>
      <c r="DQW4586" s="151"/>
      <c r="DQX4586" s="151"/>
      <c r="DQY4586" s="151"/>
      <c r="DQZ4586" s="151"/>
      <c r="DRA4586" s="151"/>
      <c r="DRB4586" s="151"/>
      <c r="DRC4586" s="151"/>
      <c r="DRD4586" s="151"/>
      <c r="DRE4586" s="151"/>
      <c r="DRF4586" s="151"/>
      <c r="DRG4586" s="151"/>
      <c r="DRH4586" s="151"/>
      <c r="DRI4586" s="151"/>
      <c r="DRJ4586" s="151"/>
      <c r="DRK4586" s="151"/>
      <c r="DRL4586" s="151"/>
      <c r="DRM4586" s="151"/>
      <c r="DRN4586" s="151"/>
      <c r="DRO4586" s="151"/>
      <c r="DRP4586" s="151"/>
      <c r="DRQ4586" s="151"/>
      <c r="DRR4586" s="151"/>
      <c r="DRS4586" s="151"/>
      <c r="DRT4586" s="151"/>
      <c r="DRU4586" s="151"/>
      <c r="DRV4586" s="151"/>
      <c r="DRW4586" s="151"/>
      <c r="DRX4586" s="151"/>
      <c r="DRY4586" s="151"/>
      <c r="DRZ4586" s="151"/>
      <c r="DSA4586" s="151"/>
      <c r="DSB4586" s="151"/>
      <c r="DSC4586" s="151"/>
      <c r="DSD4586" s="151"/>
      <c r="DSE4586" s="151"/>
      <c r="DSF4586" s="151"/>
      <c r="DSG4586" s="151"/>
      <c r="DSH4586" s="151"/>
      <c r="DSI4586" s="151"/>
      <c r="DSJ4586" s="151"/>
      <c r="DSK4586" s="151"/>
      <c r="DSL4586" s="151"/>
      <c r="DSM4586" s="151"/>
      <c r="DSN4586" s="151"/>
      <c r="DSO4586" s="151"/>
      <c r="DSP4586" s="151"/>
      <c r="DSQ4586" s="151"/>
      <c r="DSR4586" s="151"/>
      <c r="DSS4586" s="151"/>
      <c r="DST4586" s="151"/>
      <c r="DSU4586" s="151"/>
      <c r="DSV4586" s="151"/>
      <c r="DSW4586" s="151"/>
      <c r="DSX4586" s="151"/>
      <c r="DSY4586" s="151"/>
      <c r="DSZ4586" s="151"/>
      <c r="DTA4586" s="151"/>
      <c r="DTB4586" s="151"/>
      <c r="DTC4586" s="151"/>
      <c r="DTD4586" s="151"/>
      <c r="DTE4586" s="151"/>
      <c r="DTF4586" s="151"/>
      <c r="DTG4586" s="151"/>
      <c r="DTH4586" s="151"/>
      <c r="DTI4586" s="151"/>
      <c r="DTJ4586" s="151"/>
      <c r="DTK4586" s="151"/>
      <c r="DTL4586" s="151"/>
      <c r="DTM4586" s="151"/>
      <c r="DTN4586" s="151"/>
      <c r="DTO4586" s="151"/>
      <c r="DTP4586" s="151"/>
      <c r="DTQ4586" s="151"/>
      <c r="DTR4586" s="151"/>
      <c r="DTS4586" s="151"/>
      <c r="DTT4586" s="151"/>
      <c r="DTU4586" s="151"/>
      <c r="DTV4586" s="151"/>
      <c r="DTW4586" s="151"/>
      <c r="DTX4586" s="151"/>
      <c r="DTY4586" s="151"/>
      <c r="DTZ4586" s="151"/>
      <c r="DUA4586" s="151"/>
      <c r="DUB4586" s="151"/>
      <c r="DUC4586" s="151"/>
      <c r="DUD4586" s="151"/>
      <c r="DUE4586" s="151"/>
      <c r="DUF4586" s="151"/>
      <c r="DUG4586" s="151"/>
      <c r="DUH4586" s="151"/>
      <c r="DUI4586" s="151"/>
      <c r="DUJ4586" s="151"/>
      <c r="DUK4586" s="151"/>
      <c r="DUL4586" s="151"/>
      <c r="DUM4586" s="151"/>
      <c r="DUN4586" s="151"/>
      <c r="DUO4586" s="151"/>
      <c r="DUP4586" s="151"/>
      <c r="DUQ4586" s="151"/>
      <c r="DUR4586" s="151"/>
      <c r="DUS4586" s="151"/>
      <c r="DUT4586" s="151"/>
      <c r="DUU4586" s="151"/>
      <c r="DUV4586" s="151"/>
      <c r="DUW4586" s="151"/>
      <c r="DUX4586" s="151"/>
      <c r="DUY4586" s="151"/>
      <c r="DUZ4586" s="151"/>
      <c r="DVA4586" s="151"/>
      <c r="DVB4586" s="151"/>
      <c r="DVC4586" s="151"/>
      <c r="DVD4586" s="151"/>
      <c r="DVE4586" s="151"/>
      <c r="DVF4586" s="151"/>
      <c r="DVG4586" s="151"/>
      <c r="DVH4586" s="151"/>
      <c r="DVI4586" s="151"/>
      <c r="DVJ4586" s="151"/>
      <c r="DVK4586" s="151"/>
      <c r="DVL4586" s="151"/>
      <c r="DVM4586" s="151"/>
      <c r="DVN4586" s="151"/>
      <c r="DVO4586" s="151"/>
      <c r="DVP4586" s="151"/>
      <c r="DVQ4586" s="151"/>
      <c r="DVR4586" s="151"/>
      <c r="DVS4586" s="151"/>
      <c r="DVT4586" s="151"/>
      <c r="DVU4586" s="151"/>
      <c r="DVV4586" s="151"/>
      <c r="DVW4586" s="151"/>
      <c r="DVX4586" s="151"/>
      <c r="DVY4586" s="151"/>
      <c r="DVZ4586" s="151"/>
      <c r="DWA4586" s="151"/>
      <c r="DWB4586" s="151"/>
      <c r="DWC4586" s="151"/>
      <c r="DWD4586" s="151"/>
      <c r="DWE4586" s="151"/>
      <c r="DWF4586" s="151"/>
      <c r="DWG4586" s="151"/>
      <c r="DWH4586" s="151"/>
      <c r="DWI4586" s="151"/>
      <c r="DWJ4586" s="151"/>
      <c r="DWK4586" s="151"/>
      <c r="DWL4586" s="151"/>
      <c r="DWM4586" s="151"/>
      <c r="DWN4586" s="151"/>
      <c r="DWO4586" s="151"/>
      <c r="DWP4586" s="151"/>
      <c r="DWQ4586" s="151"/>
      <c r="DWR4586" s="151"/>
      <c r="DWS4586" s="151"/>
      <c r="DWT4586" s="151"/>
      <c r="DWU4586" s="151"/>
      <c r="DWV4586" s="151"/>
      <c r="DWW4586" s="151"/>
      <c r="DWX4586" s="151"/>
      <c r="DWY4586" s="151"/>
      <c r="DWZ4586" s="151"/>
      <c r="DXA4586" s="151"/>
      <c r="DXB4586" s="151"/>
      <c r="DXC4586" s="151"/>
      <c r="DXD4586" s="151"/>
      <c r="DXE4586" s="151"/>
      <c r="DXF4586" s="151"/>
      <c r="DXG4586" s="151"/>
      <c r="DXH4586" s="151"/>
      <c r="DXI4586" s="151"/>
      <c r="DXJ4586" s="151"/>
      <c r="DXK4586" s="151"/>
      <c r="DXL4586" s="151"/>
      <c r="DXM4586" s="151"/>
      <c r="DXN4586" s="151"/>
      <c r="DXO4586" s="151"/>
      <c r="DXP4586" s="151"/>
      <c r="DXQ4586" s="151"/>
      <c r="DXR4586" s="151"/>
      <c r="DXS4586" s="151"/>
      <c r="DXT4586" s="151"/>
      <c r="DXU4586" s="151"/>
      <c r="DXV4586" s="151"/>
      <c r="DXW4586" s="151"/>
      <c r="DXX4586" s="151"/>
      <c r="DXY4586" s="151"/>
      <c r="DXZ4586" s="151"/>
      <c r="DYA4586" s="151"/>
      <c r="DYB4586" s="151"/>
      <c r="DYC4586" s="151"/>
      <c r="DYD4586" s="151"/>
      <c r="DYE4586" s="151"/>
      <c r="DYF4586" s="151"/>
      <c r="DYG4586" s="151"/>
      <c r="DYH4586" s="151"/>
      <c r="DYI4586" s="151"/>
      <c r="DYJ4586" s="151"/>
      <c r="DYK4586" s="151"/>
      <c r="DYL4586" s="151"/>
      <c r="DYM4586" s="151"/>
      <c r="DYN4586" s="151"/>
      <c r="DYO4586" s="151"/>
      <c r="DYP4586" s="151"/>
      <c r="DYQ4586" s="151"/>
      <c r="DYR4586" s="151"/>
      <c r="DYS4586" s="151"/>
      <c r="DYT4586" s="151"/>
      <c r="DYU4586" s="151"/>
      <c r="DYV4586" s="151"/>
      <c r="DYW4586" s="151"/>
      <c r="DYX4586" s="151"/>
      <c r="DYY4586" s="151"/>
      <c r="DYZ4586" s="151"/>
      <c r="DZA4586" s="151"/>
      <c r="DZB4586" s="151"/>
      <c r="DZC4586" s="151"/>
      <c r="DZD4586" s="151"/>
      <c r="DZE4586" s="151"/>
      <c r="DZF4586" s="151"/>
      <c r="DZG4586" s="151"/>
      <c r="DZH4586" s="151"/>
      <c r="DZI4586" s="151"/>
      <c r="DZJ4586" s="151"/>
      <c r="DZK4586" s="151"/>
      <c r="DZL4586" s="151"/>
      <c r="DZM4586" s="151"/>
      <c r="DZN4586" s="151"/>
      <c r="DZO4586" s="151"/>
      <c r="DZP4586" s="151"/>
      <c r="DZQ4586" s="151"/>
      <c r="DZR4586" s="151"/>
      <c r="DZS4586" s="151"/>
      <c r="DZT4586" s="151"/>
      <c r="DZU4586" s="151"/>
      <c r="DZV4586" s="151"/>
      <c r="DZW4586" s="151"/>
      <c r="DZX4586" s="151"/>
      <c r="DZY4586" s="151"/>
      <c r="DZZ4586" s="151"/>
      <c r="EAA4586" s="151"/>
      <c r="EAB4586" s="151"/>
      <c r="EAC4586" s="151"/>
      <c r="EAD4586" s="151"/>
      <c r="EAE4586" s="151"/>
      <c r="EAF4586" s="151"/>
      <c r="EAG4586" s="151"/>
      <c r="EAH4586" s="151"/>
      <c r="EAI4586" s="151"/>
      <c r="EAJ4586" s="151"/>
      <c r="EAK4586" s="151"/>
      <c r="EAL4586" s="151"/>
      <c r="EAM4586" s="151"/>
      <c r="EAN4586" s="151"/>
      <c r="EAO4586" s="151"/>
      <c r="EAP4586" s="151"/>
      <c r="EAQ4586" s="151"/>
      <c r="EAR4586" s="151"/>
      <c r="EAS4586" s="151"/>
      <c r="EAT4586" s="151"/>
      <c r="EAU4586" s="151"/>
      <c r="EAV4586" s="151"/>
      <c r="EAW4586" s="151"/>
      <c r="EAX4586" s="151"/>
      <c r="EAY4586" s="151"/>
      <c r="EAZ4586" s="151"/>
      <c r="EBA4586" s="151"/>
      <c r="EBB4586" s="151"/>
      <c r="EBC4586" s="151"/>
      <c r="EBD4586" s="151"/>
      <c r="EBE4586" s="151"/>
      <c r="EBF4586" s="151"/>
      <c r="EBG4586" s="151"/>
      <c r="EBH4586" s="151"/>
      <c r="EBI4586" s="151"/>
      <c r="EBJ4586" s="151"/>
      <c r="EBK4586" s="151"/>
      <c r="EBL4586" s="151"/>
      <c r="EBM4586" s="151"/>
      <c r="EBN4586" s="151"/>
      <c r="EBO4586" s="151"/>
      <c r="EBP4586" s="151"/>
      <c r="EBQ4586" s="151"/>
      <c r="EBR4586" s="151"/>
      <c r="EBS4586" s="151"/>
      <c r="EBT4586" s="151"/>
      <c r="EBU4586" s="151"/>
      <c r="EBV4586" s="151"/>
      <c r="EBW4586" s="151"/>
      <c r="EBX4586" s="151"/>
      <c r="EBY4586" s="151"/>
      <c r="EBZ4586" s="151"/>
      <c r="ECA4586" s="151"/>
      <c r="ECB4586" s="151"/>
      <c r="ECC4586" s="151"/>
      <c r="ECD4586" s="151"/>
      <c r="ECE4586" s="151"/>
      <c r="ECF4586" s="151"/>
      <c r="ECG4586" s="151"/>
      <c r="ECH4586" s="151"/>
      <c r="ECI4586" s="151"/>
      <c r="ECJ4586" s="151"/>
      <c r="ECK4586" s="151"/>
      <c r="ECL4586" s="151"/>
      <c r="ECM4586" s="151"/>
      <c r="ECN4586" s="151"/>
      <c r="ECO4586" s="151"/>
      <c r="ECP4586" s="151"/>
      <c r="ECQ4586" s="151"/>
      <c r="ECR4586" s="151"/>
      <c r="ECS4586" s="151"/>
      <c r="ECT4586" s="151"/>
      <c r="ECU4586" s="151"/>
      <c r="ECV4586" s="151"/>
      <c r="ECW4586" s="151"/>
      <c r="ECX4586" s="151"/>
      <c r="ECY4586" s="151"/>
      <c r="ECZ4586" s="151"/>
      <c r="EDA4586" s="151"/>
      <c r="EDB4586" s="151"/>
      <c r="EDC4586" s="151"/>
      <c r="EDD4586" s="151"/>
      <c r="EDE4586" s="151"/>
      <c r="EDF4586" s="151"/>
      <c r="EDG4586" s="151"/>
      <c r="EDH4586" s="151"/>
      <c r="EDI4586" s="151"/>
      <c r="EDJ4586" s="151"/>
      <c r="EDK4586" s="151"/>
      <c r="EDL4586" s="151"/>
      <c r="EDM4586" s="151"/>
      <c r="EDN4586" s="151"/>
      <c r="EDO4586" s="151"/>
      <c r="EDP4586" s="151"/>
      <c r="EDQ4586" s="151"/>
      <c r="EDR4586" s="151"/>
      <c r="EDS4586" s="151"/>
      <c r="EDT4586" s="151"/>
      <c r="EDU4586" s="151"/>
      <c r="EDV4586" s="151"/>
      <c r="EDW4586" s="151"/>
      <c r="EDX4586" s="151"/>
      <c r="EDY4586" s="151"/>
      <c r="EDZ4586" s="151"/>
      <c r="EEA4586" s="151"/>
      <c r="EEB4586" s="151"/>
      <c r="EEC4586" s="151"/>
      <c r="EED4586" s="151"/>
      <c r="EEE4586" s="151"/>
      <c r="EEF4586" s="151"/>
      <c r="EEG4586" s="151"/>
      <c r="EEH4586" s="151"/>
      <c r="EEI4586" s="151"/>
      <c r="EEJ4586" s="151"/>
      <c r="EEK4586" s="151"/>
      <c r="EEL4586" s="151"/>
      <c r="EEM4586" s="151"/>
      <c r="EEN4586" s="151"/>
      <c r="EEO4586" s="151"/>
      <c r="EEP4586" s="151"/>
      <c r="EEQ4586" s="151"/>
      <c r="EER4586" s="151"/>
      <c r="EES4586" s="151"/>
      <c r="EET4586" s="151"/>
      <c r="EEU4586" s="151"/>
      <c r="EEV4586" s="151"/>
      <c r="EEW4586" s="151"/>
      <c r="EEX4586" s="151"/>
      <c r="EEY4586" s="151"/>
      <c r="EEZ4586" s="151"/>
      <c r="EFA4586" s="151"/>
      <c r="EFB4586" s="151"/>
      <c r="EFC4586" s="151"/>
      <c r="EFD4586" s="151"/>
      <c r="EFE4586" s="151"/>
      <c r="EFF4586" s="151"/>
      <c r="EFG4586" s="151"/>
      <c r="EFH4586" s="151"/>
      <c r="EFI4586" s="151"/>
      <c r="EFJ4586" s="151"/>
      <c r="EFK4586" s="151"/>
      <c r="EFL4586" s="151"/>
      <c r="EFM4586" s="151"/>
      <c r="EFN4586" s="151"/>
      <c r="EFO4586" s="151"/>
      <c r="EFP4586" s="151"/>
      <c r="EFQ4586" s="151"/>
      <c r="EFR4586" s="151"/>
      <c r="EFS4586" s="151"/>
      <c r="EFT4586" s="151"/>
      <c r="EFU4586" s="151"/>
      <c r="EFV4586" s="151"/>
      <c r="EFW4586" s="151"/>
      <c r="EFX4586" s="151"/>
      <c r="EFY4586" s="151"/>
      <c r="EFZ4586" s="151"/>
      <c r="EGA4586" s="151"/>
      <c r="EGB4586" s="151"/>
      <c r="EGC4586" s="151"/>
      <c r="EGD4586" s="151"/>
      <c r="EGE4586" s="151"/>
      <c r="EGF4586" s="151"/>
      <c r="EGG4586" s="151"/>
      <c r="EGH4586" s="151"/>
      <c r="EGI4586" s="151"/>
      <c r="EGJ4586" s="151"/>
      <c r="EGK4586" s="151"/>
      <c r="EGL4586" s="151"/>
      <c r="EGM4586" s="151"/>
      <c r="EGN4586" s="151"/>
      <c r="EGO4586" s="151"/>
      <c r="EGP4586" s="151"/>
      <c r="EGQ4586" s="151"/>
      <c r="EGR4586" s="151"/>
      <c r="EGS4586" s="151"/>
      <c r="EGT4586" s="151"/>
      <c r="EGU4586" s="151"/>
      <c r="EGV4586" s="151"/>
      <c r="EGW4586" s="151"/>
      <c r="EGX4586" s="151"/>
      <c r="EGY4586" s="151"/>
      <c r="EGZ4586" s="151"/>
      <c r="EHA4586" s="151"/>
      <c r="EHB4586" s="151"/>
      <c r="EHC4586" s="151"/>
      <c r="EHD4586" s="151"/>
      <c r="EHE4586" s="151"/>
      <c r="EHF4586" s="151"/>
      <c r="EHG4586" s="151"/>
      <c r="EHH4586" s="151"/>
      <c r="EHI4586" s="151"/>
      <c r="EHJ4586" s="151"/>
      <c r="EHK4586" s="151"/>
      <c r="EHL4586" s="151"/>
      <c r="EHM4586" s="151"/>
      <c r="EHN4586" s="151"/>
      <c r="EHO4586" s="151"/>
      <c r="EHP4586" s="151"/>
      <c r="EHQ4586" s="151"/>
      <c r="EHR4586" s="151"/>
      <c r="EHS4586" s="151"/>
      <c r="EHT4586" s="151"/>
      <c r="EHU4586" s="151"/>
      <c r="EHV4586" s="151"/>
      <c r="EHW4586" s="151"/>
      <c r="EHX4586" s="151"/>
      <c r="EHY4586" s="151"/>
      <c r="EHZ4586" s="151"/>
      <c r="EIA4586" s="151"/>
      <c r="EIB4586" s="151"/>
      <c r="EIC4586" s="151"/>
      <c r="EID4586" s="151"/>
      <c r="EIE4586" s="151"/>
      <c r="EIF4586" s="151"/>
      <c r="EIG4586" s="151"/>
      <c r="EIH4586" s="151"/>
      <c r="EII4586" s="151"/>
      <c r="EIJ4586" s="151"/>
      <c r="EIK4586" s="151"/>
      <c r="EIL4586" s="151"/>
      <c r="EIM4586" s="151"/>
      <c r="EIN4586" s="151"/>
      <c r="EIO4586" s="151"/>
      <c r="EIP4586" s="151"/>
      <c r="EIQ4586" s="151"/>
      <c r="EIR4586" s="151"/>
      <c r="EIS4586" s="151"/>
      <c r="EIT4586" s="151"/>
      <c r="EIU4586" s="151"/>
      <c r="EIV4586" s="151"/>
      <c r="EIW4586" s="151"/>
      <c r="EIX4586" s="151"/>
      <c r="EIY4586" s="151"/>
      <c r="EIZ4586" s="151"/>
      <c r="EJA4586" s="151"/>
      <c r="EJB4586" s="151"/>
      <c r="EJC4586" s="151"/>
      <c r="EJD4586" s="151"/>
      <c r="EJE4586" s="151"/>
      <c r="EJF4586" s="151"/>
      <c r="EJG4586" s="151"/>
      <c r="EJH4586" s="151"/>
      <c r="EJI4586" s="151"/>
      <c r="EJJ4586" s="151"/>
      <c r="EJK4586" s="151"/>
      <c r="EJL4586" s="151"/>
      <c r="EJM4586" s="151"/>
      <c r="EJN4586" s="151"/>
      <c r="EJO4586" s="151"/>
      <c r="EJP4586" s="151"/>
      <c r="EJQ4586" s="151"/>
      <c r="EJR4586" s="151"/>
      <c r="EJS4586" s="151"/>
      <c r="EJT4586" s="151"/>
      <c r="EJU4586" s="151"/>
      <c r="EJV4586" s="151"/>
      <c r="EJW4586" s="151"/>
      <c r="EJX4586" s="151"/>
      <c r="EJY4586" s="151"/>
      <c r="EJZ4586" s="151"/>
      <c r="EKA4586" s="151"/>
      <c r="EKB4586" s="151"/>
      <c r="EKC4586" s="151"/>
      <c r="EKD4586" s="151"/>
      <c r="EKE4586" s="151"/>
      <c r="EKF4586" s="151"/>
      <c r="EKG4586" s="151"/>
      <c r="EKH4586" s="151"/>
      <c r="EKI4586" s="151"/>
      <c r="EKJ4586" s="151"/>
      <c r="EKK4586" s="151"/>
      <c r="EKL4586" s="151"/>
      <c r="EKM4586" s="151"/>
      <c r="EKN4586" s="151"/>
      <c r="EKO4586" s="151"/>
      <c r="EKP4586" s="151"/>
      <c r="EKQ4586" s="151"/>
      <c r="EKR4586" s="151"/>
      <c r="EKS4586" s="151"/>
      <c r="EKT4586" s="151"/>
      <c r="EKU4586" s="151"/>
      <c r="EKV4586" s="151"/>
      <c r="EKW4586" s="151"/>
      <c r="EKX4586" s="151"/>
      <c r="EKY4586" s="151"/>
      <c r="EKZ4586" s="151"/>
      <c r="ELA4586" s="151"/>
      <c r="ELB4586" s="151"/>
      <c r="ELC4586" s="151"/>
      <c r="ELD4586" s="151"/>
      <c r="ELE4586" s="151"/>
      <c r="ELF4586" s="151"/>
      <c r="ELG4586" s="151"/>
      <c r="ELH4586" s="151"/>
      <c r="ELI4586" s="151"/>
      <c r="ELJ4586" s="151"/>
      <c r="ELK4586" s="151"/>
      <c r="ELL4586" s="151"/>
      <c r="ELM4586" s="151"/>
      <c r="ELN4586" s="151"/>
      <c r="ELO4586" s="151"/>
      <c r="ELP4586" s="151"/>
      <c r="ELQ4586" s="151"/>
      <c r="ELR4586" s="151"/>
      <c r="ELS4586" s="151"/>
      <c r="ELT4586" s="151"/>
      <c r="ELU4586" s="151"/>
      <c r="ELV4586" s="151"/>
      <c r="ELW4586" s="151"/>
      <c r="ELX4586" s="151"/>
      <c r="ELY4586" s="151"/>
      <c r="ELZ4586" s="151"/>
      <c r="EMA4586" s="151"/>
      <c r="EMB4586" s="151"/>
      <c r="EMC4586" s="151"/>
      <c r="EMD4586" s="151"/>
      <c r="EME4586" s="151"/>
      <c r="EMF4586" s="151"/>
      <c r="EMG4586" s="151"/>
      <c r="EMH4586" s="151"/>
      <c r="EMI4586" s="151"/>
      <c r="EMJ4586" s="151"/>
      <c r="EMK4586" s="151"/>
      <c r="EML4586" s="151"/>
      <c r="EMM4586" s="151"/>
      <c r="EMN4586" s="151"/>
      <c r="EMO4586" s="151"/>
      <c r="EMP4586" s="151"/>
      <c r="EMQ4586" s="151"/>
      <c r="EMR4586" s="151"/>
      <c r="EMS4586" s="151"/>
      <c r="EMT4586" s="151"/>
      <c r="EMU4586" s="151"/>
      <c r="EMV4586" s="151"/>
      <c r="EMW4586" s="151"/>
      <c r="EMX4586" s="151"/>
      <c r="EMY4586" s="151"/>
      <c r="EMZ4586" s="151"/>
      <c r="ENA4586" s="151"/>
      <c r="ENB4586" s="151"/>
      <c r="ENC4586" s="151"/>
      <c r="END4586" s="151"/>
      <c r="ENE4586" s="151"/>
      <c r="ENF4586" s="151"/>
      <c r="ENG4586" s="151"/>
      <c r="ENH4586" s="151"/>
      <c r="ENI4586" s="151"/>
      <c r="ENJ4586" s="151"/>
      <c r="ENK4586" s="151"/>
      <c r="ENL4586" s="151"/>
      <c r="ENM4586" s="151"/>
      <c r="ENN4586" s="151"/>
      <c r="ENO4586" s="151"/>
      <c r="ENP4586" s="151"/>
      <c r="ENQ4586" s="151"/>
      <c r="ENR4586" s="151"/>
      <c r="ENS4586" s="151"/>
      <c r="ENT4586" s="151"/>
      <c r="ENU4586" s="151"/>
      <c r="ENV4586" s="151"/>
      <c r="ENW4586" s="151"/>
      <c r="ENX4586" s="151"/>
      <c r="ENY4586" s="151"/>
      <c r="ENZ4586" s="151"/>
      <c r="EOA4586" s="151"/>
      <c r="EOB4586" s="151"/>
      <c r="EOC4586" s="151"/>
      <c r="EOD4586" s="151"/>
      <c r="EOE4586" s="151"/>
      <c r="EOF4586" s="151"/>
      <c r="EOG4586" s="151"/>
      <c r="EOH4586" s="151"/>
      <c r="EOI4586" s="151"/>
      <c r="EOJ4586" s="151"/>
      <c r="EOK4586" s="151"/>
      <c r="EOL4586" s="151"/>
      <c r="EOM4586" s="151"/>
      <c r="EON4586" s="151"/>
      <c r="EOO4586" s="151"/>
      <c r="EOP4586" s="151"/>
      <c r="EOQ4586" s="151"/>
      <c r="EOR4586" s="151"/>
      <c r="EOS4586" s="151"/>
      <c r="EOT4586" s="151"/>
      <c r="EOU4586" s="151"/>
      <c r="EOV4586" s="151"/>
      <c r="EOW4586" s="151"/>
      <c r="EOX4586" s="151"/>
      <c r="EOY4586" s="151"/>
      <c r="EOZ4586" s="151"/>
      <c r="EPA4586" s="151"/>
      <c r="EPB4586" s="151"/>
      <c r="EPC4586" s="151"/>
      <c r="EPD4586" s="151"/>
      <c r="EPE4586" s="151"/>
      <c r="EPF4586" s="151"/>
      <c r="EPG4586" s="151"/>
      <c r="EPH4586" s="151"/>
      <c r="EPI4586" s="151"/>
      <c r="EPJ4586" s="151"/>
      <c r="EPK4586" s="151"/>
      <c r="EPL4586" s="151"/>
      <c r="EPM4586" s="151"/>
      <c r="EPN4586" s="151"/>
      <c r="EPO4586" s="151"/>
      <c r="EPP4586" s="151"/>
      <c r="EPQ4586" s="151"/>
      <c r="EPR4586" s="151"/>
      <c r="EPS4586" s="151"/>
      <c r="EPT4586" s="151"/>
      <c r="EPU4586" s="151"/>
      <c r="EPV4586" s="151"/>
      <c r="EPW4586" s="151"/>
      <c r="EPX4586" s="151"/>
      <c r="EPY4586" s="151"/>
      <c r="EPZ4586" s="151"/>
      <c r="EQA4586" s="151"/>
      <c r="EQB4586" s="151"/>
      <c r="EQC4586" s="151"/>
      <c r="EQD4586" s="151"/>
      <c r="EQE4586" s="151"/>
      <c r="EQF4586" s="151"/>
      <c r="EQG4586" s="151"/>
      <c r="EQH4586" s="151"/>
      <c r="EQI4586" s="151"/>
      <c r="EQJ4586" s="151"/>
      <c r="EQK4586" s="151"/>
      <c r="EQL4586" s="151"/>
      <c r="EQM4586" s="151"/>
      <c r="EQN4586" s="151"/>
      <c r="EQO4586" s="151"/>
      <c r="EQP4586" s="151"/>
      <c r="EQQ4586" s="151"/>
      <c r="EQR4586" s="151"/>
      <c r="EQS4586" s="151"/>
      <c r="EQT4586" s="151"/>
      <c r="EQU4586" s="151"/>
      <c r="EQV4586" s="151"/>
      <c r="EQW4586" s="151"/>
      <c r="EQX4586" s="151"/>
      <c r="EQY4586" s="151"/>
      <c r="EQZ4586" s="151"/>
      <c r="ERA4586" s="151"/>
      <c r="ERB4586" s="151"/>
      <c r="ERC4586" s="151"/>
      <c r="ERD4586" s="151"/>
      <c r="ERE4586" s="151"/>
      <c r="ERF4586" s="151"/>
      <c r="ERG4586" s="151"/>
      <c r="ERH4586" s="151"/>
      <c r="ERI4586" s="151"/>
      <c r="ERJ4586" s="151"/>
      <c r="ERK4586" s="151"/>
      <c r="ERL4586" s="151"/>
      <c r="ERM4586" s="151"/>
      <c r="ERN4586" s="151"/>
      <c r="ERO4586" s="151"/>
      <c r="ERP4586" s="151"/>
      <c r="ERQ4586" s="151"/>
      <c r="ERR4586" s="151"/>
      <c r="ERS4586" s="151"/>
      <c r="ERT4586" s="151"/>
      <c r="ERU4586" s="151"/>
      <c r="ERV4586" s="151"/>
      <c r="ERW4586" s="151"/>
      <c r="ERX4586" s="151"/>
      <c r="ERY4586" s="151"/>
      <c r="ERZ4586" s="151"/>
      <c r="ESA4586" s="151"/>
      <c r="ESB4586" s="151"/>
      <c r="ESC4586" s="151"/>
      <c r="ESD4586" s="151"/>
      <c r="ESE4586" s="151"/>
      <c r="ESF4586" s="151"/>
      <c r="ESG4586" s="151"/>
      <c r="ESH4586" s="151"/>
      <c r="ESI4586" s="151"/>
      <c r="ESJ4586" s="151"/>
      <c r="ESK4586" s="151"/>
      <c r="ESL4586" s="151"/>
      <c r="ESM4586" s="151"/>
      <c r="ESN4586" s="151"/>
      <c r="ESO4586" s="151"/>
      <c r="ESP4586" s="151"/>
      <c r="ESQ4586" s="151"/>
      <c r="ESR4586" s="151"/>
      <c r="ESS4586" s="151"/>
      <c r="EST4586" s="151"/>
      <c r="ESU4586" s="151"/>
      <c r="ESV4586" s="151"/>
      <c r="ESW4586" s="151"/>
      <c r="ESX4586" s="151"/>
      <c r="ESY4586" s="151"/>
      <c r="ESZ4586" s="151"/>
      <c r="ETA4586" s="151"/>
      <c r="ETB4586" s="151"/>
      <c r="ETC4586" s="151"/>
      <c r="ETD4586" s="151"/>
      <c r="ETE4586" s="151"/>
      <c r="ETF4586" s="151"/>
      <c r="ETG4586" s="151"/>
      <c r="ETH4586" s="151"/>
      <c r="ETI4586" s="151"/>
      <c r="ETJ4586" s="151"/>
      <c r="ETK4586" s="151"/>
      <c r="ETL4586" s="151"/>
      <c r="ETM4586" s="151"/>
      <c r="ETN4586" s="151"/>
      <c r="ETO4586" s="151"/>
      <c r="ETP4586" s="151"/>
      <c r="ETQ4586" s="151"/>
      <c r="ETR4586" s="151"/>
      <c r="ETS4586" s="151"/>
      <c r="ETT4586" s="151"/>
      <c r="ETU4586" s="151"/>
      <c r="ETV4586" s="151"/>
      <c r="ETW4586" s="151"/>
      <c r="ETX4586" s="151"/>
      <c r="ETY4586" s="151"/>
      <c r="ETZ4586" s="151"/>
      <c r="EUA4586" s="151"/>
      <c r="EUB4586" s="151"/>
      <c r="EUC4586" s="151"/>
      <c r="EUD4586" s="151"/>
      <c r="EUE4586" s="151"/>
      <c r="EUF4586" s="151"/>
      <c r="EUG4586" s="151"/>
      <c r="EUH4586" s="151"/>
      <c r="EUI4586" s="151"/>
      <c r="EUJ4586" s="151"/>
      <c r="EUK4586" s="151"/>
      <c r="EUL4586" s="151"/>
      <c r="EUM4586" s="151"/>
      <c r="EUN4586" s="151"/>
      <c r="EUO4586" s="151"/>
      <c r="EUP4586" s="151"/>
      <c r="EUQ4586" s="151"/>
      <c r="EUR4586" s="151"/>
      <c r="EUS4586" s="151"/>
      <c r="EUT4586" s="151"/>
      <c r="EUU4586" s="151"/>
      <c r="EUV4586" s="151"/>
      <c r="EUW4586" s="151"/>
      <c r="EUX4586" s="151"/>
      <c r="EUY4586" s="151"/>
      <c r="EUZ4586" s="151"/>
      <c r="EVA4586" s="151"/>
      <c r="EVB4586" s="151"/>
      <c r="EVC4586" s="151"/>
      <c r="EVD4586" s="151"/>
      <c r="EVE4586" s="151"/>
      <c r="EVF4586" s="151"/>
      <c r="EVG4586" s="151"/>
      <c r="EVH4586" s="151"/>
      <c r="EVI4586" s="151"/>
      <c r="EVJ4586" s="151"/>
      <c r="EVK4586" s="151"/>
      <c r="EVL4586" s="151"/>
      <c r="EVM4586" s="151"/>
      <c r="EVN4586" s="151"/>
      <c r="EVO4586" s="151"/>
      <c r="EVP4586" s="151"/>
      <c r="EVQ4586" s="151"/>
      <c r="EVR4586" s="151"/>
      <c r="EVS4586" s="151"/>
      <c r="EVT4586" s="151"/>
      <c r="EVU4586" s="151"/>
      <c r="EVV4586" s="151"/>
      <c r="EVW4586" s="151"/>
      <c r="EVX4586" s="151"/>
      <c r="EVY4586" s="151"/>
      <c r="EVZ4586" s="151"/>
      <c r="EWA4586" s="151"/>
      <c r="EWB4586" s="151"/>
      <c r="EWC4586" s="151"/>
      <c r="EWD4586" s="151"/>
      <c r="EWE4586" s="151"/>
      <c r="EWF4586" s="151"/>
      <c r="EWG4586" s="151"/>
      <c r="EWH4586" s="151"/>
      <c r="EWI4586" s="151"/>
      <c r="EWJ4586" s="151"/>
      <c r="EWK4586" s="151"/>
      <c r="EWL4586" s="151"/>
      <c r="EWM4586" s="151"/>
      <c r="EWN4586" s="151"/>
      <c r="EWO4586" s="151"/>
      <c r="EWP4586" s="151"/>
      <c r="EWQ4586" s="151"/>
      <c r="EWR4586" s="151"/>
      <c r="EWS4586" s="151"/>
      <c r="EWT4586" s="151"/>
      <c r="EWU4586" s="151"/>
      <c r="EWV4586" s="151"/>
      <c r="EWW4586" s="151"/>
      <c r="EWX4586" s="151"/>
      <c r="EWY4586" s="151"/>
      <c r="EWZ4586" s="151"/>
      <c r="EXA4586" s="151"/>
      <c r="EXB4586" s="151"/>
      <c r="EXC4586" s="151"/>
      <c r="EXD4586" s="151"/>
      <c r="EXE4586" s="151"/>
      <c r="EXF4586" s="151"/>
      <c r="EXG4586" s="151"/>
      <c r="EXH4586" s="151"/>
      <c r="EXI4586" s="151"/>
      <c r="EXJ4586" s="151"/>
      <c r="EXK4586" s="151"/>
      <c r="EXL4586" s="151"/>
      <c r="EXM4586" s="151"/>
      <c r="EXN4586" s="151"/>
      <c r="EXO4586" s="151"/>
      <c r="EXP4586" s="151"/>
      <c r="EXQ4586" s="151"/>
      <c r="EXR4586" s="151"/>
      <c r="EXS4586" s="151"/>
      <c r="EXT4586" s="151"/>
      <c r="EXU4586" s="151"/>
      <c r="EXV4586" s="151"/>
      <c r="EXW4586" s="151"/>
      <c r="EXX4586" s="151"/>
      <c r="EXY4586" s="151"/>
      <c r="EXZ4586" s="151"/>
      <c r="EYA4586" s="151"/>
      <c r="EYB4586" s="151"/>
      <c r="EYC4586" s="151"/>
      <c r="EYD4586" s="151"/>
      <c r="EYE4586" s="151"/>
      <c r="EYF4586" s="151"/>
      <c r="EYG4586" s="151"/>
      <c r="EYH4586" s="151"/>
      <c r="EYI4586" s="151"/>
      <c r="EYJ4586" s="151"/>
      <c r="EYK4586" s="151"/>
      <c r="EYL4586" s="151"/>
      <c r="EYM4586" s="151"/>
      <c r="EYN4586" s="151"/>
      <c r="EYO4586" s="151"/>
      <c r="EYP4586" s="151"/>
      <c r="EYQ4586" s="151"/>
      <c r="EYR4586" s="151"/>
      <c r="EYS4586" s="151"/>
      <c r="EYT4586" s="151"/>
      <c r="EYU4586" s="151"/>
      <c r="EYV4586" s="151"/>
      <c r="EYW4586" s="151"/>
      <c r="EYX4586" s="151"/>
      <c r="EYY4586" s="151"/>
      <c r="EYZ4586" s="151"/>
      <c r="EZA4586" s="151"/>
      <c r="EZB4586" s="151"/>
      <c r="EZC4586" s="151"/>
      <c r="EZD4586" s="151"/>
      <c r="EZE4586" s="151"/>
      <c r="EZF4586" s="151"/>
      <c r="EZG4586" s="151"/>
      <c r="EZH4586" s="151"/>
      <c r="EZI4586" s="151"/>
      <c r="EZJ4586" s="151"/>
      <c r="EZK4586" s="151"/>
      <c r="EZL4586" s="151"/>
      <c r="EZM4586" s="151"/>
      <c r="EZN4586" s="151"/>
      <c r="EZO4586" s="151"/>
      <c r="EZP4586" s="151"/>
      <c r="EZQ4586" s="151"/>
      <c r="EZR4586" s="151"/>
      <c r="EZS4586" s="151"/>
      <c r="EZT4586" s="151"/>
      <c r="EZU4586" s="151"/>
      <c r="EZV4586" s="151"/>
      <c r="EZW4586" s="151"/>
      <c r="EZX4586" s="151"/>
      <c r="EZY4586" s="151"/>
      <c r="EZZ4586" s="151"/>
      <c r="FAA4586" s="151"/>
      <c r="FAB4586" s="151"/>
      <c r="FAC4586" s="151"/>
      <c r="FAD4586" s="151"/>
      <c r="FAE4586" s="151"/>
      <c r="FAF4586" s="151"/>
      <c r="FAG4586" s="151"/>
      <c r="FAH4586" s="151"/>
      <c r="FAI4586" s="151"/>
      <c r="FAJ4586" s="151"/>
      <c r="FAK4586" s="151"/>
      <c r="FAL4586" s="151"/>
      <c r="FAM4586" s="151"/>
      <c r="FAN4586" s="151"/>
      <c r="FAO4586" s="151"/>
      <c r="FAP4586" s="151"/>
      <c r="FAQ4586" s="151"/>
      <c r="FAR4586" s="151"/>
      <c r="FAS4586" s="151"/>
      <c r="FAT4586" s="151"/>
      <c r="FAU4586" s="151"/>
      <c r="FAV4586" s="151"/>
      <c r="FAW4586" s="151"/>
      <c r="FAX4586" s="151"/>
      <c r="FAY4586" s="151"/>
      <c r="FAZ4586" s="151"/>
      <c r="FBA4586" s="151"/>
      <c r="FBB4586" s="151"/>
      <c r="FBC4586" s="151"/>
      <c r="FBD4586" s="151"/>
      <c r="FBE4586" s="151"/>
      <c r="FBF4586" s="151"/>
      <c r="FBG4586" s="151"/>
      <c r="FBH4586" s="151"/>
      <c r="FBI4586" s="151"/>
      <c r="FBJ4586" s="151"/>
      <c r="FBK4586" s="151"/>
      <c r="FBL4586" s="151"/>
      <c r="FBM4586" s="151"/>
      <c r="FBN4586" s="151"/>
      <c r="FBO4586" s="151"/>
      <c r="FBP4586" s="151"/>
      <c r="FBQ4586" s="151"/>
      <c r="FBR4586" s="151"/>
      <c r="FBS4586" s="151"/>
      <c r="FBT4586" s="151"/>
      <c r="FBU4586" s="151"/>
      <c r="FBV4586" s="151"/>
      <c r="FBW4586" s="151"/>
      <c r="FBX4586" s="151"/>
      <c r="FBY4586" s="151"/>
      <c r="FBZ4586" s="151"/>
      <c r="FCA4586" s="151"/>
      <c r="FCB4586" s="151"/>
      <c r="FCC4586" s="151"/>
      <c r="FCD4586" s="151"/>
      <c r="FCE4586" s="151"/>
      <c r="FCF4586" s="151"/>
      <c r="FCG4586" s="151"/>
      <c r="FCH4586" s="151"/>
      <c r="FCI4586" s="151"/>
      <c r="FCJ4586" s="151"/>
      <c r="FCK4586" s="151"/>
      <c r="FCL4586" s="151"/>
      <c r="FCM4586" s="151"/>
      <c r="FCN4586" s="151"/>
      <c r="FCO4586" s="151"/>
      <c r="FCP4586" s="151"/>
      <c r="FCQ4586" s="151"/>
      <c r="FCR4586" s="151"/>
      <c r="FCS4586" s="151"/>
      <c r="FCT4586" s="151"/>
      <c r="FCU4586" s="151"/>
      <c r="FCV4586" s="151"/>
      <c r="FCW4586" s="151"/>
      <c r="FCX4586" s="151"/>
      <c r="FCY4586" s="151"/>
      <c r="FCZ4586" s="151"/>
      <c r="FDA4586" s="151"/>
      <c r="FDB4586" s="151"/>
      <c r="FDC4586" s="151"/>
      <c r="FDD4586" s="151"/>
      <c r="FDE4586" s="151"/>
      <c r="FDF4586" s="151"/>
      <c r="FDG4586" s="151"/>
      <c r="FDH4586" s="151"/>
      <c r="FDI4586" s="151"/>
      <c r="FDJ4586" s="151"/>
      <c r="FDK4586" s="151"/>
      <c r="FDL4586" s="151"/>
      <c r="FDM4586" s="151"/>
      <c r="FDN4586" s="151"/>
      <c r="FDO4586" s="151"/>
      <c r="FDP4586" s="151"/>
      <c r="FDQ4586" s="151"/>
      <c r="FDR4586" s="151"/>
      <c r="FDS4586" s="151"/>
      <c r="FDT4586" s="151"/>
      <c r="FDU4586" s="151"/>
      <c r="FDV4586" s="151"/>
      <c r="FDW4586" s="151"/>
      <c r="FDX4586" s="151"/>
      <c r="FDY4586" s="151"/>
      <c r="FDZ4586" s="151"/>
      <c r="FEA4586" s="151"/>
      <c r="FEB4586" s="151"/>
      <c r="FEC4586" s="151"/>
      <c r="FED4586" s="151"/>
      <c r="FEE4586" s="151"/>
      <c r="FEF4586" s="151"/>
      <c r="FEG4586" s="151"/>
      <c r="FEH4586" s="151"/>
      <c r="FEI4586" s="151"/>
      <c r="FEJ4586" s="151"/>
      <c r="FEK4586" s="151"/>
      <c r="FEL4586" s="151"/>
      <c r="FEM4586" s="151"/>
      <c r="FEN4586" s="151"/>
      <c r="FEO4586" s="151"/>
      <c r="FEP4586" s="151"/>
      <c r="FEQ4586" s="151"/>
      <c r="FER4586" s="151"/>
      <c r="FES4586" s="151"/>
      <c r="FET4586" s="151"/>
      <c r="FEU4586" s="151"/>
      <c r="FEV4586" s="151"/>
      <c r="FEW4586" s="151"/>
      <c r="FEX4586" s="151"/>
      <c r="FEY4586" s="151"/>
      <c r="FEZ4586" s="151"/>
      <c r="FFA4586" s="151"/>
      <c r="FFB4586" s="151"/>
      <c r="FFC4586" s="151"/>
      <c r="FFD4586" s="151"/>
      <c r="FFE4586" s="151"/>
      <c r="FFF4586" s="151"/>
      <c r="FFG4586" s="151"/>
      <c r="FFH4586" s="151"/>
      <c r="FFI4586" s="151"/>
      <c r="FFJ4586" s="151"/>
      <c r="FFK4586" s="151"/>
      <c r="FFL4586" s="151"/>
      <c r="FFM4586" s="151"/>
      <c r="FFN4586" s="151"/>
      <c r="FFO4586" s="151"/>
      <c r="FFP4586" s="151"/>
      <c r="FFQ4586" s="151"/>
      <c r="FFR4586" s="151"/>
      <c r="FFS4586" s="151"/>
      <c r="FFT4586" s="151"/>
      <c r="FFU4586" s="151"/>
      <c r="FFV4586" s="151"/>
      <c r="FFW4586" s="151"/>
      <c r="FFX4586" s="151"/>
      <c r="FFY4586" s="151"/>
      <c r="FFZ4586" s="151"/>
      <c r="FGA4586" s="151"/>
      <c r="FGB4586" s="151"/>
      <c r="FGC4586" s="151"/>
      <c r="FGD4586" s="151"/>
      <c r="FGE4586" s="151"/>
      <c r="FGF4586" s="151"/>
      <c r="FGG4586" s="151"/>
      <c r="FGH4586" s="151"/>
      <c r="FGI4586" s="151"/>
      <c r="FGJ4586" s="151"/>
      <c r="FGK4586" s="151"/>
      <c r="FGL4586" s="151"/>
      <c r="FGM4586" s="151"/>
      <c r="FGN4586" s="151"/>
      <c r="FGO4586" s="151"/>
      <c r="FGP4586" s="151"/>
      <c r="FGQ4586" s="151"/>
      <c r="FGR4586" s="151"/>
      <c r="FGS4586" s="151"/>
      <c r="FGT4586" s="151"/>
      <c r="FGU4586" s="151"/>
      <c r="FGV4586" s="151"/>
      <c r="FGW4586" s="151"/>
      <c r="FGX4586" s="151"/>
      <c r="FGY4586" s="151"/>
      <c r="FGZ4586" s="151"/>
      <c r="FHA4586" s="151"/>
      <c r="FHB4586" s="151"/>
      <c r="FHC4586" s="151"/>
      <c r="FHD4586" s="151"/>
      <c r="FHE4586" s="151"/>
      <c r="FHF4586" s="151"/>
      <c r="FHG4586" s="151"/>
      <c r="FHH4586" s="151"/>
      <c r="FHI4586" s="151"/>
      <c r="FHJ4586" s="151"/>
      <c r="FHK4586" s="151"/>
      <c r="FHL4586" s="151"/>
      <c r="FHM4586" s="151"/>
      <c r="FHN4586" s="151"/>
      <c r="FHO4586" s="151"/>
      <c r="FHP4586" s="151"/>
      <c r="FHQ4586" s="151"/>
      <c r="FHR4586" s="151"/>
      <c r="FHS4586" s="151"/>
      <c r="FHT4586" s="151"/>
      <c r="FHU4586" s="151"/>
      <c r="FHV4586" s="151"/>
      <c r="FHW4586" s="151"/>
      <c r="FHX4586" s="151"/>
      <c r="FHY4586" s="151"/>
      <c r="FHZ4586" s="151"/>
      <c r="FIA4586" s="151"/>
      <c r="FIB4586" s="151"/>
      <c r="FIC4586" s="151"/>
      <c r="FID4586" s="151"/>
      <c r="FIE4586" s="151"/>
      <c r="FIF4586" s="151"/>
      <c r="FIG4586" s="151"/>
      <c r="FIH4586" s="151"/>
      <c r="FII4586" s="151"/>
      <c r="FIJ4586" s="151"/>
      <c r="FIK4586" s="151"/>
      <c r="FIL4586" s="151"/>
      <c r="FIM4586" s="151"/>
      <c r="FIN4586" s="151"/>
      <c r="FIO4586" s="151"/>
      <c r="FIP4586" s="151"/>
      <c r="FIQ4586" s="151"/>
      <c r="FIR4586" s="151"/>
      <c r="FIS4586" s="151"/>
      <c r="FIT4586" s="151"/>
      <c r="FIU4586" s="151"/>
      <c r="FIV4586" s="151"/>
      <c r="FIW4586" s="151"/>
      <c r="FIX4586" s="151"/>
      <c r="FIY4586" s="151"/>
      <c r="FIZ4586" s="151"/>
      <c r="FJA4586" s="151"/>
      <c r="FJB4586" s="151"/>
      <c r="FJC4586" s="151"/>
      <c r="FJD4586" s="151"/>
      <c r="FJE4586" s="151"/>
      <c r="FJF4586" s="151"/>
      <c r="FJG4586" s="151"/>
      <c r="FJH4586" s="151"/>
      <c r="FJI4586" s="151"/>
      <c r="FJJ4586" s="151"/>
      <c r="FJK4586" s="151"/>
      <c r="FJL4586" s="151"/>
      <c r="FJM4586" s="151"/>
      <c r="FJN4586" s="151"/>
      <c r="FJO4586" s="151"/>
      <c r="FJP4586" s="151"/>
      <c r="FJQ4586" s="151"/>
      <c r="FJR4586" s="151"/>
      <c r="FJS4586" s="151"/>
      <c r="FJT4586" s="151"/>
      <c r="FJU4586" s="151"/>
      <c r="FJV4586" s="151"/>
      <c r="FJW4586" s="151"/>
      <c r="FJX4586" s="151"/>
      <c r="FJY4586" s="151"/>
      <c r="FJZ4586" s="151"/>
      <c r="FKA4586" s="151"/>
      <c r="FKB4586" s="151"/>
      <c r="FKC4586" s="151"/>
      <c r="FKD4586" s="151"/>
      <c r="FKE4586" s="151"/>
      <c r="FKF4586" s="151"/>
      <c r="FKG4586" s="151"/>
      <c r="FKH4586" s="151"/>
      <c r="FKI4586" s="151"/>
      <c r="FKJ4586" s="151"/>
      <c r="FKK4586" s="151"/>
      <c r="FKL4586" s="151"/>
      <c r="FKM4586" s="151"/>
      <c r="FKN4586" s="151"/>
      <c r="FKO4586" s="151"/>
      <c r="FKP4586" s="151"/>
      <c r="FKQ4586" s="151"/>
      <c r="FKR4586" s="151"/>
      <c r="FKS4586" s="151"/>
      <c r="FKT4586" s="151"/>
      <c r="FKU4586" s="151"/>
      <c r="FKV4586" s="151"/>
      <c r="FKW4586" s="151"/>
      <c r="FKX4586" s="151"/>
      <c r="FKY4586" s="151"/>
      <c r="FKZ4586" s="151"/>
      <c r="FLA4586" s="151"/>
      <c r="FLB4586" s="151"/>
      <c r="FLC4586" s="151"/>
      <c r="FLD4586" s="151"/>
      <c r="FLE4586" s="151"/>
      <c r="FLF4586" s="151"/>
      <c r="FLG4586" s="151"/>
      <c r="FLH4586" s="151"/>
      <c r="FLI4586" s="151"/>
      <c r="FLJ4586" s="151"/>
      <c r="FLK4586" s="151"/>
      <c r="FLL4586" s="151"/>
      <c r="FLM4586" s="151"/>
      <c r="FLN4586" s="151"/>
      <c r="FLO4586" s="151"/>
      <c r="FLP4586" s="151"/>
      <c r="FLQ4586" s="151"/>
      <c r="FLR4586" s="151"/>
      <c r="FLS4586" s="151"/>
      <c r="FLT4586" s="151"/>
      <c r="FLU4586" s="151"/>
      <c r="FLV4586" s="151"/>
      <c r="FLW4586" s="151"/>
      <c r="FLX4586" s="151"/>
      <c r="FLY4586" s="151"/>
      <c r="FLZ4586" s="151"/>
      <c r="FMA4586" s="151"/>
      <c r="FMB4586" s="151"/>
      <c r="FMC4586" s="151"/>
      <c r="FMD4586" s="151"/>
      <c r="FME4586" s="151"/>
      <c r="FMF4586" s="151"/>
      <c r="FMG4586" s="151"/>
      <c r="FMH4586" s="151"/>
      <c r="FMI4586" s="151"/>
      <c r="FMJ4586" s="151"/>
      <c r="FMK4586" s="151"/>
      <c r="FML4586" s="151"/>
      <c r="FMM4586" s="151"/>
      <c r="FMN4586" s="151"/>
      <c r="FMO4586" s="151"/>
      <c r="FMP4586" s="151"/>
      <c r="FMQ4586" s="151"/>
      <c r="FMR4586" s="151"/>
      <c r="FMS4586" s="151"/>
      <c r="FMT4586" s="151"/>
      <c r="FMU4586" s="151"/>
      <c r="FMV4586" s="151"/>
      <c r="FMW4586" s="151"/>
      <c r="FMX4586" s="151"/>
      <c r="FMY4586" s="151"/>
      <c r="FMZ4586" s="151"/>
      <c r="FNA4586" s="151"/>
      <c r="FNB4586" s="151"/>
      <c r="FNC4586" s="151"/>
      <c r="FND4586" s="151"/>
      <c r="FNE4586" s="151"/>
      <c r="FNF4586" s="151"/>
      <c r="FNG4586" s="151"/>
      <c r="FNH4586" s="151"/>
      <c r="FNI4586" s="151"/>
      <c r="FNJ4586" s="151"/>
      <c r="FNK4586" s="151"/>
      <c r="FNL4586" s="151"/>
      <c r="FNM4586" s="151"/>
      <c r="FNN4586" s="151"/>
      <c r="FNO4586" s="151"/>
      <c r="FNP4586" s="151"/>
      <c r="FNQ4586" s="151"/>
      <c r="FNR4586" s="151"/>
      <c r="FNS4586" s="151"/>
      <c r="FNT4586" s="151"/>
      <c r="FNU4586" s="151"/>
      <c r="FNV4586" s="151"/>
      <c r="FNW4586" s="151"/>
      <c r="FNX4586" s="151"/>
      <c r="FNY4586" s="151"/>
      <c r="FNZ4586" s="151"/>
      <c r="FOA4586" s="151"/>
      <c r="FOB4586" s="151"/>
      <c r="FOC4586" s="151"/>
      <c r="FOD4586" s="151"/>
      <c r="FOE4586" s="151"/>
      <c r="FOF4586" s="151"/>
      <c r="FOG4586" s="151"/>
      <c r="FOH4586" s="151"/>
      <c r="FOI4586" s="151"/>
      <c r="FOJ4586" s="151"/>
      <c r="FOK4586" s="151"/>
      <c r="FOL4586" s="151"/>
      <c r="FOM4586" s="151"/>
      <c r="FON4586" s="151"/>
      <c r="FOO4586" s="151"/>
      <c r="FOP4586" s="151"/>
      <c r="FOQ4586" s="151"/>
      <c r="FOR4586" s="151"/>
      <c r="FOS4586" s="151"/>
      <c r="FOT4586" s="151"/>
      <c r="FOU4586" s="151"/>
      <c r="FOV4586" s="151"/>
      <c r="FOW4586" s="151"/>
      <c r="FOX4586" s="151"/>
      <c r="FOY4586" s="151"/>
      <c r="FOZ4586" s="151"/>
      <c r="FPA4586" s="151"/>
      <c r="FPB4586" s="151"/>
      <c r="FPC4586" s="151"/>
      <c r="FPD4586" s="151"/>
      <c r="FPE4586" s="151"/>
      <c r="FPF4586" s="151"/>
      <c r="FPG4586" s="151"/>
      <c r="FPH4586" s="151"/>
      <c r="FPI4586" s="151"/>
      <c r="FPJ4586" s="151"/>
      <c r="FPK4586" s="151"/>
      <c r="FPL4586" s="151"/>
      <c r="FPM4586" s="151"/>
      <c r="FPN4586" s="151"/>
      <c r="FPO4586" s="151"/>
      <c r="FPP4586" s="151"/>
      <c r="FPQ4586" s="151"/>
      <c r="FPR4586" s="151"/>
      <c r="FPS4586" s="151"/>
      <c r="FPT4586" s="151"/>
      <c r="FPU4586" s="151"/>
      <c r="FPV4586" s="151"/>
      <c r="FPW4586" s="151"/>
      <c r="FPX4586" s="151"/>
      <c r="FPY4586" s="151"/>
      <c r="FPZ4586" s="151"/>
      <c r="FQA4586" s="151"/>
      <c r="FQB4586" s="151"/>
      <c r="FQC4586" s="151"/>
      <c r="FQD4586" s="151"/>
      <c r="FQE4586" s="151"/>
      <c r="FQF4586" s="151"/>
      <c r="FQG4586" s="151"/>
      <c r="FQH4586" s="151"/>
      <c r="FQI4586" s="151"/>
      <c r="FQJ4586" s="151"/>
      <c r="FQK4586" s="151"/>
      <c r="FQL4586" s="151"/>
      <c r="FQM4586" s="151"/>
      <c r="FQN4586" s="151"/>
      <c r="FQO4586" s="151"/>
      <c r="FQP4586" s="151"/>
      <c r="FQQ4586" s="151"/>
      <c r="FQR4586" s="151"/>
      <c r="FQS4586" s="151"/>
      <c r="FQT4586" s="151"/>
      <c r="FQU4586" s="151"/>
      <c r="FQV4586" s="151"/>
      <c r="FQW4586" s="151"/>
      <c r="FQX4586" s="151"/>
      <c r="FQY4586" s="151"/>
      <c r="FQZ4586" s="151"/>
      <c r="FRA4586" s="151"/>
      <c r="FRB4586" s="151"/>
      <c r="FRC4586" s="151"/>
      <c r="FRD4586" s="151"/>
      <c r="FRE4586" s="151"/>
      <c r="FRF4586" s="151"/>
      <c r="FRG4586" s="151"/>
      <c r="FRH4586" s="151"/>
      <c r="FRI4586" s="151"/>
      <c r="FRJ4586" s="151"/>
      <c r="FRK4586" s="151"/>
      <c r="FRL4586" s="151"/>
      <c r="FRM4586" s="151"/>
      <c r="FRN4586" s="151"/>
      <c r="FRO4586" s="151"/>
      <c r="FRP4586" s="151"/>
      <c r="FRQ4586" s="151"/>
      <c r="FRR4586" s="151"/>
      <c r="FRS4586" s="151"/>
      <c r="FRT4586" s="151"/>
      <c r="FRU4586" s="151"/>
      <c r="FRV4586" s="151"/>
      <c r="FRW4586" s="151"/>
      <c r="FRX4586" s="151"/>
      <c r="FRY4586" s="151"/>
      <c r="FRZ4586" s="151"/>
      <c r="FSA4586" s="151"/>
      <c r="FSB4586" s="151"/>
      <c r="FSC4586" s="151"/>
      <c r="FSD4586" s="151"/>
      <c r="FSE4586" s="151"/>
      <c r="FSF4586" s="151"/>
      <c r="FSG4586" s="151"/>
      <c r="FSH4586" s="151"/>
      <c r="FSI4586" s="151"/>
      <c r="FSJ4586" s="151"/>
      <c r="FSK4586" s="151"/>
      <c r="FSL4586" s="151"/>
      <c r="FSM4586" s="151"/>
      <c r="FSN4586" s="151"/>
      <c r="FSO4586" s="151"/>
      <c r="FSP4586" s="151"/>
      <c r="FSQ4586" s="151"/>
      <c r="FSR4586" s="151"/>
      <c r="FSS4586" s="151"/>
      <c r="FST4586" s="151"/>
      <c r="FSU4586" s="151"/>
      <c r="FSV4586" s="151"/>
      <c r="FSW4586" s="151"/>
      <c r="FSX4586" s="151"/>
      <c r="FSY4586" s="151"/>
      <c r="FSZ4586" s="151"/>
      <c r="FTA4586" s="151"/>
      <c r="FTB4586" s="151"/>
      <c r="FTC4586" s="151"/>
      <c r="FTD4586" s="151"/>
      <c r="FTE4586" s="151"/>
      <c r="FTF4586" s="151"/>
      <c r="FTG4586" s="151"/>
      <c r="FTH4586" s="151"/>
      <c r="FTI4586" s="151"/>
      <c r="FTJ4586" s="151"/>
      <c r="FTK4586" s="151"/>
      <c r="FTL4586" s="151"/>
      <c r="FTM4586" s="151"/>
      <c r="FTN4586" s="151"/>
      <c r="FTO4586" s="151"/>
      <c r="FTP4586" s="151"/>
      <c r="FTQ4586" s="151"/>
      <c r="FTR4586" s="151"/>
      <c r="FTS4586" s="151"/>
      <c r="FTT4586" s="151"/>
      <c r="FTU4586" s="151"/>
      <c r="FTV4586" s="151"/>
      <c r="FTW4586" s="151"/>
      <c r="FTX4586" s="151"/>
      <c r="FTY4586" s="151"/>
      <c r="FTZ4586" s="151"/>
      <c r="FUA4586" s="151"/>
      <c r="FUB4586" s="151"/>
      <c r="FUC4586" s="151"/>
      <c r="FUD4586" s="151"/>
      <c r="FUE4586" s="151"/>
      <c r="FUF4586" s="151"/>
      <c r="FUG4586" s="151"/>
      <c r="FUH4586" s="151"/>
      <c r="FUI4586" s="151"/>
      <c r="FUJ4586" s="151"/>
      <c r="FUK4586" s="151"/>
      <c r="FUL4586" s="151"/>
      <c r="FUM4586" s="151"/>
      <c r="FUN4586" s="151"/>
      <c r="FUO4586" s="151"/>
      <c r="FUP4586" s="151"/>
      <c r="FUQ4586" s="151"/>
      <c r="FUR4586" s="151"/>
      <c r="FUS4586" s="151"/>
      <c r="FUT4586" s="151"/>
      <c r="FUU4586" s="151"/>
      <c r="FUV4586" s="151"/>
      <c r="FUW4586" s="151"/>
      <c r="FUX4586" s="151"/>
      <c r="FUY4586" s="151"/>
      <c r="FUZ4586" s="151"/>
      <c r="FVA4586" s="151"/>
      <c r="FVB4586" s="151"/>
      <c r="FVC4586" s="151"/>
      <c r="FVD4586" s="151"/>
      <c r="FVE4586" s="151"/>
      <c r="FVF4586" s="151"/>
      <c r="FVG4586" s="151"/>
      <c r="FVH4586" s="151"/>
      <c r="FVI4586" s="151"/>
      <c r="FVJ4586" s="151"/>
      <c r="FVK4586" s="151"/>
      <c r="FVL4586" s="151"/>
      <c r="FVM4586" s="151"/>
      <c r="FVN4586" s="151"/>
      <c r="FVO4586" s="151"/>
      <c r="FVP4586" s="151"/>
      <c r="FVQ4586" s="151"/>
      <c r="FVR4586" s="151"/>
      <c r="FVS4586" s="151"/>
      <c r="FVT4586" s="151"/>
      <c r="FVU4586" s="151"/>
      <c r="FVV4586" s="151"/>
      <c r="FVW4586" s="151"/>
      <c r="FVX4586" s="151"/>
      <c r="FVY4586" s="151"/>
      <c r="FVZ4586" s="151"/>
      <c r="FWA4586" s="151"/>
      <c r="FWB4586" s="151"/>
      <c r="FWC4586" s="151"/>
      <c r="FWD4586" s="151"/>
      <c r="FWE4586" s="151"/>
      <c r="FWF4586" s="151"/>
      <c r="FWG4586" s="151"/>
      <c r="FWH4586" s="151"/>
      <c r="FWI4586" s="151"/>
      <c r="FWJ4586" s="151"/>
      <c r="FWK4586" s="151"/>
      <c r="FWL4586" s="151"/>
      <c r="FWM4586" s="151"/>
      <c r="FWN4586" s="151"/>
      <c r="FWO4586" s="151"/>
      <c r="FWP4586" s="151"/>
      <c r="FWQ4586" s="151"/>
      <c r="FWR4586" s="151"/>
      <c r="FWS4586" s="151"/>
      <c r="FWT4586" s="151"/>
      <c r="FWU4586" s="151"/>
      <c r="FWV4586" s="151"/>
      <c r="FWW4586" s="151"/>
      <c r="FWX4586" s="151"/>
      <c r="FWY4586" s="151"/>
      <c r="FWZ4586" s="151"/>
      <c r="FXA4586" s="151"/>
      <c r="FXB4586" s="151"/>
      <c r="FXC4586" s="151"/>
      <c r="FXD4586" s="151"/>
      <c r="FXE4586" s="151"/>
      <c r="FXF4586" s="151"/>
      <c r="FXG4586" s="151"/>
      <c r="FXH4586" s="151"/>
      <c r="FXI4586" s="151"/>
      <c r="FXJ4586" s="151"/>
      <c r="FXK4586" s="151"/>
      <c r="FXL4586" s="151"/>
      <c r="FXM4586" s="151"/>
      <c r="FXN4586" s="151"/>
      <c r="FXO4586" s="151"/>
      <c r="FXP4586" s="151"/>
      <c r="FXQ4586" s="151"/>
      <c r="FXR4586" s="151"/>
      <c r="FXS4586" s="151"/>
      <c r="FXT4586" s="151"/>
      <c r="FXU4586" s="151"/>
      <c r="FXV4586" s="151"/>
      <c r="FXW4586" s="151"/>
      <c r="FXX4586" s="151"/>
      <c r="FXY4586" s="151"/>
      <c r="FXZ4586" s="151"/>
      <c r="FYA4586" s="151"/>
      <c r="FYB4586" s="151"/>
      <c r="FYC4586" s="151"/>
      <c r="FYD4586" s="151"/>
      <c r="FYE4586" s="151"/>
      <c r="FYF4586" s="151"/>
      <c r="FYG4586" s="151"/>
      <c r="FYH4586" s="151"/>
      <c r="FYI4586" s="151"/>
      <c r="FYJ4586" s="151"/>
      <c r="FYK4586" s="151"/>
      <c r="FYL4586" s="151"/>
      <c r="FYM4586" s="151"/>
      <c r="FYN4586" s="151"/>
      <c r="FYO4586" s="151"/>
      <c r="FYP4586" s="151"/>
      <c r="FYQ4586" s="151"/>
      <c r="FYR4586" s="151"/>
      <c r="FYS4586" s="151"/>
      <c r="FYT4586" s="151"/>
      <c r="FYU4586" s="151"/>
      <c r="FYV4586" s="151"/>
      <c r="FYW4586" s="151"/>
      <c r="FYX4586" s="151"/>
      <c r="FYY4586" s="151"/>
      <c r="FYZ4586" s="151"/>
      <c r="FZA4586" s="151"/>
      <c r="FZB4586" s="151"/>
      <c r="FZC4586" s="151"/>
      <c r="FZD4586" s="151"/>
      <c r="FZE4586" s="151"/>
      <c r="FZF4586" s="151"/>
      <c r="FZG4586" s="151"/>
      <c r="FZH4586" s="151"/>
      <c r="FZI4586" s="151"/>
      <c r="FZJ4586" s="151"/>
      <c r="FZK4586" s="151"/>
      <c r="FZL4586" s="151"/>
      <c r="FZM4586" s="151"/>
      <c r="FZN4586" s="151"/>
      <c r="FZO4586" s="151"/>
      <c r="FZP4586" s="151"/>
      <c r="FZQ4586" s="151"/>
      <c r="FZR4586" s="151"/>
      <c r="FZS4586" s="151"/>
      <c r="FZT4586" s="151"/>
      <c r="FZU4586" s="151"/>
      <c r="FZV4586" s="151"/>
      <c r="FZW4586" s="151"/>
      <c r="FZX4586" s="151"/>
      <c r="FZY4586" s="151"/>
      <c r="FZZ4586" s="151"/>
      <c r="GAA4586" s="151"/>
      <c r="GAB4586" s="151"/>
      <c r="GAC4586" s="151"/>
      <c r="GAD4586" s="151"/>
      <c r="GAE4586" s="151"/>
      <c r="GAF4586" s="151"/>
      <c r="GAG4586" s="151"/>
      <c r="GAH4586" s="151"/>
      <c r="GAI4586" s="151"/>
      <c r="GAJ4586" s="151"/>
      <c r="GAK4586" s="151"/>
      <c r="GAL4586" s="151"/>
      <c r="GAM4586" s="151"/>
      <c r="GAN4586" s="151"/>
      <c r="GAO4586" s="151"/>
      <c r="GAP4586" s="151"/>
      <c r="GAQ4586" s="151"/>
      <c r="GAR4586" s="151"/>
      <c r="GAS4586" s="151"/>
      <c r="GAT4586" s="151"/>
      <c r="GAU4586" s="151"/>
      <c r="GAV4586" s="151"/>
      <c r="GAW4586" s="151"/>
      <c r="GAX4586" s="151"/>
      <c r="GAY4586" s="151"/>
      <c r="GAZ4586" s="151"/>
      <c r="GBA4586" s="151"/>
      <c r="GBB4586" s="151"/>
      <c r="GBC4586" s="151"/>
      <c r="GBD4586" s="151"/>
      <c r="GBE4586" s="151"/>
      <c r="GBF4586" s="151"/>
      <c r="GBG4586" s="151"/>
      <c r="GBH4586" s="151"/>
      <c r="GBI4586" s="151"/>
      <c r="GBJ4586" s="151"/>
      <c r="GBK4586" s="151"/>
      <c r="GBL4586" s="151"/>
      <c r="GBM4586" s="151"/>
      <c r="GBN4586" s="151"/>
      <c r="GBO4586" s="151"/>
      <c r="GBP4586" s="151"/>
      <c r="GBQ4586" s="151"/>
      <c r="GBR4586" s="151"/>
      <c r="GBS4586" s="151"/>
      <c r="GBT4586" s="151"/>
      <c r="GBU4586" s="151"/>
      <c r="GBV4586" s="151"/>
      <c r="GBW4586" s="151"/>
      <c r="GBX4586" s="151"/>
      <c r="GBY4586" s="151"/>
      <c r="GBZ4586" s="151"/>
      <c r="GCA4586" s="151"/>
      <c r="GCB4586" s="151"/>
      <c r="GCC4586" s="151"/>
      <c r="GCD4586" s="151"/>
      <c r="GCE4586" s="151"/>
      <c r="GCF4586" s="151"/>
      <c r="GCG4586" s="151"/>
      <c r="GCH4586" s="151"/>
      <c r="GCI4586" s="151"/>
      <c r="GCJ4586" s="151"/>
      <c r="GCK4586" s="151"/>
      <c r="GCL4586" s="151"/>
      <c r="GCM4586" s="151"/>
      <c r="GCN4586" s="151"/>
      <c r="GCO4586" s="151"/>
      <c r="GCP4586" s="151"/>
      <c r="GCQ4586" s="151"/>
      <c r="GCR4586" s="151"/>
      <c r="GCS4586" s="151"/>
      <c r="GCT4586" s="151"/>
      <c r="GCU4586" s="151"/>
      <c r="GCV4586" s="151"/>
      <c r="GCW4586" s="151"/>
      <c r="GCX4586" s="151"/>
      <c r="GCY4586" s="151"/>
      <c r="GCZ4586" s="151"/>
      <c r="GDA4586" s="151"/>
      <c r="GDB4586" s="151"/>
      <c r="GDC4586" s="151"/>
      <c r="GDD4586" s="151"/>
      <c r="GDE4586" s="151"/>
      <c r="GDF4586" s="151"/>
      <c r="GDG4586" s="151"/>
      <c r="GDH4586" s="151"/>
      <c r="GDI4586" s="151"/>
      <c r="GDJ4586" s="151"/>
      <c r="GDK4586" s="151"/>
      <c r="GDL4586" s="151"/>
      <c r="GDM4586" s="151"/>
      <c r="GDN4586" s="151"/>
      <c r="GDO4586" s="151"/>
      <c r="GDP4586" s="151"/>
      <c r="GDQ4586" s="151"/>
      <c r="GDR4586" s="151"/>
      <c r="GDS4586" s="151"/>
      <c r="GDT4586" s="151"/>
      <c r="GDU4586" s="151"/>
      <c r="GDV4586" s="151"/>
      <c r="GDW4586" s="151"/>
      <c r="GDX4586" s="151"/>
      <c r="GDY4586" s="151"/>
      <c r="GDZ4586" s="151"/>
      <c r="GEA4586" s="151"/>
      <c r="GEB4586" s="151"/>
      <c r="GEC4586" s="151"/>
      <c r="GED4586" s="151"/>
      <c r="GEE4586" s="151"/>
      <c r="GEF4586" s="151"/>
      <c r="GEG4586" s="151"/>
      <c r="GEH4586" s="151"/>
      <c r="GEI4586" s="151"/>
      <c r="GEJ4586" s="151"/>
      <c r="GEK4586" s="151"/>
      <c r="GEL4586" s="151"/>
      <c r="GEM4586" s="151"/>
      <c r="GEN4586" s="151"/>
      <c r="GEO4586" s="151"/>
      <c r="GEP4586" s="151"/>
      <c r="GEQ4586" s="151"/>
      <c r="GER4586" s="151"/>
      <c r="GES4586" s="151"/>
      <c r="GET4586" s="151"/>
      <c r="GEU4586" s="151"/>
      <c r="GEV4586" s="151"/>
      <c r="GEW4586" s="151"/>
      <c r="GEX4586" s="151"/>
      <c r="GEY4586" s="151"/>
      <c r="GEZ4586" s="151"/>
      <c r="GFA4586" s="151"/>
      <c r="GFB4586" s="151"/>
      <c r="GFC4586" s="151"/>
      <c r="GFD4586" s="151"/>
      <c r="GFE4586" s="151"/>
      <c r="GFF4586" s="151"/>
      <c r="GFG4586" s="151"/>
      <c r="GFH4586" s="151"/>
      <c r="GFI4586" s="151"/>
      <c r="GFJ4586" s="151"/>
      <c r="GFK4586" s="151"/>
      <c r="GFL4586" s="151"/>
      <c r="GFM4586" s="151"/>
      <c r="GFN4586" s="151"/>
      <c r="GFO4586" s="151"/>
      <c r="GFP4586" s="151"/>
      <c r="GFQ4586" s="151"/>
      <c r="GFR4586" s="151"/>
      <c r="GFS4586" s="151"/>
      <c r="GFT4586" s="151"/>
      <c r="GFU4586" s="151"/>
      <c r="GFV4586" s="151"/>
      <c r="GFW4586" s="151"/>
      <c r="GFX4586" s="151"/>
      <c r="GFY4586" s="151"/>
      <c r="GFZ4586" s="151"/>
      <c r="GGA4586" s="151"/>
      <c r="GGB4586" s="151"/>
      <c r="GGC4586" s="151"/>
      <c r="GGD4586" s="151"/>
      <c r="GGE4586" s="151"/>
      <c r="GGF4586" s="151"/>
      <c r="GGG4586" s="151"/>
      <c r="GGH4586" s="151"/>
      <c r="GGI4586" s="151"/>
      <c r="GGJ4586" s="151"/>
      <c r="GGK4586" s="151"/>
      <c r="GGL4586" s="151"/>
      <c r="GGM4586" s="151"/>
      <c r="GGN4586" s="151"/>
      <c r="GGO4586" s="151"/>
      <c r="GGP4586" s="151"/>
      <c r="GGQ4586" s="151"/>
      <c r="GGR4586" s="151"/>
      <c r="GGS4586" s="151"/>
      <c r="GGT4586" s="151"/>
      <c r="GGU4586" s="151"/>
      <c r="GGV4586" s="151"/>
      <c r="GGW4586" s="151"/>
      <c r="GGX4586" s="151"/>
      <c r="GGY4586" s="151"/>
      <c r="GGZ4586" s="151"/>
      <c r="GHA4586" s="151"/>
      <c r="GHB4586" s="151"/>
      <c r="GHC4586" s="151"/>
      <c r="GHD4586" s="151"/>
      <c r="GHE4586" s="151"/>
      <c r="GHF4586" s="151"/>
      <c r="GHG4586" s="151"/>
      <c r="GHH4586" s="151"/>
      <c r="GHI4586" s="151"/>
      <c r="GHJ4586" s="151"/>
      <c r="GHK4586" s="151"/>
      <c r="GHL4586" s="151"/>
      <c r="GHM4586" s="151"/>
      <c r="GHN4586" s="151"/>
      <c r="GHO4586" s="151"/>
      <c r="GHP4586" s="151"/>
      <c r="GHQ4586" s="151"/>
      <c r="GHR4586" s="151"/>
      <c r="GHS4586" s="151"/>
      <c r="GHT4586" s="151"/>
      <c r="GHU4586" s="151"/>
      <c r="GHV4586" s="151"/>
      <c r="GHW4586" s="151"/>
      <c r="GHX4586" s="151"/>
      <c r="GHY4586" s="151"/>
      <c r="GHZ4586" s="151"/>
      <c r="GIA4586" s="151"/>
      <c r="GIB4586" s="151"/>
      <c r="GIC4586" s="151"/>
      <c r="GID4586" s="151"/>
      <c r="GIE4586" s="151"/>
      <c r="GIF4586" s="151"/>
      <c r="GIG4586" s="151"/>
      <c r="GIH4586" s="151"/>
      <c r="GII4586" s="151"/>
      <c r="GIJ4586" s="151"/>
      <c r="GIK4586" s="151"/>
      <c r="GIL4586" s="151"/>
      <c r="GIM4586" s="151"/>
      <c r="GIN4586" s="151"/>
      <c r="GIO4586" s="151"/>
      <c r="GIP4586" s="151"/>
      <c r="GIQ4586" s="151"/>
      <c r="GIR4586" s="151"/>
      <c r="GIS4586" s="151"/>
      <c r="GIT4586" s="151"/>
      <c r="GIU4586" s="151"/>
      <c r="GIV4586" s="151"/>
      <c r="GIW4586" s="151"/>
      <c r="GIX4586" s="151"/>
      <c r="GIY4586" s="151"/>
      <c r="GIZ4586" s="151"/>
      <c r="GJA4586" s="151"/>
      <c r="GJB4586" s="151"/>
      <c r="GJC4586" s="151"/>
      <c r="GJD4586" s="151"/>
      <c r="GJE4586" s="151"/>
      <c r="GJF4586" s="151"/>
      <c r="GJG4586" s="151"/>
      <c r="GJH4586" s="151"/>
      <c r="GJI4586" s="151"/>
      <c r="GJJ4586" s="151"/>
      <c r="GJK4586" s="151"/>
      <c r="GJL4586" s="151"/>
      <c r="GJM4586" s="151"/>
      <c r="GJN4586" s="151"/>
      <c r="GJO4586" s="151"/>
      <c r="GJP4586" s="151"/>
      <c r="GJQ4586" s="151"/>
      <c r="GJR4586" s="151"/>
      <c r="GJS4586" s="151"/>
      <c r="GJT4586" s="151"/>
      <c r="GJU4586" s="151"/>
      <c r="GJV4586" s="151"/>
      <c r="GJW4586" s="151"/>
      <c r="GJX4586" s="151"/>
      <c r="GJY4586" s="151"/>
      <c r="GJZ4586" s="151"/>
      <c r="GKA4586" s="151"/>
      <c r="GKB4586" s="151"/>
      <c r="GKC4586" s="151"/>
      <c r="GKD4586" s="151"/>
      <c r="GKE4586" s="151"/>
      <c r="GKF4586" s="151"/>
      <c r="GKG4586" s="151"/>
      <c r="GKH4586" s="151"/>
      <c r="GKI4586" s="151"/>
      <c r="GKJ4586" s="151"/>
      <c r="GKK4586" s="151"/>
      <c r="GKL4586" s="151"/>
      <c r="GKM4586" s="151"/>
      <c r="GKN4586" s="151"/>
      <c r="GKO4586" s="151"/>
      <c r="GKP4586" s="151"/>
      <c r="GKQ4586" s="151"/>
      <c r="GKR4586" s="151"/>
      <c r="GKS4586" s="151"/>
      <c r="GKT4586" s="151"/>
      <c r="GKU4586" s="151"/>
      <c r="GKV4586" s="151"/>
      <c r="GKW4586" s="151"/>
      <c r="GKX4586" s="151"/>
      <c r="GKY4586" s="151"/>
      <c r="GKZ4586" s="151"/>
      <c r="GLA4586" s="151"/>
      <c r="GLB4586" s="151"/>
      <c r="GLC4586" s="151"/>
      <c r="GLD4586" s="151"/>
      <c r="GLE4586" s="151"/>
      <c r="GLF4586" s="151"/>
      <c r="GLG4586" s="151"/>
      <c r="GLH4586" s="151"/>
      <c r="GLI4586" s="151"/>
      <c r="GLJ4586" s="151"/>
      <c r="GLK4586" s="151"/>
      <c r="GLL4586" s="151"/>
      <c r="GLM4586" s="151"/>
      <c r="GLN4586" s="151"/>
      <c r="GLO4586" s="151"/>
      <c r="GLP4586" s="151"/>
      <c r="GLQ4586" s="151"/>
      <c r="GLR4586" s="151"/>
      <c r="GLS4586" s="151"/>
      <c r="GLT4586" s="151"/>
      <c r="GLU4586" s="151"/>
      <c r="GLV4586" s="151"/>
      <c r="GLW4586" s="151"/>
      <c r="GLX4586" s="151"/>
      <c r="GLY4586" s="151"/>
      <c r="GLZ4586" s="151"/>
      <c r="GMA4586" s="151"/>
      <c r="GMB4586" s="151"/>
      <c r="GMC4586" s="151"/>
      <c r="GMD4586" s="151"/>
      <c r="GME4586" s="151"/>
      <c r="GMF4586" s="151"/>
      <c r="GMG4586" s="151"/>
      <c r="GMH4586" s="151"/>
      <c r="GMI4586" s="151"/>
      <c r="GMJ4586" s="151"/>
      <c r="GMK4586" s="151"/>
      <c r="GML4586" s="151"/>
      <c r="GMM4586" s="151"/>
      <c r="GMN4586" s="151"/>
      <c r="GMO4586" s="151"/>
      <c r="GMP4586" s="151"/>
      <c r="GMQ4586" s="151"/>
      <c r="GMR4586" s="151"/>
      <c r="GMS4586" s="151"/>
      <c r="GMT4586" s="151"/>
      <c r="GMU4586" s="151"/>
      <c r="GMV4586" s="151"/>
      <c r="GMW4586" s="151"/>
      <c r="GMX4586" s="151"/>
      <c r="GMY4586" s="151"/>
      <c r="GMZ4586" s="151"/>
      <c r="GNA4586" s="151"/>
      <c r="GNB4586" s="151"/>
      <c r="GNC4586" s="151"/>
      <c r="GND4586" s="151"/>
      <c r="GNE4586" s="151"/>
      <c r="GNF4586" s="151"/>
      <c r="GNG4586" s="151"/>
      <c r="GNH4586" s="151"/>
      <c r="GNI4586" s="151"/>
      <c r="GNJ4586" s="151"/>
      <c r="GNK4586" s="151"/>
      <c r="GNL4586" s="151"/>
      <c r="GNM4586" s="151"/>
      <c r="GNN4586" s="151"/>
      <c r="GNO4586" s="151"/>
      <c r="GNP4586" s="151"/>
      <c r="GNQ4586" s="151"/>
      <c r="GNR4586" s="151"/>
      <c r="GNS4586" s="151"/>
      <c r="GNT4586" s="151"/>
      <c r="GNU4586" s="151"/>
      <c r="GNV4586" s="151"/>
      <c r="GNW4586" s="151"/>
      <c r="GNX4586" s="151"/>
      <c r="GNY4586" s="151"/>
      <c r="GNZ4586" s="151"/>
      <c r="GOA4586" s="151"/>
      <c r="GOB4586" s="151"/>
      <c r="GOC4586" s="151"/>
      <c r="GOD4586" s="151"/>
      <c r="GOE4586" s="151"/>
      <c r="GOF4586" s="151"/>
      <c r="GOG4586" s="151"/>
      <c r="GOH4586" s="151"/>
      <c r="GOI4586" s="151"/>
      <c r="GOJ4586" s="151"/>
      <c r="GOK4586" s="151"/>
      <c r="GOL4586" s="151"/>
      <c r="GOM4586" s="151"/>
      <c r="GON4586" s="151"/>
      <c r="GOO4586" s="151"/>
      <c r="GOP4586" s="151"/>
      <c r="GOQ4586" s="151"/>
      <c r="GOR4586" s="151"/>
      <c r="GOS4586" s="151"/>
      <c r="GOT4586" s="151"/>
      <c r="GOU4586" s="151"/>
      <c r="GOV4586" s="151"/>
      <c r="GOW4586" s="151"/>
      <c r="GOX4586" s="151"/>
      <c r="GOY4586" s="151"/>
      <c r="GOZ4586" s="151"/>
      <c r="GPA4586" s="151"/>
      <c r="GPB4586" s="151"/>
      <c r="GPC4586" s="151"/>
      <c r="GPD4586" s="151"/>
      <c r="GPE4586" s="151"/>
      <c r="GPF4586" s="151"/>
      <c r="GPG4586" s="151"/>
      <c r="GPH4586" s="151"/>
      <c r="GPI4586" s="151"/>
      <c r="GPJ4586" s="151"/>
      <c r="GPK4586" s="151"/>
      <c r="GPL4586" s="151"/>
      <c r="GPM4586" s="151"/>
      <c r="GPN4586" s="151"/>
      <c r="GPO4586" s="151"/>
      <c r="GPP4586" s="151"/>
      <c r="GPQ4586" s="151"/>
      <c r="GPR4586" s="151"/>
      <c r="GPS4586" s="151"/>
      <c r="GPT4586" s="151"/>
      <c r="GPU4586" s="151"/>
      <c r="GPV4586" s="151"/>
      <c r="GPW4586" s="151"/>
      <c r="GPX4586" s="151"/>
      <c r="GPY4586" s="151"/>
      <c r="GPZ4586" s="151"/>
      <c r="GQA4586" s="151"/>
      <c r="GQB4586" s="151"/>
      <c r="GQC4586" s="151"/>
      <c r="GQD4586" s="151"/>
      <c r="GQE4586" s="151"/>
      <c r="GQF4586" s="151"/>
      <c r="GQG4586" s="151"/>
      <c r="GQH4586" s="151"/>
      <c r="GQI4586" s="151"/>
      <c r="GQJ4586" s="151"/>
      <c r="GQK4586" s="151"/>
      <c r="GQL4586" s="151"/>
      <c r="GQM4586" s="151"/>
      <c r="GQN4586" s="151"/>
      <c r="GQO4586" s="151"/>
      <c r="GQP4586" s="151"/>
      <c r="GQQ4586" s="151"/>
      <c r="GQR4586" s="151"/>
      <c r="GQS4586" s="151"/>
      <c r="GQT4586" s="151"/>
      <c r="GQU4586" s="151"/>
      <c r="GQV4586" s="151"/>
      <c r="GQW4586" s="151"/>
      <c r="GQX4586" s="151"/>
      <c r="GQY4586" s="151"/>
      <c r="GQZ4586" s="151"/>
      <c r="GRA4586" s="151"/>
      <c r="GRB4586" s="151"/>
      <c r="GRC4586" s="151"/>
      <c r="GRD4586" s="151"/>
      <c r="GRE4586" s="151"/>
      <c r="GRF4586" s="151"/>
      <c r="GRG4586" s="151"/>
      <c r="GRH4586" s="151"/>
      <c r="GRI4586" s="151"/>
      <c r="GRJ4586" s="151"/>
      <c r="GRK4586" s="151"/>
      <c r="GRL4586" s="151"/>
      <c r="GRM4586" s="151"/>
      <c r="GRN4586" s="151"/>
      <c r="GRO4586" s="151"/>
      <c r="GRP4586" s="151"/>
      <c r="GRQ4586" s="151"/>
      <c r="GRR4586" s="151"/>
      <c r="GRS4586" s="151"/>
      <c r="GRT4586" s="151"/>
      <c r="GRU4586" s="151"/>
      <c r="GRV4586" s="151"/>
      <c r="GRW4586" s="151"/>
      <c r="GRX4586" s="151"/>
      <c r="GRY4586" s="151"/>
      <c r="GRZ4586" s="151"/>
      <c r="GSA4586" s="151"/>
      <c r="GSB4586" s="151"/>
      <c r="GSC4586" s="151"/>
      <c r="GSD4586" s="151"/>
      <c r="GSE4586" s="151"/>
      <c r="GSF4586" s="151"/>
      <c r="GSG4586" s="151"/>
      <c r="GSH4586" s="151"/>
      <c r="GSI4586" s="151"/>
      <c r="GSJ4586" s="151"/>
      <c r="GSK4586" s="151"/>
      <c r="GSL4586" s="151"/>
      <c r="GSM4586" s="151"/>
      <c r="GSN4586" s="151"/>
      <c r="GSO4586" s="151"/>
      <c r="GSP4586" s="151"/>
      <c r="GSQ4586" s="151"/>
      <c r="GSR4586" s="151"/>
      <c r="GSS4586" s="151"/>
      <c r="GST4586" s="151"/>
      <c r="GSU4586" s="151"/>
      <c r="GSV4586" s="151"/>
      <c r="GSW4586" s="151"/>
      <c r="GSX4586" s="151"/>
      <c r="GSY4586" s="151"/>
      <c r="GSZ4586" s="151"/>
      <c r="GTA4586" s="151"/>
      <c r="GTB4586" s="151"/>
      <c r="GTC4586" s="151"/>
      <c r="GTD4586" s="151"/>
      <c r="GTE4586" s="151"/>
      <c r="GTF4586" s="151"/>
      <c r="GTG4586" s="151"/>
      <c r="GTH4586" s="151"/>
      <c r="GTI4586" s="151"/>
      <c r="GTJ4586" s="151"/>
      <c r="GTK4586" s="151"/>
      <c r="GTL4586" s="151"/>
      <c r="GTM4586" s="151"/>
      <c r="GTN4586" s="151"/>
      <c r="GTO4586" s="151"/>
      <c r="GTP4586" s="151"/>
      <c r="GTQ4586" s="151"/>
      <c r="GTR4586" s="151"/>
      <c r="GTS4586" s="151"/>
      <c r="GTT4586" s="151"/>
      <c r="GTU4586" s="151"/>
      <c r="GTV4586" s="151"/>
      <c r="GTW4586" s="151"/>
      <c r="GTX4586" s="151"/>
      <c r="GTY4586" s="151"/>
      <c r="GTZ4586" s="151"/>
      <c r="GUA4586" s="151"/>
      <c r="GUB4586" s="151"/>
      <c r="GUC4586" s="151"/>
      <c r="GUD4586" s="151"/>
      <c r="GUE4586" s="151"/>
      <c r="GUF4586" s="151"/>
      <c r="GUG4586" s="151"/>
      <c r="GUH4586" s="151"/>
      <c r="GUI4586" s="151"/>
      <c r="GUJ4586" s="151"/>
      <c r="GUK4586" s="151"/>
      <c r="GUL4586" s="151"/>
      <c r="GUM4586" s="151"/>
      <c r="GUN4586" s="151"/>
      <c r="GUO4586" s="151"/>
      <c r="GUP4586" s="151"/>
      <c r="GUQ4586" s="151"/>
      <c r="GUR4586" s="151"/>
      <c r="GUS4586" s="151"/>
      <c r="GUT4586" s="151"/>
      <c r="GUU4586" s="151"/>
      <c r="GUV4586" s="151"/>
      <c r="GUW4586" s="151"/>
      <c r="GUX4586" s="151"/>
      <c r="GUY4586" s="151"/>
      <c r="GUZ4586" s="151"/>
      <c r="GVA4586" s="151"/>
      <c r="GVB4586" s="151"/>
      <c r="GVC4586" s="151"/>
      <c r="GVD4586" s="151"/>
      <c r="GVE4586" s="151"/>
      <c r="GVF4586" s="151"/>
      <c r="GVG4586" s="151"/>
      <c r="GVH4586" s="151"/>
      <c r="GVI4586" s="151"/>
      <c r="GVJ4586" s="151"/>
      <c r="GVK4586" s="151"/>
      <c r="GVL4586" s="151"/>
      <c r="GVM4586" s="151"/>
      <c r="GVN4586" s="151"/>
      <c r="GVO4586" s="151"/>
      <c r="GVP4586" s="151"/>
      <c r="GVQ4586" s="151"/>
      <c r="GVR4586" s="151"/>
      <c r="GVS4586" s="151"/>
      <c r="GVT4586" s="151"/>
      <c r="GVU4586" s="151"/>
      <c r="GVV4586" s="151"/>
      <c r="GVW4586" s="151"/>
      <c r="GVX4586" s="151"/>
      <c r="GVY4586" s="151"/>
      <c r="GVZ4586" s="151"/>
      <c r="GWA4586" s="151"/>
      <c r="GWB4586" s="151"/>
      <c r="GWC4586" s="151"/>
      <c r="GWD4586" s="151"/>
      <c r="GWE4586" s="151"/>
      <c r="GWF4586" s="151"/>
      <c r="GWG4586" s="151"/>
      <c r="GWH4586" s="151"/>
      <c r="GWI4586" s="151"/>
      <c r="GWJ4586" s="151"/>
      <c r="GWK4586" s="151"/>
      <c r="GWL4586" s="151"/>
      <c r="GWM4586" s="151"/>
      <c r="GWN4586" s="151"/>
      <c r="GWO4586" s="151"/>
      <c r="GWP4586" s="151"/>
      <c r="GWQ4586" s="151"/>
      <c r="GWR4586" s="151"/>
      <c r="GWS4586" s="151"/>
      <c r="GWT4586" s="151"/>
      <c r="GWU4586" s="151"/>
      <c r="GWV4586" s="151"/>
      <c r="GWW4586" s="151"/>
      <c r="GWX4586" s="151"/>
      <c r="GWY4586" s="151"/>
      <c r="GWZ4586" s="151"/>
      <c r="GXA4586" s="151"/>
      <c r="GXB4586" s="151"/>
      <c r="GXC4586" s="151"/>
      <c r="GXD4586" s="151"/>
      <c r="GXE4586" s="151"/>
      <c r="GXF4586" s="151"/>
      <c r="GXG4586" s="151"/>
      <c r="GXH4586" s="151"/>
      <c r="GXI4586" s="151"/>
      <c r="GXJ4586" s="151"/>
      <c r="GXK4586" s="151"/>
      <c r="GXL4586" s="151"/>
      <c r="GXM4586" s="151"/>
      <c r="GXN4586" s="151"/>
      <c r="GXO4586" s="151"/>
      <c r="GXP4586" s="151"/>
      <c r="GXQ4586" s="151"/>
      <c r="GXR4586" s="151"/>
      <c r="GXS4586" s="151"/>
      <c r="GXT4586" s="151"/>
      <c r="GXU4586" s="151"/>
      <c r="GXV4586" s="151"/>
      <c r="GXW4586" s="151"/>
      <c r="GXX4586" s="151"/>
      <c r="GXY4586" s="151"/>
      <c r="GXZ4586" s="151"/>
      <c r="GYA4586" s="151"/>
      <c r="GYB4586" s="151"/>
      <c r="GYC4586" s="151"/>
      <c r="GYD4586" s="151"/>
      <c r="GYE4586" s="151"/>
      <c r="GYF4586" s="151"/>
      <c r="GYG4586" s="151"/>
      <c r="GYH4586" s="151"/>
      <c r="GYI4586" s="151"/>
      <c r="GYJ4586" s="151"/>
      <c r="GYK4586" s="151"/>
      <c r="GYL4586" s="151"/>
      <c r="GYM4586" s="151"/>
      <c r="GYN4586" s="151"/>
      <c r="GYO4586" s="151"/>
      <c r="GYP4586" s="151"/>
      <c r="GYQ4586" s="151"/>
      <c r="GYR4586" s="151"/>
      <c r="GYS4586" s="151"/>
      <c r="GYT4586" s="151"/>
      <c r="GYU4586" s="151"/>
      <c r="GYV4586" s="151"/>
      <c r="GYW4586" s="151"/>
      <c r="GYX4586" s="151"/>
      <c r="GYY4586" s="151"/>
      <c r="GYZ4586" s="151"/>
      <c r="GZA4586" s="151"/>
      <c r="GZB4586" s="151"/>
      <c r="GZC4586" s="151"/>
      <c r="GZD4586" s="151"/>
      <c r="GZE4586" s="151"/>
      <c r="GZF4586" s="151"/>
      <c r="GZG4586" s="151"/>
      <c r="GZH4586" s="151"/>
      <c r="GZI4586" s="151"/>
      <c r="GZJ4586" s="151"/>
      <c r="GZK4586" s="151"/>
      <c r="GZL4586" s="151"/>
      <c r="GZM4586" s="151"/>
      <c r="GZN4586" s="151"/>
      <c r="GZO4586" s="151"/>
      <c r="GZP4586" s="151"/>
      <c r="GZQ4586" s="151"/>
      <c r="GZR4586" s="151"/>
      <c r="GZS4586" s="151"/>
      <c r="GZT4586" s="151"/>
      <c r="GZU4586" s="151"/>
      <c r="GZV4586" s="151"/>
      <c r="GZW4586" s="151"/>
      <c r="GZX4586" s="151"/>
      <c r="GZY4586" s="151"/>
      <c r="GZZ4586" s="151"/>
      <c r="HAA4586" s="151"/>
      <c r="HAB4586" s="151"/>
      <c r="HAC4586" s="151"/>
      <c r="HAD4586" s="151"/>
      <c r="HAE4586" s="151"/>
      <c r="HAF4586" s="151"/>
      <c r="HAG4586" s="151"/>
      <c r="HAH4586" s="151"/>
      <c r="HAI4586" s="151"/>
      <c r="HAJ4586" s="151"/>
      <c r="HAK4586" s="151"/>
      <c r="HAL4586" s="151"/>
      <c r="HAM4586" s="151"/>
      <c r="HAN4586" s="151"/>
      <c r="HAO4586" s="151"/>
      <c r="HAP4586" s="151"/>
      <c r="HAQ4586" s="151"/>
      <c r="HAR4586" s="151"/>
      <c r="HAS4586" s="151"/>
      <c r="HAT4586" s="151"/>
      <c r="HAU4586" s="151"/>
      <c r="HAV4586" s="151"/>
      <c r="HAW4586" s="151"/>
      <c r="HAX4586" s="151"/>
      <c r="HAY4586" s="151"/>
      <c r="HAZ4586" s="151"/>
      <c r="HBA4586" s="151"/>
      <c r="HBB4586" s="151"/>
      <c r="HBC4586" s="151"/>
      <c r="HBD4586" s="151"/>
      <c r="HBE4586" s="151"/>
      <c r="HBF4586" s="151"/>
      <c r="HBG4586" s="151"/>
      <c r="HBH4586" s="151"/>
      <c r="HBI4586" s="151"/>
      <c r="HBJ4586" s="151"/>
      <c r="HBK4586" s="151"/>
      <c r="HBL4586" s="151"/>
      <c r="HBM4586" s="151"/>
      <c r="HBN4586" s="151"/>
      <c r="HBO4586" s="151"/>
      <c r="HBP4586" s="151"/>
      <c r="HBQ4586" s="151"/>
      <c r="HBR4586" s="151"/>
      <c r="HBS4586" s="151"/>
      <c r="HBT4586" s="151"/>
      <c r="HBU4586" s="151"/>
      <c r="HBV4586" s="151"/>
      <c r="HBW4586" s="151"/>
      <c r="HBX4586" s="151"/>
      <c r="HBY4586" s="151"/>
      <c r="HBZ4586" s="151"/>
      <c r="HCA4586" s="151"/>
      <c r="HCB4586" s="151"/>
      <c r="HCC4586" s="151"/>
      <c r="HCD4586" s="151"/>
      <c r="HCE4586" s="151"/>
      <c r="HCF4586" s="151"/>
      <c r="HCG4586" s="151"/>
      <c r="HCH4586" s="151"/>
      <c r="HCI4586" s="151"/>
      <c r="HCJ4586" s="151"/>
      <c r="HCK4586" s="151"/>
      <c r="HCL4586" s="151"/>
      <c r="HCM4586" s="151"/>
      <c r="HCN4586" s="151"/>
      <c r="HCO4586" s="151"/>
      <c r="HCP4586" s="151"/>
      <c r="HCQ4586" s="151"/>
      <c r="HCR4586" s="151"/>
      <c r="HCS4586" s="151"/>
      <c r="HCT4586" s="151"/>
      <c r="HCU4586" s="151"/>
      <c r="HCV4586" s="151"/>
      <c r="HCW4586" s="151"/>
      <c r="HCX4586" s="151"/>
      <c r="HCY4586" s="151"/>
      <c r="HCZ4586" s="151"/>
      <c r="HDA4586" s="151"/>
      <c r="HDB4586" s="151"/>
      <c r="HDC4586" s="151"/>
      <c r="HDD4586" s="151"/>
      <c r="HDE4586" s="151"/>
      <c r="HDF4586" s="151"/>
      <c r="HDG4586" s="151"/>
      <c r="HDH4586" s="151"/>
      <c r="HDI4586" s="151"/>
      <c r="HDJ4586" s="151"/>
      <c r="HDK4586" s="151"/>
      <c r="HDL4586" s="151"/>
      <c r="HDM4586" s="151"/>
      <c r="HDN4586" s="151"/>
      <c r="HDO4586" s="151"/>
      <c r="HDP4586" s="151"/>
      <c r="HDQ4586" s="151"/>
      <c r="HDR4586" s="151"/>
      <c r="HDS4586" s="151"/>
      <c r="HDT4586" s="151"/>
      <c r="HDU4586" s="151"/>
      <c r="HDV4586" s="151"/>
      <c r="HDW4586" s="151"/>
      <c r="HDX4586" s="151"/>
      <c r="HDY4586" s="151"/>
      <c r="HDZ4586" s="151"/>
      <c r="HEA4586" s="151"/>
      <c r="HEB4586" s="151"/>
      <c r="HEC4586" s="151"/>
      <c r="HED4586" s="151"/>
      <c r="HEE4586" s="151"/>
      <c r="HEF4586" s="151"/>
      <c r="HEG4586" s="151"/>
      <c r="HEH4586" s="151"/>
      <c r="HEI4586" s="151"/>
      <c r="HEJ4586" s="151"/>
      <c r="HEK4586" s="151"/>
      <c r="HEL4586" s="151"/>
      <c r="HEM4586" s="151"/>
      <c r="HEN4586" s="151"/>
      <c r="HEO4586" s="151"/>
      <c r="HEP4586" s="151"/>
      <c r="HEQ4586" s="151"/>
      <c r="HER4586" s="151"/>
      <c r="HES4586" s="151"/>
      <c r="HET4586" s="151"/>
      <c r="HEU4586" s="151"/>
      <c r="HEV4586" s="151"/>
      <c r="HEW4586" s="151"/>
      <c r="HEX4586" s="151"/>
      <c r="HEY4586" s="151"/>
      <c r="HEZ4586" s="151"/>
      <c r="HFA4586" s="151"/>
      <c r="HFB4586" s="151"/>
      <c r="HFC4586" s="151"/>
      <c r="HFD4586" s="151"/>
      <c r="HFE4586" s="151"/>
      <c r="HFF4586" s="151"/>
      <c r="HFG4586" s="151"/>
      <c r="HFH4586" s="151"/>
      <c r="HFI4586" s="151"/>
      <c r="HFJ4586" s="151"/>
      <c r="HFK4586" s="151"/>
      <c r="HFL4586" s="151"/>
      <c r="HFM4586" s="151"/>
      <c r="HFN4586" s="151"/>
      <c r="HFO4586" s="151"/>
      <c r="HFP4586" s="151"/>
      <c r="HFQ4586" s="151"/>
      <c r="HFR4586" s="151"/>
      <c r="HFS4586" s="151"/>
      <c r="HFT4586" s="151"/>
      <c r="HFU4586" s="151"/>
      <c r="HFV4586" s="151"/>
      <c r="HFW4586" s="151"/>
      <c r="HFX4586" s="151"/>
      <c r="HFY4586" s="151"/>
      <c r="HFZ4586" s="151"/>
      <c r="HGA4586" s="151"/>
      <c r="HGB4586" s="151"/>
      <c r="HGC4586" s="151"/>
      <c r="HGD4586" s="151"/>
      <c r="HGE4586" s="151"/>
      <c r="HGF4586" s="151"/>
      <c r="HGG4586" s="151"/>
      <c r="HGH4586" s="151"/>
      <c r="HGI4586" s="151"/>
      <c r="HGJ4586" s="151"/>
      <c r="HGK4586" s="151"/>
      <c r="HGL4586" s="151"/>
      <c r="HGM4586" s="151"/>
      <c r="HGN4586" s="151"/>
      <c r="HGO4586" s="151"/>
      <c r="HGP4586" s="151"/>
      <c r="HGQ4586" s="151"/>
      <c r="HGR4586" s="151"/>
      <c r="HGS4586" s="151"/>
      <c r="HGT4586" s="151"/>
      <c r="HGU4586" s="151"/>
      <c r="HGV4586" s="151"/>
      <c r="HGW4586" s="151"/>
      <c r="HGX4586" s="151"/>
      <c r="HGY4586" s="151"/>
      <c r="HGZ4586" s="151"/>
      <c r="HHA4586" s="151"/>
      <c r="HHB4586" s="151"/>
      <c r="HHC4586" s="151"/>
      <c r="HHD4586" s="151"/>
      <c r="HHE4586" s="151"/>
      <c r="HHF4586" s="151"/>
      <c r="HHG4586" s="151"/>
      <c r="HHH4586" s="151"/>
      <c r="HHI4586" s="151"/>
      <c r="HHJ4586" s="151"/>
      <c r="HHK4586" s="151"/>
      <c r="HHL4586" s="151"/>
      <c r="HHM4586" s="151"/>
      <c r="HHN4586" s="151"/>
      <c r="HHO4586" s="151"/>
      <c r="HHP4586" s="151"/>
      <c r="HHQ4586" s="151"/>
      <c r="HHR4586" s="151"/>
      <c r="HHS4586" s="151"/>
      <c r="HHT4586" s="151"/>
      <c r="HHU4586" s="151"/>
      <c r="HHV4586" s="151"/>
      <c r="HHW4586" s="151"/>
      <c r="HHX4586" s="151"/>
      <c r="HHY4586" s="151"/>
      <c r="HHZ4586" s="151"/>
      <c r="HIA4586" s="151"/>
      <c r="HIB4586" s="151"/>
      <c r="HIC4586" s="151"/>
      <c r="HID4586" s="151"/>
      <c r="HIE4586" s="151"/>
      <c r="HIF4586" s="151"/>
      <c r="HIG4586" s="151"/>
      <c r="HIH4586" s="151"/>
      <c r="HII4586" s="151"/>
      <c r="HIJ4586" s="151"/>
      <c r="HIK4586" s="151"/>
      <c r="HIL4586" s="151"/>
      <c r="HIM4586" s="151"/>
      <c r="HIN4586" s="151"/>
      <c r="HIO4586" s="151"/>
      <c r="HIP4586" s="151"/>
      <c r="HIQ4586" s="151"/>
      <c r="HIR4586" s="151"/>
      <c r="HIS4586" s="151"/>
      <c r="HIT4586" s="151"/>
      <c r="HIU4586" s="151"/>
      <c r="HIV4586" s="151"/>
      <c r="HIW4586" s="151"/>
      <c r="HIX4586" s="151"/>
      <c r="HIY4586" s="151"/>
      <c r="HIZ4586" s="151"/>
      <c r="HJA4586" s="151"/>
      <c r="HJB4586" s="151"/>
      <c r="HJC4586" s="151"/>
      <c r="HJD4586" s="151"/>
      <c r="HJE4586" s="151"/>
      <c r="HJF4586" s="151"/>
      <c r="HJG4586" s="151"/>
      <c r="HJH4586" s="151"/>
      <c r="HJI4586" s="151"/>
      <c r="HJJ4586" s="151"/>
      <c r="HJK4586" s="151"/>
      <c r="HJL4586" s="151"/>
      <c r="HJM4586" s="151"/>
      <c r="HJN4586" s="151"/>
      <c r="HJO4586" s="151"/>
      <c r="HJP4586" s="151"/>
      <c r="HJQ4586" s="151"/>
      <c r="HJR4586" s="151"/>
      <c r="HJS4586" s="151"/>
      <c r="HJT4586" s="151"/>
      <c r="HJU4586" s="151"/>
      <c r="HJV4586" s="151"/>
      <c r="HJW4586" s="151"/>
      <c r="HJX4586" s="151"/>
      <c r="HJY4586" s="151"/>
      <c r="HJZ4586" s="151"/>
      <c r="HKA4586" s="151"/>
      <c r="HKB4586" s="151"/>
      <c r="HKC4586" s="151"/>
      <c r="HKD4586" s="151"/>
      <c r="HKE4586" s="151"/>
      <c r="HKF4586" s="151"/>
      <c r="HKG4586" s="151"/>
      <c r="HKH4586" s="151"/>
      <c r="HKI4586" s="151"/>
      <c r="HKJ4586" s="151"/>
      <c r="HKK4586" s="151"/>
      <c r="HKL4586" s="151"/>
      <c r="HKM4586" s="151"/>
      <c r="HKN4586" s="151"/>
      <c r="HKO4586" s="151"/>
      <c r="HKP4586" s="151"/>
      <c r="HKQ4586" s="151"/>
      <c r="HKR4586" s="151"/>
      <c r="HKS4586" s="151"/>
      <c r="HKT4586" s="151"/>
      <c r="HKU4586" s="151"/>
      <c r="HKV4586" s="151"/>
      <c r="HKW4586" s="151"/>
      <c r="HKX4586" s="151"/>
      <c r="HKY4586" s="151"/>
      <c r="HKZ4586" s="151"/>
      <c r="HLA4586" s="151"/>
      <c r="HLB4586" s="151"/>
      <c r="HLC4586" s="151"/>
      <c r="HLD4586" s="151"/>
      <c r="HLE4586" s="151"/>
      <c r="HLF4586" s="151"/>
      <c r="HLG4586" s="151"/>
      <c r="HLH4586" s="151"/>
      <c r="HLI4586" s="151"/>
      <c r="HLJ4586" s="151"/>
      <c r="HLK4586" s="151"/>
      <c r="HLL4586" s="151"/>
      <c r="HLM4586" s="151"/>
      <c r="HLN4586" s="151"/>
      <c r="HLO4586" s="151"/>
      <c r="HLP4586" s="151"/>
      <c r="HLQ4586" s="151"/>
      <c r="HLR4586" s="151"/>
      <c r="HLS4586" s="151"/>
      <c r="HLT4586" s="151"/>
      <c r="HLU4586" s="151"/>
      <c r="HLV4586" s="151"/>
      <c r="HLW4586" s="151"/>
      <c r="HLX4586" s="151"/>
      <c r="HLY4586" s="151"/>
      <c r="HLZ4586" s="151"/>
      <c r="HMA4586" s="151"/>
      <c r="HMB4586" s="151"/>
      <c r="HMC4586" s="151"/>
      <c r="HMD4586" s="151"/>
      <c r="HME4586" s="151"/>
      <c r="HMF4586" s="151"/>
      <c r="HMG4586" s="151"/>
      <c r="HMH4586" s="151"/>
      <c r="HMI4586" s="151"/>
      <c r="HMJ4586" s="151"/>
      <c r="HMK4586" s="151"/>
      <c r="HML4586" s="151"/>
      <c r="HMM4586" s="151"/>
      <c r="HMN4586" s="151"/>
      <c r="HMO4586" s="151"/>
      <c r="HMP4586" s="151"/>
      <c r="HMQ4586" s="151"/>
      <c r="HMR4586" s="151"/>
      <c r="HMS4586" s="151"/>
      <c r="HMT4586" s="151"/>
      <c r="HMU4586" s="151"/>
      <c r="HMV4586" s="151"/>
      <c r="HMW4586" s="151"/>
      <c r="HMX4586" s="151"/>
      <c r="HMY4586" s="151"/>
      <c r="HMZ4586" s="151"/>
      <c r="HNA4586" s="151"/>
      <c r="HNB4586" s="151"/>
      <c r="HNC4586" s="151"/>
      <c r="HND4586" s="151"/>
      <c r="HNE4586" s="151"/>
      <c r="HNF4586" s="151"/>
      <c r="HNG4586" s="151"/>
      <c r="HNH4586" s="151"/>
      <c r="HNI4586" s="151"/>
      <c r="HNJ4586" s="151"/>
      <c r="HNK4586" s="151"/>
      <c r="HNL4586" s="151"/>
      <c r="HNM4586" s="151"/>
      <c r="HNN4586" s="151"/>
      <c r="HNO4586" s="151"/>
      <c r="HNP4586" s="151"/>
      <c r="HNQ4586" s="151"/>
      <c r="HNR4586" s="151"/>
      <c r="HNS4586" s="151"/>
      <c r="HNT4586" s="151"/>
      <c r="HNU4586" s="151"/>
      <c r="HNV4586" s="151"/>
      <c r="HNW4586" s="151"/>
      <c r="HNX4586" s="151"/>
      <c r="HNY4586" s="151"/>
      <c r="HNZ4586" s="151"/>
      <c r="HOA4586" s="151"/>
      <c r="HOB4586" s="151"/>
      <c r="HOC4586" s="151"/>
      <c r="HOD4586" s="151"/>
      <c r="HOE4586" s="151"/>
      <c r="HOF4586" s="151"/>
      <c r="HOG4586" s="151"/>
      <c r="HOH4586" s="151"/>
      <c r="HOI4586" s="151"/>
      <c r="HOJ4586" s="151"/>
      <c r="HOK4586" s="151"/>
      <c r="HOL4586" s="151"/>
      <c r="HOM4586" s="151"/>
      <c r="HON4586" s="151"/>
      <c r="HOO4586" s="151"/>
      <c r="HOP4586" s="151"/>
      <c r="HOQ4586" s="151"/>
      <c r="HOR4586" s="151"/>
      <c r="HOS4586" s="151"/>
      <c r="HOT4586" s="151"/>
      <c r="HOU4586" s="151"/>
      <c r="HOV4586" s="151"/>
      <c r="HOW4586" s="151"/>
      <c r="HOX4586" s="151"/>
      <c r="HOY4586" s="151"/>
      <c r="HOZ4586" s="151"/>
      <c r="HPA4586" s="151"/>
      <c r="HPB4586" s="151"/>
      <c r="HPC4586" s="151"/>
      <c r="HPD4586" s="151"/>
      <c r="HPE4586" s="151"/>
      <c r="HPF4586" s="151"/>
      <c r="HPG4586" s="151"/>
      <c r="HPH4586" s="151"/>
      <c r="HPI4586" s="151"/>
      <c r="HPJ4586" s="151"/>
      <c r="HPK4586" s="151"/>
      <c r="HPL4586" s="151"/>
      <c r="HPM4586" s="151"/>
      <c r="HPN4586" s="151"/>
      <c r="HPO4586" s="151"/>
      <c r="HPP4586" s="151"/>
      <c r="HPQ4586" s="151"/>
      <c r="HPR4586" s="151"/>
      <c r="HPS4586" s="151"/>
      <c r="HPT4586" s="151"/>
      <c r="HPU4586" s="151"/>
      <c r="HPV4586" s="151"/>
      <c r="HPW4586" s="151"/>
      <c r="HPX4586" s="151"/>
      <c r="HPY4586" s="151"/>
      <c r="HPZ4586" s="151"/>
      <c r="HQA4586" s="151"/>
      <c r="HQB4586" s="151"/>
      <c r="HQC4586" s="151"/>
      <c r="HQD4586" s="151"/>
      <c r="HQE4586" s="151"/>
      <c r="HQF4586" s="151"/>
      <c r="HQG4586" s="151"/>
      <c r="HQH4586" s="151"/>
      <c r="HQI4586" s="151"/>
      <c r="HQJ4586" s="151"/>
      <c r="HQK4586" s="151"/>
      <c r="HQL4586" s="151"/>
      <c r="HQM4586" s="151"/>
      <c r="HQN4586" s="151"/>
      <c r="HQO4586" s="151"/>
      <c r="HQP4586" s="151"/>
      <c r="HQQ4586" s="151"/>
      <c r="HQR4586" s="151"/>
      <c r="HQS4586" s="151"/>
      <c r="HQT4586" s="151"/>
      <c r="HQU4586" s="151"/>
      <c r="HQV4586" s="151"/>
      <c r="HQW4586" s="151"/>
      <c r="HQX4586" s="151"/>
      <c r="HQY4586" s="151"/>
      <c r="HQZ4586" s="151"/>
      <c r="HRA4586" s="151"/>
      <c r="HRB4586" s="151"/>
      <c r="HRC4586" s="151"/>
      <c r="HRD4586" s="151"/>
      <c r="HRE4586" s="151"/>
      <c r="HRF4586" s="151"/>
      <c r="HRG4586" s="151"/>
      <c r="HRH4586" s="151"/>
      <c r="HRI4586" s="151"/>
      <c r="HRJ4586" s="151"/>
      <c r="HRK4586" s="151"/>
      <c r="HRL4586" s="151"/>
      <c r="HRM4586" s="151"/>
      <c r="HRN4586" s="151"/>
      <c r="HRO4586" s="151"/>
      <c r="HRP4586" s="151"/>
      <c r="HRQ4586" s="151"/>
      <c r="HRR4586" s="151"/>
      <c r="HRS4586" s="151"/>
      <c r="HRT4586" s="151"/>
      <c r="HRU4586" s="151"/>
      <c r="HRV4586" s="151"/>
      <c r="HRW4586" s="151"/>
      <c r="HRX4586" s="151"/>
      <c r="HRY4586" s="151"/>
      <c r="HRZ4586" s="151"/>
      <c r="HSA4586" s="151"/>
      <c r="HSB4586" s="151"/>
      <c r="HSC4586" s="151"/>
      <c r="HSD4586" s="151"/>
      <c r="HSE4586" s="151"/>
      <c r="HSF4586" s="151"/>
      <c r="HSG4586" s="151"/>
      <c r="HSH4586" s="151"/>
      <c r="HSI4586" s="151"/>
      <c r="HSJ4586" s="151"/>
      <c r="HSK4586" s="151"/>
      <c r="HSL4586" s="151"/>
      <c r="HSM4586" s="151"/>
      <c r="HSN4586" s="151"/>
      <c r="HSO4586" s="151"/>
      <c r="HSP4586" s="151"/>
      <c r="HSQ4586" s="151"/>
      <c r="HSR4586" s="151"/>
      <c r="HSS4586" s="151"/>
      <c r="HST4586" s="151"/>
      <c r="HSU4586" s="151"/>
      <c r="HSV4586" s="151"/>
      <c r="HSW4586" s="151"/>
      <c r="HSX4586" s="151"/>
      <c r="HSY4586" s="151"/>
      <c r="HSZ4586" s="151"/>
      <c r="HTA4586" s="151"/>
      <c r="HTB4586" s="151"/>
      <c r="HTC4586" s="151"/>
      <c r="HTD4586" s="151"/>
      <c r="HTE4586" s="151"/>
      <c r="HTF4586" s="151"/>
      <c r="HTG4586" s="151"/>
      <c r="HTH4586" s="151"/>
      <c r="HTI4586" s="151"/>
      <c r="HTJ4586" s="151"/>
      <c r="HTK4586" s="151"/>
      <c r="HTL4586" s="151"/>
      <c r="HTM4586" s="151"/>
      <c r="HTN4586" s="151"/>
      <c r="HTO4586" s="151"/>
      <c r="HTP4586" s="151"/>
      <c r="HTQ4586" s="151"/>
      <c r="HTR4586" s="151"/>
      <c r="HTS4586" s="151"/>
      <c r="HTT4586" s="151"/>
      <c r="HTU4586" s="151"/>
      <c r="HTV4586" s="151"/>
      <c r="HTW4586" s="151"/>
      <c r="HTX4586" s="151"/>
      <c r="HTY4586" s="151"/>
      <c r="HTZ4586" s="151"/>
      <c r="HUA4586" s="151"/>
      <c r="HUB4586" s="151"/>
      <c r="HUC4586" s="151"/>
      <c r="HUD4586" s="151"/>
      <c r="HUE4586" s="151"/>
      <c r="HUF4586" s="151"/>
      <c r="HUG4586" s="151"/>
      <c r="HUH4586" s="151"/>
      <c r="HUI4586" s="151"/>
      <c r="HUJ4586" s="151"/>
      <c r="HUK4586" s="151"/>
      <c r="HUL4586" s="151"/>
      <c r="HUM4586" s="151"/>
      <c r="HUN4586" s="151"/>
      <c r="HUO4586" s="151"/>
      <c r="HUP4586" s="151"/>
      <c r="HUQ4586" s="151"/>
      <c r="HUR4586" s="151"/>
      <c r="HUS4586" s="151"/>
      <c r="HUT4586" s="151"/>
      <c r="HUU4586" s="151"/>
      <c r="HUV4586" s="151"/>
      <c r="HUW4586" s="151"/>
      <c r="HUX4586" s="151"/>
      <c r="HUY4586" s="151"/>
      <c r="HUZ4586" s="151"/>
      <c r="HVA4586" s="151"/>
      <c r="HVB4586" s="151"/>
      <c r="HVC4586" s="151"/>
      <c r="HVD4586" s="151"/>
      <c r="HVE4586" s="151"/>
      <c r="HVF4586" s="151"/>
      <c r="HVG4586" s="151"/>
      <c r="HVH4586" s="151"/>
      <c r="HVI4586" s="151"/>
      <c r="HVJ4586" s="151"/>
      <c r="HVK4586" s="151"/>
      <c r="HVL4586" s="151"/>
      <c r="HVM4586" s="151"/>
      <c r="HVN4586" s="151"/>
      <c r="HVO4586" s="151"/>
      <c r="HVP4586" s="151"/>
      <c r="HVQ4586" s="151"/>
      <c r="HVR4586" s="151"/>
      <c r="HVS4586" s="151"/>
      <c r="HVT4586" s="151"/>
      <c r="HVU4586" s="151"/>
      <c r="HVV4586" s="151"/>
      <c r="HVW4586" s="151"/>
      <c r="HVX4586" s="151"/>
      <c r="HVY4586" s="151"/>
      <c r="HVZ4586" s="151"/>
      <c r="HWA4586" s="151"/>
      <c r="HWB4586" s="151"/>
      <c r="HWC4586" s="151"/>
      <c r="HWD4586" s="151"/>
      <c r="HWE4586" s="151"/>
      <c r="HWF4586" s="151"/>
      <c r="HWG4586" s="151"/>
      <c r="HWH4586" s="151"/>
      <c r="HWI4586" s="151"/>
      <c r="HWJ4586" s="151"/>
      <c r="HWK4586" s="151"/>
      <c r="HWL4586" s="151"/>
      <c r="HWM4586" s="151"/>
      <c r="HWN4586" s="151"/>
      <c r="HWO4586" s="151"/>
      <c r="HWP4586" s="151"/>
      <c r="HWQ4586" s="151"/>
      <c r="HWR4586" s="151"/>
      <c r="HWS4586" s="151"/>
      <c r="HWT4586" s="151"/>
      <c r="HWU4586" s="151"/>
      <c r="HWV4586" s="151"/>
      <c r="HWW4586" s="151"/>
      <c r="HWX4586" s="151"/>
      <c r="HWY4586" s="151"/>
      <c r="HWZ4586" s="151"/>
      <c r="HXA4586" s="151"/>
      <c r="HXB4586" s="151"/>
      <c r="HXC4586" s="151"/>
      <c r="HXD4586" s="151"/>
      <c r="HXE4586" s="151"/>
      <c r="HXF4586" s="151"/>
      <c r="HXG4586" s="151"/>
      <c r="HXH4586" s="151"/>
      <c r="HXI4586" s="151"/>
      <c r="HXJ4586" s="151"/>
      <c r="HXK4586" s="151"/>
      <c r="HXL4586" s="151"/>
      <c r="HXM4586" s="151"/>
      <c r="HXN4586" s="151"/>
      <c r="HXO4586" s="151"/>
      <c r="HXP4586" s="151"/>
      <c r="HXQ4586" s="151"/>
      <c r="HXR4586" s="151"/>
      <c r="HXS4586" s="151"/>
      <c r="HXT4586" s="151"/>
      <c r="HXU4586" s="151"/>
      <c r="HXV4586" s="151"/>
      <c r="HXW4586" s="151"/>
      <c r="HXX4586" s="151"/>
      <c r="HXY4586" s="151"/>
      <c r="HXZ4586" s="151"/>
      <c r="HYA4586" s="151"/>
      <c r="HYB4586" s="151"/>
      <c r="HYC4586" s="151"/>
      <c r="HYD4586" s="151"/>
      <c r="HYE4586" s="151"/>
      <c r="HYF4586" s="151"/>
      <c r="HYG4586" s="151"/>
      <c r="HYH4586" s="151"/>
      <c r="HYI4586" s="151"/>
      <c r="HYJ4586" s="151"/>
      <c r="HYK4586" s="151"/>
      <c r="HYL4586" s="151"/>
      <c r="HYM4586" s="151"/>
      <c r="HYN4586" s="151"/>
      <c r="HYO4586" s="151"/>
      <c r="HYP4586" s="151"/>
      <c r="HYQ4586" s="151"/>
      <c r="HYR4586" s="151"/>
      <c r="HYS4586" s="151"/>
      <c r="HYT4586" s="151"/>
      <c r="HYU4586" s="151"/>
      <c r="HYV4586" s="151"/>
      <c r="HYW4586" s="151"/>
      <c r="HYX4586" s="151"/>
      <c r="HYY4586" s="151"/>
      <c r="HYZ4586" s="151"/>
      <c r="HZA4586" s="151"/>
      <c r="HZB4586" s="151"/>
      <c r="HZC4586" s="151"/>
      <c r="HZD4586" s="151"/>
      <c r="HZE4586" s="151"/>
      <c r="HZF4586" s="151"/>
      <c r="HZG4586" s="151"/>
      <c r="HZH4586" s="151"/>
      <c r="HZI4586" s="151"/>
      <c r="HZJ4586" s="151"/>
      <c r="HZK4586" s="151"/>
      <c r="HZL4586" s="151"/>
      <c r="HZM4586" s="151"/>
      <c r="HZN4586" s="151"/>
      <c r="HZO4586" s="151"/>
      <c r="HZP4586" s="151"/>
      <c r="HZQ4586" s="151"/>
      <c r="HZR4586" s="151"/>
      <c r="HZS4586" s="151"/>
      <c r="HZT4586" s="151"/>
      <c r="HZU4586" s="151"/>
      <c r="HZV4586" s="151"/>
      <c r="HZW4586" s="151"/>
      <c r="HZX4586" s="151"/>
      <c r="HZY4586" s="151"/>
      <c r="HZZ4586" s="151"/>
      <c r="IAA4586" s="151"/>
      <c r="IAB4586" s="151"/>
      <c r="IAC4586" s="151"/>
      <c r="IAD4586" s="151"/>
      <c r="IAE4586" s="151"/>
      <c r="IAF4586" s="151"/>
      <c r="IAG4586" s="151"/>
      <c r="IAH4586" s="151"/>
      <c r="IAI4586" s="151"/>
      <c r="IAJ4586" s="151"/>
      <c r="IAK4586" s="151"/>
      <c r="IAL4586" s="151"/>
      <c r="IAM4586" s="151"/>
      <c r="IAN4586" s="151"/>
      <c r="IAO4586" s="151"/>
      <c r="IAP4586" s="151"/>
      <c r="IAQ4586" s="151"/>
      <c r="IAR4586" s="151"/>
      <c r="IAS4586" s="151"/>
      <c r="IAT4586" s="151"/>
      <c r="IAU4586" s="151"/>
      <c r="IAV4586" s="151"/>
      <c r="IAW4586" s="151"/>
      <c r="IAX4586" s="151"/>
      <c r="IAY4586" s="151"/>
      <c r="IAZ4586" s="151"/>
      <c r="IBA4586" s="151"/>
      <c r="IBB4586" s="151"/>
      <c r="IBC4586" s="151"/>
      <c r="IBD4586" s="151"/>
      <c r="IBE4586" s="151"/>
      <c r="IBF4586" s="151"/>
      <c r="IBG4586" s="151"/>
      <c r="IBH4586" s="151"/>
      <c r="IBI4586" s="151"/>
      <c r="IBJ4586" s="151"/>
      <c r="IBK4586" s="151"/>
      <c r="IBL4586" s="151"/>
      <c r="IBM4586" s="151"/>
      <c r="IBN4586" s="151"/>
      <c r="IBO4586" s="151"/>
      <c r="IBP4586" s="151"/>
      <c r="IBQ4586" s="151"/>
      <c r="IBR4586" s="151"/>
      <c r="IBS4586" s="151"/>
      <c r="IBT4586" s="151"/>
      <c r="IBU4586" s="151"/>
      <c r="IBV4586" s="151"/>
      <c r="IBW4586" s="151"/>
      <c r="IBX4586" s="151"/>
      <c r="IBY4586" s="151"/>
      <c r="IBZ4586" s="151"/>
      <c r="ICA4586" s="151"/>
      <c r="ICB4586" s="151"/>
      <c r="ICC4586" s="151"/>
      <c r="ICD4586" s="151"/>
      <c r="ICE4586" s="151"/>
      <c r="ICF4586" s="151"/>
      <c r="ICG4586" s="151"/>
      <c r="ICH4586" s="151"/>
      <c r="ICI4586" s="151"/>
      <c r="ICJ4586" s="151"/>
      <c r="ICK4586" s="151"/>
      <c r="ICL4586" s="151"/>
      <c r="ICM4586" s="151"/>
      <c r="ICN4586" s="151"/>
      <c r="ICO4586" s="151"/>
      <c r="ICP4586" s="151"/>
      <c r="ICQ4586" s="151"/>
      <c r="ICR4586" s="151"/>
      <c r="ICS4586" s="151"/>
      <c r="ICT4586" s="151"/>
      <c r="ICU4586" s="151"/>
      <c r="ICV4586" s="151"/>
      <c r="ICW4586" s="151"/>
      <c r="ICX4586" s="151"/>
      <c r="ICY4586" s="151"/>
      <c r="ICZ4586" s="151"/>
      <c r="IDA4586" s="151"/>
      <c r="IDB4586" s="151"/>
      <c r="IDC4586" s="151"/>
      <c r="IDD4586" s="151"/>
      <c r="IDE4586" s="151"/>
      <c r="IDF4586" s="151"/>
      <c r="IDG4586" s="151"/>
      <c r="IDH4586" s="151"/>
      <c r="IDI4586" s="151"/>
      <c r="IDJ4586" s="151"/>
      <c r="IDK4586" s="151"/>
      <c r="IDL4586" s="151"/>
      <c r="IDM4586" s="151"/>
      <c r="IDN4586" s="151"/>
      <c r="IDO4586" s="151"/>
      <c r="IDP4586" s="151"/>
      <c r="IDQ4586" s="151"/>
      <c r="IDR4586" s="151"/>
      <c r="IDS4586" s="151"/>
      <c r="IDT4586" s="151"/>
      <c r="IDU4586" s="151"/>
      <c r="IDV4586" s="151"/>
      <c r="IDW4586" s="151"/>
      <c r="IDX4586" s="151"/>
      <c r="IDY4586" s="151"/>
      <c r="IDZ4586" s="151"/>
      <c r="IEA4586" s="151"/>
      <c r="IEB4586" s="151"/>
      <c r="IEC4586" s="151"/>
      <c r="IED4586" s="151"/>
      <c r="IEE4586" s="151"/>
      <c r="IEF4586" s="151"/>
      <c r="IEG4586" s="151"/>
      <c r="IEH4586" s="151"/>
      <c r="IEI4586" s="151"/>
      <c r="IEJ4586" s="151"/>
      <c r="IEK4586" s="151"/>
      <c r="IEL4586" s="151"/>
      <c r="IEM4586" s="151"/>
      <c r="IEN4586" s="151"/>
      <c r="IEO4586" s="151"/>
      <c r="IEP4586" s="151"/>
      <c r="IEQ4586" s="151"/>
      <c r="IER4586" s="151"/>
      <c r="IES4586" s="151"/>
      <c r="IET4586" s="151"/>
      <c r="IEU4586" s="151"/>
      <c r="IEV4586" s="151"/>
      <c r="IEW4586" s="151"/>
      <c r="IEX4586" s="151"/>
      <c r="IEY4586" s="151"/>
      <c r="IEZ4586" s="151"/>
      <c r="IFA4586" s="151"/>
      <c r="IFB4586" s="151"/>
      <c r="IFC4586" s="151"/>
      <c r="IFD4586" s="151"/>
      <c r="IFE4586" s="151"/>
      <c r="IFF4586" s="151"/>
      <c r="IFG4586" s="151"/>
      <c r="IFH4586" s="151"/>
      <c r="IFI4586" s="151"/>
      <c r="IFJ4586" s="151"/>
      <c r="IFK4586" s="151"/>
      <c r="IFL4586" s="151"/>
      <c r="IFM4586" s="151"/>
      <c r="IFN4586" s="151"/>
      <c r="IFO4586" s="151"/>
      <c r="IFP4586" s="151"/>
      <c r="IFQ4586" s="151"/>
      <c r="IFR4586" s="151"/>
      <c r="IFS4586" s="151"/>
      <c r="IFT4586" s="151"/>
      <c r="IFU4586" s="151"/>
      <c r="IFV4586" s="151"/>
      <c r="IFW4586" s="151"/>
      <c r="IFX4586" s="151"/>
      <c r="IFY4586" s="151"/>
      <c r="IFZ4586" s="151"/>
      <c r="IGA4586" s="151"/>
      <c r="IGB4586" s="151"/>
      <c r="IGC4586" s="151"/>
      <c r="IGD4586" s="151"/>
      <c r="IGE4586" s="151"/>
      <c r="IGF4586" s="151"/>
      <c r="IGG4586" s="151"/>
      <c r="IGH4586" s="151"/>
      <c r="IGI4586" s="151"/>
      <c r="IGJ4586" s="151"/>
      <c r="IGK4586" s="151"/>
      <c r="IGL4586" s="151"/>
      <c r="IGM4586" s="151"/>
      <c r="IGN4586" s="151"/>
      <c r="IGO4586" s="151"/>
      <c r="IGP4586" s="151"/>
      <c r="IGQ4586" s="151"/>
      <c r="IGR4586" s="151"/>
      <c r="IGS4586" s="151"/>
      <c r="IGT4586" s="151"/>
      <c r="IGU4586" s="151"/>
      <c r="IGV4586" s="151"/>
      <c r="IGW4586" s="151"/>
      <c r="IGX4586" s="151"/>
      <c r="IGY4586" s="151"/>
      <c r="IGZ4586" s="151"/>
      <c r="IHA4586" s="151"/>
      <c r="IHB4586" s="151"/>
      <c r="IHC4586" s="151"/>
      <c r="IHD4586" s="151"/>
      <c r="IHE4586" s="151"/>
      <c r="IHF4586" s="151"/>
      <c r="IHG4586" s="151"/>
      <c r="IHH4586" s="151"/>
      <c r="IHI4586" s="151"/>
      <c r="IHJ4586" s="151"/>
      <c r="IHK4586" s="151"/>
      <c r="IHL4586" s="151"/>
      <c r="IHM4586" s="151"/>
      <c r="IHN4586" s="151"/>
      <c r="IHO4586" s="151"/>
      <c r="IHP4586" s="151"/>
      <c r="IHQ4586" s="151"/>
      <c r="IHR4586" s="151"/>
      <c r="IHS4586" s="151"/>
      <c r="IHT4586" s="151"/>
      <c r="IHU4586" s="151"/>
      <c r="IHV4586" s="151"/>
      <c r="IHW4586" s="151"/>
      <c r="IHX4586" s="151"/>
      <c r="IHY4586" s="151"/>
      <c r="IHZ4586" s="151"/>
      <c r="IIA4586" s="151"/>
      <c r="IIB4586" s="151"/>
      <c r="IIC4586" s="151"/>
      <c r="IID4586" s="151"/>
      <c r="IIE4586" s="151"/>
      <c r="IIF4586" s="151"/>
      <c r="IIG4586" s="151"/>
      <c r="IIH4586" s="151"/>
      <c r="III4586" s="151"/>
      <c r="IIJ4586" s="151"/>
      <c r="IIK4586" s="151"/>
      <c r="IIL4586" s="151"/>
      <c r="IIM4586" s="151"/>
      <c r="IIN4586" s="151"/>
      <c r="IIO4586" s="151"/>
      <c r="IIP4586" s="151"/>
      <c r="IIQ4586" s="151"/>
      <c r="IIR4586" s="151"/>
      <c r="IIS4586" s="151"/>
      <c r="IIT4586" s="151"/>
      <c r="IIU4586" s="151"/>
      <c r="IIV4586" s="151"/>
      <c r="IIW4586" s="151"/>
      <c r="IIX4586" s="151"/>
      <c r="IIY4586" s="151"/>
      <c r="IIZ4586" s="151"/>
      <c r="IJA4586" s="151"/>
      <c r="IJB4586" s="151"/>
      <c r="IJC4586" s="151"/>
      <c r="IJD4586" s="151"/>
      <c r="IJE4586" s="151"/>
      <c r="IJF4586" s="151"/>
      <c r="IJG4586" s="151"/>
      <c r="IJH4586" s="151"/>
      <c r="IJI4586" s="151"/>
      <c r="IJJ4586" s="151"/>
      <c r="IJK4586" s="151"/>
      <c r="IJL4586" s="151"/>
      <c r="IJM4586" s="151"/>
      <c r="IJN4586" s="151"/>
      <c r="IJO4586" s="151"/>
      <c r="IJP4586" s="151"/>
      <c r="IJQ4586" s="151"/>
      <c r="IJR4586" s="151"/>
      <c r="IJS4586" s="151"/>
      <c r="IJT4586" s="151"/>
      <c r="IJU4586" s="151"/>
      <c r="IJV4586" s="151"/>
      <c r="IJW4586" s="151"/>
      <c r="IJX4586" s="151"/>
      <c r="IJY4586" s="151"/>
      <c r="IJZ4586" s="151"/>
      <c r="IKA4586" s="151"/>
      <c r="IKB4586" s="151"/>
      <c r="IKC4586" s="151"/>
      <c r="IKD4586" s="151"/>
      <c r="IKE4586" s="151"/>
      <c r="IKF4586" s="151"/>
      <c r="IKG4586" s="151"/>
      <c r="IKH4586" s="151"/>
      <c r="IKI4586" s="151"/>
      <c r="IKJ4586" s="151"/>
      <c r="IKK4586" s="151"/>
      <c r="IKL4586" s="151"/>
      <c r="IKM4586" s="151"/>
      <c r="IKN4586" s="151"/>
      <c r="IKO4586" s="151"/>
      <c r="IKP4586" s="151"/>
      <c r="IKQ4586" s="151"/>
      <c r="IKR4586" s="151"/>
      <c r="IKS4586" s="151"/>
      <c r="IKT4586" s="151"/>
      <c r="IKU4586" s="151"/>
      <c r="IKV4586" s="151"/>
      <c r="IKW4586" s="151"/>
      <c r="IKX4586" s="151"/>
      <c r="IKY4586" s="151"/>
      <c r="IKZ4586" s="151"/>
      <c r="ILA4586" s="151"/>
      <c r="ILB4586" s="151"/>
      <c r="ILC4586" s="151"/>
      <c r="ILD4586" s="151"/>
      <c r="ILE4586" s="151"/>
      <c r="ILF4586" s="151"/>
      <c r="ILG4586" s="151"/>
      <c r="ILH4586" s="151"/>
      <c r="ILI4586" s="151"/>
      <c r="ILJ4586" s="151"/>
      <c r="ILK4586" s="151"/>
      <c r="ILL4586" s="151"/>
      <c r="ILM4586" s="151"/>
      <c r="ILN4586" s="151"/>
      <c r="ILO4586" s="151"/>
      <c r="ILP4586" s="151"/>
      <c r="ILQ4586" s="151"/>
      <c r="ILR4586" s="151"/>
      <c r="ILS4586" s="151"/>
      <c r="ILT4586" s="151"/>
      <c r="ILU4586" s="151"/>
      <c r="ILV4586" s="151"/>
      <c r="ILW4586" s="151"/>
      <c r="ILX4586" s="151"/>
      <c r="ILY4586" s="151"/>
      <c r="ILZ4586" s="151"/>
      <c r="IMA4586" s="151"/>
      <c r="IMB4586" s="151"/>
      <c r="IMC4586" s="151"/>
      <c r="IMD4586" s="151"/>
      <c r="IME4586" s="151"/>
      <c r="IMF4586" s="151"/>
      <c r="IMG4586" s="151"/>
      <c r="IMH4586" s="151"/>
      <c r="IMI4586" s="151"/>
      <c r="IMJ4586" s="151"/>
      <c r="IMK4586" s="151"/>
      <c r="IML4586" s="151"/>
      <c r="IMM4586" s="151"/>
      <c r="IMN4586" s="151"/>
      <c r="IMO4586" s="151"/>
      <c r="IMP4586" s="151"/>
      <c r="IMQ4586" s="151"/>
      <c r="IMR4586" s="151"/>
      <c r="IMS4586" s="151"/>
      <c r="IMT4586" s="151"/>
      <c r="IMU4586" s="151"/>
      <c r="IMV4586" s="151"/>
      <c r="IMW4586" s="151"/>
      <c r="IMX4586" s="151"/>
      <c r="IMY4586" s="151"/>
      <c r="IMZ4586" s="151"/>
      <c r="INA4586" s="151"/>
      <c r="INB4586" s="151"/>
      <c r="INC4586" s="151"/>
      <c r="IND4586" s="151"/>
      <c r="INE4586" s="151"/>
      <c r="INF4586" s="151"/>
      <c r="ING4586" s="151"/>
      <c r="INH4586" s="151"/>
      <c r="INI4586" s="151"/>
      <c r="INJ4586" s="151"/>
      <c r="INK4586" s="151"/>
      <c r="INL4586" s="151"/>
      <c r="INM4586" s="151"/>
      <c r="INN4586" s="151"/>
      <c r="INO4586" s="151"/>
      <c r="INP4586" s="151"/>
      <c r="INQ4586" s="151"/>
      <c r="INR4586" s="151"/>
      <c r="INS4586" s="151"/>
      <c r="INT4586" s="151"/>
      <c r="INU4586" s="151"/>
      <c r="INV4586" s="151"/>
      <c r="INW4586" s="151"/>
      <c r="INX4586" s="151"/>
      <c r="INY4586" s="151"/>
      <c r="INZ4586" s="151"/>
      <c r="IOA4586" s="151"/>
      <c r="IOB4586" s="151"/>
      <c r="IOC4586" s="151"/>
      <c r="IOD4586" s="151"/>
      <c r="IOE4586" s="151"/>
      <c r="IOF4586" s="151"/>
      <c r="IOG4586" s="151"/>
      <c r="IOH4586" s="151"/>
      <c r="IOI4586" s="151"/>
      <c r="IOJ4586" s="151"/>
      <c r="IOK4586" s="151"/>
      <c r="IOL4586" s="151"/>
      <c r="IOM4586" s="151"/>
      <c r="ION4586" s="151"/>
      <c r="IOO4586" s="151"/>
      <c r="IOP4586" s="151"/>
      <c r="IOQ4586" s="151"/>
      <c r="IOR4586" s="151"/>
      <c r="IOS4586" s="151"/>
      <c r="IOT4586" s="151"/>
      <c r="IOU4586" s="151"/>
      <c r="IOV4586" s="151"/>
      <c r="IOW4586" s="151"/>
      <c r="IOX4586" s="151"/>
      <c r="IOY4586" s="151"/>
      <c r="IOZ4586" s="151"/>
      <c r="IPA4586" s="151"/>
      <c r="IPB4586" s="151"/>
      <c r="IPC4586" s="151"/>
      <c r="IPD4586" s="151"/>
      <c r="IPE4586" s="151"/>
      <c r="IPF4586" s="151"/>
      <c r="IPG4586" s="151"/>
      <c r="IPH4586" s="151"/>
      <c r="IPI4586" s="151"/>
      <c r="IPJ4586" s="151"/>
      <c r="IPK4586" s="151"/>
      <c r="IPL4586" s="151"/>
      <c r="IPM4586" s="151"/>
      <c r="IPN4586" s="151"/>
      <c r="IPO4586" s="151"/>
      <c r="IPP4586" s="151"/>
      <c r="IPQ4586" s="151"/>
      <c r="IPR4586" s="151"/>
      <c r="IPS4586" s="151"/>
      <c r="IPT4586" s="151"/>
      <c r="IPU4586" s="151"/>
      <c r="IPV4586" s="151"/>
      <c r="IPW4586" s="151"/>
      <c r="IPX4586" s="151"/>
      <c r="IPY4586" s="151"/>
      <c r="IPZ4586" s="151"/>
      <c r="IQA4586" s="151"/>
      <c r="IQB4586" s="151"/>
      <c r="IQC4586" s="151"/>
      <c r="IQD4586" s="151"/>
      <c r="IQE4586" s="151"/>
      <c r="IQF4586" s="151"/>
      <c r="IQG4586" s="151"/>
      <c r="IQH4586" s="151"/>
      <c r="IQI4586" s="151"/>
      <c r="IQJ4586" s="151"/>
      <c r="IQK4586" s="151"/>
      <c r="IQL4586" s="151"/>
      <c r="IQM4586" s="151"/>
      <c r="IQN4586" s="151"/>
      <c r="IQO4586" s="151"/>
      <c r="IQP4586" s="151"/>
      <c r="IQQ4586" s="151"/>
      <c r="IQR4586" s="151"/>
      <c r="IQS4586" s="151"/>
      <c r="IQT4586" s="151"/>
      <c r="IQU4586" s="151"/>
      <c r="IQV4586" s="151"/>
      <c r="IQW4586" s="151"/>
      <c r="IQX4586" s="151"/>
      <c r="IQY4586" s="151"/>
      <c r="IQZ4586" s="151"/>
      <c r="IRA4586" s="151"/>
      <c r="IRB4586" s="151"/>
      <c r="IRC4586" s="151"/>
      <c r="IRD4586" s="151"/>
      <c r="IRE4586" s="151"/>
      <c r="IRF4586" s="151"/>
      <c r="IRG4586" s="151"/>
      <c r="IRH4586" s="151"/>
      <c r="IRI4586" s="151"/>
      <c r="IRJ4586" s="151"/>
      <c r="IRK4586" s="151"/>
      <c r="IRL4586" s="151"/>
      <c r="IRM4586" s="151"/>
      <c r="IRN4586" s="151"/>
      <c r="IRO4586" s="151"/>
      <c r="IRP4586" s="151"/>
      <c r="IRQ4586" s="151"/>
      <c r="IRR4586" s="151"/>
      <c r="IRS4586" s="151"/>
      <c r="IRT4586" s="151"/>
      <c r="IRU4586" s="151"/>
      <c r="IRV4586" s="151"/>
      <c r="IRW4586" s="151"/>
      <c r="IRX4586" s="151"/>
      <c r="IRY4586" s="151"/>
      <c r="IRZ4586" s="151"/>
      <c r="ISA4586" s="151"/>
      <c r="ISB4586" s="151"/>
      <c r="ISC4586" s="151"/>
      <c r="ISD4586" s="151"/>
      <c r="ISE4586" s="151"/>
      <c r="ISF4586" s="151"/>
      <c r="ISG4586" s="151"/>
      <c r="ISH4586" s="151"/>
      <c r="ISI4586" s="151"/>
      <c r="ISJ4586" s="151"/>
      <c r="ISK4586" s="151"/>
      <c r="ISL4586" s="151"/>
      <c r="ISM4586" s="151"/>
      <c r="ISN4586" s="151"/>
      <c r="ISO4586" s="151"/>
      <c r="ISP4586" s="151"/>
      <c r="ISQ4586" s="151"/>
      <c r="ISR4586" s="151"/>
      <c r="ISS4586" s="151"/>
      <c r="IST4586" s="151"/>
      <c r="ISU4586" s="151"/>
      <c r="ISV4586" s="151"/>
      <c r="ISW4586" s="151"/>
      <c r="ISX4586" s="151"/>
      <c r="ISY4586" s="151"/>
      <c r="ISZ4586" s="151"/>
      <c r="ITA4586" s="151"/>
      <c r="ITB4586" s="151"/>
      <c r="ITC4586" s="151"/>
      <c r="ITD4586" s="151"/>
      <c r="ITE4586" s="151"/>
      <c r="ITF4586" s="151"/>
      <c r="ITG4586" s="151"/>
      <c r="ITH4586" s="151"/>
      <c r="ITI4586" s="151"/>
      <c r="ITJ4586" s="151"/>
      <c r="ITK4586" s="151"/>
      <c r="ITL4586" s="151"/>
      <c r="ITM4586" s="151"/>
      <c r="ITN4586" s="151"/>
      <c r="ITO4586" s="151"/>
      <c r="ITP4586" s="151"/>
      <c r="ITQ4586" s="151"/>
      <c r="ITR4586" s="151"/>
      <c r="ITS4586" s="151"/>
      <c r="ITT4586" s="151"/>
      <c r="ITU4586" s="151"/>
      <c r="ITV4586" s="151"/>
      <c r="ITW4586" s="151"/>
      <c r="ITX4586" s="151"/>
      <c r="ITY4586" s="151"/>
      <c r="ITZ4586" s="151"/>
      <c r="IUA4586" s="151"/>
      <c r="IUB4586" s="151"/>
      <c r="IUC4586" s="151"/>
      <c r="IUD4586" s="151"/>
      <c r="IUE4586" s="151"/>
      <c r="IUF4586" s="151"/>
      <c r="IUG4586" s="151"/>
      <c r="IUH4586" s="151"/>
      <c r="IUI4586" s="151"/>
      <c r="IUJ4586" s="151"/>
      <c r="IUK4586" s="151"/>
      <c r="IUL4586" s="151"/>
      <c r="IUM4586" s="151"/>
      <c r="IUN4586" s="151"/>
      <c r="IUO4586" s="151"/>
      <c r="IUP4586" s="151"/>
      <c r="IUQ4586" s="151"/>
      <c r="IUR4586" s="151"/>
      <c r="IUS4586" s="151"/>
      <c r="IUT4586" s="151"/>
      <c r="IUU4586" s="151"/>
      <c r="IUV4586" s="151"/>
      <c r="IUW4586" s="151"/>
      <c r="IUX4586" s="151"/>
      <c r="IUY4586" s="151"/>
      <c r="IUZ4586" s="151"/>
      <c r="IVA4586" s="151"/>
      <c r="IVB4586" s="151"/>
      <c r="IVC4586" s="151"/>
      <c r="IVD4586" s="151"/>
      <c r="IVE4586" s="151"/>
      <c r="IVF4586" s="151"/>
      <c r="IVG4586" s="151"/>
      <c r="IVH4586" s="151"/>
      <c r="IVI4586" s="151"/>
      <c r="IVJ4586" s="151"/>
      <c r="IVK4586" s="151"/>
      <c r="IVL4586" s="151"/>
      <c r="IVM4586" s="151"/>
      <c r="IVN4586" s="151"/>
      <c r="IVO4586" s="151"/>
      <c r="IVP4586" s="151"/>
      <c r="IVQ4586" s="151"/>
      <c r="IVR4586" s="151"/>
      <c r="IVS4586" s="151"/>
      <c r="IVT4586" s="151"/>
      <c r="IVU4586" s="151"/>
      <c r="IVV4586" s="151"/>
      <c r="IVW4586" s="151"/>
      <c r="IVX4586" s="151"/>
      <c r="IVY4586" s="151"/>
      <c r="IVZ4586" s="151"/>
      <c r="IWA4586" s="151"/>
      <c r="IWB4586" s="151"/>
      <c r="IWC4586" s="151"/>
      <c r="IWD4586" s="151"/>
      <c r="IWE4586" s="151"/>
      <c r="IWF4586" s="151"/>
      <c r="IWG4586" s="151"/>
      <c r="IWH4586" s="151"/>
      <c r="IWI4586" s="151"/>
      <c r="IWJ4586" s="151"/>
      <c r="IWK4586" s="151"/>
      <c r="IWL4586" s="151"/>
      <c r="IWM4586" s="151"/>
      <c r="IWN4586" s="151"/>
      <c r="IWO4586" s="151"/>
      <c r="IWP4586" s="151"/>
      <c r="IWQ4586" s="151"/>
      <c r="IWR4586" s="151"/>
      <c r="IWS4586" s="151"/>
      <c r="IWT4586" s="151"/>
      <c r="IWU4586" s="151"/>
      <c r="IWV4586" s="151"/>
      <c r="IWW4586" s="151"/>
      <c r="IWX4586" s="151"/>
      <c r="IWY4586" s="151"/>
      <c r="IWZ4586" s="151"/>
      <c r="IXA4586" s="151"/>
      <c r="IXB4586" s="151"/>
      <c r="IXC4586" s="151"/>
      <c r="IXD4586" s="151"/>
      <c r="IXE4586" s="151"/>
      <c r="IXF4586" s="151"/>
      <c r="IXG4586" s="151"/>
      <c r="IXH4586" s="151"/>
      <c r="IXI4586" s="151"/>
      <c r="IXJ4586" s="151"/>
      <c r="IXK4586" s="151"/>
      <c r="IXL4586" s="151"/>
      <c r="IXM4586" s="151"/>
      <c r="IXN4586" s="151"/>
      <c r="IXO4586" s="151"/>
      <c r="IXP4586" s="151"/>
      <c r="IXQ4586" s="151"/>
      <c r="IXR4586" s="151"/>
      <c r="IXS4586" s="151"/>
      <c r="IXT4586" s="151"/>
      <c r="IXU4586" s="151"/>
      <c r="IXV4586" s="151"/>
      <c r="IXW4586" s="151"/>
      <c r="IXX4586" s="151"/>
      <c r="IXY4586" s="151"/>
      <c r="IXZ4586" s="151"/>
      <c r="IYA4586" s="151"/>
      <c r="IYB4586" s="151"/>
      <c r="IYC4586" s="151"/>
      <c r="IYD4586" s="151"/>
      <c r="IYE4586" s="151"/>
      <c r="IYF4586" s="151"/>
      <c r="IYG4586" s="151"/>
      <c r="IYH4586" s="151"/>
      <c r="IYI4586" s="151"/>
      <c r="IYJ4586" s="151"/>
      <c r="IYK4586" s="151"/>
      <c r="IYL4586" s="151"/>
      <c r="IYM4586" s="151"/>
      <c r="IYN4586" s="151"/>
      <c r="IYO4586" s="151"/>
      <c r="IYP4586" s="151"/>
      <c r="IYQ4586" s="151"/>
      <c r="IYR4586" s="151"/>
      <c r="IYS4586" s="151"/>
      <c r="IYT4586" s="151"/>
      <c r="IYU4586" s="151"/>
      <c r="IYV4586" s="151"/>
      <c r="IYW4586" s="151"/>
      <c r="IYX4586" s="151"/>
      <c r="IYY4586" s="151"/>
      <c r="IYZ4586" s="151"/>
      <c r="IZA4586" s="151"/>
      <c r="IZB4586" s="151"/>
      <c r="IZC4586" s="151"/>
      <c r="IZD4586" s="151"/>
      <c r="IZE4586" s="151"/>
      <c r="IZF4586" s="151"/>
      <c r="IZG4586" s="151"/>
      <c r="IZH4586" s="151"/>
      <c r="IZI4586" s="151"/>
      <c r="IZJ4586" s="151"/>
      <c r="IZK4586" s="151"/>
      <c r="IZL4586" s="151"/>
      <c r="IZM4586" s="151"/>
      <c r="IZN4586" s="151"/>
      <c r="IZO4586" s="151"/>
      <c r="IZP4586" s="151"/>
      <c r="IZQ4586" s="151"/>
      <c r="IZR4586" s="151"/>
      <c r="IZS4586" s="151"/>
      <c r="IZT4586" s="151"/>
      <c r="IZU4586" s="151"/>
      <c r="IZV4586" s="151"/>
      <c r="IZW4586" s="151"/>
      <c r="IZX4586" s="151"/>
      <c r="IZY4586" s="151"/>
      <c r="IZZ4586" s="151"/>
      <c r="JAA4586" s="151"/>
      <c r="JAB4586" s="151"/>
      <c r="JAC4586" s="151"/>
      <c r="JAD4586" s="151"/>
      <c r="JAE4586" s="151"/>
      <c r="JAF4586" s="151"/>
      <c r="JAG4586" s="151"/>
      <c r="JAH4586" s="151"/>
      <c r="JAI4586" s="151"/>
      <c r="JAJ4586" s="151"/>
      <c r="JAK4586" s="151"/>
      <c r="JAL4586" s="151"/>
      <c r="JAM4586" s="151"/>
      <c r="JAN4586" s="151"/>
      <c r="JAO4586" s="151"/>
      <c r="JAP4586" s="151"/>
      <c r="JAQ4586" s="151"/>
      <c r="JAR4586" s="151"/>
      <c r="JAS4586" s="151"/>
      <c r="JAT4586" s="151"/>
      <c r="JAU4586" s="151"/>
      <c r="JAV4586" s="151"/>
      <c r="JAW4586" s="151"/>
      <c r="JAX4586" s="151"/>
      <c r="JAY4586" s="151"/>
      <c r="JAZ4586" s="151"/>
      <c r="JBA4586" s="151"/>
      <c r="JBB4586" s="151"/>
      <c r="JBC4586" s="151"/>
      <c r="JBD4586" s="151"/>
      <c r="JBE4586" s="151"/>
      <c r="JBF4586" s="151"/>
      <c r="JBG4586" s="151"/>
      <c r="JBH4586" s="151"/>
      <c r="JBI4586" s="151"/>
      <c r="JBJ4586" s="151"/>
      <c r="JBK4586" s="151"/>
      <c r="JBL4586" s="151"/>
      <c r="JBM4586" s="151"/>
      <c r="JBN4586" s="151"/>
      <c r="JBO4586" s="151"/>
      <c r="JBP4586" s="151"/>
      <c r="JBQ4586" s="151"/>
      <c r="JBR4586" s="151"/>
      <c r="JBS4586" s="151"/>
      <c r="JBT4586" s="151"/>
      <c r="JBU4586" s="151"/>
      <c r="JBV4586" s="151"/>
      <c r="JBW4586" s="151"/>
      <c r="JBX4586" s="151"/>
      <c r="JBY4586" s="151"/>
      <c r="JBZ4586" s="151"/>
      <c r="JCA4586" s="151"/>
      <c r="JCB4586" s="151"/>
      <c r="JCC4586" s="151"/>
      <c r="JCD4586" s="151"/>
      <c r="JCE4586" s="151"/>
      <c r="JCF4586" s="151"/>
      <c r="JCG4586" s="151"/>
      <c r="JCH4586" s="151"/>
      <c r="JCI4586" s="151"/>
      <c r="JCJ4586" s="151"/>
      <c r="JCK4586" s="151"/>
      <c r="JCL4586" s="151"/>
      <c r="JCM4586" s="151"/>
      <c r="JCN4586" s="151"/>
      <c r="JCO4586" s="151"/>
      <c r="JCP4586" s="151"/>
      <c r="JCQ4586" s="151"/>
      <c r="JCR4586" s="151"/>
      <c r="JCS4586" s="151"/>
      <c r="JCT4586" s="151"/>
      <c r="JCU4586" s="151"/>
      <c r="JCV4586" s="151"/>
      <c r="JCW4586" s="151"/>
      <c r="JCX4586" s="151"/>
      <c r="JCY4586" s="151"/>
      <c r="JCZ4586" s="151"/>
      <c r="JDA4586" s="151"/>
      <c r="JDB4586" s="151"/>
      <c r="JDC4586" s="151"/>
      <c r="JDD4586" s="151"/>
      <c r="JDE4586" s="151"/>
      <c r="JDF4586" s="151"/>
      <c r="JDG4586" s="151"/>
      <c r="JDH4586" s="151"/>
      <c r="JDI4586" s="151"/>
      <c r="JDJ4586" s="151"/>
      <c r="JDK4586" s="151"/>
      <c r="JDL4586" s="151"/>
      <c r="JDM4586" s="151"/>
      <c r="JDN4586" s="151"/>
      <c r="JDO4586" s="151"/>
      <c r="JDP4586" s="151"/>
      <c r="JDQ4586" s="151"/>
      <c r="JDR4586" s="151"/>
      <c r="JDS4586" s="151"/>
      <c r="JDT4586" s="151"/>
      <c r="JDU4586" s="151"/>
      <c r="JDV4586" s="151"/>
      <c r="JDW4586" s="151"/>
      <c r="JDX4586" s="151"/>
      <c r="JDY4586" s="151"/>
      <c r="JDZ4586" s="151"/>
      <c r="JEA4586" s="151"/>
      <c r="JEB4586" s="151"/>
      <c r="JEC4586" s="151"/>
      <c r="JED4586" s="151"/>
      <c r="JEE4586" s="151"/>
      <c r="JEF4586" s="151"/>
      <c r="JEG4586" s="151"/>
      <c r="JEH4586" s="151"/>
      <c r="JEI4586" s="151"/>
      <c r="JEJ4586" s="151"/>
      <c r="JEK4586" s="151"/>
      <c r="JEL4586" s="151"/>
      <c r="JEM4586" s="151"/>
      <c r="JEN4586" s="151"/>
      <c r="JEO4586" s="151"/>
      <c r="JEP4586" s="151"/>
      <c r="JEQ4586" s="151"/>
      <c r="JER4586" s="151"/>
      <c r="JES4586" s="151"/>
      <c r="JET4586" s="151"/>
      <c r="JEU4586" s="151"/>
      <c r="JEV4586" s="151"/>
      <c r="JEW4586" s="151"/>
      <c r="JEX4586" s="151"/>
      <c r="JEY4586" s="151"/>
      <c r="JEZ4586" s="151"/>
      <c r="JFA4586" s="151"/>
      <c r="JFB4586" s="151"/>
      <c r="JFC4586" s="151"/>
      <c r="JFD4586" s="151"/>
      <c r="JFE4586" s="151"/>
      <c r="JFF4586" s="151"/>
      <c r="JFG4586" s="151"/>
      <c r="JFH4586" s="151"/>
      <c r="JFI4586" s="151"/>
      <c r="JFJ4586" s="151"/>
      <c r="JFK4586" s="151"/>
      <c r="JFL4586" s="151"/>
      <c r="JFM4586" s="151"/>
      <c r="JFN4586" s="151"/>
      <c r="JFO4586" s="151"/>
      <c r="JFP4586" s="151"/>
      <c r="JFQ4586" s="151"/>
      <c r="JFR4586" s="151"/>
      <c r="JFS4586" s="151"/>
      <c r="JFT4586" s="151"/>
      <c r="JFU4586" s="151"/>
      <c r="JFV4586" s="151"/>
      <c r="JFW4586" s="151"/>
      <c r="JFX4586" s="151"/>
      <c r="JFY4586" s="151"/>
      <c r="JFZ4586" s="151"/>
      <c r="JGA4586" s="151"/>
      <c r="JGB4586" s="151"/>
      <c r="JGC4586" s="151"/>
      <c r="JGD4586" s="151"/>
      <c r="JGE4586" s="151"/>
      <c r="JGF4586" s="151"/>
      <c r="JGG4586" s="151"/>
      <c r="JGH4586" s="151"/>
      <c r="JGI4586" s="151"/>
      <c r="JGJ4586" s="151"/>
      <c r="JGK4586" s="151"/>
      <c r="JGL4586" s="151"/>
      <c r="JGM4586" s="151"/>
      <c r="JGN4586" s="151"/>
      <c r="JGO4586" s="151"/>
      <c r="JGP4586" s="151"/>
      <c r="JGQ4586" s="151"/>
      <c r="JGR4586" s="151"/>
      <c r="JGS4586" s="151"/>
      <c r="JGT4586" s="151"/>
      <c r="JGU4586" s="151"/>
      <c r="JGV4586" s="151"/>
      <c r="JGW4586" s="151"/>
      <c r="JGX4586" s="151"/>
      <c r="JGY4586" s="151"/>
      <c r="JGZ4586" s="151"/>
      <c r="JHA4586" s="151"/>
      <c r="JHB4586" s="151"/>
      <c r="JHC4586" s="151"/>
      <c r="JHD4586" s="151"/>
      <c r="JHE4586" s="151"/>
      <c r="JHF4586" s="151"/>
      <c r="JHG4586" s="151"/>
      <c r="JHH4586" s="151"/>
      <c r="JHI4586" s="151"/>
      <c r="JHJ4586" s="151"/>
      <c r="JHK4586" s="151"/>
      <c r="JHL4586" s="151"/>
      <c r="JHM4586" s="151"/>
      <c r="JHN4586" s="151"/>
      <c r="JHO4586" s="151"/>
      <c r="JHP4586" s="151"/>
      <c r="JHQ4586" s="151"/>
      <c r="JHR4586" s="151"/>
      <c r="JHS4586" s="151"/>
      <c r="JHT4586" s="151"/>
      <c r="JHU4586" s="151"/>
      <c r="JHV4586" s="151"/>
      <c r="JHW4586" s="151"/>
      <c r="JHX4586" s="151"/>
      <c r="JHY4586" s="151"/>
      <c r="JHZ4586" s="151"/>
      <c r="JIA4586" s="151"/>
      <c r="JIB4586" s="151"/>
      <c r="JIC4586" s="151"/>
      <c r="JID4586" s="151"/>
      <c r="JIE4586" s="151"/>
      <c r="JIF4586" s="151"/>
      <c r="JIG4586" s="151"/>
      <c r="JIH4586" s="151"/>
      <c r="JII4586" s="151"/>
      <c r="JIJ4586" s="151"/>
      <c r="JIK4586" s="151"/>
      <c r="JIL4586" s="151"/>
      <c r="JIM4586" s="151"/>
      <c r="JIN4586" s="151"/>
      <c r="JIO4586" s="151"/>
      <c r="JIP4586" s="151"/>
      <c r="JIQ4586" s="151"/>
      <c r="JIR4586" s="151"/>
      <c r="JIS4586" s="151"/>
      <c r="JIT4586" s="151"/>
      <c r="JIU4586" s="151"/>
      <c r="JIV4586" s="151"/>
      <c r="JIW4586" s="151"/>
      <c r="JIX4586" s="151"/>
      <c r="JIY4586" s="151"/>
      <c r="JIZ4586" s="151"/>
      <c r="JJA4586" s="151"/>
      <c r="JJB4586" s="151"/>
      <c r="JJC4586" s="151"/>
      <c r="JJD4586" s="151"/>
      <c r="JJE4586" s="151"/>
      <c r="JJF4586" s="151"/>
      <c r="JJG4586" s="151"/>
      <c r="JJH4586" s="151"/>
      <c r="JJI4586" s="151"/>
      <c r="JJJ4586" s="151"/>
      <c r="JJK4586" s="151"/>
      <c r="JJL4586" s="151"/>
      <c r="JJM4586" s="151"/>
      <c r="JJN4586" s="151"/>
      <c r="JJO4586" s="151"/>
      <c r="JJP4586" s="151"/>
      <c r="JJQ4586" s="151"/>
      <c r="JJR4586" s="151"/>
      <c r="JJS4586" s="151"/>
      <c r="JJT4586" s="151"/>
      <c r="JJU4586" s="151"/>
      <c r="JJV4586" s="151"/>
      <c r="JJW4586" s="151"/>
      <c r="JJX4586" s="151"/>
      <c r="JJY4586" s="151"/>
      <c r="JJZ4586" s="151"/>
      <c r="JKA4586" s="151"/>
      <c r="JKB4586" s="151"/>
      <c r="JKC4586" s="151"/>
      <c r="JKD4586" s="151"/>
      <c r="JKE4586" s="151"/>
      <c r="JKF4586" s="151"/>
      <c r="JKG4586" s="151"/>
      <c r="JKH4586" s="151"/>
      <c r="JKI4586" s="151"/>
      <c r="JKJ4586" s="151"/>
      <c r="JKK4586" s="151"/>
      <c r="JKL4586" s="151"/>
      <c r="JKM4586" s="151"/>
      <c r="JKN4586" s="151"/>
      <c r="JKO4586" s="151"/>
      <c r="JKP4586" s="151"/>
      <c r="JKQ4586" s="151"/>
      <c r="JKR4586" s="151"/>
      <c r="JKS4586" s="151"/>
      <c r="JKT4586" s="151"/>
      <c r="JKU4586" s="151"/>
      <c r="JKV4586" s="151"/>
      <c r="JKW4586" s="151"/>
      <c r="JKX4586" s="151"/>
      <c r="JKY4586" s="151"/>
      <c r="JKZ4586" s="151"/>
      <c r="JLA4586" s="151"/>
      <c r="JLB4586" s="151"/>
      <c r="JLC4586" s="151"/>
      <c r="JLD4586" s="151"/>
      <c r="JLE4586" s="151"/>
      <c r="JLF4586" s="151"/>
      <c r="JLG4586" s="151"/>
      <c r="JLH4586" s="151"/>
      <c r="JLI4586" s="151"/>
      <c r="JLJ4586" s="151"/>
      <c r="JLK4586" s="151"/>
      <c r="JLL4586" s="151"/>
      <c r="JLM4586" s="151"/>
      <c r="JLN4586" s="151"/>
      <c r="JLO4586" s="151"/>
      <c r="JLP4586" s="151"/>
      <c r="JLQ4586" s="151"/>
      <c r="JLR4586" s="151"/>
      <c r="JLS4586" s="151"/>
      <c r="JLT4586" s="151"/>
      <c r="JLU4586" s="151"/>
      <c r="JLV4586" s="151"/>
      <c r="JLW4586" s="151"/>
      <c r="JLX4586" s="151"/>
      <c r="JLY4586" s="151"/>
      <c r="JLZ4586" s="151"/>
      <c r="JMA4586" s="151"/>
      <c r="JMB4586" s="151"/>
      <c r="JMC4586" s="151"/>
      <c r="JMD4586" s="151"/>
      <c r="JME4586" s="151"/>
      <c r="JMF4586" s="151"/>
      <c r="JMG4586" s="151"/>
      <c r="JMH4586" s="151"/>
      <c r="JMI4586" s="151"/>
      <c r="JMJ4586" s="151"/>
      <c r="JMK4586" s="151"/>
      <c r="JML4586" s="151"/>
      <c r="JMM4586" s="151"/>
      <c r="JMN4586" s="151"/>
      <c r="JMO4586" s="151"/>
      <c r="JMP4586" s="151"/>
      <c r="JMQ4586" s="151"/>
      <c r="JMR4586" s="151"/>
      <c r="JMS4586" s="151"/>
      <c r="JMT4586" s="151"/>
      <c r="JMU4586" s="151"/>
      <c r="JMV4586" s="151"/>
      <c r="JMW4586" s="151"/>
      <c r="JMX4586" s="151"/>
      <c r="JMY4586" s="151"/>
      <c r="JMZ4586" s="151"/>
      <c r="JNA4586" s="151"/>
      <c r="JNB4586" s="151"/>
      <c r="JNC4586" s="151"/>
      <c r="JND4586" s="151"/>
      <c r="JNE4586" s="151"/>
      <c r="JNF4586" s="151"/>
      <c r="JNG4586" s="151"/>
      <c r="JNH4586" s="151"/>
      <c r="JNI4586" s="151"/>
      <c r="JNJ4586" s="151"/>
      <c r="JNK4586" s="151"/>
      <c r="JNL4586" s="151"/>
      <c r="JNM4586" s="151"/>
      <c r="JNN4586" s="151"/>
      <c r="JNO4586" s="151"/>
      <c r="JNP4586" s="151"/>
      <c r="JNQ4586" s="151"/>
      <c r="JNR4586" s="151"/>
      <c r="JNS4586" s="151"/>
      <c r="JNT4586" s="151"/>
      <c r="JNU4586" s="151"/>
      <c r="JNV4586" s="151"/>
      <c r="JNW4586" s="151"/>
      <c r="JNX4586" s="151"/>
      <c r="JNY4586" s="151"/>
      <c r="JNZ4586" s="151"/>
      <c r="JOA4586" s="151"/>
      <c r="JOB4586" s="151"/>
      <c r="JOC4586" s="151"/>
      <c r="JOD4586" s="151"/>
      <c r="JOE4586" s="151"/>
      <c r="JOF4586" s="151"/>
      <c r="JOG4586" s="151"/>
      <c r="JOH4586" s="151"/>
      <c r="JOI4586" s="151"/>
      <c r="JOJ4586" s="151"/>
      <c r="JOK4586" s="151"/>
      <c r="JOL4586" s="151"/>
      <c r="JOM4586" s="151"/>
      <c r="JON4586" s="151"/>
      <c r="JOO4586" s="151"/>
      <c r="JOP4586" s="151"/>
      <c r="JOQ4586" s="151"/>
      <c r="JOR4586" s="151"/>
      <c r="JOS4586" s="151"/>
      <c r="JOT4586" s="151"/>
      <c r="JOU4586" s="151"/>
      <c r="JOV4586" s="151"/>
      <c r="JOW4586" s="151"/>
      <c r="JOX4586" s="151"/>
      <c r="JOY4586" s="151"/>
      <c r="JOZ4586" s="151"/>
      <c r="JPA4586" s="151"/>
      <c r="JPB4586" s="151"/>
      <c r="JPC4586" s="151"/>
      <c r="JPD4586" s="151"/>
      <c r="JPE4586" s="151"/>
      <c r="JPF4586" s="151"/>
      <c r="JPG4586" s="151"/>
      <c r="JPH4586" s="151"/>
      <c r="JPI4586" s="151"/>
      <c r="JPJ4586" s="151"/>
      <c r="JPK4586" s="151"/>
      <c r="JPL4586" s="151"/>
      <c r="JPM4586" s="151"/>
      <c r="JPN4586" s="151"/>
      <c r="JPO4586" s="151"/>
      <c r="JPP4586" s="151"/>
      <c r="JPQ4586" s="151"/>
      <c r="JPR4586" s="151"/>
      <c r="JPS4586" s="151"/>
      <c r="JPT4586" s="151"/>
      <c r="JPU4586" s="151"/>
      <c r="JPV4586" s="151"/>
      <c r="JPW4586" s="151"/>
      <c r="JPX4586" s="151"/>
      <c r="JPY4586" s="151"/>
      <c r="JPZ4586" s="151"/>
      <c r="JQA4586" s="151"/>
      <c r="JQB4586" s="151"/>
      <c r="JQC4586" s="151"/>
      <c r="JQD4586" s="151"/>
      <c r="JQE4586" s="151"/>
      <c r="JQF4586" s="151"/>
      <c r="JQG4586" s="151"/>
      <c r="JQH4586" s="151"/>
      <c r="JQI4586" s="151"/>
      <c r="JQJ4586" s="151"/>
      <c r="JQK4586" s="151"/>
      <c r="JQL4586" s="151"/>
      <c r="JQM4586" s="151"/>
      <c r="JQN4586" s="151"/>
      <c r="JQO4586" s="151"/>
      <c r="JQP4586" s="151"/>
      <c r="JQQ4586" s="151"/>
      <c r="JQR4586" s="151"/>
      <c r="JQS4586" s="151"/>
      <c r="JQT4586" s="151"/>
      <c r="JQU4586" s="151"/>
      <c r="JQV4586" s="151"/>
      <c r="JQW4586" s="151"/>
      <c r="JQX4586" s="151"/>
      <c r="JQY4586" s="151"/>
      <c r="JQZ4586" s="151"/>
      <c r="JRA4586" s="151"/>
      <c r="JRB4586" s="151"/>
      <c r="JRC4586" s="151"/>
      <c r="JRD4586" s="151"/>
      <c r="JRE4586" s="151"/>
      <c r="JRF4586" s="151"/>
      <c r="JRG4586" s="151"/>
      <c r="JRH4586" s="151"/>
      <c r="JRI4586" s="151"/>
      <c r="JRJ4586" s="151"/>
      <c r="JRK4586" s="151"/>
      <c r="JRL4586" s="151"/>
      <c r="JRM4586" s="151"/>
      <c r="JRN4586" s="151"/>
      <c r="JRO4586" s="151"/>
      <c r="JRP4586" s="151"/>
      <c r="JRQ4586" s="151"/>
      <c r="JRR4586" s="151"/>
      <c r="JRS4586" s="151"/>
      <c r="JRT4586" s="151"/>
      <c r="JRU4586" s="151"/>
      <c r="JRV4586" s="151"/>
      <c r="JRW4586" s="151"/>
      <c r="JRX4586" s="151"/>
      <c r="JRY4586" s="151"/>
      <c r="JRZ4586" s="151"/>
      <c r="JSA4586" s="151"/>
      <c r="JSB4586" s="151"/>
      <c r="JSC4586" s="151"/>
      <c r="JSD4586" s="151"/>
      <c r="JSE4586" s="151"/>
      <c r="JSF4586" s="151"/>
      <c r="JSG4586" s="151"/>
      <c r="JSH4586" s="151"/>
      <c r="JSI4586" s="151"/>
      <c r="JSJ4586" s="151"/>
      <c r="JSK4586" s="151"/>
      <c r="JSL4586" s="151"/>
      <c r="JSM4586" s="151"/>
      <c r="JSN4586" s="151"/>
      <c r="JSO4586" s="151"/>
      <c r="JSP4586" s="151"/>
      <c r="JSQ4586" s="151"/>
      <c r="JSR4586" s="151"/>
      <c r="JSS4586" s="151"/>
      <c r="JST4586" s="151"/>
      <c r="JSU4586" s="151"/>
      <c r="JSV4586" s="151"/>
      <c r="JSW4586" s="151"/>
      <c r="JSX4586" s="151"/>
      <c r="JSY4586" s="151"/>
      <c r="JSZ4586" s="151"/>
      <c r="JTA4586" s="151"/>
      <c r="JTB4586" s="151"/>
      <c r="JTC4586" s="151"/>
      <c r="JTD4586" s="151"/>
      <c r="JTE4586" s="151"/>
      <c r="JTF4586" s="151"/>
      <c r="JTG4586" s="151"/>
      <c r="JTH4586" s="151"/>
      <c r="JTI4586" s="151"/>
      <c r="JTJ4586" s="151"/>
      <c r="JTK4586" s="151"/>
      <c r="JTL4586" s="151"/>
      <c r="JTM4586" s="151"/>
      <c r="JTN4586" s="151"/>
      <c r="JTO4586" s="151"/>
      <c r="JTP4586" s="151"/>
      <c r="JTQ4586" s="151"/>
      <c r="JTR4586" s="151"/>
      <c r="JTS4586" s="151"/>
      <c r="JTT4586" s="151"/>
      <c r="JTU4586" s="151"/>
      <c r="JTV4586" s="151"/>
      <c r="JTW4586" s="151"/>
      <c r="JTX4586" s="151"/>
      <c r="JTY4586" s="151"/>
      <c r="JTZ4586" s="151"/>
      <c r="JUA4586" s="151"/>
      <c r="JUB4586" s="151"/>
      <c r="JUC4586" s="151"/>
      <c r="JUD4586" s="151"/>
      <c r="JUE4586" s="151"/>
      <c r="JUF4586" s="151"/>
      <c r="JUG4586" s="151"/>
      <c r="JUH4586" s="151"/>
      <c r="JUI4586" s="151"/>
      <c r="JUJ4586" s="151"/>
      <c r="JUK4586" s="151"/>
      <c r="JUL4586" s="151"/>
      <c r="JUM4586" s="151"/>
      <c r="JUN4586" s="151"/>
      <c r="JUO4586" s="151"/>
      <c r="JUP4586" s="151"/>
      <c r="JUQ4586" s="151"/>
      <c r="JUR4586" s="151"/>
      <c r="JUS4586" s="151"/>
      <c r="JUT4586" s="151"/>
      <c r="JUU4586" s="151"/>
      <c r="JUV4586" s="151"/>
      <c r="JUW4586" s="151"/>
      <c r="JUX4586" s="151"/>
      <c r="JUY4586" s="151"/>
      <c r="JUZ4586" s="151"/>
      <c r="JVA4586" s="151"/>
      <c r="JVB4586" s="151"/>
      <c r="JVC4586" s="151"/>
      <c r="JVD4586" s="151"/>
      <c r="JVE4586" s="151"/>
      <c r="JVF4586" s="151"/>
      <c r="JVG4586" s="151"/>
      <c r="JVH4586" s="151"/>
      <c r="JVI4586" s="151"/>
      <c r="JVJ4586" s="151"/>
      <c r="JVK4586" s="151"/>
      <c r="JVL4586" s="151"/>
      <c r="JVM4586" s="151"/>
      <c r="JVN4586" s="151"/>
      <c r="JVO4586" s="151"/>
      <c r="JVP4586" s="151"/>
      <c r="JVQ4586" s="151"/>
      <c r="JVR4586" s="151"/>
      <c r="JVS4586" s="151"/>
      <c r="JVT4586" s="151"/>
      <c r="JVU4586" s="151"/>
      <c r="JVV4586" s="151"/>
      <c r="JVW4586" s="151"/>
      <c r="JVX4586" s="151"/>
      <c r="JVY4586" s="151"/>
      <c r="JVZ4586" s="151"/>
      <c r="JWA4586" s="151"/>
      <c r="JWB4586" s="151"/>
      <c r="JWC4586" s="151"/>
      <c r="JWD4586" s="151"/>
      <c r="JWE4586" s="151"/>
      <c r="JWF4586" s="151"/>
      <c r="JWG4586" s="151"/>
      <c r="JWH4586" s="151"/>
      <c r="JWI4586" s="151"/>
      <c r="JWJ4586" s="151"/>
      <c r="JWK4586" s="151"/>
      <c r="JWL4586" s="151"/>
      <c r="JWM4586" s="151"/>
      <c r="JWN4586" s="151"/>
      <c r="JWO4586" s="151"/>
      <c r="JWP4586" s="151"/>
      <c r="JWQ4586" s="151"/>
      <c r="JWR4586" s="151"/>
      <c r="JWS4586" s="151"/>
      <c r="JWT4586" s="151"/>
      <c r="JWU4586" s="151"/>
      <c r="JWV4586" s="151"/>
      <c r="JWW4586" s="151"/>
      <c r="JWX4586" s="151"/>
      <c r="JWY4586" s="151"/>
      <c r="JWZ4586" s="151"/>
      <c r="JXA4586" s="151"/>
      <c r="JXB4586" s="151"/>
      <c r="JXC4586" s="151"/>
      <c r="JXD4586" s="151"/>
      <c r="JXE4586" s="151"/>
      <c r="JXF4586" s="151"/>
      <c r="JXG4586" s="151"/>
      <c r="JXH4586" s="151"/>
      <c r="JXI4586" s="151"/>
      <c r="JXJ4586" s="151"/>
      <c r="JXK4586" s="151"/>
      <c r="JXL4586" s="151"/>
      <c r="JXM4586" s="151"/>
      <c r="JXN4586" s="151"/>
      <c r="JXO4586" s="151"/>
      <c r="JXP4586" s="151"/>
      <c r="JXQ4586" s="151"/>
      <c r="JXR4586" s="151"/>
      <c r="JXS4586" s="151"/>
      <c r="JXT4586" s="151"/>
      <c r="JXU4586" s="151"/>
      <c r="JXV4586" s="151"/>
      <c r="JXW4586" s="151"/>
      <c r="JXX4586" s="151"/>
      <c r="JXY4586" s="151"/>
      <c r="JXZ4586" s="151"/>
      <c r="JYA4586" s="151"/>
      <c r="JYB4586" s="151"/>
      <c r="JYC4586" s="151"/>
      <c r="JYD4586" s="151"/>
      <c r="JYE4586" s="151"/>
      <c r="JYF4586" s="151"/>
      <c r="JYG4586" s="151"/>
      <c r="JYH4586" s="151"/>
      <c r="JYI4586" s="151"/>
      <c r="JYJ4586" s="151"/>
      <c r="JYK4586" s="151"/>
      <c r="JYL4586" s="151"/>
      <c r="JYM4586" s="151"/>
      <c r="JYN4586" s="151"/>
      <c r="JYO4586" s="151"/>
      <c r="JYP4586" s="151"/>
      <c r="JYQ4586" s="151"/>
      <c r="JYR4586" s="151"/>
      <c r="JYS4586" s="151"/>
      <c r="JYT4586" s="151"/>
      <c r="JYU4586" s="151"/>
      <c r="JYV4586" s="151"/>
      <c r="JYW4586" s="151"/>
      <c r="JYX4586" s="151"/>
      <c r="JYY4586" s="151"/>
      <c r="JYZ4586" s="151"/>
      <c r="JZA4586" s="151"/>
      <c r="JZB4586" s="151"/>
      <c r="JZC4586" s="151"/>
      <c r="JZD4586" s="151"/>
      <c r="JZE4586" s="151"/>
      <c r="JZF4586" s="151"/>
      <c r="JZG4586" s="151"/>
      <c r="JZH4586" s="151"/>
      <c r="JZI4586" s="151"/>
      <c r="JZJ4586" s="151"/>
      <c r="JZK4586" s="151"/>
      <c r="JZL4586" s="151"/>
      <c r="JZM4586" s="151"/>
      <c r="JZN4586" s="151"/>
      <c r="JZO4586" s="151"/>
      <c r="JZP4586" s="151"/>
      <c r="JZQ4586" s="151"/>
      <c r="JZR4586" s="151"/>
      <c r="JZS4586" s="151"/>
      <c r="JZT4586" s="151"/>
      <c r="JZU4586" s="151"/>
      <c r="JZV4586" s="151"/>
      <c r="JZW4586" s="151"/>
      <c r="JZX4586" s="151"/>
      <c r="JZY4586" s="151"/>
      <c r="JZZ4586" s="151"/>
      <c r="KAA4586" s="151"/>
      <c r="KAB4586" s="151"/>
      <c r="KAC4586" s="151"/>
      <c r="KAD4586" s="151"/>
      <c r="KAE4586" s="151"/>
      <c r="KAF4586" s="151"/>
      <c r="KAG4586" s="151"/>
      <c r="KAH4586" s="151"/>
      <c r="KAI4586" s="151"/>
      <c r="KAJ4586" s="151"/>
      <c r="KAK4586" s="151"/>
      <c r="KAL4586" s="151"/>
      <c r="KAM4586" s="151"/>
      <c r="KAN4586" s="151"/>
      <c r="KAO4586" s="151"/>
      <c r="KAP4586" s="151"/>
      <c r="KAQ4586" s="151"/>
      <c r="KAR4586" s="151"/>
      <c r="KAS4586" s="151"/>
      <c r="KAT4586" s="151"/>
      <c r="KAU4586" s="151"/>
      <c r="KAV4586" s="151"/>
      <c r="KAW4586" s="151"/>
      <c r="KAX4586" s="151"/>
      <c r="KAY4586" s="151"/>
      <c r="KAZ4586" s="151"/>
      <c r="KBA4586" s="151"/>
      <c r="KBB4586" s="151"/>
      <c r="KBC4586" s="151"/>
      <c r="KBD4586" s="151"/>
      <c r="KBE4586" s="151"/>
      <c r="KBF4586" s="151"/>
      <c r="KBG4586" s="151"/>
      <c r="KBH4586" s="151"/>
      <c r="KBI4586" s="151"/>
      <c r="KBJ4586" s="151"/>
      <c r="KBK4586" s="151"/>
      <c r="KBL4586" s="151"/>
      <c r="KBM4586" s="151"/>
      <c r="KBN4586" s="151"/>
      <c r="KBO4586" s="151"/>
      <c r="KBP4586" s="151"/>
      <c r="KBQ4586" s="151"/>
      <c r="KBR4586" s="151"/>
      <c r="KBS4586" s="151"/>
      <c r="KBT4586" s="151"/>
      <c r="KBU4586" s="151"/>
      <c r="KBV4586" s="151"/>
      <c r="KBW4586" s="151"/>
      <c r="KBX4586" s="151"/>
      <c r="KBY4586" s="151"/>
      <c r="KBZ4586" s="151"/>
      <c r="KCA4586" s="151"/>
      <c r="KCB4586" s="151"/>
      <c r="KCC4586" s="151"/>
      <c r="KCD4586" s="151"/>
      <c r="KCE4586" s="151"/>
      <c r="KCF4586" s="151"/>
      <c r="KCG4586" s="151"/>
      <c r="KCH4586" s="151"/>
      <c r="KCI4586" s="151"/>
      <c r="KCJ4586" s="151"/>
      <c r="KCK4586" s="151"/>
      <c r="KCL4586" s="151"/>
      <c r="KCM4586" s="151"/>
      <c r="KCN4586" s="151"/>
      <c r="KCO4586" s="151"/>
      <c r="KCP4586" s="151"/>
      <c r="KCQ4586" s="151"/>
      <c r="KCR4586" s="151"/>
      <c r="KCS4586" s="151"/>
      <c r="KCT4586" s="151"/>
      <c r="KCU4586" s="151"/>
      <c r="KCV4586" s="151"/>
      <c r="KCW4586" s="151"/>
      <c r="KCX4586" s="151"/>
      <c r="KCY4586" s="151"/>
      <c r="KCZ4586" s="151"/>
      <c r="KDA4586" s="151"/>
      <c r="KDB4586" s="151"/>
      <c r="KDC4586" s="151"/>
      <c r="KDD4586" s="151"/>
      <c r="KDE4586" s="151"/>
      <c r="KDF4586" s="151"/>
      <c r="KDG4586" s="151"/>
      <c r="KDH4586" s="151"/>
      <c r="KDI4586" s="151"/>
      <c r="KDJ4586" s="151"/>
      <c r="KDK4586" s="151"/>
      <c r="KDL4586" s="151"/>
      <c r="KDM4586" s="151"/>
      <c r="KDN4586" s="151"/>
      <c r="KDO4586" s="151"/>
      <c r="KDP4586" s="151"/>
      <c r="KDQ4586" s="151"/>
      <c r="KDR4586" s="151"/>
      <c r="KDS4586" s="151"/>
      <c r="KDT4586" s="151"/>
      <c r="KDU4586" s="151"/>
      <c r="KDV4586" s="151"/>
      <c r="KDW4586" s="151"/>
      <c r="KDX4586" s="151"/>
      <c r="KDY4586" s="151"/>
      <c r="KDZ4586" s="151"/>
      <c r="KEA4586" s="151"/>
      <c r="KEB4586" s="151"/>
      <c r="KEC4586" s="151"/>
      <c r="KED4586" s="151"/>
      <c r="KEE4586" s="151"/>
      <c r="KEF4586" s="151"/>
      <c r="KEG4586" s="151"/>
      <c r="KEH4586" s="151"/>
      <c r="KEI4586" s="151"/>
      <c r="KEJ4586" s="151"/>
      <c r="KEK4586" s="151"/>
      <c r="KEL4586" s="151"/>
      <c r="KEM4586" s="151"/>
      <c r="KEN4586" s="151"/>
      <c r="KEO4586" s="151"/>
      <c r="KEP4586" s="151"/>
      <c r="KEQ4586" s="151"/>
      <c r="KER4586" s="151"/>
      <c r="KES4586" s="151"/>
      <c r="KET4586" s="151"/>
      <c r="KEU4586" s="151"/>
      <c r="KEV4586" s="151"/>
      <c r="KEW4586" s="151"/>
      <c r="KEX4586" s="151"/>
      <c r="KEY4586" s="151"/>
      <c r="KEZ4586" s="151"/>
      <c r="KFA4586" s="151"/>
      <c r="KFB4586" s="151"/>
      <c r="KFC4586" s="151"/>
      <c r="KFD4586" s="151"/>
      <c r="KFE4586" s="151"/>
      <c r="KFF4586" s="151"/>
      <c r="KFG4586" s="151"/>
      <c r="KFH4586" s="151"/>
      <c r="KFI4586" s="151"/>
      <c r="KFJ4586" s="151"/>
      <c r="KFK4586" s="151"/>
      <c r="KFL4586" s="151"/>
      <c r="KFM4586" s="151"/>
      <c r="KFN4586" s="151"/>
      <c r="KFO4586" s="151"/>
      <c r="KFP4586" s="151"/>
      <c r="KFQ4586" s="151"/>
      <c r="KFR4586" s="151"/>
      <c r="KFS4586" s="151"/>
      <c r="KFT4586" s="151"/>
      <c r="KFU4586" s="151"/>
      <c r="KFV4586" s="151"/>
      <c r="KFW4586" s="151"/>
      <c r="KFX4586" s="151"/>
      <c r="KFY4586" s="151"/>
      <c r="KFZ4586" s="151"/>
      <c r="KGA4586" s="151"/>
      <c r="KGB4586" s="151"/>
      <c r="KGC4586" s="151"/>
      <c r="KGD4586" s="151"/>
      <c r="KGE4586" s="151"/>
      <c r="KGF4586" s="151"/>
      <c r="KGG4586" s="151"/>
      <c r="KGH4586" s="151"/>
      <c r="KGI4586" s="151"/>
      <c r="KGJ4586" s="151"/>
      <c r="KGK4586" s="151"/>
      <c r="KGL4586" s="151"/>
      <c r="KGM4586" s="151"/>
      <c r="KGN4586" s="151"/>
      <c r="KGO4586" s="151"/>
      <c r="KGP4586" s="151"/>
      <c r="KGQ4586" s="151"/>
      <c r="KGR4586" s="151"/>
      <c r="KGS4586" s="151"/>
      <c r="KGT4586" s="151"/>
      <c r="KGU4586" s="151"/>
      <c r="KGV4586" s="151"/>
      <c r="KGW4586" s="151"/>
      <c r="KGX4586" s="151"/>
      <c r="KGY4586" s="151"/>
      <c r="KGZ4586" s="151"/>
      <c r="KHA4586" s="151"/>
      <c r="KHB4586" s="151"/>
      <c r="KHC4586" s="151"/>
      <c r="KHD4586" s="151"/>
      <c r="KHE4586" s="151"/>
      <c r="KHF4586" s="151"/>
      <c r="KHG4586" s="151"/>
      <c r="KHH4586" s="151"/>
      <c r="KHI4586" s="151"/>
      <c r="KHJ4586" s="151"/>
      <c r="KHK4586" s="151"/>
      <c r="KHL4586" s="151"/>
      <c r="KHM4586" s="151"/>
      <c r="KHN4586" s="151"/>
      <c r="KHO4586" s="151"/>
      <c r="KHP4586" s="151"/>
      <c r="KHQ4586" s="151"/>
      <c r="KHR4586" s="151"/>
      <c r="KHS4586" s="151"/>
      <c r="KHT4586" s="151"/>
      <c r="KHU4586" s="151"/>
      <c r="KHV4586" s="151"/>
      <c r="KHW4586" s="151"/>
      <c r="KHX4586" s="151"/>
      <c r="KHY4586" s="151"/>
      <c r="KHZ4586" s="151"/>
      <c r="KIA4586" s="151"/>
      <c r="KIB4586" s="151"/>
      <c r="KIC4586" s="151"/>
      <c r="KID4586" s="151"/>
      <c r="KIE4586" s="151"/>
      <c r="KIF4586" s="151"/>
      <c r="KIG4586" s="151"/>
      <c r="KIH4586" s="151"/>
      <c r="KII4586" s="151"/>
      <c r="KIJ4586" s="151"/>
      <c r="KIK4586" s="151"/>
      <c r="KIL4586" s="151"/>
      <c r="KIM4586" s="151"/>
      <c r="KIN4586" s="151"/>
      <c r="KIO4586" s="151"/>
      <c r="KIP4586" s="151"/>
      <c r="KIQ4586" s="151"/>
      <c r="KIR4586" s="151"/>
      <c r="KIS4586" s="151"/>
      <c r="KIT4586" s="151"/>
      <c r="KIU4586" s="151"/>
      <c r="KIV4586" s="151"/>
      <c r="KIW4586" s="151"/>
      <c r="KIX4586" s="151"/>
      <c r="KIY4586" s="151"/>
      <c r="KIZ4586" s="151"/>
      <c r="KJA4586" s="151"/>
      <c r="KJB4586" s="151"/>
      <c r="KJC4586" s="151"/>
      <c r="KJD4586" s="151"/>
      <c r="KJE4586" s="151"/>
      <c r="KJF4586" s="151"/>
      <c r="KJG4586" s="151"/>
      <c r="KJH4586" s="151"/>
      <c r="KJI4586" s="151"/>
      <c r="KJJ4586" s="151"/>
      <c r="KJK4586" s="151"/>
      <c r="KJL4586" s="151"/>
      <c r="KJM4586" s="151"/>
      <c r="KJN4586" s="151"/>
      <c r="KJO4586" s="151"/>
      <c r="KJP4586" s="151"/>
      <c r="KJQ4586" s="151"/>
      <c r="KJR4586" s="151"/>
      <c r="KJS4586" s="151"/>
      <c r="KJT4586" s="151"/>
      <c r="KJU4586" s="151"/>
      <c r="KJV4586" s="151"/>
      <c r="KJW4586" s="151"/>
      <c r="KJX4586" s="151"/>
      <c r="KJY4586" s="151"/>
      <c r="KJZ4586" s="151"/>
      <c r="KKA4586" s="151"/>
      <c r="KKB4586" s="151"/>
      <c r="KKC4586" s="151"/>
      <c r="KKD4586" s="151"/>
      <c r="KKE4586" s="151"/>
      <c r="KKF4586" s="151"/>
      <c r="KKG4586" s="151"/>
      <c r="KKH4586" s="151"/>
      <c r="KKI4586" s="151"/>
      <c r="KKJ4586" s="151"/>
      <c r="KKK4586" s="151"/>
      <c r="KKL4586" s="151"/>
      <c r="KKM4586" s="151"/>
      <c r="KKN4586" s="151"/>
      <c r="KKO4586" s="151"/>
      <c r="KKP4586" s="151"/>
      <c r="KKQ4586" s="151"/>
      <c r="KKR4586" s="151"/>
      <c r="KKS4586" s="151"/>
      <c r="KKT4586" s="151"/>
      <c r="KKU4586" s="151"/>
      <c r="KKV4586" s="151"/>
      <c r="KKW4586" s="151"/>
      <c r="KKX4586" s="151"/>
      <c r="KKY4586" s="151"/>
      <c r="KKZ4586" s="151"/>
      <c r="KLA4586" s="151"/>
      <c r="KLB4586" s="151"/>
      <c r="KLC4586" s="151"/>
      <c r="KLD4586" s="151"/>
      <c r="KLE4586" s="151"/>
      <c r="KLF4586" s="151"/>
      <c r="KLG4586" s="151"/>
      <c r="KLH4586" s="151"/>
      <c r="KLI4586" s="151"/>
      <c r="KLJ4586" s="151"/>
      <c r="KLK4586" s="151"/>
      <c r="KLL4586" s="151"/>
      <c r="KLM4586" s="151"/>
      <c r="KLN4586" s="151"/>
      <c r="KLO4586" s="151"/>
      <c r="KLP4586" s="151"/>
      <c r="KLQ4586" s="151"/>
      <c r="KLR4586" s="151"/>
      <c r="KLS4586" s="151"/>
      <c r="KLT4586" s="151"/>
      <c r="KLU4586" s="151"/>
      <c r="KLV4586" s="151"/>
      <c r="KLW4586" s="151"/>
      <c r="KLX4586" s="151"/>
      <c r="KLY4586" s="151"/>
      <c r="KLZ4586" s="151"/>
      <c r="KMA4586" s="151"/>
      <c r="KMB4586" s="151"/>
      <c r="KMC4586" s="151"/>
      <c r="KMD4586" s="151"/>
      <c r="KME4586" s="151"/>
      <c r="KMF4586" s="151"/>
      <c r="KMG4586" s="151"/>
      <c r="KMH4586" s="151"/>
      <c r="KMI4586" s="151"/>
      <c r="KMJ4586" s="151"/>
      <c r="KMK4586" s="151"/>
      <c r="KML4586" s="151"/>
      <c r="KMM4586" s="151"/>
      <c r="KMN4586" s="151"/>
      <c r="KMO4586" s="151"/>
      <c r="KMP4586" s="151"/>
      <c r="KMQ4586" s="151"/>
      <c r="KMR4586" s="151"/>
      <c r="KMS4586" s="151"/>
      <c r="KMT4586" s="151"/>
      <c r="KMU4586" s="151"/>
      <c r="KMV4586" s="151"/>
      <c r="KMW4586" s="151"/>
      <c r="KMX4586" s="151"/>
      <c r="KMY4586" s="151"/>
      <c r="KMZ4586" s="151"/>
      <c r="KNA4586" s="151"/>
      <c r="KNB4586" s="151"/>
      <c r="KNC4586" s="151"/>
      <c r="KND4586" s="151"/>
      <c r="KNE4586" s="151"/>
      <c r="KNF4586" s="151"/>
      <c r="KNG4586" s="151"/>
      <c r="KNH4586" s="151"/>
      <c r="KNI4586" s="151"/>
      <c r="KNJ4586" s="151"/>
      <c r="KNK4586" s="151"/>
      <c r="KNL4586" s="151"/>
      <c r="KNM4586" s="151"/>
      <c r="KNN4586" s="151"/>
      <c r="KNO4586" s="151"/>
      <c r="KNP4586" s="151"/>
      <c r="KNQ4586" s="151"/>
      <c r="KNR4586" s="151"/>
      <c r="KNS4586" s="151"/>
      <c r="KNT4586" s="151"/>
      <c r="KNU4586" s="151"/>
      <c r="KNV4586" s="151"/>
      <c r="KNW4586" s="151"/>
      <c r="KNX4586" s="151"/>
      <c r="KNY4586" s="151"/>
      <c r="KNZ4586" s="151"/>
      <c r="KOA4586" s="151"/>
      <c r="KOB4586" s="151"/>
      <c r="KOC4586" s="151"/>
      <c r="KOD4586" s="151"/>
      <c r="KOE4586" s="151"/>
      <c r="KOF4586" s="151"/>
      <c r="KOG4586" s="151"/>
      <c r="KOH4586" s="151"/>
      <c r="KOI4586" s="151"/>
      <c r="KOJ4586" s="151"/>
      <c r="KOK4586" s="151"/>
      <c r="KOL4586" s="151"/>
      <c r="KOM4586" s="151"/>
      <c r="KON4586" s="151"/>
      <c r="KOO4586" s="151"/>
      <c r="KOP4586" s="151"/>
      <c r="KOQ4586" s="151"/>
      <c r="KOR4586" s="151"/>
      <c r="KOS4586" s="151"/>
      <c r="KOT4586" s="151"/>
      <c r="KOU4586" s="151"/>
      <c r="KOV4586" s="151"/>
      <c r="KOW4586" s="151"/>
      <c r="KOX4586" s="151"/>
      <c r="KOY4586" s="151"/>
      <c r="KOZ4586" s="151"/>
      <c r="KPA4586" s="151"/>
      <c r="KPB4586" s="151"/>
      <c r="KPC4586" s="151"/>
      <c r="KPD4586" s="151"/>
      <c r="KPE4586" s="151"/>
      <c r="KPF4586" s="151"/>
      <c r="KPG4586" s="151"/>
      <c r="KPH4586" s="151"/>
      <c r="KPI4586" s="151"/>
      <c r="KPJ4586" s="151"/>
      <c r="KPK4586" s="151"/>
      <c r="KPL4586" s="151"/>
      <c r="KPM4586" s="151"/>
      <c r="KPN4586" s="151"/>
      <c r="KPO4586" s="151"/>
      <c r="KPP4586" s="151"/>
      <c r="KPQ4586" s="151"/>
      <c r="KPR4586" s="151"/>
      <c r="KPS4586" s="151"/>
      <c r="KPT4586" s="151"/>
      <c r="KPU4586" s="151"/>
      <c r="KPV4586" s="151"/>
      <c r="KPW4586" s="151"/>
      <c r="KPX4586" s="151"/>
      <c r="KPY4586" s="151"/>
      <c r="KPZ4586" s="151"/>
      <c r="KQA4586" s="151"/>
      <c r="KQB4586" s="151"/>
      <c r="KQC4586" s="151"/>
      <c r="KQD4586" s="151"/>
      <c r="KQE4586" s="151"/>
      <c r="KQF4586" s="151"/>
      <c r="KQG4586" s="151"/>
      <c r="KQH4586" s="151"/>
      <c r="KQI4586" s="151"/>
      <c r="KQJ4586" s="151"/>
      <c r="KQK4586" s="151"/>
      <c r="KQL4586" s="151"/>
      <c r="KQM4586" s="151"/>
      <c r="KQN4586" s="151"/>
      <c r="KQO4586" s="151"/>
      <c r="KQP4586" s="151"/>
      <c r="KQQ4586" s="151"/>
      <c r="KQR4586" s="151"/>
      <c r="KQS4586" s="151"/>
      <c r="KQT4586" s="151"/>
      <c r="KQU4586" s="151"/>
      <c r="KQV4586" s="151"/>
      <c r="KQW4586" s="151"/>
      <c r="KQX4586" s="151"/>
      <c r="KQY4586" s="151"/>
      <c r="KQZ4586" s="151"/>
      <c r="KRA4586" s="151"/>
      <c r="KRB4586" s="151"/>
      <c r="KRC4586" s="151"/>
      <c r="KRD4586" s="151"/>
      <c r="KRE4586" s="151"/>
      <c r="KRF4586" s="151"/>
      <c r="KRG4586" s="151"/>
      <c r="KRH4586" s="151"/>
      <c r="KRI4586" s="151"/>
      <c r="KRJ4586" s="151"/>
      <c r="KRK4586" s="151"/>
      <c r="KRL4586" s="151"/>
      <c r="KRM4586" s="151"/>
      <c r="KRN4586" s="151"/>
      <c r="KRO4586" s="151"/>
      <c r="KRP4586" s="151"/>
      <c r="KRQ4586" s="151"/>
      <c r="KRR4586" s="151"/>
      <c r="KRS4586" s="151"/>
      <c r="KRT4586" s="151"/>
      <c r="KRU4586" s="151"/>
      <c r="KRV4586" s="151"/>
      <c r="KRW4586" s="151"/>
      <c r="KRX4586" s="151"/>
      <c r="KRY4586" s="151"/>
      <c r="KRZ4586" s="151"/>
      <c r="KSA4586" s="151"/>
      <c r="KSB4586" s="151"/>
      <c r="KSC4586" s="151"/>
      <c r="KSD4586" s="151"/>
      <c r="KSE4586" s="151"/>
      <c r="KSF4586" s="151"/>
      <c r="KSG4586" s="151"/>
      <c r="KSH4586" s="151"/>
      <c r="KSI4586" s="151"/>
      <c r="KSJ4586" s="151"/>
      <c r="KSK4586" s="151"/>
      <c r="KSL4586" s="151"/>
      <c r="KSM4586" s="151"/>
      <c r="KSN4586" s="151"/>
      <c r="KSO4586" s="151"/>
      <c r="KSP4586" s="151"/>
      <c r="KSQ4586" s="151"/>
      <c r="KSR4586" s="151"/>
      <c r="KSS4586" s="151"/>
      <c r="KST4586" s="151"/>
      <c r="KSU4586" s="151"/>
      <c r="KSV4586" s="151"/>
      <c r="KSW4586" s="151"/>
      <c r="KSX4586" s="151"/>
      <c r="KSY4586" s="151"/>
      <c r="KSZ4586" s="151"/>
      <c r="KTA4586" s="151"/>
      <c r="KTB4586" s="151"/>
      <c r="KTC4586" s="151"/>
      <c r="KTD4586" s="151"/>
      <c r="KTE4586" s="151"/>
      <c r="KTF4586" s="151"/>
      <c r="KTG4586" s="151"/>
      <c r="KTH4586" s="151"/>
      <c r="KTI4586" s="151"/>
      <c r="KTJ4586" s="151"/>
      <c r="KTK4586" s="151"/>
      <c r="KTL4586" s="151"/>
      <c r="KTM4586" s="151"/>
      <c r="KTN4586" s="151"/>
      <c r="KTO4586" s="151"/>
      <c r="KTP4586" s="151"/>
      <c r="KTQ4586" s="151"/>
      <c r="KTR4586" s="151"/>
      <c r="KTS4586" s="151"/>
      <c r="KTT4586" s="151"/>
      <c r="KTU4586" s="151"/>
      <c r="KTV4586" s="151"/>
      <c r="KTW4586" s="151"/>
      <c r="KTX4586" s="151"/>
      <c r="KTY4586" s="151"/>
      <c r="KTZ4586" s="151"/>
      <c r="KUA4586" s="151"/>
      <c r="KUB4586" s="151"/>
      <c r="KUC4586" s="151"/>
      <c r="KUD4586" s="151"/>
      <c r="KUE4586" s="151"/>
      <c r="KUF4586" s="151"/>
      <c r="KUG4586" s="151"/>
      <c r="KUH4586" s="151"/>
      <c r="KUI4586" s="151"/>
      <c r="KUJ4586" s="151"/>
      <c r="KUK4586" s="151"/>
      <c r="KUL4586" s="151"/>
      <c r="KUM4586" s="151"/>
      <c r="KUN4586" s="151"/>
      <c r="KUO4586" s="151"/>
      <c r="KUP4586" s="151"/>
      <c r="KUQ4586" s="151"/>
      <c r="KUR4586" s="151"/>
      <c r="KUS4586" s="151"/>
      <c r="KUT4586" s="151"/>
      <c r="KUU4586" s="151"/>
      <c r="KUV4586" s="151"/>
      <c r="KUW4586" s="151"/>
      <c r="KUX4586" s="151"/>
      <c r="KUY4586" s="151"/>
      <c r="KUZ4586" s="151"/>
      <c r="KVA4586" s="151"/>
      <c r="KVB4586" s="151"/>
      <c r="KVC4586" s="151"/>
      <c r="KVD4586" s="151"/>
      <c r="KVE4586" s="151"/>
      <c r="KVF4586" s="151"/>
      <c r="KVG4586" s="151"/>
      <c r="KVH4586" s="151"/>
      <c r="KVI4586" s="151"/>
      <c r="KVJ4586" s="151"/>
      <c r="KVK4586" s="151"/>
      <c r="KVL4586" s="151"/>
      <c r="KVM4586" s="151"/>
      <c r="KVN4586" s="151"/>
      <c r="KVO4586" s="151"/>
      <c r="KVP4586" s="151"/>
      <c r="KVQ4586" s="151"/>
      <c r="KVR4586" s="151"/>
      <c r="KVS4586" s="151"/>
      <c r="KVT4586" s="151"/>
      <c r="KVU4586" s="151"/>
      <c r="KVV4586" s="151"/>
      <c r="KVW4586" s="151"/>
      <c r="KVX4586" s="151"/>
      <c r="KVY4586" s="151"/>
      <c r="KVZ4586" s="151"/>
      <c r="KWA4586" s="151"/>
      <c r="KWB4586" s="151"/>
      <c r="KWC4586" s="151"/>
      <c r="KWD4586" s="151"/>
      <c r="KWE4586" s="151"/>
      <c r="KWF4586" s="151"/>
      <c r="KWG4586" s="151"/>
      <c r="KWH4586" s="151"/>
      <c r="KWI4586" s="151"/>
      <c r="KWJ4586" s="151"/>
      <c r="KWK4586" s="151"/>
      <c r="KWL4586" s="151"/>
      <c r="KWM4586" s="151"/>
      <c r="KWN4586" s="151"/>
      <c r="KWO4586" s="151"/>
      <c r="KWP4586" s="151"/>
      <c r="KWQ4586" s="151"/>
      <c r="KWR4586" s="151"/>
      <c r="KWS4586" s="151"/>
      <c r="KWT4586" s="151"/>
      <c r="KWU4586" s="151"/>
      <c r="KWV4586" s="151"/>
      <c r="KWW4586" s="151"/>
      <c r="KWX4586" s="151"/>
      <c r="KWY4586" s="151"/>
      <c r="KWZ4586" s="151"/>
      <c r="KXA4586" s="151"/>
      <c r="KXB4586" s="151"/>
      <c r="KXC4586" s="151"/>
      <c r="KXD4586" s="151"/>
      <c r="KXE4586" s="151"/>
      <c r="KXF4586" s="151"/>
      <c r="KXG4586" s="151"/>
      <c r="KXH4586" s="151"/>
      <c r="KXI4586" s="151"/>
      <c r="KXJ4586" s="151"/>
      <c r="KXK4586" s="151"/>
      <c r="KXL4586" s="151"/>
      <c r="KXM4586" s="151"/>
      <c r="KXN4586" s="151"/>
      <c r="KXO4586" s="151"/>
      <c r="KXP4586" s="151"/>
      <c r="KXQ4586" s="151"/>
      <c r="KXR4586" s="151"/>
      <c r="KXS4586" s="151"/>
      <c r="KXT4586" s="151"/>
      <c r="KXU4586" s="151"/>
      <c r="KXV4586" s="151"/>
      <c r="KXW4586" s="151"/>
      <c r="KXX4586" s="151"/>
      <c r="KXY4586" s="151"/>
      <c r="KXZ4586" s="151"/>
      <c r="KYA4586" s="151"/>
      <c r="KYB4586" s="151"/>
      <c r="KYC4586" s="151"/>
      <c r="KYD4586" s="151"/>
      <c r="KYE4586" s="151"/>
      <c r="KYF4586" s="151"/>
      <c r="KYG4586" s="151"/>
      <c r="KYH4586" s="151"/>
      <c r="KYI4586" s="151"/>
      <c r="KYJ4586" s="151"/>
      <c r="KYK4586" s="151"/>
      <c r="KYL4586" s="151"/>
      <c r="KYM4586" s="151"/>
      <c r="KYN4586" s="151"/>
      <c r="KYO4586" s="151"/>
      <c r="KYP4586" s="151"/>
      <c r="KYQ4586" s="151"/>
      <c r="KYR4586" s="151"/>
      <c r="KYS4586" s="151"/>
      <c r="KYT4586" s="151"/>
      <c r="KYU4586" s="151"/>
      <c r="KYV4586" s="151"/>
      <c r="KYW4586" s="151"/>
      <c r="KYX4586" s="151"/>
      <c r="KYY4586" s="151"/>
      <c r="KYZ4586" s="151"/>
      <c r="KZA4586" s="151"/>
      <c r="KZB4586" s="151"/>
      <c r="KZC4586" s="151"/>
      <c r="KZD4586" s="151"/>
      <c r="KZE4586" s="151"/>
      <c r="KZF4586" s="151"/>
      <c r="KZG4586" s="151"/>
      <c r="KZH4586" s="151"/>
      <c r="KZI4586" s="151"/>
      <c r="KZJ4586" s="151"/>
      <c r="KZK4586" s="151"/>
      <c r="KZL4586" s="151"/>
      <c r="KZM4586" s="151"/>
      <c r="KZN4586" s="151"/>
      <c r="KZO4586" s="151"/>
      <c r="KZP4586" s="151"/>
      <c r="KZQ4586" s="151"/>
      <c r="KZR4586" s="151"/>
      <c r="KZS4586" s="151"/>
      <c r="KZT4586" s="151"/>
      <c r="KZU4586" s="151"/>
      <c r="KZV4586" s="151"/>
      <c r="KZW4586" s="151"/>
      <c r="KZX4586" s="151"/>
      <c r="KZY4586" s="151"/>
      <c r="KZZ4586" s="151"/>
      <c r="LAA4586" s="151"/>
      <c r="LAB4586" s="151"/>
      <c r="LAC4586" s="151"/>
      <c r="LAD4586" s="151"/>
      <c r="LAE4586" s="151"/>
      <c r="LAF4586" s="151"/>
      <c r="LAG4586" s="151"/>
      <c r="LAH4586" s="151"/>
      <c r="LAI4586" s="151"/>
      <c r="LAJ4586" s="151"/>
      <c r="LAK4586" s="151"/>
      <c r="LAL4586" s="151"/>
      <c r="LAM4586" s="151"/>
      <c r="LAN4586" s="151"/>
      <c r="LAO4586" s="151"/>
      <c r="LAP4586" s="151"/>
      <c r="LAQ4586" s="151"/>
      <c r="LAR4586" s="151"/>
      <c r="LAS4586" s="151"/>
      <c r="LAT4586" s="151"/>
      <c r="LAU4586" s="151"/>
      <c r="LAV4586" s="151"/>
      <c r="LAW4586" s="151"/>
      <c r="LAX4586" s="151"/>
      <c r="LAY4586" s="151"/>
      <c r="LAZ4586" s="151"/>
      <c r="LBA4586" s="151"/>
      <c r="LBB4586" s="151"/>
      <c r="LBC4586" s="151"/>
      <c r="LBD4586" s="151"/>
      <c r="LBE4586" s="151"/>
      <c r="LBF4586" s="151"/>
      <c r="LBG4586" s="151"/>
      <c r="LBH4586" s="151"/>
      <c r="LBI4586" s="151"/>
      <c r="LBJ4586" s="151"/>
      <c r="LBK4586" s="151"/>
      <c r="LBL4586" s="151"/>
      <c r="LBM4586" s="151"/>
      <c r="LBN4586" s="151"/>
      <c r="LBO4586" s="151"/>
      <c r="LBP4586" s="151"/>
      <c r="LBQ4586" s="151"/>
      <c r="LBR4586" s="151"/>
      <c r="LBS4586" s="151"/>
      <c r="LBT4586" s="151"/>
      <c r="LBU4586" s="151"/>
      <c r="LBV4586" s="151"/>
      <c r="LBW4586" s="151"/>
      <c r="LBX4586" s="151"/>
      <c r="LBY4586" s="151"/>
      <c r="LBZ4586" s="151"/>
      <c r="LCA4586" s="151"/>
      <c r="LCB4586" s="151"/>
      <c r="LCC4586" s="151"/>
      <c r="LCD4586" s="151"/>
      <c r="LCE4586" s="151"/>
      <c r="LCF4586" s="151"/>
      <c r="LCG4586" s="151"/>
      <c r="LCH4586" s="151"/>
      <c r="LCI4586" s="151"/>
      <c r="LCJ4586" s="151"/>
      <c r="LCK4586" s="151"/>
      <c r="LCL4586" s="151"/>
      <c r="LCM4586" s="151"/>
      <c r="LCN4586" s="151"/>
      <c r="LCO4586" s="151"/>
      <c r="LCP4586" s="151"/>
      <c r="LCQ4586" s="151"/>
      <c r="LCR4586" s="151"/>
      <c r="LCS4586" s="151"/>
      <c r="LCT4586" s="151"/>
      <c r="LCU4586" s="151"/>
      <c r="LCV4586" s="151"/>
      <c r="LCW4586" s="151"/>
      <c r="LCX4586" s="151"/>
      <c r="LCY4586" s="151"/>
      <c r="LCZ4586" s="151"/>
      <c r="LDA4586" s="151"/>
      <c r="LDB4586" s="151"/>
      <c r="LDC4586" s="151"/>
      <c r="LDD4586" s="151"/>
      <c r="LDE4586" s="151"/>
      <c r="LDF4586" s="151"/>
      <c r="LDG4586" s="151"/>
      <c r="LDH4586" s="151"/>
      <c r="LDI4586" s="151"/>
      <c r="LDJ4586" s="151"/>
      <c r="LDK4586" s="151"/>
      <c r="LDL4586" s="151"/>
      <c r="LDM4586" s="151"/>
      <c r="LDN4586" s="151"/>
      <c r="LDO4586" s="151"/>
      <c r="LDP4586" s="151"/>
      <c r="LDQ4586" s="151"/>
      <c r="LDR4586" s="151"/>
      <c r="LDS4586" s="151"/>
      <c r="LDT4586" s="151"/>
      <c r="LDU4586" s="151"/>
      <c r="LDV4586" s="151"/>
      <c r="LDW4586" s="151"/>
      <c r="LDX4586" s="151"/>
      <c r="LDY4586" s="151"/>
      <c r="LDZ4586" s="151"/>
      <c r="LEA4586" s="151"/>
      <c r="LEB4586" s="151"/>
      <c r="LEC4586" s="151"/>
      <c r="LED4586" s="151"/>
      <c r="LEE4586" s="151"/>
      <c r="LEF4586" s="151"/>
      <c r="LEG4586" s="151"/>
      <c r="LEH4586" s="151"/>
      <c r="LEI4586" s="151"/>
      <c r="LEJ4586" s="151"/>
      <c r="LEK4586" s="151"/>
      <c r="LEL4586" s="151"/>
      <c r="LEM4586" s="151"/>
      <c r="LEN4586" s="151"/>
      <c r="LEO4586" s="151"/>
      <c r="LEP4586" s="151"/>
      <c r="LEQ4586" s="151"/>
      <c r="LER4586" s="151"/>
      <c r="LES4586" s="151"/>
      <c r="LET4586" s="151"/>
      <c r="LEU4586" s="151"/>
      <c r="LEV4586" s="151"/>
      <c r="LEW4586" s="151"/>
      <c r="LEX4586" s="151"/>
      <c r="LEY4586" s="151"/>
      <c r="LEZ4586" s="151"/>
      <c r="LFA4586" s="151"/>
      <c r="LFB4586" s="151"/>
      <c r="LFC4586" s="151"/>
      <c r="LFD4586" s="151"/>
      <c r="LFE4586" s="151"/>
      <c r="LFF4586" s="151"/>
      <c r="LFG4586" s="151"/>
      <c r="LFH4586" s="151"/>
      <c r="LFI4586" s="151"/>
      <c r="LFJ4586" s="151"/>
      <c r="LFK4586" s="151"/>
      <c r="LFL4586" s="151"/>
      <c r="LFM4586" s="151"/>
      <c r="LFN4586" s="151"/>
      <c r="LFO4586" s="151"/>
      <c r="LFP4586" s="151"/>
      <c r="LFQ4586" s="151"/>
      <c r="LFR4586" s="151"/>
      <c r="LFS4586" s="151"/>
      <c r="LFT4586" s="151"/>
      <c r="LFU4586" s="151"/>
      <c r="LFV4586" s="151"/>
      <c r="LFW4586" s="151"/>
      <c r="LFX4586" s="151"/>
      <c r="LFY4586" s="151"/>
      <c r="LFZ4586" s="151"/>
      <c r="LGA4586" s="151"/>
      <c r="LGB4586" s="151"/>
      <c r="LGC4586" s="151"/>
      <c r="LGD4586" s="151"/>
      <c r="LGE4586" s="151"/>
      <c r="LGF4586" s="151"/>
      <c r="LGG4586" s="151"/>
      <c r="LGH4586" s="151"/>
      <c r="LGI4586" s="151"/>
      <c r="LGJ4586" s="151"/>
      <c r="LGK4586" s="151"/>
      <c r="LGL4586" s="151"/>
      <c r="LGM4586" s="151"/>
      <c r="LGN4586" s="151"/>
      <c r="LGO4586" s="151"/>
      <c r="LGP4586" s="151"/>
      <c r="LGQ4586" s="151"/>
      <c r="LGR4586" s="151"/>
      <c r="LGS4586" s="151"/>
      <c r="LGT4586" s="151"/>
      <c r="LGU4586" s="151"/>
      <c r="LGV4586" s="151"/>
      <c r="LGW4586" s="151"/>
      <c r="LGX4586" s="151"/>
      <c r="LGY4586" s="151"/>
      <c r="LGZ4586" s="151"/>
      <c r="LHA4586" s="151"/>
      <c r="LHB4586" s="151"/>
      <c r="LHC4586" s="151"/>
      <c r="LHD4586" s="151"/>
      <c r="LHE4586" s="151"/>
      <c r="LHF4586" s="151"/>
      <c r="LHG4586" s="151"/>
      <c r="LHH4586" s="151"/>
      <c r="LHI4586" s="151"/>
      <c r="LHJ4586" s="151"/>
      <c r="LHK4586" s="151"/>
      <c r="LHL4586" s="151"/>
      <c r="LHM4586" s="151"/>
      <c r="LHN4586" s="151"/>
      <c r="LHO4586" s="151"/>
      <c r="LHP4586" s="151"/>
      <c r="LHQ4586" s="151"/>
      <c r="LHR4586" s="151"/>
      <c r="LHS4586" s="151"/>
      <c r="LHT4586" s="151"/>
      <c r="LHU4586" s="151"/>
      <c r="LHV4586" s="151"/>
      <c r="LHW4586" s="151"/>
      <c r="LHX4586" s="151"/>
      <c r="LHY4586" s="151"/>
      <c r="LHZ4586" s="151"/>
      <c r="LIA4586" s="151"/>
      <c r="LIB4586" s="151"/>
      <c r="LIC4586" s="151"/>
      <c r="LID4586" s="151"/>
      <c r="LIE4586" s="151"/>
      <c r="LIF4586" s="151"/>
      <c r="LIG4586" s="151"/>
      <c r="LIH4586" s="151"/>
      <c r="LII4586" s="151"/>
      <c r="LIJ4586" s="151"/>
      <c r="LIK4586" s="151"/>
      <c r="LIL4586" s="151"/>
      <c r="LIM4586" s="151"/>
      <c r="LIN4586" s="151"/>
      <c r="LIO4586" s="151"/>
      <c r="LIP4586" s="151"/>
      <c r="LIQ4586" s="151"/>
      <c r="LIR4586" s="151"/>
      <c r="LIS4586" s="151"/>
      <c r="LIT4586" s="151"/>
      <c r="LIU4586" s="151"/>
      <c r="LIV4586" s="151"/>
      <c r="LIW4586" s="151"/>
      <c r="LIX4586" s="151"/>
      <c r="LIY4586" s="151"/>
      <c r="LIZ4586" s="151"/>
      <c r="LJA4586" s="151"/>
      <c r="LJB4586" s="151"/>
      <c r="LJC4586" s="151"/>
      <c r="LJD4586" s="151"/>
      <c r="LJE4586" s="151"/>
      <c r="LJF4586" s="151"/>
      <c r="LJG4586" s="151"/>
      <c r="LJH4586" s="151"/>
      <c r="LJI4586" s="151"/>
      <c r="LJJ4586" s="151"/>
      <c r="LJK4586" s="151"/>
      <c r="LJL4586" s="151"/>
      <c r="LJM4586" s="151"/>
      <c r="LJN4586" s="151"/>
      <c r="LJO4586" s="151"/>
      <c r="LJP4586" s="151"/>
      <c r="LJQ4586" s="151"/>
      <c r="LJR4586" s="151"/>
      <c r="LJS4586" s="151"/>
      <c r="LJT4586" s="151"/>
      <c r="LJU4586" s="151"/>
      <c r="LJV4586" s="151"/>
      <c r="LJW4586" s="151"/>
      <c r="LJX4586" s="151"/>
      <c r="LJY4586" s="151"/>
      <c r="LJZ4586" s="151"/>
      <c r="LKA4586" s="151"/>
      <c r="LKB4586" s="151"/>
      <c r="LKC4586" s="151"/>
      <c r="LKD4586" s="151"/>
      <c r="LKE4586" s="151"/>
      <c r="LKF4586" s="151"/>
      <c r="LKG4586" s="151"/>
      <c r="LKH4586" s="151"/>
      <c r="LKI4586" s="151"/>
      <c r="LKJ4586" s="151"/>
      <c r="LKK4586" s="151"/>
      <c r="LKL4586" s="151"/>
      <c r="LKM4586" s="151"/>
      <c r="LKN4586" s="151"/>
      <c r="LKO4586" s="151"/>
      <c r="LKP4586" s="151"/>
      <c r="LKQ4586" s="151"/>
      <c r="LKR4586" s="151"/>
      <c r="LKS4586" s="151"/>
      <c r="LKT4586" s="151"/>
      <c r="LKU4586" s="151"/>
      <c r="LKV4586" s="151"/>
      <c r="LKW4586" s="151"/>
      <c r="LKX4586" s="151"/>
      <c r="LKY4586" s="151"/>
      <c r="LKZ4586" s="151"/>
      <c r="LLA4586" s="151"/>
      <c r="LLB4586" s="151"/>
      <c r="LLC4586" s="151"/>
      <c r="LLD4586" s="151"/>
      <c r="LLE4586" s="151"/>
      <c r="LLF4586" s="151"/>
      <c r="LLG4586" s="151"/>
      <c r="LLH4586" s="151"/>
      <c r="LLI4586" s="151"/>
      <c r="LLJ4586" s="151"/>
      <c r="LLK4586" s="151"/>
      <c r="LLL4586" s="151"/>
      <c r="LLM4586" s="151"/>
      <c r="LLN4586" s="151"/>
      <c r="LLO4586" s="151"/>
      <c r="LLP4586" s="151"/>
      <c r="LLQ4586" s="151"/>
      <c r="LLR4586" s="151"/>
      <c r="LLS4586" s="151"/>
      <c r="LLT4586" s="151"/>
      <c r="LLU4586" s="151"/>
      <c r="LLV4586" s="151"/>
      <c r="LLW4586" s="151"/>
      <c r="LLX4586" s="151"/>
      <c r="LLY4586" s="151"/>
      <c r="LLZ4586" s="151"/>
      <c r="LMA4586" s="151"/>
      <c r="LMB4586" s="151"/>
      <c r="LMC4586" s="151"/>
      <c r="LMD4586" s="151"/>
      <c r="LME4586" s="151"/>
      <c r="LMF4586" s="151"/>
      <c r="LMG4586" s="151"/>
      <c r="LMH4586" s="151"/>
      <c r="LMI4586" s="151"/>
      <c r="LMJ4586" s="151"/>
      <c r="LMK4586" s="151"/>
      <c r="LML4586" s="151"/>
      <c r="LMM4586" s="151"/>
      <c r="LMN4586" s="151"/>
      <c r="LMO4586" s="151"/>
      <c r="LMP4586" s="151"/>
      <c r="LMQ4586" s="151"/>
      <c r="LMR4586" s="151"/>
      <c r="LMS4586" s="151"/>
      <c r="LMT4586" s="151"/>
      <c r="LMU4586" s="151"/>
      <c r="LMV4586" s="151"/>
      <c r="LMW4586" s="151"/>
      <c r="LMX4586" s="151"/>
      <c r="LMY4586" s="151"/>
      <c r="LMZ4586" s="151"/>
      <c r="LNA4586" s="151"/>
      <c r="LNB4586" s="151"/>
      <c r="LNC4586" s="151"/>
      <c r="LND4586" s="151"/>
      <c r="LNE4586" s="151"/>
      <c r="LNF4586" s="151"/>
      <c r="LNG4586" s="151"/>
      <c r="LNH4586" s="151"/>
      <c r="LNI4586" s="151"/>
      <c r="LNJ4586" s="151"/>
      <c r="LNK4586" s="151"/>
      <c r="LNL4586" s="151"/>
      <c r="LNM4586" s="151"/>
      <c r="LNN4586" s="151"/>
      <c r="LNO4586" s="151"/>
      <c r="LNP4586" s="151"/>
      <c r="LNQ4586" s="151"/>
      <c r="LNR4586" s="151"/>
      <c r="LNS4586" s="151"/>
      <c r="LNT4586" s="151"/>
      <c r="LNU4586" s="151"/>
      <c r="LNV4586" s="151"/>
      <c r="LNW4586" s="151"/>
      <c r="LNX4586" s="151"/>
      <c r="LNY4586" s="151"/>
      <c r="LNZ4586" s="151"/>
      <c r="LOA4586" s="151"/>
      <c r="LOB4586" s="151"/>
      <c r="LOC4586" s="151"/>
      <c r="LOD4586" s="151"/>
      <c r="LOE4586" s="151"/>
      <c r="LOF4586" s="151"/>
      <c r="LOG4586" s="151"/>
      <c r="LOH4586" s="151"/>
      <c r="LOI4586" s="151"/>
      <c r="LOJ4586" s="151"/>
      <c r="LOK4586" s="151"/>
      <c r="LOL4586" s="151"/>
      <c r="LOM4586" s="151"/>
      <c r="LON4586" s="151"/>
      <c r="LOO4586" s="151"/>
      <c r="LOP4586" s="151"/>
      <c r="LOQ4586" s="151"/>
      <c r="LOR4586" s="151"/>
      <c r="LOS4586" s="151"/>
      <c r="LOT4586" s="151"/>
      <c r="LOU4586" s="151"/>
      <c r="LOV4586" s="151"/>
      <c r="LOW4586" s="151"/>
      <c r="LOX4586" s="151"/>
      <c r="LOY4586" s="151"/>
      <c r="LOZ4586" s="151"/>
      <c r="LPA4586" s="151"/>
      <c r="LPB4586" s="151"/>
      <c r="LPC4586" s="151"/>
      <c r="LPD4586" s="151"/>
      <c r="LPE4586" s="151"/>
      <c r="LPF4586" s="151"/>
      <c r="LPG4586" s="151"/>
      <c r="LPH4586" s="151"/>
      <c r="LPI4586" s="151"/>
      <c r="LPJ4586" s="151"/>
      <c r="LPK4586" s="151"/>
      <c r="LPL4586" s="151"/>
      <c r="LPM4586" s="151"/>
      <c r="LPN4586" s="151"/>
      <c r="LPO4586" s="151"/>
      <c r="LPP4586" s="151"/>
      <c r="LPQ4586" s="151"/>
      <c r="LPR4586" s="151"/>
      <c r="LPS4586" s="151"/>
      <c r="LPT4586" s="151"/>
      <c r="LPU4586" s="151"/>
      <c r="LPV4586" s="151"/>
      <c r="LPW4586" s="151"/>
      <c r="LPX4586" s="151"/>
      <c r="LPY4586" s="151"/>
      <c r="LPZ4586" s="151"/>
      <c r="LQA4586" s="151"/>
      <c r="LQB4586" s="151"/>
      <c r="LQC4586" s="151"/>
      <c r="LQD4586" s="151"/>
      <c r="LQE4586" s="151"/>
      <c r="LQF4586" s="151"/>
      <c r="LQG4586" s="151"/>
      <c r="LQH4586" s="151"/>
      <c r="LQI4586" s="151"/>
      <c r="LQJ4586" s="151"/>
      <c r="LQK4586" s="151"/>
      <c r="LQL4586" s="151"/>
      <c r="LQM4586" s="151"/>
      <c r="LQN4586" s="151"/>
      <c r="LQO4586" s="151"/>
      <c r="LQP4586" s="151"/>
      <c r="LQQ4586" s="151"/>
      <c r="LQR4586" s="151"/>
      <c r="LQS4586" s="151"/>
      <c r="LQT4586" s="151"/>
      <c r="LQU4586" s="151"/>
      <c r="LQV4586" s="151"/>
      <c r="LQW4586" s="151"/>
      <c r="LQX4586" s="151"/>
      <c r="LQY4586" s="151"/>
      <c r="LQZ4586" s="151"/>
      <c r="LRA4586" s="151"/>
      <c r="LRB4586" s="151"/>
      <c r="LRC4586" s="151"/>
      <c r="LRD4586" s="151"/>
      <c r="LRE4586" s="151"/>
      <c r="LRF4586" s="151"/>
      <c r="LRG4586" s="151"/>
      <c r="LRH4586" s="151"/>
      <c r="LRI4586" s="151"/>
      <c r="LRJ4586" s="151"/>
      <c r="LRK4586" s="151"/>
      <c r="LRL4586" s="151"/>
      <c r="LRM4586" s="151"/>
      <c r="LRN4586" s="151"/>
      <c r="LRO4586" s="151"/>
      <c r="LRP4586" s="151"/>
      <c r="LRQ4586" s="151"/>
      <c r="LRR4586" s="151"/>
      <c r="LRS4586" s="151"/>
      <c r="LRT4586" s="151"/>
      <c r="LRU4586" s="151"/>
      <c r="LRV4586" s="151"/>
      <c r="LRW4586" s="151"/>
      <c r="LRX4586" s="151"/>
      <c r="LRY4586" s="151"/>
      <c r="LRZ4586" s="151"/>
      <c r="LSA4586" s="151"/>
      <c r="LSB4586" s="151"/>
      <c r="LSC4586" s="151"/>
      <c r="LSD4586" s="151"/>
      <c r="LSE4586" s="151"/>
      <c r="LSF4586" s="151"/>
      <c r="LSG4586" s="151"/>
      <c r="LSH4586" s="151"/>
      <c r="LSI4586" s="151"/>
      <c r="LSJ4586" s="151"/>
      <c r="LSK4586" s="151"/>
      <c r="LSL4586" s="151"/>
      <c r="LSM4586" s="151"/>
      <c r="LSN4586" s="151"/>
      <c r="LSO4586" s="151"/>
      <c r="LSP4586" s="151"/>
      <c r="LSQ4586" s="151"/>
      <c r="LSR4586" s="151"/>
      <c r="LSS4586" s="151"/>
      <c r="LST4586" s="151"/>
      <c r="LSU4586" s="151"/>
      <c r="LSV4586" s="151"/>
      <c r="LSW4586" s="151"/>
      <c r="LSX4586" s="151"/>
      <c r="LSY4586" s="151"/>
      <c r="LSZ4586" s="151"/>
      <c r="LTA4586" s="151"/>
      <c r="LTB4586" s="151"/>
      <c r="LTC4586" s="151"/>
      <c r="LTD4586" s="151"/>
      <c r="LTE4586" s="151"/>
      <c r="LTF4586" s="151"/>
      <c r="LTG4586" s="151"/>
      <c r="LTH4586" s="151"/>
      <c r="LTI4586" s="151"/>
      <c r="LTJ4586" s="151"/>
      <c r="LTK4586" s="151"/>
      <c r="LTL4586" s="151"/>
      <c r="LTM4586" s="151"/>
      <c r="LTN4586" s="151"/>
      <c r="LTO4586" s="151"/>
      <c r="LTP4586" s="151"/>
      <c r="LTQ4586" s="151"/>
      <c r="LTR4586" s="151"/>
      <c r="LTS4586" s="151"/>
      <c r="LTT4586" s="151"/>
      <c r="LTU4586" s="151"/>
      <c r="LTV4586" s="151"/>
      <c r="LTW4586" s="151"/>
      <c r="LTX4586" s="151"/>
      <c r="LTY4586" s="151"/>
      <c r="LTZ4586" s="151"/>
      <c r="LUA4586" s="151"/>
      <c r="LUB4586" s="151"/>
      <c r="LUC4586" s="151"/>
      <c r="LUD4586" s="151"/>
      <c r="LUE4586" s="151"/>
      <c r="LUF4586" s="151"/>
      <c r="LUG4586" s="151"/>
      <c r="LUH4586" s="151"/>
      <c r="LUI4586" s="151"/>
      <c r="LUJ4586" s="151"/>
      <c r="LUK4586" s="151"/>
      <c r="LUL4586" s="151"/>
      <c r="LUM4586" s="151"/>
      <c r="LUN4586" s="151"/>
      <c r="LUO4586" s="151"/>
      <c r="LUP4586" s="151"/>
      <c r="LUQ4586" s="151"/>
      <c r="LUR4586" s="151"/>
      <c r="LUS4586" s="151"/>
      <c r="LUT4586" s="151"/>
      <c r="LUU4586" s="151"/>
      <c r="LUV4586" s="151"/>
      <c r="LUW4586" s="151"/>
      <c r="LUX4586" s="151"/>
      <c r="LUY4586" s="151"/>
      <c r="LUZ4586" s="151"/>
      <c r="LVA4586" s="151"/>
      <c r="LVB4586" s="151"/>
      <c r="LVC4586" s="151"/>
      <c r="LVD4586" s="151"/>
      <c r="LVE4586" s="151"/>
      <c r="LVF4586" s="151"/>
      <c r="LVG4586" s="151"/>
      <c r="LVH4586" s="151"/>
      <c r="LVI4586" s="151"/>
      <c r="LVJ4586" s="151"/>
      <c r="LVK4586" s="151"/>
      <c r="LVL4586" s="151"/>
      <c r="LVM4586" s="151"/>
      <c r="LVN4586" s="151"/>
      <c r="LVO4586" s="151"/>
      <c r="LVP4586" s="151"/>
      <c r="LVQ4586" s="151"/>
      <c r="LVR4586" s="151"/>
      <c r="LVS4586" s="151"/>
      <c r="LVT4586" s="151"/>
      <c r="LVU4586" s="151"/>
      <c r="LVV4586" s="151"/>
      <c r="LVW4586" s="151"/>
      <c r="LVX4586" s="151"/>
      <c r="LVY4586" s="151"/>
      <c r="LVZ4586" s="151"/>
      <c r="LWA4586" s="151"/>
      <c r="LWB4586" s="151"/>
      <c r="LWC4586" s="151"/>
      <c r="LWD4586" s="151"/>
      <c r="LWE4586" s="151"/>
      <c r="LWF4586" s="151"/>
      <c r="LWG4586" s="151"/>
      <c r="LWH4586" s="151"/>
      <c r="LWI4586" s="151"/>
      <c r="LWJ4586" s="151"/>
      <c r="LWK4586" s="151"/>
      <c r="LWL4586" s="151"/>
      <c r="LWM4586" s="151"/>
      <c r="LWN4586" s="151"/>
      <c r="LWO4586" s="151"/>
      <c r="LWP4586" s="151"/>
      <c r="LWQ4586" s="151"/>
      <c r="LWR4586" s="151"/>
      <c r="LWS4586" s="151"/>
      <c r="LWT4586" s="151"/>
      <c r="LWU4586" s="151"/>
      <c r="LWV4586" s="151"/>
      <c r="LWW4586" s="151"/>
      <c r="LWX4586" s="151"/>
      <c r="LWY4586" s="151"/>
      <c r="LWZ4586" s="151"/>
      <c r="LXA4586" s="151"/>
      <c r="LXB4586" s="151"/>
      <c r="LXC4586" s="151"/>
      <c r="LXD4586" s="151"/>
      <c r="LXE4586" s="151"/>
      <c r="LXF4586" s="151"/>
      <c r="LXG4586" s="151"/>
      <c r="LXH4586" s="151"/>
      <c r="LXI4586" s="151"/>
      <c r="LXJ4586" s="151"/>
      <c r="LXK4586" s="151"/>
      <c r="LXL4586" s="151"/>
      <c r="LXM4586" s="151"/>
      <c r="LXN4586" s="151"/>
      <c r="LXO4586" s="151"/>
      <c r="LXP4586" s="151"/>
      <c r="LXQ4586" s="151"/>
      <c r="LXR4586" s="151"/>
      <c r="LXS4586" s="151"/>
      <c r="LXT4586" s="151"/>
      <c r="LXU4586" s="151"/>
      <c r="LXV4586" s="151"/>
      <c r="LXW4586" s="151"/>
      <c r="LXX4586" s="151"/>
      <c r="LXY4586" s="151"/>
      <c r="LXZ4586" s="151"/>
      <c r="LYA4586" s="151"/>
      <c r="LYB4586" s="151"/>
      <c r="LYC4586" s="151"/>
      <c r="LYD4586" s="151"/>
      <c r="LYE4586" s="151"/>
      <c r="LYF4586" s="151"/>
      <c r="LYG4586" s="151"/>
      <c r="LYH4586" s="151"/>
      <c r="LYI4586" s="151"/>
      <c r="LYJ4586" s="151"/>
      <c r="LYK4586" s="151"/>
      <c r="LYL4586" s="151"/>
      <c r="LYM4586" s="151"/>
      <c r="LYN4586" s="151"/>
      <c r="LYO4586" s="151"/>
      <c r="LYP4586" s="151"/>
      <c r="LYQ4586" s="151"/>
      <c r="LYR4586" s="151"/>
      <c r="LYS4586" s="151"/>
      <c r="LYT4586" s="151"/>
      <c r="LYU4586" s="151"/>
      <c r="LYV4586" s="151"/>
      <c r="LYW4586" s="151"/>
      <c r="LYX4586" s="151"/>
      <c r="LYY4586" s="151"/>
      <c r="LYZ4586" s="151"/>
      <c r="LZA4586" s="151"/>
      <c r="LZB4586" s="151"/>
      <c r="LZC4586" s="151"/>
      <c r="LZD4586" s="151"/>
      <c r="LZE4586" s="151"/>
      <c r="LZF4586" s="151"/>
      <c r="LZG4586" s="151"/>
      <c r="LZH4586" s="151"/>
      <c r="LZI4586" s="151"/>
      <c r="LZJ4586" s="151"/>
      <c r="LZK4586" s="151"/>
      <c r="LZL4586" s="151"/>
      <c r="LZM4586" s="151"/>
      <c r="LZN4586" s="151"/>
      <c r="LZO4586" s="151"/>
      <c r="LZP4586" s="151"/>
      <c r="LZQ4586" s="151"/>
      <c r="LZR4586" s="151"/>
      <c r="LZS4586" s="151"/>
      <c r="LZT4586" s="151"/>
      <c r="LZU4586" s="151"/>
      <c r="LZV4586" s="151"/>
      <c r="LZW4586" s="151"/>
      <c r="LZX4586" s="151"/>
      <c r="LZY4586" s="151"/>
      <c r="LZZ4586" s="151"/>
      <c r="MAA4586" s="151"/>
      <c r="MAB4586" s="151"/>
      <c r="MAC4586" s="151"/>
      <c r="MAD4586" s="151"/>
      <c r="MAE4586" s="151"/>
      <c r="MAF4586" s="151"/>
      <c r="MAG4586" s="151"/>
      <c r="MAH4586" s="151"/>
      <c r="MAI4586" s="151"/>
      <c r="MAJ4586" s="151"/>
      <c r="MAK4586" s="151"/>
      <c r="MAL4586" s="151"/>
      <c r="MAM4586" s="151"/>
      <c r="MAN4586" s="151"/>
      <c r="MAO4586" s="151"/>
      <c r="MAP4586" s="151"/>
      <c r="MAQ4586" s="151"/>
      <c r="MAR4586" s="151"/>
      <c r="MAS4586" s="151"/>
      <c r="MAT4586" s="151"/>
      <c r="MAU4586" s="151"/>
      <c r="MAV4586" s="151"/>
      <c r="MAW4586" s="151"/>
      <c r="MAX4586" s="151"/>
      <c r="MAY4586" s="151"/>
      <c r="MAZ4586" s="151"/>
      <c r="MBA4586" s="151"/>
      <c r="MBB4586" s="151"/>
      <c r="MBC4586" s="151"/>
      <c r="MBD4586" s="151"/>
      <c r="MBE4586" s="151"/>
      <c r="MBF4586" s="151"/>
      <c r="MBG4586" s="151"/>
      <c r="MBH4586" s="151"/>
      <c r="MBI4586" s="151"/>
      <c r="MBJ4586" s="151"/>
      <c r="MBK4586" s="151"/>
      <c r="MBL4586" s="151"/>
      <c r="MBM4586" s="151"/>
      <c r="MBN4586" s="151"/>
      <c r="MBO4586" s="151"/>
      <c r="MBP4586" s="151"/>
      <c r="MBQ4586" s="151"/>
      <c r="MBR4586" s="151"/>
      <c r="MBS4586" s="151"/>
      <c r="MBT4586" s="151"/>
      <c r="MBU4586" s="151"/>
      <c r="MBV4586" s="151"/>
      <c r="MBW4586" s="151"/>
      <c r="MBX4586" s="151"/>
      <c r="MBY4586" s="151"/>
      <c r="MBZ4586" s="151"/>
      <c r="MCA4586" s="151"/>
      <c r="MCB4586" s="151"/>
      <c r="MCC4586" s="151"/>
      <c r="MCD4586" s="151"/>
      <c r="MCE4586" s="151"/>
      <c r="MCF4586" s="151"/>
      <c r="MCG4586" s="151"/>
      <c r="MCH4586" s="151"/>
      <c r="MCI4586" s="151"/>
      <c r="MCJ4586" s="151"/>
      <c r="MCK4586" s="151"/>
      <c r="MCL4586" s="151"/>
      <c r="MCM4586" s="151"/>
      <c r="MCN4586" s="151"/>
      <c r="MCO4586" s="151"/>
      <c r="MCP4586" s="151"/>
      <c r="MCQ4586" s="151"/>
      <c r="MCR4586" s="151"/>
      <c r="MCS4586" s="151"/>
      <c r="MCT4586" s="151"/>
      <c r="MCU4586" s="151"/>
      <c r="MCV4586" s="151"/>
      <c r="MCW4586" s="151"/>
      <c r="MCX4586" s="151"/>
      <c r="MCY4586" s="151"/>
      <c r="MCZ4586" s="151"/>
      <c r="MDA4586" s="151"/>
      <c r="MDB4586" s="151"/>
      <c r="MDC4586" s="151"/>
      <c r="MDD4586" s="151"/>
      <c r="MDE4586" s="151"/>
      <c r="MDF4586" s="151"/>
      <c r="MDG4586" s="151"/>
      <c r="MDH4586" s="151"/>
      <c r="MDI4586" s="151"/>
      <c r="MDJ4586" s="151"/>
      <c r="MDK4586" s="151"/>
      <c r="MDL4586" s="151"/>
      <c r="MDM4586" s="151"/>
      <c r="MDN4586" s="151"/>
      <c r="MDO4586" s="151"/>
      <c r="MDP4586" s="151"/>
      <c r="MDQ4586" s="151"/>
      <c r="MDR4586" s="151"/>
      <c r="MDS4586" s="151"/>
      <c r="MDT4586" s="151"/>
      <c r="MDU4586" s="151"/>
      <c r="MDV4586" s="151"/>
      <c r="MDW4586" s="151"/>
      <c r="MDX4586" s="151"/>
      <c r="MDY4586" s="151"/>
      <c r="MDZ4586" s="151"/>
      <c r="MEA4586" s="151"/>
      <c r="MEB4586" s="151"/>
      <c r="MEC4586" s="151"/>
      <c r="MED4586" s="151"/>
      <c r="MEE4586" s="151"/>
      <c r="MEF4586" s="151"/>
      <c r="MEG4586" s="151"/>
      <c r="MEH4586" s="151"/>
      <c r="MEI4586" s="151"/>
      <c r="MEJ4586" s="151"/>
      <c r="MEK4586" s="151"/>
      <c r="MEL4586" s="151"/>
      <c r="MEM4586" s="151"/>
      <c r="MEN4586" s="151"/>
      <c r="MEO4586" s="151"/>
      <c r="MEP4586" s="151"/>
      <c r="MEQ4586" s="151"/>
      <c r="MER4586" s="151"/>
      <c r="MES4586" s="151"/>
      <c r="MET4586" s="151"/>
      <c r="MEU4586" s="151"/>
      <c r="MEV4586" s="151"/>
      <c r="MEW4586" s="151"/>
      <c r="MEX4586" s="151"/>
      <c r="MEY4586" s="151"/>
      <c r="MEZ4586" s="151"/>
      <c r="MFA4586" s="151"/>
      <c r="MFB4586" s="151"/>
      <c r="MFC4586" s="151"/>
      <c r="MFD4586" s="151"/>
      <c r="MFE4586" s="151"/>
      <c r="MFF4586" s="151"/>
      <c r="MFG4586" s="151"/>
      <c r="MFH4586" s="151"/>
      <c r="MFI4586" s="151"/>
      <c r="MFJ4586" s="151"/>
      <c r="MFK4586" s="151"/>
      <c r="MFL4586" s="151"/>
      <c r="MFM4586" s="151"/>
      <c r="MFN4586" s="151"/>
      <c r="MFO4586" s="151"/>
      <c r="MFP4586" s="151"/>
      <c r="MFQ4586" s="151"/>
      <c r="MFR4586" s="151"/>
      <c r="MFS4586" s="151"/>
      <c r="MFT4586" s="151"/>
      <c r="MFU4586" s="151"/>
      <c r="MFV4586" s="151"/>
      <c r="MFW4586" s="151"/>
      <c r="MFX4586" s="151"/>
      <c r="MFY4586" s="151"/>
      <c r="MFZ4586" s="151"/>
      <c r="MGA4586" s="151"/>
      <c r="MGB4586" s="151"/>
      <c r="MGC4586" s="151"/>
      <c r="MGD4586" s="151"/>
      <c r="MGE4586" s="151"/>
      <c r="MGF4586" s="151"/>
      <c r="MGG4586" s="151"/>
      <c r="MGH4586" s="151"/>
      <c r="MGI4586" s="151"/>
      <c r="MGJ4586" s="151"/>
      <c r="MGK4586" s="151"/>
      <c r="MGL4586" s="151"/>
      <c r="MGM4586" s="151"/>
      <c r="MGN4586" s="151"/>
      <c r="MGO4586" s="151"/>
      <c r="MGP4586" s="151"/>
      <c r="MGQ4586" s="151"/>
      <c r="MGR4586" s="151"/>
      <c r="MGS4586" s="151"/>
      <c r="MGT4586" s="151"/>
      <c r="MGU4586" s="151"/>
      <c r="MGV4586" s="151"/>
      <c r="MGW4586" s="151"/>
      <c r="MGX4586" s="151"/>
      <c r="MGY4586" s="151"/>
      <c r="MGZ4586" s="151"/>
      <c r="MHA4586" s="151"/>
      <c r="MHB4586" s="151"/>
      <c r="MHC4586" s="151"/>
      <c r="MHD4586" s="151"/>
      <c r="MHE4586" s="151"/>
      <c r="MHF4586" s="151"/>
      <c r="MHG4586" s="151"/>
      <c r="MHH4586" s="151"/>
      <c r="MHI4586" s="151"/>
      <c r="MHJ4586" s="151"/>
      <c r="MHK4586" s="151"/>
      <c r="MHL4586" s="151"/>
      <c r="MHM4586" s="151"/>
      <c r="MHN4586" s="151"/>
      <c r="MHO4586" s="151"/>
      <c r="MHP4586" s="151"/>
      <c r="MHQ4586" s="151"/>
      <c r="MHR4586" s="151"/>
      <c r="MHS4586" s="151"/>
      <c r="MHT4586" s="151"/>
      <c r="MHU4586" s="151"/>
      <c r="MHV4586" s="151"/>
      <c r="MHW4586" s="151"/>
      <c r="MHX4586" s="151"/>
      <c r="MHY4586" s="151"/>
      <c r="MHZ4586" s="151"/>
      <c r="MIA4586" s="151"/>
      <c r="MIB4586" s="151"/>
      <c r="MIC4586" s="151"/>
      <c r="MID4586" s="151"/>
      <c r="MIE4586" s="151"/>
      <c r="MIF4586" s="151"/>
      <c r="MIG4586" s="151"/>
      <c r="MIH4586" s="151"/>
      <c r="MII4586" s="151"/>
      <c r="MIJ4586" s="151"/>
      <c r="MIK4586" s="151"/>
      <c r="MIL4586" s="151"/>
      <c r="MIM4586" s="151"/>
      <c r="MIN4586" s="151"/>
      <c r="MIO4586" s="151"/>
      <c r="MIP4586" s="151"/>
      <c r="MIQ4586" s="151"/>
      <c r="MIR4586" s="151"/>
      <c r="MIS4586" s="151"/>
      <c r="MIT4586" s="151"/>
      <c r="MIU4586" s="151"/>
      <c r="MIV4586" s="151"/>
      <c r="MIW4586" s="151"/>
      <c r="MIX4586" s="151"/>
      <c r="MIY4586" s="151"/>
      <c r="MIZ4586" s="151"/>
      <c r="MJA4586" s="151"/>
      <c r="MJB4586" s="151"/>
      <c r="MJC4586" s="151"/>
      <c r="MJD4586" s="151"/>
      <c r="MJE4586" s="151"/>
      <c r="MJF4586" s="151"/>
      <c r="MJG4586" s="151"/>
      <c r="MJH4586" s="151"/>
      <c r="MJI4586" s="151"/>
      <c r="MJJ4586" s="151"/>
      <c r="MJK4586" s="151"/>
      <c r="MJL4586" s="151"/>
      <c r="MJM4586" s="151"/>
      <c r="MJN4586" s="151"/>
      <c r="MJO4586" s="151"/>
      <c r="MJP4586" s="151"/>
      <c r="MJQ4586" s="151"/>
      <c r="MJR4586" s="151"/>
      <c r="MJS4586" s="151"/>
      <c r="MJT4586" s="151"/>
      <c r="MJU4586" s="151"/>
      <c r="MJV4586" s="151"/>
      <c r="MJW4586" s="151"/>
      <c r="MJX4586" s="151"/>
      <c r="MJY4586" s="151"/>
      <c r="MJZ4586" s="151"/>
      <c r="MKA4586" s="151"/>
      <c r="MKB4586" s="151"/>
      <c r="MKC4586" s="151"/>
      <c r="MKD4586" s="151"/>
      <c r="MKE4586" s="151"/>
      <c r="MKF4586" s="151"/>
      <c r="MKG4586" s="151"/>
      <c r="MKH4586" s="151"/>
      <c r="MKI4586" s="151"/>
      <c r="MKJ4586" s="151"/>
      <c r="MKK4586" s="151"/>
      <c r="MKL4586" s="151"/>
      <c r="MKM4586" s="151"/>
      <c r="MKN4586" s="151"/>
      <c r="MKO4586" s="151"/>
      <c r="MKP4586" s="151"/>
      <c r="MKQ4586" s="151"/>
      <c r="MKR4586" s="151"/>
      <c r="MKS4586" s="151"/>
      <c r="MKT4586" s="151"/>
      <c r="MKU4586" s="151"/>
      <c r="MKV4586" s="151"/>
      <c r="MKW4586" s="151"/>
      <c r="MKX4586" s="151"/>
      <c r="MKY4586" s="151"/>
      <c r="MKZ4586" s="151"/>
      <c r="MLA4586" s="151"/>
      <c r="MLB4586" s="151"/>
      <c r="MLC4586" s="151"/>
      <c r="MLD4586" s="151"/>
      <c r="MLE4586" s="151"/>
      <c r="MLF4586" s="151"/>
      <c r="MLG4586" s="151"/>
      <c r="MLH4586" s="151"/>
      <c r="MLI4586" s="151"/>
      <c r="MLJ4586" s="151"/>
      <c r="MLK4586" s="151"/>
      <c r="MLL4586" s="151"/>
      <c r="MLM4586" s="151"/>
      <c r="MLN4586" s="151"/>
      <c r="MLO4586" s="151"/>
      <c r="MLP4586" s="151"/>
      <c r="MLQ4586" s="151"/>
      <c r="MLR4586" s="151"/>
      <c r="MLS4586" s="151"/>
      <c r="MLT4586" s="151"/>
      <c r="MLU4586" s="151"/>
      <c r="MLV4586" s="151"/>
      <c r="MLW4586" s="151"/>
      <c r="MLX4586" s="151"/>
      <c r="MLY4586" s="151"/>
      <c r="MLZ4586" s="151"/>
      <c r="MMA4586" s="151"/>
      <c r="MMB4586" s="151"/>
      <c r="MMC4586" s="151"/>
      <c r="MMD4586" s="151"/>
      <c r="MME4586" s="151"/>
      <c r="MMF4586" s="151"/>
      <c r="MMG4586" s="151"/>
      <c r="MMH4586" s="151"/>
      <c r="MMI4586" s="151"/>
      <c r="MMJ4586" s="151"/>
      <c r="MMK4586" s="151"/>
      <c r="MML4586" s="151"/>
      <c r="MMM4586" s="151"/>
      <c r="MMN4586" s="151"/>
      <c r="MMO4586" s="151"/>
      <c r="MMP4586" s="151"/>
      <c r="MMQ4586" s="151"/>
      <c r="MMR4586" s="151"/>
      <c r="MMS4586" s="151"/>
      <c r="MMT4586" s="151"/>
      <c r="MMU4586" s="151"/>
      <c r="MMV4586" s="151"/>
      <c r="MMW4586" s="151"/>
      <c r="MMX4586" s="151"/>
      <c r="MMY4586" s="151"/>
      <c r="MMZ4586" s="151"/>
      <c r="MNA4586" s="151"/>
      <c r="MNB4586" s="151"/>
      <c r="MNC4586" s="151"/>
      <c r="MND4586" s="151"/>
      <c r="MNE4586" s="151"/>
      <c r="MNF4586" s="151"/>
      <c r="MNG4586" s="151"/>
      <c r="MNH4586" s="151"/>
      <c r="MNI4586" s="151"/>
      <c r="MNJ4586" s="151"/>
      <c r="MNK4586" s="151"/>
      <c r="MNL4586" s="151"/>
      <c r="MNM4586" s="151"/>
      <c r="MNN4586" s="151"/>
      <c r="MNO4586" s="151"/>
      <c r="MNP4586" s="151"/>
      <c r="MNQ4586" s="151"/>
      <c r="MNR4586" s="151"/>
      <c r="MNS4586" s="151"/>
      <c r="MNT4586" s="151"/>
      <c r="MNU4586" s="151"/>
      <c r="MNV4586" s="151"/>
      <c r="MNW4586" s="151"/>
      <c r="MNX4586" s="151"/>
      <c r="MNY4586" s="151"/>
      <c r="MNZ4586" s="151"/>
      <c r="MOA4586" s="151"/>
      <c r="MOB4586" s="151"/>
      <c r="MOC4586" s="151"/>
      <c r="MOD4586" s="151"/>
      <c r="MOE4586" s="151"/>
      <c r="MOF4586" s="151"/>
      <c r="MOG4586" s="151"/>
      <c r="MOH4586" s="151"/>
      <c r="MOI4586" s="151"/>
      <c r="MOJ4586" s="151"/>
      <c r="MOK4586" s="151"/>
      <c r="MOL4586" s="151"/>
      <c r="MOM4586" s="151"/>
      <c r="MON4586" s="151"/>
      <c r="MOO4586" s="151"/>
      <c r="MOP4586" s="151"/>
      <c r="MOQ4586" s="151"/>
      <c r="MOR4586" s="151"/>
      <c r="MOS4586" s="151"/>
      <c r="MOT4586" s="151"/>
      <c r="MOU4586" s="151"/>
      <c r="MOV4586" s="151"/>
      <c r="MOW4586" s="151"/>
      <c r="MOX4586" s="151"/>
      <c r="MOY4586" s="151"/>
      <c r="MOZ4586" s="151"/>
      <c r="MPA4586" s="151"/>
      <c r="MPB4586" s="151"/>
      <c r="MPC4586" s="151"/>
      <c r="MPD4586" s="151"/>
      <c r="MPE4586" s="151"/>
      <c r="MPF4586" s="151"/>
      <c r="MPG4586" s="151"/>
      <c r="MPH4586" s="151"/>
      <c r="MPI4586" s="151"/>
      <c r="MPJ4586" s="151"/>
      <c r="MPK4586" s="151"/>
      <c r="MPL4586" s="151"/>
      <c r="MPM4586" s="151"/>
      <c r="MPN4586" s="151"/>
      <c r="MPO4586" s="151"/>
      <c r="MPP4586" s="151"/>
      <c r="MPQ4586" s="151"/>
      <c r="MPR4586" s="151"/>
      <c r="MPS4586" s="151"/>
      <c r="MPT4586" s="151"/>
      <c r="MPU4586" s="151"/>
      <c r="MPV4586" s="151"/>
      <c r="MPW4586" s="151"/>
      <c r="MPX4586" s="151"/>
      <c r="MPY4586" s="151"/>
      <c r="MPZ4586" s="151"/>
      <c r="MQA4586" s="151"/>
      <c r="MQB4586" s="151"/>
      <c r="MQC4586" s="151"/>
      <c r="MQD4586" s="151"/>
      <c r="MQE4586" s="151"/>
      <c r="MQF4586" s="151"/>
      <c r="MQG4586" s="151"/>
      <c r="MQH4586" s="151"/>
      <c r="MQI4586" s="151"/>
      <c r="MQJ4586" s="151"/>
      <c r="MQK4586" s="151"/>
      <c r="MQL4586" s="151"/>
      <c r="MQM4586" s="151"/>
      <c r="MQN4586" s="151"/>
      <c r="MQO4586" s="151"/>
      <c r="MQP4586" s="151"/>
      <c r="MQQ4586" s="151"/>
      <c r="MQR4586" s="151"/>
      <c r="MQS4586" s="151"/>
      <c r="MQT4586" s="151"/>
      <c r="MQU4586" s="151"/>
      <c r="MQV4586" s="151"/>
      <c r="MQW4586" s="151"/>
      <c r="MQX4586" s="151"/>
      <c r="MQY4586" s="151"/>
      <c r="MQZ4586" s="151"/>
      <c r="MRA4586" s="151"/>
      <c r="MRB4586" s="151"/>
      <c r="MRC4586" s="151"/>
      <c r="MRD4586" s="151"/>
      <c r="MRE4586" s="151"/>
      <c r="MRF4586" s="151"/>
      <c r="MRG4586" s="151"/>
      <c r="MRH4586" s="151"/>
      <c r="MRI4586" s="151"/>
      <c r="MRJ4586" s="151"/>
      <c r="MRK4586" s="151"/>
      <c r="MRL4586" s="151"/>
      <c r="MRM4586" s="151"/>
      <c r="MRN4586" s="151"/>
      <c r="MRO4586" s="151"/>
      <c r="MRP4586" s="151"/>
      <c r="MRQ4586" s="151"/>
      <c r="MRR4586" s="151"/>
      <c r="MRS4586" s="151"/>
      <c r="MRT4586" s="151"/>
      <c r="MRU4586" s="151"/>
      <c r="MRV4586" s="151"/>
      <c r="MRW4586" s="151"/>
      <c r="MRX4586" s="151"/>
      <c r="MRY4586" s="151"/>
      <c r="MRZ4586" s="151"/>
      <c r="MSA4586" s="151"/>
      <c r="MSB4586" s="151"/>
      <c r="MSC4586" s="151"/>
      <c r="MSD4586" s="151"/>
      <c r="MSE4586" s="151"/>
      <c r="MSF4586" s="151"/>
      <c r="MSG4586" s="151"/>
      <c r="MSH4586" s="151"/>
      <c r="MSI4586" s="151"/>
      <c r="MSJ4586" s="151"/>
      <c r="MSK4586" s="151"/>
      <c r="MSL4586" s="151"/>
      <c r="MSM4586" s="151"/>
      <c r="MSN4586" s="151"/>
      <c r="MSO4586" s="151"/>
      <c r="MSP4586" s="151"/>
      <c r="MSQ4586" s="151"/>
      <c r="MSR4586" s="151"/>
      <c r="MSS4586" s="151"/>
      <c r="MST4586" s="151"/>
      <c r="MSU4586" s="151"/>
      <c r="MSV4586" s="151"/>
      <c r="MSW4586" s="151"/>
      <c r="MSX4586" s="151"/>
      <c r="MSY4586" s="151"/>
      <c r="MSZ4586" s="151"/>
      <c r="MTA4586" s="151"/>
      <c r="MTB4586" s="151"/>
      <c r="MTC4586" s="151"/>
      <c r="MTD4586" s="151"/>
      <c r="MTE4586" s="151"/>
      <c r="MTF4586" s="151"/>
      <c r="MTG4586" s="151"/>
      <c r="MTH4586" s="151"/>
      <c r="MTI4586" s="151"/>
      <c r="MTJ4586" s="151"/>
      <c r="MTK4586" s="151"/>
      <c r="MTL4586" s="151"/>
      <c r="MTM4586" s="151"/>
      <c r="MTN4586" s="151"/>
      <c r="MTO4586" s="151"/>
      <c r="MTP4586" s="151"/>
      <c r="MTQ4586" s="151"/>
      <c r="MTR4586" s="151"/>
      <c r="MTS4586" s="151"/>
      <c r="MTT4586" s="151"/>
      <c r="MTU4586" s="151"/>
      <c r="MTV4586" s="151"/>
      <c r="MTW4586" s="151"/>
      <c r="MTX4586" s="151"/>
      <c r="MTY4586" s="151"/>
      <c r="MTZ4586" s="151"/>
      <c r="MUA4586" s="151"/>
      <c r="MUB4586" s="151"/>
      <c r="MUC4586" s="151"/>
      <c r="MUD4586" s="151"/>
      <c r="MUE4586" s="151"/>
      <c r="MUF4586" s="151"/>
      <c r="MUG4586" s="151"/>
      <c r="MUH4586" s="151"/>
      <c r="MUI4586" s="151"/>
      <c r="MUJ4586" s="151"/>
      <c r="MUK4586" s="151"/>
      <c r="MUL4586" s="151"/>
      <c r="MUM4586" s="151"/>
      <c r="MUN4586" s="151"/>
      <c r="MUO4586" s="151"/>
      <c r="MUP4586" s="151"/>
      <c r="MUQ4586" s="151"/>
      <c r="MUR4586" s="151"/>
      <c r="MUS4586" s="151"/>
      <c r="MUT4586" s="151"/>
      <c r="MUU4586" s="151"/>
      <c r="MUV4586" s="151"/>
      <c r="MUW4586" s="151"/>
      <c r="MUX4586" s="151"/>
      <c r="MUY4586" s="151"/>
      <c r="MUZ4586" s="151"/>
      <c r="MVA4586" s="151"/>
      <c r="MVB4586" s="151"/>
      <c r="MVC4586" s="151"/>
      <c r="MVD4586" s="151"/>
      <c r="MVE4586" s="151"/>
      <c r="MVF4586" s="151"/>
      <c r="MVG4586" s="151"/>
      <c r="MVH4586" s="151"/>
      <c r="MVI4586" s="151"/>
      <c r="MVJ4586" s="151"/>
      <c r="MVK4586" s="151"/>
      <c r="MVL4586" s="151"/>
      <c r="MVM4586" s="151"/>
      <c r="MVN4586" s="151"/>
      <c r="MVO4586" s="151"/>
      <c r="MVP4586" s="151"/>
      <c r="MVQ4586" s="151"/>
      <c r="MVR4586" s="151"/>
      <c r="MVS4586" s="151"/>
      <c r="MVT4586" s="151"/>
      <c r="MVU4586" s="151"/>
      <c r="MVV4586" s="151"/>
      <c r="MVW4586" s="151"/>
      <c r="MVX4586" s="151"/>
      <c r="MVY4586" s="151"/>
      <c r="MVZ4586" s="151"/>
      <c r="MWA4586" s="151"/>
      <c r="MWB4586" s="151"/>
      <c r="MWC4586" s="151"/>
      <c r="MWD4586" s="151"/>
      <c r="MWE4586" s="151"/>
      <c r="MWF4586" s="151"/>
      <c r="MWG4586" s="151"/>
      <c r="MWH4586" s="151"/>
      <c r="MWI4586" s="151"/>
      <c r="MWJ4586" s="151"/>
      <c r="MWK4586" s="151"/>
      <c r="MWL4586" s="151"/>
      <c r="MWM4586" s="151"/>
      <c r="MWN4586" s="151"/>
      <c r="MWO4586" s="151"/>
      <c r="MWP4586" s="151"/>
      <c r="MWQ4586" s="151"/>
      <c r="MWR4586" s="151"/>
      <c r="MWS4586" s="151"/>
      <c r="MWT4586" s="151"/>
      <c r="MWU4586" s="151"/>
      <c r="MWV4586" s="151"/>
      <c r="MWW4586" s="151"/>
      <c r="MWX4586" s="151"/>
      <c r="MWY4586" s="151"/>
      <c r="MWZ4586" s="151"/>
      <c r="MXA4586" s="151"/>
      <c r="MXB4586" s="151"/>
      <c r="MXC4586" s="151"/>
      <c r="MXD4586" s="151"/>
      <c r="MXE4586" s="151"/>
      <c r="MXF4586" s="151"/>
      <c r="MXG4586" s="151"/>
      <c r="MXH4586" s="151"/>
      <c r="MXI4586" s="151"/>
      <c r="MXJ4586" s="151"/>
      <c r="MXK4586" s="151"/>
      <c r="MXL4586" s="151"/>
      <c r="MXM4586" s="151"/>
      <c r="MXN4586" s="151"/>
      <c r="MXO4586" s="151"/>
      <c r="MXP4586" s="151"/>
      <c r="MXQ4586" s="151"/>
      <c r="MXR4586" s="151"/>
      <c r="MXS4586" s="151"/>
      <c r="MXT4586" s="151"/>
      <c r="MXU4586" s="151"/>
      <c r="MXV4586" s="151"/>
      <c r="MXW4586" s="151"/>
      <c r="MXX4586" s="151"/>
      <c r="MXY4586" s="151"/>
      <c r="MXZ4586" s="151"/>
      <c r="MYA4586" s="151"/>
      <c r="MYB4586" s="151"/>
      <c r="MYC4586" s="151"/>
      <c r="MYD4586" s="151"/>
      <c r="MYE4586" s="151"/>
      <c r="MYF4586" s="151"/>
      <c r="MYG4586" s="151"/>
      <c r="MYH4586" s="151"/>
      <c r="MYI4586" s="151"/>
      <c r="MYJ4586" s="151"/>
      <c r="MYK4586" s="151"/>
      <c r="MYL4586" s="151"/>
      <c r="MYM4586" s="151"/>
      <c r="MYN4586" s="151"/>
      <c r="MYO4586" s="151"/>
      <c r="MYP4586" s="151"/>
      <c r="MYQ4586" s="151"/>
      <c r="MYR4586" s="151"/>
      <c r="MYS4586" s="151"/>
      <c r="MYT4586" s="151"/>
      <c r="MYU4586" s="151"/>
      <c r="MYV4586" s="151"/>
      <c r="MYW4586" s="151"/>
      <c r="MYX4586" s="151"/>
      <c r="MYY4586" s="151"/>
      <c r="MYZ4586" s="151"/>
      <c r="MZA4586" s="151"/>
      <c r="MZB4586" s="151"/>
      <c r="MZC4586" s="151"/>
      <c r="MZD4586" s="151"/>
      <c r="MZE4586" s="151"/>
      <c r="MZF4586" s="151"/>
      <c r="MZG4586" s="151"/>
      <c r="MZH4586" s="151"/>
      <c r="MZI4586" s="151"/>
      <c r="MZJ4586" s="151"/>
      <c r="MZK4586" s="151"/>
      <c r="MZL4586" s="151"/>
      <c r="MZM4586" s="151"/>
      <c r="MZN4586" s="151"/>
      <c r="MZO4586" s="151"/>
      <c r="MZP4586" s="151"/>
      <c r="MZQ4586" s="151"/>
      <c r="MZR4586" s="151"/>
      <c r="MZS4586" s="151"/>
      <c r="MZT4586" s="151"/>
      <c r="MZU4586" s="151"/>
      <c r="MZV4586" s="151"/>
      <c r="MZW4586" s="151"/>
      <c r="MZX4586" s="151"/>
      <c r="MZY4586" s="151"/>
      <c r="MZZ4586" s="151"/>
      <c r="NAA4586" s="151"/>
      <c r="NAB4586" s="151"/>
      <c r="NAC4586" s="151"/>
      <c r="NAD4586" s="151"/>
      <c r="NAE4586" s="151"/>
      <c r="NAF4586" s="151"/>
      <c r="NAG4586" s="151"/>
      <c r="NAH4586" s="151"/>
      <c r="NAI4586" s="151"/>
      <c r="NAJ4586" s="151"/>
      <c r="NAK4586" s="151"/>
      <c r="NAL4586" s="151"/>
      <c r="NAM4586" s="151"/>
      <c r="NAN4586" s="151"/>
      <c r="NAO4586" s="151"/>
      <c r="NAP4586" s="151"/>
      <c r="NAQ4586" s="151"/>
      <c r="NAR4586" s="151"/>
      <c r="NAS4586" s="151"/>
      <c r="NAT4586" s="151"/>
      <c r="NAU4586" s="151"/>
      <c r="NAV4586" s="151"/>
      <c r="NAW4586" s="151"/>
      <c r="NAX4586" s="151"/>
      <c r="NAY4586" s="151"/>
      <c r="NAZ4586" s="151"/>
      <c r="NBA4586" s="151"/>
      <c r="NBB4586" s="151"/>
      <c r="NBC4586" s="151"/>
      <c r="NBD4586" s="151"/>
      <c r="NBE4586" s="151"/>
      <c r="NBF4586" s="151"/>
      <c r="NBG4586" s="151"/>
      <c r="NBH4586" s="151"/>
      <c r="NBI4586" s="151"/>
      <c r="NBJ4586" s="151"/>
      <c r="NBK4586" s="151"/>
      <c r="NBL4586" s="151"/>
      <c r="NBM4586" s="151"/>
      <c r="NBN4586" s="151"/>
      <c r="NBO4586" s="151"/>
      <c r="NBP4586" s="151"/>
      <c r="NBQ4586" s="151"/>
      <c r="NBR4586" s="151"/>
      <c r="NBS4586" s="151"/>
      <c r="NBT4586" s="151"/>
      <c r="NBU4586" s="151"/>
      <c r="NBV4586" s="151"/>
      <c r="NBW4586" s="151"/>
      <c r="NBX4586" s="151"/>
      <c r="NBY4586" s="151"/>
      <c r="NBZ4586" s="151"/>
      <c r="NCA4586" s="151"/>
      <c r="NCB4586" s="151"/>
      <c r="NCC4586" s="151"/>
      <c r="NCD4586" s="151"/>
      <c r="NCE4586" s="151"/>
      <c r="NCF4586" s="151"/>
      <c r="NCG4586" s="151"/>
      <c r="NCH4586" s="151"/>
      <c r="NCI4586" s="151"/>
      <c r="NCJ4586" s="151"/>
      <c r="NCK4586" s="151"/>
      <c r="NCL4586" s="151"/>
      <c r="NCM4586" s="151"/>
      <c r="NCN4586" s="151"/>
      <c r="NCO4586" s="151"/>
      <c r="NCP4586" s="151"/>
      <c r="NCQ4586" s="151"/>
      <c r="NCR4586" s="151"/>
      <c r="NCS4586" s="151"/>
      <c r="NCT4586" s="151"/>
      <c r="NCU4586" s="151"/>
      <c r="NCV4586" s="151"/>
      <c r="NCW4586" s="151"/>
      <c r="NCX4586" s="151"/>
      <c r="NCY4586" s="151"/>
      <c r="NCZ4586" s="151"/>
      <c r="NDA4586" s="151"/>
      <c r="NDB4586" s="151"/>
      <c r="NDC4586" s="151"/>
      <c r="NDD4586" s="151"/>
      <c r="NDE4586" s="151"/>
      <c r="NDF4586" s="151"/>
      <c r="NDG4586" s="151"/>
      <c r="NDH4586" s="151"/>
      <c r="NDI4586" s="151"/>
      <c r="NDJ4586" s="151"/>
      <c r="NDK4586" s="151"/>
      <c r="NDL4586" s="151"/>
      <c r="NDM4586" s="151"/>
      <c r="NDN4586" s="151"/>
      <c r="NDO4586" s="151"/>
      <c r="NDP4586" s="151"/>
      <c r="NDQ4586" s="151"/>
      <c r="NDR4586" s="151"/>
      <c r="NDS4586" s="151"/>
      <c r="NDT4586" s="151"/>
      <c r="NDU4586" s="151"/>
      <c r="NDV4586" s="151"/>
      <c r="NDW4586" s="151"/>
      <c r="NDX4586" s="151"/>
      <c r="NDY4586" s="151"/>
      <c r="NDZ4586" s="151"/>
      <c r="NEA4586" s="151"/>
      <c r="NEB4586" s="151"/>
      <c r="NEC4586" s="151"/>
      <c r="NED4586" s="151"/>
      <c r="NEE4586" s="151"/>
      <c r="NEF4586" s="151"/>
      <c r="NEG4586" s="151"/>
      <c r="NEH4586" s="151"/>
      <c r="NEI4586" s="151"/>
      <c r="NEJ4586" s="151"/>
      <c r="NEK4586" s="151"/>
      <c r="NEL4586" s="151"/>
      <c r="NEM4586" s="151"/>
      <c r="NEN4586" s="151"/>
      <c r="NEO4586" s="151"/>
      <c r="NEP4586" s="151"/>
      <c r="NEQ4586" s="151"/>
      <c r="NER4586" s="151"/>
      <c r="NES4586" s="151"/>
      <c r="NET4586" s="151"/>
      <c r="NEU4586" s="151"/>
      <c r="NEV4586" s="151"/>
      <c r="NEW4586" s="151"/>
      <c r="NEX4586" s="151"/>
      <c r="NEY4586" s="151"/>
      <c r="NEZ4586" s="151"/>
      <c r="NFA4586" s="151"/>
      <c r="NFB4586" s="151"/>
      <c r="NFC4586" s="151"/>
      <c r="NFD4586" s="151"/>
      <c r="NFE4586" s="151"/>
      <c r="NFF4586" s="151"/>
      <c r="NFG4586" s="151"/>
      <c r="NFH4586" s="151"/>
      <c r="NFI4586" s="151"/>
      <c r="NFJ4586" s="151"/>
      <c r="NFK4586" s="151"/>
      <c r="NFL4586" s="151"/>
      <c r="NFM4586" s="151"/>
      <c r="NFN4586" s="151"/>
      <c r="NFO4586" s="151"/>
      <c r="NFP4586" s="151"/>
      <c r="NFQ4586" s="151"/>
      <c r="NFR4586" s="151"/>
      <c r="NFS4586" s="151"/>
      <c r="NFT4586" s="151"/>
      <c r="NFU4586" s="151"/>
      <c r="NFV4586" s="151"/>
      <c r="NFW4586" s="151"/>
      <c r="NFX4586" s="151"/>
      <c r="NFY4586" s="151"/>
      <c r="NFZ4586" s="151"/>
      <c r="NGA4586" s="151"/>
      <c r="NGB4586" s="151"/>
      <c r="NGC4586" s="151"/>
      <c r="NGD4586" s="151"/>
      <c r="NGE4586" s="151"/>
      <c r="NGF4586" s="151"/>
      <c r="NGG4586" s="151"/>
      <c r="NGH4586" s="151"/>
      <c r="NGI4586" s="151"/>
      <c r="NGJ4586" s="151"/>
      <c r="NGK4586" s="151"/>
      <c r="NGL4586" s="151"/>
      <c r="NGM4586" s="151"/>
      <c r="NGN4586" s="151"/>
      <c r="NGO4586" s="151"/>
      <c r="NGP4586" s="151"/>
      <c r="NGQ4586" s="151"/>
      <c r="NGR4586" s="151"/>
      <c r="NGS4586" s="151"/>
      <c r="NGT4586" s="151"/>
      <c r="NGU4586" s="151"/>
      <c r="NGV4586" s="151"/>
      <c r="NGW4586" s="151"/>
      <c r="NGX4586" s="151"/>
      <c r="NGY4586" s="151"/>
      <c r="NGZ4586" s="151"/>
      <c r="NHA4586" s="151"/>
      <c r="NHB4586" s="151"/>
      <c r="NHC4586" s="151"/>
      <c r="NHD4586" s="151"/>
      <c r="NHE4586" s="151"/>
      <c r="NHF4586" s="151"/>
      <c r="NHG4586" s="151"/>
      <c r="NHH4586" s="151"/>
      <c r="NHI4586" s="151"/>
      <c r="NHJ4586" s="151"/>
      <c r="NHK4586" s="151"/>
      <c r="NHL4586" s="151"/>
      <c r="NHM4586" s="151"/>
      <c r="NHN4586" s="151"/>
      <c r="NHO4586" s="151"/>
      <c r="NHP4586" s="151"/>
      <c r="NHQ4586" s="151"/>
      <c r="NHR4586" s="151"/>
      <c r="NHS4586" s="151"/>
      <c r="NHT4586" s="151"/>
      <c r="NHU4586" s="151"/>
      <c r="NHV4586" s="151"/>
      <c r="NHW4586" s="151"/>
      <c r="NHX4586" s="151"/>
      <c r="NHY4586" s="151"/>
      <c r="NHZ4586" s="151"/>
      <c r="NIA4586" s="151"/>
      <c r="NIB4586" s="151"/>
      <c r="NIC4586" s="151"/>
      <c r="NID4586" s="151"/>
      <c r="NIE4586" s="151"/>
      <c r="NIF4586" s="151"/>
      <c r="NIG4586" s="151"/>
      <c r="NIH4586" s="151"/>
      <c r="NII4586" s="151"/>
      <c r="NIJ4586" s="151"/>
      <c r="NIK4586" s="151"/>
      <c r="NIL4586" s="151"/>
      <c r="NIM4586" s="151"/>
      <c r="NIN4586" s="151"/>
      <c r="NIO4586" s="151"/>
      <c r="NIP4586" s="151"/>
      <c r="NIQ4586" s="151"/>
      <c r="NIR4586" s="151"/>
      <c r="NIS4586" s="151"/>
      <c r="NIT4586" s="151"/>
      <c r="NIU4586" s="151"/>
      <c r="NIV4586" s="151"/>
      <c r="NIW4586" s="151"/>
      <c r="NIX4586" s="151"/>
      <c r="NIY4586" s="151"/>
      <c r="NIZ4586" s="151"/>
      <c r="NJA4586" s="151"/>
      <c r="NJB4586" s="151"/>
      <c r="NJC4586" s="151"/>
      <c r="NJD4586" s="151"/>
      <c r="NJE4586" s="151"/>
      <c r="NJF4586" s="151"/>
      <c r="NJG4586" s="151"/>
      <c r="NJH4586" s="151"/>
      <c r="NJI4586" s="151"/>
      <c r="NJJ4586" s="151"/>
      <c r="NJK4586" s="151"/>
      <c r="NJL4586" s="151"/>
      <c r="NJM4586" s="151"/>
      <c r="NJN4586" s="151"/>
      <c r="NJO4586" s="151"/>
      <c r="NJP4586" s="151"/>
      <c r="NJQ4586" s="151"/>
      <c r="NJR4586" s="151"/>
      <c r="NJS4586" s="151"/>
      <c r="NJT4586" s="151"/>
      <c r="NJU4586" s="151"/>
      <c r="NJV4586" s="151"/>
      <c r="NJW4586" s="151"/>
      <c r="NJX4586" s="151"/>
      <c r="NJY4586" s="151"/>
      <c r="NJZ4586" s="151"/>
      <c r="NKA4586" s="151"/>
      <c r="NKB4586" s="151"/>
      <c r="NKC4586" s="151"/>
      <c r="NKD4586" s="151"/>
      <c r="NKE4586" s="151"/>
      <c r="NKF4586" s="151"/>
      <c r="NKG4586" s="151"/>
      <c r="NKH4586" s="151"/>
      <c r="NKI4586" s="151"/>
      <c r="NKJ4586" s="151"/>
      <c r="NKK4586" s="151"/>
      <c r="NKL4586" s="151"/>
      <c r="NKM4586" s="151"/>
      <c r="NKN4586" s="151"/>
      <c r="NKO4586" s="151"/>
      <c r="NKP4586" s="151"/>
      <c r="NKQ4586" s="151"/>
      <c r="NKR4586" s="151"/>
      <c r="NKS4586" s="151"/>
      <c r="NKT4586" s="151"/>
      <c r="NKU4586" s="151"/>
      <c r="NKV4586" s="151"/>
      <c r="NKW4586" s="151"/>
      <c r="NKX4586" s="151"/>
      <c r="NKY4586" s="151"/>
      <c r="NKZ4586" s="151"/>
      <c r="NLA4586" s="151"/>
      <c r="NLB4586" s="151"/>
      <c r="NLC4586" s="151"/>
      <c r="NLD4586" s="151"/>
      <c r="NLE4586" s="151"/>
      <c r="NLF4586" s="151"/>
      <c r="NLG4586" s="151"/>
      <c r="NLH4586" s="151"/>
      <c r="NLI4586" s="151"/>
      <c r="NLJ4586" s="151"/>
      <c r="NLK4586" s="151"/>
      <c r="NLL4586" s="151"/>
      <c r="NLM4586" s="151"/>
      <c r="NLN4586" s="151"/>
      <c r="NLO4586" s="151"/>
      <c r="NLP4586" s="151"/>
      <c r="NLQ4586" s="151"/>
      <c r="NLR4586" s="151"/>
      <c r="NLS4586" s="151"/>
      <c r="NLT4586" s="151"/>
      <c r="NLU4586" s="151"/>
      <c r="NLV4586" s="151"/>
      <c r="NLW4586" s="151"/>
      <c r="NLX4586" s="151"/>
      <c r="NLY4586" s="151"/>
      <c r="NLZ4586" s="151"/>
      <c r="NMA4586" s="151"/>
      <c r="NMB4586" s="151"/>
      <c r="NMC4586" s="151"/>
      <c r="NMD4586" s="151"/>
      <c r="NME4586" s="151"/>
      <c r="NMF4586" s="151"/>
      <c r="NMG4586" s="151"/>
      <c r="NMH4586" s="151"/>
      <c r="NMI4586" s="151"/>
      <c r="NMJ4586" s="151"/>
      <c r="NMK4586" s="151"/>
      <c r="NML4586" s="151"/>
      <c r="NMM4586" s="151"/>
      <c r="NMN4586" s="151"/>
      <c r="NMO4586" s="151"/>
      <c r="NMP4586" s="151"/>
      <c r="NMQ4586" s="151"/>
      <c r="NMR4586" s="151"/>
      <c r="NMS4586" s="151"/>
      <c r="NMT4586" s="151"/>
      <c r="NMU4586" s="151"/>
      <c r="NMV4586" s="151"/>
      <c r="NMW4586" s="151"/>
      <c r="NMX4586" s="151"/>
      <c r="NMY4586" s="151"/>
      <c r="NMZ4586" s="151"/>
      <c r="NNA4586" s="151"/>
      <c r="NNB4586" s="151"/>
      <c r="NNC4586" s="151"/>
      <c r="NND4586" s="151"/>
      <c r="NNE4586" s="151"/>
      <c r="NNF4586" s="151"/>
      <c r="NNG4586" s="151"/>
      <c r="NNH4586" s="151"/>
      <c r="NNI4586" s="151"/>
      <c r="NNJ4586" s="151"/>
      <c r="NNK4586" s="151"/>
      <c r="NNL4586" s="151"/>
      <c r="NNM4586" s="151"/>
      <c r="NNN4586" s="151"/>
      <c r="NNO4586" s="151"/>
      <c r="NNP4586" s="151"/>
      <c r="NNQ4586" s="151"/>
      <c r="NNR4586" s="151"/>
      <c r="NNS4586" s="151"/>
      <c r="NNT4586" s="151"/>
      <c r="NNU4586" s="151"/>
      <c r="NNV4586" s="151"/>
      <c r="NNW4586" s="151"/>
      <c r="NNX4586" s="151"/>
      <c r="NNY4586" s="151"/>
      <c r="NNZ4586" s="151"/>
      <c r="NOA4586" s="151"/>
      <c r="NOB4586" s="151"/>
      <c r="NOC4586" s="151"/>
      <c r="NOD4586" s="151"/>
      <c r="NOE4586" s="151"/>
      <c r="NOF4586" s="151"/>
      <c r="NOG4586" s="151"/>
      <c r="NOH4586" s="151"/>
      <c r="NOI4586" s="151"/>
      <c r="NOJ4586" s="151"/>
      <c r="NOK4586" s="151"/>
      <c r="NOL4586" s="151"/>
      <c r="NOM4586" s="151"/>
      <c r="NON4586" s="151"/>
      <c r="NOO4586" s="151"/>
      <c r="NOP4586" s="151"/>
      <c r="NOQ4586" s="151"/>
      <c r="NOR4586" s="151"/>
      <c r="NOS4586" s="151"/>
      <c r="NOT4586" s="151"/>
      <c r="NOU4586" s="151"/>
      <c r="NOV4586" s="151"/>
      <c r="NOW4586" s="151"/>
      <c r="NOX4586" s="151"/>
      <c r="NOY4586" s="151"/>
      <c r="NOZ4586" s="151"/>
      <c r="NPA4586" s="151"/>
      <c r="NPB4586" s="151"/>
      <c r="NPC4586" s="151"/>
      <c r="NPD4586" s="151"/>
      <c r="NPE4586" s="151"/>
      <c r="NPF4586" s="151"/>
      <c r="NPG4586" s="151"/>
      <c r="NPH4586" s="151"/>
      <c r="NPI4586" s="151"/>
      <c r="NPJ4586" s="151"/>
      <c r="NPK4586" s="151"/>
      <c r="NPL4586" s="151"/>
      <c r="NPM4586" s="151"/>
      <c r="NPN4586" s="151"/>
      <c r="NPO4586" s="151"/>
      <c r="NPP4586" s="151"/>
      <c r="NPQ4586" s="151"/>
      <c r="NPR4586" s="151"/>
      <c r="NPS4586" s="151"/>
      <c r="NPT4586" s="151"/>
      <c r="NPU4586" s="151"/>
      <c r="NPV4586" s="151"/>
      <c r="NPW4586" s="151"/>
      <c r="NPX4586" s="151"/>
      <c r="NPY4586" s="151"/>
      <c r="NPZ4586" s="151"/>
      <c r="NQA4586" s="151"/>
      <c r="NQB4586" s="151"/>
      <c r="NQC4586" s="151"/>
      <c r="NQD4586" s="151"/>
      <c r="NQE4586" s="151"/>
      <c r="NQF4586" s="151"/>
      <c r="NQG4586" s="151"/>
      <c r="NQH4586" s="151"/>
      <c r="NQI4586" s="151"/>
      <c r="NQJ4586" s="151"/>
      <c r="NQK4586" s="151"/>
      <c r="NQL4586" s="151"/>
      <c r="NQM4586" s="151"/>
      <c r="NQN4586" s="151"/>
      <c r="NQO4586" s="151"/>
      <c r="NQP4586" s="151"/>
      <c r="NQQ4586" s="151"/>
      <c r="NQR4586" s="151"/>
      <c r="NQS4586" s="151"/>
      <c r="NQT4586" s="151"/>
      <c r="NQU4586" s="151"/>
      <c r="NQV4586" s="151"/>
      <c r="NQW4586" s="151"/>
      <c r="NQX4586" s="151"/>
      <c r="NQY4586" s="151"/>
      <c r="NQZ4586" s="151"/>
      <c r="NRA4586" s="151"/>
      <c r="NRB4586" s="151"/>
      <c r="NRC4586" s="151"/>
      <c r="NRD4586" s="151"/>
      <c r="NRE4586" s="151"/>
      <c r="NRF4586" s="151"/>
      <c r="NRG4586" s="151"/>
      <c r="NRH4586" s="151"/>
      <c r="NRI4586" s="151"/>
      <c r="NRJ4586" s="151"/>
      <c r="NRK4586" s="151"/>
      <c r="NRL4586" s="151"/>
      <c r="NRM4586" s="151"/>
      <c r="NRN4586" s="151"/>
      <c r="NRO4586" s="151"/>
      <c r="NRP4586" s="151"/>
      <c r="NRQ4586" s="151"/>
      <c r="NRR4586" s="151"/>
      <c r="NRS4586" s="151"/>
      <c r="NRT4586" s="151"/>
      <c r="NRU4586" s="151"/>
      <c r="NRV4586" s="151"/>
      <c r="NRW4586" s="151"/>
      <c r="NRX4586" s="151"/>
      <c r="NRY4586" s="151"/>
      <c r="NRZ4586" s="151"/>
      <c r="NSA4586" s="151"/>
      <c r="NSB4586" s="151"/>
      <c r="NSC4586" s="151"/>
      <c r="NSD4586" s="151"/>
      <c r="NSE4586" s="151"/>
      <c r="NSF4586" s="151"/>
      <c r="NSG4586" s="151"/>
      <c r="NSH4586" s="151"/>
      <c r="NSI4586" s="151"/>
      <c r="NSJ4586" s="151"/>
      <c r="NSK4586" s="151"/>
      <c r="NSL4586" s="151"/>
      <c r="NSM4586" s="151"/>
      <c r="NSN4586" s="151"/>
      <c r="NSO4586" s="151"/>
      <c r="NSP4586" s="151"/>
      <c r="NSQ4586" s="151"/>
      <c r="NSR4586" s="151"/>
      <c r="NSS4586" s="151"/>
      <c r="NST4586" s="151"/>
      <c r="NSU4586" s="151"/>
      <c r="NSV4586" s="151"/>
      <c r="NSW4586" s="151"/>
      <c r="NSX4586" s="151"/>
      <c r="NSY4586" s="151"/>
      <c r="NSZ4586" s="151"/>
      <c r="NTA4586" s="151"/>
      <c r="NTB4586" s="151"/>
      <c r="NTC4586" s="151"/>
      <c r="NTD4586" s="151"/>
      <c r="NTE4586" s="151"/>
      <c r="NTF4586" s="151"/>
      <c r="NTG4586" s="151"/>
      <c r="NTH4586" s="151"/>
      <c r="NTI4586" s="151"/>
      <c r="NTJ4586" s="151"/>
      <c r="NTK4586" s="151"/>
      <c r="NTL4586" s="151"/>
      <c r="NTM4586" s="151"/>
      <c r="NTN4586" s="151"/>
      <c r="NTO4586" s="151"/>
      <c r="NTP4586" s="151"/>
      <c r="NTQ4586" s="151"/>
      <c r="NTR4586" s="151"/>
      <c r="NTS4586" s="151"/>
      <c r="NTT4586" s="151"/>
      <c r="NTU4586" s="151"/>
      <c r="NTV4586" s="151"/>
      <c r="NTW4586" s="151"/>
      <c r="NTX4586" s="151"/>
      <c r="NTY4586" s="151"/>
      <c r="NTZ4586" s="151"/>
      <c r="NUA4586" s="151"/>
      <c r="NUB4586" s="151"/>
      <c r="NUC4586" s="151"/>
      <c r="NUD4586" s="151"/>
      <c r="NUE4586" s="151"/>
      <c r="NUF4586" s="151"/>
      <c r="NUG4586" s="151"/>
      <c r="NUH4586" s="151"/>
      <c r="NUI4586" s="151"/>
      <c r="NUJ4586" s="151"/>
      <c r="NUK4586" s="151"/>
      <c r="NUL4586" s="151"/>
      <c r="NUM4586" s="151"/>
      <c r="NUN4586" s="151"/>
      <c r="NUO4586" s="151"/>
      <c r="NUP4586" s="151"/>
      <c r="NUQ4586" s="151"/>
      <c r="NUR4586" s="151"/>
      <c r="NUS4586" s="151"/>
      <c r="NUT4586" s="151"/>
      <c r="NUU4586" s="151"/>
      <c r="NUV4586" s="151"/>
      <c r="NUW4586" s="151"/>
      <c r="NUX4586" s="151"/>
      <c r="NUY4586" s="151"/>
      <c r="NUZ4586" s="151"/>
      <c r="NVA4586" s="151"/>
      <c r="NVB4586" s="151"/>
      <c r="NVC4586" s="151"/>
      <c r="NVD4586" s="151"/>
      <c r="NVE4586" s="151"/>
      <c r="NVF4586" s="151"/>
      <c r="NVG4586" s="151"/>
      <c r="NVH4586" s="151"/>
      <c r="NVI4586" s="151"/>
      <c r="NVJ4586" s="151"/>
      <c r="NVK4586" s="151"/>
      <c r="NVL4586" s="151"/>
      <c r="NVM4586" s="151"/>
      <c r="NVN4586" s="151"/>
      <c r="NVO4586" s="151"/>
      <c r="NVP4586" s="151"/>
      <c r="NVQ4586" s="151"/>
      <c r="NVR4586" s="151"/>
      <c r="NVS4586" s="151"/>
      <c r="NVT4586" s="151"/>
      <c r="NVU4586" s="151"/>
      <c r="NVV4586" s="151"/>
      <c r="NVW4586" s="151"/>
      <c r="NVX4586" s="151"/>
      <c r="NVY4586" s="151"/>
      <c r="NVZ4586" s="151"/>
      <c r="NWA4586" s="151"/>
      <c r="NWB4586" s="151"/>
      <c r="NWC4586" s="151"/>
      <c r="NWD4586" s="151"/>
      <c r="NWE4586" s="151"/>
      <c r="NWF4586" s="151"/>
      <c r="NWG4586" s="151"/>
      <c r="NWH4586" s="151"/>
      <c r="NWI4586" s="151"/>
      <c r="NWJ4586" s="151"/>
      <c r="NWK4586" s="151"/>
      <c r="NWL4586" s="151"/>
      <c r="NWM4586" s="151"/>
      <c r="NWN4586" s="151"/>
      <c r="NWO4586" s="151"/>
      <c r="NWP4586" s="151"/>
      <c r="NWQ4586" s="151"/>
      <c r="NWR4586" s="151"/>
      <c r="NWS4586" s="151"/>
      <c r="NWT4586" s="151"/>
      <c r="NWU4586" s="151"/>
      <c r="NWV4586" s="151"/>
      <c r="NWW4586" s="151"/>
      <c r="NWX4586" s="151"/>
      <c r="NWY4586" s="151"/>
      <c r="NWZ4586" s="151"/>
      <c r="NXA4586" s="151"/>
      <c r="NXB4586" s="151"/>
      <c r="NXC4586" s="151"/>
      <c r="NXD4586" s="151"/>
      <c r="NXE4586" s="151"/>
      <c r="NXF4586" s="151"/>
      <c r="NXG4586" s="151"/>
      <c r="NXH4586" s="151"/>
      <c r="NXI4586" s="151"/>
      <c r="NXJ4586" s="151"/>
      <c r="NXK4586" s="151"/>
      <c r="NXL4586" s="151"/>
      <c r="NXM4586" s="151"/>
      <c r="NXN4586" s="151"/>
      <c r="NXO4586" s="151"/>
      <c r="NXP4586" s="151"/>
      <c r="NXQ4586" s="151"/>
      <c r="NXR4586" s="151"/>
      <c r="NXS4586" s="151"/>
      <c r="NXT4586" s="151"/>
      <c r="NXU4586" s="151"/>
      <c r="NXV4586" s="151"/>
      <c r="NXW4586" s="151"/>
      <c r="NXX4586" s="151"/>
      <c r="NXY4586" s="151"/>
      <c r="NXZ4586" s="151"/>
      <c r="NYA4586" s="151"/>
      <c r="NYB4586" s="151"/>
      <c r="NYC4586" s="151"/>
      <c r="NYD4586" s="151"/>
      <c r="NYE4586" s="151"/>
      <c r="NYF4586" s="151"/>
      <c r="NYG4586" s="151"/>
      <c r="NYH4586" s="151"/>
      <c r="NYI4586" s="151"/>
      <c r="NYJ4586" s="151"/>
      <c r="NYK4586" s="151"/>
      <c r="NYL4586" s="151"/>
      <c r="NYM4586" s="151"/>
      <c r="NYN4586" s="151"/>
      <c r="NYO4586" s="151"/>
      <c r="NYP4586" s="151"/>
      <c r="NYQ4586" s="151"/>
      <c r="NYR4586" s="151"/>
      <c r="NYS4586" s="151"/>
      <c r="NYT4586" s="151"/>
      <c r="NYU4586" s="151"/>
      <c r="NYV4586" s="151"/>
      <c r="NYW4586" s="151"/>
      <c r="NYX4586" s="151"/>
      <c r="NYY4586" s="151"/>
      <c r="NYZ4586" s="151"/>
      <c r="NZA4586" s="151"/>
      <c r="NZB4586" s="151"/>
      <c r="NZC4586" s="151"/>
      <c r="NZD4586" s="151"/>
      <c r="NZE4586" s="151"/>
      <c r="NZF4586" s="151"/>
      <c r="NZG4586" s="151"/>
      <c r="NZH4586" s="151"/>
      <c r="NZI4586" s="151"/>
      <c r="NZJ4586" s="151"/>
      <c r="NZK4586" s="151"/>
      <c r="NZL4586" s="151"/>
      <c r="NZM4586" s="151"/>
      <c r="NZN4586" s="151"/>
      <c r="NZO4586" s="151"/>
      <c r="NZP4586" s="151"/>
      <c r="NZQ4586" s="151"/>
      <c r="NZR4586" s="151"/>
      <c r="NZS4586" s="151"/>
      <c r="NZT4586" s="151"/>
      <c r="NZU4586" s="151"/>
      <c r="NZV4586" s="151"/>
      <c r="NZW4586" s="151"/>
      <c r="NZX4586" s="151"/>
      <c r="NZY4586" s="151"/>
      <c r="NZZ4586" s="151"/>
      <c r="OAA4586" s="151"/>
      <c r="OAB4586" s="151"/>
      <c r="OAC4586" s="151"/>
      <c r="OAD4586" s="151"/>
      <c r="OAE4586" s="151"/>
      <c r="OAF4586" s="151"/>
      <c r="OAG4586" s="151"/>
      <c r="OAH4586" s="151"/>
      <c r="OAI4586" s="151"/>
      <c r="OAJ4586" s="151"/>
      <c r="OAK4586" s="151"/>
      <c r="OAL4586" s="151"/>
      <c r="OAM4586" s="151"/>
      <c r="OAN4586" s="151"/>
      <c r="OAO4586" s="151"/>
      <c r="OAP4586" s="151"/>
      <c r="OAQ4586" s="151"/>
      <c r="OAR4586" s="151"/>
      <c r="OAS4586" s="151"/>
      <c r="OAT4586" s="151"/>
      <c r="OAU4586" s="151"/>
      <c r="OAV4586" s="151"/>
      <c r="OAW4586" s="151"/>
      <c r="OAX4586" s="151"/>
      <c r="OAY4586" s="151"/>
      <c r="OAZ4586" s="151"/>
      <c r="OBA4586" s="151"/>
      <c r="OBB4586" s="151"/>
      <c r="OBC4586" s="151"/>
      <c r="OBD4586" s="151"/>
      <c r="OBE4586" s="151"/>
      <c r="OBF4586" s="151"/>
      <c r="OBG4586" s="151"/>
      <c r="OBH4586" s="151"/>
      <c r="OBI4586" s="151"/>
      <c r="OBJ4586" s="151"/>
      <c r="OBK4586" s="151"/>
      <c r="OBL4586" s="151"/>
      <c r="OBM4586" s="151"/>
      <c r="OBN4586" s="151"/>
      <c r="OBO4586" s="151"/>
      <c r="OBP4586" s="151"/>
      <c r="OBQ4586" s="151"/>
      <c r="OBR4586" s="151"/>
      <c r="OBS4586" s="151"/>
      <c r="OBT4586" s="151"/>
      <c r="OBU4586" s="151"/>
      <c r="OBV4586" s="151"/>
      <c r="OBW4586" s="151"/>
      <c r="OBX4586" s="151"/>
      <c r="OBY4586" s="151"/>
      <c r="OBZ4586" s="151"/>
      <c r="OCA4586" s="151"/>
      <c r="OCB4586" s="151"/>
      <c r="OCC4586" s="151"/>
      <c r="OCD4586" s="151"/>
      <c r="OCE4586" s="151"/>
      <c r="OCF4586" s="151"/>
      <c r="OCG4586" s="151"/>
      <c r="OCH4586" s="151"/>
      <c r="OCI4586" s="151"/>
      <c r="OCJ4586" s="151"/>
      <c r="OCK4586" s="151"/>
      <c r="OCL4586" s="151"/>
      <c r="OCM4586" s="151"/>
      <c r="OCN4586" s="151"/>
      <c r="OCO4586" s="151"/>
      <c r="OCP4586" s="151"/>
      <c r="OCQ4586" s="151"/>
      <c r="OCR4586" s="151"/>
      <c r="OCS4586" s="151"/>
      <c r="OCT4586" s="151"/>
      <c r="OCU4586" s="151"/>
      <c r="OCV4586" s="151"/>
      <c r="OCW4586" s="151"/>
      <c r="OCX4586" s="151"/>
      <c r="OCY4586" s="151"/>
      <c r="OCZ4586" s="151"/>
      <c r="ODA4586" s="151"/>
      <c r="ODB4586" s="151"/>
      <c r="ODC4586" s="151"/>
      <c r="ODD4586" s="151"/>
      <c r="ODE4586" s="151"/>
      <c r="ODF4586" s="151"/>
      <c r="ODG4586" s="151"/>
      <c r="ODH4586" s="151"/>
      <c r="ODI4586" s="151"/>
      <c r="ODJ4586" s="151"/>
      <c r="ODK4586" s="151"/>
      <c r="ODL4586" s="151"/>
      <c r="ODM4586" s="151"/>
      <c r="ODN4586" s="151"/>
      <c r="ODO4586" s="151"/>
      <c r="ODP4586" s="151"/>
      <c r="ODQ4586" s="151"/>
      <c r="ODR4586" s="151"/>
      <c r="ODS4586" s="151"/>
      <c r="ODT4586" s="151"/>
      <c r="ODU4586" s="151"/>
      <c r="ODV4586" s="151"/>
      <c r="ODW4586" s="151"/>
      <c r="ODX4586" s="151"/>
      <c r="ODY4586" s="151"/>
      <c r="ODZ4586" s="151"/>
      <c r="OEA4586" s="151"/>
      <c r="OEB4586" s="151"/>
      <c r="OEC4586" s="151"/>
      <c r="OED4586" s="151"/>
      <c r="OEE4586" s="151"/>
      <c r="OEF4586" s="151"/>
      <c r="OEG4586" s="151"/>
      <c r="OEH4586" s="151"/>
      <c r="OEI4586" s="151"/>
      <c r="OEJ4586" s="151"/>
      <c r="OEK4586" s="151"/>
      <c r="OEL4586" s="151"/>
      <c r="OEM4586" s="151"/>
      <c r="OEN4586" s="151"/>
      <c r="OEO4586" s="151"/>
      <c r="OEP4586" s="151"/>
      <c r="OEQ4586" s="151"/>
      <c r="OER4586" s="151"/>
      <c r="OES4586" s="151"/>
      <c r="OET4586" s="151"/>
      <c r="OEU4586" s="151"/>
      <c r="OEV4586" s="151"/>
      <c r="OEW4586" s="151"/>
      <c r="OEX4586" s="151"/>
      <c r="OEY4586" s="151"/>
      <c r="OEZ4586" s="151"/>
      <c r="OFA4586" s="151"/>
      <c r="OFB4586" s="151"/>
      <c r="OFC4586" s="151"/>
      <c r="OFD4586" s="151"/>
      <c r="OFE4586" s="151"/>
      <c r="OFF4586" s="151"/>
      <c r="OFG4586" s="151"/>
      <c r="OFH4586" s="151"/>
      <c r="OFI4586" s="151"/>
      <c r="OFJ4586" s="151"/>
      <c r="OFK4586" s="151"/>
      <c r="OFL4586" s="151"/>
      <c r="OFM4586" s="151"/>
      <c r="OFN4586" s="151"/>
      <c r="OFO4586" s="151"/>
      <c r="OFP4586" s="151"/>
      <c r="OFQ4586" s="151"/>
      <c r="OFR4586" s="151"/>
      <c r="OFS4586" s="151"/>
      <c r="OFT4586" s="151"/>
      <c r="OFU4586" s="151"/>
      <c r="OFV4586" s="151"/>
      <c r="OFW4586" s="151"/>
      <c r="OFX4586" s="151"/>
      <c r="OFY4586" s="151"/>
      <c r="OFZ4586" s="151"/>
      <c r="OGA4586" s="151"/>
      <c r="OGB4586" s="151"/>
      <c r="OGC4586" s="151"/>
      <c r="OGD4586" s="151"/>
      <c r="OGE4586" s="151"/>
      <c r="OGF4586" s="151"/>
      <c r="OGG4586" s="151"/>
      <c r="OGH4586" s="151"/>
      <c r="OGI4586" s="151"/>
      <c r="OGJ4586" s="151"/>
      <c r="OGK4586" s="151"/>
      <c r="OGL4586" s="151"/>
      <c r="OGM4586" s="151"/>
      <c r="OGN4586" s="151"/>
      <c r="OGO4586" s="151"/>
      <c r="OGP4586" s="151"/>
      <c r="OGQ4586" s="151"/>
      <c r="OGR4586" s="151"/>
      <c r="OGS4586" s="151"/>
      <c r="OGT4586" s="151"/>
      <c r="OGU4586" s="151"/>
      <c r="OGV4586" s="151"/>
      <c r="OGW4586" s="151"/>
      <c r="OGX4586" s="151"/>
      <c r="OGY4586" s="151"/>
      <c r="OGZ4586" s="151"/>
      <c r="OHA4586" s="151"/>
      <c r="OHB4586" s="151"/>
      <c r="OHC4586" s="151"/>
      <c r="OHD4586" s="151"/>
      <c r="OHE4586" s="151"/>
      <c r="OHF4586" s="151"/>
      <c r="OHG4586" s="151"/>
      <c r="OHH4586" s="151"/>
      <c r="OHI4586" s="151"/>
      <c r="OHJ4586" s="151"/>
      <c r="OHK4586" s="151"/>
      <c r="OHL4586" s="151"/>
      <c r="OHM4586" s="151"/>
      <c r="OHN4586" s="151"/>
      <c r="OHO4586" s="151"/>
      <c r="OHP4586" s="151"/>
      <c r="OHQ4586" s="151"/>
      <c r="OHR4586" s="151"/>
      <c r="OHS4586" s="151"/>
      <c r="OHT4586" s="151"/>
      <c r="OHU4586" s="151"/>
      <c r="OHV4586" s="151"/>
      <c r="OHW4586" s="151"/>
      <c r="OHX4586" s="151"/>
      <c r="OHY4586" s="151"/>
      <c r="OHZ4586" s="151"/>
      <c r="OIA4586" s="151"/>
      <c r="OIB4586" s="151"/>
      <c r="OIC4586" s="151"/>
      <c r="OID4586" s="151"/>
      <c r="OIE4586" s="151"/>
      <c r="OIF4586" s="151"/>
      <c r="OIG4586" s="151"/>
      <c r="OIH4586" s="151"/>
      <c r="OII4586" s="151"/>
      <c r="OIJ4586" s="151"/>
      <c r="OIK4586" s="151"/>
      <c r="OIL4586" s="151"/>
      <c r="OIM4586" s="151"/>
      <c r="OIN4586" s="151"/>
      <c r="OIO4586" s="151"/>
      <c r="OIP4586" s="151"/>
      <c r="OIQ4586" s="151"/>
      <c r="OIR4586" s="151"/>
      <c r="OIS4586" s="151"/>
      <c r="OIT4586" s="151"/>
      <c r="OIU4586" s="151"/>
      <c r="OIV4586" s="151"/>
      <c r="OIW4586" s="151"/>
      <c r="OIX4586" s="151"/>
      <c r="OIY4586" s="151"/>
      <c r="OIZ4586" s="151"/>
      <c r="OJA4586" s="151"/>
      <c r="OJB4586" s="151"/>
      <c r="OJC4586" s="151"/>
      <c r="OJD4586" s="151"/>
      <c r="OJE4586" s="151"/>
      <c r="OJF4586" s="151"/>
      <c r="OJG4586" s="151"/>
      <c r="OJH4586" s="151"/>
      <c r="OJI4586" s="151"/>
      <c r="OJJ4586" s="151"/>
      <c r="OJK4586" s="151"/>
      <c r="OJL4586" s="151"/>
      <c r="OJM4586" s="151"/>
      <c r="OJN4586" s="151"/>
      <c r="OJO4586" s="151"/>
      <c r="OJP4586" s="151"/>
      <c r="OJQ4586" s="151"/>
      <c r="OJR4586" s="151"/>
      <c r="OJS4586" s="151"/>
      <c r="OJT4586" s="151"/>
      <c r="OJU4586" s="151"/>
      <c r="OJV4586" s="151"/>
      <c r="OJW4586" s="151"/>
      <c r="OJX4586" s="151"/>
      <c r="OJY4586" s="151"/>
      <c r="OJZ4586" s="151"/>
      <c r="OKA4586" s="151"/>
      <c r="OKB4586" s="151"/>
      <c r="OKC4586" s="151"/>
      <c r="OKD4586" s="151"/>
      <c r="OKE4586" s="151"/>
      <c r="OKF4586" s="151"/>
      <c r="OKG4586" s="151"/>
      <c r="OKH4586" s="151"/>
      <c r="OKI4586" s="151"/>
      <c r="OKJ4586" s="151"/>
      <c r="OKK4586" s="151"/>
      <c r="OKL4586" s="151"/>
      <c r="OKM4586" s="151"/>
      <c r="OKN4586" s="151"/>
      <c r="OKO4586" s="151"/>
      <c r="OKP4586" s="151"/>
      <c r="OKQ4586" s="151"/>
      <c r="OKR4586" s="151"/>
      <c r="OKS4586" s="151"/>
      <c r="OKT4586" s="151"/>
      <c r="OKU4586" s="151"/>
      <c r="OKV4586" s="151"/>
      <c r="OKW4586" s="151"/>
      <c r="OKX4586" s="151"/>
      <c r="OKY4586" s="151"/>
      <c r="OKZ4586" s="151"/>
      <c r="OLA4586" s="151"/>
      <c r="OLB4586" s="151"/>
      <c r="OLC4586" s="151"/>
      <c r="OLD4586" s="151"/>
      <c r="OLE4586" s="151"/>
      <c r="OLF4586" s="151"/>
      <c r="OLG4586" s="151"/>
      <c r="OLH4586" s="151"/>
      <c r="OLI4586" s="151"/>
      <c r="OLJ4586" s="151"/>
      <c r="OLK4586" s="151"/>
      <c r="OLL4586" s="151"/>
      <c r="OLM4586" s="151"/>
      <c r="OLN4586" s="151"/>
      <c r="OLO4586" s="151"/>
      <c r="OLP4586" s="151"/>
      <c r="OLQ4586" s="151"/>
      <c r="OLR4586" s="151"/>
      <c r="OLS4586" s="151"/>
      <c r="OLT4586" s="151"/>
      <c r="OLU4586" s="151"/>
      <c r="OLV4586" s="151"/>
      <c r="OLW4586" s="151"/>
      <c r="OLX4586" s="151"/>
      <c r="OLY4586" s="151"/>
      <c r="OLZ4586" s="151"/>
      <c r="OMA4586" s="151"/>
      <c r="OMB4586" s="151"/>
      <c r="OMC4586" s="151"/>
      <c r="OMD4586" s="151"/>
      <c r="OME4586" s="151"/>
      <c r="OMF4586" s="151"/>
      <c r="OMG4586" s="151"/>
      <c r="OMH4586" s="151"/>
      <c r="OMI4586" s="151"/>
      <c r="OMJ4586" s="151"/>
      <c r="OMK4586" s="151"/>
      <c r="OML4586" s="151"/>
      <c r="OMM4586" s="151"/>
      <c r="OMN4586" s="151"/>
      <c r="OMO4586" s="151"/>
      <c r="OMP4586" s="151"/>
      <c r="OMQ4586" s="151"/>
      <c r="OMR4586" s="151"/>
      <c r="OMS4586" s="151"/>
      <c r="OMT4586" s="151"/>
      <c r="OMU4586" s="151"/>
      <c r="OMV4586" s="151"/>
      <c r="OMW4586" s="151"/>
      <c r="OMX4586" s="151"/>
      <c r="OMY4586" s="151"/>
      <c r="OMZ4586" s="151"/>
      <c r="ONA4586" s="151"/>
      <c r="ONB4586" s="151"/>
      <c r="ONC4586" s="151"/>
      <c r="OND4586" s="151"/>
      <c r="ONE4586" s="151"/>
      <c r="ONF4586" s="151"/>
      <c r="ONG4586" s="151"/>
      <c r="ONH4586" s="151"/>
      <c r="ONI4586" s="151"/>
      <c r="ONJ4586" s="151"/>
      <c r="ONK4586" s="151"/>
      <c r="ONL4586" s="151"/>
      <c r="ONM4586" s="151"/>
      <c r="ONN4586" s="151"/>
      <c r="ONO4586" s="151"/>
      <c r="ONP4586" s="151"/>
      <c r="ONQ4586" s="151"/>
      <c r="ONR4586" s="151"/>
      <c r="ONS4586" s="151"/>
      <c r="ONT4586" s="151"/>
      <c r="ONU4586" s="151"/>
      <c r="ONV4586" s="151"/>
      <c r="ONW4586" s="151"/>
      <c r="ONX4586" s="151"/>
      <c r="ONY4586" s="151"/>
      <c r="ONZ4586" s="151"/>
      <c r="OOA4586" s="151"/>
      <c r="OOB4586" s="151"/>
      <c r="OOC4586" s="151"/>
      <c r="OOD4586" s="151"/>
      <c r="OOE4586" s="151"/>
      <c r="OOF4586" s="151"/>
      <c r="OOG4586" s="151"/>
      <c r="OOH4586" s="151"/>
      <c r="OOI4586" s="151"/>
      <c r="OOJ4586" s="151"/>
      <c r="OOK4586" s="151"/>
      <c r="OOL4586" s="151"/>
      <c r="OOM4586" s="151"/>
      <c r="OON4586" s="151"/>
      <c r="OOO4586" s="151"/>
      <c r="OOP4586" s="151"/>
      <c r="OOQ4586" s="151"/>
      <c r="OOR4586" s="151"/>
      <c r="OOS4586" s="151"/>
      <c r="OOT4586" s="151"/>
      <c r="OOU4586" s="151"/>
      <c r="OOV4586" s="151"/>
      <c r="OOW4586" s="151"/>
      <c r="OOX4586" s="151"/>
      <c r="OOY4586" s="151"/>
      <c r="OOZ4586" s="151"/>
      <c r="OPA4586" s="151"/>
      <c r="OPB4586" s="151"/>
      <c r="OPC4586" s="151"/>
      <c r="OPD4586" s="151"/>
      <c r="OPE4586" s="151"/>
      <c r="OPF4586" s="151"/>
      <c r="OPG4586" s="151"/>
      <c r="OPH4586" s="151"/>
      <c r="OPI4586" s="151"/>
      <c r="OPJ4586" s="151"/>
      <c r="OPK4586" s="151"/>
      <c r="OPL4586" s="151"/>
      <c r="OPM4586" s="151"/>
      <c r="OPN4586" s="151"/>
      <c r="OPO4586" s="151"/>
      <c r="OPP4586" s="151"/>
      <c r="OPQ4586" s="151"/>
      <c r="OPR4586" s="151"/>
      <c r="OPS4586" s="151"/>
      <c r="OPT4586" s="151"/>
      <c r="OPU4586" s="151"/>
      <c r="OPV4586" s="151"/>
      <c r="OPW4586" s="151"/>
      <c r="OPX4586" s="151"/>
      <c r="OPY4586" s="151"/>
      <c r="OPZ4586" s="151"/>
      <c r="OQA4586" s="151"/>
      <c r="OQB4586" s="151"/>
      <c r="OQC4586" s="151"/>
      <c r="OQD4586" s="151"/>
      <c r="OQE4586" s="151"/>
      <c r="OQF4586" s="151"/>
      <c r="OQG4586" s="151"/>
      <c r="OQH4586" s="151"/>
      <c r="OQI4586" s="151"/>
      <c r="OQJ4586" s="151"/>
      <c r="OQK4586" s="151"/>
      <c r="OQL4586" s="151"/>
      <c r="OQM4586" s="151"/>
      <c r="OQN4586" s="151"/>
      <c r="OQO4586" s="151"/>
      <c r="OQP4586" s="151"/>
      <c r="OQQ4586" s="151"/>
      <c r="OQR4586" s="151"/>
      <c r="OQS4586" s="151"/>
      <c r="OQT4586" s="151"/>
      <c r="OQU4586" s="151"/>
      <c r="OQV4586" s="151"/>
      <c r="OQW4586" s="151"/>
      <c r="OQX4586" s="151"/>
      <c r="OQY4586" s="151"/>
      <c r="OQZ4586" s="151"/>
      <c r="ORA4586" s="151"/>
      <c r="ORB4586" s="151"/>
      <c r="ORC4586" s="151"/>
      <c r="ORD4586" s="151"/>
      <c r="ORE4586" s="151"/>
      <c r="ORF4586" s="151"/>
      <c r="ORG4586" s="151"/>
      <c r="ORH4586" s="151"/>
      <c r="ORI4586" s="151"/>
      <c r="ORJ4586" s="151"/>
      <c r="ORK4586" s="151"/>
      <c r="ORL4586" s="151"/>
      <c r="ORM4586" s="151"/>
      <c r="ORN4586" s="151"/>
      <c r="ORO4586" s="151"/>
      <c r="ORP4586" s="151"/>
      <c r="ORQ4586" s="151"/>
      <c r="ORR4586" s="151"/>
      <c r="ORS4586" s="151"/>
      <c r="ORT4586" s="151"/>
      <c r="ORU4586" s="151"/>
      <c r="ORV4586" s="151"/>
      <c r="ORW4586" s="151"/>
      <c r="ORX4586" s="151"/>
      <c r="ORY4586" s="151"/>
      <c r="ORZ4586" s="151"/>
      <c r="OSA4586" s="151"/>
      <c r="OSB4586" s="151"/>
      <c r="OSC4586" s="151"/>
      <c r="OSD4586" s="151"/>
      <c r="OSE4586" s="151"/>
      <c r="OSF4586" s="151"/>
      <c r="OSG4586" s="151"/>
      <c r="OSH4586" s="151"/>
      <c r="OSI4586" s="151"/>
      <c r="OSJ4586" s="151"/>
      <c r="OSK4586" s="151"/>
      <c r="OSL4586" s="151"/>
      <c r="OSM4586" s="151"/>
      <c r="OSN4586" s="151"/>
      <c r="OSO4586" s="151"/>
      <c r="OSP4586" s="151"/>
      <c r="OSQ4586" s="151"/>
      <c r="OSR4586" s="151"/>
      <c r="OSS4586" s="151"/>
      <c r="OST4586" s="151"/>
      <c r="OSU4586" s="151"/>
      <c r="OSV4586" s="151"/>
      <c r="OSW4586" s="151"/>
      <c r="OSX4586" s="151"/>
      <c r="OSY4586" s="151"/>
      <c r="OSZ4586" s="151"/>
      <c r="OTA4586" s="151"/>
      <c r="OTB4586" s="151"/>
      <c r="OTC4586" s="151"/>
      <c r="OTD4586" s="151"/>
      <c r="OTE4586" s="151"/>
      <c r="OTF4586" s="151"/>
      <c r="OTG4586" s="151"/>
      <c r="OTH4586" s="151"/>
      <c r="OTI4586" s="151"/>
      <c r="OTJ4586" s="151"/>
      <c r="OTK4586" s="151"/>
      <c r="OTL4586" s="151"/>
      <c r="OTM4586" s="151"/>
      <c r="OTN4586" s="151"/>
      <c r="OTO4586" s="151"/>
      <c r="OTP4586" s="151"/>
      <c r="OTQ4586" s="151"/>
      <c r="OTR4586" s="151"/>
      <c r="OTS4586" s="151"/>
      <c r="OTT4586" s="151"/>
      <c r="OTU4586" s="151"/>
      <c r="OTV4586" s="151"/>
      <c r="OTW4586" s="151"/>
      <c r="OTX4586" s="151"/>
      <c r="OTY4586" s="151"/>
      <c r="OTZ4586" s="151"/>
      <c r="OUA4586" s="151"/>
      <c r="OUB4586" s="151"/>
      <c r="OUC4586" s="151"/>
      <c r="OUD4586" s="151"/>
      <c r="OUE4586" s="151"/>
      <c r="OUF4586" s="151"/>
      <c r="OUG4586" s="151"/>
      <c r="OUH4586" s="151"/>
      <c r="OUI4586" s="151"/>
      <c r="OUJ4586" s="151"/>
      <c r="OUK4586" s="151"/>
      <c r="OUL4586" s="151"/>
      <c r="OUM4586" s="151"/>
      <c r="OUN4586" s="151"/>
      <c r="OUO4586" s="151"/>
      <c r="OUP4586" s="151"/>
      <c r="OUQ4586" s="151"/>
      <c r="OUR4586" s="151"/>
      <c r="OUS4586" s="151"/>
      <c r="OUT4586" s="151"/>
      <c r="OUU4586" s="151"/>
      <c r="OUV4586" s="151"/>
      <c r="OUW4586" s="151"/>
      <c r="OUX4586" s="151"/>
      <c r="OUY4586" s="151"/>
      <c r="OUZ4586" s="151"/>
      <c r="OVA4586" s="151"/>
      <c r="OVB4586" s="151"/>
      <c r="OVC4586" s="151"/>
      <c r="OVD4586" s="151"/>
      <c r="OVE4586" s="151"/>
      <c r="OVF4586" s="151"/>
      <c r="OVG4586" s="151"/>
      <c r="OVH4586" s="151"/>
      <c r="OVI4586" s="151"/>
      <c r="OVJ4586" s="151"/>
      <c r="OVK4586" s="151"/>
      <c r="OVL4586" s="151"/>
      <c r="OVM4586" s="151"/>
      <c r="OVN4586" s="151"/>
      <c r="OVO4586" s="151"/>
      <c r="OVP4586" s="151"/>
      <c r="OVQ4586" s="151"/>
      <c r="OVR4586" s="151"/>
      <c r="OVS4586" s="151"/>
      <c r="OVT4586" s="151"/>
      <c r="OVU4586" s="151"/>
      <c r="OVV4586" s="151"/>
      <c r="OVW4586" s="151"/>
      <c r="OVX4586" s="151"/>
      <c r="OVY4586" s="151"/>
      <c r="OVZ4586" s="151"/>
      <c r="OWA4586" s="151"/>
      <c r="OWB4586" s="151"/>
      <c r="OWC4586" s="151"/>
      <c r="OWD4586" s="151"/>
      <c r="OWE4586" s="151"/>
      <c r="OWF4586" s="151"/>
      <c r="OWG4586" s="151"/>
      <c r="OWH4586" s="151"/>
      <c r="OWI4586" s="151"/>
      <c r="OWJ4586" s="151"/>
      <c r="OWK4586" s="151"/>
      <c r="OWL4586" s="151"/>
      <c r="OWM4586" s="151"/>
      <c r="OWN4586" s="151"/>
      <c r="OWO4586" s="151"/>
      <c r="OWP4586" s="151"/>
      <c r="OWQ4586" s="151"/>
      <c r="OWR4586" s="151"/>
      <c r="OWS4586" s="151"/>
      <c r="OWT4586" s="151"/>
      <c r="OWU4586" s="151"/>
      <c r="OWV4586" s="151"/>
      <c r="OWW4586" s="151"/>
      <c r="OWX4586" s="151"/>
      <c r="OWY4586" s="151"/>
      <c r="OWZ4586" s="151"/>
      <c r="OXA4586" s="151"/>
      <c r="OXB4586" s="151"/>
      <c r="OXC4586" s="151"/>
      <c r="OXD4586" s="151"/>
      <c r="OXE4586" s="151"/>
      <c r="OXF4586" s="151"/>
      <c r="OXG4586" s="151"/>
      <c r="OXH4586" s="151"/>
      <c r="OXI4586" s="151"/>
      <c r="OXJ4586" s="151"/>
      <c r="OXK4586" s="151"/>
      <c r="OXL4586" s="151"/>
      <c r="OXM4586" s="151"/>
      <c r="OXN4586" s="151"/>
      <c r="OXO4586" s="151"/>
      <c r="OXP4586" s="151"/>
      <c r="OXQ4586" s="151"/>
      <c r="OXR4586" s="151"/>
      <c r="OXS4586" s="151"/>
      <c r="OXT4586" s="151"/>
      <c r="OXU4586" s="151"/>
      <c r="OXV4586" s="151"/>
      <c r="OXW4586" s="151"/>
      <c r="OXX4586" s="151"/>
      <c r="OXY4586" s="151"/>
      <c r="OXZ4586" s="151"/>
      <c r="OYA4586" s="151"/>
      <c r="OYB4586" s="151"/>
      <c r="OYC4586" s="151"/>
      <c r="OYD4586" s="151"/>
      <c r="OYE4586" s="151"/>
      <c r="OYF4586" s="151"/>
      <c r="OYG4586" s="151"/>
      <c r="OYH4586" s="151"/>
      <c r="OYI4586" s="151"/>
      <c r="OYJ4586" s="151"/>
      <c r="OYK4586" s="151"/>
      <c r="OYL4586" s="151"/>
      <c r="OYM4586" s="151"/>
      <c r="OYN4586" s="151"/>
      <c r="OYO4586" s="151"/>
      <c r="OYP4586" s="151"/>
      <c r="OYQ4586" s="151"/>
      <c r="OYR4586" s="151"/>
      <c r="OYS4586" s="151"/>
      <c r="OYT4586" s="151"/>
      <c r="OYU4586" s="151"/>
      <c r="OYV4586" s="151"/>
      <c r="OYW4586" s="151"/>
      <c r="OYX4586" s="151"/>
      <c r="OYY4586" s="151"/>
      <c r="OYZ4586" s="151"/>
      <c r="OZA4586" s="151"/>
      <c r="OZB4586" s="151"/>
      <c r="OZC4586" s="151"/>
      <c r="OZD4586" s="151"/>
      <c r="OZE4586" s="151"/>
      <c r="OZF4586" s="151"/>
      <c r="OZG4586" s="151"/>
      <c r="OZH4586" s="151"/>
      <c r="OZI4586" s="151"/>
      <c r="OZJ4586" s="151"/>
      <c r="OZK4586" s="151"/>
      <c r="OZL4586" s="151"/>
      <c r="OZM4586" s="151"/>
      <c r="OZN4586" s="151"/>
      <c r="OZO4586" s="151"/>
      <c r="OZP4586" s="151"/>
      <c r="OZQ4586" s="151"/>
      <c r="OZR4586" s="151"/>
      <c r="OZS4586" s="151"/>
      <c r="OZT4586" s="151"/>
      <c r="OZU4586" s="151"/>
      <c r="OZV4586" s="151"/>
      <c r="OZW4586" s="151"/>
      <c r="OZX4586" s="151"/>
      <c r="OZY4586" s="151"/>
      <c r="OZZ4586" s="151"/>
      <c r="PAA4586" s="151"/>
      <c r="PAB4586" s="151"/>
      <c r="PAC4586" s="151"/>
      <c r="PAD4586" s="151"/>
      <c r="PAE4586" s="151"/>
      <c r="PAF4586" s="151"/>
      <c r="PAG4586" s="151"/>
      <c r="PAH4586" s="151"/>
      <c r="PAI4586" s="151"/>
      <c r="PAJ4586" s="151"/>
      <c r="PAK4586" s="151"/>
      <c r="PAL4586" s="151"/>
      <c r="PAM4586" s="151"/>
      <c r="PAN4586" s="151"/>
      <c r="PAO4586" s="151"/>
      <c r="PAP4586" s="151"/>
      <c r="PAQ4586" s="151"/>
      <c r="PAR4586" s="151"/>
      <c r="PAS4586" s="151"/>
      <c r="PAT4586" s="151"/>
      <c r="PAU4586" s="151"/>
      <c r="PAV4586" s="151"/>
      <c r="PAW4586" s="151"/>
      <c r="PAX4586" s="151"/>
      <c r="PAY4586" s="151"/>
      <c r="PAZ4586" s="151"/>
      <c r="PBA4586" s="151"/>
      <c r="PBB4586" s="151"/>
      <c r="PBC4586" s="151"/>
      <c r="PBD4586" s="151"/>
      <c r="PBE4586" s="151"/>
      <c r="PBF4586" s="151"/>
      <c r="PBG4586" s="151"/>
      <c r="PBH4586" s="151"/>
      <c r="PBI4586" s="151"/>
      <c r="PBJ4586" s="151"/>
      <c r="PBK4586" s="151"/>
      <c r="PBL4586" s="151"/>
      <c r="PBM4586" s="151"/>
      <c r="PBN4586" s="151"/>
      <c r="PBO4586" s="151"/>
      <c r="PBP4586" s="151"/>
      <c r="PBQ4586" s="151"/>
      <c r="PBR4586" s="151"/>
      <c r="PBS4586" s="151"/>
      <c r="PBT4586" s="151"/>
      <c r="PBU4586" s="151"/>
      <c r="PBV4586" s="151"/>
      <c r="PBW4586" s="151"/>
      <c r="PBX4586" s="151"/>
      <c r="PBY4586" s="151"/>
      <c r="PBZ4586" s="151"/>
      <c r="PCA4586" s="151"/>
      <c r="PCB4586" s="151"/>
      <c r="PCC4586" s="151"/>
      <c r="PCD4586" s="151"/>
      <c r="PCE4586" s="151"/>
      <c r="PCF4586" s="151"/>
      <c r="PCG4586" s="151"/>
      <c r="PCH4586" s="151"/>
      <c r="PCI4586" s="151"/>
      <c r="PCJ4586" s="151"/>
      <c r="PCK4586" s="151"/>
      <c r="PCL4586" s="151"/>
      <c r="PCM4586" s="151"/>
      <c r="PCN4586" s="151"/>
      <c r="PCO4586" s="151"/>
      <c r="PCP4586" s="151"/>
      <c r="PCQ4586" s="151"/>
      <c r="PCR4586" s="151"/>
      <c r="PCS4586" s="151"/>
      <c r="PCT4586" s="151"/>
      <c r="PCU4586" s="151"/>
      <c r="PCV4586" s="151"/>
      <c r="PCW4586" s="151"/>
      <c r="PCX4586" s="151"/>
      <c r="PCY4586" s="151"/>
      <c r="PCZ4586" s="151"/>
      <c r="PDA4586" s="151"/>
      <c r="PDB4586" s="151"/>
      <c r="PDC4586" s="151"/>
      <c r="PDD4586" s="151"/>
      <c r="PDE4586" s="151"/>
      <c r="PDF4586" s="151"/>
      <c r="PDG4586" s="151"/>
      <c r="PDH4586" s="151"/>
      <c r="PDI4586" s="151"/>
      <c r="PDJ4586" s="151"/>
      <c r="PDK4586" s="151"/>
      <c r="PDL4586" s="151"/>
      <c r="PDM4586" s="151"/>
      <c r="PDN4586" s="151"/>
      <c r="PDO4586" s="151"/>
      <c r="PDP4586" s="151"/>
      <c r="PDQ4586" s="151"/>
      <c r="PDR4586" s="151"/>
      <c r="PDS4586" s="151"/>
      <c r="PDT4586" s="151"/>
      <c r="PDU4586" s="151"/>
      <c r="PDV4586" s="151"/>
      <c r="PDW4586" s="151"/>
      <c r="PDX4586" s="151"/>
      <c r="PDY4586" s="151"/>
      <c r="PDZ4586" s="151"/>
      <c r="PEA4586" s="151"/>
      <c r="PEB4586" s="151"/>
      <c r="PEC4586" s="151"/>
      <c r="PED4586" s="151"/>
      <c r="PEE4586" s="151"/>
      <c r="PEF4586" s="151"/>
      <c r="PEG4586" s="151"/>
      <c r="PEH4586" s="151"/>
      <c r="PEI4586" s="151"/>
      <c r="PEJ4586" s="151"/>
      <c r="PEK4586" s="151"/>
      <c r="PEL4586" s="151"/>
      <c r="PEM4586" s="151"/>
      <c r="PEN4586" s="151"/>
      <c r="PEO4586" s="151"/>
      <c r="PEP4586" s="151"/>
      <c r="PEQ4586" s="151"/>
      <c r="PER4586" s="151"/>
      <c r="PES4586" s="151"/>
      <c r="PET4586" s="151"/>
      <c r="PEU4586" s="151"/>
      <c r="PEV4586" s="151"/>
      <c r="PEW4586" s="151"/>
      <c r="PEX4586" s="151"/>
      <c r="PEY4586" s="151"/>
      <c r="PEZ4586" s="151"/>
      <c r="PFA4586" s="151"/>
      <c r="PFB4586" s="151"/>
      <c r="PFC4586" s="151"/>
      <c r="PFD4586" s="151"/>
      <c r="PFE4586" s="151"/>
      <c r="PFF4586" s="151"/>
      <c r="PFG4586" s="151"/>
      <c r="PFH4586" s="151"/>
      <c r="PFI4586" s="151"/>
      <c r="PFJ4586" s="151"/>
      <c r="PFK4586" s="151"/>
      <c r="PFL4586" s="151"/>
      <c r="PFM4586" s="151"/>
      <c r="PFN4586" s="151"/>
      <c r="PFO4586" s="151"/>
      <c r="PFP4586" s="151"/>
      <c r="PFQ4586" s="151"/>
      <c r="PFR4586" s="151"/>
      <c r="PFS4586" s="151"/>
      <c r="PFT4586" s="151"/>
      <c r="PFU4586" s="151"/>
      <c r="PFV4586" s="151"/>
      <c r="PFW4586" s="151"/>
      <c r="PFX4586" s="151"/>
      <c r="PFY4586" s="151"/>
      <c r="PFZ4586" s="151"/>
      <c r="PGA4586" s="151"/>
      <c r="PGB4586" s="151"/>
      <c r="PGC4586" s="151"/>
      <c r="PGD4586" s="151"/>
      <c r="PGE4586" s="151"/>
      <c r="PGF4586" s="151"/>
      <c r="PGG4586" s="151"/>
      <c r="PGH4586" s="151"/>
      <c r="PGI4586" s="151"/>
      <c r="PGJ4586" s="151"/>
      <c r="PGK4586" s="151"/>
      <c r="PGL4586" s="151"/>
      <c r="PGM4586" s="151"/>
      <c r="PGN4586" s="151"/>
      <c r="PGO4586" s="151"/>
      <c r="PGP4586" s="151"/>
      <c r="PGQ4586" s="151"/>
      <c r="PGR4586" s="151"/>
      <c r="PGS4586" s="151"/>
      <c r="PGT4586" s="151"/>
      <c r="PGU4586" s="151"/>
      <c r="PGV4586" s="151"/>
      <c r="PGW4586" s="151"/>
      <c r="PGX4586" s="151"/>
      <c r="PGY4586" s="151"/>
      <c r="PGZ4586" s="151"/>
      <c r="PHA4586" s="151"/>
      <c r="PHB4586" s="151"/>
      <c r="PHC4586" s="151"/>
      <c r="PHD4586" s="151"/>
      <c r="PHE4586" s="151"/>
      <c r="PHF4586" s="151"/>
      <c r="PHG4586" s="151"/>
      <c r="PHH4586" s="151"/>
      <c r="PHI4586" s="151"/>
      <c r="PHJ4586" s="151"/>
      <c r="PHK4586" s="151"/>
      <c r="PHL4586" s="151"/>
      <c r="PHM4586" s="151"/>
      <c r="PHN4586" s="151"/>
      <c r="PHO4586" s="151"/>
      <c r="PHP4586" s="151"/>
      <c r="PHQ4586" s="151"/>
      <c r="PHR4586" s="151"/>
      <c r="PHS4586" s="151"/>
      <c r="PHT4586" s="151"/>
      <c r="PHU4586" s="151"/>
      <c r="PHV4586" s="151"/>
      <c r="PHW4586" s="151"/>
      <c r="PHX4586" s="151"/>
      <c r="PHY4586" s="151"/>
      <c r="PHZ4586" s="151"/>
      <c r="PIA4586" s="151"/>
      <c r="PIB4586" s="151"/>
      <c r="PIC4586" s="151"/>
      <c r="PID4586" s="151"/>
      <c r="PIE4586" s="151"/>
      <c r="PIF4586" s="151"/>
      <c r="PIG4586" s="151"/>
      <c r="PIH4586" s="151"/>
      <c r="PII4586" s="151"/>
      <c r="PIJ4586" s="151"/>
      <c r="PIK4586" s="151"/>
      <c r="PIL4586" s="151"/>
      <c r="PIM4586" s="151"/>
      <c r="PIN4586" s="151"/>
      <c r="PIO4586" s="151"/>
      <c r="PIP4586" s="151"/>
      <c r="PIQ4586" s="151"/>
      <c r="PIR4586" s="151"/>
      <c r="PIS4586" s="151"/>
      <c r="PIT4586" s="151"/>
      <c r="PIU4586" s="151"/>
      <c r="PIV4586" s="151"/>
      <c r="PIW4586" s="151"/>
      <c r="PIX4586" s="151"/>
      <c r="PIY4586" s="151"/>
      <c r="PIZ4586" s="151"/>
      <c r="PJA4586" s="151"/>
      <c r="PJB4586" s="151"/>
      <c r="PJC4586" s="151"/>
      <c r="PJD4586" s="151"/>
      <c r="PJE4586" s="151"/>
      <c r="PJF4586" s="151"/>
      <c r="PJG4586" s="151"/>
      <c r="PJH4586" s="151"/>
      <c r="PJI4586" s="151"/>
      <c r="PJJ4586" s="151"/>
      <c r="PJK4586" s="151"/>
      <c r="PJL4586" s="151"/>
      <c r="PJM4586" s="151"/>
      <c r="PJN4586" s="151"/>
      <c r="PJO4586" s="151"/>
      <c r="PJP4586" s="151"/>
      <c r="PJQ4586" s="151"/>
      <c r="PJR4586" s="151"/>
      <c r="PJS4586" s="151"/>
      <c r="PJT4586" s="151"/>
      <c r="PJU4586" s="151"/>
      <c r="PJV4586" s="151"/>
      <c r="PJW4586" s="151"/>
      <c r="PJX4586" s="151"/>
      <c r="PJY4586" s="151"/>
      <c r="PJZ4586" s="151"/>
      <c r="PKA4586" s="151"/>
      <c r="PKB4586" s="151"/>
      <c r="PKC4586" s="151"/>
      <c r="PKD4586" s="151"/>
      <c r="PKE4586" s="151"/>
      <c r="PKF4586" s="151"/>
      <c r="PKG4586" s="151"/>
      <c r="PKH4586" s="151"/>
      <c r="PKI4586" s="151"/>
      <c r="PKJ4586" s="151"/>
      <c r="PKK4586" s="151"/>
      <c r="PKL4586" s="151"/>
      <c r="PKM4586" s="151"/>
      <c r="PKN4586" s="151"/>
      <c r="PKO4586" s="151"/>
      <c r="PKP4586" s="151"/>
      <c r="PKQ4586" s="151"/>
      <c r="PKR4586" s="151"/>
      <c r="PKS4586" s="151"/>
      <c r="PKT4586" s="151"/>
      <c r="PKU4586" s="151"/>
      <c r="PKV4586" s="151"/>
      <c r="PKW4586" s="151"/>
      <c r="PKX4586" s="151"/>
      <c r="PKY4586" s="151"/>
      <c r="PKZ4586" s="151"/>
      <c r="PLA4586" s="151"/>
      <c r="PLB4586" s="151"/>
      <c r="PLC4586" s="151"/>
      <c r="PLD4586" s="151"/>
      <c r="PLE4586" s="151"/>
      <c r="PLF4586" s="151"/>
      <c r="PLG4586" s="151"/>
      <c r="PLH4586" s="151"/>
      <c r="PLI4586" s="151"/>
      <c r="PLJ4586" s="151"/>
      <c r="PLK4586" s="151"/>
      <c r="PLL4586" s="151"/>
      <c r="PLM4586" s="151"/>
      <c r="PLN4586" s="151"/>
      <c r="PLO4586" s="151"/>
      <c r="PLP4586" s="151"/>
      <c r="PLQ4586" s="151"/>
      <c r="PLR4586" s="151"/>
      <c r="PLS4586" s="151"/>
      <c r="PLT4586" s="151"/>
      <c r="PLU4586" s="151"/>
      <c r="PLV4586" s="151"/>
      <c r="PLW4586" s="151"/>
      <c r="PLX4586" s="151"/>
      <c r="PLY4586" s="151"/>
      <c r="PLZ4586" s="151"/>
      <c r="PMA4586" s="151"/>
      <c r="PMB4586" s="151"/>
      <c r="PMC4586" s="151"/>
      <c r="PMD4586" s="151"/>
      <c r="PME4586" s="151"/>
      <c r="PMF4586" s="151"/>
      <c r="PMG4586" s="151"/>
      <c r="PMH4586" s="151"/>
      <c r="PMI4586" s="151"/>
      <c r="PMJ4586" s="151"/>
      <c r="PMK4586" s="151"/>
      <c r="PML4586" s="151"/>
      <c r="PMM4586" s="151"/>
      <c r="PMN4586" s="151"/>
      <c r="PMO4586" s="151"/>
      <c r="PMP4586" s="151"/>
      <c r="PMQ4586" s="151"/>
      <c r="PMR4586" s="151"/>
      <c r="PMS4586" s="151"/>
      <c r="PMT4586" s="151"/>
      <c r="PMU4586" s="151"/>
      <c r="PMV4586" s="151"/>
      <c r="PMW4586" s="151"/>
      <c r="PMX4586" s="151"/>
      <c r="PMY4586" s="151"/>
      <c r="PMZ4586" s="151"/>
      <c r="PNA4586" s="151"/>
      <c r="PNB4586" s="151"/>
      <c r="PNC4586" s="151"/>
      <c r="PND4586" s="151"/>
      <c r="PNE4586" s="151"/>
      <c r="PNF4586" s="151"/>
      <c r="PNG4586" s="151"/>
      <c r="PNH4586" s="151"/>
      <c r="PNI4586" s="151"/>
      <c r="PNJ4586" s="151"/>
      <c r="PNK4586" s="151"/>
      <c r="PNL4586" s="151"/>
      <c r="PNM4586" s="151"/>
      <c r="PNN4586" s="151"/>
      <c r="PNO4586" s="151"/>
      <c r="PNP4586" s="151"/>
      <c r="PNQ4586" s="151"/>
      <c r="PNR4586" s="151"/>
      <c r="PNS4586" s="151"/>
      <c r="PNT4586" s="151"/>
      <c r="PNU4586" s="151"/>
      <c r="PNV4586" s="151"/>
      <c r="PNW4586" s="151"/>
      <c r="PNX4586" s="151"/>
      <c r="PNY4586" s="151"/>
      <c r="PNZ4586" s="151"/>
      <c r="POA4586" s="151"/>
      <c r="POB4586" s="151"/>
      <c r="POC4586" s="151"/>
      <c r="POD4586" s="151"/>
      <c r="POE4586" s="151"/>
      <c r="POF4586" s="151"/>
      <c r="POG4586" s="151"/>
      <c r="POH4586" s="151"/>
      <c r="POI4586" s="151"/>
      <c r="POJ4586" s="151"/>
      <c r="POK4586" s="151"/>
      <c r="POL4586" s="151"/>
      <c r="POM4586" s="151"/>
      <c r="PON4586" s="151"/>
      <c r="POO4586" s="151"/>
      <c r="POP4586" s="151"/>
      <c r="POQ4586" s="151"/>
      <c r="POR4586" s="151"/>
      <c r="POS4586" s="151"/>
      <c r="POT4586" s="151"/>
      <c r="POU4586" s="151"/>
      <c r="POV4586" s="151"/>
      <c r="POW4586" s="151"/>
      <c r="POX4586" s="151"/>
      <c r="POY4586" s="151"/>
      <c r="POZ4586" s="151"/>
      <c r="PPA4586" s="151"/>
      <c r="PPB4586" s="151"/>
      <c r="PPC4586" s="151"/>
      <c r="PPD4586" s="151"/>
      <c r="PPE4586" s="151"/>
      <c r="PPF4586" s="151"/>
      <c r="PPG4586" s="151"/>
      <c r="PPH4586" s="151"/>
      <c r="PPI4586" s="151"/>
      <c r="PPJ4586" s="151"/>
      <c r="PPK4586" s="151"/>
      <c r="PPL4586" s="151"/>
      <c r="PPM4586" s="151"/>
      <c r="PPN4586" s="151"/>
      <c r="PPO4586" s="151"/>
      <c r="PPP4586" s="151"/>
      <c r="PPQ4586" s="151"/>
      <c r="PPR4586" s="151"/>
      <c r="PPS4586" s="151"/>
      <c r="PPT4586" s="151"/>
      <c r="PPU4586" s="151"/>
      <c r="PPV4586" s="151"/>
      <c r="PPW4586" s="151"/>
      <c r="PPX4586" s="151"/>
      <c r="PPY4586" s="151"/>
      <c r="PPZ4586" s="151"/>
      <c r="PQA4586" s="151"/>
      <c r="PQB4586" s="151"/>
      <c r="PQC4586" s="151"/>
      <c r="PQD4586" s="151"/>
      <c r="PQE4586" s="151"/>
      <c r="PQF4586" s="151"/>
      <c r="PQG4586" s="151"/>
      <c r="PQH4586" s="151"/>
      <c r="PQI4586" s="151"/>
      <c r="PQJ4586" s="151"/>
      <c r="PQK4586" s="151"/>
      <c r="PQL4586" s="151"/>
      <c r="PQM4586" s="151"/>
      <c r="PQN4586" s="151"/>
      <c r="PQO4586" s="151"/>
      <c r="PQP4586" s="151"/>
      <c r="PQQ4586" s="151"/>
      <c r="PQR4586" s="151"/>
      <c r="PQS4586" s="151"/>
      <c r="PQT4586" s="151"/>
      <c r="PQU4586" s="151"/>
      <c r="PQV4586" s="151"/>
      <c r="PQW4586" s="151"/>
      <c r="PQX4586" s="151"/>
      <c r="PQY4586" s="151"/>
      <c r="PQZ4586" s="151"/>
      <c r="PRA4586" s="151"/>
      <c r="PRB4586" s="151"/>
      <c r="PRC4586" s="151"/>
      <c r="PRD4586" s="151"/>
      <c r="PRE4586" s="151"/>
      <c r="PRF4586" s="151"/>
      <c r="PRG4586" s="151"/>
      <c r="PRH4586" s="151"/>
      <c r="PRI4586" s="151"/>
      <c r="PRJ4586" s="151"/>
      <c r="PRK4586" s="151"/>
      <c r="PRL4586" s="151"/>
      <c r="PRM4586" s="151"/>
      <c r="PRN4586" s="151"/>
      <c r="PRO4586" s="151"/>
      <c r="PRP4586" s="151"/>
      <c r="PRQ4586" s="151"/>
      <c r="PRR4586" s="151"/>
      <c r="PRS4586" s="151"/>
      <c r="PRT4586" s="151"/>
      <c r="PRU4586" s="151"/>
      <c r="PRV4586" s="151"/>
      <c r="PRW4586" s="151"/>
      <c r="PRX4586" s="151"/>
      <c r="PRY4586" s="151"/>
      <c r="PRZ4586" s="151"/>
      <c r="PSA4586" s="151"/>
      <c r="PSB4586" s="151"/>
      <c r="PSC4586" s="151"/>
      <c r="PSD4586" s="151"/>
      <c r="PSE4586" s="151"/>
      <c r="PSF4586" s="151"/>
      <c r="PSG4586" s="151"/>
      <c r="PSH4586" s="151"/>
      <c r="PSI4586" s="151"/>
      <c r="PSJ4586" s="151"/>
      <c r="PSK4586" s="151"/>
      <c r="PSL4586" s="151"/>
      <c r="PSM4586" s="151"/>
      <c r="PSN4586" s="151"/>
      <c r="PSO4586" s="151"/>
      <c r="PSP4586" s="151"/>
      <c r="PSQ4586" s="151"/>
      <c r="PSR4586" s="151"/>
      <c r="PSS4586" s="151"/>
      <c r="PST4586" s="151"/>
      <c r="PSU4586" s="151"/>
      <c r="PSV4586" s="151"/>
      <c r="PSW4586" s="151"/>
      <c r="PSX4586" s="151"/>
      <c r="PSY4586" s="151"/>
      <c r="PSZ4586" s="151"/>
      <c r="PTA4586" s="151"/>
      <c r="PTB4586" s="151"/>
      <c r="PTC4586" s="151"/>
      <c r="PTD4586" s="151"/>
      <c r="PTE4586" s="151"/>
      <c r="PTF4586" s="151"/>
      <c r="PTG4586" s="151"/>
      <c r="PTH4586" s="151"/>
      <c r="PTI4586" s="151"/>
      <c r="PTJ4586" s="151"/>
      <c r="PTK4586" s="151"/>
      <c r="PTL4586" s="151"/>
      <c r="PTM4586" s="151"/>
      <c r="PTN4586" s="151"/>
      <c r="PTO4586" s="151"/>
      <c r="PTP4586" s="151"/>
      <c r="PTQ4586" s="151"/>
      <c r="PTR4586" s="151"/>
      <c r="PTS4586" s="151"/>
      <c r="PTT4586" s="151"/>
      <c r="PTU4586" s="151"/>
      <c r="PTV4586" s="151"/>
      <c r="PTW4586" s="151"/>
      <c r="PTX4586" s="151"/>
      <c r="PTY4586" s="151"/>
      <c r="PTZ4586" s="151"/>
      <c r="PUA4586" s="151"/>
      <c r="PUB4586" s="151"/>
      <c r="PUC4586" s="151"/>
      <c r="PUD4586" s="151"/>
      <c r="PUE4586" s="151"/>
      <c r="PUF4586" s="151"/>
      <c r="PUG4586" s="151"/>
      <c r="PUH4586" s="151"/>
      <c r="PUI4586" s="151"/>
      <c r="PUJ4586" s="151"/>
      <c r="PUK4586" s="151"/>
      <c r="PUL4586" s="151"/>
      <c r="PUM4586" s="151"/>
      <c r="PUN4586" s="151"/>
      <c r="PUO4586" s="151"/>
      <c r="PUP4586" s="151"/>
      <c r="PUQ4586" s="151"/>
      <c r="PUR4586" s="151"/>
      <c r="PUS4586" s="151"/>
      <c r="PUT4586" s="151"/>
      <c r="PUU4586" s="151"/>
      <c r="PUV4586" s="151"/>
      <c r="PUW4586" s="151"/>
      <c r="PUX4586" s="151"/>
      <c r="PUY4586" s="151"/>
      <c r="PUZ4586" s="151"/>
      <c r="PVA4586" s="151"/>
      <c r="PVB4586" s="151"/>
      <c r="PVC4586" s="151"/>
      <c r="PVD4586" s="151"/>
      <c r="PVE4586" s="151"/>
      <c r="PVF4586" s="151"/>
      <c r="PVG4586" s="151"/>
      <c r="PVH4586" s="151"/>
      <c r="PVI4586" s="151"/>
      <c r="PVJ4586" s="151"/>
      <c r="PVK4586" s="151"/>
      <c r="PVL4586" s="151"/>
      <c r="PVM4586" s="151"/>
      <c r="PVN4586" s="151"/>
      <c r="PVO4586" s="151"/>
      <c r="PVP4586" s="151"/>
      <c r="PVQ4586" s="151"/>
      <c r="PVR4586" s="151"/>
      <c r="PVS4586" s="151"/>
      <c r="PVT4586" s="151"/>
      <c r="PVU4586" s="151"/>
      <c r="PVV4586" s="151"/>
      <c r="PVW4586" s="151"/>
      <c r="PVX4586" s="151"/>
      <c r="PVY4586" s="151"/>
      <c r="PVZ4586" s="151"/>
      <c r="PWA4586" s="151"/>
      <c r="PWB4586" s="151"/>
      <c r="PWC4586" s="151"/>
      <c r="PWD4586" s="151"/>
      <c r="PWE4586" s="151"/>
      <c r="PWF4586" s="151"/>
      <c r="PWG4586" s="151"/>
      <c r="PWH4586" s="151"/>
      <c r="PWI4586" s="151"/>
      <c r="PWJ4586" s="151"/>
      <c r="PWK4586" s="151"/>
      <c r="PWL4586" s="151"/>
      <c r="PWM4586" s="151"/>
      <c r="PWN4586" s="151"/>
      <c r="PWO4586" s="151"/>
      <c r="PWP4586" s="151"/>
      <c r="PWQ4586" s="151"/>
      <c r="PWR4586" s="151"/>
      <c r="PWS4586" s="151"/>
      <c r="PWT4586" s="151"/>
      <c r="PWU4586" s="151"/>
      <c r="PWV4586" s="151"/>
      <c r="PWW4586" s="151"/>
      <c r="PWX4586" s="151"/>
      <c r="PWY4586" s="151"/>
      <c r="PWZ4586" s="151"/>
      <c r="PXA4586" s="151"/>
      <c r="PXB4586" s="151"/>
      <c r="PXC4586" s="151"/>
      <c r="PXD4586" s="151"/>
      <c r="PXE4586" s="151"/>
      <c r="PXF4586" s="151"/>
      <c r="PXG4586" s="151"/>
      <c r="PXH4586" s="151"/>
      <c r="PXI4586" s="151"/>
      <c r="PXJ4586" s="151"/>
      <c r="PXK4586" s="151"/>
      <c r="PXL4586" s="151"/>
      <c r="PXM4586" s="151"/>
      <c r="PXN4586" s="151"/>
      <c r="PXO4586" s="151"/>
      <c r="PXP4586" s="151"/>
      <c r="PXQ4586" s="151"/>
      <c r="PXR4586" s="151"/>
      <c r="PXS4586" s="151"/>
      <c r="PXT4586" s="151"/>
      <c r="PXU4586" s="151"/>
      <c r="PXV4586" s="151"/>
      <c r="PXW4586" s="151"/>
      <c r="PXX4586" s="151"/>
      <c r="PXY4586" s="151"/>
      <c r="PXZ4586" s="151"/>
      <c r="PYA4586" s="151"/>
      <c r="PYB4586" s="151"/>
      <c r="PYC4586" s="151"/>
      <c r="PYD4586" s="151"/>
      <c r="PYE4586" s="151"/>
      <c r="PYF4586" s="151"/>
      <c r="PYG4586" s="151"/>
      <c r="PYH4586" s="151"/>
      <c r="PYI4586" s="151"/>
      <c r="PYJ4586" s="151"/>
      <c r="PYK4586" s="151"/>
      <c r="PYL4586" s="151"/>
      <c r="PYM4586" s="151"/>
      <c r="PYN4586" s="151"/>
      <c r="PYO4586" s="151"/>
      <c r="PYP4586" s="151"/>
      <c r="PYQ4586" s="151"/>
      <c r="PYR4586" s="151"/>
      <c r="PYS4586" s="151"/>
      <c r="PYT4586" s="151"/>
      <c r="PYU4586" s="151"/>
      <c r="PYV4586" s="151"/>
      <c r="PYW4586" s="151"/>
      <c r="PYX4586" s="151"/>
      <c r="PYY4586" s="151"/>
      <c r="PYZ4586" s="151"/>
      <c r="PZA4586" s="151"/>
      <c r="PZB4586" s="151"/>
      <c r="PZC4586" s="151"/>
      <c r="PZD4586" s="151"/>
      <c r="PZE4586" s="151"/>
      <c r="PZF4586" s="151"/>
      <c r="PZG4586" s="151"/>
      <c r="PZH4586" s="151"/>
      <c r="PZI4586" s="151"/>
      <c r="PZJ4586" s="151"/>
      <c r="PZK4586" s="151"/>
      <c r="PZL4586" s="151"/>
      <c r="PZM4586" s="151"/>
      <c r="PZN4586" s="151"/>
      <c r="PZO4586" s="151"/>
      <c r="PZP4586" s="151"/>
      <c r="PZQ4586" s="151"/>
      <c r="PZR4586" s="151"/>
      <c r="PZS4586" s="151"/>
      <c r="PZT4586" s="151"/>
      <c r="PZU4586" s="151"/>
      <c r="PZV4586" s="151"/>
      <c r="PZW4586" s="151"/>
      <c r="PZX4586" s="151"/>
      <c r="PZY4586" s="151"/>
      <c r="PZZ4586" s="151"/>
      <c r="QAA4586" s="151"/>
      <c r="QAB4586" s="151"/>
      <c r="QAC4586" s="151"/>
      <c r="QAD4586" s="151"/>
      <c r="QAE4586" s="151"/>
      <c r="QAF4586" s="151"/>
      <c r="QAG4586" s="151"/>
      <c r="QAH4586" s="151"/>
      <c r="QAI4586" s="151"/>
      <c r="QAJ4586" s="151"/>
      <c r="QAK4586" s="151"/>
      <c r="QAL4586" s="151"/>
      <c r="QAM4586" s="151"/>
      <c r="QAN4586" s="151"/>
      <c r="QAO4586" s="151"/>
      <c r="QAP4586" s="151"/>
      <c r="QAQ4586" s="151"/>
      <c r="QAR4586" s="151"/>
      <c r="QAS4586" s="151"/>
      <c r="QAT4586" s="151"/>
      <c r="QAU4586" s="151"/>
      <c r="QAV4586" s="151"/>
      <c r="QAW4586" s="151"/>
      <c r="QAX4586" s="151"/>
      <c r="QAY4586" s="151"/>
      <c r="QAZ4586" s="151"/>
      <c r="QBA4586" s="151"/>
      <c r="QBB4586" s="151"/>
      <c r="QBC4586" s="151"/>
      <c r="QBD4586" s="151"/>
      <c r="QBE4586" s="151"/>
      <c r="QBF4586" s="151"/>
      <c r="QBG4586" s="151"/>
      <c r="QBH4586" s="151"/>
      <c r="QBI4586" s="151"/>
      <c r="QBJ4586" s="151"/>
      <c r="QBK4586" s="151"/>
      <c r="QBL4586" s="151"/>
      <c r="QBM4586" s="151"/>
      <c r="QBN4586" s="151"/>
      <c r="QBO4586" s="151"/>
      <c r="QBP4586" s="151"/>
      <c r="QBQ4586" s="151"/>
      <c r="QBR4586" s="151"/>
      <c r="QBS4586" s="151"/>
      <c r="QBT4586" s="151"/>
      <c r="QBU4586" s="151"/>
      <c r="QBV4586" s="151"/>
      <c r="QBW4586" s="151"/>
      <c r="QBX4586" s="151"/>
      <c r="QBY4586" s="151"/>
      <c r="QBZ4586" s="151"/>
      <c r="QCA4586" s="151"/>
      <c r="QCB4586" s="151"/>
      <c r="QCC4586" s="151"/>
      <c r="QCD4586" s="151"/>
      <c r="QCE4586" s="151"/>
      <c r="QCF4586" s="151"/>
      <c r="QCG4586" s="151"/>
      <c r="QCH4586" s="151"/>
      <c r="QCI4586" s="151"/>
      <c r="QCJ4586" s="151"/>
      <c r="QCK4586" s="151"/>
      <c r="QCL4586" s="151"/>
      <c r="QCM4586" s="151"/>
      <c r="QCN4586" s="151"/>
      <c r="QCO4586" s="151"/>
      <c r="QCP4586" s="151"/>
      <c r="QCQ4586" s="151"/>
      <c r="QCR4586" s="151"/>
      <c r="QCS4586" s="151"/>
      <c r="QCT4586" s="151"/>
      <c r="QCU4586" s="151"/>
      <c r="QCV4586" s="151"/>
      <c r="QCW4586" s="151"/>
      <c r="QCX4586" s="151"/>
      <c r="QCY4586" s="151"/>
      <c r="QCZ4586" s="151"/>
      <c r="QDA4586" s="151"/>
      <c r="QDB4586" s="151"/>
      <c r="QDC4586" s="151"/>
      <c r="QDD4586" s="151"/>
      <c r="QDE4586" s="151"/>
      <c r="QDF4586" s="151"/>
      <c r="QDG4586" s="151"/>
      <c r="QDH4586" s="151"/>
      <c r="QDI4586" s="151"/>
      <c r="QDJ4586" s="151"/>
      <c r="QDK4586" s="151"/>
      <c r="QDL4586" s="151"/>
      <c r="QDM4586" s="151"/>
      <c r="QDN4586" s="151"/>
      <c r="QDO4586" s="151"/>
      <c r="QDP4586" s="151"/>
      <c r="QDQ4586" s="151"/>
      <c r="QDR4586" s="151"/>
      <c r="QDS4586" s="151"/>
      <c r="QDT4586" s="151"/>
      <c r="QDU4586" s="151"/>
      <c r="QDV4586" s="151"/>
      <c r="QDW4586" s="151"/>
      <c r="QDX4586" s="151"/>
      <c r="QDY4586" s="151"/>
      <c r="QDZ4586" s="151"/>
      <c r="QEA4586" s="151"/>
      <c r="QEB4586" s="151"/>
      <c r="QEC4586" s="151"/>
      <c r="QED4586" s="151"/>
      <c r="QEE4586" s="151"/>
      <c r="QEF4586" s="151"/>
      <c r="QEG4586" s="151"/>
      <c r="QEH4586" s="151"/>
      <c r="QEI4586" s="151"/>
      <c r="QEJ4586" s="151"/>
      <c r="QEK4586" s="151"/>
      <c r="QEL4586" s="151"/>
      <c r="QEM4586" s="151"/>
      <c r="QEN4586" s="151"/>
      <c r="QEO4586" s="151"/>
      <c r="QEP4586" s="151"/>
      <c r="QEQ4586" s="151"/>
      <c r="QER4586" s="151"/>
      <c r="QES4586" s="151"/>
      <c r="QET4586" s="151"/>
      <c r="QEU4586" s="151"/>
      <c r="QEV4586" s="151"/>
      <c r="QEW4586" s="151"/>
      <c r="QEX4586" s="151"/>
      <c r="QEY4586" s="151"/>
      <c r="QEZ4586" s="151"/>
      <c r="QFA4586" s="151"/>
      <c r="QFB4586" s="151"/>
      <c r="QFC4586" s="151"/>
      <c r="QFD4586" s="151"/>
      <c r="QFE4586" s="151"/>
      <c r="QFF4586" s="151"/>
      <c r="QFG4586" s="151"/>
      <c r="QFH4586" s="151"/>
      <c r="QFI4586" s="151"/>
      <c r="QFJ4586" s="151"/>
      <c r="QFK4586" s="151"/>
      <c r="QFL4586" s="151"/>
      <c r="QFM4586" s="151"/>
      <c r="QFN4586" s="151"/>
      <c r="QFO4586" s="151"/>
      <c r="QFP4586" s="151"/>
      <c r="QFQ4586" s="151"/>
      <c r="QFR4586" s="151"/>
      <c r="QFS4586" s="151"/>
      <c r="QFT4586" s="151"/>
      <c r="QFU4586" s="151"/>
      <c r="QFV4586" s="151"/>
      <c r="QFW4586" s="151"/>
      <c r="QFX4586" s="151"/>
      <c r="QFY4586" s="151"/>
      <c r="QFZ4586" s="151"/>
      <c r="QGA4586" s="151"/>
      <c r="QGB4586" s="151"/>
      <c r="QGC4586" s="151"/>
      <c r="QGD4586" s="151"/>
      <c r="QGE4586" s="151"/>
      <c r="QGF4586" s="151"/>
      <c r="QGG4586" s="151"/>
      <c r="QGH4586" s="151"/>
      <c r="QGI4586" s="151"/>
      <c r="QGJ4586" s="151"/>
      <c r="QGK4586" s="151"/>
      <c r="QGL4586" s="151"/>
      <c r="QGM4586" s="151"/>
      <c r="QGN4586" s="151"/>
      <c r="QGO4586" s="151"/>
      <c r="QGP4586" s="151"/>
      <c r="QGQ4586" s="151"/>
      <c r="QGR4586" s="151"/>
      <c r="QGS4586" s="151"/>
      <c r="QGT4586" s="151"/>
      <c r="QGU4586" s="151"/>
      <c r="QGV4586" s="151"/>
      <c r="QGW4586" s="151"/>
      <c r="QGX4586" s="151"/>
      <c r="QGY4586" s="151"/>
      <c r="QGZ4586" s="151"/>
      <c r="QHA4586" s="151"/>
      <c r="QHB4586" s="151"/>
      <c r="QHC4586" s="151"/>
      <c r="QHD4586" s="151"/>
      <c r="QHE4586" s="151"/>
      <c r="QHF4586" s="151"/>
      <c r="QHG4586" s="151"/>
      <c r="QHH4586" s="151"/>
      <c r="QHI4586" s="151"/>
      <c r="QHJ4586" s="151"/>
      <c r="QHK4586" s="151"/>
      <c r="QHL4586" s="151"/>
      <c r="QHM4586" s="151"/>
      <c r="QHN4586" s="151"/>
      <c r="QHO4586" s="151"/>
      <c r="QHP4586" s="151"/>
      <c r="QHQ4586" s="151"/>
      <c r="QHR4586" s="151"/>
      <c r="QHS4586" s="151"/>
      <c r="QHT4586" s="151"/>
      <c r="QHU4586" s="151"/>
      <c r="QHV4586" s="151"/>
      <c r="QHW4586" s="151"/>
      <c r="QHX4586" s="151"/>
      <c r="QHY4586" s="151"/>
      <c r="QHZ4586" s="151"/>
      <c r="QIA4586" s="151"/>
      <c r="QIB4586" s="151"/>
      <c r="QIC4586" s="151"/>
      <c r="QID4586" s="151"/>
      <c r="QIE4586" s="151"/>
      <c r="QIF4586" s="151"/>
      <c r="QIG4586" s="151"/>
      <c r="QIH4586" s="151"/>
      <c r="QII4586" s="151"/>
      <c r="QIJ4586" s="151"/>
      <c r="QIK4586" s="151"/>
      <c r="QIL4586" s="151"/>
      <c r="QIM4586" s="151"/>
      <c r="QIN4586" s="151"/>
      <c r="QIO4586" s="151"/>
      <c r="QIP4586" s="151"/>
      <c r="QIQ4586" s="151"/>
      <c r="QIR4586" s="151"/>
      <c r="QIS4586" s="151"/>
      <c r="QIT4586" s="151"/>
      <c r="QIU4586" s="151"/>
      <c r="QIV4586" s="151"/>
      <c r="QIW4586" s="151"/>
      <c r="QIX4586" s="151"/>
      <c r="QIY4586" s="151"/>
      <c r="QIZ4586" s="151"/>
      <c r="QJA4586" s="151"/>
      <c r="QJB4586" s="151"/>
      <c r="QJC4586" s="151"/>
      <c r="QJD4586" s="151"/>
      <c r="QJE4586" s="151"/>
      <c r="QJF4586" s="151"/>
      <c r="QJG4586" s="151"/>
      <c r="QJH4586" s="151"/>
      <c r="QJI4586" s="151"/>
      <c r="QJJ4586" s="151"/>
      <c r="QJK4586" s="151"/>
      <c r="QJL4586" s="151"/>
      <c r="QJM4586" s="151"/>
      <c r="QJN4586" s="151"/>
      <c r="QJO4586" s="151"/>
      <c r="QJP4586" s="151"/>
      <c r="QJQ4586" s="151"/>
      <c r="QJR4586" s="151"/>
      <c r="QJS4586" s="151"/>
      <c r="QJT4586" s="151"/>
      <c r="QJU4586" s="151"/>
      <c r="QJV4586" s="151"/>
      <c r="QJW4586" s="151"/>
      <c r="QJX4586" s="151"/>
      <c r="QJY4586" s="151"/>
      <c r="QJZ4586" s="151"/>
      <c r="QKA4586" s="151"/>
      <c r="QKB4586" s="151"/>
      <c r="QKC4586" s="151"/>
      <c r="QKD4586" s="151"/>
      <c r="QKE4586" s="151"/>
      <c r="QKF4586" s="151"/>
      <c r="QKG4586" s="151"/>
      <c r="QKH4586" s="151"/>
      <c r="QKI4586" s="151"/>
      <c r="QKJ4586" s="151"/>
      <c r="QKK4586" s="151"/>
      <c r="QKL4586" s="151"/>
      <c r="QKM4586" s="151"/>
      <c r="QKN4586" s="151"/>
      <c r="QKO4586" s="151"/>
      <c r="QKP4586" s="151"/>
      <c r="QKQ4586" s="151"/>
      <c r="QKR4586" s="151"/>
      <c r="QKS4586" s="151"/>
      <c r="QKT4586" s="151"/>
      <c r="QKU4586" s="151"/>
      <c r="QKV4586" s="151"/>
      <c r="QKW4586" s="151"/>
      <c r="QKX4586" s="151"/>
      <c r="QKY4586" s="151"/>
      <c r="QKZ4586" s="151"/>
      <c r="QLA4586" s="151"/>
      <c r="QLB4586" s="151"/>
      <c r="QLC4586" s="151"/>
      <c r="QLD4586" s="151"/>
      <c r="QLE4586" s="151"/>
      <c r="QLF4586" s="151"/>
      <c r="QLG4586" s="151"/>
      <c r="QLH4586" s="151"/>
      <c r="QLI4586" s="151"/>
      <c r="QLJ4586" s="151"/>
      <c r="QLK4586" s="151"/>
      <c r="QLL4586" s="151"/>
      <c r="QLM4586" s="151"/>
      <c r="QLN4586" s="151"/>
      <c r="QLO4586" s="151"/>
      <c r="QLP4586" s="151"/>
      <c r="QLQ4586" s="151"/>
      <c r="QLR4586" s="151"/>
      <c r="QLS4586" s="151"/>
      <c r="QLT4586" s="151"/>
      <c r="QLU4586" s="151"/>
      <c r="QLV4586" s="151"/>
      <c r="QLW4586" s="151"/>
      <c r="QLX4586" s="151"/>
      <c r="QLY4586" s="151"/>
      <c r="QLZ4586" s="151"/>
      <c r="QMA4586" s="151"/>
      <c r="QMB4586" s="151"/>
      <c r="QMC4586" s="151"/>
      <c r="QMD4586" s="151"/>
      <c r="QME4586" s="151"/>
      <c r="QMF4586" s="151"/>
      <c r="QMG4586" s="151"/>
      <c r="QMH4586" s="151"/>
      <c r="QMI4586" s="151"/>
      <c r="QMJ4586" s="151"/>
      <c r="QMK4586" s="151"/>
      <c r="QML4586" s="151"/>
      <c r="QMM4586" s="151"/>
      <c r="QMN4586" s="151"/>
      <c r="QMO4586" s="151"/>
      <c r="QMP4586" s="151"/>
      <c r="QMQ4586" s="151"/>
      <c r="QMR4586" s="151"/>
      <c r="QMS4586" s="151"/>
      <c r="QMT4586" s="151"/>
      <c r="QMU4586" s="151"/>
      <c r="QMV4586" s="151"/>
      <c r="QMW4586" s="151"/>
      <c r="QMX4586" s="151"/>
      <c r="QMY4586" s="151"/>
      <c r="QMZ4586" s="151"/>
      <c r="QNA4586" s="151"/>
      <c r="QNB4586" s="151"/>
      <c r="QNC4586" s="151"/>
      <c r="QND4586" s="151"/>
      <c r="QNE4586" s="151"/>
      <c r="QNF4586" s="151"/>
      <c r="QNG4586" s="151"/>
      <c r="QNH4586" s="151"/>
      <c r="QNI4586" s="151"/>
      <c r="QNJ4586" s="151"/>
      <c r="QNK4586" s="151"/>
      <c r="QNL4586" s="151"/>
      <c r="QNM4586" s="151"/>
      <c r="QNN4586" s="151"/>
      <c r="QNO4586" s="151"/>
      <c r="QNP4586" s="151"/>
      <c r="QNQ4586" s="151"/>
      <c r="QNR4586" s="151"/>
      <c r="QNS4586" s="151"/>
      <c r="QNT4586" s="151"/>
      <c r="QNU4586" s="151"/>
      <c r="QNV4586" s="151"/>
      <c r="QNW4586" s="151"/>
      <c r="QNX4586" s="151"/>
      <c r="QNY4586" s="151"/>
      <c r="QNZ4586" s="151"/>
      <c r="QOA4586" s="151"/>
      <c r="QOB4586" s="151"/>
      <c r="QOC4586" s="151"/>
      <c r="QOD4586" s="151"/>
      <c r="QOE4586" s="151"/>
      <c r="QOF4586" s="151"/>
      <c r="QOG4586" s="151"/>
      <c r="QOH4586" s="151"/>
      <c r="QOI4586" s="151"/>
      <c r="QOJ4586" s="151"/>
      <c r="QOK4586" s="151"/>
      <c r="QOL4586" s="151"/>
      <c r="QOM4586" s="151"/>
      <c r="QON4586" s="151"/>
      <c r="QOO4586" s="151"/>
      <c r="QOP4586" s="151"/>
      <c r="QOQ4586" s="151"/>
      <c r="QOR4586" s="151"/>
      <c r="QOS4586" s="151"/>
      <c r="QOT4586" s="151"/>
      <c r="QOU4586" s="151"/>
      <c r="QOV4586" s="151"/>
      <c r="QOW4586" s="151"/>
      <c r="QOX4586" s="151"/>
      <c r="QOY4586" s="151"/>
      <c r="QOZ4586" s="151"/>
      <c r="QPA4586" s="151"/>
      <c r="QPB4586" s="151"/>
      <c r="QPC4586" s="151"/>
      <c r="QPD4586" s="151"/>
      <c r="QPE4586" s="151"/>
      <c r="QPF4586" s="151"/>
      <c r="QPG4586" s="151"/>
      <c r="QPH4586" s="151"/>
      <c r="QPI4586" s="151"/>
      <c r="QPJ4586" s="151"/>
      <c r="QPK4586" s="151"/>
      <c r="QPL4586" s="151"/>
      <c r="QPM4586" s="151"/>
      <c r="QPN4586" s="151"/>
      <c r="QPO4586" s="151"/>
      <c r="QPP4586" s="151"/>
      <c r="QPQ4586" s="151"/>
      <c r="QPR4586" s="151"/>
      <c r="QPS4586" s="151"/>
      <c r="QPT4586" s="151"/>
      <c r="QPU4586" s="151"/>
      <c r="QPV4586" s="151"/>
      <c r="QPW4586" s="151"/>
      <c r="QPX4586" s="151"/>
      <c r="QPY4586" s="151"/>
      <c r="QPZ4586" s="151"/>
      <c r="QQA4586" s="151"/>
      <c r="QQB4586" s="151"/>
      <c r="QQC4586" s="151"/>
      <c r="QQD4586" s="151"/>
      <c r="QQE4586" s="151"/>
      <c r="QQF4586" s="151"/>
      <c r="QQG4586" s="151"/>
      <c r="QQH4586" s="151"/>
      <c r="QQI4586" s="151"/>
      <c r="QQJ4586" s="151"/>
      <c r="QQK4586" s="151"/>
      <c r="QQL4586" s="151"/>
      <c r="QQM4586" s="151"/>
      <c r="QQN4586" s="151"/>
      <c r="QQO4586" s="151"/>
      <c r="QQP4586" s="151"/>
      <c r="QQQ4586" s="151"/>
      <c r="QQR4586" s="151"/>
      <c r="QQS4586" s="151"/>
      <c r="QQT4586" s="151"/>
      <c r="QQU4586" s="151"/>
      <c r="QQV4586" s="151"/>
      <c r="QQW4586" s="151"/>
      <c r="QQX4586" s="151"/>
      <c r="QQY4586" s="151"/>
      <c r="QQZ4586" s="151"/>
      <c r="QRA4586" s="151"/>
      <c r="QRB4586" s="151"/>
      <c r="QRC4586" s="151"/>
      <c r="QRD4586" s="151"/>
      <c r="QRE4586" s="151"/>
      <c r="QRF4586" s="151"/>
      <c r="QRG4586" s="151"/>
      <c r="QRH4586" s="151"/>
      <c r="QRI4586" s="151"/>
      <c r="QRJ4586" s="151"/>
      <c r="QRK4586" s="151"/>
      <c r="QRL4586" s="151"/>
      <c r="QRM4586" s="151"/>
      <c r="QRN4586" s="151"/>
      <c r="QRO4586" s="151"/>
      <c r="QRP4586" s="151"/>
      <c r="QRQ4586" s="151"/>
      <c r="QRR4586" s="151"/>
      <c r="QRS4586" s="151"/>
      <c r="QRT4586" s="151"/>
      <c r="QRU4586" s="151"/>
      <c r="QRV4586" s="151"/>
      <c r="QRW4586" s="151"/>
      <c r="QRX4586" s="151"/>
      <c r="QRY4586" s="151"/>
      <c r="QRZ4586" s="151"/>
      <c r="QSA4586" s="151"/>
      <c r="QSB4586" s="151"/>
      <c r="QSC4586" s="151"/>
      <c r="QSD4586" s="151"/>
      <c r="QSE4586" s="151"/>
      <c r="QSF4586" s="151"/>
      <c r="QSG4586" s="151"/>
      <c r="QSH4586" s="151"/>
      <c r="QSI4586" s="151"/>
      <c r="QSJ4586" s="151"/>
      <c r="QSK4586" s="151"/>
      <c r="QSL4586" s="151"/>
      <c r="QSM4586" s="151"/>
      <c r="QSN4586" s="151"/>
      <c r="QSO4586" s="151"/>
      <c r="QSP4586" s="151"/>
      <c r="QSQ4586" s="151"/>
      <c r="QSR4586" s="151"/>
      <c r="QSS4586" s="151"/>
      <c r="QST4586" s="151"/>
      <c r="QSU4586" s="151"/>
      <c r="QSV4586" s="151"/>
      <c r="QSW4586" s="151"/>
      <c r="QSX4586" s="151"/>
      <c r="QSY4586" s="151"/>
      <c r="QSZ4586" s="151"/>
      <c r="QTA4586" s="151"/>
      <c r="QTB4586" s="151"/>
      <c r="QTC4586" s="151"/>
      <c r="QTD4586" s="151"/>
      <c r="QTE4586" s="151"/>
      <c r="QTF4586" s="151"/>
      <c r="QTG4586" s="151"/>
      <c r="QTH4586" s="151"/>
      <c r="QTI4586" s="151"/>
      <c r="QTJ4586" s="151"/>
      <c r="QTK4586" s="151"/>
      <c r="QTL4586" s="151"/>
      <c r="QTM4586" s="151"/>
      <c r="QTN4586" s="151"/>
      <c r="QTO4586" s="151"/>
      <c r="QTP4586" s="151"/>
      <c r="QTQ4586" s="151"/>
      <c r="QTR4586" s="151"/>
      <c r="QTS4586" s="151"/>
      <c r="QTT4586" s="151"/>
      <c r="QTU4586" s="151"/>
      <c r="QTV4586" s="151"/>
      <c r="QTW4586" s="151"/>
      <c r="QTX4586" s="151"/>
      <c r="QTY4586" s="151"/>
      <c r="QTZ4586" s="151"/>
      <c r="QUA4586" s="151"/>
      <c r="QUB4586" s="151"/>
      <c r="QUC4586" s="151"/>
      <c r="QUD4586" s="151"/>
      <c r="QUE4586" s="151"/>
      <c r="QUF4586" s="151"/>
      <c r="QUG4586" s="151"/>
      <c r="QUH4586" s="151"/>
      <c r="QUI4586" s="151"/>
      <c r="QUJ4586" s="151"/>
      <c r="QUK4586" s="151"/>
      <c r="QUL4586" s="151"/>
      <c r="QUM4586" s="151"/>
      <c r="QUN4586" s="151"/>
      <c r="QUO4586" s="151"/>
      <c r="QUP4586" s="151"/>
      <c r="QUQ4586" s="151"/>
      <c r="QUR4586" s="151"/>
      <c r="QUS4586" s="151"/>
      <c r="QUT4586" s="151"/>
      <c r="QUU4586" s="151"/>
      <c r="QUV4586" s="151"/>
      <c r="QUW4586" s="151"/>
      <c r="QUX4586" s="151"/>
      <c r="QUY4586" s="151"/>
      <c r="QUZ4586" s="151"/>
      <c r="QVA4586" s="151"/>
      <c r="QVB4586" s="151"/>
      <c r="QVC4586" s="151"/>
      <c r="QVD4586" s="151"/>
      <c r="QVE4586" s="151"/>
      <c r="QVF4586" s="151"/>
      <c r="QVG4586" s="151"/>
      <c r="QVH4586" s="151"/>
      <c r="QVI4586" s="151"/>
      <c r="QVJ4586" s="151"/>
      <c r="QVK4586" s="151"/>
      <c r="QVL4586" s="151"/>
      <c r="QVM4586" s="151"/>
      <c r="QVN4586" s="151"/>
      <c r="QVO4586" s="151"/>
      <c r="QVP4586" s="151"/>
      <c r="QVQ4586" s="151"/>
      <c r="QVR4586" s="151"/>
      <c r="QVS4586" s="151"/>
      <c r="QVT4586" s="151"/>
      <c r="QVU4586" s="151"/>
      <c r="QVV4586" s="151"/>
      <c r="QVW4586" s="151"/>
      <c r="QVX4586" s="151"/>
      <c r="QVY4586" s="151"/>
      <c r="QVZ4586" s="151"/>
      <c r="QWA4586" s="151"/>
      <c r="QWB4586" s="151"/>
      <c r="QWC4586" s="151"/>
      <c r="QWD4586" s="151"/>
      <c r="QWE4586" s="151"/>
      <c r="QWF4586" s="151"/>
      <c r="QWG4586" s="151"/>
      <c r="QWH4586" s="151"/>
      <c r="QWI4586" s="151"/>
      <c r="QWJ4586" s="151"/>
      <c r="QWK4586" s="151"/>
      <c r="QWL4586" s="151"/>
      <c r="QWM4586" s="151"/>
      <c r="QWN4586" s="151"/>
      <c r="QWO4586" s="151"/>
      <c r="QWP4586" s="151"/>
      <c r="QWQ4586" s="151"/>
      <c r="QWR4586" s="151"/>
      <c r="QWS4586" s="151"/>
      <c r="QWT4586" s="151"/>
      <c r="QWU4586" s="151"/>
      <c r="QWV4586" s="151"/>
      <c r="QWW4586" s="151"/>
      <c r="QWX4586" s="151"/>
      <c r="QWY4586" s="151"/>
      <c r="QWZ4586" s="151"/>
      <c r="QXA4586" s="151"/>
      <c r="QXB4586" s="151"/>
      <c r="QXC4586" s="151"/>
      <c r="QXD4586" s="151"/>
      <c r="QXE4586" s="151"/>
      <c r="QXF4586" s="151"/>
      <c r="QXG4586" s="151"/>
      <c r="QXH4586" s="151"/>
      <c r="QXI4586" s="151"/>
      <c r="QXJ4586" s="151"/>
      <c r="QXK4586" s="151"/>
      <c r="QXL4586" s="151"/>
      <c r="QXM4586" s="151"/>
      <c r="QXN4586" s="151"/>
      <c r="QXO4586" s="151"/>
      <c r="QXP4586" s="151"/>
      <c r="QXQ4586" s="151"/>
      <c r="QXR4586" s="151"/>
      <c r="QXS4586" s="151"/>
      <c r="QXT4586" s="151"/>
      <c r="QXU4586" s="151"/>
      <c r="QXV4586" s="151"/>
      <c r="QXW4586" s="151"/>
      <c r="QXX4586" s="151"/>
      <c r="QXY4586" s="151"/>
      <c r="QXZ4586" s="151"/>
      <c r="QYA4586" s="151"/>
      <c r="QYB4586" s="151"/>
      <c r="QYC4586" s="151"/>
      <c r="QYD4586" s="151"/>
      <c r="QYE4586" s="151"/>
      <c r="QYF4586" s="151"/>
      <c r="QYG4586" s="151"/>
      <c r="QYH4586" s="151"/>
      <c r="QYI4586" s="151"/>
      <c r="QYJ4586" s="151"/>
      <c r="QYK4586" s="151"/>
      <c r="QYL4586" s="151"/>
      <c r="QYM4586" s="151"/>
      <c r="QYN4586" s="151"/>
      <c r="QYO4586" s="151"/>
      <c r="QYP4586" s="151"/>
      <c r="QYQ4586" s="151"/>
      <c r="QYR4586" s="151"/>
      <c r="QYS4586" s="151"/>
      <c r="QYT4586" s="151"/>
      <c r="QYU4586" s="151"/>
      <c r="QYV4586" s="151"/>
      <c r="QYW4586" s="151"/>
      <c r="QYX4586" s="151"/>
      <c r="QYY4586" s="151"/>
      <c r="QYZ4586" s="151"/>
      <c r="QZA4586" s="151"/>
      <c r="QZB4586" s="151"/>
      <c r="QZC4586" s="151"/>
      <c r="QZD4586" s="151"/>
      <c r="QZE4586" s="151"/>
      <c r="QZF4586" s="151"/>
      <c r="QZG4586" s="151"/>
      <c r="QZH4586" s="151"/>
      <c r="QZI4586" s="151"/>
      <c r="QZJ4586" s="151"/>
      <c r="QZK4586" s="151"/>
      <c r="QZL4586" s="151"/>
      <c r="QZM4586" s="151"/>
      <c r="QZN4586" s="151"/>
      <c r="QZO4586" s="151"/>
      <c r="QZP4586" s="151"/>
      <c r="QZQ4586" s="151"/>
      <c r="QZR4586" s="151"/>
      <c r="QZS4586" s="151"/>
      <c r="QZT4586" s="151"/>
      <c r="QZU4586" s="151"/>
      <c r="QZV4586" s="151"/>
      <c r="QZW4586" s="151"/>
      <c r="QZX4586" s="151"/>
      <c r="QZY4586" s="151"/>
      <c r="QZZ4586" s="151"/>
      <c r="RAA4586" s="151"/>
      <c r="RAB4586" s="151"/>
      <c r="RAC4586" s="151"/>
      <c r="RAD4586" s="151"/>
      <c r="RAE4586" s="151"/>
      <c r="RAF4586" s="151"/>
      <c r="RAG4586" s="151"/>
      <c r="RAH4586" s="151"/>
      <c r="RAI4586" s="151"/>
      <c r="RAJ4586" s="151"/>
      <c r="RAK4586" s="151"/>
      <c r="RAL4586" s="151"/>
      <c r="RAM4586" s="151"/>
      <c r="RAN4586" s="151"/>
      <c r="RAO4586" s="151"/>
      <c r="RAP4586" s="151"/>
      <c r="RAQ4586" s="151"/>
      <c r="RAR4586" s="151"/>
      <c r="RAS4586" s="151"/>
      <c r="RAT4586" s="151"/>
      <c r="RAU4586" s="151"/>
      <c r="RAV4586" s="151"/>
      <c r="RAW4586" s="151"/>
      <c r="RAX4586" s="151"/>
      <c r="RAY4586" s="151"/>
      <c r="RAZ4586" s="151"/>
      <c r="RBA4586" s="151"/>
      <c r="RBB4586" s="151"/>
      <c r="RBC4586" s="151"/>
      <c r="RBD4586" s="151"/>
      <c r="RBE4586" s="151"/>
      <c r="RBF4586" s="151"/>
      <c r="RBG4586" s="151"/>
      <c r="RBH4586" s="151"/>
      <c r="RBI4586" s="151"/>
      <c r="RBJ4586" s="151"/>
      <c r="RBK4586" s="151"/>
      <c r="RBL4586" s="151"/>
      <c r="RBM4586" s="151"/>
      <c r="RBN4586" s="151"/>
      <c r="RBO4586" s="151"/>
      <c r="RBP4586" s="151"/>
      <c r="RBQ4586" s="151"/>
      <c r="RBR4586" s="151"/>
      <c r="RBS4586" s="151"/>
      <c r="RBT4586" s="151"/>
      <c r="RBU4586" s="151"/>
      <c r="RBV4586" s="151"/>
      <c r="RBW4586" s="151"/>
      <c r="RBX4586" s="151"/>
      <c r="RBY4586" s="151"/>
      <c r="RBZ4586" s="151"/>
      <c r="RCA4586" s="151"/>
      <c r="RCB4586" s="151"/>
      <c r="RCC4586" s="151"/>
      <c r="RCD4586" s="151"/>
      <c r="RCE4586" s="151"/>
      <c r="RCF4586" s="151"/>
      <c r="RCG4586" s="151"/>
      <c r="RCH4586" s="151"/>
      <c r="RCI4586" s="151"/>
      <c r="RCJ4586" s="151"/>
      <c r="RCK4586" s="151"/>
      <c r="RCL4586" s="151"/>
      <c r="RCM4586" s="151"/>
      <c r="RCN4586" s="151"/>
      <c r="RCO4586" s="151"/>
      <c r="RCP4586" s="151"/>
      <c r="RCQ4586" s="151"/>
      <c r="RCR4586" s="151"/>
      <c r="RCS4586" s="151"/>
      <c r="RCT4586" s="151"/>
      <c r="RCU4586" s="151"/>
      <c r="RCV4586" s="151"/>
      <c r="RCW4586" s="151"/>
      <c r="RCX4586" s="151"/>
      <c r="RCY4586" s="151"/>
      <c r="RCZ4586" s="151"/>
      <c r="RDA4586" s="151"/>
      <c r="RDB4586" s="151"/>
      <c r="RDC4586" s="151"/>
      <c r="RDD4586" s="151"/>
      <c r="RDE4586" s="151"/>
      <c r="RDF4586" s="151"/>
      <c r="RDG4586" s="151"/>
      <c r="RDH4586" s="151"/>
      <c r="RDI4586" s="151"/>
      <c r="RDJ4586" s="151"/>
      <c r="RDK4586" s="151"/>
      <c r="RDL4586" s="151"/>
      <c r="RDM4586" s="151"/>
      <c r="RDN4586" s="151"/>
      <c r="RDO4586" s="151"/>
      <c r="RDP4586" s="151"/>
      <c r="RDQ4586" s="151"/>
      <c r="RDR4586" s="151"/>
      <c r="RDS4586" s="151"/>
      <c r="RDT4586" s="151"/>
      <c r="RDU4586" s="151"/>
      <c r="RDV4586" s="151"/>
      <c r="RDW4586" s="151"/>
      <c r="RDX4586" s="151"/>
      <c r="RDY4586" s="151"/>
      <c r="RDZ4586" s="151"/>
      <c r="REA4586" s="151"/>
      <c r="REB4586" s="151"/>
      <c r="REC4586" s="151"/>
      <c r="RED4586" s="151"/>
      <c r="REE4586" s="151"/>
      <c r="REF4586" s="151"/>
      <c r="REG4586" s="151"/>
      <c r="REH4586" s="151"/>
      <c r="REI4586" s="151"/>
      <c r="REJ4586" s="151"/>
      <c r="REK4586" s="151"/>
      <c r="REL4586" s="151"/>
      <c r="REM4586" s="151"/>
      <c r="REN4586" s="151"/>
      <c r="REO4586" s="151"/>
      <c r="REP4586" s="151"/>
      <c r="REQ4586" s="151"/>
      <c r="RER4586" s="151"/>
      <c r="RES4586" s="151"/>
      <c r="RET4586" s="151"/>
      <c r="REU4586" s="151"/>
      <c r="REV4586" s="151"/>
      <c r="REW4586" s="151"/>
      <c r="REX4586" s="151"/>
      <c r="REY4586" s="151"/>
      <c r="REZ4586" s="151"/>
      <c r="RFA4586" s="151"/>
      <c r="RFB4586" s="151"/>
      <c r="RFC4586" s="151"/>
      <c r="RFD4586" s="151"/>
      <c r="RFE4586" s="151"/>
      <c r="RFF4586" s="151"/>
      <c r="RFG4586" s="151"/>
      <c r="RFH4586" s="151"/>
      <c r="RFI4586" s="151"/>
      <c r="RFJ4586" s="151"/>
      <c r="RFK4586" s="151"/>
      <c r="RFL4586" s="151"/>
      <c r="RFM4586" s="151"/>
      <c r="RFN4586" s="151"/>
      <c r="RFO4586" s="151"/>
      <c r="RFP4586" s="151"/>
      <c r="RFQ4586" s="151"/>
      <c r="RFR4586" s="151"/>
      <c r="RFS4586" s="151"/>
      <c r="RFT4586" s="151"/>
      <c r="RFU4586" s="151"/>
      <c r="RFV4586" s="151"/>
      <c r="RFW4586" s="151"/>
      <c r="RFX4586" s="151"/>
      <c r="RFY4586" s="151"/>
      <c r="RFZ4586" s="151"/>
      <c r="RGA4586" s="151"/>
      <c r="RGB4586" s="151"/>
      <c r="RGC4586" s="151"/>
      <c r="RGD4586" s="151"/>
      <c r="RGE4586" s="151"/>
      <c r="RGF4586" s="151"/>
      <c r="RGG4586" s="151"/>
      <c r="RGH4586" s="151"/>
      <c r="RGI4586" s="151"/>
      <c r="RGJ4586" s="151"/>
      <c r="RGK4586" s="151"/>
      <c r="RGL4586" s="151"/>
      <c r="RGM4586" s="151"/>
      <c r="RGN4586" s="151"/>
      <c r="RGO4586" s="151"/>
      <c r="RGP4586" s="151"/>
      <c r="RGQ4586" s="151"/>
      <c r="RGR4586" s="151"/>
      <c r="RGS4586" s="151"/>
      <c r="RGT4586" s="151"/>
      <c r="RGU4586" s="151"/>
      <c r="RGV4586" s="151"/>
      <c r="RGW4586" s="151"/>
      <c r="RGX4586" s="151"/>
      <c r="RGY4586" s="151"/>
      <c r="RGZ4586" s="151"/>
      <c r="RHA4586" s="151"/>
      <c r="RHB4586" s="151"/>
      <c r="RHC4586" s="151"/>
      <c r="RHD4586" s="151"/>
      <c r="RHE4586" s="151"/>
      <c r="RHF4586" s="151"/>
      <c r="RHG4586" s="151"/>
      <c r="RHH4586" s="151"/>
      <c r="RHI4586" s="151"/>
      <c r="RHJ4586" s="151"/>
      <c r="RHK4586" s="151"/>
      <c r="RHL4586" s="151"/>
      <c r="RHM4586" s="151"/>
      <c r="RHN4586" s="151"/>
      <c r="RHO4586" s="151"/>
      <c r="RHP4586" s="151"/>
      <c r="RHQ4586" s="151"/>
      <c r="RHR4586" s="151"/>
      <c r="RHS4586" s="151"/>
      <c r="RHT4586" s="151"/>
      <c r="RHU4586" s="151"/>
      <c r="RHV4586" s="151"/>
      <c r="RHW4586" s="151"/>
      <c r="RHX4586" s="151"/>
      <c r="RHY4586" s="151"/>
      <c r="RHZ4586" s="151"/>
      <c r="RIA4586" s="151"/>
      <c r="RIB4586" s="151"/>
      <c r="RIC4586" s="151"/>
      <c r="RID4586" s="151"/>
      <c r="RIE4586" s="151"/>
      <c r="RIF4586" s="151"/>
      <c r="RIG4586" s="151"/>
      <c r="RIH4586" s="151"/>
      <c r="RII4586" s="151"/>
      <c r="RIJ4586" s="151"/>
      <c r="RIK4586" s="151"/>
      <c r="RIL4586" s="151"/>
      <c r="RIM4586" s="151"/>
      <c r="RIN4586" s="151"/>
      <c r="RIO4586" s="151"/>
      <c r="RIP4586" s="151"/>
      <c r="RIQ4586" s="151"/>
      <c r="RIR4586" s="151"/>
      <c r="RIS4586" s="151"/>
      <c r="RIT4586" s="151"/>
      <c r="RIU4586" s="151"/>
      <c r="RIV4586" s="151"/>
      <c r="RIW4586" s="151"/>
      <c r="RIX4586" s="151"/>
      <c r="RIY4586" s="151"/>
      <c r="RIZ4586" s="151"/>
      <c r="RJA4586" s="151"/>
      <c r="RJB4586" s="151"/>
      <c r="RJC4586" s="151"/>
      <c r="RJD4586" s="151"/>
      <c r="RJE4586" s="151"/>
      <c r="RJF4586" s="151"/>
      <c r="RJG4586" s="151"/>
      <c r="RJH4586" s="151"/>
      <c r="RJI4586" s="151"/>
      <c r="RJJ4586" s="151"/>
      <c r="RJK4586" s="151"/>
      <c r="RJL4586" s="151"/>
      <c r="RJM4586" s="151"/>
      <c r="RJN4586" s="151"/>
      <c r="RJO4586" s="151"/>
      <c r="RJP4586" s="151"/>
      <c r="RJQ4586" s="151"/>
      <c r="RJR4586" s="151"/>
      <c r="RJS4586" s="151"/>
      <c r="RJT4586" s="151"/>
      <c r="RJU4586" s="151"/>
      <c r="RJV4586" s="151"/>
      <c r="RJW4586" s="151"/>
      <c r="RJX4586" s="151"/>
      <c r="RJY4586" s="151"/>
      <c r="RJZ4586" s="151"/>
      <c r="RKA4586" s="151"/>
      <c r="RKB4586" s="151"/>
      <c r="RKC4586" s="151"/>
      <c r="RKD4586" s="151"/>
      <c r="RKE4586" s="151"/>
      <c r="RKF4586" s="151"/>
      <c r="RKG4586" s="151"/>
      <c r="RKH4586" s="151"/>
      <c r="RKI4586" s="151"/>
      <c r="RKJ4586" s="151"/>
      <c r="RKK4586" s="151"/>
      <c r="RKL4586" s="151"/>
      <c r="RKM4586" s="151"/>
      <c r="RKN4586" s="151"/>
      <c r="RKO4586" s="151"/>
      <c r="RKP4586" s="151"/>
      <c r="RKQ4586" s="151"/>
      <c r="RKR4586" s="151"/>
      <c r="RKS4586" s="151"/>
      <c r="RKT4586" s="151"/>
      <c r="RKU4586" s="151"/>
      <c r="RKV4586" s="151"/>
      <c r="RKW4586" s="151"/>
      <c r="RKX4586" s="151"/>
      <c r="RKY4586" s="151"/>
      <c r="RKZ4586" s="151"/>
      <c r="RLA4586" s="151"/>
      <c r="RLB4586" s="151"/>
      <c r="RLC4586" s="151"/>
      <c r="RLD4586" s="151"/>
      <c r="RLE4586" s="151"/>
      <c r="RLF4586" s="151"/>
      <c r="RLG4586" s="151"/>
      <c r="RLH4586" s="151"/>
      <c r="RLI4586" s="151"/>
      <c r="RLJ4586" s="151"/>
      <c r="RLK4586" s="151"/>
      <c r="RLL4586" s="151"/>
      <c r="RLM4586" s="151"/>
      <c r="RLN4586" s="151"/>
      <c r="RLO4586" s="151"/>
      <c r="RLP4586" s="151"/>
      <c r="RLQ4586" s="151"/>
      <c r="RLR4586" s="151"/>
      <c r="RLS4586" s="151"/>
      <c r="RLT4586" s="151"/>
      <c r="RLU4586" s="151"/>
      <c r="RLV4586" s="151"/>
      <c r="RLW4586" s="151"/>
      <c r="RLX4586" s="151"/>
      <c r="RLY4586" s="151"/>
      <c r="RLZ4586" s="151"/>
      <c r="RMA4586" s="151"/>
      <c r="RMB4586" s="151"/>
      <c r="RMC4586" s="151"/>
      <c r="RMD4586" s="151"/>
      <c r="RME4586" s="151"/>
      <c r="RMF4586" s="151"/>
      <c r="RMG4586" s="151"/>
      <c r="RMH4586" s="151"/>
      <c r="RMI4586" s="151"/>
      <c r="RMJ4586" s="151"/>
      <c r="RMK4586" s="151"/>
      <c r="RML4586" s="151"/>
      <c r="RMM4586" s="151"/>
      <c r="RMN4586" s="151"/>
      <c r="RMO4586" s="151"/>
      <c r="RMP4586" s="151"/>
      <c r="RMQ4586" s="151"/>
      <c r="RMR4586" s="151"/>
      <c r="RMS4586" s="151"/>
      <c r="RMT4586" s="151"/>
      <c r="RMU4586" s="151"/>
      <c r="RMV4586" s="151"/>
      <c r="RMW4586" s="151"/>
      <c r="RMX4586" s="151"/>
      <c r="RMY4586" s="151"/>
      <c r="RMZ4586" s="151"/>
      <c r="RNA4586" s="151"/>
      <c r="RNB4586" s="151"/>
      <c r="RNC4586" s="151"/>
      <c r="RND4586" s="151"/>
      <c r="RNE4586" s="151"/>
      <c r="RNF4586" s="151"/>
      <c r="RNG4586" s="151"/>
      <c r="RNH4586" s="151"/>
      <c r="RNI4586" s="151"/>
      <c r="RNJ4586" s="151"/>
      <c r="RNK4586" s="151"/>
      <c r="RNL4586" s="151"/>
      <c r="RNM4586" s="151"/>
      <c r="RNN4586" s="151"/>
      <c r="RNO4586" s="151"/>
      <c r="RNP4586" s="151"/>
      <c r="RNQ4586" s="151"/>
      <c r="RNR4586" s="151"/>
      <c r="RNS4586" s="151"/>
      <c r="RNT4586" s="151"/>
      <c r="RNU4586" s="151"/>
      <c r="RNV4586" s="151"/>
      <c r="RNW4586" s="151"/>
      <c r="RNX4586" s="151"/>
      <c r="RNY4586" s="151"/>
      <c r="RNZ4586" s="151"/>
      <c r="ROA4586" s="151"/>
      <c r="ROB4586" s="151"/>
      <c r="ROC4586" s="151"/>
      <c r="ROD4586" s="151"/>
      <c r="ROE4586" s="151"/>
      <c r="ROF4586" s="151"/>
      <c r="ROG4586" s="151"/>
      <c r="ROH4586" s="151"/>
      <c r="ROI4586" s="151"/>
      <c r="ROJ4586" s="151"/>
      <c r="ROK4586" s="151"/>
      <c r="ROL4586" s="151"/>
      <c r="ROM4586" s="151"/>
      <c r="RON4586" s="151"/>
      <c r="ROO4586" s="151"/>
      <c r="ROP4586" s="151"/>
      <c r="ROQ4586" s="151"/>
      <c r="ROR4586" s="151"/>
      <c r="ROS4586" s="151"/>
      <c r="ROT4586" s="151"/>
      <c r="ROU4586" s="151"/>
      <c r="ROV4586" s="151"/>
      <c r="ROW4586" s="151"/>
      <c r="ROX4586" s="151"/>
      <c r="ROY4586" s="151"/>
      <c r="ROZ4586" s="151"/>
      <c r="RPA4586" s="151"/>
      <c r="RPB4586" s="151"/>
      <c r="RPC4586" s="151"/>
      <c r="RPD4586" s="151"/>
      <c r="RPE4586" s="151"/>
      <c r="RPF4586" s="151"/>
      <c r="RPG4586" s="151"/>
      <c r="RPH4586" s="151"/>
      <c r="RPI4586" s="151"/>
      <c r="RPJ4586" s="151"/>
      <c r="RPK4586" s="151"/>
      <c r="RPL4586" s="151"/>
      <c r="RPM4586" s="151"/>
      <c r="RPN4586" s="151"/>
      <c r="RPO4586" s="151"/>
      <c r="RPP4586" s="151"/>
      <c r="RPQ4586" s="151"/>
      <c r="RPR4586" s="151"/>
      <c r="RPS4586" s="151"/>
      <c r="RPT4586" s="151"/>
      <c r="RPU4586" s="151"/>
      <c r="RPV4586" s="151"/>
      <c r="RPW4586" s="151"/>
      <c r="RPX4586" s="151"/>
      <c r="RPY4586" s="151"/>
      <c r="RPZ4586" s="151"/>
      <c r="RQA4586" s="151"/>
      <c r="RQB4586" s="151"/>
      <c r="RQC4586" s="151"/>
      <c r="RQD4586" s="151"/>
      <c r="RQE4586" s="151"/>
      <c r="RQF4586" s="151"/>
      <c r="RQG4586" s="151"/>
      <c r="RQH4586" s="151"/>
      <c r="RQI4586" s="151"/>
      <c r="RQJ4586" s="151"/>
      <c r="RQK4586" s="151"/>
      <c r="RQL4586" s="151"/>
      <c r="RQM4586" s="151"/>
      <c r="RQN4586" s="151"/>
      <c r="RQO4586" s="151"/>
      <c r="RQP4586" s="151"/>
      <c r="RQQ4586" s="151"/>
      <c r="RQR4586" s="151"/>
      <c r="RQS4586" s="151"/>
      <c r="RQT4586" s="151"/>
      <c r="RQU4586" s="151"/>
      <c r="RQV4586" s="151"/>
      <c r="RQW4586" s="151"/>
      <c r="RQX4586" s="151"/>
      <c r="RQY4586" s="151"/>
      <c r="RQZ4586" s="151"/>
      <c r="RRA4586" s="151"/>
      <c r="RRB4586" s="151"/>
      <c r="RRC4586" s="151"/>
      <c r="RRD4586" s="151"/>
      <c r="RRE4586" s="151"/>
      <c r="RRF4586" s="151"/>
      <c r="RRG4586" s="151"/>
      <c r="RRH4586" s="151"/>
      <c r="RRI4586" s="151"/>
      <c r="RRJ4586" s="151"/>
      <c r="RRK4586" s="151"/>
      <c r="RRL4586" s="151"/>
      <c r="RRM4586" s="151"/>
      <c r="RRN4586" s="151"/>
      <c r="RRO4586" s="151"/>
      <c r="RRP4586" s="151"/>
      <c r="RRQ4586" s="151"/>
      <c r="RRR4586" s="151"/>
      <c r="RRS4586" s="151"/>
      <c r="RRT4586" s="151"/>
      <c r="RRU4586" s="151"/>
      <c r="RRV4586" s="151"/>
      <c r="RRW4586" s="151"/>
      <c r="RRX4586" s="151"/>
      <c r="RRY4586" s="151"/>
      <c r="RRZ4586" s="151"/>
      <c r="RSA4586" s="151"/>
      <c r="RSB4586" s="151"/>
      <c r="RSC4586" s="151"/>
      <c r="RSD4586" s="151"/>
      <c r="RSE4586" s="151"/>
      <c r="RSF4586" s="151"/>
      <c r="RSG4586" s="151"/>
      <c r="RSH4586" s="151"/>
      <c r="RSI4586" s="151"/>
      <c r="RSJ4586" s="151"/>
      <c r="RSK4586" s="151"/>
      <c r="RSL4586" s="151"/>
      <c r="RSM4586" s="151"/>
      <c r="RSN4586" s="151"/>
      <c r="RSO4586" s="151"/>
      <c r="RSP4586" s="151"/>
      <c r="RSQ4586" s="151"/>
      <c r="RSR4586" s="151"/>
      <c r="RSS4586" s="151"/>
      <c r="RST4586" s="151"/>
      <c r="RSU4586" s="151"/>
      <c r="RSV4586" s="151"/>
      <c r="RSW4586" s="151"/>
      <c r="RSX4586" s="151"/>
      <c r="RSY4586" s="151"/>
      <c r="RSZ4586" s="151"/>
      <c r="RTA4586" s="151"/>
      <c r="RTB4586" s="151"/>
      <c r="RTC4586" s="151"/>
      <c r="RTD4586" s="151"/>
      <c r="RTE4586" s="151"/>
      <c r="RTF4586" s="151"/>
      <c r="RTG4586" s="151"/>
      <c r="RTH4586" s="151"/>
      <c r="RTI4586" s="151"/>
      <c r="RTJ4586" s="151"/>
      <c r="RTK4586" s="151"/>
      <c r="RTL4586" s="151"/>
      <c r="RTM4586" s="151"/>
      <c r="RTN4586" s="151"/>
      <c r="RTO4586" s="151"/>
      <c r="RTP4586" s="151"/>
      <c r="RTQ4586" s="151"/>
      <c r="RTR4586" s="151"/>
      <c r="RTS4586" s="151"/>
      <c r="RTT4586" s="151"/>
      <c r="RTU4586" s="151"/>
      <c r="RTV4586" s="151"/>
      <c r="RTW4586" s="151"/>
      <c r="RTX4586" s="151"/>
      <c r="RTY4586" s="151"/>
      <c r="RTZ4586" s="151"/>
      <c r="RUA4586" s="151"/>
      <c r="RUB4586" s="151"/>
      <c r="RUC4586" s="151"/>
      <c r="RUD4586" s="151"/>
      <c r="RUE4586" s="151"/>
      <c r="RUF4586" s="151"/>
      <c r="RUG4586" s="151"/>
      <c r="RUH4586" s="151"/>
      <c r="RUI4586" s="151"/>
      <c r="RUJ4586" s="151"/>
      <c r="RUK4586" s="151"/>
      <c r="RUL4586" s="151"/>
      <c r="RUM4586" s="151"/>
      <c r="RUN4586" s="151"/>
      <c r="RUO4586" s="151"/>
      <c r="RUP4586" s="151"/>
      <c r="RUQ4586" s="151"/>
      <c r="RUR4586" s="151"/>
      <c r="RUS4586" s="151"/>
      <c r="RUT4586" s="151"/>
      <c r="RUU4586" s="151"/>
      <c r="RUV4586" s="151"/>
      <c r="RUW4586" s="151"/>
      <c r="RUX4586" s="151"/>
      <c r="RUY4586" s="151"/>
      <c r="RUZ4586" s="151"/>
      <c r="RVA4586" s="151"/>
      <c r="RVB4586" s="151"/>
      <c r="RVC4586" s="151"/>
      <c r="RVD4586" s="151"/>
      <c r="RVE4586" s="151"/>
      <c r="RVF4586" s="151"/>
      <c r="RVG4586" s="151"/>
      <c r="RVH4586" s="151"/>
      <c r="RVI4586" s="151"/>
      <c r="RVJ4586" s="151"/>
      <c r="RVK4586" s="151"/>
      <c r="RVL4586" s="151"/>
      <c r="RVM4586" s="151"/>
      <c r="RVN4586" s="151"/>
      <c r="RVO4586" s="151"/>
      <c r="RVP4586" s="151"/>
      <c r="RVQ4586" s="151"/>
      <c r="RVR4586" s="151"/>
      <c r="RVS4586" s="151"/>
      <c r="RVT4586" s="151"/>
      <c r="RVU4586" s="151"/>
      <c r="RVV4586" s="151"/>
      <c r="RVW4586" s="151"/>
      <c r="RVX4586" s="151"/>
      <c r="RVY4586" s="151"/>
      <c r="RVZ4586" s="151"/>
      <c r="RWA4586" s="151"/>
      <c r="RWB4586" s="151"/>
      <c r="RWC4586" s="151"/>
      <c r="RWD4586" s="151"/>
      <c r="RWE4586" s="151"/>
      <c r="RWF4586" s="151"/>
      <c r="RWG4586" s="151"/>
      <c r="RWH4586" s="151"/>
      <c r="RWI4586" s="151"/>
      <c r="RWJ4586" s="151"/>
      <c r="RWK4586" s="151"/>
      <c r="RWL4586" s="151"/>
      <c r="RWM4586" s="151"/>
      <c r="RWN4586" s="151"/>
      <c r="RWO4586" s="151"/>
      <c r="RWP4586" s="151"/>
      <c r="RWQ4586" s="151"/>
      <c r="RWR4586" s="151"/>
      <c r="RWS4586" s="151"/>
      <c r="RWT4586" s="151"/>
      <c r="RWU4586" s="151"/>
      <c r="RWV4586" s="151"/>
      <c r="RWW4586" s="151"/>
      <c r="RWX4586" s="151"/>
      <c r="RWY4586" s="151"/>
      <c r="RWZ4586" s="151"/>
      <c r="RXA4586" s="151"/>
      <c r="RXB4586" s="151"/>
      <c r="RXC4586" s="151"/>
      <c r="RXD4586" s="151"/>
      <c r="RXE4586" s="151"/>
      <c r="RXF4586" s="151"/>
      <c r="RXG4586" s="151"/>
      <c r="RXH4586" s="151"/>
      <c r="RXI4586" s="151"/>
      <c r="RXJ4586" s="151"/>
      <c r="RXK4586" s="151"/>
      <c r="RXL4586" s="151"/>
      <c r="RXM4586" s="151"/>
      <c r="RXN4586" s="151"/>
      <c r="RXO4586" s="151"/>
      <c r="RXP4586" s="151"/>
      <c r="RXQ4586" s="151"/>
      <c r="RXR4586" s="151"/>
      <c r="RXS4586" s="151"/>
      <c r="RXT4586" s="151"/>
      <c r="RXU4586" s="151"/>
      <c r="RXV4586" s="151"/>
      <c r="RXW4586" s="151"/>
      <c r="RXX4586" s="151"/>
      <c r="RXY4586" s="151"/>
      <c r="RXZ4586" s="151"/>
      <c r="RYA4586" s="151"/>
      <c r="RYB4586" s="151"/>
      <c r="RYC4586" s="151"/>
      <c r="RYD4586" s="151"/>
      <c r="RYE4586" s="151"/>
      <c r="RYF4586" s="151"/>
      <c r="RYG4586" s="151"/>
      <c r="RYH4586" s="151"/>
      <c r="RYI4586" s="151"/>
      <c r="RYJ4586" s="151"/>
      <c r="RYK4586" s="151"/>
      <c r="RYL4586" s="151"/>
      <c r="RYM4586" s="151"/>
      <c r="RYN4586" s="151"/>
      <c r="RYO4586" s="151"/>
      <c r="RYP4586" s="151"/>
      <c r="RYQ4586" s="151"/>
      <c r="RYR4586" s="151"/>
      <c r="RYS4586" s="151"/>
      <c r="RYT4586" s="151"/>
      <c r="RYU4586" s="151"/>
      <c r="RYV4586" s="151"/>
      <c r="RYW4586" s="151"/>
      <c r="RYX4586" s="151"/>
      <c r="RYY4586" s="151"/>
      <c r="RYZ4586" s="151"/>
      <c r="RZA4586" s="151"/>
      <c r="RZB4586" s="151"/>
      <c r="RZC4586" s="151"/>
      <c r="RZD4586" s="151"/>
      <c r="RZE4586" s="151"/>
      <c r="RZF4586" s="151"/>
      <c r="RZG4586" s="151"/>
      <c r="RZH4586" s="151"/>
      <c r="RZI4586" s="151"/>
      <c r="RZJ4586" s="151"/>
      <c r="RZK4586" s="151"/>
      <c r="RZL4586" s="151"/>
      <c r="RZM4586" s="151"/>
      <c r="RZN4586" s="151"/>
      <c r="RZO4586" s="151"/>
      <c r="RZP4586" s="151"/>
      <c r="RZQ4586" s="151"/>
      <c r="RZR4586" s="151"/>
      <c r="RZS4586" s="151"/>
      <c r="RZT4586" s="151"/>
      <c r="RZU4586" s="151"/>
      <c r="RZV4586" s="151"/>
      <c r="RZW4586" s="151"/>
      <c r="RZX4586" s="151"/>
      <c r="RZY4586" s="151"/>
      <c r="RZZ4586" s="151"/>
      <c r="SAA4586" s="151"/>
      <c r="SAB4586" s="151"/>
      <c r="SAC4586" s="151"/>
      <c r="SAD4586" s="151"/>
      <c r="SAE4586" s="151"/>
      <c r="SAF4586" s="151"/>
      <c r="SAG4586" s="151"/>
      <c r="SAH4586" s="151"/>
      <c r="SAI4586" s="151"/>
      <c r="SAJ4586" s="151"/>
      <c r="SAK4586" s="151"/>
      <c r="SAL4586" s="151"/>
      <c r="SAM4586" s="151"/>
      <c r="SAN4586" s="151"/>
      <c r="SAO4586" s="151"/>
      <c r="SAP4586" s="151"/>
      <c r="SAQ4586" s="151"/>
      <c r="SAR4586" s="151"/>
      <c r="SAS4586" s="151"/>
      <c r="SAT4586" s="151"/>
      <c r="SAU4586" s="151"/>
      <c r="SAV4586" s="151"/>
      <c r="SAW4586" s="151"/>
      <c r="SAX4586" s="151"/>
      <c r="SAY4586" s="151"/>
      <c r="SAZ4586" s="151"/>
      <c r="SBA4586" s="151"/>
      <c r="SBB4586" s="151"/>
      <c r="SBC4586" s="151"/>
      <c r="SBD4586" s="151"/>
      <c r="SBE4586" s="151"/>
      <c r="SBF4586" s="151"/>
      <c r="SBG4586" s="151"/>
      <c r="SBH4586" s="151"/>
      <c r="SBI4586" s="151"/>
      <c r="SBJ4586" s="151"/>
      <c r="SBK4586" s="151"/>
      <c r="SBL4586" s="151"/>
      <c r="SBM4586" s="151"/>
      <c r="SBN4586" s="151"/>
      <c r="SBO4586" s="151"/>
      <c r="SBP4586" s="151"/>
      <c r="SBQ4586" s="151"/>
      <c r="SBR4586" s="151"/>
      <c r="SBS4586" s="151"/>
      <c r="SBT4586" s="151"/>
      <c r="SBU4586" s="151"/>
      <c r="SBV4586" s="151"/>
      <c r="SBW4586" s="151"/>
      <c r="SBX4586" s="151"/>
      <c r="SBY4586" s="151"/>
      <c r="SBZ4586" s="151"/>
      <c r="SCA4586" s="151"/>
      <c r="SCB4586" s="151"/>
      <c r="SCC4586" s="151"/>
      <c r="SCD4586" s="151"/>
      <c r="SCE4586" s="151"/>
      <c r="SCF4586" s="151"/>
      <c r="SCG4586" s="151"/>
      <c r="SCH4586" s="151"/>
      <c r="SCI4586" s="151"/>
      <c r="SCJ4586" s="151"/>
      <c r="SCK4586" s="151"/>
      <c r="SCL4586" s="151"/>
      <c r="SCM4586" s="151"/>
      <c r="SCN4586" s="151"/>
      <c r="SCO4586" s="151"/>
      <c r="SCP4586" s="151"/>
      <c r="SCQ4586" s="151"/>
      <c r="SCR4586" s="151"/>
      <c r="SCS4586" s="151"/>
      <c r="SCT4586" s="151"/>
      <c r="SCU4586" s="151"/>
      <c r="SCV4586" s="151"/>
      <c r="SCW4586" s="151"/>
      <c r="SCX4586" s="151"/>
      <c r="SCY4586" s="151"/>
      <c r="SCZ4586" s="151"/>
      <c r="SDA4586" s="151"/>
      <c r="SDB4586" s="151"/>
      <c r="SDC4586" s="151"/>
      <c r="SDD4586" s="151"/>
      <c r="SDE4586" s="151"/>
      <c r="SDF4586" s="151"/>
      <c r="SDG4586" s="151"/>
      <c r="SDH4586" s="151"/>
      <c r="SDI4586" s="151"/>
      <c r="SDJ4586" s="151"/>
      <c r="SDK4586" s="151"/>
      <c r="SDL4586" s="151"/>
      <c r="SDM4586" s="151"/>
      <c r="SDN4586" s="151"/>
      <c r="SDO4586" s="151"/>
      <c r="SDP4586" s="151"/>
      <c r="SDQ4586" s="151"/>
      <c r="SDR4586" s="151"/>
      <c r="SDS4586" s="151"/>
      <c r="SDT4586" s="151"/>
      <c r="SDU4586" s="151"/>
      <c r="SDV4586" s="151"/>
      <c r="SDW4586" s="151"/>
      <c r="SDX4586" s="151"/>
      <c r="SDY4586" s="151"/>
      <c r="SDZ4586" s="151"/>
      <c r="SEA4586" s="151"/>
      <c r="SEB4586" s="151"/>
      <c r="SEC4586" s="151"/>
      <c r="SED4586" s="151"/>
      <c r="SEE4586" s="151"/>
      <c r="SEF4586" s="151"/>
      <c r="SEG4586" s="151"/>
      <c r="SEH4586" s="151"/>
      <c r="SEI4586" s="151"/>
      <c r="SEJ4586" s="151"/>
      <c r="SEK4586" s="151"/>
      <c r="SEL4586" s="151"/>
      <c r="SEM4586" s="151"/>
      <c r="SEN4586" s="151"/>
      <c r="SEO4586" s="151"/>
      <c r="SEP4586" s="151"/>
      <c r="SEQ4586" s="151"/>
      <c r="SER4586" s="151"/>
      <c r="SES4586" s="151"/>
      <c r="SET4586" s="151"/>
      <c r="SEU4586" s="151"/>
      <c r="SEV4586" s="151"/>
      <c r="SEW4586" s="151"/>
      <c r="SEX4586" s="151"/>
      <c r="SEY4586" s="151"/>
      <c r="SEZ4586" s="151"/>
      <c r="SFA4586" s="151"/>
      <c r="SFB4586" s="151"/>
      <c r="SFC4586" s="151"/>
      <c r="SFD4586" s="151"/>
      <c r="SFE4586" s="151"/>
      <c r="SFF4586" s="151"/>
      <c r="SFG4586" s="151"/>
      <c r="SFH4586" s="151"/>
      <c r="SFI4586" s="151"/>
      <c r="SFJ4586" s="151"/>
      <c r="SFK4586" s="151"/>
      <c r="SFL4586" s="151"/>
      <c r="SFM4586" s="151"/>
      <c r="SFN4586" s="151"/>
      <c r="SFO4586" s="151"/>
      <c r="SFP4586" s="151"/>
      <c r="SFQ4586" s="151"/>
      <c r="SFR4586" s="151"/>
      <c r="SFS4586" s="151"/>
      <c r="SFT4586" s="151"/>
      <c r="SFU4586" s="151"/>
      <c r="SFV4586" s="151"/>
      <c r="SFW4586" s="151"/>
      <c r="SFX4586" s="151"/>
      <c r="SFY4586" s="151"/>
      <c r="SFZ4586" s="151"/>
      <c r="SGA4586" s="151"/>
      <c r="SGB4586" s="151"/>
      <c r="SGC4586" s="151"/>
      <c r="SGD4586" s="151"/>
      <c r="SGE4586" s="151"/>
      <c r="SGF4586" s="151"/>
      <c r="SGG4586" s="151"/>
      <c r="SGH4586" s="151"/>
      <c r="SGI4586" s="151"/>
      <c r="SGJ4586" s="151"/>
      <c r="SGK4586" s="151"/>
      <c r="SGL4586" s="151"/>
      <c r="SGM4586" s="151"/>
      <c r="SGN4586" s="151"/>
      <c r="SGO4586" s="151"/>
      <c r="SGP4586" s="151"/>
      <c r="SGQ4586" s="151"/>
      <c r="SGR4586" s="151"/>
      <c r="SGS4586" s="151"/>
      <c r="SGT4586" s="151"/>
      <c r="SGU4586" s="151"/>
      <c r="SGV4586" s="151"/>
      <c r="SGW4586" s="151"/>
      <c r="SGX4586" s="151"/>
      <c r="SGY4586" s="151"/>
      <c r="SGZ4586" s="151"/>
      <c r="SHA4586" s="151"/>
      <c r="SHB4586" s="151"/>
      <c r="SHC4586" s="151"/>
      <c r="SHD4586" s="151"/>
      <c r="SHE4586" s="151"/>
      <c r="SHF4586" s="151"/>
      <c r="SHG4586" s="151"/>
      <c r="SHH4586" s="151"/>
      <c r="SHI4586" s="151"/>
      <c r="SHJ4586" s="151"/>
      <c r="SHK4586" s="151"/>
      <c r="SHL4586" s="151"/>
      <c r="SHM4586" s="151"/>
      <c r="SHN4586" s="151"/>
      <c r="SHO4586" s="151"/>
      <c r="SHP4586" s="151"/>
      <c r="SHQ4586" s="151"/>
      <c r="SHR4586" s="151"/>
      <c r="SHS4586" s="151"/>
      <c r="SHT4586" s="151"/>
      <c r="SHU4586" s="151"/>
      <c r="SHV4586" s="151"/>
      <c r="SHW4586" s="151"/>
      <c r="SHX4586" s="151"/>
      <c r="SHY4586" s="151"/>
      <c r="SHZ4586" s="151"/>
      <c r="SIA4586" s="151"/>
      <c r="SIB4586" s="151"/>
      <c r="SIC4586" s="151"/>
      <c r="SID4586" s="151"/>
      <c r="SIE4586" s="151"/>
      <c r="SIF4586" s="151"/>
      <c r="SIG4586" s="151"/>
      <c r="SIH4586" s="151"/>
      <c r="SII4586" s="151"/>
      <c r="SIJ4586" s="151"/>
      <c r="SIK4586" s="151"/>
      <c r="SIL4586" s="151"/>
      <c r="SIM4586" s="151"/>
      <c r="SIN4586" s="151"/>
      <c r="SIO4586" s="151"/>
      <c r="SIP4586" s="151"/>
      <c r="SIQ4586" s="151"/>
      <c r="SIR4586" s="151"/>
      <c r="SIS4586" s="151"/>
      <c r="SIT4586" s="151"/>
      <c r="SIU4586" s="151"/>
      <c r="SIV4586" s="151"/>
      <c r="SIW4586" s="151"/>
      <c r="SIX4586" s="151"/>
      <c r="SIY4586" s="151"/>
      <c r="SIZ4586" s="151"/>
      <c r="SJA4586" s="151"/>
      <c r="SJB4586" s="151"/>
      <c r="SJC4586" s="151"/>
      <c r="SJD4586" s="151"/>
      <c r="SJE4586" s="151"/>
      <c r="SJF4586" s="151"/>
      <c r="SJG4586" s="151"/>
      <c r="SJH4586" s="151"/>
      <c r="SJI4586" s="151"/>
      <c r="SJJ4586" s="151"/>
      <c r="SJK4586" s="151"/>
      <c r="SJL4586" s="151"/>
      <c r="SJM4586" s="151"/>
      <c r="SJN4586" s="151"/>
      <c r="SJO4586" s="151"/>
      <c r="SJP4586" s="151"/>
      <c r="SJQ4586" s="151"/>
      <c r="SJR4586" s="151"/>
      <c r="SJS4586" s="151"/>
      <c r="SJT4586" s="151"/>
      <c r="SJU4586" s="151"/>
      <c r="SJV4586" s="151"/>
      <c r="SJW4586" s="151"/>
      <c r="SJX4586" s="151"/>
      <c r="SJY4586" s="151"/>
      <c r="SJZ4586" s="151"/>
      <c r="SKA4586" s="151"/>
      <c r="SKB4586" s="151"/>
      <c r="SKC4586" s="151"/>
      <c r="SKD4586" s="151"/>
      <c r="SKE4586" s="151"/>
      <c r="SKF4586" s="151"/>
      <c r="SKG4586" s="151"/>
      <c r="SKH4586" s="151"/>
      <c r="SKI4586" s="151"/>
      <c r="SKJ4586" s="151"/>
      <c r="SKK4586" s="151"/>
      <c r="SKL4586" s="151"/>
      <c r="SKM4586" s="151"/>
      <c r="SKN4586" s="151"/>
      <c r="SKO4586" s="151"/>
      <c r="SKP4586" s="151"/>
      <c r="SKQ4586" s="151"/>
      <c r="SKR4586" s="151"/>
      <c r="SKS4586" s="151"/>
      <c r="SKT4586" s="151"/>
      <c r="SKU4586" s="151"/>
      <c r="SKV4586" s="151"/>
      <c r="SKW4586" s="151"/>
      <c r="SKX4586" s="151"/>
      <c r="SKY4586" s="151"/>
      <c r="SKZ4586" s="151"/>
      <c r="SLA4586" s="151"/>
      <c r="SLB4586" s="151"/>
      <c r="SLC4586" s="151"/>
      <c r="SLD4586" s="151"/>
      <c r="SLE4586" s="151"/>
      <c r="SLF4586" s="151"/>
      <c r="SLG4586" s="151"/>
      <c r="SLH4586" s="151"/>
      <c r="SLI4586" s="151"/>
      <c r="SLJ4586" s="151"/>
      <c r="SLK4586" s="151"/>
      <c r="SLL4586" s="151"/>
      <c r="SLM4586" s="151"/>
      <c r="SLN4586" s="151"/>
      <c r="SLO4586" s="151"/>
      <c r="SLP4586" s="151"/>
      <c r="SLQ4586" s="151"/>
      <c r="SLR4586" s="151"/>
      <c r="SLS4586" s="151"/>
      <c r="SLT4586" s="151"/>
      <c r="SLU4586" s="151"/>
      <c r="SLV4586" s="151"/>
      <c r="SLW4586" s="151"/>
      <c r="SLX4586" s="151"/>
      <c r="SLY4586" s="151"/>
      <c r="SLZ4586" s="151"/>
      <c r="SMA4586" s="151"/>
      <c r="SMB4586" s="151"/>
      <c r="SMC4586" s="151"/>
      <c r="SMD4586" s="151"/>
      <c r="SME4586" s="151"/>
      <c r="SMF4586" s="151"/>
      <c r="SMG4586" s="151"/>
      <c r="SMH4586" s="151"/>
      <c r="SMI4586" s="151"/>
      <c r="SMJ4586" s="151"/>
      <c r="SMK4586" s="151"/>
      <c r="SML4586" s="151"/>
      <c r="SMM4586" s="151"/>
      <c r="SMN4586" s="151"/>
      <c r="SMO4586" s="151"/>
      <c r="SMP4586" s="151"/>
      <c r="SMQ4586" s="151"/>
      <c r="SMR4586" s="151"/>
      <c r="SMS4586" s="151"/>
      <c r="SMT4586" s="151"/>
      <c r="SMU4586" s="151"/>
      <c r="SMV4586" s="151"/>
      <c r="SMW4586" s="151"/>
      <c r="SMX4586" s="151"/>
      <c r="SMY4586" s="151"/>
      <c r="SMZ4586" s="151"/>
      <c r="SNA4586" s="151"/>
      <c r="SNB4586" s="151"/>
      <c r="SNC4586" s="151"/>
      <c r="SND4586" s="151"/>
      <c r="SNE4586" s="151"/>
      <c r="SNF4586" s="151"/>
      <c r="SNG4586" s="151"/>
      <c r="SNH4586" s="151"/>
      <c r="SNI4586" s="151"/>
      <c r="SNJ4586" s="151"/>
      <c r="SNK4586" s="151"/>
      <c r="SNL4586" s="151"/>
      <c r="SNM4586" s="151"/>
      <c r="SNN4586" s="151"/>
      <c r="SNO4586" s="151"/>
      <c r="SNP4586" s="151"/>
      <c r="SNQ4586" s="151"/>
      <c r="SNR4586" s="151"/>
      <c r="SNS4586" s="151"/>
      <c r="SNT4586" s="151"/>
      <c r="SNU4586" s="151"/>
      <c r="SNV4586" s="151"/>
      <c r="SNW4586" s="151"/>
      <c r="SNX4586" s="151"/>
      <c r="SNY4586" s="151"/>
      <c r="SNZ4586" s="151"/>
      <c r="SOA4586" s="151"/>
      <c r="SOB4586" s="151"/>
      <c r="SOC4586" s="151"/>
      <c r="SOD4586" s="151"/>
      <c r="SOE4586" s="151"/>
      <c r="SOF4586" s="151"/>
      <c r="SOG4586" s="151"/>
      <c r="SOH4586" s="151"/>
      <c r="SOI4586" s="151"/>
      <c r="SOJ4586" s="151"/>
      <c r="SOK4586" s="151"/>
      <c r="SOL4586" s="151"/>
      <c r="SOM4586" s="151"/>
      <c r="SON4586" s="151"/>
      <c r="SOO4586" s="151"/>
      <c r="SOP4586" s="151"/>
      <c r="SOQ4586" s="151"/>
      <c r="SOR4586" s="151"/>
      <c r="SOS4586" s="151"/>
      <c r="SOT4586" s="151"/>
      <c r="SOU4586" s="151"/>
      <c r="SOV4586" s="151"/>
      <c r="SOW4586" s="151"/>
      <c r="SOX4586" s="151"/>
      <c r="SOY4586" s="151"/>
      <c r="SOZ4586" s="151"/>
      <c r="SPA4586" s="151"/>
      <c r="SPB4586" s="151"/>
      <c r="SPC4586" s="151"/>
      <c r="SPD4586" s="151"/>
      <c r="SPE4586" s="151"/>
      <c r="SPF4586" s="151"/>
      <c r="SPG4586" s="151"/>
      <c r="SPH4586" s="151"/>
      <c r="SPI4586" s="151"/>
      <c r="SPJ4586" s="151"/>
      <c r="SPK4586" s="151"/>
      <c r="SPL4586" s="151"/>
      <c r="SPM4586" s="151"/>
      <c r="SPN4586" s="151"/>
      <c r="SPO4586" s="151"/>
      <c r="SPP4586" s="151"/>
      <c r="SPQ4586" s="151"/>
      <c r="SPR4586" s="151"/>
      <c r="SPS4586" s="151"/>
      <c r="SPT4586" s="151"/>
      <c r="SPU4586" s="151"/>
      <c r="SPV4586" s="151"/>
      <c r="SPW4586" s="151"/>
      <c r="SPX4586" s="151"/>
      <c r="SPY4586" s="151"/>
      <c r="SPZ4586" s="151"/>
      <c r="SQA4586" s="151"/>
      <c r="SQB4586" s="151"/>
      <c r="SQC4586" s="151"/>
      <c r="SQD4586" s="151"/>
      <c r="SQE4586" s="151"/>
      <c r="SQF4586" s="151"/>
      <c r="SQG4586" s="151"/>
      <c r="SQH4586" s="151"/>
      <c r="SQI4586" s="151"/>
      <c r="SQJ4586" s="151"/>
      <c r="SQK4586" s="151"/>
      <c r="SQL4586" s="151"/>
      <c r="SQM4586" s="151"/>
      <c r="SQN4586" s="151"/>
      <c r="SQO4586" s="151"/>
      <c r="SQP4586" s="151"/>
      <c r="SQQ4586" s="151"/>
      <c r="SQR4586" s="151"/>
      <c r="SQS4586" s="151"/>
      <c r="SQT4586" s="151"/>
      <c r="SQU4586" s="151"/>
      <c r="SQV4586" s="151"/>
      <c r="SQW4586" s="151"/>
      <c r="SQX4586" s="151"/>
      <c r="SQY4586" s="151"/>
      <c r="SQZ4586" s="151"/>
      <c r="SRA4586" s="151"/>
      <c r="SRB4586" s="151"/>
      <c r="SRC4586" s="151"/>
      <c r="SRD4586" s="151"/>
      <c r="SRE4586" s="151"/>
      <c r="SRF4586" s="151"/>
      <c r="SRG4586" s="151"/>
      <c r="SRH4586" s="151"/>
      <c r="SRI4586" s="151"/>
      <c r="SRJ4586" s="151"/>
      <c r="SRK4586" s="151"/>
      <c r="SRL4586" s="151"/>
      <c r="SRM4586" s="151"/>
      <c r="SRN4586" s="151"/>
      <c r="SRO4586" s="151"/>
      <c r="SRP4586" s="151"/>
      <c r="SRQ4586" s="151"/>
      <c r="SRR4586" s="151"/>
      <c r="SRS4586" s="151"/>
      <c r="SRT4586" s="151"/>
      <c r="SRU4586" s="151"/>
      <c r="SRV4586" s="151"/>
      <c r="SRW4586" s="151"/>
      <c r="SRX4586" s="151"/>
      <c r="SRY4586" s="151"/>
      <c r="SRZ4586" s="151"/>
      <c r="SSA4586" s="151"/>
      <c r="SSB4586" s="151"/>
      <c r="SSC4586" s="151"/>
      <c r="SSD4586" s="151"/>
      <c r="SSE4586" s="151"/>
      <c r="SSF4586" s="151"/>
      <c r="SSG4586" s="151"/>
      <c r="SSH4586" s="151"/>
      <c r="SSI4586" s="151"/>
      <c r="SSJ4586" s="151"/>
      <c r="SSK4586" s="151"/>
      <c r="SSL4586" s="151"/>
      <c r="SSM4586" s="151"/>
      <c r="SSN4586" s="151"/>
      <c r="SSO4586" s="151"/>
      <c r="SSP4586" s="151"/>
      <c r="SSQ4586" s="151"/>
      <c r="SSR4586" s="151"/>
      <c r="SSS4586" s="151"/>
      <c r="SST4586" s="151"/>
      <c r="SSU4586" s="151"/>
      <c r="SSV4586" s="151"/>
      <c r="SSW4586" s="151"/>
      <c r="SSX4586" s="151"/>
      <c r="SSY4586" s="151"/>
      <c r="SSZ4586" s="151"/>
      <c r="STA4586" s="151"/>
      <c r="STB4586" s="151"/>
      <c r="STC4586" s="151"/>
      <c r="STD4586" s="151"/>
      <c r="STE4586" s="151"/>
      <c r="STF4586" s="151"/>
      <c r="STG4586" s="151"/>
      <c r="STH4586" s="151"/>
      <c r="STI4586" s="151"/>
      <c r="STJ4586" s="151"/>
      <c r="STK4586" s="151"/>
      <c r="STL4586" s="151"/>
      <c r="STM4586" s="151"/>
      <c r="STN4586" s="151"/>
      <c r="STO4586" s="151"/>
      <c r="STP4586" s="151"/>
      <c r="STQ4586" s="151"/>
      <c r="STR4586" s="151"/>
      <c r="STS4586" s="151"/>
      <c r="STT4586" s="151"/>
      <c r="STU4586" s="151"/>
      <c r="STV4586" s="151"/>
      <c r="STW4586" s="151"/>
      <c r="STX4586" s="151"/>
      <c r="STY4586" s="151"/>
      <c r="STZ4586" s="151"/>
      <c r="SUA4586" s="151"/>
      <c r="SUB4586" s="151"/>
      <c r="SUC4586" s="151"/>
      <c r="SUD4586" s="151"/>
      <c r="SUE4586" s="151"/>
      <c r="SUF4586" s="151"/>
      <c r="SUG4586" s="151"/>
      <c r="SUH4586" s="151"/>
      <c r="SUI4586" s="151"/>
      <c r="SUJ4586" s="151"/>
      <c r="SUK4586" s="151"/>
      <c r="SUL4586" s="151"/>
      <c r="SUM4586" s="151"/>
      <c r="SUN4586" s="151"/>
      <c r="SUO4586" s="151"/>
      <c r="SUP4586" s="151"/>
      <c r="SUQ4586" s="151"/>
      <c r="SUR4586" s="151"/>
      <c r="SUS4586" s="151"/>
      <c r="SUT4586" s="151"/>
      <c r="SUU4586" s="151"/>
      <c r="SUV4586" s="151"/>
      <c r="SUW4586" s="151"/>
      <c r="SUX4586" s="151"/>
      <c r="SUY4586" s="151"/>
      <c r="SUZ4586" s="151"/>
      <c r="SVA4586" s="151"/>
      <c r="SVB4586" s="151"/>
      <c r="SVC4586" s="151"/>
      <c r="SVD4586" s="151"/>
      <c r="SVE4586" s="151"/>
      <c r="SVF4586" s="151"/>
      <c r="SVG4586" s="151"/>
      <c r="SVH4586" s="151"/>
      <c r="SVI4586" s="151"/>
      <c r="SVJ4586" s="151"/>
      <c r="SVK4586" s="151"/>
      <c r="SVL4586" s="151"/>
      <c r="SVM4586" s="151"/>
      <c r="SVN4586" s="151"/>
      <c r="SVO4586" s="151"/>
      <c r="SVP4586" s="151"/>
      <c r="SVQ4586" s="151"/>
      <c r="SVR4586" s="151"/>
      <c r="SVS4586" s="151"/>
      <c r="SVT4586" s="151"/>
      <c r="SVU4586" s="151"/>
      <c r="SVV4586" s="151"/>
      <c r="SVW4586" s="151"/>
      <c r="SVX4586" s="151"/>
      <c r="SVY4586" s="151"/>
      <c r="SVZ4586" s="151"/>
      <c r="SWA4586" s="151"/>
      <c r="SWB4586" s="151"/>
      <c r="SWC4586" s="151"/>
      <c r="SWD4586" s="151"/>
      <c r="SWE4586" s="151"/>
      <c r="SWF4586" s="151"/>
      <c r="SWG4586" s="151"/>
      <c r="SWH4586" s="151"/>
      <c r="SWI4586" s="151"/>
      <c r="SWJ4586" s="151"/>
      <c r="SWK4586" s="151"/>
      <c r="SWL4586" s="151"/>
      <c r="SWM4586" s="151"/>
      <c r="SWN4586" s="151"/>
      <c r="SWO4586" s="151"/>
      <c r="SWP4586" s="151"/>
      <c r="SWQ4586" s="151"/>
      <c r="SWR4586" s="151"/>
      <c r="SWS4586" s="151"/>
      <c r="SWT4586" s="151"/>
      <c r="SWU4586" s="151"/>
      <c r="SWV4586" s="151"/>
      <c r="SWW4586" s="151"/>
      <c r="SWX4586" s="151"/>
      <c r="SWY4586" s="151"/>
      <c r="SWZ4586" s="151"/>
      <c r="SXA4586" s="151"/>
      <c r="SXB4586" s="151"/>
      <c r="SXC4586" s="151"/>
      <c r="SXD4586" s="151"/>
      <c r="SXE4586" s="151"/>
      <c r="SXF4586" s="151"/>
      <c r="SXG4586" s="151"/>
      <c r="SXH4586" s="151"/>
      <c r="SXI4586" s="151"/>
      <c r="SXJ4586" s="151"/>
      <c r="SXK4586" s="151"/>
      <c r="SXL4586" s="151"/>
      <c r="SXM4586" s="151"/>
      <c r="SXN4586" s="151"/>
      <c r="SXO4586" s="151"/>
      <c r="SXP4586" s="151"/>
      <c r="SXQ4586" s="151"/>
      <c r="SXR4586" s="151"/>
      <c r="SXS4586" s="151"/>
      <c r="SXT4586" s="151"/>
      <c r="SXU4586" s="151"/>
      <c r="SXV4586" s="151"/>
      <c r="SXW4586" s="151"/>
      <c r="SXX4586" s="151"/>
      <c r="SXY4586" s="151"/>
      <c r="SXZ4586" s="151"/>
      <c r="SYA4586" s="151"/>
      <c r="SYB4586" s="151"/>
      <c r="SYC4586" s="151"/>
      <c r="SYD4586" s="151"/>
      <c r="SYE4586" s="151"/>
      <c r="SYF4586" s="151"/>
      <c r="SYG4586" s="151"/>
      <c r="SYH4586" s="151"/>
      <c r="SYI4586" s="151"/>
      <c r="SYJ4586" s="151"/>
      <c r="SYK4586" s="151"/>
      <c r="SYL4586" s="151"/>
      <c r="SYM4586" s="151"/>
      <c r="SYN4586" s="151"/>
      <c r="SYO4586" s="151"/>
      <c r="SYP4586" s="151"/>
      <c r="SYQ4586" s="151"/>
      <c r="SYR4586" s="151"/>
      <c r="SYS4586" s="151"/>
      <c r="SYT4586" s="151"/>
      <c r="SYU4586" s="151"/>
      <c r="SYV4586" s="151"/>
      <c r="SYW4586" s="151"/>
      <c r="SYX4586" s="151"/>
      <c r="SYY4586" s="151"/>
      <c r="SYZ4586" s="151"/>
      <c r="SZA4586" s="151"/>
      <c r="SZB4586" s="151"/>
      <c r="SZC4586" s="151"/>
      <c r="SZD4586" s="151"/>
      <c r="SZE4586" s="151"/>
      <c r="SZF4586" s="151"/>
      <c r="SZG4586" s="151"/>
      <c r="SZH4586" s="151"/>
      <c r="SZI4586" s="151"/>
      <c r="SZJ4586" s="151"/>
      <c r="SZK4586" s="151"/>
      <c r="SZL4586" s="151"/>
      <c r="SZM4586" s="151"/>
      <c r="SZN4586" s="151"/>
      <c r="SZO4586" s="151"/>
      <c r="SZP4586" s="151"/>
      <c r="SZQ4586" s="151"/>
      <c r="SZR4586" s="151"/>
      <c r="SZS4586" s="151"/>
      <c r="SZT4586" s="151"/>
      <c r="SZU4586" s="151"/>
      <c r="SZV4586" s="151"/>
      <c r="SZW4586" s="151"/>
      <c r="SZX4586" s="151"/>
      <c r="SZY4586" s="151"/>
      <c r="SZZ4586" s="151"/>
      <c r="TAA4586" s="151"/>
      <c r="TAB4586" s="151"/>
      <c r="TAC4586" s="151"/>
      <c r="TAD4586" s="151"/>
      <c r="TAE4586" s="151"/>
      <c r="TAF4586" s="151"/>
      <c r="TAG4586" s="151"/>
      <c r="TAH4586" s="151"/>
      <c r="TAI4586" s="151"/>
      <c r="TAJ4586" s="151"/>
      <c r="TAK4586" s="151"/>
      <c r="TAL4586" s="151"/>
      <c r="TAM4586" s="151"/>
      <c r="TAN4586" s="151"/>
      <c r="TAO4586" s="151"/>
      <c r="TAP4586" s="151"/>
      <c r="TAQ4586" s="151"/>
      <c r="TAR4586" s="151"/>
      <c r="TAS4586" s="151"/>
      <c r="TAT4586" s="151"/>
      <c r="TAU4586" s="151"/>
      <c r="TAV4586" s="151"/>
      <c r="TAW4586" s="151"/>
      <c r="TAX4586" s="151"/>
      <c r="TAY4586" s="151"/>
      <c r="TAZ4586" s="151"/>
      <c r="TBA4586" s="151"/>
      <c r="TBB4586" s="151"/>
      <c r="TBC4586" s="151"/>
      <c r="TBD4586" s="151"/>
      <c r="TBE4586" s="151"/>
      <c r="TBF4586" s="151"/>
      <c r="TBG4586" s="151"/>
      <c r="TBH4586" s="151"/>
      <c r="TBI4586" s="151"/>
      <c r="TBJ4586" s="151"/>
      <c r="TBK4586" s="151"/>
      <c r="TBL4586" s="151"/>
      <c r="TBM4586" s="151"/>
      <c r="TBN4586" s="151"/>
      <c r="TBO4586" s="151"/>
      <c r="TBP4586" s="151"/>
      <c r="TBQ4586" s="151"/>
      <c r="TBR4586" s="151"/>
      <c r="TBS4586" s="151"/>
      <c r="TBT4586" s="151"/>
      <c r="TBU4586" s="151"/>
      <c r="TBV4586" s="151"/>
      <c r="TBW4586" s="151"/>
      <c r="TBX4586" s="151"/>
      <c r="TBY4586" s="151"/>
      <c r="TBZ4586" s="151"/>
      <c r="TCA4586" s="151"/>
      <c r="TCB4586" s="151"/>
      <c r="TCC4586" s="151"/>
      <c r="TCD4586" s="151"/>
      <c r="TCE4586" s="151"/>
      <c r="TCF4586" s="151"/>
      <c r="TCG4586" s="151"/>
      <c r="TCH4586" s="151"/>
      <c r="TCI4586" s="151"/>
      <c r="TCJ4586" s="151"/>
      <c r="TCK4586" s="151"/>
      <c r="TCL4586" s="151"/>
      <c r="TCM4586" s="151"/>
      <c r="TCN4586" s="151"/>
      <c r="TCO4586" s="151"/>
      <c r="TCP4586" s="151"/>
      <c r="TCQ4586" s="151"/>
      <c r="TCR4586" s="151"/>
      <c r="TCS4586" s="151"/>
      <c r="TCT4586" s="151"/>
      <c r="TCU4586" s="151"/>
      <c r="TCV4586" s="151"/>
      <c r="TCW4586" s="151"/>
      <c r="TCX4586" s="151"/>
      <c r="TCY4586" s="151"/>
      <c r="TCZ4586" s="151"/>
      <c r="TDA4586" s="151"/>
      <c r="TDB4586" s="151"/>
      <c r="TDC4586" s="151"/>
      <c r="TDD4586" s="151"/>
      <c r="TDE4586" s="151"/>
      <c r="TDF4586" s="151"/>
      <c r="TDG4586" s="151"/>
      <c r="TDH4586" s="151"/>
      <c r="TDI4586" s="151"/>
      <c r="TDJ4586" s="151"/>
      <c r="TDK4586" s="151"/>
      <c r="TDL4586" s="151"/>
      <c r="TDM4586" s="151"/>
      <c r="TDN4586" s="151"/>
      <c r="TDO4586" s="151"/>
      <c r="TDP4586" s="151"/>
      <c r="TDQ4586" s="151"/>
      <c r="TDR4586" s="151"/>
      <c r="TDS4586" s="151"/>
      <c r="TDT4586" s="151"/>
      <c r="TDU4586" s="151"/>
      <c r="TDV4586" s="151"/>
      <c r="TDW4586" s="151"/>
      <c r="TDX4586" s="151"/>
      <c r="TDY4586" s="151"/>
      <c r="TDZ4586" s="151"/>
      <c r="TEA4586" s="151"/>
      <c r="TEB4586" s="151"/>
      <c r="TEC4586" s="151"/>
      <c r="TED4586" s="151"/>
      <c r="TEE4586" s="151"/>
      <c r="TEF4586" s="151"/>
      <c r="TEG4586" s="151"/>
      <c r="TEH4586" s="151"/>
      <c r="TEI4586" s="151"/>
      <c r="TEJ4586" s="151"/>
      <c r="TEK4586" s="151"/>
      <c r="TEL4586" s="151"/>
      <c r="TEM4586" s="151"/>
      <c r="TEN4586" s="151"/>
      <c r="TEO4586" s="151"/>
      <c r="TEP4586" s="151"/>
      <c r="TEQ4586" s="151"/>
      <c r="TER4586" s="151"/>
      <c r="TES4586" s="151"/>
      <c r="TET4586" s="151"/>
      <c r="TEU4586" s="151"/>
      <c r="TEV4586" s="151"/>
      <c r="TEW4586" s="151"/>
      <c r="TEX4586" s="151"/>
      <c r="TEY4586" s="151"/>
      <c r="TEZ4586" s="151"/>
      <c r="TFA4586" s="151"/>
      <c r="TFB4586" s="151"/>
      <c r="TFC4586" s="151"/>
      <c r="TFD4586" s="151"/>
      <c r="TFE4586" s="151"/>
      <c r="TFF4586" s="151"/>
      <c r="TFG4586" s="151"/>
      <c r="TFH4586" s="151"/>
      <c r="TFI4586" s="151"/>
      <c r="TFJ4586" s="151"/>
      <c r="TFK4586" s="151"/>
      <c r="TFL4586" s="151"/>
      <c r="TFM4586" s="151"/>
      <c r="TFN4586" s="151"/>
      <c r="TFO4586" s="151"/>
      <c r="TFP4586" s="151"/>
      <c r="TFQ4586" s="151"/>
      <c r="TFR4586" s="151"/>
      <c r="TFS4586" s="151"/>
      <c r="TFT4586" s="151"/>
      <c r="TFU4586" s="151"/>
      <c r="TFV4586" s="151"/>
      <c r="TFW4586" s="151"/>
      <c r="TFX4586" s="151"/>
      <c r="TFY4586" s="151"/>
      <c r="TFZ4586" s="151"/>
      <c r="TGA4586" s="151"/>
      <c r="TGB4586" s="151"/>
      <c r="TGC4586" s="151"/>
      <c r="TGD4586" s="151"/>
      <c r="TGE4586" s="151"/>
      <c r="TGF4586" s="151"/>
      <c r="TGG4586" s="151"/>
      <c r="TGH4586" s="151"/>
      <c r="TGI4586" s="151"/>
      <c r="TGJ4586" s="151"/>
      <c r="TGK4586" s="151"/>
      <c r="TGL4586" s="151"/>
      <c r="TGM4586" s="151"/>
      <c r="TGN4586" s="151"/>
      <c r="TGO4586" s="151"/>
      <c r="TGP4586" s="151"/>
      <c r="TGQ4586" s="151"/>
      <c r="TGR4586" s="151"/>
      <c r="TGS4586" s="151"/>
      <c r="TGT4586" s="151"/>
      <c r="TGU4586" s="151"/>
      <c r="TGV4586" s="151"/>
      <c r="TGW4586" s="151"/>
      <c r="TGX4586" s="151"/>
      <c r="TGY4586" s="151"/>
      <c r="TGZ4586" s="151"/>
      <c r="THA4586" s="151"/>
      <c r="THB4586" s="151"/>
      <c r="THC4586" s="151"/>
      <c r="THD4586" s="151"/>
      <c r="THE4586" s="151"/>
      <c r="THF4586" s="151"/>
      <c r="THG4586" s="151"/>
      <c r="THH4586" s="151"/>
      <c r="THI4586" s="151"/>
      <c r="THJ4586" s="151"/>
      <c r="THK4586" s="151"/>
      <c r="THL4586" s="151"/>
      <c r="THM4586" s="151"/>
      <c r="THN4586" s="151"/>
      <c r="THO4586" s="151"/>
      <c r="THP4586" s="151"/>
      <c r="THQ4586" s="151"/>
      <c r="THR4586" s="151"/>
      <c r="THS4586" s="151"/>
      <c r="THT4586" s="151"/>
      <c r="THU4586" s="151"/>
      <c r="THV4586" s="151"/>
      <c r="THW4586" s="151"/>
      <c r="THX4586" s="151"/>
      <c r="THY4586" s="151"/>
      <c r="THZ4586" s="151"/>
      <c r="TIA4586" s="151"/>
      <c r="TIB4586" s="151"/>
      <c r="TIC4586" s="151"/>
      <c r="TID4586" s="151"/>
      <c r="TIE4586" s="151"/>
      <c r="TIF4586" s="151"/>
      <c r="TIG4586" s="151"/>
      <c r="TIH4586" s="151"/>
      <c r="TII4586" s="151"/>
      <c r="TIJ4586" s="151"/>
      <c r="TIK4586" s="151"/>
      <c r="TIL4586" s="151"/>
      <c r="TIM4586" s="151"/>
      <c r="TIN4586" s="151"/>
      <c r="TIO4586" s="151"/>
      <c r="TIP4586" s="151"/>
      <c r="TIQ4586" s="151"/>
      <c r="TIR4586" s="151"/>
      <c r="TIS4586" s="151"/>
      <c r="TIT4586" s="151"/>
      <c r="TIU4586" s="151"/>
      <c r="TIV4586" s="151"/>
      <c r="TIW4586" s="151"/>
      <c r="TIX4586" s="151"/>
      <c r="TIY4586" s="151"/>
      <c r="TIZ4586" s="151"/>
      <c r="TJA4586" s="151"/>
      <c r="TJB4586" s="151"/>
      <c r="TJC4586" s="151"/>
      <c r="TJD4586" s="151"/>
      <c r="TJE4586" s="151"/>
      <c r="TJF4586" s="151"/>
      <c r="TJG4586" s="151"/>
      <c r="TJH4586" s="151"/>
      <c r="TJI4586" s="151"/>
      <c r="TJJ4586" s="151"/>
      <c r="TJK4586" s="151"/>
      <c r="TJL4586" s="151"/>
      <c r="TJM4586" s="151"/>
      <c r="TJN4586" s="151"/>
      <c r="TJO4586" s="151"/>
      <c r="TJP4586" s="151"/>
      <c r="TJQ4586" s="151"/>
      <c r="TJR4586" s="151"/>
      <c r="TJS4586" s="151"/>
      <c r="TJT4586" s="151"/>
      <c r="TJU4586" s="151"/>
      <c r="TJV4586" s="151"/>
      <c r="TJW4586" s="151"/>
      <c r="TJX4586" s="151"/>
      <c r="TJY4586" s="151"/>
      <c r="TJZ4586" s="151"/>
      <c r="TKA4586" s="151"/>
      <c r="TKB4586" s="151"/>
      <c r="TKC4586" s="151"/>
      <c r="TKD4586" s="151"/>
      <c r="TKE4586" s="151"/>
      <c r="TKF4586" s="151"/>
      <c r="TKG4586" s="151"/>
      <c r="TKH4586" s="151"/>
      <c r="TKI4586" s="151"/>
      <c r="TKJ4586" s="151"/>
      <c r="TKK4586" s="151"/>
      <c r="TKL4586" s="151"/>
      <c r="TKM4586" s="151"/>
      <c r="TKN4586" s="151"/>
      <c r="TKO4586" s="151"/>
      <c r="TKP4586" s="151"/>
      <c r="TKQ4586" s="151"/>
      <c r="TKR4586" s="151"/>
      <c r="TKS4586" s="151"/>
      <c r="TKT4586" s="151"/>
      <c r="TKU4586" s="151"/>
      <c r="TKV4586" s="151"/>
      <c r="TKW4586" s="151"/>
      <c r="TKX4586" s="151"/>
      <c r="TKY4586" s="151"/>
      <c r="TKZ4586" s="151"/>
      <c r="TLA4586" s="151"/>
      <c r="TLB4586" s="151"/>
      <c r="TLC4586" s="151"/>
      <c r="TLD4586" s="151"/>
      <c r="TLE4586" s="151"/>
      <c r="TLF4586" s="151"/>
      <c r="TLG4586" s="151"/>
      <c r="TLH4586" s="151"/>
      <c r="TLI4586" s="151"/>
      <c r="TLJ4586" s="151"/>
      <c r="TLK4586" s="151"/>
      <c r="TLL4586" s="151"/>
      <c r="TLM4586" s="151"/>
      <c r="TLN4586" s="151"/>
      <c r="TLO4586" s="151"/>
      <c r="TLP4586" s="151"/>
      <c r="TLQ4586" s="151"/>
      <c r="TLR4586" s="151"/>
      <c r="TLS4586" s="151"/>
      <c r="TLT4586" s="151"/>
      <c r="TLU4586" s="151"/>
      <c r="TLV4586" s="151"/>
      <c r="TLW4586" s="151"/>
      <c r="TLX4586" s="151"/>
      <c r="TLY4586" s="151"/>
      <c r="TLZ4586" s="151"/>
      <c r="TMA4586" s="151"/>
      <c r="TMB4586" s="151"/>
      <c r="TMC4586" s="151"/>
      <c r="TMD4586" s="151"/>
      <c r="TME4586" s="151"/>
      <c r="TMF4586" s="151"/>
      <c r="TMG4586" s="151"/>
      <c r="TMH4586" s="151"/>
      <c r="TMI4586" s="151"/>
      <c r="TMJ4586" s="151"/>
      <c r="TMK4586" s="151"/>
      <c r="TML4586" s="151"/>
      <c r="TMM4586" s="151"/>
      <c r="TMN4586" s="151"/>
      <c r="TMO4586" s="151"/>
      <c r="TMP4586" s="151"/>
      <c r="TMQ4586" s="151"/>
      <c r="TMR4586" s="151"/>
      <c r="TMS4586" s="151"/>
      <c r="TMT4586" s="151"/>
      <c r="TMU4586" s="151"/>
      <c r="TMV4586" s="151"/>
      <c r="TMW4586" s="151"/>
      <c r="TMX4586" s="151"/>
      <c r="TMY4586" s="151"/>
      <c r="TMZ4586" s="151"/>
      <c r="TNA4586" s="151"/>
      <c r="TNB4586" s="151"/>
      <c r="TNC4586" s="151"/>
      <c r="TND4586" s="151"/>
      <c r="TNE4586" s="151"/>
      <c r="TNF4586" s="151"/>
      <c r="TNG4586" s="151"/>
      <c r="TNH4586" s="151"/>
      <c r="TNI4586" s="151"/>
      <c r="TNJ4586" s="151"/>
      <c r="TNK4586" s="151"/>
      <c r="TNL4586" s="151"/>
      <c r="TNM4586" s="151"/>
      <c r="TNN4586" s="151"/>
      <c r="TNO4586" s="151"/>
      <c r="TNP4586" s="151"/>
      <c r="TNQ4586" s="151"/>
      <c r="TNR4586" s="151"/>
      <c r="TNS4586" s="151"/>
      <c r="TNT4586" s="151"/>
      <c r="TNU4586" s="151"/>
      <c r="TNV4586" s="151"/>
      <c r="TNW4586" s="151"/>
      <c r="TNX4586" s="151"/>
      <c r="TNY4586" s="151"/>
      <c r="TNZ4586" s="151"/>
      <c r="TOA4586" s="151"/>
      <c r="TOB4586" s="151"/>
      <c r="TOC4586" s="151"/>
      <c r="TOD4586" s="151"/>
      <c r="TOE4586" s="151"/>
      <c r="TOF4586" s="151"/>
      <c r="TOG4586" s="151"/>
      <c r="TOH4586" s="151"/>
      <c r="TOI4586" s="151"/>
      <c r="TOJ4586" s="151"/>
      <c r="TOK4586" s="151"/>
      <c r="TOL4586" s="151"/>
      <c r="TOM4586" s="151"/>
      <c r="TON4586" s="151"/>
      <c r="TOO4586" s="151"/>
      <c r="TOP4586" s="151"/>
      <c r="TOQ4586" s="151"/>
      <c r="TOR4586" s="151"/>
      <c r="TOS4586" s="151"/>
      <c r="TOT4586" s="151"/>
      <c r="TOU4586" s="151"/>
      <c r="TOV4586" s="151"/>
      <c r="TOW4586" s="151"/>
      <c r="TOX4586" s="151"/>
      <c r="TOY4586" s="151"/>
      <c r="TOZ4586" s="151"/>
      <c r="TPA4586" s="151"/>
      <c r="TPB4586" s="151"/>
      <c r="TPC4586" s="151"/>
      <c r="TPD4586" s="151"/>
      <c r="TPE4586" s="151"/>
      <c r="TPF4586" s="151"/>
      <c r="TPG4586" s="151"/>
      <c r="TPH4586" s="151"/>
      <c r="TPI4586" s="151"/>
      <c r="TPJ4586" s="151"/>
      <c r="TPK4586" s="151"/>
      <c r="TPL4586" s="151"/>
      <c r="TPM4586" s="151"/>
      <c r="TPN4586" s="151"/>
      <c r="TPO4586" s="151"/>
      <c r="TPP4586" s="151"/>
      <c r="TPQ4586" s="151"/>
      <c r="TPR4586" s="151"/>
      <c r="TPS4586" s="151"/>
      <c r="TPT4586" s="151"/>
      <c r="TPU4586" s="151"/>
      <c r="TPV4586" s="151"/>
      <c r="TPW4586" s="151"/>
      <c r="TPX4586" s="151"/>
      <c r="TPY4586" s="151"/>
      <c r="TPZ4586" s="151"/>
      <c r="TQA4586" s="151"/>
      <c r="TQB4586" s="151"/>
      <c r="TQC4586" s="151"/>
      <c r="TQD4586" s="151"/>
      <c r="TQE4586" s="151"/>
      <c r="TQF4586" s="151"/>
      <c r="TQG4586" s="151"/>
      <c r="TQH4586" s="151"/>
      <c r="TQI4586" s="151"/>
      <c r="TQJ4586" s="151"/>
      <c r="TQK4586" s="151"/>
      <c r="TQL4586" s="151"/>
      <c r="TQM4586" s="151"/>
      <c r="TQN4586" s="151"/>
      <c r="TQO4586" s="151"/>
      <c r="TQP4586" s="151"/>
      <c r="TQQ4586" s="151"/>
      <c r="TQR4586" s="151"/>
      <c r="TQS4586" s="151"/>
      <c r="TQT4586" s="151"/>
      <c r="TQU4586" s="151"/>
      <c r="TQV4586" s="151"/>
      <c r="TQW4586" s="151"/>
      <c r="TQX4586" s="151"/>
      <c r="TQY4586" s="151"/>
      <c r="TQZ4586" s="151"/>
      <c r="TRA4586" s="151"/>
      <c r="TRB4586" s="151"/>
      <c r="TRC4586" s="151"/>
      <c r="TRD4586" s="151"/>
      <c r="TRE4586" s="151"/>
      <c r="TRF4586" s="151"/>
      <c r="TRG4586" s="151"/>
      <c r="TRH4586" s="151"/>
      <c r="TRI4586" s="151"/>
      <c r="TRJ4586" s="151"/>
      <c r="TRK4586" s="151"/>
      <c r="TRL4586" s="151"/>
      <c r="TRM4586" s="151"/>
      <c r="TRN4586" s="151"/>
      <c r="TRO4586" s="151"/>
      <c r="TRP4586" s="151"/>
      <c r="TRQ4586" s="151"/>
      <c r="TRR4586" s="151"/>
      <c r="TRS4586" s="151"/>
      <c r="TRT4586" s="151"/>
      <c r="TRU4586" s="151"/>
      <c r="TRV4586" s="151"/>
      <c r="TRW4586" s="151"/>
      <c r="TRX4586" s="151"/>
      <c r="TRY4586" s="151"/>
      <c r="TRZ4586" s="151"/>
      <c r="TSA4586" s="151"/>
      <c r="TSB4586" s="151"/>
      <c r="TSC4586" s="151"/>
      <c r="TSD4586" s="151"/>
      <c r="TSE4586" s="151"/>
      <c r="TSF4586" s="151"/>
      <c r="TSG4586" s="151"/>
      <c r="TSH4586" s="151"/>
      <c r="TSI4586" s="151"/>
      <c r="TSJ4586" s="151"/>
      <c r="TSK4586" s="151"/>
      <c r="TSL4586" s="151"/>
      <c r="TSM4586" s="151"/>
      <c r="TSN4586" s="151"/>
      <c r="TSO4586" s="151"/>
      <c r="TSP4586" s="151"/>
      <c r="TSQ4586" s="151"/>
      <c r="TSR4586" s="151"/>
      <c r="TSS4586" s="151"/>
      <c r="TST4586" s="151"/>
      <c r="TSU4586" s="151"/>
      <c r="TSV4586" s="151"/>
      <c r="TSW4586" s="151"/>
      <c r="TSX4586" s="151"/>
      <c r="TSY4586" s="151"/>
      <c r="TSZ4586" s="151"/>
      <c r="TTA4586" s="151"/>
      <c r="TTB4586" s="151"/>
      <c r="TTC4586" s="151"/>
      <c r="TTD4586" s="151"/>
      <c r="TTE4586" s="151"/>
      <c r="TTF4586" s="151"/>
      <c r="TTG4586" s="151"/>
      <c r="TTH4586" s="151"/>
      <c r="TTI4586" s="151"/>
      <c r="TTJ4586" s="151"/>
      <c r="TTK4586" s="151"/>
      <c r="TTL4586" s="151"/>
      <c r="TTM4586" s="151"/>
      <c r="TTN4586" s="151"/>
      <c r="TTO4586" s="151"/>
      <c r="TTP4586" s="151"/>
      <c r="TTQ4586" s="151"/>
      <c r="TTR4586" s="151"/>
      <c r="TTS4586" s="151"/>
      <c r="TTT4586" s="151"/>
      <c r="TTU4586" s="151"/>
      <c r="TTV4586" s="151"/>
      <c r="TTW4586" s="151"/>
      <c r="TTX4586" s="151"/>
      <c r="TTY4586" s="151"/>
      <c r="TTZ4586" s="151"/>
      <c r="TUA4586" s="151"/>
      <c r="TUB4586" s="151"/>
      <c r="TUC4586" s="151"/>
      <c r="TUD4586" s="151"/>
      <c r="TUE4586" s="151"/>
      <c r="TUF4586" s="151"/>
      <c r="TUG4586" s="151"/>
      <c r="TUH4586" s="151"/>
      <c r="TUI4586" s="151"/>
      <c r="TUJ4586" s="151"/>
      <c r="TUK4586" s="151"/>
      <c r="TUL4586" s="151"/>
      <c r="TUM4586" s="151"/>
      <c r="TUN4586" s="151"/>
      <c r="TUO4586" s="151"/>
      <c r="TUP4586" s="151"/>
      <c r="TUQ4586" s="151"/>
      <c r="TUR4586" s="151"/>
      <c r="TUS4586" s="151"/>
      <c r="TUT4586" s="151"/>
      <c r="TUU4586" s="151"/>
      <c r="TUV4586" s="151"/>
      <c r="TUW4586" s="151"/>
      <c r="TUX4586" s="151"/>
      <c r="TUY4586" s="151"/>
      <c r="TUZ4586" s="151"/>
      <c r="TVA4586" s="151"/>
      <c r="TVB4586" s="151"/>
      <c r="TVC4586" s="151"/>
      <c r="TVD4586" s="151"/>
      <c r="TVE4586" s="151"/>
      <c r="TVF4586" s="151"/>
      <c r="TVG4586" s="151"/>
      <c r="TVH4586" s="151"/>
      <c r="TVI4586" s="151"/>
      <c r="TVJ4586" s="151"/>
      <c r="TVK4586" s="151"/>
      <c r="TVL4586" s="151"/>
      <c r="TVM4586" s="151"/>
      <c r="TVN4586" s="151"/>
      <c r="TVO4586" s="151"/>
      <c r="TVP4586" s="151"/>
      <c r="TVQ4586" s="151"/>
      <c r="TVR4586" s="151"/>
      <c r="TVS4586" s="151"/>
      <c r="TVT4586" s="151"/>
      <c r="TVU4586" s="151"/>
      <c r="TVV4586" s="151"/>
      <c r="TVW4586" s="151"/>
      <c r="TVX4586" s="151"/>
      <c r="TVY4586" s="151"/>
      <c r="TVZ4586" s="151"/>
      <c r="TWA4586" s="151"/>
      <c r="TWB4586" s="151"/>
      <c r="TWC4586" s="151"/>
      <c r="TWD4586" s="151"/>
      <c r="TWE4586" s="151"/>
      <c r="TWF4586" s="151"/>
      <c r="TWG4586" s="151"/>
      <c r="TWH4586" s="151"/>
      <c r="TWI4586" s="151"/>
      <c r="TWJ4586" s="151"/>
      <c r="TWK4586" s="151"/>
      <c r="TWL4586" s="151"/>
      <c r="TWM4586" s="151"/>
      <c r="TWN4586" s="151"/>
      <c r="TWO4586" s="151"/>
      <c r="TWP4586" s="151"/>
      <c r="TWQ4586" s="151"/>
      <c r="TWR4586" s="151"/>
      <c r="TWS4586" s="151"/>
      <c r="TWT4586" s="151"/>
      <c r="TWU4586" s="151"/>
      <c r="TWV4586" s="151"/>
      <c r="TWW4586" s="151"/>
      <c r="TWX4586" s="151"/>
      <c r="TWY4586" s="151"/>
      <c r="TWZ4586" s="151"/>
      <c r="TXA4586" s="151"/>
      <c r="TXB4586" s="151"/>
      <c r="TXC4586" s="151"/>
      <c r="TXD4586" s="151"/>
      <c r="TXE4586" s="151"/>
      <c r="TXF4586" s="151"/>
      <c r="TXG4586" s="151"/>
      <c r="TXH4586" s="151"/>
      <c r="TXI4586" s="151"/>
      <c r="TXJ4586" s="151"/>
      <c r="TXK4586" s="151"/>
      <c r="TXL4586" s="151"/>
      <c r="TXM4586" s="151"/>
      <c r="TXN4586" s="151"/>
      <c r="TXO4586" s="151"/>
      <c r="TXP4586" s="151"/>
      <c r="TXQ4586" s="151"/>
      <c r="TXR4586" s="151"/>
      <c r="TXS4586" s="151"/>
      <c r="TXT4586" s="151"/>
      <c r="TXU4586" s="151"/>
      <c r="TXV4586" s="151"/>
      <c r="TXW4586" s="151"/>
      <c r="TXX4586" s="151"/>
      <c r="TXY4586" s="151"/>
      <c r="TXZ4586" s="151"/>
      <c r="TYA4586" s="151"/>
      <c r="TYB4586" s="151"/>
      <c r="TYC4586" s="151"/>
      <c r="TYD4586" s="151"/>
      <c r="TYE4586" s="151"/>
      <c r="TYF4586" s="151"/>
      <c r="TYG4586" s="151"/>
      <c r="TYH4586" s="151"/>
      <c r="TYI4586" s="151"/>
      <c r="TYJ4586" s="151"/>
      <c r="TYK4586" s="151"/>
      <c r="TYL4586" s="151"/>
      <c r="TYM4586" s="151"/>
      <c r="TYN4586" s="151"/>
      <c r="TYO4586" s="151"/>
      <c r="TYP4586" s="151"/>
      <c r="TYQ4586" s="151"/>
      <c r="TYR4586" s="151"/>
      <c r="TYS4586" s="151"/>
      <c r="TYT4586" s="151"/>
      <c r="TYU4586" s="151"/>
      <c r="TYV4586" s="151"/>
      <c r="TYW4586" s="151"/>
      <c r="TYX4586" s="151"/>
      <c r="TYY4586" s="151"/>
      <c r="TYZ4586" s="151"/>
      <c r="TZA4586" s="151"/>
      <c r="TZB4586" s="151"/>
      <c r="TZC4586" s="151"/>
      <c r="TZD4586" s="151"/>
      <c r="TZE4586" s="151"/>
      <c r="TZF4586" s="151"/>
      <c r="TZG4586" s="151"/>
      <c r="TZH4586" s="151"/>
      <c r="TZI4586" s="151"/>
      <c r="TZJ4586" s="151"/>
      <c r="TZK4586" s="151"/>
      <c r="TZL4586" s="151"/>
      <c r="TZM4586" s="151"/>
      <c r="TZN4586" s="151"/>
      <c r="TZO4586" s="151"/>
      <c r="TZP4586" s="151"/>
      <c r="TZQ4586" s="151"/>
      <c r="TZR4586" s="151"/>
      <c r="TZS4586" s="151"/>
      <c r="TZT4586" s="151"/>
      <c r="TZU4586" s="151"/>
      <c r="TZV4586" s="151"/>
      <c r="TZW4586" s="151"/>
      <c r="TZX4586" s="151"/>
      <c r="TZY4586" s="151"/>
      <c r="TZZ4586" s="151"/>
      <c r="UAA4586" s="151"/>
      <c r="UAB4586" s="151"/>
      <c r="UAC4586" s="151"/>
      <c r="UAD4586" s="151"/>
      <c r="UAE4586" s="151"/>
      <c r="UAF4586" s="151"/>
      <c r="UAG4586" s="151"/>
      <c r="UAH4586" s="151"/>
      <c r="UAI4586" s="151"/>
      <c r="UAJ4586" s="151"/>
      <c r="UAK4586" s="151"/>
      <c r="UAL4586" s="151"/>
      <c r="UAM4586" s="151"/>
      <c r="UAN4586" s="151"/>
      <c r="UAO4586" s="151"/>
      <c r="UAP4586" s="151"/>
      <c r="UAQ4586" s="151"/>
      <c r="UAR4586" s="151"/>
      <c r="UAS4586" s="151"/>
      <c r="UAT4586" s="151"/>
      <c r="UAU4586" s="151"/>
      <c r="UAV4586" s="151"/>
      <c r="UAW4586" s="151"/>
      <c r="UAX4586" s="151"/>
      <c r="UAY4586" s="151"/>
      <c r="UAZ4586" s="151"/>
      <c r="UBA4586" s="151"/>
      <c r="UBB4586" s="151"/>
      <c r="UBC4586" s="151"/>
      <c r="UBD4586" s="151"/>
      <c r="UBE4586" s="151"/>
      <c r="UBF4586" s="151"/>
      <c r="UBG4586" s="151"/>
      <c r="UBH4586" s="151"/>
      <c r="UBI4586" s="151"/>
      <c r="UBJ4586" s="151"/>
      <c r="UBK4586" s="151"/>
      <c r="UBL4586" s="151"/>
      <c r="UBM4586" s="151"/>
      <c r="UBN4586" s="151"/>
      <c r="UBO4586" s="151"/>
      <c r="UBP4586" s="151"/>
      <c r="UBQ4586" s="151"/>
      <c r="UBR4586" s="151"/>
      <c r="UBS4586" s="151"/>
      <c r="UBT4586" s="151"/>
      <c r="UBU4586" s="151"/>
      <c r="UBV4586" s="151"/>
      <c r="UBW4586" s="151"/>
      <c r="UBX4586" s="151"/>
      <c r="UBY4586" s="151"/>
      <c r="UBZ4586" s="151"/>
      <c r="UCA4586" s="151"/>
      <c r="UCB4586" s="151"/>
      <c r="UCC4586" s="151"/>
      <c r="UCD4586" s="151"/>
      <c r="UCE4586" s="151"/>
      <c r="UCF4586" s="151"/>
      <c r="UCG4586" s="151"/>
      <c r="UCH4586" s="151"/>
      <c r="UCI4586" s="151"/>
      <c r="UCJ4586" s="151"/>
      <c r="UCK4586" s="151"/>
      <c r="UCL4586" s="151"/>
      <c r="UCM4586" s="151"/>
      <c r="UCN4586" s="151"/>
      <c r="UCO4586" s="151"/>
      <c r="UCP4586" s="151"/>
      <c r="UCQ4586" s="151"/>
      <c r="UCR4586" s="151"/>
      <c r="UCS4586" s="151"/>
      <c r="UCT4586" s="151"/>
      <c r="UCU4586" s="151"/>
      <c r="UCV4586" s="151"/>
      <c r="UCW4586" s="151"/>
      <c r="UCX4586" s="151"/>
      <c r="UCY4586" s="151"/>
      <c r="UCZ4586" s="151"/>
      <c r="UDA4586" s="151"/>
      <c r="UDB4586" s="151"/>
      <c r="UDC4586" s="151"/>
      <c r="UDD4586" s="151"/>
      <c r="UDE4586" s="151"/>
      <c r="UDF4586" s="151"/>
      <c r="UDG4586" s="151"/>
      <c r="UDH4586" s="151"/>
      <c r="UDI4586" s="151"/>
      <c r="UDJ4586" s="151"/>
      <c r="UDK4586" s="151"/>
      <c r="UDL4586" s="151"/>
      <c r="UDM4586" s="151"/>
      <c r="UDN4586" s="151"/>
      <c r="UDO4586" s="151"/>
      <c r="UDP4586" s="151"/>
      <c r="UDQ4586" s="151"/>
      <c r="UDR4586" s="151"/>
      <c r="UDS4586" s="151"/>
      <c r="UDT4586" s="151"/>
      <c r="UDU4586" s="151"/>
      <c r="UDV4586" s="151"/>
      <c r="UDW4586" s="151"/>
      <c r="UDX4586" s="151"/>
      <c r="UDY4586" s="151"/>
      <c r="UDZ4586" s="151"/>
      <c r="UEA4586" s="151"/>
      <c r="UEB4586" s="151"/>
      <c r="UEC4586" s="151"/>
      <c r="UED4586" s="151"/>
      <c r="UEE4586" s="151"/>
      <c r="UEF4586" s="151"/>
      <c r="UEG4586" s="151"/>
      <c r="UEH4586" s="151"/>
      <c r="UEI4586" s="151"/>
      <c r="UEJ4586" s="151"/>
      <c r="UEK4586" s="151"/>
      <c r="UEL4586" s="151"/>
      <c r="UEM4586" s="151"/>
      <c r="UEN4586" s="151"/>
      <c r="UEO4586" s="151"/>
      <c r="UEP4586" s="151"/>
      <c r="UEQ4586" s="151"/>
      <c r="UER4586" s="151"/>
      <c r="UES4586" s="151"/>
      <c r="UET4586" s="151"/>
      <c r="UEU4586" s="151"/>
      <c r="UEV4586" s="151"/>
      <c r="UEW4586" s="151"/>
      <c r="UEX4586" s="151"/>
      <c r="UEY4586" s="151"/>
      <c r="UEZ4586" s="151"/>
      <c r="UFA4586" s="151"/>
      <c r="UFB4586" s="151"/>
      <c r="UFC4586" s="151"/>
      <c r="UFD4586" s="151"/>
      <c r="UFE4586" s="151"/>
      <c r="UFF4586" s="151"/>
      <c r="UFG4586" s="151"/>
      <c r="UFH4586" s="151"/>
      <c r="UFI4586" s="151"/>
      <c r="UFJ4586" s="151"/>
      <c r="UFK4586" s="151"/>
      <c r="UFL4586" s="151"/>
      <c r="UFM4586" s="151"/>
      <c r="UFN4586" s="151"/>
      <c r="UFO4586" s="151"/>
      <c r="UFP4586" s="151"/>
      <c r="UFQ4586" s="151"/>
      <c r="UFR4586" s="151"/>
      <c r="UFS4586" s="151"/>
      <c r="UFT4586" s="151"/>
      <c r="UFU4586" s="151"/>
      <c r="UFV4586" s="151"/>
      <c r="UFW4586" s="151"/>
      <c r="UFX4586" s="151"/>
      <c r="UFY4586" s="151"/>
      <c r="UFZ4586" s="151"/>
      <c r="UGA4586" s="151"/>
      <c r="UGB4586" s="151"/>
      <c r="UGC4586" s="151"/>
      <c r="UGD4586" s="151"/>
      <c r="UGE4586" s="151"/>
      <c r="UGF4586" s="151"/>
      <c r="UGG4586" s="151"/>
      <c r="UGH4586" s="151"/>
      <c r="UGI4586" s="151"/>
      <c r="UGJ4586" s="151"/>
      <c r="UGK4586" s="151"/>
      <c r="UGL4586" s="151"/>
      <c r="UGM4586" s="151"/>
      <c r="UGN4586" s="151"/>
      <c r="UGO4586" s="151"/>
      <c r="UGP4586" s="151"/>
      <c r="UGQ4586" s="151"/>
      <c r="UGR4586" s="151"/>
      <c r="UGS4586" s="151"/>
      <c r="UGT4586" s="151"/>
      <c r="UGU4586" s="151"/>
      <c r="UGV4586" s="151"/>
      <c r="UGW4586" s="151"/>
      <c r="UGX4586" s="151"/>
      <c r="UGY4586" s="151"/>
      <c r="UGZ4586" s="151"/>
      <c r="UHA4586" s="151"/>
      <c r="UHB4586" s="151"/>
      <c r="UHC4586" s="151"/>
      <c r="UHD4586" s="151"/>
      <c r="UHE4586" s="151"/>
      <c r="UHF4586" s="151"/>
      <c r="UHG4586" s="151"/>
      <c r="UHH4586" s="151"/>
      <c r="UHI4586" s="151"/>
      <c r="UHJ4586" s="151"/>
      <c r="UHK4586" s="151"/>
      <c r="UHL4586" s="151"/>
      <c r="UHM4586" s="151"/>
      <c r="UHN4586" s="151"/>
      <c r="UHO4586" s="151"/>
      <c r="UHP4586" s="151"/>
      <c r="UHQ4586" s="151"/>
      <c r="UHR4586" s="151"/>
      <c r="UHS4586" s="151"/>
      <c r="UHT4586" s="151"/>
      <c r="UHU4586" s="151"/>
      <c r="UHV4586" s="151"/>
      <c r="UHW4586" s="151"/>
      <c r="UHX4586" s="151"/>
      <c r="UHY4586" s="151"/>
      <c r="UHZ4586" s="151"/>
      <c r="UIA4586" s="151"/>
      <c r="UIB4586" s="151"/>
      <c r="UIC4586" s="151"/>
      <c r="UID4586" s="151"/>
      <c r="UIE4586" s="151"/>
      <c r="UIF4586" s="151"/>
      <c r="UIG4586" s="151"/>
      <c r="UIH4586" s="151"/>
      <c r="UII4586" s="151"/>
      <c r="UIJ4586" s="151"/>
      <c r="UIK4586" s="151"/>
      <c r="UIL4586" s="151"/>
      <c r="UIM4586" s="151"/>
      <c r="UIN4586" s="151"/>
      <c r="UIO4586" s="151"/>
      <c r="UIP4586" s="151"/>
      <c r="UIQ4586" s="151"/>
      <c r="UIR4586" s="151"/>
      <c r="UIS4586" s="151"/>
      <c r="UIT4586" s="151"/>
      <c r="UIU4586" s="151"/>
      <c r="UIV4586" s="151"/>
      <c r="UIW4586" s="151"/>
      <c r="UIX4586" s="151"/>
      <c r="UIY4586" s="151"/>
      <c r="UIZ4586" s="151"/>
      <c r="UJA4586" s="151"/>
      <c r="UJB4586" s="151"/>
      <c r="UJC4586" s="151"/>
      <c r="UJD4586" s="151"/>
      <c r="UJE4586" s="151"/>
      <c r="UJF4586" s="151"/>
      <c r="UJG4586" s="151"/>
      <c r="UJH4586" s="151"/>
      <c r="UJI4586" s="151"/>
      <c r="UJJ4586" s="151"/>
      <c r="UJK4586" s="151"/>
      <c r="UJL4586" s="151"/>
      <c r="UJM4586" s="151"/>
      <c r="UJN4586" s="151"/>
      <c r="UJO4586" s="151"/>
      <c r="UJP4586" s="151"/>
      <c r="UJQ4586" s="151"/>
      <c r="UJR4586" s="151"/>
      <c r="UJS4586" s="151"/>
      <c r="UJT4586" s="151"/>
      <c r="UJU4586" s="151"/>
      <c r="UJV4586" s="151"/>
      <c r="UJW4586" s="151"/>
      <c r="UJX4586" s="151"/>
      <c r="UJY4586" s="151"/>
      <c r="UJZ4586" s="151"/>
      <c r="UKA4586" s="151"/>
      <c r="UKB4586" s="151"/>
      <c r="UKC4586" s="151"/>
      <c r="UKD4586" s="151"/>
      <c r="UKE4586" s="151"/>
      <c r="UKF4586" s="151"/>
      <c r="UKG4586" s="151"/>
      <c r="UKH4586" s="151"/>
      <c r="UKI4586" s="151"/>
      <c r="UKJ4586" s="151"/>
      <c r="UKK4586" s="151"/>
      <c r="UKL4586" s="151"/>
      <c r="UKM4586" s="151"/>
      <c r="UKN4586" s="151"/>
      <c r="UKO4586" s="151"/>
      <c r="UKP4586" s="151"/>
      <c r="UKQ4586" s="151"/>
      <c r="UKR4586" s="151"/>
      <c r="UKS4586" s="151"/>
      <c r="UKT4586" s="151"/>
      <c r="UKU4586" s="151"/>
      <c r="UKV4586" s="151"/>
      <c r="UKW4586" s="151"/>
      <c r="UKX4586" s="151"/>
      <c r="UKY4586" s="151"/>
      <c r="UKZ4586" s="151"/>
      <c r="ULA4586" s="151"/>
      <c r="ULB4586" s="151"/>
      <c r="ULC4586" s="151"/>
      <c r="ULD4586" s="151"/>
      <c r="ULE4586" s="151"/>
      <c r="ULF4586" s="151"/>
      <c r="ULG4586" s="151"/>
      <c r="ULH4586" s="151"/>
      <c r="ULI4586" s="151"/>
      <c r="ULJ4586" s="151"/>
      <c r="ULK4586" s="151"/>
      <c r="ULL4586" s="151"/>
      <c r="ULM4586" s="151"/>
      <c r="ULN4586" s="151"/>
      <c r="ULO4586" s="151"/>
      <c r="ULP4586" s="151"/>
      <c r="ULQ4586" s="151"/>
      <c r="ULR4586" s="151"/>
      <c r="ULS4586" s="151"/>
      <c r="ULT4586" s="151"/>
      <c r="ULU4586" s="151"/>
      <c r="ULV4586" s="151"/>
      <c r="ULW4586" s="151"/>
      <c r="ULX4586" s="151"/>
      <c r="ULY4586" s="151"/>
      <c r="ULZ4586" s="151"/>
      <c r="UMA4586" s="151"/>
      <c r="UMB4586" s="151"/>
      <c r="UMC4586" s="151"/>
      <c r="UMD4586" s="151"/>
      <c r="UME4586" s="151"/>
      <c r="UMF4586" s="151"/>
      <c r="UMG4586" s="151"/>
      <c r="UMH4586" s="151"/>
      <c r="UMI4586" s="151"/>
      <c r="UMJ4586" s="151"/>
      <c r="UMK4586" s="151"/>
      <c r="UML4586" s="151"/>
      <c r="UMM4586" s="151"/>
      <c r="UMN4586" s="151"/>
      <c r="UMO4586" s="151"/>
      <c r="UMP4586" s="151"/>
      <c r="UMQ4586" s="151"/>
      <c r="UMR4586" s="151"/>
      <c r="UMS4586" s="151"/>
      <c r="UMT4586" s="151"/>
      <c r="UMU4586" s="151"/>
      <c r="UMV4586" s="151"/>
      <c r="UMW4586" s="151"/>
      <c r="UMX4586" s="151"/>
      <c r="UMY4586" s="151"/>
      <c r="UMZ4586" s="151"/>
      <c r="UNA4586" s="151"/>
      <c r="UNB4586" s="151"/>
      <c r="UNC4586" s="151"/>
      <c r="UND4586" s="151"/>
      <c r="UNE4586" s="151"/>
      <c r="UNF4586" s="151"/>
      <c r="UNG4586" s="151"/>
      <c r="UNH4586" s="151"/>
      <c r="UNI4586" s="151"/>
      <c r="UNJ4586" s="151"/>
      <c r="UNK4586" s="151"/>
      <c r="UNL4586" s="151"/>
      <c r="UNM4586" s="151"/>
      <c r="UNN4586" s="151"/>
      <c r="UNO4586" s="151"/>
      <c r="UNP4586" s="151"/>
      <c r="UNQ4586" s="151"/>
      <c r="UNR4586" s="151"/>
      <c r="UNS4586" s="151"/>
      <c r="UNT4586" s="151"/>
      <c r="UNU4586" s="151"/>
      <c r="UNV4586" s="151"/>
      <c r="UNW4586" s="151"/>
      <c r="UNX4586" s="151"/>
      <c r="UNY4586" s="151"/>
      <c r="UNZ4586" s="151"/>
      <c r="UOA4586" s="151"/>
      <c r="UOB4586" s="151"/>
      <c r="UOC4586" s="151"/>
      <c r="UOD4586" s="151"/>
      <c r="UOE4586" s="151"/>
      <c r="UOF4586" s="151"/>
      <c r="UOG4586" s="151"/>
      <c r="UOH4586" s="151"/>
      <c r="UOI4586" s="151"/>
      <c r="UOJ4586" s="151"/>
      <c r="UOK4586" s="151"/>
      <c r="UOL4586" s="151"/>
      <c r="UOM4586" s="151"/>
      <c r="UON4586" s="151"/>
      <c r="UOO4586" s="151"/>
      <c r="UOP4586" s="151"/>
      <c r="UOQ4586" s="151"/>
      <c r="UOR4586" s="151"/>
      <c r="UOS4586" s="151"/>
      <c r="UOT4586" s="151"/>
      <c r="UOU4586" s="151"/>
      <c r="UOV4586" s="151"/>
      <c r="UOW4586" s="151"/>
      <c r="UOX4586" s="151"/>
      <c r="UOY4586" s="151"/>
      <c r="UOZ4586" s="151"/>
      <c r="UPA4586" s="151"/>
      <c r="UPB4586" s="151"/>
      <c r="UPC4586" s="151"/>
      <c r="UPD4586" s="151"/>
      <c r="UPE4586" s="151"/>
      <c r="UPF4586" s="151"/>
      <c r="UPG4586" s="151"/>
      <c r="UPH4586" s="151"/>
      <c r="UPI4586" s="151"/>
      <c r="UPJ4586" s="151"/>
      <c r="UPK4586" s="151"/>
      <c r="UPL4586" s="151"/>
      <c r="UPM4586" s="151"/>
      <c r="UPN4586" s="151"/>
      <c r="UPO4586" s="151"/>
      <c r="UPP4586" s="151"/>
      <c r="UPQ4586" s="151"/>
      <c r="UPR4586" s="151"/>
      <c r="UPS4586" s="151"/>
      <c r="UPT4586" s="151"/>
      <c r="UPU4586" s="151"/>
      <c r="UPV4586" s="151"/>
      <c r="UPW4586" s="151"/>
      <c r="UPX4586" s="151"/>
      <c r="UPY4586" s="151"/>
      <c r="UPZ4586" s="151"/>
      <c r="UQA4586" s="151"/>
      <c r="UQB4586" s="151"/>
      <c r="UQC4586" s="151"/>
      <c r="UQD4586" s="151"/>
      <c r="UQE4586" s="151"/>
      <c r="UQF4586" s="151"/>
      <c r="UQG4586" s="151"/>
      <c r="UQH4586" s="151"/>
      <c r="UQI4586" s="151"/>
      <c r="UQJ4586" s="151"/>
      <c r="UQK4586" s="151"/>
      <c r="UQL4586" s="151"/>
      <c r="UQM4586" s="151"/>
      <c r="UQN4586" s="151"/>
      <c r="UQO4586" s="151"/>
      <c r="UQP4586" s="151"/>
      <c r="UQQ4586" s="151"/>
      <c r="UQR4586" s="151"/>
      <c r="UQS4586" s="151"/>
      <c r="UQT4586" s="151"/>
      <c r="UQU4586" s="151"/>
      <c r="UQV4586" s="151"/>
      <c r="UQW4586" s="151"/>
      <c r="UQX4586" s="151"/>
      <c r="UQY4586" s="151"/>
      <c r="UQZ4586" s="151"/>
      <c r="URA4586" s="151"/>
      <c r="URB4586" s="151"/>
      <c r="URC4586" s="151"/>
      <c r="URD4586" s="151"/>
      <c r="URE4586" s="151"/>
      <c r="URF4586" s="151"/>
      <c r="URG4586" s="151"/>
      <c r="URH4586" s="151"/>
      <c r="URI4586" s="151"/>
      <c r="URJ4586" s="151"/>
      <c r="URK4586" s="151"/>
      <c r="URL4586" s="151"/>
      <c r="URM4586" s="151"/>
      <c r="URN4586" s="151"/>
      <c r="URO4586" s="151"/>
      <c r="URP4586" s="151"/>
      <c r="URQ4586" s="151"/>
      <c r="URR4586" s="151"/>
      <c r="URS4586" s="151"/>
      <c r="URT4586" s="151"/>
      <c r="URU4586" s="151"/>
      <c r="URV4586" s="151"/>
      <c r="URW4586" s="151"/>
      <c r="URX4586" s="151"/>
      <c r="URY4586" s="151"/>
      <c r="URZ4586" s="151"/>
      <c r="USA4586" s="151"/>
      <c r="USB4586" s="151"/>
      <c r="USC4586" s="151"/>
      <c r="USD4586" s="151"/>
      <c r="USE4586" s="151"/>
      <c r="USF4586" s="151"/>
      <c r="USG4586" s="151"/>
      <c r="USH4586" s="151"/>
      <c r="USI4586" s="151"/>
      <c r="USJ4586" s="151"/>
      <c r="USK4586" s="151"/>
      <c r="USL4586" s="151"/>
      <c r="USM4586" s="151"/>
      <c r="USN4586" s="151"/>
      <c r="USO4586" s="151"/>
      <c r="USP4586" s="151"/>
      <c r="USQ4586" s="151"/>
      <c r="USR4586" s="151"/>
      <c r="USS4586" s="151"/>
      <c r="UST4586" s="151"/>
      <c r="USU4586" s="151"/>
      <c r="USV4586" s="151"/>
      <c r="USW4586" s="151"/>
      <c r="USX4586" s="151"/>
      <c r="USY4586" s="151"/>
      <c r="USZ4586" s="151"/>
      <c r="UTA4586" s="151"/>
      <c r="UTB4586" s="151"/>
      <c r="UTC4586" s="151"/>
      <c r="UTD4586" s="151"/>
      <c r="UTE4586" s="151"/>
      <c r="UTF4586" s="151"/>
      <c r="UTG4586" s="151"/>
      <c r="UTH4586" s="151"/>
      <c r="UTI4586" s="151"/>
      <c r="UTJ4586" s="151"/>
      <c r="UTK4586" s="151"/>
      <c r="UTL4586" s="151"/>
      <c r="UTM4586" s="151"/>
      <c r="UTN4586" s="151"/>
      <c r="UTO4586" s="151"/>
      <c r="UTP4586" s="151"/>
      <c r="UTQ4586" s="151"/>
      <c r="UTR4586" s="151"/>
      <c r="UTS4586" s="151"/>
      <c r="UTT4586" s="151"/>
      <c r="UTU4586" s="151"/>
      <c r="UTV4586" s="151"/>
      <c r="UTW4586" s="151"/>
      <c r="UTX4586" s="151"/>
      <c r="UTY4586" s="151"/>
      <c r="UTZ4586" s="151"/>
      <c r="UUA4586" s="151"/>
      <c r="UUB4586" s="151"/>
      <c r="UUC4586" s="151"/>
      <c r="UUD4586" s="151"/>
      <c r="UUE4586" s="151"/>
      <c r="UUF4586" s="151"/>
      <c r="UUG4586" s="151"/>
      <c r="UUH4586" s="151"/>
      <c r="UUI4586" s="151"/>
      <c r="UUJ4586" s="151"/>
      <c r="UUK4586" s="151"/>
      <c r="UUL4586" s="151"/>
      <c r="UUM4586" s="151"/>
      <c r="UUN4586" s="151"/>
      <c r="UUO4586" s="151"/>
      <c r="UUP4586" s="151"/>
      <c r="UUQ4586" s="151"/>
      <c r="UUR4586" s="151"/>
      <c r="UUS4586" s="151"/>
      <c r="UUT4586" s="151"/>
      <c r="UUU4586" s="151"/>
      <c r="UUV4586" s="151"/>
      <c r="UUW4586" s="151"/>
      <c r="UUX4586" s="151"/>
      <c r="UUY4586" s="151"/>
      <c r="UUZ4586" s="151"/>
      <c r="UVA4586" s="151"/>
      <c r="UVB4586" s="151"/>
      <c r="UVC4586" s="151"/>
      <c r="UVD4586" s="151"/>
      <c r="UVE4586" s="151"/>
      <c r="UVF4586" s="151"/>
      <c r="UVG4586" s="151"/>
      <c r="UVH4586" s="151"/>
      <c r="UVI4586" s="151"/>
      <c r="UVJ4586" s="151"/>
      <c r="UVK4586" s="151"/>
      <c r="UVL4586" s="151"/>
      <c r="UVM4586" s="151"/>
      <c r="UVN4586" s="151"/>
      <c r="UVO4586" s="151"/>
      <c r="UVP4586" s="151"/>
      <c r="UVQ4586" s="151"/>
      <c r="UVR4586" s="151"/>
      <c r="UVS4586" s="151"/>
      <c r="UVT4586" s="151"/>
      <c r="UVU4586" s="151"/>
      <c r="UVV4586" s="151"/>
      <c r="UVW4586" s="151"/>
      <c r="UVX4586" s="151"/>
      <c r="UVY4586" s="151"/>
      <c r="UVZ4586" s="151"/>
      <c r="UWA4586" s="151"/>
      <c r="UWB4586" s="151"/>
      <c r="UWC4586" s="151"/>
      <c r="UWD4586" s="151"/>
      <c r="UWE4586" s="151"/>
      <c r="UWF4586" s="151"/>
      <c r="UWG4586" s="151"/>
      <c r="UWH4586" s="151"/>
      <c r="UWI4586" s="151"/>
      <c r="UWJ4586" s="151"/>
      <c r="UWK4586" s="151"/>
      <c r="UWL4586" s="151"/>
      <c r="UWM4586" s="151"/>
      <c r="UWN4586" s="151"/>
      <c r="UWO4586" s="151"/>
      <c r="UWP4586" s="151"/>
      <c r="UWQ4586" s="151"/>
      <c r="UWR4586" s="151"/>
      <c r="UWS4586" s="151"/>
      <c r="UWT4586" s="151"/>
      <c r="UWU4586" s="151"/>
      <c r="UWV4586" s="151"/>
      <c r="UWW4586" s="151"/>
      <c r="UWX4586" s="151"/>
      <c r="UWY4586" s="151"/>
      <c r="UWZ4586" s="151"/>
      <c r="UXA4586" s="151"/>
      <c r="UXB4586" s="151"/>
      <c r="UXC4586" s="151"/>
      <c r="UXD4586" s="151"/>
      <c r="UXE4586" s="151"/>
      <c r="UXF4586" s="151"/>
      <c r="UXG4586" s="151"/>
      <c r="UXH4586" s="151"/>
      <c r="UXI4586" s="151"/>
      <c r="UXJ4586" s="151"/>
      <c r="UXK4586" s="151"/>
      <c r="UXL4586" s="151"/>
      <c r="UXM4586" s="151"/>
      <c r="UXN4586" s="151"/>
      <c r="UXO4586" s="151"/>
      <c r="UXP4586" s="151"/>
      <c r="UXQ4586" s="151"/>
      <c r="UXR4586" s="151"/>
      <c r="UXS4586" s="151"/>
      <c r="UXT4586" s="151"/>
      <c r="UXU4586" s="151"/>
      <c r="UXV4586" s="151"/>
      <c r="UXW4586" s="151"/>
      <c r="UXX4586" s="151"/>
      <c r="UXY4586" s="151"/>
      <c r="UXZ4586" s="151"/>
      <c r="UYA4586" s="151"/>
      <c r="UYB4586" s="151"/>
      <c r="UYC4586" s="151"/>
      <c r="UYD4586" s="151"/>
      <c r="UYE4586" s="151"/>
      <c r="UYF4586" s="151"/>
      <c r="UYG4586" s="151"/>
      <c r="UYH4586" s="151"/>
      <c r="UYI4586" s="151"/>
      <c r="UYJ4586" s="151"/>
      <c r="UYK4586" s="151"/>
      <c r="UYL4586" s="151"/>
      <c r="UYM4586" s="151"/>
      <c r="UYN4586" s="151"/>
      <c r="UYO4586" s="151"/>
      <c r="UYP4586" s="151"/>
      <c r="UYQ4586" s="151"/>
      <c r="UYR4586" s="151"/>
      <c r="UYS4586" s="151"/>
      <c r="UYT4586" s="151"/>
      <c r="UYU4586" s="151"/>
      <c r="UYV4586" s="151"/>
      <c r="UYW4586" s="151"/>
      <c r="UYX4586" s="151"/>
      <c r="UYY4586" s="151"/>
      <c r="UYZ4586" s="151"/>
      <c r="UZA4586" s="151"/>
      <c r="UZB4586" s="151"/>
      <c r="UZC4586" s="151"/>
      <c r="UZD4586" s="151"/>
      <c r="UZE4586" s="151"/>
      <c r="UZF4586" s="151"/>
      <c r="UZG4586" s="151"/>
      <c r="UZH4586" s="151"/>
      <c r="UZI4586" s="151"/>
      <c r="UZJ4586" s="151"/>
      <c r="UZK4586" s="151"/>
      <c r="UZL4586" s="151"/>
      <c r="UZM4586" s="151"/>
      <c r="UZN4586" s="151"/>
      <c r="UZO4586" s="151"/>
      <c r="UZP4586" s="151"/>
      <c r="UZQ4586" s="151"/>
      <c r="UZR4586" s="151"/>
      <c r="UZS4586" s="151"/>
      <c r="UZT4586" s="151"/>
      <c r="UZU4586" s="151"/>
      <c r="UZV4586" s="151"/>
      <c r="UZW4586" s="151"/>
      <c r="UZX4586" s="151"/>
      <c r="UZY4586" s="151"/>
      <c r="UZZ4586" s="151"/>
      <c r="VAA4586" s="151"/>
      <c r="VAB4586" s="151"/>
      <c r="VAC4586" s="151"/>
      <c r="VAD4586" s="151"/>
      <c r="VAE4586" s="151"/>
      <c r="VAF4586" s="151"/>
      <c r="VAG4586" s="151"/>
      <c r="VAH4586" s="151"/>
      <c r="VAI4586" s="151"/>
      <c r="VAJ4586" s="151"/>
      <c r="VAK4586" s="151"/>
      <c r="VAL4586" s="151"/>
      <c r="VAM4586" s="151"/>
      <c r="VAN4586" s="151"/>
      <c r="VAO4586" s="151"/>
      <c r="VAP4586" s="151"/>
      <c r="VAQ4586" s="151"/>
      <c r="VAR4586" s="151"/>
      <c r="VAS4586" s="151"/>
      <c r="VAT4586" s="151"/>
      <c r="VAU4586" s="151"/>
      <c r="VAV4586" s="151"/>
      <c r="VAW4586" s="151"/>
      <c r="VAX4586" s="151"/>
      <c r="VAY4586" s="151"/>
      <c r="VAZ4586" s="151"/>
      <c r="VBA4586" s="151"/>
      <c r="VBB4586" s="151"/>
      <c r="VBC4586" s="151"/>
      <c r="VBD4586" s="151"/>
      <c r="VBE4586" s="151"/>
      <c r="VBF4586" s="151"/>
      <c r="VBG4586" s="151"/>
      <c r="VBH4586" s="151"/>
      <c r="VBI4586" s="151"/>
      <c r="VBJ4586" s="151"/>
      <c r="VBK4586" s="151"/>
      <c r="VBL4586" s="151"/>
      <c r="VBM4586" s="151"/>
      <c r="VBN4586" s="151"/>
      <c r="VBO4586" s="151"/>
      <c r="VBP4586" s="151"/>
      <c r="VBQ4586" s="151"/>
      <c r="VBR4586" s="151"/>
      <c r="VBS4586" s="151"/>
      <c r="VBT4586" s="151"/>
      <c r="VBU4586" s="151"/>
      <c r="VBV4586" s="151"/>
      <c r="VBW4586" s="151"/>
      <c r="VBX4586" s="151"/>
      <c r="VBY4586" s="151"/>
      <c r="VBZ4586" s="151"/>
      <c r="VCA4586" s="151"/>
      <c r="VCB4586" s="151"/>
      <c r="VCC4586" s="151"/>
      <c r="VCD4586" s="151"/>
      <c r="VCE4586" s="151"/>
      <c r="VCF4586" s="151"/>
      <c r="VCG4586" s="151"/>
      <c r="VCH4586" s="151"/>
      <c r="VCI4586" s="151"/>
      <c r="VCJ4586" s="151"/>
      <c r="VCK4586" s="151"/>
      <c r="VCL4586" s="151"/>
      <c r="VCM4586" s="151"/>
      <c r="VCN4586" s="151"/>
      <c r="VCO4586" s="151"/>
      <c r="VCP4586" s="151"/>
      <c r="VCQ4586" s="151"/>
      <c r="VCR4586" s="151"/>
      <c r="VCS4586" s="151"/>
      <c r="VCT4586" s="151"/>
      <c r="VCU4586" s="151"/>
      <c r="VCV4586" s="151"/>
      <c r="VCW4586" s="151"/>
      <c r="VCX4586" s="151"/>
      <c r="VCY4586" s="151"/>
      <c r="VCZ4586" s="151"/>
      <c r="VDA4586" s="151"/>
      <c r="VDB4586" s="151"/>
      <c r="VDC4586" s="151"/>
      <c r="VDD4586" s="151"/>
      <c r="VDE4586" s="151"/>
      <c r="VDF4586" s="151"/>
      <c r="VDG4586" s="151"/>
      <c r="VDH4586" s="151"/>
      <c r="VDI4586" s="151"/>
      <c r="VDJ4586" s="151"/>
      <c r="VDK4586" s="151"/>
      <c r="VDL4586" s="151"/>
      <c r="VDM4586" s="151"/>
      <c r="VDN4586" s="151"/>
      <c r="VDO4586" s="151"/>
      <c r="VDP4586" s="151"/>
      <c r="VDQ4586" s="151"/>
      <c r="VDR4586" s="151"/>
      <c r="VDS4586" s="151"/>
      <c r="VDT4586" s="151"/>
      <c r="VDU4586" s="151"/>
      <c r="VDV4586" s="151"/>
      <c r="VDW4586" s="151"/>
      <c r="VDX4586" s="151"/>
      <c r="VDY4586" s="151"/>
      <c r="VDZ4586" s="151"/>
      <c r="VEA4586" s="151"/>
      <c r="VEB4586" s="151"/>
      <c r="VEC4586" s="151"/>
      <c r="VED4586" s="151"/>
      <c r="VEE4586" s="151"/>
      <c r="VEF4586" s="151"/>
      <c r="VEG4586" s="151"/>
      <c r="VEH4586" s="151"/>
      <c r="VEI4586" s="151"/>
      <c r="VEJ4586" s="151"/>
      <c r="VEK4586" s="151"/>
      <c r="VEL4586" s="151"/>
      <c r="VEM4586" s="151"/>
      <c r="VEN4586" s="151"/>
      <c r="VEO4586" s="151"/>
      <c r="VEP4586" s="151"/>
      <c r="VEQ4586" s="151"/>
      <c r="VER4586" s="151"/>
      <c r="VES4586" s="151"/>
      <c r="VET4586" s="151"/>
      <c r="VEU4586" s="151"/>
      <c r="VEV4586" s="151"/>
      <c r="VEW4586" s="151"/>
      <c r="VEX4586" s="151"/>
      <c r="VEY4586" s="151"/>
      <c r="VEZ4586" s="151"/>
      <c r="VFA4586" s="151"/>
      <c r="VFB4586" s="151"/>
      <c r="VFC4586" s="151"/>
      <c r="VFD4586" s="151"/>
      <c r="VFE4586" s="151"/>
      <c r="VFF4586" s="151"/>
      <c r="VFG4586" s="151"/>
      <c r="VFH4586" s="151"/>
      <c r="VFI4586" s="151"/>
      <c r="VFJ4586" s="151"/>
      <c r="VFK4586" s="151"/>
      <c r="VFL4586" s="151"/>
      <c r="VFM4586" s="151"/>
      <c r="VFN4586" s="151"/>
      <c r="VFO4586" s="151"/>
      <c r="VFP4586" s="151"/>
      <c r="VFQ4586" s="151"/>
      <c r="VFR4586" s="151"/>
      <c r="VFS4586" s="151"/>
      <c r="VFT4586" s="151"/>
      <c r="VFU4586" s="151"/>
      <c r="VFV4586" s="151"/>
      <c r="VFW4586" s="151"/>
      <c r="VFX4586" s="151"/>
      <c r="VFY4586" s="151"/>
      <c r="VFZ4586" s="151"/>
      <c r="VGA4586" s="151"/>
      <c r="VGB4586" s="151"/>
      <c r="VGC4586" s="151"/>
      <c r="VGD4586" s="151"/>
      <c r="VGE4586" s="151"/>
      <c r="VGF4586" s="151"/>
      <c r="VGG4586" s="151"/>
      <c r="VGH4586" s="151"/>
      <c r="VGI4586" s="151"/>
      <c r="VGJ4586" s="151"/>
      <c r="VGK4586" s="151"/>
      <c r="VGL4586" s="151"/>
      <c r="VGM4586" s="151"/>
      <c r="VGN4586" s="151"/>
      <c r="VGO4586" s="151"/>
      <c r="VGP4586" s="151"/>
      <c r="VGQ4586" s="151"/>
      <c r="VGR4586" s="151"/>
      <c r="VGS4586" s="151"/>
      <c r="VGT4586" s="151"/>
      <c r="VGU4586" s="151"/>
      <c r="VGV4586" s="151"/>
      <c r="VGW4586" s="151"/>
      <c r="VGX4586" s="151"/>
      <c r="VGY4586" s="151"/>
      <c r="VGZ4586" s="151"/>
      <c r="VHA4586" s="151"/>
      <c r="VHB4586" s="151"/>
      <c r="VHC4586" s="151"/>
      <c r="VHD4586" s="151"/>
      <c r="VHE4586" s="151"/>
      <c r="VHF4586" s="151"/>
      <c r="VHG4586" s="151"/>
      <c r="VHH4586" s="151"/>
      <c r="VHI4586" s="151"/>
      <c r="VHJ4586" s="151"/>
      <c r="VHK4586" s="151"/>
      <c r="VHL4586" s="151"/>
      <c r="VHM4586" s="151"/>
      <c r="VHN4586" s="151"/>
      <c r="VHO4586" s="151"/>
      <c r="VHP4586" s="151"/>
      <c r="VHQ4586" s="151"/>
      <c r="VHR4586" s="151"/>
      <c r="VHS4586" s="151"/>
      <c r="VHT4586" s="151"/>
      <c r="VHU4586" s="151"/>
      <c r="VHV4586" s="151"/>
      <c r="VHW4586" s="151"/>
      <c r="VHX4586" s="151"/>
      <c r="VHY4586" s="151"/>
      <c r="VHZ4586" s="151"/>
      <c r="VIA4586" s="151"/>
      <c r="VIB4586" s="151"/>
      <c r="VIC4586" s="151"/>
      <c r="VID4586" s="151"/>
      <c r="VIE4586" s="151"/>
      <c r="VIF4586" s="151"/>
      <c r="VIG4586" s="151"/>
      <c r="VIH4586" s="151"/>
      <c r="VII4586" s="151"/>
      <c r="VIJ4586" s="151"/>
      <c r="VIK4586" s="151"/>
      <c r="VIL4586" s="151"/>
      <c r="VIM4586" s="151"/>
      <c r="VIN4586" s="151"/>
      <c r="VIO4586" s="151"/>
      <c r="VIP4586" s="151"/>
      <c r="VIQ4586" s="151"/>
      <c r="VIR4586" s="151"/>
      <c r="VIS4586" s="151"/>
      <c r="VIT4586" s="151"/>
      <c r="VIU4586" s="151"/>
      <c r="VIV4586" s="151"/>
      <c r="VIW4586" s="151"/>
      <c r="VIX4586" s="151"/>
      <c r="VIY4586" s="151"/>
      <c r="VIZ4586" s="151"/>
      <c r="VJA4586" s="151"/>
      <c r="VJB4586" s="151"/>
      <c r="VJC4586" s="151"/>
      <c r="VJD4586" s="151"/>
      <c r="VJE4586" s="151"/>
      <c r="VJF4586" s="151"/>
      <c r="VJG4586" s="151"/>
      <c r="VJH4586" s="151"/>
      <c r="VJI4586" s="151"/>
      <c r="VJJ4586" s="151"/>
      <c r="VJK4586" s="151"/>
      <c r="VJL4586" s="151"/>
      <c r="VJM4586" s="151"/>
      <c r="VJN4586" s="151"/>
      <c r="VJO4586" s="151"/>
      <c r="VJP4586" s="151"/>
      <c r="VJQ4586" s="151"/>
      <c r="VJR4586" s="151"/>
      <c r="VJS4586" s="151"/>
      <c r="VJT4586" s="151"/>
      <c r="VJU4586" s="151"/>
      <c r="VJV4586" s="151"/>
      <c r="VJW4586" s="151"/>
      <c r="VJX4586" s="151"/>
      <c r="VJY4586" s="151"/>
      <c r="VJZ4586" s="151"/>
      <c r="VKA4586" s="151"/>
      <c r="VKB4586" s="151"/>
      <c r="VKC4586" s="151"/>
      <c r="VKD4586" s="151"/>
      <c r="VKE4586" s="151"/>
      <c r="VKF4586" s="151"/>
      <c r="VKG4586" s="151"/>
      <c r="VKH4586" s="151"/>
      <c r="VKI4586" s="151"/>
      <c r="VKJ4586" s="151"/>
      <c r="VKK4586" s="151"/>
      <c r="VKL4586" s="151"/>
      <c r="VKM4586" s="151"/>
      <c r="VKN4586" s="151"/>
      <c r="VKO4586" s="151"/>
      <c r="VKP4586" s="151"/>
      <c r="VKQ4586" s="151"/>
      <c r="VKR4586" s="151"/>
      <c r="VKS4586" s="151"/>
      <c r="VKT4586" s="151"/>
      <c r="VKU4586" s="151"/>
      <c r="VKV4586" s="151"/>
      <c r="VKW4586" s="151"/>
      <c r="VKX4586" s="151"/>
      <c r="VKY4586" s="151"/>
      <c r="VKZ4586" s="151"/>
      <c r="VLA4586" s="151"/>
      <c r="VLB4586" s="151"/>
      <c r="VLC4586" s="151"/>
      <c r="VLD4586" s="151"/>
      <c r="VLE4586" s="151"/>
      <c r="VLF4586" s="151"/>
      <c r="VLG4586" s="151"/>
      <c r="VLH4586" s="151"/>
      <c r="VLI4586" s="151"/>
      <c r="VLJ4586" s="151"/>
      <c r="VLK4586" s="151"/>
      <c r="VLL4586" s="151"/>
      <c r="VLM4586" s="151"/>
      <c r="VLN4586" s="151"/>
      <c r="VLO4586" s="151"/>
      <c r="VLP4586" s="151"/>
      <c r="VLQ4586" s="151"/>
      <c r="VLR4586" s="151"/>
      <c r="VLS4586" s="151"/>
      <c r="VLT4586" s="151"/>
      <c r="VLU4586" s="151"/>
      <c r="VLV4586" s="151"/>
      <c r="VLW4586" s="151"/>
      <c r="VLX4586" s="151"/>
      <c r="VLY4586" s="151"/>
      <c r="VLZ4586" s="151"/>
      <c r="VMA4586" s="151"/>
      <c r="VMB4586" s="151"/>
      <c r="VMC4586" s="151"/>
      <c r="VMD4586" s="151"/>
      <c r="VME4586" s="151"/>
      <c r="VMF4586" s="151"/>
      <c r="VMG4586" s="151"/>
      <c r="VMH4586" s="151"/>
      <c r="VMI4586" s="151"/>
      <c r="VMJ4586" s="151"/>
      <c r="VMK4586" s="151"/>
      <c r="VML4586" s="151"/>
      <c r="VMM4586" s="151"/>
      <c r="VMN4586" s="151"/>
      <c r="VMO4586" s="151"/>
      <c r="VMP4586" s="151"/>
      <c r="VMQ4586" s="151"/>
      <c r="VMR4586" s="151"/>
      <c r="VMS4586" s="151"/>
      <c r="VMT4586" s="151"/>
      <c r="VMU4586" s="151"/>
      <c r="VMV4586" s="151"/>
      <c r="VMW4586" s="151"/>
      <c r="VMX4586" s="151"/>
      <c r="VMY4586" s="151"/>
      <c r="VMZ4586" s="151"/>
      <c r="VNA4586" s="151"/>
      <c r="VNB4586" s="151"/>
      <c r="VNC4586" s="151"/>
      <c r="VND4586" s="151"/>
      <c r="VNE4586" s="151"/>
      <c r="VNF4586" s="151"/>
      <c r="VNG4586" s="151"/>
      <c r="VNH4586" s="151"/>
      <c r="VNI4586" s="151"/>
      <c r="VNJ4586" s="151"/>
      <c r="VNK4586" s="151"/>
      <c r="VNL4586" s="151"/>
      <c r="VNM4586" s="151"/>
      <c r="VNN4586" s="151"/>
      <c r="VNO4586" s="151"/>
      <c r="VNP4586" s="151"/>
      <c r="VNQ4586" s="151"/>
      <c r="VNR4586" s="151"/>
      <c r="VNS4586" s="151"/>
      <c r="VNT4586" s="151"/>
      <c r="VNU4586" s="151"/>
      <c r="VNV4586" s="151"/>
      <c r="VNW4586" s="151"/>
      <c r="VNX4586" s="151"/>
      <c r="VNY4586" s="151"/>
      <c r="VNZ4586" s="151"/>
      <c r="VOA4586" s="151"/>
      <c r="VOB4586" s="151"/>
      <c r="VOC4586" s="151"/>
      <c r="VOD4586" s="151"/>
      <c r="VOE4586" s="151"/>
      <c r="VOF4586" s="151"/>
      <c r="VOG4586" s="151"/>
      <c r="VOH4586" s="151"/>
      <c r="VOI4586" s="151"/>
      <c r="VOJ4586" s="151"/>
      <c r="VOK4586" s="151"/>
      <c r="VOL4586" s="151"/>
      <c r="VOM4586" s="151"/>
      <c r="VON4586" s="151"/>
      <c r="VOO4586" s="151"/>
      <c r="VOP4586" s="151"/>
      <c r="VOQ4586" s="151"/>
      <c r="VOR4586" s="151"/>
      <c r="VOS4586" s="151"/>
      <c r="VOT4586" s="151"/>
      <c r="VOU4586" s="151"/>
      <c r="VOV4586" s="151"/>
      <c r="VOW4586" s="151"/>
      <c r="VOX4586" s="151"/>
      <c r="VOY4586" s="151"/>
      <c r="VOZ4586" s="151"/>
      <c r="VPA4586" s="151"/>
      <c r="VPB4586" s="151"/>
      <c r="VPC4586" s="151"/>
      <c r="VPD4586" s="151"/>
      <c r="VPE4586" s="151"/>
      <c r="VPF4586" s="151"/>
      <c r="VPG4586" s="151"/>
      <c r="VPH4586" s="151"/>
      <c r="VPI4586" s="151"/>
      <c r="VPJ4586" s="151"/>
      <c r="VPK4586" s="151"/>
      <c r="VPL4586" s="151"/>
      <c r="VPM4586" s="151"/>
      <c r="VPN4586" s="151"/>
      <c r="VPO4586" s="151"/>
      <c r="VPP4586" s="151"/>
      <c r="VPQ4586" s="151"/>
      <c r="VPR4586" s="151"/>
      <c r="VPS4586" s="151"/>
      <c r="VPT4586" s="151"/>
      <c r="VPU4586" s="151"/>
      <c r="VPV4586" s="151"/>
      <c r="VPW4586" s="151"/>
      <c r="VPX4586" s="151"/>
      <c r="VPY4586" s="151"/>
      <c r="VPZ4586" s="151"/>
      <c r="VQA4586" s="151"/>
      <c r="VQB4586" s="151"/>
      <c r="VQC4586" s="151"/>
      <c r="VQD4586" s="151"/>
      <c r="VQE4586" s="151"/>
      <c r="VQF4586" s="151"/>
      <c r="VQG4586" s="151"/>
      <c r="VQH4586" s="151"/>
      <c r="VQI4586" s="151"/>
      <c r="VQJ4586" s="151"/>
      <c r="VQK4586" s="151"/>
      <c r="VQL4586" s="151"/>
      <c r="VQM4586" s="151"/>
      <c r="VQN4586" s="151"/>
      <c r="VQO4586" s="151"/>
      <c r="VQP4586" s="151"/>
      <c r="VQQ4586" s="151"/>
      <c r="VQR4586" s="151"/>
      <c r="VQS4586" s="151"/>
      <c r="VQT4586" s="151"/>
      <c r="VQU4586" s="151"/>
      <c r="VQV4586" s="151"/>
      <c r="VQW4586" s="151"/>
      <c r="VQX4586" s="151"/>
      <c r="VQY4586" s="151"/>
      <c r="VQZ4586" s="151"/>
      <c r="VRA4586" s="151"/>
      <c r="VRB4586" s="151"/>
      <c r="VRC4586" s="151"/>
      <c r="VRD4586" s="151"/>
      <c r="VRE4586" s="151"/>
      <c r="VRF4586" s="151"/>
      <c r="VRG4586" s="151"/>
      <c r="VRH4586" s="151"/>
      <c r="VRI4586" s="151"/>
      <c r="VRJ4586" s="151"/>
      <c r="VRK4586" s="151"/>
      <c r="VRL4586" s="151"/>
      <c r="VRM4586" s="151"/>
      <c r="VRN4586" s="151"/>
      <c r="VRO4586" s="151"/>
      <c r="VRP4586" s="151"/>
      <c r="VRQ4586" s="151"/>
      <c r="VRR4586" s="151"/>
      <c r="VRS4586" s="151"/>
      <c r="VRT4586" s="151"/>
      <c r="VRU4586" s="151"/>
      <c r="VRV4586" s="151"/>
      <c r="VRW4586" s="151"/>
      <c r="VRX4586" s="151"/>
      <c r="VRY4586" s="151"/>
      <c r="VRZ4586" s="151"/>
      <c r="VSA4586" s="151"/>
      <c r="VSB4586" s="151"/>
      <c r="VSC4586" s="151"/>
      <c r="VSD4586" s="151"/>
      <c r="VSE4586" s="151"/>
      <c r="VSF4586" s="151"/>
      <c r="VSG4586" s="151"/>
      <c r="VSH4586" s="151"/>
      <c r="VSI4586" s="151"/>
      <c r="VSJ4586" s="151"/>
      <c r="VSK4586" s="151"/>
      <c r="VSL4586" s="151"/>
      <c r="VSM4586" s="151"/>
      <c r="VSN4586" s="151"/>
      <c r="VSO4586" s="151"/>
      <c r="VSP4586" s="151"/>
      <c r="VSQ4586" s="151"/>
      <c r="VSR4586" s="151"/>
      <c r="VSS4586" s="151"/>
      <c r="VST4586" s="151"/>
      <c r="VSU4586" s="151"/>
      <c r="VSV4586" s="151"/>
      <c r="VSW4586" s="151"/>
      <c r="VSX4586" s="151"/>
      <c r="VSY4586" s="151"/>
      <c r="VSZ4586" s="151"/>
      <c r="VTA4586" s="151"/>
      <c r="VTB4586" s="151"/>
      <c r="VTC4586" s="151"/>
      <c r="VTD4586" s="151"/>
      <c r="VTE4586" s="151"/>
      <c r="VTF4586" s="151"/>
      <c r="VTG4586" s="151"/>
      <c r="VTH4586" s="151"/>
      <c r="VTI4586" s="151"/>
      <c r="VTJ4586" s="151"/>
      <c r="VTK4586" s="151"/>
      <c r="VTL4586" s="151"/>
      <c r="VTM4586" s="151"/>
      <c r="VTN4586" s="151"/>
      <c r="VTO4586" s="151"/>
      <c r="VTP4586" s="151"/>
      <c r="VTQ4586" s="151"/>
      <c r="VTR4586" s="151"/>
      <c r="VTS4586" s="151"/>
      <c r="VTT4586" s="151"/>
      <c r="VTU4586" s="151"/>
      <c r="VTV4586" s="151"/>
      <c r="VTW4586" s="151"/>
      <c r="VTX4586" s="151"/>
      <c r="VTY4586" s="151"/>
      <c r="VTZ4586" s="151"/>
      <c r="VUA4586" s="151"/>
      <c r="VUB4586" s="151"/>
      <c r="VUC4586" s="151"/>
      <c r="VUD4586" s="151"/>
      <c r="VUE4586" s="151"/>
      <c r="VUF4586" s="151"/>
      <c r="VUG4586" s="151"/>
      <c r="VUH4586" s="151"/>
      <c r="VUI4586" s="151"/>
      <c r="VUJ4586" s="151"/>
      <c r="VUK4586" s="151"/>
      <c r="VUL4586" s="151"/>
      <c r="VUM4586" s="151"/>
      <c r="VUN4586" s="151"/>
      <c r="VUO4586" s="151"/>
      <c r="VUP4586" s="151"/>
      <c r="VUQ4586" s="151"/>
      <c r="VUR4586" s="151"/>
      <c r="VUS4586" s="151"/>
      <c r="VUT4586" s="151"/>
      <c r="VUU4586" s="151"/>
      <c r="VUV4586" s="151"/>
      <c r="VUW4586" s="151"/>
      <c r="VUX4586" s="151"/>
      <c r="VUY4586" s="151"/>
      <c r="VUZ4586" s="151"/>
      <c r="VVA4586" s="151"/>
      <c r="VVB4586" s="151"/>
      <c r="VVC4586" s="151"/>
      <c r="VVD4586" s="151"/>
      <c r="VVE4586" s="151"/>
      <c r="VVF4586" s="151"/>
      <c r="VVG4586" s="151"/>
      <c r="VVH4586" s="151"/>
      <c r="VVI4586" s="151"/>
      <c r="VVJ4586" s="151"/>
      <c r="VVK4586" s="151"/>
      <c r="VVL4586" s="151"/>
      <c r="VVM4586" s="151"/>
      <c r="VVN4586" s="151"/>
      <c r="VVO4586" s="151"/>
      <c r="VVP4586" s="151"/>
      <c r="VVQ4586" s="151"/>
      <c r="VVR4586" s="151"/>
      <c r="VVS4586" s="151"/>
      <c r="VVT4586" s="151"/>
      <c r="VVU4586" s="151"/>
      <c r="VVV4586" s="151"/>
      <c r="VVW4586" s="151"/>
      <c r="VVX4586" s="151"/>
      <c r="VVY4586" s="151"/>
      <c r="VVZ4586" s="151"/>
      <c r="VWA4586" s="151"/>
      <c r="VWB4586" s="151"/>
      <c r="VWC4586" s="151"/>
      <c r="VWD4586" s="151"/>
      <c r="VWE4586" s="151"/>
      <c r="VWF4586" s="151"/>
      <c r="VWG4586" s="151"/>
      <c r="VWH4586" s="151"/>
      <c r="VWI4586" s="151"/>
      <c r="VWJ4586" s="151"/>
      <c r="VWK4586" s="151"/>
      <c r="VWL4586" s="151"/>
      <c r="VWM4586" s="151"/>
      <c r="VWN4586" s="151"/>
      <c r="VWO4586" s="151"/>
      <c r="VWP4586" s="151"/>
      <c r="VWQ4586" s="151"/>
      <c r="VWR4586" s="151"/>
      <c r="VWS4586" s="151"/>
      <c r="VWT4586" s="151"/>
      <c r="VWU4586" s="151"/>
      <c r="VWV4586" s="151"/>
      <c r="VWW4586" s="151"/>
      <c r="VWX4586" s="151"/>
      <c r="VWY4586" s="151"/>
      <c r="VWZ4586" s="151"/>
      <c r="VXA4586" s="151"/>
      <c r="VXB4586" s="151"/>
      <c r="VXC4586" s="151"/>
      <c r="VXD4586" s="151"/>
      <c r="VXE4586" s="151"/>
      <c r="VXF4586" s="151"/>
      <c r="VXG4586" s="151"/>
      <c r="VXH4586" s="151"/>
      <c r="VXI4586" s="151"/>
      <c r="VXJ4586" s="151"/>
      <c r="VXK4586" s="151"/>
      <c r="VXL4586" s="151"/>
      <c r="VXM4586" s="151"/>
      <c r="VXN4586" s="151"/>
      <c r="VXO4586" s="151"/>
      <c r="VXP4586" s="151"/>
      <c r="VXQ4586" s="151"/>
      <c r="VXR4586" s="151"/>
      <c r="VXS4586" s="151"/>
      <c r="VXT4586" s="151"/>
      <c r="VXU4586" s="151"/>
      <c r="VXV4586" s="151"/>
      <c r="VXW4586" s="151"/>
      <c r="VXX4586" s="151"/>
      <c r="VXY4586" s="151"/>
      <c r="VXZ4586" s="151"/>
      <c r="VYA4586" s="151"/>
      <c r="VYB4586" s="151"/>
      <c r="VYC4586" s="151"/>
      <c r="VYD4586" s="151"/>
      <c r="VYE4586" s="151"/>
      <c r="VYF4586" s="151"/>
      <c r="VYG4586" s="151"/>
      <c r="VYH4586" s="151"/>
      <c r="VYI4586" s="151"/>
      <c r="VYJ4586" s="151"/>
      <c r="VYK4586" s="151"/>
      <c r="VYL4586" s="151"/>
      <c r="VYM4586" s="151"/>
      <c r="VYN4586" s="151"/>
      <c r="VYO4586" s="151"/>
      <c r="VYP4586" s="151"/>
      <c r="VYQ4586" s="151"/>
      <c r="VYR4586" s="151"/>
      <c r="VYS4586" s="151"/>
      <c r="VYT4586" s="151"/>
      <c r="VYU4586" s="151"/>
      <c r="VYV4586" s="151"/>
      <c r="VYW4586" s="151"/>
      <c r="VYX4586" s="151"/>
      <c r="VYY4586" s="151"/>
      <c r="VYZ4586" s="151"/>
      <c r="VZA4586" s="151"/>
      <c r="VZB4586" s="151"/>
      <c r="VZC4586" s="151"/>
      <c r="VZD4586" s="151"/>
      <c r="VZE4586" s="151"/>
      <c r="VZF4586" s="151"/>
      <c r="VZG4586" s="151"/>
      <c r="VZH4586" s="151"/>
      <c r="VZI4586" s="151"/>
      <c r="VZJ4586" s="151"/>
      <c r="VZK4586" s="151"/>
      <c r="VZL4586" s="151"/>
      <c r="VZM4586" s="151"/>
      <c r="VZN4586" s="151"/>
      <c r="VZO4586" s="151"/>
      <c r="VZP4586" s="151"/>
      <c r="VZQ4586" s="151"/>
      <c r="VZR4586" s="151"/>
      <c r="VZS4586" s="151"/>
      <c r="VZT4586" s="151"/>
      <c r="VZU4586" s="151"/>
      <c r="VZV4586" s="151"/>
      <c r="VZW4586" s="151"/>
      <c r="VZX4586" s="151"/>
      <c r="VZY4586" s="151"/>
      <c r="VZZ4586" s="151"/>
      <c r="WAA4586" s="151"/>
      <c r="WAB4586" s="151"/>
      <c r="WAC4586" s="151"/>
      <c r="WAD4586" s="151"/>
      <c r="WAE4586" s="151"/>
      <c r="WAF4586" s="151"/>
      <c r="WAG4586" s="151"/>
      <c r="WAH4586" s="151"/>
      <c r="WAI4586" s="151"/>
      <c r="WAJ4586" s="151"/>
      <c r="WAK4586" s="151"/>
      <c r="WAL4586" s="151"/>
      <c r="WAM4586" s="151"/>
      <c r="WAN4586" s="151"/>
      <c r="WAO4586" s="151"/>
      <c r="WAP4586" s="151"/>
      <c r="WAQ4586" s="151"/>
      <c r="WAR4586" s="151"/>
      <c r="WAS4586" s="151"/>
      <c r="WAT4586" s="151"/>
      <c r="WAU4586" s="151"/>
      <c r="WAV4586" s="151"/>
      <c r="WAW4586" s="151"/>
      <c r="WAX4586" s="151"/>
      <c r="WAY4586" s="151"/>
      <c r="WAZ4586" s="151"/>
      <c r="WBA4586" s="151"/>
      <c r="WBB4586" s="151"/>
      <c r="WBC4586" s="151"/>
      <c r="WBD4586" s="151"/>
      <c r="WBE4586" s="151"/>
      <c r="WBF4586" s="151"/>
      <c r="WBG4586" s="151"/>
      <c r="WBH4586" s="151"/>
      <c r="WBI4586" s="151"/>
      <c r="WBJ4586" s="151"/>
      <c r="WBK4586" s="151"/>
      <c r="WBL4586" s="151"/>
      <c r="WBM4586" s="151"/>
      <c r="WBN4586" s="151"/>
      <c r="WBO4586" s="151"/>
      <c r="WBP4586" s="151"/>
      <c r="WBQ4586" s="151"/>
      <c r="WBR4586" s="151"/>
      <c r="WBS4586" s="151"/>
      <c r="WBT4586" s="151"/>
      <c r="WBU4586" s="151"/>
      <c r="WBV4586" s="151"/>
      <c r="WBW4586" s="151"/>
      <c r="WBX4586" s="151"/>
      <c r="WBY4586" s="151"/>
      <c r="WBZ4586" s="151"/>
      <c r="WCA4586" s="151"/>
      <c r="WCB4586" s="151"/>
      <c r="WCC4586" s="151"/>
      <c r="WCD4586" s="151"/>
      <c r="WCE4586" s="151"/>
      <c r="WCF4586" s="151"/>
      <c r="WCG4586" s="151"/>
      <c r="WCH4586" s="151"/>
      <c r="WCI4586" s="151"/>
      <c r="WCJ4586" s="151"/>
      <c r="WCK4586" s="151"/>
      <c r="WCL4586" s="151"/>
      <c r="WCM4586" s="151"/>
      <c r="WCN4586" s="151"/>
      <c r="WCO4586" s="151"/>
      <c r="WCP4586" s="151"/>
      <c r="WCQ4586" s="151"/>
      <c r="WCR4586" s="151"/>
      <c r="WCS4586" s="151"/>
      <c r="WCT4586" s="151"/>
      <c r="WCU4586" s="151"/>
      <c r="WCV4586" s="151"/>
      <c r="WCW4586" s="151"/>
      <c r="WCX4586" s="151"/>
      <c r="WCY4586" s="151"/>
      <c r="WCZ4586" s="151"/>
      <c r="WDA4586" s="151"/>
      <c r="WDB4586" s="151"/>
      <c r="WDC4586" s="151"/>
      <c r="WDD4586" s="151"/>
      <c r="WDE4586" s="151"/>
      <c r="WDF4586" s="151"/>
      <c r="WDG4586" s="151"/>
      <c r="WDH4586" s="151"/>
      <c r="WDI4586" s="151"/>
      <c r="WDJ4586" s="151"/>
      <c r="WDK4586" s="151"/>
      <c r="WDL4586" s="151"/>
      <c r="WDM4586" s="151"/>
      <c r="WDN4586" s="151"/>
      <c r="WDO4586" s="151"/>
      <c r="WDP4586" s="151"/>
      <c r="WDQ4586" s="151"/>
      <c r="WDR4586" s="151"/>
      <c r="WDS4586" s="151"/>
      <c r="WDT4586" s="151"/>
      <c r="WDU4586" s="151"/>
      <c r="WDV4586" s="151"/>
      <c r="WDW4586" s="151"/>
      <c r="WDX4586" s="151"/>
      <c r="WDY4586" s="151"/>
      <c r="WDZ4586" s="151"/>
      <c r="WEA4586" s="151"/>
      <c r="WEB4586" s="151"/>
      <c r="WEC4586" s="151"/>
      <c r="WED4586" s="151"/>
      <c r="WEE4586" s="151"/>
      <c r="WEF4586" s="151"/>
      <c r="WEG4586" s="151"/>
      <c r="WEH4586" s="151"/>
      <c r="WEI4586" s="151"/>
      <c r="WEJ4586" s="151"/>
      <c r="WEK4586" s="151"/>
      <c r="WEL4586" s="151"/>
      <c r="WEM4586" s="151"/>
      <c r="WEN4586" s="151"/>
      <c r="WEO4586" s="151"/>
      <c r="WEP4586" s="151"/>
      <c r="WEQ4586" s="151"/>
      <c r="WER4586" s="151"/>
      <c r="WES4586" s="151"/>
      <c r="WET4586" s="151"/>
      <c r="WEU4586" s="151"/>
      <c r="WEV4586" s="151"/>
      <c r="WEW4586" s="151"/>
      <c r="WEX4586" s="151"/>
      <c r="WEY4586" s="151"/>
      <c r="WEZ4586" s="151"/>
      <c r="WFA4586" s="151"/>
      <c r="WFB4586" s="151"/>
      <c r="WFC4586" s="151"/>
      <c r="WFD4586" s="151"/>
      <c r="WFE4586" s="151"/>
      <c r="WFF4586" s="151"/>
      <c r="WFG4586" s="151"/>
      <c r="WFH4586" s="151"/>
      <c r="WFI4586" s="151"/>
      <c r="WFJ4586" s="151"/>
      <c r="WFK4586" s="151"/>
      <c r="WFL4586" s="151"/>
      <c r="WFM4586" s="151"/>
      <c r="WFN4586" s="151"/>
      <c r="WFO4586" s="151"/>
      <c r="WFP4586" s="151"/>
      <c r="WFQ4586" s="151"/>
      <c r="WFR4586" s="151"/>
      <c r="WFS4586" s="151"/>
      <c r="WFT4586" s="151"/>
      <c r="WFU4586" s="151"/>
      <c r="WFV4586" s="151"/>
      <c r="WFW4586" s="151"/>
      <c r="WFX4586" s="151"/>
      <c r="WFY4586" s="151"/>
      <c r="WFZ4586" s="151"/>
      <c r="WGA4586" s="151"/>
      <c r="WGB4586" s="151"/>
      <c r="WGC4586" s="151"/>
      <c r="WGD4586" s="151"/>
      <c r="WGE4586" s="151"/>
      <c r="WGF4586" s="151"/>
      <c r="WGG4586" s="151"/>
      <c r="WGH4586" s="151"/>
      <c r="WGI4586" s="151"/>
      <c r="WGJ4586" s="151"/>
      <c r="WGK4586" s="151"/>
      <c r="WGL4586" s="151"/>
      <c r="WGM4586" s="151"/>
      <c r="WGN4586" s="151"/>
      <c r="WGO4586" s="151"/>
      <c r="WGP4586" s="151"/>
      <c r="WGQ4586" s="151"/>
      <c r="WGR4586" s="151"/>
      <c r="WGS4586" s="151"/>
      <c r="WGT4586" s="151"/>
      <c r="WGU4586" s="151"/>
      <c r="WGV4586" s="151"/>
      <c r="WGW4586" s="151"/>
      <c r="WGX4586" s="151"/>
      <c r="WGY4586" s="151"/>
      <c r="WGZ4586" s="151"/>
      <c r="WHA4586" s="151"/>
      <c r="WHB4586" s="151"/>
      <c r="WHC4586" s="151"/>
      <c r="WHD4586" s="151"/>
      <c r="WHE4586" s="151"/>
      <c r="WHF4586" s="151"/>
      <c r="WHG4586" s="151"/>
      <c r="WHH4586" s="151"/>
      <c r="WHI4586" s="151"/>
      <c r="WHJ4586" s="151"/>
      <c r="WHK4586" s="151"/>
      <c r="WHL4586" s="151"/>
      <c r="WHM4586" s="151"/>
      <c r="WHN4586" s="151"/>
      <c r="WHO4586" s="151"/>
      <c r="WHP4586" s="151"/>
      <c r="WHQ4586" s="151"/>
      <c r="WHR4586" s="151"/>
      <c r="WHS4586" s="151"/>
      <c r="WHT4586" s="151"/>
      <c r="WHU4586" s="151"/>
      <c r="WHV4586" s="151"/>
      <c r="WHW4586" s="151"/>
      <c r="WHX4586" s="151"/>
      <c r="WHY4586" s="151"/>
      <c r="WHZ4586" s="151"/>
      <c r="WIA4586" s="151"/>
      <c r="WIB4586" s="151"/>
      <c r="WIC4586" s="151"/>
      <c r="WID4586" s="151"/>
      <c r="WIE4586" s="151"/>
      <c r="WIF4586" s="151"/>
      <c r="WIG4586" s="151"/>
      <c r="WIH4586" s="151"/>
      <c r="WII4586" s="151"/>
      <c r="WIJ4586" s="151"/>
      <c r="WIK4586" s="151"/>
      <c r="WIL4586" s="151"/>
      <c r="WIM4586" s="151"/>
      <c r="WIN4586" s="151"/>
      <c r="WIO4586" s="151"/>
      <c r="WIP4586" s="151"/>
      <c r="WIQ4586" s="151"/>
      <c r="WIR4586" s="151"/>
      <c r="WIS4586" s="151"/>
      <c r="WIT4586" s="151"/>
      <c r="WIU4586" s="151"/>
      <c r="WIV4586" s="151"/>
      <c r="WIW4586" s="151"/>
      <c r="WIX4586" s="151"/>
      <c r="WIY4586" s="151"/>
      <c r="WIZ4586" s="151"/>
      <c r="WJA4586" s="151"/>
      <c r="WJB4586" s="151"/>
      <c r="WJC4586" s="151"/>
      <c r="WJD4586" s="151"/>
      <c r="WJE4586" s="151"/>
      <c r="WJF4586" s="151"/>
      <c r="WJG4586" s="151"/>
      <c r="WJH4586" s="151"/>
      <c r="WJI4586" s="151"/>
      <c r="WJJ4586" s="151"/>
      <c r="WJK4586" s="151"/>
      <c r="WJL4586" s="151"/>
      <c r="WJM4586" s="151"/>
      <c r="WJN4586" s="151"/>
      <c r="WJO4586" s="151"/>
      <c r="WJP4586" s="151"/>
      <c r="WJQ4586" s="151"/>
      <c r="WJR4586" s="151"/>
      <c r="WJS4586" s="151"/>
      <c r="WJT4586" s="151"/>
      <c r="WJU4586" s="151"/>
      <c r="WJV4586" s="151"/>
      <c r="WJW4586" s="151"/>
      <c r="WJX4586" s="151"/>
      <c r="WJY4586" s="151"/>
      <c r="WJZ4586" s="151"/>
      <c r="WKA4586" s="151"/>
      <c r="WKB4586" s="151"/>
      <c r="WKC4586" s="151"/>
      <c r="WKD4586" s="151"/>
      <c r="WKE4586" s="151"/>
      <c r="WKF4586" s="151"/>
      <c r="WKG4586" s="151"/>
      <c r="WKH4586" s="151"/>
      <c r="WKI4586" s="151"/>
      <c r="WKJ4586" s="151"/>
      <c r="WKK4586" s="151"/>
      <c r="WKL4586" s="151"/>
      <c r="WKM4586" s="151"/>
      <c r="WKN4586" s="151"/>
      <c r="WKO4586" s="151"/>
      <c r="WKP4586" s="151"/>
      <c r="WKQ4586" s="151"/>
      <c r="WKR4586" s="151"/>
      <c r="WKS4586" s="151"/>
      <c r="WKT4586" s="151"/>
      <c r="WKU4586" s="151"/>
      <c r="WKV4586" s="151"/>
      <c r="WKW4586" s="151"/>
      <c r="WKX4586" s="151"/>
      <c r="WKY4586" s="151"/>
      <c r="WKZ4586" s="151"/>
      <c r="WLA4586" s="151"/>
      <c r="WLB4586" s="151"/>
      <c r="WLC4586" s="151"/>
      <c r="WLD4586" s="151"/>
      <c r="WLE4586" s="151"/>
      <c r="WLF4586" s="151"/>
      <c r="WLG4586" s="151"/>
      <c r="WLH4586" s="151"/>
      <c r="WLI4586" s="151"/>
      <c r="WLJ4586" s="151"/>
      <c r="WLK4586" s="151"/>
      <c r="WLL4586" s="151"/>
      <c r="WLM4586" s="151"/>
      <c r="WLN4586" s="151"/>
      <c r="WLO4586" s="151"/>
      <c r="WLP4586" s="151"/>
      <c r="WLQ4586" s="151"/>
      <c r="WLR4586" s="151"/>
      <c r="WLS4586" s="151"/>
      <c r="WLT4586" s="151"/>
      <c r="WLU4586" s="151"/>
      <c r="WLV4586" s="151"/>
      <c r="WLW4586" s="151"/>
      <c r="WLX4586" s="151"/>
      <c r="WLY4586" s="151"/>
      <c r="WLZ4586" s="151"/>
      <c r="WMA4586" s="151"/>
      <c r="WMB4586" s="151"/>
      <c r="WMC4586" s="151"/>
      <c r="WMD4586" s="151"/>
      <c r="WME4586" s="151"/>
      <c r="WMF4586" s="151"/>
      <c r="WMG4586" s="151"/>
      <c r="WMH4586" s="151"/>
      <c r="WMI4586" s="151"/>
      <c r="WMJ4586" s="151"/>
      <c r="WMK4586" s="151"/>
      <c r="WML4586" s="151"/>
      <c r="WMM4586" s="151"/>
      <c r="WMN4586" s="151"/>
      <c r="WMO4586" s="151"/>
      <c r="WMP4586" s="151"/>
      <c r="WMQ4586" s="151"/>
      <c r="WMR4586" s="151"/>
      <c r="WMS4586" s="151"/>
      <c r="WMT4586" s="151"/>
      <c r="WMU4586" s="151"/>
      <c r="WMV4586" s="151"/>
      <c r="WMW4586" s="151"/>
      <c r="WMX4586" s="151"/>
      <c r="WMY4586" s="151"/>
      <c r="WMZ4586" s="151"/>
      <c r="WNA4586" s="151"/>
      <c r="WNB4586" s="151"/>
      <c r="WNC4586" s="151"/>
      <c r="WND4586" s="151"/>
      <c r="WNE4586" s="151"/>
      <c r="WNF4586" s="151"/>
      <c r="WNG4586" s="151"/>
      <c r="WNH4586" s="151"/>
      <c r="WNI4586" s="151"/>
      <c r="WNJ4586" s="151"/>
      <c r="WNK4586" s="151"/>
      <c r="WNL4586" s="151"/>
      <c r="WNM4586" s="151"/>
      <c r="WNN4586" s="151"/>
      <c r="WNO4586" s="151"/>
      <c r="WNP4586" s="151"/>
      <c r="WNQ4586" s="151"/>
      <c r="WNR4586" s="151"/>
      <c r="WNS4586" s="151"/>
      <c r="WNT4586" s="151"/>
      <c r="WNU4586" s="151"/>
      <c r="WNV4586" s="151"/>
      <c r="WNW4586" s="151"/>
      <c r="WNX4586" s="151"/>
      <c r="WNY4586" s="151"/>
      <c r="WNZ4586" s="151"/>
      <c r="WOA4586" s="151"/>
      <c r="WOB4586" s="151"/>
      <c r="WOC4586" s="151"/>
      <c r="WOD4586" s="151"/>
      <c r="WOE4586" s="151"/>
      <c r="WOF4586" s="151"/>
      <c r="WOG4586" s="151"/>
      <c r="WOH4586" s="151"/>
      <c r="WOI4586" s="151"/>
      <c r="WOJ4586" s="151"/>
      <c r="WOK4586" s="151"/>
      <c r="WOL4586" s="151"/>
      <c r="WOM4586" s="151"/>
      <c r="WON4586" s="151"/>
      <c r="WOO4586" s="151"/>
      <c r="WOP4586" s="151"/>
      <c r="WOQ4586" s="151"/>
      <c r="WOR4586" s="151"/>
      <c r="WOS4586" s="151"/>
      <c r="WOT4586" s="151"/>
      <c r="WOU4586" s="151"/>
      <c r="WOV4586" s="151"/>
      <c r="WOW4586" s="151"/>
      <c r="WOX4586" s="151"/>
      <c r="WOY4586" s="151"/>
      <c r="WOZ4586" s="151"/>
      <c r="WPA4586" s="151"/>
      <c r="WPB4586" s="151"/>
      <c r="WPC4586" s="151"/>
      <c r="WPD4586" s="151"/>
      <c r="WPE4586" s="151"/>
      <c r="WPF4586" s="151"/>
      <c r="WPG4586" s="151"/>
      <c r="WPH4586" s="151"/>
      <c r="WPI4586" s="151"/>
      <c r="WPJ4586" s="151"/>
      <c r="WPK4586" s="151"/>
      <c r="WPL4586" s="151"/>
      <c r="WPM4586" s="151"/>
      <c r="WPN4586" s="151"/>
      <c r="WPO4586" s="151"/>
      <c r="WPP4586" s="151"/>
      <c r="WPQ4586" s="151"/>
      <c r="WPR4586" s="151"/>
      <c r="WPS4586" s="151"/>
      <c r="WPT4586" s="151"/>
      <c r="WPU4586" s="151"/>
      <c r="WPV4586" s="151"/>
      <c r="WPW4586" s="151"/>
      <c r="WPX4586" s="151"/>
      <c r="WPY4586" s="151"/>
      <c r="WPZ4586" s="151"/>
      <c r="WQA4586" s="151"/>
      <c r="WQB4586" s="151"/>
      <c r="WQC4586" s="151"/>
      <c r="WQD4586" s="151"/>
      <c r="WQE4586" s="151"/>
      <c r="WQF4586" s="151"/>
      <c r="WQG4586" s="151"/>
      <c r="WQH4586" s="151"/>
      <c r="WQI4586" s="151"/>
      <c r="WQJ4586" s="151"/>
      <c r="WQK4586" s="151"/>
      <c r="WQL4586" s="151"/>
      <c r="WQM4586" s="151"/>
      <c r="WQN4586" s="151"/>
      <c r="WQO4586" s="151"/>
      <c r="WQP4586" s="151"/>
      <c r="WQQ4586" s="151"/>
      <c r="WQR4586" s="151"/>
      <c r="WQS4586" s="151"/>
      <c r="WQT4586" s="151"/>
      <c r="WQU4586" s="151"/>
      <c r="WQV4586" s="151"/>
      <c r="WQW4586" s="151"/>
      <c r="WQX4586" s="151"/>
      <c r="WQY4586" s="151"/>
      <c r="WQZ4586" s="151"/>
      <c r="WRA4586" s="151"/>
      <c r="WRB4586" s="151"/>
      <c r="WRC4586" s="151"/>
      <c r="WRD4586" s="151"/>
      <c r="WRE4586" s="151"/>
      <c r="WRF4586" s="151"/>
      <c r="WRG4586" s="151"/>
      <c r="WRH4586" s="151"/>
      <c r="WRI4586" s="151"/>
      <c r="WRJ4586" s="151"/>
      <c r="WRK4586" s="151"/>
      <c r="WRL4586" s="151"/>
      <c r="WRM4586" s="151"/>
      <c r="WRN4586" s="151"/>
      <c r="WRO4586" s="151"/>
      <c r="WRP4586" s="151"/>
      <c r="WRQ4586" s="151"/>
      <c r="WRR4586" s="151"/>
      <c r="WRS4586" s="151"/>
      <c r="WRT4586" s="151"/>
      <c r="WRU4586" s="151"/>
      <c r="WRV4586" s="151"/>
      <c r="WRW4586" s="151"/>
      <c r="WRX4586" s="151"/>
      <c r="WRY4586" s="151"/>
      <c r="WRZ4586" s="151"/>
      <c r="WSA4586" s="151"/>
      <c r="WSB4586" s="151"/>
      <c r="WSC4586" s="151"/>
      <c r="WSD4586" s="151"/>
      <c r="WSE4586" s="151"/>
      <c r="WSF4586" s="151"/>
      <c r="WSG4586" s="151"/>
      <c r="WSH4586" s="151"/>
      <c r="WSI4586" s="151"/>
      <c r="WSJ4586" s="151"/>
      <c r="WSK4586" s="151"/>
      <c r="WSL4586" s="151"/>
      <c r="WSM4586" s="151"/>
      <c r="WSN4586" s="151"/>
      <c r="WSO4586" s="151"/>
      <c r="WSP4586" s="151"/>
      <c r="WSQ4586" s="151"/>
      <c r="WSR4586" s="151"/>
      <c r="WSS4586" s="151"/>
      <c r="WST4586" s="151"/>
      <c r="WSU4586" s="151"/>
      <c r="WSV4586" s="151"/>
      <c r="WSW4586" s="151"/>
      <c r="WSX4586" s="151"/>
      <c r="WSY4586" s="151"/>
      <c r="WSZ4586" s="151"/>
      <c r="WTA4586" s="151"/>
      <c r="WTB4586" s="151"/>
      <c r="WTC4586" s="151"/>
      <c r="WTD4586" s="151"/>
      <c r="WTE4586" s="151"/>
      <c r="WTF4586" s="151"/>
      <c r="WTG4586" s="151"/>
      <c r="WTH4586" s="151"/>
      <c r="WTI4586" s="151"/>
      <c r="WTJ4586" s="151"/>
      <c r="WTK4586" s="151"/>
      <c r="WTL4586" s="151"/>
      <c r="WTM4586" s="151"/>
      <c r="WTN4586" s="151"/>
      <c r="WTO4586" s="151"/>
      <c r="WTP4586" s="151"/>
      <c r="WTQ4586" s="151"/>
      <c r="WTR4586" s="151"/>
      <c r="WTS4586" s="151"/>
      <c r="WTT4586" s="151"/>
      <c r="WTU4586" s="151"/>
      <c r="WTV4586" s="151"/>
      <c r="WTW4586" s="151"/>
      <c r="WTX4586" s="151"/>
      <c r="WTY4586" s="151"/>
      <c r="WTZ4586" s="151"/>
      <c r="WUA4586" s="151"/>
      <c r="WUB4586" s="151"/>
      <c r="WUC4586" s="151"/>
      <c r="WUD4586" s="151"/>
      <c r="WUE4586" s="151"/>
      <c r="WUF4586" s="151"/>
      <c r="WUG4586" s="151"/>
      <c r="WUH4586" s="151"/>
      <c r="WUI4586" s="151"/>
      <c r="WUJ4586" s="151"/>
      <c r="WUK4586" s="151"/>
      <c r="WUL4586" s="151"/>
      <c r="WUM4586" s="151"/>
      <c r="WUN4586" s="151"/>
      <c r="WUO4586" s="151"/>
      <c r="WUP4586" s="151"/>
      <c r="WUQ4586" s="151"/>
      <c r="WUR4586" s="151"/>
      <c r="WUS4586" s="151"/>
      <c r="WUT4586" s="151"/>
      <c r="WUU4586" s="151"/>
      <c r="WUV4586" s="151"/>
      <c r="WUW4586" s="151"/>
      <c r="WUX4586" s="151"/>
      <c r="WUY4586" s="151"/>
      <c r="WUZ4586" s="151"/>
      <c r="WVA4586" s="151"/>
      <c r="WVB4586" s="151"/>
      <c r="WVC4586" s="151"/>
      <c r="WVD4586" s="151"/>
      <c r="WVE4586" s="151"/>
      <c r="WVF4586" s="151"/>
      <c r="WVG4586" s="151"/>
      <c r="WVH4586" s="151"/>
      <c r="WVI4586" s="151"/>
      <c r="WVJ4586" s="151"/>
      <c r="WVK4586" s="151"/>
      <c r="WVL4586" s="151"/>
      <c r="WVM4586" s="151"/>
      <c r="WVN4586" s="151"/>
      <c r="WVO4586" s="151"/>
      <c r="WVP4586" s="151"/>
      <c r="WVQ4586" s="151"/>
      <c r="WVR4586" s="151"/>
      <c r="WVS4586" s="151"/>
      <c r="WVT4586" s="151"/>
      <c r="WVU4586" s="151"/>
      <c r="WVV4586" s="151"/>
      <c r="WVW4586" s="151"/>
      <c r="WVX4586" s="151"/>
      <c r="WVY4586" s="151"/>
      <c r="WVZ4586" s="151"/>
      <c r="WWA4586" s="151"/>
      <c r="WWB4586" s="151"/>
      <c r="WWC4586" s="151"/>
      <c r="WWD4586" s="151"/>
      <c r="WWE4586" s="151"/>
      <c r="WWF4586" s="151"/>
      <c r="WWG4586" s="151"/>
      <c r="WWH4586" s="151"/>
      <c r="WWI4586" s="151"/>
      <c r="WWJ4586" s="151"/>
      <c r="WWK4586" s="151"/>
      <c r="WWL4586" s="151"/>
      <c r="WWM4586" s="151"/>
      <c r="WWN4586" s="151"/>
      <c r="WWO4586" s="151"/>
      <c r="WWP4586" s="151"/>
      <c r="WWQ4586" s="151"/>
      <c r="WWR4586" s="151"/>
      <c r="WWS4586" s="151"/>
      <c r="WWT4586" s="151"/>
      <c r="WWU4586" s="151"/>
      <c r="WWV4586" s="151"/>
      <c r="WWW4586" s="151"/>
      <c r="WWX4586" s="151"/>
      <c r="WWY4586" s="151"/>
      <c r="WWZ4586" s="151"/>
      <c r="WXA4586" s="151"/>
      <c r="WXB4586" s="151"/>
      <c r="WXC4586" s="151"/>
      <c r="WXD4586" s="151"/>
      <c r="WXE4586" s="151"/>
      <c r="WXF4586" s="151"/>
      <c r="WXG4586" s="151"/>
      <c r="WXH4586" s="151"/>
      <c r="WXI4586" s="151"/>
      <c r="WXJ4586" s="151"/>
      <c r="WXK4586" s="151"/>
      <c r="WXL4586" s="151"/>
      <c r="WXM4586" s="151"/>
      <c r="WXN4586" s="151"/>
      <c r="WXO4586" s="151"/>
      <c r="WXP4586" s="151"/>
      <c r="WXQ4586" s="151"/>
      <c r="WXR4586" s="151"/>
      <c r="WXS4586" s="151"/>
      <c r="WXT4586" s="151"/>
      <c r="WXU4586" s="151"/>
      <c r="WXV4586" s="151"/>
      <c r="WXW4586" s="151"/>
      <c r="WXX4586" s="151"/>
      <c r="WXY4586" s="151"/>
      <c r="WXZ4586" s="151"/>
      <c r="WYA4586" s="151"/>
      <c r="WYB4586" s="151"/>
      <c r="WYC4586" s="151"/>
      <c r="WYD4586" s="151"/>
    </row>
    <row r="4587" spans="1:16222" s="155" customFormat="1" ht="28.5" hidden="1" outlineLevel="2">
      <c r="A4587" s="28"/>
      <c r="B4587" s="29" t="s">
        <v>46</v>
      </c>
      <c r="C4587" s="29" t="s">
        <v>3983</v>
      </c>
      <c r="D4587" s="29" t="s">
        <v>3591</v>
      </c>
      <c r="E4587" s="29"/>
      <c r="F4587" s="27"/>
      <c r="G4587" s="30" t="s">
        <v>378</v>
      </c>
      <c r="H4587" s="30"/>
      <c r="I4587" s="21" t="s">
        <v>43</v>
      </c>
      <c r="J4587" s="23">
        <v>5</v>
      </c>
      <c r="K4587" s="23">
        <v>5</v>
      </c>
      <c r="L4587" s="25" t="s">
        <v>4719</v>
      </c>
      <c r="M4587" s="57" t="s">
        <v>44</v>
      </c>
      <c r="N4587" s="21">
        <v>22</v>
      </c>
    </row>
    <row r="4588" spans="1:16222" s="155" customFormat="1" outlineLevel="1" collapsed="1">
      <c r="A4588" s="28" t="s">
        <v>3465</v>
      </c>
      <c r="B4588" s="30" t="s">
        <v>46</v>
      </c>
      <c r="C4588" s="29" t="s">
        <v>2349</v>
      </c>
      <c r="D4588" s="29" t="s">
        <v>3591</v>
      </c>
      <c r="E4588" s="29" t="s">
        <v>4720</v>
      </c>
      <c r="F4588" s="27" t="s">
        <v>4721</v>
      </c>
      <c r="G4588" s="6"/>
      <c r="H4588" s="6"/>
      <c r="I4588" s="148"/>
      <c r="J4588" s="38">
        <v>1</v>
      </c>
      <c r="K4588" s="38">
        <v>1</v>
      </c>
      <c r="L4588" s="34" t="str">
        <f>L4589&amp;" "&amp;N4589&amp;M4589&amp;""</f>
        <v>Ремонт деревянных полов  40м²</v>
      </c>
      <c r="M4588" s="21"/>
      <c r="N4588" s="148"/>
      <c r="O4588" s="151"/>
      <c r="P4588" s="151"/>
      <c r="Q4588" s="151"/>
      <c r="R4588" s="151"/>
      <c r="S4588" s="151"/>
      <c r="T4588" s="151"/>
      <c r="U4588" s="151"/>
      <c r="V4588" s="151"/>
      <c r="W4588" s="151"/>
      <c r="X4588" s="151"/>
      <c r="Y4588" s="151"/>
      <c r="Z4588" s="151"/>
      <c r="AA4588" s="151"/>
      <c r="AB4588" s="151"/>
      <c r="AC4588" s="151"/>
      <c r="AD4588" s="151"/>
      <c r="AE4588" s="151"/>
      <c r="AF4588" s="151"/>
      <c r="AG4588" s="151"/>
      <c r="AH4588" s="151"/>
      <c r="AI4588" s="151"/>
      <c r="AJ4588" s="151"/>
      <c r="AK4588" s="151"/>
      <c r="AL4588" s="151"/>
      <c r="AM4588" s="151"/>
      <c r="AN4588" s="151"/>
      <c r="AO4588" s="151"/>
      <c r="AP4588" s="151"/>
      <c r="AQ4588" s="151"/>
      <c r="AR4588" s="151"/>
      <c r="AS4588" s="151"/>
      <c r="AT4588" s="151"/>
      <c r="AU4588" s="151"/>
      <c r="AV4588" s="151"/>
      <c r="AW4588" s="151"/>
      <c r="AX4588" s="151"/>
      <c r="AY4588" s="151"/>
      <c r="AZ4588" s="151"/>
      <c r="BA4588" s="151"/>
      <c r="BB4588" s="151"/>
      <c r="BC4588" s="151"/>
      <c r="BD4588" s="151"/>
      <c r="BE4588" s="151"/>
      <c r="BF4588" s="151"/>
      <c r="BG4588" s="151"/>
      <c r="BH4588" s="151"/>
      <c r="BI4588" s="151"/>
      <c r="BJ4588" s="151"/>
      <c r="BK4588" s="151"/>
      <c r="BL4588" s="151"/>
      <c r="BM4588" s="151"/>
      <c r="BN4588" s="151"/>
      <c r="BO4588" s="151"/>
      <c r="BP4588" s="151"/>
      <c r="BQ4588" s="151"/>
      <c r="BR4588" s="151"/>
      <c r="BS4588" s="151"/>
      <c r="BT4588" s="151"/>
      <c r="BU4588" s="151"/>
      <c r="BV4588" s="151"/>
      <c r="BW4588" s="151"/>
      <c r="BX4588" s="151"/>
      <c r="BY4588" s="151"/>
      <c r="BZ4588" s="151"/>
      <c r="CA4588" s="151"/>
      <c r="CB4588" s="151"/>
      <c r="CC4588" s="151"/>
      <c r="CD4588" s="151"/>
      <c r="CE4588" s="151"/>
      <c r="CF4588" s="151"/>
      <c r="CG4588" s="151"/>
      <c r="CH4588" s="151"/>
      <c r="CI4588" s="151"/>
      <c r="CJ4588" s="151"/>
      <c r="CK4588" s="151"/>
      <c r="CL4588" s="151"/>
      <c r="CM4588" s="151"/>
      <c r="CN4588" s="151"/>
      <c r="CO4588" s="151"/>
      <c r="CP4588" s="151"/>
      <c r="CQ4588" s="151"/>
      <c r="CR4588" s="151"/>
      <c r="CS4588" s="151"/>
      <c r="CT4588" s="151"/>
      <c r="CU4588" s="151"/>
      <c r="CV4588" s="151"/>
      <c r="CW4588" s="151"/>
      <c r="CX4588" s="151"/>
      <c r="CY4588" s="151"/>
      <c r="CZ4588" s="151"/>
      <c r="DA4588" s="151"/>
      <c r="DB4588" s="151"/>
      <c r="DC4588" s="151"/>
      <c r="DD4588" s="151"/>
      <c r="DE4588" s="151"/>
      <c r="DF4588" s="151"/>
      <c r="DG4588" s="151"/>
      <c r="DH4588" s="151"/>
      <c r="DI4588" s="151"/>
      <c r="DJ4588" s="151"/>
      <c r="DK4588" s="151"/>
      <c r="DL4588" s="151"/>
      <c r="DM4588" s="151"/>
      <c r="DN4588" s="151"/>
      <c r="DO4588" s="151"/>
      <c r="DP4588" s="151"/>
      <c r="DQ4588" s="151"/>
      <c r="DR4588" s="151"/>
      <c r="DS4588" s="151"/>
      <c r="DT4588" s="151"/>
      <c r="DU4588" s="151"/>
      <c r="DV4588" s="151"/>
      <c r="DW4588" s="151"/>
      <c r="DX4588" s="151"/>
      <c r="DY4588" s="151"/>
      <c r="DZ4588" s="151"/>
      <c r="EA4588" s="151"/>
      <c r="EB4588" s="151"/>
      <c r="EC4588" s="151"/>
      <c r="ED4588" s="151"/>
      <c r="EE4588" s="151"/>
      <c r="EF4588" s="151"/>
      <c r="EG4588" s="151"/>
      <c r="EH4588" s="151"/>
      <c r="EI4588" s="151"/>
      <c r="EJ4588" s="151"/>
      <c r="EK4588" s="151"/>
      <c r="EL4588" s="151"/>
      <c r="EM4588" s="151"/>
      <c r="EN4588" s="151"/>
      <c r="EO4588" s="151"/>
      <c r="EP4588" s="151"/>
      <c r="EQ4588" s="151"/>
      <c r="ER4588" s="151"/>
      <c r="ES4588" s="151"/>
      <c r="ET4588" s="151"/>
      <c r="EU4588" s="151"/>
      <c r="EV4588" s="151"/>
      <c r="EW4588" s="151"/>
      <c r="EX4588" s="151"/>
      <c r="EY4588" s="151"/>
      <c r="EZ4588" s="151"/>
      <c r="FA4588" s="151"/>
      <c r="FB4588" s="151"/>
      <c r="FC4588" s="151"/>
      <c r="FD4588" s="151"/>
      <c r="FE4588" s="151"/>
      <c r="FF4588" s="151"/>
      <c r="FG4588" s="151"/>
      <c r="FH4588" s="151"/>
      <c r="FI4588" s="151"/>
      <c r="FJ4588" s="151"/>
      <c r="FK4588" s="151"/>
      <c r="FL4588" s="151"/>
      <c r="FM4588" s="151"/>
      <c r="FN4588" s="151"/>
      <c r="FO4588" s="151"/>
      <c r="FP4588" s="151"/>
      <c r="FQ4588" s="151"/>
      <c r="FR4588" s="151"/>
      <c r="FS4588" s="151"/>
      <c r="FT4588" s="151"/>
      <c r="FU4588" s="151"/>
      <c r="FV4588" s="151"/>
      <c r="FW4588" s="151"/>
      <c r="FX4588" s="151"/>
      <c r="FY4588" s="151"/>
      <c r="FZ4588" s="151"/>
      <c r="GA4588" s="151"/>
      <c r="GB4588" s="151"/>
      <c r="GC4588" s="151"/>
      <c r="GD4588" s="151"/>
      <c r="GE4588" s="151"/>
      <c r="GF4588" s="151"/>
      <c r="GG4588" s="151"/>
      <c r="GH4588" s="151"/>
      <c r="GI4588" s="151"/>
      <c r="GJ4588" s="151"/>
      <c r="GK4588" s="151"/>
      <c r="GL4588" s="151"/>
      <c r="GM4588" s="151"/>
      <c r="GN4588" s="151"/>
      <c r="GO4588" s="151"/>
      <c r="GP4588" s="151"/>
      <c r="GQ4588" s="151"/>
      <c r="GR4588" s="151"/>
      <c r="GS4588" s="151"/>
      <c r="GT4588" s="151"/>
      <c r="GU4588" s="151"/>
      <c r="GV4588" s="151"/>
      <c r="GW4588" s="151"/>
      <c r="GX4588" s="151"/>
      <c r="GY4588" s="151"/>
      <c r="GZ4588" s="151"/>
      <c r="HA4588" s="151"/>
      <c r="HB4588" s="151"/>
      <c r="HC4588" s="151"/>
      <c r="HD4588" s="151"/>
      <c r="HE4588" s="151"/>
      <c r="HF4588" s="151"/>
      <c r="HG4588" s="151"/>
      <c r="HH4588" s="151"/>
      <c r="HI4588" s="151"/>
      <c r="HJ4588" s="151"/>
      <c r="HK4588" s="151"/>
      <c r="HL4588" s="151"/>
      <c r="HM4588" s="151"/>
      <c r="HN4588" s="151"/>
      <c r="HO4588" s="151"/>
      <c r="HP4588" s="151"/>
      <c r="HQ4588" s="151"/>
      <c r="HR4588" s="151"/>
      <c r="HS4588" s="151"/>
      <c r="HT4588" s="151"/>
      <c r="HU4588" s="151"/>
      <c r="HV4588" s="151"/>
      <c r="HW4588" s="151"/>
      <c r="HX4588" s="151"/>
      <c r="HY4588" s="151"/>
      <c r="HZ4588" s="151"/>
      <c r="IA4588" s="151"/>
      <c r="IB4588" s="151"/>
      <c r="IC4588" s="151"/>
      <c r="ID4588" s="151"/>
      <c r="IE4588" s="151"/>
      <c r="IF4588" s="151"/>
      <c r="IG4588" s="151"/>
      <c r="IH4588" s="151"/>
      <c r="II4588" s="151"/>
      <c r="IJ4588" s="151"/>
      <c r="IK4588" s="151"/>
      <c r="IL4588" s="151"/>
      <c r="IM4588" s="151"/>
      <c r="IN4588" s="151"/>
      <c r="IO4588" s="151"/>
      <c r="IP4588" s="151"/>
      <c r="IQ4588" s="151"/>
      <c r="IR4588" s="151"/>
      <c r="IS4588" s="151"/>
      <c r="IT4588" s="151"/>
      <c r="IU4588" s="151"/>
      <c r="IV4588" s="151"/>
      <c r="IW4588" s="151"/>
      <c r="IX4588" s="151"/>
      <c r="IY4588" s="151"/>
      <c r="IZ4588" s="151"/>
      <c r="JA4588" s="151"/>
      <c r="JB4588" s="151"/>
      <c r="JC4588" s="151"/>
      <c r="JD4588" s="151"/>
      <c r="JE4588" s="151"/>
      <c r="JF4588" s="151"/>
      <c r="JG4588" s="151"/>
      <c r="JH4588" s="151"/>
      <c r="JI4588" s="151"/>
      <c r="JJ4588" s="151"/>
      <c r="JK4588" s="151"/>
      <c r="JL4588" s="151"/>
      <c r="JM4588" s="151"/>
      <c r="JN4588" s="151"/>
      <c r="JO4588" s="151"/>
      <c r="JP4588" s="151"/>
      <c r="JQ4588" s="151"/>
      <c r="JR4588" s="151"/>
      <c r="JS4588" s="151"/>
      <c r="JT4588" s="151"/>
      <c r="JU4588" s="151"/>
      <c r="JV4588" s="151"/>
      <c r="JW4588" s="151"/>
      <c r="JX4588" s="151"/>
      <c r="JY4588" s="151"/>
      <c r="JZ4588" s="151"/>
      <c r="KA4588" s="151"/>
      <c r="KB4588" s="151"/>
      <c r="KC4588" s="151"/>
      <c r="KD4588" s="151"/>
      <c r="KE4588" s="151"/>
      <c r="KF4588" s="151"/>
      <c r="KG4588" s="151"/>
      <c r="KH4588" s="151"/>
      <c r="KI4588" s="151"/>
      <c r="KJ4588" s="151"/>
      <c r="KK4588" s="151"/>
      <c r="KL4588" s="151"/>
      <c r="KM4588" s="151"/>
      <c r="KN4588" s="151"/>
      <c r="KO4588" s="151"/>
      <c r="KP4588" s="151"/>
      <c r="KQ4588" s="151"/>
      <c r="KR4588" s="151"/>
      <c r="KS4588" s="151"/>
      <c r="KT4588" s="151"/>
      <c r="KU4588" s="151"/>
      <c r="KV4588" s="151"/>
      <c r="KW4588" s="151"/>
      <c r="KX4588" s="151"/>
      <c r="KY4588" s="151"/>
      <c r="KZ4588" s="151"/>
      <c r="LA4588" s="151"/>
      <c r="LB4588" s="151"/>
      <c r="LC4588" s="151"/>
      <c r="LD4588" s="151"/>
      <c r="LE4588" s="151"/>
      <c r="LF4588" s="151"/>
      <c r="LG4588" s="151"/>
      <c r="LH4588" s="151"/>
      <c r="LI4588" s="151"/>
      <c r="LJ4588" s="151"/>
      <c r="LK4588" s="151"/>
      <c r="LL4588" s="151"/>
      <c r="LM4588" s="151"/>
      <c r="LN4588" s="151"/>
      <c r="LO4588" s="151"/>
      <c r="LP4588" s="151"/>
      <c r="LQ4588" s="151"/>
      <c r="LR4588" s="151"/>
      <c r="LS4588" s="151"/>
      <c r="LT4588" s="151"/>
      <c r="LU4588" s="151"/>
      <c r="LV4588" s="151"/>
      <c r="LW4588" s="151"/>
      <c r="LX4588" s="151"/>
      <c r="LY4588" s="151"/>
      <c r="LZ4588" s="151"/>
      <c r="MA4588" s="151"/>
      <c r="MB4588" s="151"/>
      <c r="MC4588" s="151"/>
      <c r="MD4588" s="151"/>
      <c r="ME4588" s="151"/>
      <c r="MF4588" s="151"/>
      <c r="MG4588" s="151"/>
      <c r="MH4588" s="151"/>
      <c r="MI4588" s="151"/>
      <c r="MJ4588" s="151"/>
      <c r="MK4588" s="151"/>
      <c r="ML4588" s="151"/>
      <c r="MM4588" s="151"/>
      <c r="MN4588" s="151"/>
      <c r="MO4588" s="151"/>
      <c r="MP4588" s="151"/>
      <c r="MQ4588" s="151"/>
      <c r="MR4588" s="151"/>
      <c r="MS4588" s="151"/>
      <c r="MT4588" s="151"/>
      <c r="MU4588" s="151"/>
      <c r="MV4588" s="151"/>
      <c r="MW4588" s="151"/>
      <c r="MX4588" s="151"/>
      <c r="MY4588" s="151"/>
      <c r="MZ4588" s="151"/>
      <c r="NA4588" s="151"/>
      <c r="NB4588" s="151"/>
      <c r="NC4588" s="151"/>
      <c r="ND4588" s="151"/>
      <c r="NE4588" s="151"/>
      <c r="NF4588" s="151"/>
      <c r="NG4588" s="151"/>
      <c r="NH4588" s="151"/>
      <c r="NI4588" s="151"/>
      <c r="NJ4588" s="151"/>
      <c r="NK4588" s="151"/>
      <c r="NL4588" s="151"/>
      <c r="NM4588" s="151"/>
      <c r="NN4588" s="151"/>
      <c r="NO4588" s="151"/>
      <c r="NP4588" s="151"/>
      <c r="NQ4588" s="151"/>
      <c r="NR4588" s="151"/>
      <c r="NS4588" s="151"/>
      <c r="NT4588" s="151"/>
      <c r="NU4588" s="151"/>
      <c r="NV4588" s="151"/>
      <c r="NW4588" s="151"/>
      <c r="NX4588" s="151"/>
      <c r="NY4588" s="151"/>
      <c r="NZ4588" s="151"/>
      <c r="OA4588" s="151"/>
      <c r="OB4588" s="151"/>
      <c r="OC4588" s="151"/>
      <c r="OD4588" s="151"/>
      <c r="OE4588" s="151"/>
      <c r="OF4588" s="151"/>
      <c r="OG4588" s="151"/>
      <c r="OH4588" s="151"/>
      <c r="OI4588" s="151"/>
      <c r="OJ4588" s="151"/>
      <c r="OK4588" s="151"/>
      <c r="OL4588" s="151"/>
      <c r="OM4588" s="151"/>
      <c r="ON4588" s="151"/>
      <c r="OO4588" s="151"/>
      <c r="OP4588" s="151"/>
      <c r="OQ4588" s="151"/>
      <c r="OR4588" s="151"/>
      <c r="OS4588" s="151"/>
      <c r="OT4588" s="151"/>
      <c r="OU4588" s="151"/>
      <c r="OV4588" s="151"/>
      <c r="OW4588" s="151"/>
      <c r="OX4588" s="151"/>
      <c r="OY4588" s="151"/>
      <c r="OZ4588" s="151"/>
      <c r="PA4588" s="151"/>
      <c r="PB4588" s="151"/>
      <c r="PC4588" s="151"/>
      <c r="PD4588" s="151"/>
      <c r="PE4588" s="151"/>
      <c r="PF4588" s="151"/>
      <c r="PG4588" s="151"/>
      <c r="PH4588" s="151"/>
      <c r="PI4588" s="151"/>
      <c r="PJ4588" s="151"/>
      <c r="PK4588" s="151"/>
      <c r="PL4588" s="151"/>
      <c r="PM4588" s="151"/>
      <c r="PN4588" s="151"/>
      <c r="PO4588" s="151"/>
      <c r="PP4588" s="151"/>
      <c r="PQ4588" s="151"/>
      <c r="PR4588" s="151"/>
      <c r="PS4588" s="151"/>
      <c r="PT4588" s="151"/>
      <c r="PU4588" s="151"/>
      <c r="PV4588" s="151"/>
      <c r="PW4588" s="151"/>
      <c r="PX4588" s="151"/>
      <c r="PY4588" s="151"/>
      <c r="PZ4588" s="151"/>
      <c r="QA4588" s="151"/>
      <c r="QB4588" s="151"/>
      <c r="QC4588" s="151"/>
      <c r="QD4588" s="151"/>
      <c r="QE4588" s="151"/>
      <c r="QF4588" s="151"/>
      <c r="QG4588" s="151"/>
      <c r="QH4588" s="151"/>
      <c r="QI4588" s="151"/>
      <c r="QJ4588" s="151"/>
      <c r="QK4588" s="151"/>
      <c r="QL4588" s="151"/>
      <c r="QM4588" s="151"/>
      <c r="QN4588" s="151"/>
      <c r="QO4588" s="151"/>
      <c r="QP4588" s="151"/>
      <c r="QQ4588" s="151"/>
      <c r="QR4588" s="151"/>
      <c r="QS4588" s="151"/>
      <c r="QT4588" s="151"/>
      <c r="QU4588" s="151"/>
      <c r="QV4588" s="151"/>
      <c r="QW4588" s="151"/>
      <c r="QX4588" s="151"/>
      <c r="QY4588" s="151"/>
      <c r="QZ4588" s="151"/>
      <c r="RA4588" s="151"/>
      <c r="RB4588" s="151"/>
      <c r="RC4588" s="151"/>
      <c r="RD4588" s="151"/>
      <c r="RE4588" s="151"/>
      <c r="RF4588" s="151"/>
      <c r="RG4588" s="151"/>
      <c r="RH4588" s="151"/>
      <c r="RI4588" s="151"/>
      <c r="RJ4588" s="151"/>
      <c r="RK4588" s="151"/>
      <c r="RL4588" s="151"/>
      <c r="RM4588" s="151"/>
      <c r="RN4588" s="151"/>
      <c r="RO4588" s="151"/>
      <c r="RP4588" s="151"/>
      <c r="RQ4588" s="151"/>
      <c r="RR4588" s="151"/>
      <c r="RS4588" s="151"/>
      <c r="RT4588" s="151"/>
      <c r="RU4588" s="151"/>
      <c r="RV4588" s="151"/>
      <c r="RW4588" s="151"/>
      <c r="RX4588" s="151"/>
      <c r="RY4588" s="151"/>
      <c r="RZ4588" s="151"/>
      <c r="SA4588" s="151"/>
      <c r="SB4588" s="151"/>
      <c r="SC4588" s="151"/>
      <c r="SD4588" s="151"/>
      <c r="SE4588" s="151"/>
      <c r="SF4588" s="151"/>
      <c r="SG4588" s="151"/>
      <c r="SH4588" s="151"/>
      <c r="SI4588" s="151"/>
      <c r="SJ4588" s="151"/>
      <c r="SK4588" s="151"/>
      <c r="SL4588" s="151"/>
      <c r="SM4588" s="151"/>
      <c r="SN4588" s="151"/>
      <c r="SO4588" s="151"/>
      <c r="SP4588" s="151"/>
      <c r="SQ4588" s="151"/>
      <c r="SR4588" s="151"/>
      <c r="SS4588" s="151"/>
      <c r="ST4588" s="151"/>
      <c r="SU4588" s="151"/>
      <c r="SV4588" s="151"/>
      <c r="SW4588" s="151"/>
      <c r="SX4588" s="151"/>
      <c r="SY4588" s="151"/>
      <c r="SZ4588" s="151"/>
      <c r="TA4588" s="151"/>
      <c r="TB4588" s="151"/>
      <c r="TC4588" s="151"/>
      <c r="TD4588" s="151"/>
      <c r="TE4588" s="151"/>
      <c r="TF4588" s="151"/>
      <c r="TG4588" s="151"/>
      <c r="TH4588" s="151"/>
      <c r="TI4588" s="151"/>
      <c r="TJ4588" s="151"/>
      <c r="TK4588" s="151"/>
      <c r="TL4588" s="151"/>
      <c r="TM4588" s="151"/>
      <c r="TN4588" s="151"/>
      <c r="TO4588" s="151"/>
      <c r="TP4588" s="151"/>
      <c r="TQ4588" s="151"/>
      <c r="TR4588" s="151"/>
      <c r="TS4588" s="151"/>
      <c r="TT4588" s="151"/>
      <c r="TU4588" s="151"/>
      <c r="TV4588" s="151"/>
      <c r="TW4588" s="151"/>
      <c r="TX4588" s="151"/>
      <c r="TY4588" s="151"/>
      <c r="TZ4588" s="151"/>
      <c r="UA4588" s="151"/>
      <c r="UB4588" s="151"/>
      <c r="UC4588" s="151"/>
      <c r="UD4588" s="151"/>
      <c r="UE4588" s="151"/>
      <c r="UF4588" s="151"/>
      <c r="UG4588" s="151"/>
      <c r="UH4588" s="151"/>
      <c r="UI4588" s="151"/>
      <c r="UJ4588" s="151"/>
      <c r="UK4588" s="151"/>
      <c r="UL4588" s="151"/>
      <c r="UM4588" s="151"/>
      <c r="UN4588" s="151"/>
      <c r="UO4588" s="151"/>
      <c r="UP4588" s="151"/>
      <c r="UQ4588" s="151"/>
      <c r="UR4588" s="151"/>
      <c r="US4588" s="151"/>
      <c r="UT4588" s="151"/>
      <c r="UU4588" s="151"/>
      <c r="UV4588" s="151"/>
      <c r="UW4588" s="151"/>
      <c r="UX4588" s="151"/>
      <c r="UY4588" s="151"/>
      <c r="UZ4588" s="151"/>
      <c r="VA4588" s="151"/>
      <c r="VB4588" s="151"/>
      <c r="VC4588" s="151"/>
      <c r="VD4588" s="151"/>
      <c r="VE4588" s="151"/>
      <c r="VF4588" s="151"/>
      <c r="VG4588" s="151"/>
      <c r="VH4588" s="151"/>
      <c r="VI4588" s="151"/>
      <c r="VJ4588" s="151"/>
      <c r="VK4588" s="151"/>
      <c r="VL4588" s="151"/>
      <c r="VM4588" s="151"/>
      <c r="VN4588" s="151"/>
      <c r="VO4588" s="151"/>
      <c r="VP4588" s="151"/>
      <c r="VQ4588" s="151"/>
      <c r="VR4588" s="151"/>
      <c r="VS4588" s="151"/>
      <c r="VT4588" s="151"/>
      <c r="VU4588" s="151"/>
      <c r="VV4588" s="151"/>
      <c r="VW4588" s="151"/>
      <c r="VX4588" s="151"/>
      <c r="VY4588" s="151"/>
      <c r="VZ4588" s="151"/>
      <c r="WA4588" s="151"/>
      <c r="WB4588" s="151"/>
      <c r="WC4588" s="151"/>
      <c r="WD4588" s="151"/>
      <c r="WE4588" s="151"/>
      <c r="WF4588" s="151"/>
      <c r="WG4588" s="151"/>
      <c r="WH4588" s="151"/>
      <c r="WI4588" s="151"/>
      <c r="WJ4588" s="151"/>
      <c r="WK4588" s="151"/>
      <c r="WL4588" s="151"/>
      <c r="WM4588" s="151"/>
      <c r="WN4588" s="151"/>
      <c r="WO4588" s="151"/>
      <c r="WP4588" s="151"/>
      <c r="WQ4588" s="151"/>
      <c r="WR4588" s="151"/>
      <c r="WS4588" s="151"/>
      <c r="WT4588" s="151"/>
      <c r="WU4588" s="151"/>
      <c r="WV4588" s="151"/>
      <c r="WW4588" s="151"/>
      <c r="WX4588" s="151"/>
      <c r="WY4588" s="151"/>
      <c r="WZ4588" s="151"/>
      <c r="XA4588" s="151"/>
      <c r="XB4588" s="151"/>
      <c r="XC4588" s="151"/>
      <c r="XD4588" s="151"/>
      <c r="XE4588" s="151"/>
      <c r="XF4588" s="151"/>
      <c r="XG4588" s="151"/>
      <c r="XH4588" s="151"/>
      <c r="XI4588" s="151"/>
      <c r="XJ4588" s="151"/>
      <c r="XK4588" s="151"/>
      <c r="XL4588" s="151"/>
      <c r="XM4588" s="151"/>
      <c r="XN4588" s="151"/>
      <c r="XO4588" s="151"/>
      <c r="XP4588" s="151"/>
      <c r="XQ4588" s="151"/>
      <c r="XR4588" s="151"/>
      <c r="XS4588" s="151"/>
      <c r="XT4588" s="151"/>
      <c r="XU4588" s="151"/>
      <c r="XV4588" s="151"/>
      <c r="XW4588" s="151"/>
      <c r="XX4588" s="151"/>
      <c r="XY4588" s="151"/>
      <c r="XZ4588" s="151"/>
      <c r="YA4588" s="151"/>
      <c r="YB4588" s="151"/>
      <c r="YC4588" s="151"/>
      <c r="YD4588" s="151"/>
      <c r="YE4588" s="151"/>
      <c r="YF4588" s="151"/>
      <c r="YG4588" s="151"/>
      <c r="YH4588" s="151"/>
      <c r="YI4588" s="151"/>
      <c r="YJ4588" s="151"/>
      <c r="YK4588" s="151"/>
      <c r="YL4588" s="151"/>
      <c r="YM4588" s="151"/>
      <c r="YN4588" s="151"/>
      <c r="YO4588" s="151"/>
      <c r="YP4588" s="151"/>
      <c r="YQ4588" s="151"/>
      <c r="YR4588" s="151"/>
      <c r="YS4588" s="151"/>
      <c r="YT4588" s="151"/>
      <c r="YU4588" s="151"/>
      <c r="YV4588" s="151"/>
      <c r="YW4588" s="151"/>
      <c r="YX4588" s="151"/>
      <c r="YY4588" s="151"/>
      <c r="YZ4588" s="151"/>
      <c r="ZA4588" s="151"/>
      <c r="ZB4588" s="151"/>
      <c r="ZC4588" s="151"/>
      <c r="ZD4588" s="151"/>
      <c r="ZE4588" s="151"/>
      <c r="ZF4588" s="151"/>
      <c r="ZG4588" s="151"/>
      <c r="ZH4588" s="151"/>
      <c r="ZI4588" s="151"/>
      <c r="ZJ4588" s="151"/>
      <c r="ZK4588" s="151"/>
      <c r="ZL4588" s="151"/>
      <c r="ZM4588" s="151"/>
      <c r="ZN4588" s="151"/>
      <c r="ZO4588" s="151"/>
      <c r="ZP4588" s="151"/>
      <c r="ZQ4588" s="151"/>
      <c r="ZR4588" s="151"/>
      <c r="ZS4588" s="151"/>
      <c r="ZT4588" s="151"/>
      <c r="ZU4588" s="151"/>
      <c r="ZV4588" s="151"/>
      <c r="ZW4588" s="151"/>
      <c r="ZX4588" s="151"/>
      <c r="ZY4588" s="151"/>
      <c r="ZZ4588" s="151"/>
      <c r="AAA4588" s="151"/>
      <c r="AAB4588" s="151"/>
      <c r="AAC4588" s="151"/>
      <c r="AAD4588" s="151"/>
      <c r="AAE4588" s="151"/>
      <c r="AAF4588" s="151"/>
      <c r="AAG4588" s="151"/>
      <c r="AAH4588" s="151"/>
      <c r="AAI4588" s="151"/>
      <c r="AAJ4588" s="151"/>
      <c r="AAK4588" s="151"/>
      <c r="AAL4588" s="151"/>
      <c r="AAM4588" s="151"/>
      <c r="AAN4588" s="151"/>
      <c r="AAO4588" s="151"/>
      <c r="AAP4588" s="151"/>
      <c r="AAQ4588" s="151"/>
      <c r="AAR4588" s="151"/>
      <c r="AAS4588" s="151"/>
      <c r="AAT4588" s="151"/>
      <c r="AAU4588" s="151"/>
      <c r="AAV4588" s="151"/>
      <c r="AAW4588" s="151"/>
      <c r="AAX4588" s="151"/>
      <c r="AAY4588" s="151"/>
      <c r="AAZ4588" s="151"/>
      <c r="ABA4588" s="151"/>
      <c r="ABB4588" s="151"/>
      <c r="ABC4588" s="151"/>
      <c r="ABD4588" s="151"/>
      <c r="ABE4588" s="151"/>
      <c r="ABF4588" s="151"/>
      <c r="ABG4588" s="151"/>
      <c r="ABH4588" s="151"/>
      <c r="ABI4588" s="151"/>
      <c r="ABJ4588" s="151"/>
      <c r="ABK4588" s="151"/>
      <c r="ABL4588" s="151"/>
      <c r="ABM4588" s="151"/>
      <c r="ABN4588" s="151"/>
      <c r="ABO4588" s="151"/>
      <c r="ABP4588" s="151"/>
      <c r="ABQ4588" s="151"/>
      <c r="ABR4588" s="151"/>
      <c r="ABS4588" s="151"/>
      <c r="ABT4588" s="151"/>
      <c r="ABU4588" s="151"/>
      <c r="ABV4588" s="151"/>
      <c r="ABW4588" s="151"/>
      <c r="ABX4588" s="151"/>
      <c r="ABY4588" s="151"/>
      <c r="ABZ4588" s="151"/>
      <c r="ACA4588" s="151"/>
      <c r="ACB4588" s="151"/>
      <c r="ACC4588" s="151"/>
      <c r="ACD4588" s="151"/>
      <c r="ACE4588" s="151"/>
      <c r="ACF4588" s="151"/>
      <c r="ACG4588" s="151"/>
      <c r="ACH4588" s="151"/>
      <c r="ACI4588" s="151"/>
      <c r="ACJ4588" s="151"/>
      <c r="ACK4588" s="151"/>
      <c r="ACL4588" s="151"/>
      <c r="ACM4588" s="151"/>
      <c r="ACN4588" s="151"/>
      <c r="ACO4588" s="151"/>
      <c r="ACP4588" s="151"/>
      <c r="ACQ4588" s="151"/>
      <c r="ACR4588" s="151"/>
      <c r="ACS4588" s="151"/>
      <c r="ACT4588" s="151"/>
      <c r="ACU4588" s="151"/>
      <c r="ACV4588" s="151"/>
      <c r="ACW4588" s="151"/>
      <c r="ACX4588" s="151"/>
      <c r="ACY4588" s="151"/>
      <c r="ACZ4588" s="151"/>
      <c r="ADA4588" s="151"/>
      <c r="ADB4588" s="151"/>
      <c r="ADC4588" s="151"/>
      <c r="ADD4588" s="151"/>
      <c r="ADE4588" s="151"/>
      <c r="ADF4588" s="151"/>
      <c r="ADG4588" s="151"/>
      <c r="ADH4588" s="151"/>
      <c r="ADI4588" s="151"/>
      <c r="ADJ4588" s="151"/>
      <c r="ADK4588" s="151"/>
      <c r="ADL4588" s="151"/>
      <c r="ADM4588" s="151"/>
      <c r="ADN4588" s="151"/>
      <c r="ADO4588" s="151"/>
      <c r="ADP4588" s="151"/>
      <c r="ADQ4588" s="151"/>
      <c r="ADR4588" s="151"/>
      <c r="ADS4588" s="151"/>
      <c r="ADT4588" s="151"/>
      <c r="ADU4588" s="151"/>
      <c r="ADV4588" s="151"/>
      <c r="ADW4588" s="151"/>
      <c r="ADX4588" s="151"/>
      <c r="ADY4588" s="151"/>
      <c r="ADZ4588" s="151"/>
      <c r="AEA4588" s="151"/>
      <c r="AEB4588" s="151"/>
      <c r="AEC4588" s="151"/>
      <c r="AED4588" s="151"/>
      <c r="AEE4588" s="151"/>
      <c r="AEF4588" s="151"/>
      <c r="AEG4588" s="151"/>
      <c r="AEH4588" s="151"/>
      <c r="AEI4588" s="151"/>
      <c r="AEJ4588" s="151"/>
      <c r="AEK4588" s="151"/>
      <c r="AEL4588" s="151"/>
      <c r="AEM4588" s="151"/>
      <c r="AEN4588" s="151"/>
      <c r="AEO4588" s="151"/>
      <c r="AEP4588" s="151"/>
      <c r="AEQ4588" s="151"/>
      <c r="AER4588" s="151"/>
      <c r="AES4588" s="151"/>
      <c r="AET4588" s="151"/>
      <c r="AEU4588" s="151"/>
      <c r="AEV4588" s="151"/>
      <c r="AEW4588" s="151"/>
      <c r="AEX4588" s="151"/>
      <c r="AEY4588" s="151"/>
      <c r="AEZ4588" s="151"/>
      <c r="AFA4588" s="151"/>
      <c r="AFB4588" s="151"/>
      <c r="AFC4588" s="151"/>
      <c r="AFD4588" s="151"/>
      <c r="AFE4588" s="151"/>
      <c r="AFF4588" s="151"/>
      <c r="AFG4588" s="151"/>
      <c r="AFH4588" s="151"/>
      <c r="AFI4588" s="151"/>
      <c r="AFJ4588" s="151"/>
      <c r="AFK4588" s="151"/>
      <c r="AFL4588" s="151"/>
      <c r="AFM4588" s="151"/>
      <c r="AFN4588" s="151"/>
      <c r="AFO4588" s="151"/>
      <c r="AFP4588" s="151"/>
      <c r="AFQ4588" s="151"/>
      <c r="AFR4588" s="151"/>
      <c r="AFS4588" s="151"/>
      <c r="AFT4588" s="151"/>
      <c r="AFU4588" s="151"/>
      <c r="AFV4588" s="151"/>
      <c r="AFW4588" s="151"/>
      <c r="AFX4588" s="151"/>
      <c r="AFY4588" s="151"/>
      <c r="AFZ4588" s="151"/>
      <c r="AGA4588" s="151"/>
      <c r="AGB4588" s="151"/>
      <c r="AGC4588" s="151"/>
      <c r="AGD4588" s="151"/>
      <c r="AGE4588" s="151"/>
      <c r="AGF4588" s="151"/>
      <c r="AGG4588" s="151"/>
      <c r="AGH4588" s="151"/>
      <c r="AGI4588" s="151"/>
      <c r="AGJ4588" s="151"/>
      <c r="AGK4588" s="151"/>
      <c r="AGL4588" s="151"/>
      <c r="AGM4588" s="151"/>
      <c r="AGN4588" s="151"/>
      <c r="AGO4588" s="151"/>
      <c r="AGP4588" s="151"/>
      <c r="AGQ4588" s="151"/>
      <c r="AGR4588" s="151"/>
      <c r="AGS4588" s="151"/>
      <c r="AGT4588" s="151"/>
      <c r="AGU4588" s="151"/>
      <c r="AGV4588" s="151"/>
      <c r="AGW4588" s="151"/>
      <c r="AGX4588" s="151"/>
      <c r="AGY4588" s="151"/>
      <c r="AGZ4588" s="151"/>
      <c r="AHA4588" s="151"/>
      <c r="AHB4588" s="151"/>
      <c r="AHC4588" s="151"/>
      <c r="AHD4588" s="151"/>
      <c r="AHE4588" s="151"/>
      <c r="AHF4588" s="151"/>
      <c r="AHG4588" s="151"/>
      <c r="AHH4588" s="151"/>
      <c r="AHI4588" s="151"/>
      <c r="AHJ4588" s="151"/>
      <c r="AHK4588" s="151"/>
      <c r="AHL4588" s="151"/>
      <c r="AHM4588" s="151"/>
      <c r="AHN4588" s="151"/>
      <c r="AHO4588" s="151"/>
      <c r="AHP4588" s="151"/>
      <c r="AHQ4588" s="151"/>
      <c r="AHR4588" s="151"/>
      <c r="AHS4588" s="151"/>
      <c r="AHT4588" s="151"/>
      <c r="AHU4588" s="151"/>
      <c r="AHV4588" s="151"/>
      <c r="AHW4588" s="151"/>
      <c r="AHX4588" s="151"/>
      <c r="AHY4588" s="151"/>
      <c r="AHZ4588" s="151"/>
      <c r="AIA4588" s="151"/>
      <c r="AIB4588" s="151"/>
      <c r="AIC4588" s="151"/>
      <c r="AID4588" s="151"/>
      <c r="AIE4588" s="151"/>
      <c r="AIF4588" s="151"/>
      <c r="AIG4588" s="151"/>
      <c r="AIH4588" s="151"/>
      <c r="AII4588" s="151"/>
      <c r="AIJ4588" s="151"/>
      <c r="AIK4588" s="151"/>
      <c r="AIL4588" s="151"/>
      <c r="AIM4588" s="151"/>
      <c r="AIN4588" s="151"/>
      <c r="AIO4588" s="151"/>
      <c r="AIP4588" s="151"/>
      <c r="AIQ4588" s="151"/>
      <c r="AIR4588" s="151"/>
      <c r="AIS4588" s="151"/>
      <c r="AIT4588" s="151"/>
      <c r="AIU4588" s="151"/>
      <c r="AIV4588" s="151"/>
      <c r="AIW4588" s="151"/>
      <c r="AIX4588" s="151"/>
      <c r="AIY4588" s="151"/>
      <c r="AIZ4588" s="151"/>
      <c r="AJA4588" s="151"/>
      <c r="AJB4588" s="151"/>
      <c r="AJC4588" s="151"/>
      <c r="AJD4588" s="151"/>
      <c r="AJE4588" s="151"/>
      <c r="AJF4588" s="151"/>
      <c r="AJG4588" s="151"/>
      <c r="AJH4588" s="151"/>
      <c r="AJI4588" s="151"/>
      <c r="AJJ4588" s="151"/>
      <c r="AJK4588" s="151"/>
      <c r="AJL4588" s="151"/>
      <c r="AJM4588" s="151"/>
      <c r="AJN4588" s="151"/>
      <c r="AJO4588" s="151"/>
      <c r="AJP4588" s="151"/>
      <c r="AJQ4588" s="151"/>
      <c r="AJR4588" s="151"/>
      <c r="AJS4588" s="151"/>
      <c r="AJT4588" s="151"/>
      <c r="AJU4588" s="151"/>
      <c r="AJV4588" s="151"/>
      <c r="AJW4588" s="151"/>
      <c r="AJX4588" s="151"/>
      <c r="AJY4588" s="151"/>
      <c r="AJZ4588" s="151"/>
      <c r="AKA4588" s="151"/>
      <c r="AKB4588" s="151"/>
      <c r="AKC4588" s="151"/>
      <c r="AKD4588" s="151"/>
      <c r="AKE4588" s="151"/>
      <c r="AKF4588" s="151"/>
      <c r="AKG4588" s="151"/>
      <c r="AKH4588" s="151"/>
      <c r="AKI4588" s="151"/>
      <c r="AKJ4588" s="151"/>
      <c r="AKK4588" s="151"/>
      <c r="AKL4588" s="151"/>
      <c r="AKM4588" s="151"/>
      <c r="AKN4588" s="151"/>
      <c r="AKO4588" s="151"/>
      <c r="AKP4588" s="151"/>
      <c r="AKQ4588" s="151"/>
      <c r="AKR4588" s="151"/>
      <c r="AKS4588" s="151"/>
      <c r="AKT4588" s="151"/>
      <c r="AKU4588" s="151"/>
      <c r="AKV4588" s="151"/>
      <c r="AKW4588" s="151"/>
      <c r="AKX4588" s="151"/>
      <c r="AKY4588" s="151"/>
      <c r="AKZ4588" s="151"/>
      <c r="ALA4588" s="151"/>
      <c r="ALB4588" s="151"/>
      <c r="ALC4588" s="151"/>
      <c r="ALD4588" s="151"/>
      <c r="ALE4588" s="151"/>
      <c r="ALF4588" s="151"/>
      <c r="ALG4588" s="151"/>
      <c r="ALH4588" s="151"/>
      <c r="ALI4588" s="151"/>
      <c r="ALJ4588" s="151"/>
      <c r="ALK4588" s="151"/>
      <c r="ALL4588" s="151"/>
      <c r="ALM4588" s="151"/>
      <c r="ALN4588" s="151"/>
      <c r="ALO4588" s="151"/>
      <c r="ALP4588" s="151"/>
      <c r="ALQ4588" s="151"/>
      <c r="ALR4588" s="151"/>
      <c r="ALS4588" s="151"/>
      <c r="ALT4588" s="151"/>
      <c r="ALU4588" s="151"/>
      <c r="ALV4588" s="151"/>
      <c r="ALW4588" s="151"/>
      <c r="ALX4588" s="151"/>
      <c r="ALY4588" s="151"/>
      <c r="ALZ4588" s="151"/>
      <c r="AMA4588" s="151"/>
      <c r="AMB4588" s="151"/>
      <c r="AMC4588" s="151"/>
      <c r="AMD4588" s="151"/>
      <c r="AME4588" s="151"/>
      <c r="AMF4588" s="151"/>
      <c r="AMG4588" s="151"/>
      <c r="AMH4588" s="151"/>
      <c r="AMI4588" s="151"/>
      <c r="AMJ4588" s="151"/>
      <c r="AMK4588" s="151"/>
      <c r="AML4588" s="151"/>
      <c r="AMM4588" s="151"/>
      <c r="AMN4588" s="151"/>
      <c r="AMO4588" s="151"/>
      <c r="AMP4588" s="151"/>
      <c r="AMQ4588" s="151"/>
      <c r="AMR4588" s="151"/>
      <c r="AMS4588" s="151"/>
      <c r="AMT4588" s="151"/>
      <c r="AMU4588" s="151"/>
      <c r="AMV4588" s="151"/>
      <c r="AMW4588" s="151"/>
      <c r="AMX4588" s="151"/>
      <c r="AMY4588" s="151"/>
      <c r="AMZ4588" s="151"/>
      <c r="ANA4588" s="151"/>
      <c r="ANB4588" s="151"/>
      <c r="ANC4588" s="151"/>
      <c r="AND4588" s="151"/>
      <c r="ANE4588" s="151"/>
      <c r="ANF4588" s="151"/>
      <c r="ANG4588" s="151"/>
      <c r="ANH4588" s="151"/>
      <c r="ANI4588" s="151"/>
      <c r="ANJ4588" s="151"/>
      <c r="ANK4588" s="151"/>
      <c r="ANL4588" s="151"/>
      <c r="ANM4588" s="151"/>
      <c r="ANN4588" s="151"/>
      <c r="ANO4588" s="151"/>
      <c r="ANP4588" s="151"/>
      <c r="ANQ4588" s="151"/>
      <c r="ANR4588" s="151"/>
      <c r="ANS4588" s="151"/>
      <c r="ANT4588" s="151"/>
      <c r="ANU4588" s="151"/>
      <c r="ANV4588" s="151"/>
      <c r="ANW4588" s="151"/>
      <c r="ANX4588" s="151"/>
      <c r="ANY4588" s="151"/>
      <c r="ANZ4588" s="151"/>
      <c r="AOA4588" s="151"/>
      <c r="AOB4588" s="151"/>
      <c r="AOC4588" s="151"/>
      <c r="AOD4588" s="151"/>
      <c r="AOE4588" s="151"/>
      <c r="AOF4588" s="151"/>
      <c r="AOG4588" s="151"/>
      <c r="AOH4588" s="151"/>
      <c r="AOI4588" s="151"/>
      <c r="AOJ4588" s="151"/>
      <c r="AOK4588" s="151"/>
      <c r="AOL4588" s="151"/>
      <c r="AOM4588" s="151"/>
      <c r="AON4588" s="151"/>
      <c r="AOO4588" s="151"/>
      <c r="AOP4588" s="151"/>
      <c r="AOQ4588" s="151"/>
      <c r="AOR4588" s="151"/>
      <c r="AOS4588" s="151"/>
      <c r="AOT4588" s="151"/>
      <c r="AOU4588" s="151"/>
      <c r="AOV4588" s="151"/>
      <c r="AOW4588" s="151"/>
      <c r="AOX4588" s="151"/>
      <c r="AOY4588" s="151"/>
      <c r="AOZ4588" s="151"/>
      <c r="APA4588" s="151"/>
      <c r="APB4588" s="151"/>
      <c r="APC4588" s="151"/>
      <c r="APD4588" s="151"/>
      <c r="APE4588" s="151"/>
      <c r="APF4588" s="151"/>
      <c r="APG4588" s="151"/>
      <c r="APH4588" s="151"/>
      <c r="API4588" s="151"/>
      <c r="APJ4588" s="151"/>
      <c r="APK4588" s="151"/>
      <c r="APL4588" s="151"/>
      <c r="APM4588" s="151"/>
      <c r="APN4588" s="151"/>
      <c r="APO4588" s="151"/>
      <c r="APP4588" s="151"/>
      <c r="APQ4588" s="151"/>
      <c r="APR4588" s="151"/>
      <c r="APS4588" s="151"/>
      <c r="APT4588" s="151"/>
      <c r="APU4588" s="151"/>
      <c r="APV4588" s="151"/>
      <c r="APW4588" s="151"/>
      <c r="APX4588" s="151"/>
      <c r="APY4588" s="151"/>
      <c r="APZ4588" s="151"/>
      <c r="AQA4588" s="151"/>
      <c r="AQB4588" s="151"/>
      <c r="AQC4588" s="151"/>
      <c r="AQD4588" s="151"/>
      <c r="AQE4588" s="151"/>
      <c r="AQF4588" s="151"/>
      <c r="AQG4588" s="151"/>
      <c r="AQH4588" s="151"/>
      <c r="AQI4588" s="151"/>
      <c r="AQJ4588" s="151"/>
      <c r="AQK4588" s="151"/>
      <c r="AQL4588" s="151"/>
      <c r="AQM4588" s="151"/>
      <c r="AQN4588" s="151"/>
      <c r="AQO4588" s="151"/>
      <c r="AQP4588" s="151"/>
      <c r="AQQ4588" s="151"/>
      <c r="AQR4588" s="151"/>
      <c r="AQS4588" s="151"/>
      <c r="AQT4588" s="151"/>
      <c r="AQU4588" s="151"/>
      <c r="AQV4588" s="151"/>
      <c r="AQW4588" s="151"/>
      <c r="AQX4588" s="151"/>
      <c r="AQY4588" s="151"/>
      <c r="AQZ4588" s="151"/>
      <c r="ARA4588" s="151"/>
      <c r="ARB4588" s="151"/>
      <c r="ARC4588" s="151"/>
      <c r="ARD4588" s="151"/>
      <c r="ARE4588" s="151"/>
      <c r="ARF4588" s="151"/>
      <c r="ARG4588" s="151"/>
      <c r="ARH4588" s="151"/>
      <c r="ARI4588" s="151"/>
      <c r="ARJ4588" s="151"/>
      <c r="ARK4588" s="151"/>
      <c r="ARL4588" s="151"/>
      <c r="ARM4588" s="151"/>
      <c r="ARN4588" s="151"/>
      <c r="ARO4588" s="151"/>
      <c r="ARP4588" s="151"/>
      <c r="ARQ4588" s="151"/>
      <c r="ARR4588" s="151"/>
      <c r="ARS4588" s="151"/>
      <c r="ART4588" s="151"/>
      <c r="ARU4588" s="151"/>
      <c r="ARV4588" s="151"/>
      <c r="ARW4588" s="151"/>
      <c r="ARX4588" s="151"/>
      <c r="ARY4588" s="151"/>
      <c r="ARZ4588" s="151"/>
      <c r="ASA4588" s="151"/>
      <c r="ASB4588" s="151"/>
      <c r="ASC4588" s="151"/>
      <c r="ASD4588" s="151"/>
      <c r="ASE4588" s="151"/>
      <c r="ASF4588" s="151"/>
      <c r="ASG4588" s="151"/>
      <c r="ASH4588" s="151"/>
      <c r="ASI4588" s="151"/>
      <c r="ASJ4588" s="151"/>
      <c r="ASK4588" s="151"/>
      <c r="ASL4588" s="151"/>
      <c r="ASM4588" s="151"/>
      <c r="ASN4588" s="151"/>
      <c r="ASO4588" s="151"/>
      <c r="ASP4588" s="151"/>
      <c r="ASQ4588" s="151"/>
      <c r="ASR4588" s="151"/>
      <c r="ASS4588" s="151"/>
      <c r="AST4588" s="151"/>
      <c r="ASU4588" s="151"/>
      <c r="ASV4588" s="151"/>
      <c r="ASW4588" s="151"/>
      <c r="ASX4588" s="151"/>
      <c r="ASY4588" s="151"/>
      <c r="ASZ4588" s="151"/>
      <c r="ATA4588" s="151"/>
      <c r="ATB4588" s="151"/>
      <c r="ATC4588" s="151"/>
      <c r="ATD4588" s="151"/>
      <c r="ATE4588" s="151"/>
      <c r="ATF4588" s="151"/>
      <c r="ATG4588" s="151"/>
      <c r="ATH4588" s="151"/>
      <c r="ATI4588" s="151"/>
      <c r="ATJ4588" s="151"/>
      <c r="ATK4588" s="151"/>
      <c r="ATL4588" s="151"/>
      <c r="ATM4588" s="151"/>
      <c r="ATN4588" s="151"/>
      <c r="ATO4588" s="151"/>
      <c r="ATP4588" s="151"/>
      <c r="ATQ4588" s="151"/>
      <c r="ATR4588" s="151"/>
      <c r="ATS4588" s="151"/>
      <c r="ATT4588" s="151"/>
      <c r="ATU4588" s="151"/>
      <c r="ATV4588" s="151"/>
      <c r="ATW4588" s="151"/>
      <c r="ATX4588" s="151"/>
      <c r="ATY4588" s="151"/>
      <c r="ATZ4588" s="151"/>
      <c r="AUA4588" s="151"/>
      <c r="AUB4588" s="151"/>
      <c r="AUC4588" s="151"/>
      <c r="AUD4588" s="151"/>
      <c r="AUE4588" s="151"/>
      <c r="AUF4588" s="151"/>
      <c r="AUG4588" s="151"/>
      <c r="AUH4588" s="151"/>
      <c r="AUI4588" s="151"/>
      <c r="AUJ4588" s="151"/>
      <c r="AUK4588" s="151"/>
      <c r="AUL4588" s="151"/>
      <c r="AUM4588" s="151"/>
      <c r="AUN4588" s="151"/>
      <c r="AUO4588" s="151"/>
      <c r="AUP4588" s="151"/>
      <c r="AUQ4588" s="151"/>
      <c r="AUR4588" s="151"/>
      <c r="AUS4588" s="151"/>
      <c r="AUT4588" s="151"/>
      <c r="AUU4588" s="151"/>
      <c r="AUV4588" s="151"/>
      <c r="AUW4588" s="151"/>
      <c r="AUX4588" s="151"/>
      <c r="AUY4588" s="151"/>
      <c r="AUZ4588" s="151"/>
      <c r="AVA4588" s="151"/>
      <c r="AVB4588" s="151"/>
      <c r="AVC4588" s="151"/>
      <c r="AVD4588" s="151"/>
      <c r="AVE4588" s="151"/>
      <c r="AVF4588" s="151"/>
      <c r="AVG4588" s="151"/>
      <c r="AVH4588" s="151"/>
      <c r="AVI4588" s="151"/>
      <c r="AVJ4588" s="151"/>
      <c r="AVK4588" s="151"/>
      <c r="AVL4588" s="151"/>
      <c r="AVM4588" s="151"/>
      <c r="AVN4588" s="151"/>
      <c r="AVO4588" s="151"/>
      <c r="AVP4588" s="151"/>
      <c r="AVQ4588" s="151"/>
      <c r="AVR4588" s="151"/>
      <c r="AVS4588" s="151"/>
      <c r="AVT4588" s="151"/>
      <c r="AVU4588" s="151"/>
      <c r="AVV4588" s="151"/>
      <c r="AVW4588" s="151"/>
      <c r="AVX4588" s="151"/>
      <c r="AVY4588" s="151"/>
      <c r="AVZ4588" s="151"/>
      <c r="AWA4588" s="151"/>
      <c r="AWB4588" s="151"/>
      <c r="AWC4588" s="151"/>
      <c r="AWD4588" s="151"/>
      <c r="AWE4588" s="151"/>
      <c r="AWF4588" s="151"/>
      <c r="AWG4588" s="151"/>
      <c r="AWH4588" s="151"/>
      <c r="AWI4588" s="151"/>
      <c r="AWJ4588" s="151"/>
      <c r="AWK4588" s="151"/>
      <c r="AWL4588" s="151"/>
      <c r="AWM4588" s="151"/>
      <c r="AWN4588" s="151"/>
      <c r="AWO4588" s="151"/>
      <c r="AWP4588" s="151"/>
      <c r="AWQ4588" s="151"/>
      <c r="AWR4588" s="151"/>
      <c r="AWS4588" s="151"/>
      <c r="AWT4588" s="151"/>
      <c r="AWU4588" s="151"/>
      <c r="AWV4588" s="151"/>
      <c r="AWW4588" s="151"/>
      <c r="AWX4588" s="151"/>
      <c r="AWY4588" s="151"/>
      <c r="AWZ4588" s="151"/>
      <c r="AXA4588" s="151"/>
      <c r="AXB4588" s="151"/>
      <c r="AXC4588" s="151"/>
      <c r="AXD4588" s="151"/>
      <c r="AXE4588" s="151"/>
      <c r="AXF4588" s="151"/>
      <c r="AXG4588" s="151"/>
      <c r="AXH4588" s="151"/>
      <c r="AXI4588" s="151"/>
      <c r="AXJ4588" s="151"/>
      <c r="AXK4588" s="151"/>
      <c r="AXL4588" s="151"/>
      <c r="AXM4588" s="151"/>
      <c r="AXN4588" s="151"/>
      <c r="AXO4588" s="151"/>
      <c r="AXP4588" s="151"/>
      <c r="AXQ4588" s="151"/>
      <c r="AXR4588" s="151"/>
      <c r="AXS4588" s="151"/>
      <c r="AXT4588" s="151"/>
      <c r="AXU4588" s="151"/>
      <c r="AXV4588" s="151"/>
      <c r="AXW4588" s="151"/>
      <c r="AXX4588" s="151"/>
      <c r="AXY4588" s="151"/>
      <c r="AXZ4588" s="151"/>
      <c r="AYA4588" s="151"/>
      <c r="AYB4588" s="151"/>
      <c r="AYC4588" s="151"/>
      <c r="AYD4588" s="151"/>
      <c r="AYE4588" s="151"/>
      <c r="AYF4588" s="151"/>
      <c r="AYG4588" s="151"/>
      <c r="AYH4588" s="151"/>
      <c r="AYI4588" s="151"/>
      <c r="AYJ4588" s="151"/>
      <c r="AYK4588" s="151"/>
      <c r="AYL4588" s="151"/>
      <c r="AYM4588" s="151"/>
      <c r="AYN4588" s="151"/>
      <c r="AYO4588" s="151"/>
      <c r="AYP4588" s="151"/>
      <c r="AYQ4588" s="151"/>
      <c r="AYR4588" s="151"/>
      <c r="AYS4588" s="151"/>
      <c r="AYT4588" s="151"/>
      <c r="AYU4588" s="151"/>
      <c r="AYV4588" s="151"/>
      <c r="AYW4588" s="151"/>
      <c r="AYX4588" s="151"/>
      <c r="AYY4588" s="151"/>
      <c r="AYZ4588" s="151"/>
      <c r="AZA4588" s="151"/>
      <c r="AZB4588" s="151"/>
      <c r="AZC4588" s="151"/>
      <c r="AZD4588" s="151"/>
      <c r="AZE4588" s="151"/>
      <c r="AZF4588" s="151"/>
      <c r="AZG4588" s="151"/>
      <c r="AZH4588" s="151"/>
      <c r="AZI4588" s="151"/>
      <c r="AZJ4588" s="151"/>
      <c r="AZK4588" s="151"/>
      <c r="AZL4588" s="151"/>
      <c r="AZM4588" s="151"/>
      <c r="AZN4588" s="151"/>
      <c r="AZO4588" s="151"/>
      <c r="AZP4588" s="151"/>
      <c r="AZQ4588" s="151"/>
      <c r="AZR4588" s="151"/>
      <c r="AZS4588" s="151"/>
      <c r="AZT4588" s="151"/>
      <c r="AZU4588" s="151"/>
      <c r="AZV4588" s="151"/>
      <c r="AZW4588" s="151"/>
      <c r="AZX4588" s="151"/>
      <c r="AZY4588" s="151"/>
      <c r="AZZ4588" s="151"/>
      <c r="BAA4588" s="151"/>
      <c r="BAB4588" s="151"/>
      <c r="BAC4588" s="151"/>
      <c r="BAD4588" s="151"/>
      <c r="BAE4588" s="151"/>
      <c r="BAF4588" s="151"/>
      <c r="BAG4588" s="151"/>
      <c r="BAH4588" s="151"/>
      <c r="BAI4588" s="151"/>
      <c r="BAJ4588" s="151"/>
      <c r="BAK4588" s="151"/>
      <c r="BAL4588" s="151"/>
      <c r="BAM4588" s="151"/>
      <c r="BAN4588" s="151"/>
      <c r="BAO4588" s="151"/>
      <c r="BAP4588" s="151"/>
      <c r="BAQ4588" s="151"/>
      <c r="BAR4588" s="151"/>
      <c r="BAS4588" s="151"/>
      <c r="BAT4588" s="151"/>
      <c r="BAU4588" s="151"/>
      <c r="BAV4588" s="151"/>
      <c r="BAW4588" s="151"/>
      <c r="BAX4588" s="151"/>
      <c r="BAY4588" s="151"/>
      <c r="BAZ4588" s="151"/>
      <c r="BBA4588" s="151"/>
      <c r="BBB4588" s="151"/>
      <c r="BBC4588" s="151"/>
      <c r="BBD4588" s="151"/>
      <c r="BBE4588" s="151"/>
      <c r="BBF4588" s="151"/>
      <c r="BBG4588" s="151"/>
      <c r="BBH4588" s="151"/>
      <c r="BBI4588" s="151"/>
      <c r="BBJ4588" s="151"/>
      <c r="BBK4588" s="151"/>
      <c r="BBL4588" s="151"/>
      <c r="BBM4588" s="151"/>
      <c r="BBN4588" s="151"/>
      <c r="BBO4588" s="151"/>
      <c r="BBP4588" s="151"/>
      <c r="BBQ4588" s="151"/>
      <c r="BBR4588" s="151"/>
      <c r="BBS4588" s="151"/>
      <c r="BBT4588" s="151"/>
      <c r="BBU4588" s="151"/>
      <c r="BBV4588" s="151"/>
      <c r="BBW4588" s="151"/>
      <c r="BBX4588" s="151"/>
      <c r="BBY4588" s="151"/>
      <c r="BBZ4588" s="151"/>
      <c r="BCA4588" s="151"/>
      <c r="BCB4588" s="151"/>
      <c r="BCC4588" s="151"/>
      <c r="BCD4588" s="151"/>
      <c r="BCE4588" s="151"/>
      <c r="BCF4588" s="151"/>
      <c r="BCG4588" s="151"/>
      <c r="BCH4588" s="151"/>
      <c r="BCI4588" s="151"/>
      <c r="BCJ4588" s="151"/>
      <c r="BCK4588" s="151"/>
      <c r="BCL4588" s="151"/>
      <c r="BCM4588" s="151"/>
      <c r="BCN4588" s="151"/>
      <c r="BCO4588" s="151"/>
      <c r="BCP4588" s="151"/>
      <c r="BCQ4588" s="151"/>
      <c r="BCR4588" s="151"/>
      <c r="BCS4588" s="151"/>
      <c r="BCT4588" s="151"/>
      <c r="BCU4588" s="151"/>
      <c r="BCV4588" s="151"/>
      <c r="BCW4588" s="151"/>
      <c r="BCX4588" s="151"/>
      <c r="BCY4588" s="151"/>
      <c r="BCZ4588" s="151"/>
      <c r="BDA4588" s="151"/>
      <c r="BDB4588" s="151"/>
      <c r="BDC4588" s="151"/>
      <c r="BDD4588" s="151"/>
      <c r="BDE4588" s="151"/>
      <c r="BDF4588" s="151"/>
      <c r="BDG4588" s="151"/>
      <c r="BDH4588" s="151"/>
      <c r="BDI4588" s="151"/>
      <c r="BDJ4588" s="151"/>
      <c r="BDK4588" s="151"/>
      <c r="BDL4588" s="151"/>
      <c r="BDM4588" s="151"/>
      <c r="BDN4588" s="151"/>
      <c r="BDO4588" s="151"/>
      <c r="BDP4588" s="151"/>
      <c r="BDQ4588" s="151"/>
      <c r="BDR4588" s="151"/>
      <c r="BDS4588" s="151"/>
      <c r="BDT4588" s="151"/>
      <c r="BDU4588" s="151"/>
      <c r="BDV4588" s="151"/>
      <c r="BDW4588" s="151"/>
      <c r="BDX4588" s="151"/>
      <c r="BDY4588" s="151"/>
      <c r="BDZ4588" s="151"/>
      <c r="BEA4588" s="151"/>
      <c r="BEB4588" s="151"/>
      <c r="BEC4588" s="151"/>
      <c r="BED4588" s="151"/>
      <c r="BEE4588" s="151"/>
      <c r="BEF4588" s="151"/>
      <c r="BEG4588" s="151"/>
      <c r="BEH4588" s="151"/>
      <c r="BEI4588" s="151"/>
      <c r="BEJ4588" s="151"/>
      <c r="BEK4588" s="151"/>
      <c r="BEL4588" s="151"/>
      <c r="BEM4588" s="151"/>
      <c r="BEN4588" s="151"/>
      <c r="BEO4588" s="151"/>
      <c r="BEP4588" s="151"/>
      <c r="BEQ4588" s="151"/>
      <c r="BER4588" s="151"/>
      <c r="BES4588" s="151"/>
      <c r="BET4588" s="151"/>
      <c r="BEU4588" s="151"/>
      <c r="BEV4588" s="151"/>
      <c r="BEW4588" s="151"/>
      <c r="BEX4588" s="151"/>
      <c r="BEY4588" s="151"/>
      <c r="BEZ4588" s="151"/>
      <c r="BFA4588" s="151"/>
      <c r="BFB4588" s="151"/>
      <c r="BFC4588" s="151"/>
      <c r="BFD4588" s="151"/>
      <c r="BFE4588" s="151"/>
      <c r="BFF4588" s="151"/>
      <c r="BFG4588" s="151"/>
      <c r="BFH4588" s="151"/>
      <c r="BFI4588" s="151"/>
      <c r="BFJ4588" s="151"/>
      <c r="BFK4588" s="151"/>
      <c r="BFL4588" s="151"/>
      <c r="BFM4588" s="151"/>
      <c r="BFN4588" s="151"/>
      <c r="BFO4588" s="151"/>
      <c r="BFP4588" s="151"/>
      <c r="BFQ4588" s="151"/>
      <c r="BFR4588" s="151"/>
      <c r="BFS4588" s="151"/>
      <c r="BFT4588" s="151"/>
      <c r="BFU4588" s="151"/>
      <c r="BFV4588" s="151"/>
      <c r="BFW4588" s="151"/>
      <c r="BFX4588" s="151"/>
      <c r="BFY4588" s="151"/>
      <c r="BFZ4588" s="151"/>
      <c r="BGA4588" s="151"/>
      <c r="BGB4588" s="151"/>
      <c r="BGC4588" s="151"/>
      <c r="BGD4588" s="151"/>
      <c r="BGE4588" s="151"/>
      <c r="BGF4588" s="151"/>
      <c r="BGG4588" s="151"/>
      <c r="BGH4588" s="151"/>
      <c r="BGI4588" s="151"/>
      <c r="BGJ4588" s="151"/>
      <c r="BGK4588" s="151"/>
      <c r="BGL4588" s="151"/>
      <c r="BGM4588" s="151"/>
      <c r="BGN4588" s="151"/>
      <c r="BGO4588" s="151"/>
      <c r="BGP4588" s="151"/>
      <c r="BGQ4588" s="151"/>
      <c r="BGR4588" s="151"/>
      <c r="BGS4588" s="151"/>
      <c r="BGT4588" s="151"/>
      <c r="BGU4588" s="151"/>
      <c r="BGV4588" s="151"/>
      <c r="BGW4588" s="151"/>
      <c r="BGX4588" s="151"/>
      <c r="BGY4588" s="151"/>
      <c r="BGZ4588" s="151"/>
      <c r="BHA4588" s="151"/>
      <c r="BHB4588" s="151"/>
      <c r="BHC4588" s="151"/>
      <c r="BHD4588" s="151"/>
      <c r="BHE4588" s="151"/>
      <c r="BHF4588" s="151"/>
      <c r="BHG4588" s="151"/>
      <c r="BHH4588" s="151"/>
      <c r="BHI4588" s="151"/>
      <c r="BHJ4588" s="151"/>
      <c r="BHK4588" s="151"/>
      <c r="BHL4588" s="151"/>
      <c r="BHM4588" s="151"/>
      <c r="BHN4588" s="151"/>
      <c r="BHO4588" s="151"/>
      <c r="BHP4588" s="151"/>
      <c r="BHQ4588" s="151"/>
      <c r="BHR4588" s="151"/>
      <c r="BHS4588" s="151"/>
      <c r="BHT4588" s="151"/>
      <c r="BHU4588" s="151"/>
      <c r="BHV4588" s="151"/>
      <c r="BHW4588" s="151"/>
      <c r="BHX4588" s="151"/>
      <c r="BHY4588" s="151"/>
      <c r="BHZ4588" s="151"/>
      <c r="BIA4588" s="151"/>
      <c r="BIB4588" s="151"/>
      <c r="BIC4588" s="151"/>
      <c r="BID4588" s="151"/>
      <c r="BIE4588" s="151"/>
      <c r="BIF4588" s="151"/>
      <c r="BIG4588" s="151"/>
      <c r="BIH4588" s="151"/>
      <c r="BII4588" s="151"/>
      <c r="BIJ4588" s="151"/>
      <c r="BIK4588" s="151"/>
      <c r="BIL4588" s="151"/>
      <c r="BIM4588" s="151"/>
      <c r="BIN4588" s="151"/>
      <c r="BIO4588" s="151"/>
      <c r="BIP4588" s="151"/>
      <c r="BIQ4588" s="151"/>
      <c r="BIR4588" s="151"/>
      <c r="BIS4588" s="151"/>
      <c r="BIT4588" s="151"/>
      <c r="BIU4588" s="151"/>
      <c r="BIV4588" s="151"/>
      <c r="BIW4588" s="151"/>
      <c r="BIX4588" s="151"/>
      <c r="BIY4588" s="151"/>
      <c r="BIZ4588" s="151"/>
      <c r="BJA4588" s="151"/>
      <c r="BJB4588" s="151"/>
      <c r="BJC4588" s="151"/>
      <c r="BJD4588" s="151"/>
      <c r="BJE4588" s="151"/>
      <c r="BJF4588" s="151"/>
      <c r="BJG4588" s="151"/>
      <c r="BJH4588" s="151"/>
      <c r="BJI4588" s="151"/>
      <c r="BJJ4588" s="151"/>
      <c r="BJK4588" s="151"/>
      <c r="BJL4588" s="151"/>
      <c r="BJM4588" s="151"/>
      <c r="BJN4588" s="151"/>
      <c r="BJO4588" s="151"/>
      <c r="BJP4588" s="151"/>
      <c r="BJQ4588" s="151"/>
      <c r="BJR4588" s="151"/>
      <c r="BJS4588" s="151"/>
      <c r="BJT4588" s="151"/>
      <c r="BJU4588" s="151"/>
      <c r="BJV4588" s="151"/>
      <c r="BJW4588" s="151"/>
      <c r="BJX4588" s="151"/>
      <c r="BJY4588" s="151"/>
      <c r="BJZ4588" s="151"/>
      <c r="BKA4588" s="151"/>
      <c r="BKB4588" s="151"/>
      <c r="BKC4588" s="151"/>
      <c r="BKD4588" s="151"/>
      <c r="BKE4588" s="151"/>
      <c r="BKF4588" s="151"/>
      <c r="BKG4588" s="151"/>
      <c r="BKH4588" s="151"/>
      <c r="BKI4588" s="151"/>
      <c r="BKJ4588" s="151"/>
      <c r="BKK4588" s="151"/>
      <c r="BKL4588" s="151"/>
      <c r="BKM4588" s="151"/>
      <c r="BKN4588" s="151"/>
      <c r="BKO4588" s="151"/>
      <c r="BKP4588" s="151"/>
      <c r="BKQ4588" s="151"/>
      <c r="BKR4588" s="151"/>
      <c r="BKS4588" s="151"/>
      <c r="BKT4588" s="151"/>
      <c r="BKU4588" s="151"/>
      <c r="BKV4588" s="151"/>
      <c r="BKW4588" s="151"/>
      <c r="BKX4588" s="151"/>
      <c r="BKY4588" s="151"/>
      <c r="BKZ4588" s="151"/>
      <c r="BLA4588" s="151"/>
      <c r="BLB4588" s="151"/>
      <c r="BLC4588" s="151"/>
      <c r="BLD4588" s="151"/>
      <c r="BLE4588" s="151"/>
      <c r="BLF4588" s="151"/>
      <c r="BLG4588" s="151"/>
      <c r="BLH4588" s="151"/>
      <c r="BLI4588" s="151"/>
      <c r="BLJ4588" s="151"/>
      <c r="BLK4588" s="151"/>
      <c r="BLL4588" s="151"/>
      <c r="BLM4588" s="151"/>
      <c r="BLN4588" s="151"/>
      <c r="BLO4588" s="151"/>
      <c r="BLP4588" s="151"/>
      <c r="BLQ4588" s="151"/>
      <c r="BLR4588" s="151"/>
      <c r="BLS4588" s="151"/>
      <c r="BLT4588" s="151"/>
      <c r="BLU4588" s="151"/>
      <c r="BLV4588" s="151"/>
      <c r="BLW4588" s="151"/>
      <c r="BLX4588" s="151"/>
      <c r="BLY4588" s="151"/>
      <c r="BLZ4588" s="151"/>
      <c r="BMA4588" s="151"/>
      <c r="BMB4588" s="151"/>
      <c r="BMC4588" s="151"/>
      <c r="BMD4588" s="151"/>
      <c r="BME4588" s="151"/>
      <c r="BMF4588" s="151"/>
      <c r="BMG4588" s="151"/>
      <c r="BMH4588" s="151"/>
      <c r="BMI4588" s="151"/>
      <c r="BMJ4588" s="151"/>
      <c r="BMK4588" s="151"/>
      <c r="BML4588" s="151"/>
      <c r="BMM4588" s="151"/>
      <c r="BMN4588" s="151"/>
      <c r="BMO4588" s="151"/>
      <c r="BMP4588" s="151"/>
      <c r="BMQ4588" s="151"/>
      <c r="BMR4588" s="151"/>
      <c r="BMS4588" s="151"/>
      <c r="BMT4588" s="151"/>
      <c r="BMU4588" s="151"/>
      <c r="BMV4588" s="151"/>
      <c r="BMW4588" s="151"/>
      <c r="BMX4588" s="151"/>
      <c r="BMY4588" s="151"/>
      <c r="BMZ4588" s="151"/>
      <c r="BNA4588" s="151"/>
      <c r="BNB4588" s="151"/>
      <c r="BNC4588" s="151"/>
      <c r="BND4588" s="151"/>
      <c r="BNE4588" s="151"/>
      <c r="BNF4588" s="151"/>
      <c r="BNG4588" s="151"/>
      <c r="BNH4588" s="151"/>
      <c r="BNI4588" s="151"/>
      <c r="BNJ4588" s="151"/>
      <c r="BNK4588" s="151"/>
      <c r="BNL4588" s="151"/>
      <c r="BNM4588" s="151"/>
      <c r="BNN4588" s="151"/>
      <c r="BNO4588" s="151"/>
      <c r="BNP4588" s="151"/>
      <c r="BNQ4588" s="151"/>
      <c r="BNR4588" s="151"/>
      <c r="BNS4588" s="151"/>
      <c r="BNT4588" s="151"/>
      <c r="BNU4588" s="151"/>
      <c r="BNV4588" s="151"/>
      <c r="BNW4588" s="151"/>
      <c r="BNX4588" s="151"/>
      <c r="BNY4588" s="151"/>
      <c r="BNZ4588" s="151"/>
      <c r="BOA4588" s="151"/>
      <c r="BOB4588" s="151"/>
      <c r="BOC4588" s="151"/>
      <c r="BOD4588" s="151"/>
      <c r="BOE4588" s="151"/>
      <c r="BOF4588" s="151"/>
      <c r="BOG4588" s="151"/>
      <c r="BOH4588" s="151"/>
      <c r="BOI4588" s="151"/>
      <c r="BOJ4588" s="151"/>
      <c r="BOK4588" s="151"/>
      <c r="BOL4588" s="151"/>
      <c r="BOM4588" s="151"/>
      <c r="BON4588" s="151"/>
      <c r="BOO4588" s="151"/>
      <c r="BOP4588" s="151"/>
      <c r="BOQ4588" s="151"/>
      <c r="BOR4588" s="151"/>
      <c r="BOS4588" s="151"/>
      <c r="BOT4588" s="151"/>
      <c r="BOU4588" s="151"/>
      <c r="BOV4588" s="151"/>
      <c r="BOW4588" s="151"/>
      <c r="BOX4588" s="151"/>
      <c r="BOY4588" s="151"/>
      <c r="BOZ4588" s="151"/>
      <c r="BPA4588" s="151"/>
      <c r="BPB4588" s="151"/>
      <c r="BPC4588" s="151"/>
      <c r="BPD4588" s="151"/>
      <c r="BPE4588" s="151"/>
      <c r="BPF4588" s="151"/>
      <c r="BPG4588" s="151"/>
      <c r="BPH4588" s="151"/>
      <c r="BPI4588" s="151"/>
      <c r="BPJ4588" s="151"/>
      <c r="BPK4588" s="151"/>
      <c r="BPL4588" s="151"/>
      <c r="BPM4588" s="151"/>
      <c r="BPN4588" s="151"/>
      <c r="BPO4588" s="151"/>
      <c r="BPP4588" s="151"/>
      <c r="BPQ4588" s="151"/>
      <c r="BPR4588" s="151"/>
      <c r="BPS4588" s="151"/>
      <c r="BPT4588" s="151"/>
      <c r="BPU4588" s="151"/>
      <c r="BPV4588" s="151"/>
      <c r="BPW4588" s="151"/>
      <c r="BPX4588" s="151"/>
      <c r="BPY4588" s="151"/>
      <c r="BPZ4588" s="151"/>
      <c r="BQA4588" s="151"/>
      <c r="BQB4588" s="151"/>
      <c r="BQC4588" s="151"/>
      <c r="BQD4588" s="151"/>
      <c r="BQE4588" s="151"/>
      <c r="BQF4588" s="151"/>
      <c r="BQG4588" s="151"/>
      <c r="BQH4588" s="151"/>
      <c r="BQI4588" s="151"/>
      <c r="BQJ4588" s="151"/>
      <c r="BQK4588" s="151"/>
      <c r="BQL4588" s="151"/>
      <c r="BQM4588" s="151"/>
      <c r="BQN4588" s="151"/>
      <c r="BQO4588" s="151"/>
      <c r="BQP4588" s="151"/>
      <c r="BQQ4588" s="151"/>
      <c r="BQR4588" s="151"/>
      <c r="BQS4588" s="151"/>
      <c r="BQT4588" s="151"/>
      <c r="BQU4588" s="151"/>
      <c r="BQV4588" s="151"/>
      <c r="BQW4588" s="151"/>
      <c r="BQX4588" s="151"/>
      <c r="BQY4588" s="151"/>
      <c r="BQZ4588" s="151"/>
      <c r="BRA4588" s="151"/>
      <c r="BRB4588" s="151"/>
      <c r="BRC4588" s="151"/>
      <c r="BRD4588" s="151"/>
      <c r="BRE4588" s="151"/>
      <c r="BRF4588" s="151"/>
      <c r="BRG4588" s="151"/>
      <c r="BRH4588" s="151"/>
      <c r="BRI4588" s="151"/>
      <c r="BRJ4588" s="151"/>
      <c r="BRK4588" s="151"/>
      <c r="BRL4588" s="151"/>
      <c r="BRM4588" s="151"/>
      <c r="BRN4588" s="151"/>
      <c r="BRO4588" s="151"/>
      <c r="BRP4588" s="151"/>
      <c r="BRQ4588" s="151"/>
      <c r="BRR4588" s="151"/>
      <c r="BRS4588" s="151"/>
      <c r="BRT4588" s="151"/>
      <c r="BRU4588" s="151"/>
      <c r="BRV4588" s="151"/>
      <c r="BRW4588" s="151"/>
      <c r="BRX4588" s="151"/>
      <c r="BRY4588" s="151"/>
      <c r="BRZ4588" s="151"/>
      <c r="BSA4588" s="151"/>
      <c r="BSB4588" s="151"/>
      <c r="BSC4588" s="151"/>
      <c r="BSD4588" s="151"/>
      <c r="BSE4588" s="151"/>
      <c r="BSF4588" s="151"/>
      <c r="BSG4588" s="151"/>
      <c r="BSH4588" s="151"/>
      <c r="BSI4588" s="151"/>
      <c r="BSJ4588" s="151"/>
      <c r="BSK4588" s="151"/>
      <c r="BSL4588" s="151"/>
      <c r="BSM4588" s="151"/>
      <c r="BSN4588" s="151"/>
      <c r="BSO4588" s="151"/>
      <c r="BSP4588" s="151"/>
      <c r="BSQ4588" s="151"/>
      <c r="BSR4588" s="151"/>
      <c r="BSS4588" s="151"/>
      <c r="BST4588" s="151"/>
      <c r="BSU4588" s="151"/>
      <c r="BSV4588" s="151"/>
      <c r="BSW4588" s="151"/>
      <c r="BSX4588" s="151"/>
      <c r="BSY4588" s="151"/>
      <c r="BSZ4588" s="151"/>
      <c r="BTA4588" s="151"/>
      <c r="BTB4588" s="151"/>
      <c r="BTC4588" s="151"/>
      <c r="BTD4588" s="151"/>
      <c r="BTE4588" s="151"/>
      <c r="BTF4588" s="151"/>
      <c r="BTG4588" s="151"/>
      <c r="BTH4588" s="151"/>
      <c r="BTI4588" s="151"/>
      <c r="BTJ4588" s="151"/>
      <c r="BTK4588" s="151"/>
      <c r="BTL4588" s="151"/>
      <c r="BTM4588" s="151"/>
      <c r="BTN4588" s="151"/>
      <c r="BTO4588" s="151"/>
      <c r="BTP4588" s="151"/>
      <c r="BTQ4588" s="151"/>
      <c r="BTR4588" s="151"/>
      <c r="BTS4588" s="151"/>
      <c r="BTT4588" s="151"/>
      <c r="BTU4588" s="151"/>
      <c r="BTV4588" s="151"/>
      <c r="BTW4588" s="151"/>
      <c r="BTX4588" s="151"/>
      <c r="BTY4588" s="151"/>
      <c r="BTZ4588" s="151"/>
      <c r="BUA4588" s="151"/>
      <c r="BUB4588" s="151"/>
      <c r="BUC4588" s="151"/>
      <c r="BUD4588" s="151"/>
      <c r="BUE4588" s="151"/>
      <c r="BUF4588" s="151"/>
      <c r="BUG4588" s="151"/>
      <c r="BUH4588" s="151"/>
      <c r="BUI4588" s="151"/>
      <c r="BUJ4588" s="151"/>
      <c r="BUK4588" s="151"/>
      <c r="BUL4588" s="151"/>
      <c r="BUM4588" s="151"/>
      <c r="BUN4588" s="151"/>
      <c r="BUO4588" s="151"/>
      <c r="BUP4588" s="151"/>
      <c r="BUQ4588" s="151"/>
      <c r="BUR4588" s="151"/>
      <c r="BUS4588" s="151"/>
      <c r="BUT4588" s="151"/>
      <c r="BUU4588" s="151"/>
      <c r="BUV4588" s="151"/>
      <c r="BUW4588" s="151"/>
      <c r="BUX4588" s="151"/>
      <c r="BUY4588" s="151"/>
      <c r="BUZ4588" s="151"/>
      <c r="BVA4588" s="151"/>
      <c r="BVB4588" s="151"/>
      <c r="BVC4588" s="151"/>
      <c r="BVD4588" s="151"/>
      <c r="BVE4588" s="151"/>
      <c r="BVF4588" s="151"/>
      <c r="BVG4588" s="151"/>
      <c r="BVH4588" s="151"/>
      <c r="BVI4588" s="151"/>
      <c r="BVJ4588" s="151"/>
      <c r="BVK4588" s="151"/>
      <c r="BVL4588" s="151"/>
      <c r="BVM4588" s="151"/>
      <c r="BVN4588" s="151"/>
      <c r="BVO4588" s="151"/>
      <c r="BVP4588" s="151"/>
      <c r="BVQ4588" s="151"/>
      <c r="BVR4588" s="151"/>
      <c r="BVS4588" s="151"/>
      <c r="BVT4588" s="151"/>
      <c r="BVU4588" s="151"/>
      <c r="BVV4588" s="151"/>
      <c r="BVW4588" s="151"/>
      <c r="BVX4588" s="151"/>
      <c r="BVY4588" s="151"/>
      <c r="BVZ4588" s="151"/>
      <c r="BWA4588" s="151"/>
      <c r="BWB4588" s="151"/>
      <c r="BWC4588" s="151"/>
      <c r="BWD4588" s="151"/>
      <c r="BWE4588" s="151"/>
      <c r="BWF4588" s="151"/>
      <c r="BWG4588" s="151"/>
      <c r="BWH4588" s="151"/>
      <c r="BWI4588" s="151"/>
      <c r="BWJ4588" s="151"/>
      <c r="BWK4588" s="151"/>
      <c r="BWL4588" s="151"/>
      <c r="BWM4588" s="151"/>
      <c r="BWN4588" s="151"/>
      <c r="BWO4588" s="151"/>
      <c r="BWP4588" s="151"/>
      <c r="BWQ4588" s="151"/>
      <c r="BWR4588" s="151"/>
      <c r="BWS4588" s="151"/>
      <c r="BWT4588" s="151"/>
      <c r="BWU4588" s="151"/>
      <c r="BWV4588" s="151"/>
      <c r="BWW4588" s="151"/>
      <c r="BWX4588" s="151"/>
      <c r="BWY4588" s="151"/>
      <c r="BWZ4588" s="151"/>
      <c r="BXA4588" s="151"/>
      <c r="BXB4588" s="151"/>
      <c r="BXC4588" s="151"/>
      <c r="BXD4588" s="151"/>
      <c r="BXE4588" s="151"/>
      <c r="BXF4588" s="151"/>
      <c r="BXG4588" s="151"/>
      <c r="BXH4588" s="151"/>
      <c r="BXI4588" s="151"/>
      <c r="BXJ4588" s="151"/>
      <c r="BXK4588" s="151"/>
      <c r="BXL4588" s="151"/>
      <c r="BXM4588" s="151"/>
      <c r="BXN4588" s="151"/>
      <c r="BXO4588" s="151"/>
      <c r="BXP4588" s="151"/>
      <c r="BXQ4588" s="151"/>
      <c r="BXR4588" s="151"/>
      <c r="BXS4588" s="151"/>
      <c r="BXT4588" s="151"/>
      <c r="BXU4588" s="151"/>
      <c r="BXV4588" s="151"/>
      <c r="BXW4588" s="151"/>
      <c r="BXX4588" s="151"/>
      <c r="BXY4588" s="151"/>
      <c r="BXZ4588" s="151"/>
      <c r="BYA4588" s="151"/>
      <c r="BYB4588" s="151"/>
      <c r="BYC4588" s="151"/>
      <c r="BYD4588" s="151"/>
      <c r="BYE4588" s="151"/>
      <c r="BYF4588" s="151"/>
      <c r="BYG4588" s="151"/>
      <c r="BYH4588" s="151"/>
      <c r="BYI4588" s="151"/>
      <c r="BYJ4588" s="151"/>
      <c r="BYK4588" s="151"/>
      <c r="BYL4588" s="151"/>
      <c r="BYM4588" s="151"/>
      <c r="BYN4588" s="151"/>
      <c r="BYO4588" s="151"/>
      <c r="BYP4588" s="151"/>
      <c r="BYQ4588" s="151"/>
      <c r="BYR4588" s="151"/>
      <c r="BYS4588" s="151"/>
      <c r="BYT4588" s="151"/>
      <c r="BYU4588" s="151"/>
      <c r="BYV4588" s="151"/>
      <c r="BYW4588" s="151"/>
      <c r="BYX4588" s="151"/>
      <c r="BYY4588" s="151"/>
      <c r="BYZ4588" s="151"/>
      <c r="BZA4588" s="151"/>
      <c r="BZB4588" s="151"/>
      <c r="BZC4588" s="151"/>
      <c r="BZD4588" s="151"/>
      <c r="BZE4588" s="151"/>
      <c r="BZF4588" s="151"/>
      <c r="BZG4588" s="151"/>
      <c r="BZH4588" s="151"/>
      <c r="BZI4588" s="151"/>
      <c r="BZJ4588" s="151"/>
      <c r="BZK4588" s="151"/>
      <c r="BZL4588" s="151"/>
      <c r="BZM4588" s="151"/>
      <c r="BZN4588" s="151"/>
      <c r="BZO4588" s="151"/>
      <c r="BZP4588" s="151"/>
      <c r="BZQ4588" s="151"/>
      <c r="BZR4588" s="151"/>
      <c r="BZS4588" s="151"/>
      <c r="BZT4588" s="151"/>
      <c r="BZU4588" s="151"/>
      <c r="BZV4588" s="151"/>
      <c r="BZW4588" s="151"/>
      <c r="BZX4588" s="151"/>
      <c r="BZY4588" s="151"/>
      <c r="BZZ4588" s="151"/>
      <c r="CAA4588" s="151"/>
      <c r="CAB4588" s="151"/>
      <c r="CAC4588" s="151"/>
      <c r="CAD4588" s="151"/>
      <c r="CAE4588" s="151"/>
      <c r="CAF4588" s="151"/>
      <c r="CAG4588" s="151"/>
      <c r="CAH4588" s="151"/>
      <c r="CAI4588" s="151"/>
      <c r="CAJ4588" s="151"/>
      <c r="CAK4588" s="151"/>
      <c r="CAL4588" s="151"/>
      <c r="CAM4588" s="151"/>
      <c r="CAN4588" s="151"/>
      <c r="CAO4588" s="151"/>
      <c r="CAP4588" s="151"/>
      <c r="CAQ4588" s="151"/>
      <c r="CAR4588" s="151"/>
      <c r="CAS4588" s="151"/>
      <c r="CAT4588" s="151"/>
      <c r="CAU4588" s="151"/>
      <c r="CAV4588" s="151"/>
      <c r="CAW4588" s="151"/>
      <c r="CAX4588" s="151"/>
      <c r="CAY4588" s="151"/>
      <c r="CAZ4588" s="151"/>
      <c r="CBA4588" s="151"/>
      <c r="CBB4588" s="151"/>
      <c r="CBC4588" s="151"/>
      <c r="CBD4588" s="151"/>
      <c r="CBE4588" s="151"/>
      <c r="CBF4588" s="151"/>
      <c r="CBG4588" s="151"/>
      <c r="CBH4588" s="151"/>
      <c r="CBI4588" s="151"/>
      <c r="CBJ4588" s="151"/>
      <c r="CBK4588" s="151"/>
      <c r="CBL4588" s="151"/>
      <c r="CBM4588" s="151"/>
      <c r="CBN4588" s="151"/>
      <c r="CBO4588" s="151"/>
      <c r="CBP4588" s="151"/>
      <c r="CBQ4588" s="151"/>
      <c r="CBR4588" s="151"/>
      <c r="CBS4588" s="151"/>
      <c r="CBT4588" s="151"/>
      <c r="CBU4588" s="151"/>
      <c r="CBV4588" s="151"/>
      <c r="CBW4588" s="151"/>
      <c r="CBX4588" s="151"/>
      <c r="CBY4588" s="151"/>
      <c r="CBZ4588" s="151"/>
      <c r="CCA4588" s="151"/>
      <c r="CCB4588" s="151"/>
      <c r="CCC4588" s="151"/>
      <c r="CCD4588" s="151"/>
      <c r="CCE4588" s="151"/>
      <c r="CCF4588" s="151"/>
      <c r="CCG4588" s="151"/>
      <c r="CCH4588" s="151"/>
      <c r="CCI4588" s="151"/>
      <c r="CCJ4588" s="151"/>
      <c r="CCK4588" s="151"/>
      <c r="CCL4588" s="151"/>
      <c r="CCM4588" s="151"/>
      <c r="CCN4588" s="151"/>
      <c r="CCO4588" s="151"/>
      <c r="CCP4588" s="151"/>
      <c r="CCQ4588" s="151"/>
      <c r="CCR4588" s="151"/>
      <c r="CCS4588" s="151"/>
      <c r="CCT4588" s="151"/>
      <c r="CCU4588" s="151"/>
      <c r="CCV4588" s="151"/>
      <c r="CCW4588" s="151"/>
      <c r="CCX4588" s="151"/>
      <c r="CCY4588" s="151"/>
      <c r="CCZ4588" s="151"/>
      <c r="CDA4588" s="151"/>
      <c r="CDB4588" s="151"/>
      <c r="CDC4588" s="151"/>
      <c r="CDD4588" s="151"/>
      <c r="CDE4588" s="151"/>
      <c r="CDF4588" s="151"/>
      <c r="CDG4588" s="151"/>
      <c r="CDH4588" s="151"/>
      <c r="CDI4588" s="151"/>
      <c r="CDJ4588" s="151"/>
      <c r="CDK4588" s="151"/>
      <c r="CDL4588" s="151"/>
      <c r="CDM4588" s="151"/>
      <c r="CDN4588" s="151"/>
      <c r="CDO4588" s="151"/>
      <c r="CDP4588" s="151"/>
      <c r="CDQ4588" s="151"/>
      <c r="CDR4588" s="151"/>
      <c r="CDS4588" s="151"/>
      <c r="CDT4588" s="151"/>
      <c r="CDU4588" s="151"/>
      <c r="CDV4588" s="151"/>
      <c r="CDW4588" s="151"/>
      <c r="CDX4588" s="151"/>
      <c r="CDY4588" s="151"/>
      <c r="CDZ4588" s="151"/>
      <c r="CEA4588" s="151"/>
      <c r="CEB4588" s="151"/>
      <c r="CEC4588" s="151"/>
      <c r="CED4588" s="151"/>
      <c r="CEE4588" s="151"/>
      <c r="CEF4588" s="151"/>
      <c r="CEG4588" s="151"/>
      <c r="CEH4588" s="151"/>
      <c r="CEI4588" s="151"/>
      <c r="CEJ4588" s="151"/>
      <c r="CEK4588" s="151"/>
      <c r="CEL4588" s="151"/>
      <c r="CEM4588" s="151"/>
      <c r="CEN4588" s="151"/>
      <c r="CEO4588" s="151"/>
      <c r="CEP4588" s="151"/>
      <c r="CEQ4588" s="151"/>
      <c r="CER4588" s="151"/>
      <c r="CES4588" s="151"/>
      <c r="CET4588" s="151"/>
      <c r="CEU4588" s="151"/>
      <c r="CEV4588" s="151"/>
      <c r="CEW4588" s="151"/>
      <c r="CEX4588" s="151"/>
      <c r="CEY4588" s="151"/>
      <c r="CEZ4588" s="151"/>
      <c r="CFA4588" s="151"/>
      <c r="CFB4588" s="151"/>
      <c r="CFC4588" s="151"/>
      <c r="CFD4588" s="151"/>
      <c r="CFE4588" s="151"/>
      <c r="CFF4588" s="151"/>
      <c r="CFG4588" s="151"/>
      <c r="CFH4588" s="151"/>
      <c r="CFI4588" s="151"/>
      <c r="CFJ4588" s="151"/>
      <c r="CFK4588" s="151"/>
      <c r="CFL4588" s="151"/>
      <c r="CFM4588" s="151"/>
      <c r="CFN4588" s="151"/>
      <c r="CFO4588" s="151"/>
      <c r="CFP4588" s="151"/>
      <c r="CFQ4588" s="151"/>
      <c r="CFR4588" s="151"/>
      <c r="CFS4588" s="151"/>
      <c r="CFT4588" s="151"/>
      <c r="CFU4588" s="151"/>
      <c r="CFV4588" s="151"/>
      <c r="CFW4588" s="151"/>
      <c r="CFX4588" s="151"/>
      <c r="CFY4588" s="151"/>
      <c r="CFZ4588" s="151"/>
      <c r="CGA4588" s="151"/>
      <c r="CGB4588" s="151"/>
      <c r="CGC4588" s="151"/>
      <c r="CGD4588" s="151"/>
      <c r="CGE4588" s="151"/>
      <c r="CGF4588" s="151"/>
      <c r="CGG4588" s="151"/>
      <c r="CGH4588" s="151"/>
      <c r="CGI4588" s="151"/>
      <c r="CGJ4588" s="151"/>
      <c r="CGK4588" s="151"/>
      <c r="CGL4588" s="151"/>
      <c r="CGM4588" s="151"/>
      <c r="CGN4588" s="151"/>
      <c r="CGO4588" s="151"/>
      <c r="CGP4588" s="151"/>
      <c r="CGQ4588" s="151"/>
      <c r="CGR4588" s="151"/>
      <c r="CGS4588" s="151"/>
      <c r="CGT4588" s="151"/>
      <c r="CGU4588" s="151"/>
      <c r="CGV4588" s="151"/>
      <c r="CGW4588" s="151"/>
      <c r="CGX4588" s="151"/>
      <c r="CGY4588" s="151"/>
      <c r="CGZ4588" s="151"/>
      <c r="CHA4588" s="151"/>
      <c r="CHB4588" s="151"/>
      <c r="CHC4588" s="151"/>
      <c r="CHD4588" s="151"/>
      <c r="CHE4588" s="151"/>
      <c r="CHF4588" s="151"/>
      <c r="CHG4588" s="151"/>
      <c r="CHH4588" s="151"/>
      <c r="CHI4588" s="151"/>
      <c r="CHJ4588" s="151"/>
      <c r="CHK4588" s="151"/>
      <c r="CHL4588" s="151"/>
      <c r="CHM4588" s="151"/>
      <c r="CHN4588" s="151"/>
      <c r="CHO4588" s="151"/>
      <c r="CHP4588" s="151"/>
      <c r="CHQ4588" s="151"/>
      <c r="CHR4588" s="151"/>
      <c r="CHS4588" s="151"/>
      <c r="CHT4588" s="151"/>
      <c r="CHU4588" s="151"/>
      <c r="CHV4588" s="151"/>
      <c r="CHW4588" s="151"/>
      <c r="CHX4588" s="151"/>
      <c r="CHY4588" s="151"/>
      <c r="CHZ4588" s="151"/>
      <c r="CIA4588" s="151"/>
      <c r="CIB4588" s="151"/>
      <c r="CIC4588" s="151"/>
      <c r="CID4588" s="151"/>
      <c r="CIE4588" s="151"/>
      <c r="CIF4588" s="151"/>
      <c r="CIG4588" s="151"/>
      <c r="CIH4588" s="151"/>
      <c r="CII4588" s="151"/>
      <c r="CIJ4588" s="151"/>
      <c r="CIK4588" s="151"/>
      <c r="CIL4588" s="151"/>
      <c r="CIM4588" s="151"/>
      <c r="CIN4588" s="151"/>
      <c r="CIO4588" s="151"/>
      <c r="CIP4588" s="151"/>
      <c r="CIQ4588" s="151"/>
      <c r="CIR4588" s="151"/>
      <c r="CIS4588" s="151"/>
      <c r="CIT4588" s="151"/>
      <c r="CIU4588" s="151"/>
      <c r="CIV4588" s="151"/>
      <c r="CIW4588" s="151"/>
      <c r="CIX4588" s="151"/>
      <c r="CIY4588" s="151"/>
      <c r="CIZ4588" s="151"/>
      <c r="CJA4588" s="151"/>
      <c r="CJB4588" s="151"/>
      <c r="CJC4588" s="151"/>
      <c r="CJD4588" s="151"/>
      <c r="CJE4588" s="151"/>
      <c r="CJF4588" s="151"/>
      <c r="CJG4588" s="151"/>
      <c r="CJH4588" s="151"/>
      <c r="CJI4588" s="151"/>
      <c r="CJJ4588" s="151"/>
      <c r="CJK4588" s="151"/>
      <c r="CJL4588" s="151"/>
      <c r="CJM4588" s="151"/>
      <c r="CJN4588" s="151"/>
      <c r="CJO4588" s="151"/>
      <c r="CJP4588" s="151"/>
      <c r="CJQ4588" s="151"/>
      <c r="CJR4588" s="151"/>
      <c r="CJS4588" s="151"/>
      <c r="CJT4588" s="151"/>
      <c r="CJU4588" s="151"/>
      <c r="CJV4588" s="151"/>
      <c r="CJW4588" s="151"/>
      <c r="CJX4588" s="151"/>
      <c r="CJY4588" s="151"/>
      <c r="CJZ4588" s="151"/>
      <c r="CKA4588" s="151"/>
      <c r="CKB4588" s="151"/>
      <c r="CKC4588" s="151"/>
      <c r="CKD4588" s="151"/>
      <c r="CKE4588" s="151"/>
      <c r="CKF4588" s="151"/>
      <c r="CKG4588" s="151"/>
      <c r="CKH4588" s="151"/>
      <c r="CKI4588" s="151"/>
      <c r="CKJ4588" s="151"/>
      <c r="CKK4588" s="151"/>
      <c r="CKL4588" s="151"/>
      <c r="CKM4588" s="151"/>
      <c r="CKN4588" s="151"/>
      <c r="CKO4588" s="151"/>
      <c r="CKP4588" s="151"/>
      <c r="CKQ4588" s="151"/>
      <c r="CKR4588" s="151"/>
      <c r="CKS4588" s="151"/>
      <c r="CKT4588" s="151"/>
      <c r="CKU4588" s="151"/>
      <c r="CKV4588" s="151"/>
      <c r="CKW4588" s="151"/>
      <c r="CKX4588" s="151"/>
      <c r="CKY4588" s="151"/>
      <c r="CKZ4588" s="151"/>
      <c r="CLA4588" s="151"/>
      <c r="CLB4588" s="151"/>
      <c r="CLC4588" s="151"/>
      <c r="CLD4588" s="151"/>
      <c r="CLE4588" s="151"/>
      <c r="CLF4588" s="151"/>
      <c r="CLG4588" s="151"/>
      <c r="CLH4588" s="151"/>
      <c r="CLI4588" s="151"/>
      <c r="CLJ4588" s="151"/>
      <c r="CLK4588" s="151"/>
      <c r="CLL4588" s="151"/>
      <c r="CLM4588" s="151"/>
      <c r="CLN4588" s="151"/>
      <c r="CLO4588" s="151"/>
      <c r="CLP4588" s="151"/>
      <c r="CLQ4588" s="151"/>
      <c r="CLR4588" s="151"/>
      <c r="CLS4588" s="151"/>
      <c r="CLT4588" s="151"/>
      <c r="CLU4588" s="151"/>
      <c r="CLV4588" s="151"/>
      <c r="CLW4588" s="151"/>
      <c r="CLX4588" s="151"/>
      <c r="CLY4588" s="151"/>
      <c r="CLZ4588" s="151"/>
      <c r="CMA4588" s="151"/>
      <c r="CMB4588" s="151"/>
      <c r="CMC4588" s="151"/>
      <c r="CMD4588" s="151"/>
      <c r="CME4588" s="151"/>
      <c r="CMF4588" s="151"/>
      <c r="CMG4588" s="151"/>
      <c r="CMH4588" s="151"/>
      <c r="CMI4588" s="151"/>
      <c r="CMJ4588" s="151"/>
      <c r="CMK4588" s="151"/>
      <c r="CML4588" s="151"/>
      <c r="CMM4588" s="151"/>
      <c r="CMN4588" s="151"/>
      <c r="CMO4588" s="151"/>
      <c r="CMP4588" s="151"/>
      <c r="CMQ4588" s="151"/>
      <c r="CMR4588" s="151"/>
      <c r="CMS4588" s="151"/>
      <c r="CMT4588" s="151"/>
      <c r="CMU4588" s="151"/>
      <c r="CMV4588" s="151"/>
      <c r="CMW4588" s="151"/>
      <c r="CMX4588" s="151"/>
      <c r="CMY4588" s="151"/>
      <c r="CMZ4588" s="151"/>
      <c r="CNA4588" s="151"/>
      <c r="CNB4588" s="151"/>
      <c r="CNC4588" s="151"/>
      <c r="CND4588" s="151"/>
      <c r="CNE4588" s="151"/>
      <c r="CNF4588" s="151"/>
      <c r="CNG4588" s="151"/>
      <c r="CNH4588" s="151"/>
      <c r="CNI4588" s="151"/>
      <c r="CNJ4588" s="151"/>
      <c r="CNK4588" s="151"/>
      <c r="CNL4588" s="151"/>
      <c r="CNM4588" s="151"/>
      <c r="CNN4588" s="151"/>
      <c r="CNO4588" s="151"/>
      <c r="CNP4588" s="151"/>
      <c r="CNQ4588" s="151"/>
      <c r="CNR4588" s="151"/>
      <c r="CNS4588" s="151"/>
      <c r="CNT4588" s="151"/>
      <c r="CNU4588" s="151"/>
      <c r="CNV4588" s="151"/>
      <c r="CNW4588" s="151"/>
      <c r="CNX4588" s="151"/>
      <c r="CNY4588" s="151"/>
      <c r="CNZ4588" s="151"/>
      <c r="COA4588" s="151"/>
      <c r="COB4588" s="151"/>
      <c r="COC4588" s="151"/>
      <c r="COD4588" s="151"/>
      <c r="COE4588" s="151"/>
      <c r="COF4588" s="151"/>
      <c r="COG4588" s="151"/>
      <c r="COH4588" s="151"/>
      <c r="COI4588" s="151"/>
      <c r="COJ4588" s="151"/>
      <c r="COK4588" s="151"/>
      <c r="COL4588" s="151"/>
      <c r="COM4588" s="151"/>
      <c r="CON4588" s="151"/>
      <c r="COO4588" s="151"/>
      <c r="COP4588" s="151"/>
      <c r="COQ4588" s="151"/>
      <c r="COR4588" s="151"/>
      <c r="COS4588" s="151"/>
      <c r="COT4588" s="151"/>
      <c r="COU4588" s="151"/>
      <c r="COV4588" s="151"/>
      <c r="COW4588" s="151"/>
      <c r="COX4588" s="151"/>
      <c r="COY4588" s="151"/>
      <c r="COZ4588" s="151"/>
      <c r="CPA4588" s="151"/>
      <c r="CPB4588" s="151"/>
      <c r="CPC4588" s="151"/>
      <c r="CPD4588" s="151"/>
      <c r="CPE4588" s="151"/>
      <c r="CPF4588" s="151"/>
      <c r="CPG4588" s="151"/>
      <c r="CPH4588" s="151"/>
      <c r="CPI4588" s="151"/>
      <c r="CPJ4588" s="151"/>
      <c r="CPK4588" s="151"/>
      <c r="CPL4588" s="151"/>
      <c r="CPM4588" s="151"/>
      <c r="CPN4588" s="151"/>
      <c r="CPO4588" s="151"/>
      <c r="CPP4588" s="151"/>
      <c r="CPQ4588" s="151"/>
      <c r="CPR4588" s="151"/>
      <c r="CPS4588" s="151"/>
      <c r="CPT4588" s="151"/>
      <c r="CPU4588" s="151"/>
      <c r="CPV4588" s="151"/>
      <c r="CPW4588" s="151"/>
      <c r="CPX4588" s="151"/>
      <c r="CPY4588" s="151"/>
      <c r="CPZ4588" s="151"/>
      <c r="CQA4588" s="151"/>
      <c r="CQB4588" s="151"/>
      <c r="CQC4588" s="151"/>
      <c r="CQD4588" s="151"/>
      <c r="CQE4588" s="151"/>
      <c r="CQF4588" s="151"/>
      <c r="CQG4588" s="151"/>
      <c r="CQH4588" s="151"/>
      <c r="CQI4588" s="151"/>
      <c r="CQJ4588" s="151"/>
      <c r="CQK4588" s="151"/>
      <c r="CQL4588" s="151"/>
      <c r="CQM4588" s="151"/>
      <c r="CQN4588" s="151"/>
      <c r="CQO4588" s="151"/>
      <c r="CQP4588" s="151"/>
      <c r="CQQ4588" s="151"/>
      <c r="CQR4588" s="151"/>
      <c r="CQS4588" s="151"/>
      <c r="CQT4588" s="151"/>
      <c r="CQU4588" s="151"/>
      <c r="CQV4588" s="151"/>
      <c r="CQW4588" s="151"/>
      <c r="CQX4588" s="151"/>
      <c r="CQY4588" s="151"/>
      <c r="CQZ4588" s="151"/>
      <c r="CRA4588" s="151"/>
      <c r="CRB4588" s="151"/>
      <c r="CRC4588" s="151"/>
      <c r="CRD4588" s="151"/>
      <c r="CRE4588" s="151"/>
      <c r="CRF4588" s="151"/>
      <c r="CRG4588" s="151"/>
      <c r="CRH4588" s="151"/>
      <c r="CRI4588" s="151"/>
      <c r="CRJ4588" s="151"/>
      <c r="CRK4588" s="151"/>
      <c r="CRL4588" s="151"/>
      <c r="CRM4588" s="151"/>
      <c r="CRN4588" s="151"/>
      <c r="CRO4588" s="151"/>
      <c r="CRP4588" s="151"/>
      <c r="CRQ4588" s="151"/>
      <c r="CRR4588" s="151"/>
      <c r="CRS4588" s="151"/>
      <c r="CRT4588" s="151"/>
      <c r="CRU4588" s="151"/>
      <c r="CRV4588" s="151"/>
      <c r="CRW4588" s="151"/>
      <c r="CRX4588" s="151"/>
      <c r="CRY4588" s="151"/>
      <c r="CRZ4588" s="151"/>
      <c r="CSA4588" s="151"/>
      <c r="CSB4588" s="151"/>
      <c r="CSC4588" s="151"/>
      <c r="CSD4588" s="151"/>
      <c r="CSE4588" s="151"/>
      <c r="CSF4588" s="151"/>
      <c r="CSG4588" s="151"/>
      <c r="CSH4588" s="151"/>
      <c r="CSI4588" s="151"/>
      <c r="CSJ4588" s="151"/>
      <c r="CSK4588" s="151"/>
      <c r="CSL4588" s="151"/>
      <c r="CSM4588" s="151"/>
      <c r="CSN4588" s="151"/>
      <c r="CSO4588" s="151"/>
      <c r="CSP4588" s="151"/>
      <c r="CSQ4588" s="151"/>
      <c r="CSR4588" s="151"/>
      <c r="CSS4588" s="151"/>
      <c r="CST4588" s="151"/>
      <c r="CSU4588" s="151"/>
      <c r="CSV4588" s="151"/>
      <c r="CSW4588" s="151"/>
      <c r="CSX4588" s="151"/>
      <c r="CSY4588" s="151"/>
      <c r="CSZ4588" s="151"/>
      <c r="CTA4588" s="151"/>
      <c r="CTB4588" s="151"/>
      <c r="CTC4588" s="151"/>
      <c r="CTD4588" s="151"/>
      <c r="CTE4588" s="151"/>
      <c r="CTF4588" s="151"/>
      <c r="CTG4588" s="151"/>
      <c r="CTH4588" s="151"/>
      <c r="CTI4588" s="151"/>
      <c r="CTJ4588" s="151"/>
      <c r="CTK4588" s="151"/>
      <c r="CTL4588" s="151"/>
      <c r="CTM4588" s="151"/>
      <c r="CTN4588" s="151"/>
      <c r="CTO4588" s="151"/>
      <c r="CTP4588" s="151"/>
      <c r="CTQ4588" s="151"/>
      <c r="CTR4588" s="151"/>
      <c r="CTS4588" s="151"/>
      <c r="CTT4588" s="151"/>
      <c r="CTU4588" s="151"/>
      <c r="CTV4588" s="151"/>
      <c r="CTW4588" s="151"/>
      <c r="CTX4588" s="151"/>
      <c r="CTY4588" s="151"/>
      <c r="CTZ4588" s="151"/>
      <c r="CUA4588" s="151"/>
      <c r="CUB4588" s="151"/>
      <c r="CUC4588" s="151"/>
      <c r="CUD4588" s="151"/>
      <c r="CUE4588" s="151"/>
      <c r="CUF4588" s="151"/>
      <c r="CUG4588" s="151"/>
      <c r="CUH4588" s="151"/>
      <c r="CUI4588" s="151"/>
      <c r="CUJ4588" s="151"/>
      <c r="CUK4588" s="151"/>
      <c r="CUL4588" s="151"/>
      <c r="CUM4588" s="151"/>
      <c r="CUN4588" s="151"/>
      <c r="CUO4588" s="151"/>
      <c r="CUP4588" s="151"/>
      <c r="CUQ4588" s="151"/>
      <c r="CUR4588" s="151"/>
      <c r="CUS4588" s="151"/>
      <c r="CUT4588" s="151"/>
      <c r="CUU4588" s="151"/>
      <c r="CUV4588" s="151"/>
      <c r="CUW4588" s="151"/>
      <c r="CUX4588" s="151"/>
      <c r="CUY4588" s="151"/>
      <c r="CUZ4588" s="151"/>
      <c r="CVA4588" s="151"/>
      <c r="CVB4588" s="151"/>
      <c r="CVC4588" s="151"/>
      <c r="CVD4588" s="151"/>
      <c r="CVE4588" s="151"/>
      <c r="CVF4588" s="151"/>
      <c r="CVG4588" s="151"/>
      <c r="CVH4588" s="151"/>
      <c r="CVI4588" s="151"/>
      <c r="CVJ4588" s="151"/>
      <c r="CVK4588" s="151"/>
      <c r="CVL4588" s="151"/>
      <c r="CVM4588" s="151"/>
      <c r="CVN4588" s="151"/>
      <c r="CVO4588" s="151"/>
      <c r="CVP4588" s="151"/>
      <c r="CVQ4588" s="151"/>
      <c r="CVR4588" s="151"/>
      <c r="CVS4588" s="151"/>
      <c r="CVT4588" s="151"/>
      <c r="CVU4588" s="151"/>
      <c r="CVV4588" s="151"/>
      <c r="CVW4588" s="151"/>
      <c r="CVX4588" s="151"/>
      <c r="CVY4588" s="151"/>
      <c r="CVZ4588" s="151"/>
      <c r="CWA4588" s="151"/>
      <c r="CWB4588" s="151"/>
      <c r="CWC4588" s="151"/>
      <c r="CWD4588" s="151"/>
      <c r="CWE4588" s="151"/>
      <c r="CWF4588" s="151"/>
      <c r="CWG4588" s="151"/>
      <c r="CWH4588" s="151"/>
      <c r="CWI4588" s="151"/>
      <c r="CWJ4588" s="151"/>
      <c r="CWK4588" s="151"/>
      <c r="CWL4588" s="151"/>
      <c r="CWM4588" s="151"/>
      <c r="CWN4588" s="151"/>
      <c r="CWO4588" s="151"/>
      <c r="CWP4588" s="151"/>
      <c r="CWQ4588" s="151"/>
      <c r="CWR4588" s="151"/>
      <c r="CWS4588" s="151"/>
      <c r="CWT4588" s="151"/>
      <c r="CWU4588" s="151"/>
      <c r="CWV4588" s="151"/>
      <c r="CWW4588" s="151"/>
      <c r="CWX4588" s="151"/>
      <c r="CWY4588" s="151"/>
      <c r="CWZ4588" s="151"/>
      <c r="CXA4588" s="151"/>
      <c r="CXB4588" s="151"/>
      <c r="CXC4588" s="151"/>
      <c r="CXD4588" s="151"/>
      <c r="CXE4588" s="151"/>
      <c r="CXF4588" s="151"/>
      <c r="CXG4588" s="151"/>
      <c r="CXH4588" s="151"/>
      <c r="CXI4588" s="151"/>
      <c r="CXJ4588" s="151"/>
      <c r="CXK4588" s="151"/>
      <c r="CXL4588" s="151"/>
      <c r="CXM4588" s="151"/>
      <c r="CXN4588" s="151"/>
      <c r="CXO4588" s="151"/>
      <c r="CXP4588" s="151"/>
      <c r="CXQ4588" s="151"/>
      <c r="CXR4588" s="151"/>
      <c r="CXS4588" s="151"/>
      <c r="CXT4588" s="151"/>
      <c r="CXU4588" s="151"/>
      <c r="CXV4588" s="151"/>
      <c r="CXW4588" s="151"/>
      <c r="CXX4588" s="151"/>
      <c r="CXY4588" s="151"/>
      <c r="CXZ4588" s="151"/>
      <c r="CYA4588" s="151"/>
      <c r="CYB4588" s="151"/>
      <c r="CYC4588" s="151"/>
      <c r="CYD4588" s="151"/>
      <c r="CYE4588" s="151"/>
      <c r="CYF4588" s="151"/>
      <c r="CYG4588" s="151"/>
      <c r="CYH4588" s="151"/>
      <c r="CYI4588" s="151"/>
      <c r="CYJ4588" s="151"/>
      <c r="CYK4588" s="151"/>
      <c r="CYL4588" s="151"/>
      <c r="CYM4588" s="151"/>
      <c r="CYN4588" s="151"/>
      <c r="CYO4588" s="151"/>
      <c r="CYP4588" s="151"/>
      <c r="CYQ4588" s="151"/>
      <c r="CYR4588" s="151"/>
      <c r="CYS4588" s="151"/>
      <c r="CYT4588" s="151"/>
      <c r="CYU4588" s="151"/>
      <c r="CYV4588" s="151"/>
      <c r="CYW4588" s="151"/>
      <c r="CYX4588" s="151"/>
      <c r="CYY4588" s="151"/>
      <c r="CYZ4588" s="151"/>
      <c r="CZA4588" s="151"/>
      <c r="CZB4588" s="151"/>
      <c r="CZC4588" s="151"/>
      <c r="CZD4588" s="151"/>
      <c r="CZE4588" s="151"/>
      <c r="CZF4588" s="151"/>
      <c r="CZG4588" s="151"/>
      <c r="CZH4588" s="151"/>
      <c r="CZI4588" s="151"/>
      <c r="CZJ4588" s="151"/>
      <c r="CZK4588" s="151"/>
      <c r="CZL4588" s="151"/>
      <c r="CZM4588" s="151"/>
      <c r="CZN4588" s="151"/>
      <c r="CZO4588" s="151"/>
      <c r="CZP4588" s="151"/>
      <c r="CZQ4588" s="151"/>
      <c r="CZR4588" s="151"/>
      <c r="CZS4588" s="151"/>
      <c r="CZT4588" s="151"/>
      <c r="CZU4588" s="151"/>
      <c r="CZV4588" s="151"/>
      <c r="CZW4588" s="151"/>
      <c r="CZX4588" s="151"/>
      <c r="CZY4588" s="151"/>
      <c r="CZZ4588" s="151"/>
      <c r="DAA4588" s="151"/>
      <c r="DAB4588" s="151"/>
      <c r="DAC4588" s="151"/>
      <c r="DAD4588" s="151"/>
      <c r="DAE4588" s="151"/>
      <c r="DAF4588" s="151"/>
      <c r="DAG4588" s="151"/>
      <c r="DAH4588" s="151"/>
      <c r="DAI4588" s="151"/>
      <c r="DAJ4588" s="151"/>
      <c r="DAK4588" s="151"/>
      <c r="DAL4588" s="151"/>
      <c r="DAM4588" s="151"/>
      <c r="DAN4588" s="151"/>
      <c r="DAO4588" s="151"/>
      <c r="DAP4588" s="151"/>
      <c r="DAQ4588" s="151"/>
      <c r="DAR4588" s="151"/>
      <c r="DAS4588" s="151"/>
      <c r="DAT4588" s="151"/>
      <c r="DAU4588" s="151"/>
      <c r="DAV4588" s="151"/>
      <c r="DAW4588" s="151"/>
      <c r="DAX4588" s="151"/>
      <c r="DAY4588" s="151"/>
      <c r="DAZ4588" s="151"/>
      <c r="DBA4588" s="151"/>
      <c r="DBB4588" s="151"/>
      <c r="DBC4588" s="151"/>
      <c r="DBD4588" s="151"/>
      <c r="DBE4588" s="151"/>
      <c r="DBF4588" s="151"/>
      <c r="DBG4588" s="151"/>
      <c r="DBH4588" s="151"/>
      <c r="DBI4588" s="151"/>
      <c r="DBJ4588" s="151"/>
      <c r="DBK4588" s="151"/>
      <c r="DBL4588" s="151"/>
      <c r="DBM4588" s="151"/>
      <c r="DBN4588" s="151"/>
      <c r="DBO4588" s="151"/>
      <c r="DBP4588" s="151"/>
      <c r="DBQ4588" s="151"/>
      <c r="DBR4588" s="151"/>
      <c r="DBS4588" s="151"/>
      <c r="DBT4588" s="151"/>
      <c r="DBU4588" s="151"/>
      <c r="DBV4588" s="151"/>
      <c r="DBW4588" s="151"/>
      <c r="DBX4588" s="151"/>
      <c r="DBY4588" s="151"/>
      <c r="DBZ4588" s="151"/>
      <c r="DCA4588" s="151"/>
      <c r="DCB4588" s="151"/>
      <c r="DCC4588" s="151"/>
      <c r="DCD4588" s="151"/>
      <c r="DCE4588" s="151"/>
      <c r="DCF4588" s="151"/>
      <c r="DCG4588" s="151"/>
      <c r="DCH4588" s="151"/>
      <c r="DCI4588" s="151"/>
      <c r="DCJ4588" s="151"/>
      <c r="DCK4588" s="151"/>
      <c r="DCL4588" s="151"/>
      <c r="DCM4588" s="151"/>
      <c r="DCN4588" s="151"/>
      <c r="DCO4588" s="151"/>
      <c r="DCP4588" s="151"/>
      <c r="DCQ4588" s="151"/>
      <c r="DCR4588" s="151"/>
      <c r="DCS4588" s="151"/>
      <c r="DCT4588" s="151"/>
      <c r="DCU4588" s="151"/>
      <c r="DCV4588" s="151"/>
      <c r="DCW4588" s="151"/>
      <c r="DCX4588" s="151"/>
      <c r="DCY4588" s="151"/>
      <c r="DCZ4588" s="151"/>
      <c r="DDA4588" s="151"/>
      <c r="DDB4588" s="151"/>
      <c r="DDC4588" s="151"/>
      <c r="DDD4588" s="151"/>
      <c r="DDE4588" s="151"/>
      <c r="DDF4588" s="151"/>
      <c r="DDG4588" s="151"/>
      <c r="DDH4588" s="151"/>
      <c r="DDI4588" s="151"/>
      <c r="DDJ4588" s="151"/>
      <c r="DDK4588" s="151"/>
      <c r="DDL4588" s="151"/>
      <c r="DDM4588" s="151"/>
      <c r="DDN4588" s="151"/>
      <c r="DDO4588" s="151"/>
      <c r="DDP4588" s="151"/>
      <c r="DDQ4588" s="151"/>
      <c r="DDR4588" s="151"/>
      <c r="DDS4588" s="151"/>
      <c r="DDT4588" s="151"/>
      <c r="DDU4588" s="151"/>
      <c r="DDV4588" s="151"/>
      <c r="DDW4588" s="151"/>
      <c r="DDX4588" s="151"/>
      <c r="DDY4588" s="151"/>
      <c r="DDZ4588" s="151"/>
      <c r="DEA4588" s="151"/>
      <c r="DEB4588" s="151"/>
      <c r="DEC4588" s="151"/>
      <c r="DED4588" s="151"/>
      <c r="DEE4588" s="151"/>
      <c r="DEF4588" s="151"/>
      <c r="DEG4588" s="151"/>
      <c r="DEH4588" s="151"/>
      <c r="DEI4588" s="151"/>
      <c r="DEJ4588" s="151"/>
      <c r="DEK4588" s="151"/>
      <c r="DEL4588" s="151"/>
      <c r="DEM4588" s="151"/>
      <c r="DEN4588" s="151"/>
      <c r="DEO4588" s="151"/>
      <c r="DEP4588" s="151"/>
      <c r="DEQ4588" s="151"/>
      <c r="DER4588" s="151"/>
      <c r="DES4588" s="151"/>
      <c r="DET4588" s="151"/>
      <c r="DEU4588" s="151"/>
      <c r="DEV4588" s="151"/>
      <c r="DEW4588" s="151"/>
      <c r="DEX4588" s="151"/>
      <c r="DEY4588" s="151"/>
      <c r="DEZ4588" s="151"/>
      <c r="DFA4588" s="151"/>
      <c r="DFB4588" s="151"/>
      <c r="DFC4588" s="151"/>
      <c r="DFD4588" s="151"/>
      <c r="DFE4588" s="151"/>
      <c r="DFF4588" s="151"/>
      <c r="DFG4588" s="151"/>
      <c r="DFH4588" s="151"/>
      <c r="DFI4588" s="151"/>
      <c r="DFJ4588" s="151"/>
      <c r="DFK4588" s="151"/>
      <c r="DFL4588" s="151"/>
      <c r="DFM4588" s="151"/>
      <c r="DFN4588" s="151"/>
      <c r="DFO4588" s="151"/>
      <c r="DFP4588" s="151"/>
      <c r="DFQ4588" s="151"/>
      <c r="DFR4588" s="151"/>
      <c r="DFS4588" s="151"/>
      <c r="DFT4588" s="151"/>
      <c r="DFU4588" s="151"/>
      <c r="DFV4588" s="151"/>
      <c r="DFW4588" s="151"/>
      <c r="DFX4588" s="151"/>
      <c r="DFY4588" s="151"/>
      <c r="DFZ4588" s="151"/>
      <c r="DGA4588" s="151"/>
      <c r="DGB4588" s="151"/>
      <c r="DGC4588" s="151"/>
      <c r="DGD4588" s="151"/>
      <c r="DGE4588" s="151"/>
      <c r="DGF4588" s="151"/>
      <c r="DGG4588" s="151"/>
      <c r="DGH4588" s="151"/>
      <c r="DGI4588" s="151"/>
      <c r="DGJ4588" s="151"/>
      <c r="DGK4588" s="151"/>
      <c r="DGL4588" s="151"/>
      <c r="DGM4588" s="151"/>
      <c r="DGN4588" s="151"/>
      <c r="DGO4588" s="151"/>
      <c r="DGP4588" s="151"/>
      <c r="DGQ4588" s="151"/>
      <c r="DGR4588" s="151"/>
      <c r="DGS4588" s="151"/>
      <c r="DGT4588" s="151"/>
      <c r="DGU4588" s="151"/>
      <c r="DGV4588" s="151"/>
      <c r="DGW4588" s="151"/>
      <c r="DGX4588" s="151"/>
      <c r="DGY4588" s="151"/>
      <c r="DGZ4588" s="151"/>
      <c r="DHA4588" s="151"/>
      <c r="DHB4588" s="151"/>
      <c r="DHC4588" s="151"/>
      <c r="DHD4588" s="151"/>
      <c r="DHE4588" s="151"/>
      <c r="DHF4588" s="151"/>
      <c r="DHG4588" s="151"/>
      <c r="DHH4588" s="151"/>
      <c r="DHI4588" s="151"/>
      <c r="DHJ4588" s="151"/>
      <c r="DHK4588" s="151"/>
      <c r="DHL4588" s="151"/>
      <c r="DHM4588" s="151"/>
      <c r="DHN4588" s="151"/>
      <c r="DHO4588" s="151"/>
      <c r="DHP4588" s="151"/>
      <c r="DHQ4588" s="151"/>
      <c r="DHR4588" s="151"/>
      <c r="DHS4588" s="151"/>
      <c r="DHT4588" s="151"/>
      <c r="DHU4588" s="151"/>
      <c r="DHV4588" s="151"/>
      <c r="DHW4588" s="151"/>
      <c r="DHX4588" s="151"/>
      <c r="DHY4588" s="151"/>
      <c r="DHZ4588" s="151"/>
      <c r="DIA4588" s="151"/>
      <c r="DIB4588" s="151"/>
      <c r="DIC4588" s="151"/>
      <c r="DID4588" s="151"/>
      <c r="DIE4588" s="151"/>
      <c r="DIF4588" s="151"/>
      <c r="DIG4588" s="151"/>
      <c r="DIH4588" s="151"/>
      <c r="DII4588" s="151"/>
      <c r="DIJ4588" s="151"/>
      <c r="DIK4588" s="151"/>
      <c r="DIL4588" s="151"/>
      <c r="DIM4588" s="151"/>
      <c r="DIN4588" s="151"/>
      <c r="DIO4588" s="151"/>
      <c r="DIP4588" s="151"/>
      <c r="DIQ4588" s="151"/>
      <c r="DIR4588" s="151"/>
      <c r="DIS4588" s="151"/>
      <c r="DIT4588" s="151"/>
      <c r="DIU4588" s="151"/>
      <c r="DIV4588" s="151"/>
      <c r="DIW4588" s="151"/>
      <c r="DIX4588" s="151"/>
      <c r="DIY4588" s="151"/>
      <c r="DIZ4588" s="151"/>
      <c r="DJA4588" s="151"/>
      <c r="DJB4588" s="151"/>
      <c r="DJC4588" s="151"/>
      <c r="DJD4588" s="151"/>
      <c r="DJE4588" s="151"/>
      <c r="DJF4588" s="151"/>
      <c r="DJG4588" s="151"/>
      <c r="DJH4588" s="151"/>
      <c r="DJI4588" s="151"/>
      <c r="DJJ4588" s="151"/>
      <c r="DJK4588" s="151"/>
      <c r="DJL4588" s="151"/>
      <c r="DJM4588" s="151"/>
      <c r="DJN4588" s="151"/>
      <c r="DJO4588" s="151"/>
      <c r="DJP4588" s="151"/>
      <c r="DJQ4588" s="151"/>
      <c r="DJR4588" s="151"/>
      <c r="DJS4588" s="151"/>
      <c r="DJT4588" s="151"/>
      <c r="DJU4588" s="151"/>
      <c r="DJV4588" s="151"/>
      <c r="DJW4588" s="151"/>
      <c r="DJX4588" s="151"/>
      <c r="DJY4588" s="151"/>
      <c r="DJZ4588" s="151"/>
      <c r="DKA4588" s="151"/>
      <c r="DKB4588" s="151"/>
      <c r="DKC4588" s="151"/>
      <c r="DKD4588" s="151"/>
      <c r="DKE4588" s="151"/>
      <c r="DKF4588" s="151"/>
      <c r="DKG4588" s="151"/>
      <c r="DKH4588" s="151"/>
      <c r="DKI4588" s="151"/>
      <c r="DKJ4588" s="151"/>
      <c r="DKK4588" s="151"/>
      <c r="DKL4588" s="151"/>
      <c r="DKM4588" s="151"/>
      <c r="DKN4588" s="151"/>
      <c r="DKO4588" s="151"/>
      <c r="DKP4588" s="151"/>
      <c r="DKQ4588" s="151"/>
      <c r="DKR4588" s="151"/>
      <c r="DKS4588" s="151"/>
      <c r="DKT4588" s="151"/>
      <c r="DKU4588" s="151"/>
      <c r="DKV4588" s="151"/>
      <c r="DKW4588" s="151"/>
      <c r="DKX4588" s="151"/>
      <c r="DKY4588" s="151"/>
      <c r="DKZ4588" s="151"/>
      <c r="DLA4588" s="151"/>
      <c r="DLB4588" s="151"/>
      <c r="DLC4588" s="151"/>
      <c r="DLD4588" s="151"/>
      <c r="DLE4588" s="151"/>
      <c r="DLF4588" s="151"/>
      <c r="DLG4588" s="151"/>
      <c r="DLH4588" s="151"/>
      <c r="DLI4588" s="151"/>
      <c r="DLJ4588" s="151"/>
      <c r="DLK4588" s="151"/>
      <c r="DLL4588" s="151"/>
      <c r="DLM4588" s="151"/>
      <c r="DLN4588" s="151"/>
      <c r="DLO4588" s="151"/>
      <c r="DLP4588" s="151"/>
      <c r="DLQ4588" s="151"/>
      <c r="DLR4588" s="151"/>
      <c r="DLS4588" s="151"/>
      <c r="DLT4588" s="151"/>
      <c r="DLU4588" s="151"/>
      <c r="DLV4588" s="151"/>
      <c r="DLW4588" s="151"/>
      <c r="DLX4588" s="151"/>
      <c r="DLY4588" s="151"/>
      <c r="DLZ4588" s="151"/>
      <c r="DMA4588" s="151"/>
      <c r="DMB4588" s="151"/>
      <c r="DMC4588" s="151"/>
      <c r="DMD4588" s="151"/>
      <c r="DME4588" s="151"/>
      <c r="DMF4588" s="151"/>
      <c r="DMG4588" s="151"/>
      <c r="DMH4588" s="151"/>
      <c r="DMI4588" s="151"/>
      <c r="DMJ4588" s="151"/>
      <c r="DMK4588" s="151"/>
      <c r="DML4588" s="151"/>
      <c r="DMM4588" s="151"/>
      <c r="DMN4588" s="151"/>
      <c r="DMO4588" s="151"/>
      <c r="DMP4588" s="151"/>
      <c r="DMQ4588" s="151"/>
      <c r="DMR4588" s="151"/>
      <c r="DMS4588" s="151"/>
      <c r="DMT4588" s="151"/>
      <c r="DMU4588" s="151"/>
      <c r="DMV4588" s="151"/>
      <c r="DMW4588" s="151"/>
      <c r="DMX4588" s="151"/>
      <c r="DMY4588" s="151"/>
      <c r="DMZ4588" s="151"/>
      <c r="DNA4588" s="151"/>
      <c r="DNB4588" s="151"/>
      <c r="DNC4588" s="151"/>
      <c r="DND4588" s="151"/>
      <c r="DNE4588" s="151"/>
      <c r="DNF4588" s="151"/>
      <c r="DNG4588" s="151"/>
      <c r="DNH4588" s="151"/>
      <c r="DNI4588" s="151"/>
      <c r="DNJ4588" s="151"/>
      <c r="DNK4588" s="151"/>
      <c r="DNL4588" s="151"/>
      <c r="DNM4588" s="151"/>
      <c r="DNN4588" s="151"/>
      <c r="DNO4588" s="151"/>
      <c r="DNP4588" s="151"/>
      <c r="DNQ4588" s="151"/>
      <c r="DNR4588" s="151"/>
      <c r="DNS4588" s="151"/>
      <c r="DNT4588" s="151"/>
      <c r="DNU4588" s="151"/>
      <c r="DNV4588" s="151"/>
      <c r="DNW4588" s="151"/>
      <c r="DNX4588" s="151"/>
      <c r="DNY4588" s="151"/>
      <c r="DNZ4588" s="151"/>
      <c r="DOA4588" s="151"/>
      <c r="DOB4588" s="151"/>
      <c r="DOC4588" s="151"/>
      <c r="DOD4588" s="151"/>
      <c r="DOE4588" s="151"/>
      <c r="DOF4588" s="151"/>
      <c r="DOG4588" s="151"/>
      <c r="DOH4588" s="151"/>
      <c r="DOI4588" s="151"/>
      <c r="DOJ4588" s="151"/>
      <c r="DOK4588" s="151"/>
      <c r="DOL4588" s="151"/>
      <c r="DOM4588" s="151"/>
      <c r="DON4588" s="151"/>
      <c r="DOO4588" s="151"/>
      <c r="DOP4588" s="151"/>
      <c r="DOQ4588" s="151"/>
      <c r="DOR4588" s="151"/>
      <c r="DOS4588" s="151"/>
      <c r="DOT4588" s="151"/>
      <c r="DOU4588" s="151"/>
      <c r="DOV4588" s="151"/>
      <c r="DOW4588" s="151"/>
      <c r="DOX4588" s="151"/>
      <c r="DOY4588" s="151"/>
      <c r="DOZ4588" s="151"/>
      <c r="DPA4588" s="151"/>
      <c r="DPB4588" s="151"/>
      <c r="DPC4588" s="151"/>
      <c r="DPD4588" s="151"/>
      <c r="DPE4588" s="151"/>
      <c r="DPF4588" s="151"/>
      <c r="DPG4588" s="151"/>
      <c r="DPH4588" s="151"/>
      <c r="DPI4588" s="151"/>
      <c r="DPJ4588" s="151"/>
      <c r="DPK4588" s="151"/>
      <c r="DPL4588" s="151"/>
      <c r="DPM4588" s="151"/>
      <c r="DPN4588" s="151"/>
      <c r="DPO4588" s="151"/>
      <c r="DPP4588" s="151"/>
      <c r="DPQ4588" s="151"/>
      <c r="DPR4588" s="151"/>
      <c r="DPS4588" s="151"/>
      <c r="DPT4588" s="151"/>
      <c r="DPU4588" s="151"/>
      <c r="DPV4588" s="151"/>
      <c r="DPW4588" s="151"/>
      <c r="DPX4588" s="151"/>
      <c r="DPY4588" s="151"/>
      <c r="DPZ4588" s="151"/>
      <c r="DQA4588" s="151"/>
      <c r="DQB4588" s="151"/>
      <c r="DQC4588" s="151"/>
      <c r="DQD4588" s="151"/>
      <c r="DQE4588" s="151"/>
      <c r="DQF4588" s="151"/>
      <c r="DQG4588" s="151"/>
      <c r="DQH4588" s="151"/>
      <c r="DQI4588" s="151"/>
      <c r="DQJ4588" s="151"/>
      <c r="DQK4588" s="151"/>
      <c r="DQL4588" s="151"/>
      <c r="DQM4588" s="151"/>
      <c r="DQN4588" s="151"/>
      <c r="DQO4588" s="151"/>
      <c r="DQP4588" s="151"/>
      <c r="DQQ4588" s="151"/>
      <c r="DQR4588" s="151"/>
      <c r="DQS4588" s="151"/>
      <c r="DQT4588" s="151"/>
      <c r="DQU4588" s="151"/>
      <c r="DQV4588" s="151"/>
      <c r="DQW4588" s="151"/>
      <c r="DQX4588" s="151"/>
      <c r="DQY4588" s="151"/>
      <c r="DQZ4588" s="151"/>
      <c r="DRA4588" s="151"/>
      <c r="DRB4588" s="151"/>
      <c r="DRC4588" s="151"/>
      <c r="DRD4588" s="151"/>
      <c r="DRE4588" s="151"/>
      <c r="DRF4588" s="151"/>
      <c r="DRG4588" s="151"/>
      <c r="DRH4588" s="151"/>
      <c r="DRI4588" s="151"/>
      <c r="DRJ4588" s="151"/>
      <c r="DRK4588" s="151"/>
      <c r="DRL4588" s="151"/>
      <c r="DRM4588" s="151"/>
      <c r="DRN4588" s="151"/>
      <c r="DRO4588" s="151"/>
      <c r="DRP4588" s="151"/>
      <c r="DRQ4588" s="151"/>
      <c r="DRR4588" s="151"/>
      <c r="DRS4588" s="151"/>
      <c r="DRT4588" s="151"/>
      <c r="DRU4588" s="151"/>
      <c r="DRV4588" s="151"/>
      <c r="DRW4588" s="151"/>
      <c r="DRX4588" s="151"/>
      <c r="DRY4588" s="151"/>
      <c r="DRZ4588" s="151"/>
      <c r="DSA4588" s="151"/>
      <c r="DSB4588" s="151"/>
      <c r="DSC4588" s="151"/>
      <c r="DSD4588" s="151"/>
      <c r="DSE4588" s="151"/>
      <c r="DSF4588" s="151"/>
      <c r="DSG4588" s="151"/>
      <c r="DSH4588" s="151"/>
      <c r="DSI4588" s="151"/>
      <c r="DSJ4588" s="151"/>
      <c r="DSK4588" s="151"/>
      <c r="DSL4588" s="151"/>
      <c r="DSM4588" s="151"/>
      <c r="DSN4588" s="151"/>
      <c r="DSO4588" s="151"/>
      <c r="DSP4588" s="151"/>
      <c r="DSQ4588" s="151"/>
      <c r="DSR4588" s="151"/>
      <c r="DSS4588" s="151"/>
      <c r="DST4588" s="151"/>
      <c r="DSU4588" s="151"/>
      <c r="DSV4588" s="151"/>
      <c r="DSW4588" s="151"/>
      <c r="DSX4588" s="151"/>
      <c r="DSY4588" s="151"/>
      <c r="DSZ4588" s="151"/>
      <c r="DTA4588" s="151"/>
      <c r="DTB4588" s="151"/>
      <c r="DTC4588" s="151"/>
      <c r="DTD4588" s="151"/>
      <c r="DTE4588" s="151"/>
      <c r="DTF4588" s="151"/>
      <c r="DTG4588" s="151"/>
      <c r="DTH4588" s="151"/>
      <c r="DTI4588" s="151"/>
      <c r="DTJ4588" s="151"/>
      <c r="DTK4588" s="151"/>
      <c r="DTL4588" s="151"/>
      <c r="DTM4588" s="151"/>
      <c r="DTN4588" s="151"/>
      <c r="DTO4588" s="151"/>
      <c r="DTP4588" s="151"/>
      <c r="DTQ4588" s="151"/>
      <c r="DTR4588" s="151"/>
      <c r="DTS4588" s="151"/>
      <c r="DTT4588" s="151"/>
      <c r="DTU4588" s="151"/>
      <c r="DTV4588" s="151"/>
      <c r="DTW4588" s="151"/>
      <c r="DTX4588" s="151"/>
      <c r="DTY4588" s="151"/>
      <c r="DTZ4588" s="151"/>
      <c r="DUA4588" s="151"/>
      <c r="DUB4588" s="151"/>
      <c r="DUC4588" s="151"/>
      <c r="DUD4588" s="151"/>
      <c r="DUE4588" s="151"/>
      <c r="DUF4588" s="151"/>
      <c r="DUG4588" s="151"/>
      <c r="DUH4588" s="151"/>
      <c r="DUI4588" s="151"/>
      <c r="DUJ4588" s="151"/>
      <c r="DUK4588" s="151"/>
      <c r="DUL4588" s="151"/>
      <c r="DUM4588" s="151"/>
      <c r="DUN4588" s="151"/>
      <c r="DUO4588" s="151"/>
      <c r="DUP4588" s="151"/>
      <c r="DUQ4588" s="151"/>
      <c r="DUR4588" s="151"/>
      <c r="DUS4588" s="151"/>
      <c r="DUT4588" s="151"/>
      <c r="DUU4588" s="151"/>
      <c r="DUV4588" s="151"/>
      <c r="DUW4588" s="151"/>
      <c r="DUX4588" s="151"/>
      <c r="DUY4588" s="151"/>
      <c r="DUZ4588" s="151"/>
      <c r="DVA4588" s="151"/>
      <c r="DVB4588" s="151"/>
      <c r="DVC4588" s="151"/>
      <c r="DVD4588" s="151"/>
      <c r="DVE4588" s="151"/>
      <c r="DVF4588" s="151"/>
      <c r="DVG4588" s="151"/>
      <c r="DVH4588" s="151"/>
      <c r="DVI4588" s="151"/>
      <c r="DVJ4588" s="151"/>
      <c r="DVK4588" s="151"/>
      <c r="DVL4588" s="151"/>
      <c r="DVM4588" s="151"/>
      <c r="DVN4588" s="151"/>
      <c r="DVO4588" s="151"/>
      <c r="DVP4588" s="151"/>
      <c r="DVQ4588" s="151"/>
      <c r="DVR4588" s="151"/>
      <c r="DVS4588" s="151"/>
      <c r="DVT4588" s="151"/>
      <c r="DVU4588" s="151"/>
      <c r="DVV4588" s="151"/>
      <c r="DVW4588" s="151"/>
      <c r="DVX4588" s="151"/>
      <c r="DVY4588" s="151"/>
      <c r="DVZ4588" s="151"/>
      <c r="DWA4588" s="151"/>
      <c r="DWB4588" s="151"/>
      <c r="DWC4588" s="151"/>
      <c r="DWD4588" s="151"/>
      <c r="DWE4588" s="151"/>
      <c r="DWF4588" s="151"/>
      <c r="DWG4588" s="151"/>
      <c r="DWH4588" s="151"/>
      <c r="DWI4588" s="151"/>
      <c r="DWJ4588" s="151"/>
      <c r="DWK4588" s="151"/>
      <c r="DWL4588" s="151"/>
      <c r="DWM4588" s="151"/>
      <c r="DWN4588" s="151"/>
      <c r="DWO4588" s="151"/>
      <c r="DWP4588" s="151"/>
      <c r="DWQ4588" s="151"/>
      <c r="DWR4588" s="151"/>
      <c r="DWS4588" s="151"/>
      <c r="DWT4588" s="151"/>
      <c r="DWU4588" s="151"/>
      <c r="DWV4588" s="151"/>
      <c r="DWW4588" s="151"/>
      <c r="DWX4588" s="151"/>
      <c r="DWY4588" s="151"/>
      <c r="DWZ4588" s="151"/>
      <c r="DXA4588" s="151"/>
      <c r="DXB4588" s="151"/>
      <c r="DXC4588" s="151"/>
      <c r="DXD4588" s="151"/>
      <c r="DXE4588" s="151"/>
      <c r="DXF4588" s="151"/>
      <c r="DXG4588" s="151"/>
      <c r="DXH4588" s="151"/>
      <c r="DXI4588" s="151"/>
      <c r="DXJ4588" s="151"/>
      <c r="DXK4588" s="151"/>
      <c r="DXL4588" s="151"/>
      <c r="DXM4588" s="151"/>
      <c r="DXN4588" s="151"/>
      <c r="DXO4588" s="151"/>
      <c r="DXP4588" s="151"/>
      <c r="DXQ4588" s="151"/>
      <c r="DXR4588" s="151"/>
      <c r="DXS4588" s="151"/>
      <c r="DXT4588" s="151"/>
      <c r="DXU4588" s="151"/>
      <c r="DXV4588" s="151"/>
      <c r="DXW4588" s="151"/>
      <c r="DXX4588" s="151"/>
      <c r="DXY4588" s="151"/>
      <c r="DXZ4588" s="151"/>
      <c r="DYA4588" s="151"/>
      <c r="DYB4588" s="151"/>
      <c r="DYC4588" s="151"/>
      <c r="DYD4588" s="151"/>
      <c r="DYE4588" s="151"/>
      <c r="DYF4588" s="151"/>
      <c r="DYG4588" s="151"/>
      <c r="DYH4588" s="151"/>
      <c r="DYI4588" s="151"/>
      <c r="DYJ4588" s="151"/>
      <c r="DYK4588" s="151"/>
      <c r="DYL4588" s="151"/>
      <c r="DYM4588" s="151"/>
      <c r="DYN4588" s="151"/>
      <c r="DYO4588" s="151"/>
      <c r="DYP4588" s="151"/>
      <c r="DYQ4588" s="151"/>
      <c r="DYR4588" s="151"/>
      <c r="DYS4588" s="151"/>
      <c r="DYT4588" s="151"/>
      <c r="DYU4588" s="151"/>
      <c r="DYV4588" s="151"/>
      <c r="DYW4588" s="151"/>
      <c r="DYX4588" s="151"/>
      <c r="DYY4588" s="151"/>
      <c r="DYZ4588" s="151"/>
      <c r="DZA4588" s="151"/>
      <c r="DZB4588" s="151"/>
      <c r="DZC4588" s="151"/>
      <c r="DZD4588" s="151"/>
      <c r="DZE4588" s="151"/>
      <c r="DZF4588" s="151"/>
      <c r="DZG4588" s="151"/>
      <c r="DZH4588" s="151"/>
      <c r="DZI4588" s="151"/>
      <c r="DZJ4588" s="151"/>
      <c r="DZK4588" s="151"/>
      <c r="DZL4588" s="151"/>
      <c r="DZM4588" s="151"/>
      <c r="DZN4588" s="151"/>
      <c r="DZO4588" s="151"/>
      <c r="DZP4588" s="151"/>
      <c r="DZQ4588" s="151"/>
      <c r="DZR4588" s="151"/>
      <c r="DZS4588" s="151"/>
      <c r="DZT4588" s="151"/>
      <c r="DZU4588" s="151"/>
      <c r="DZV4588" s="151"/>
      <c r="DZW4588" s="151"/>
      <c r="DZX4588" s="151"/>
      <c r="DZY4588" s="151"/>
      <c r="DZZ4588" s="151"/>
      <c r="EAA4588" s="151"/>
      <c r="EAB4588" s="151"/>
      <c r="EAC4588" s="151"/>
      <c r="EAD4588" s="151"/>
      <c r="EAE4588" s="151"/>
      <c r="EAF4588" s="151"/>
      <c r="EAG4588" s="151"/>
      <c r="EAH4588" s="151"/>
      <c r="EAI4588" s="151"/>
      <c r="EAJ4588" s="151"/>
      <c r="EAK4588" s="151"/>
      <c r="EAL4588" s="151"/>
      <c r="EAM4588" s="151"/>
      <c r="EAN4588" s="151"/>
      <c r="EAO4588" s="151"/>
      <c r="EAP4588" s="151"/>
      <c r="EAQ4588" s="151"/>
      <c r="EAR4588" s="151"/>
      <c r="EAS4588" s="151"/>
      <c r="EAT4588" s="151"/>
      <c r="EAU4588" s="151"/>
      <c r="EAV4588" s="151"/>
      <c r="EAW4588" s="151"/>
      <c r="EAX4588" s="151"/>
      <c r="EAY4588" s="151"/>
      <c r="EAZ4588" s="151"/>
      <c r="EBA4588" s="151"/>
      <c r="EBB4588" s="151"/>
      <c r="EBC4588" s="151"/>
      <c r="EBD4588" s="151"/>
      <c r="EBE4588" s="151"/>
      <c r="EBF4588" s="151"/>
      <c r="EBG4588" s="151"/>
      <c r="EBH4588" s="151"/>
      <c r="EBI4588" s="151"/>
      <c r="EBJ4588" s="151"/>
      <c r="EBK4588" s="151"/>
      <c r="EBL4588" s="151"/>
      <c r="EBM4588" s="151"/>
      <c r="EBN4588" s="151"/>
      <c r="EBO4588" s="151"/>
      <c r="EBP4588" s="151"/>
      <c r="EBQ4588" s="151"/>
      <c r="EBR4588" s="151"/>
      <c r="EBS4588" s="151"/>
      <c r="EBT4588" s="151"/>
      <c r="EBU4588" s="151"/>
      <c r="EBV4588" s="151"/>
      <c r="EBW4588" s="151"/>
      <c r="EBX4588" s="151"/>
      <c r="EBY4588" s="151"/>
      <c r="EBZ4588" s="151"/>
      <c r="ECA4588" s="151"/>
      <c r="ECB4588" s="151"/>
      <c r="ECC4588" s="151"/>
      <c r="ECD4588" s="151"/>
      <c r="ECE4588" s="151"/>
      <c r="ECF4588" s="151"/>
      <c r="ECG4588" s="151"/>
      <c r="ECH4588" s="151"/>
      <c r="ECI4588" s="151"/>
      <c r="ECJ4588" s="151"/>
      <c r="ECK4588" s="151"/>
      <c r="ECL4588" s="151"/>
      <c r="ECM4588" s="151"/>
      <c r="ECN4588" s="151"/>
      <c r="ECO4588" s="151"/>
      <c r="ECP4588" s="151"/>
      <c r="ECQ4588" s="151"/>
      <c r="ECR4588" s="151"/>
      <c r="ECS4588" s="151"/>
      <c r="ECT4588" s="151"/>
      <c r="ECU4588" s="151"/>
      <c r="ECV4588" s="151"/>
      <c r="ECW4588" s="151"/>
      <c r="ECX4588" s="151"/>
      <c r="ECY4588" s="151"/>
      <c r="ECZ4588" s="151"/>
      <c r="EDA4588" s="151"/>
      <c r="EDB4588" s="151"/>
      <c r="EDC4588" s="151"/>
      <c r="EDD4588" s="151"/>
      <c r="EDE4588" s="151"/>
      <c r="EDF4588" s="151"/>
      <c r="EDG4588" s="151"/>
      <c r="EDH4588" s="151"/>
      <c r="EDI4588" s="151"/>
      <c r="EDJ4588" s="151"/>
      <c r="EDK4588" s="151"/>
      <c r="EDL4588" s="151"/>
      <c r="EDM4588" s="151"/>
      <c r="EDN4588" s="151"/>
      <c r="EDO4588" s="151"/>
      <c r="EDP4588" s="151"/>
      <c r="EDQ4588" s="151"/>
      <c r="EDR4588" s="151"/>
      <c r="EDS4588" s="151"/>
      <c r="EDT4588" s="151"/>
      <c r="EDU4588" s="151"/>
      <c r="EDV4588" s="151"/>
      <c r="EDW4588" s="151"/>
      <c r="EDX4588" s="151"/>
      <c r="EDY4588" s="151"/>
      <c r="EDZ4588" s="151"/>
      <c r="EEA4588" s="151"/>
      <c r="EEB4588" s="151"/>
      <c r="EEC4588" s="151"/>
      <c r="EED4588" s="151"/>
      <c r="EEE4588" s="151"/>
      <c r="EEF4588" s="151"/>
      <c r="EEG4588" s="151"/>
      <c r="EEH4588" s="151"/>
      <c r="EEI4588" s="151"/>
      <c r="EEJ4588" s="151"/>
      <c r="EEK4588" s="151"/>
      <c r="EEL4588" s="151"/>
      <c r="EEM4588" s="151"/>
      <c r="EEN4588" s="151"/>
      <c r="EEO4588" s="151"/>
      <c r="EEP4588" s="151"/>
      <c r="EEQ4588" s="151"/>
      <c r="EER4588" s="151"/>
      <c r="EES4588" s="151"/>
      <c r="EET4588" s="151"/>
      <c r="EEU4588" s="151"/>
      <c r="EEV4588" s="151"/>
      <c r="EEW4588" s="151"/>
      <c r="EEX4588" s="151"/>
      <c r="EEY4588" s="151"/>
      <c r="EEZ4588" s="151"/>
      <c r="EFA4588" s="151"/>
      <c r="EFB4588" s="151"/>
      <c r="EFC4588" s="151"/>
      <c r="EFD4588" s="151"/>
      <c r="EFE4588" s="151"/>
      <c r="EFF4588" s="151"/>
      <c r="EFG4588" s="151"/>
      <c r="EFH4588" s="151"/>
      <c r="EFI4588" s="151"/>
      <c r="EFJ4588" s="151"/>
      <c r="EFK4588" s="151"/>
      <c r="EFL4588" s="151"/>
      <c r="EFM4588" s="151"/>
      <c r="EFN4588" s="151"/>
      <c r="EFO4588" s="151"/>
      <c r="EFP4588" s="151"/>
      <c r="EFQ4588" s="151"/>
      <c r="EFR4588" s="151"/>
      <c r="EFS4588" s="151"/>
      <c r="EFT4588" s="151"/>
      <c r="EFU4588" s="151"/>
      <c r="EFV4588" s="151"/>
      <c r="EFW4588" s="151"/>
      <c r="EFX4588" s="151"/>
      <c r="EFY4588" s="151"/>
      <c r="EFZ4588" s="151"/>
      <c r="EGA4588" s="151"/>
      <c r="EGB4588" s="151"/>
      <c r="EGC4588" s="151"/>
      <c r="EGD4588" s="151"/>
      <c r="EGE4588" s="151"/>
      <c r="EGF4588" s="151"/>
      <c r="EGG4588" s="151"/>
      <c r="EGH4588" s="151"/>
      <c r="EGI4588" s="151"/>
      <c r="EGJ4588" s="151"/>
      <c r="EGK4588" s="151"/>
      <c r="EGL4588" s="151"/>
      <c r="EGM4588" s="151"/>
      <c r="EGN4588" s="151"/>
      <c r="EGO4588" s="151"/>
      <c r="EGP4588" s="151"/>
      <c r="EGQ4588" s="151"/>
      <c r="EGR4588" s="151"/>
      <c r="EGS4588" s="151"/>
      <c r="EGT4588" s="151"/>
      <c r="EGU4588" s="151"/>
      <c r="EGV4588" s="151"/>
      <c r="EGW4588" s="151"/>
      <c r="EGX4588" s="151"/>
      <c r="EGY4588" s="151"/>
      <c r="EGZ4588" s="151"/>
      <c r="EHA4588" s="151"/>
      <c r="EHB4588" s="151"/>
      <c r="EHC4588" s="151"/>
      <c r="EHD4588" s="151"/>
      <c r="EHE4588" s="151"/>
      <c r="EHF4588" s="151"/>
      <c r="EHG4588" s="151"/>
      <c r="EHH4588" s="151"/>
      <c r="EHI4588" s="151"/>
      <c r="EHJ4588" s="151"/>
      <c r="EHK4588" s="151"/>
      <c r="EHL4588" s="151"/>
      <c r="EHM4588" s="151"/>
      <c r="EHN4588" s="151"/>
      <c r="EHO4588" s="151"/>
      <c r="EHP4588" s="151"/>
      <c r="EHQ4588" s="151"/>
      <c r="EHR4588" s="151"/>
      <c r="EHS4588" s="151"/>
      <c r="EHT4588" s="151"/>
      <c r="EHU4588" s="151"/>
      <c r="EHV4588" s="151"/>
      <c r="EHW4588" s="151"/>
      <c r="EHX4588" s="151"/>
      <c r="EHY4588" s="151"/>
      <c r="EHZ4588" s="151"/>
      <c r="EIA4588" s="151"/>
      <c r="EIB4588" s="151"/>
      <c r="EIC4588" s="151"/>
      <c r="EID4588" s="151"/>
      <c r="EIE4588" s="151"/>
      <c r="EIF4588" s="151"/>
      <c r="EIG4588" s="151"/>
      <c r="EIH4588" s="151"/>
      <c r="EII4588" s="151"/>
      <c r="EIJ4588" s="151"/>
      <c r="EIK4588" s="151"/>
      <c r="EIL4588" s="151"/>
      <c r="EIM4588" s="151"/>
      <c r="EIN4588" s="151"/>
      <c r="EIO4588" s="151"/>
      <c r="EIP4588" s="151"/>
      <c r="EIQ4588" s="151"/>
      <c r="EIR4588" s="151"/>
      <c r="EIS4588" s="151"/>
      <c r="EIT4588" s="151"/>
      <c r="EIU4588" s="151"/>
      <c r="EIV4588" s="151"/>
      <c r="EIW4588" s="151"/>
      <c r="EIX4588" s="151"/>
      <c r="EIY4588" s="151"/>
      <c r="EIZ4588" s="151"/>
      <c r="EJA4588" s="151"/>
      <c r="EJB4588" s="151"/>
      <c r="EJC4588" s="151"/>
      <c r="EJD4588" s="151"/>
      <c r="EJE4588" s="151"/>
      <c r="EJF4588" s="151"/>
      <c r="EJG4588" s="151"/>
      <c r="EJH4588" s="151"/>
      <c r="EJI4588" s="151"/>
      <c r="EJJ4588" s="151"/>
      <c r="EJK4588" s="151"/>
      <c r="EJL4588" s="151"/>
      <c r="EJM4588" s="151"/>
      <c r="EJN4588" s="151"/>
      <c r="EJO4588" s="151"/>
      <c r="EJP4588" s="151"/>
      <c r="EJQ4588" s="151"/>
      <c r="EJR4588" s="151"/>
      <c r="EJS4588" s="151"/>
      <c r="EJT4588" s="151"/>
      <c r="EJU4588" s="151"/>
      <c r="EJV4588" s="151"/>
      <c r="EJW4588" s="151"/>
      <c r="EJX4588" s="151"/>
      <c r="EJY4588" s="151"/>
      <c r="EJZ4588" s="151"/>
      <c r="EKA4588" s="151"/>
      <c r="EKB4588" s="151"/>
      <c r="EKC4588" s="151"/>
      <c r="EKD4588" s="151"/>
      <c r="EKE4588" s="151"/>
      <c r="EKF4588" s="151"/>
      <c r="EKG4588" s="151"/>
      <c r="EKH4588" s="151"/>
      <c r="EKI4588" s="151"/>
      <c r="EKJ4588" s="151"/>
      <c r="EKK4588" s="151"/>
      <c r="EKL4588" s="151"/>
      <c r="EKM4588" s="151"/>
      <c r="EKN4588" s="151"/>
      <c r="EKO4588" s="151"/>
      <c r="EKP4588" s="151"/>
      <c r="EKQ4588" s="151"/>
      <c r="EKR4588" s="151"/>
      <c r="EKS4588" s="151"/>
      <c r="EKT4588" s="151"/>
      <c r="EKU4588" s="151"/>
      <c r="EKV4588" s="151"/>
      <c r="EKW4588" s="151"/>
      <c r="EKX4588" s="151"/>
      <c r="EKY4588" s="151"/>
      <c r="EKZ4588" s="151"/>
      <c r="ELA4588" s="151"/>
      <c r="ELB4588" s="151"/>
      <c r="ELC4588" s="151"/>
      <c r="ELD4588" s="151"/>
      <c r="ELE4588" s="151"/>
      <c r="ELF4588" s="151"/>
      <c r="ELG4588" s="151"/>
      <c r="ELH4588" s="151"/>
      <c r="ELI4588" s="151"/>
      <c r="ELJ4588" s="151"/>
      <c r="ELK4588" s="151"/>
      <c r="ELL4588" s="151"/>
      <c r="ELM4588" s="151"/>
      <c r="ELN4588" s="151"/>
      <c r="ELO4588" s="151"/>
      <c r="ELP4588" s="151"/>
      <c r="ELQ4588" s="151"/>
      <c r="ELR4588" s="151"/>
      <c r="ELS4588" s="151"/>
      <c r="ELT4588" s="151"/>
      <c r="ELU4588" s="151"/>
      <c r="ELV4588" s="151"/>
      <c r="ELW4588" s="151"/>
      <c r="ELX4588" s="151"/>
      <c r="ELY4588" s="151"/>
      <c r="ELZ4588" s="151"/>
      <c r="EMA4588" s="151"/>
      <c r="EMB4588" s="151"/>
      <c r="EMC4588" s="151"/>
      <c r="EMD4588" s="151"/>
      <c r="EME4588" s="151"/>
      <c r="EMF4588" s="151"/>
      <c r="EMG4588" s="151"/>
      <c r="EMH4588" s="151"/>
      <c r="EMI4588" s="151"/>
      <c r="EMJ4588" s="151"/>
      <c r="EMK4588" s="151"/>
      <c r="EML4588" s="151"/>
      <c r="EMM4588" s="151"/>
      <c r="EMN4588" s="151"/>
      <c r="EMO4588" s="151"/>
      <c r="EMP4588" s="151"/>
      <c r="EMQ4588" s="151"/>
      <c r="EMR4588" s="151"/>
      <c r="EMS4588" s="151"/>
      <c r="EMT4588" s="151"/>
      <c r="EMU4588" s="151"/>
      <c r="EMV4588" s="151"/>
      <c r="EMW4588" s="151"/>
      <c r="EMX4588" s="151"/>
      <c r="EMY4588" s="151"/>
      <c r="EMZ4588" s="151"/>
      <c r="ENA4588" s="151"/>
      <c r="ENB4588" s="151"/>
      <c r="ENC4588" s="151"/>
      <c r="END4588" s="151"/>
      <c r="ENE4588" s="151"/>
      <c r="ENF4588" s="151"/>
      <c r="ENG4588" s="151"/>
      <c r="ENH4588" s="151"/>
      <c r="ENI4588" s="151"/>
      <c r="ENJ4588" s="151"/>
      <c r="ENK4588" s="151"/>
      <c r="ENL4588" s="151"/>
      <c r="ENM4588" s="151"/>
      <c r="ENN4588" s="151"/>
      <c r="ENO4588" s="151"/>
      <c r="ENP4588" s="151"/>
      <c r="ENQ4588" s="151"/>
      <c r="ENR4588" s="151"/>
      <c r="ENS4588" s="151"/>
      <c r="ENT4588" s="151"/>
      <c r="ENU4588" s="151"/>
      <c r="ENV4588" s="151"/>
      <c r="ENW4588" s="151"/>
      <c r="ENX4588" s="151"/>
      <c r="ENY4588" s="151"/>
      <c r="ENZ4588" s="151"/>
      <c r="EOA4588" s="151"/>
      <c r="EOB4588" s="151"/>
      <c r="EOC4588" s="151"/>
      <c r="EOD4588" s="151"/>
      <c r="EOE4588" s="151"/>
      <c r="EOF4588" s="151"/>
      <c r="EOG4588" s="151"/>
      <c r="EOH4588" s="151"/>
      <c r="EOI4588" s="151"/>
      <c r="EOJ4588" s="151"/>
      <c r="EOK4588" s="151"/>
      <c r="EOL4588" s="151"/>
      <c r="EOM4588" s="151"/>
      <c r="EON4588" s="151"/>
      <c r="EOO4588" s="151"/>
      <c r="EOP4588" s="151"/>
      <c r="EOQ4588" s="151"/>
      <c r="EOR4588" s="151"/>
      <c r="EOS4588" s="151"/>
      <c r="EOT4588" s="151"/>
      <c r="EOU4588" s="151"/>
      <c r="EOV4588" s="151"/>
      <c r="EOW4588" s="151"/>
      <c r="EOX4588" s="151"/>
      <c r="EOY4588" s="151"/>
      <c r="EOZ4588" s="151"/>
      <c r="EPA4588" s="151"/>
      <c r="EPB4588" s="151"/>
      <c r="EPC4588" s="151"/>
      <c r="EPD4588" s="151"/>
      <c r="EPE4588" s="151"/>
      <c r="EPF4588" s="151"/>
      <c r="EPG4588" s="151"/>
      <c r="EPH4588" s="151"/>
      <c r="EPI4588" s="151"/>
      <c r="EPJ4588" s="151"/>
      <c r="EPK4588" s="151"/>
      <c r="EPL4588" s="151"/>
      <c r="EPM4588" s="151"/>
      <c r="EPN4588" s="151"/>
      <c r="EPO4588" s="151"/>
      <c r="EPP4588" s="151"/>
      <c r="EPQ4588" s="151"/>
      <c r="EPR4588" s="151"/>
      <c r="EPS4588" s="151"/>
      <c r="EPT4588" s="151"/>
      <c r="EPU4588" s="151"/>
      <c r="EPV4588" s="151"/>
      <c r="EPW4588" s="151"/>
      <c r="EPX4588" s="151"/>
      <c r="EPY4588" s="151"/>
      <c r="EPZ4588" s="151"/>
      <c r="EQA4588" s="151"/>
      <c r="EQB4588" s="151"/>
      <c r="EQC4588" s="151"/>
      <c r="EQD4588" s="151"/>
      <c r="EQE4588" s="151"/>
      <c r="EQF4588" s="151"/>
      <c r="EQG4588" s="151"/>
      <c r="EQH4588" s="151"/>
      <c r="EQI4588" s="151"/>
      <c r="EQJ4588" s="151"/>
      <c r="EQK4588" s="151"/>
      <c r="EQL4588" s="151"/>
      <c r="EQM4588" s="151"/>
      <c r="EQN4588" s="151"/>
      <c r="EQO4588" s="151"/>
      <c r="EQP4588" s="151"/>
      <c r="EQQ4588" s="151"/>
      <c r="EQR4588" s="151"/>
      <c r="EQS4588" s="151"/>
      <c r="EQT4588" s="151"/>
      <c r="EQU4588" s="151"/>
      <c r="EQV4588" s="151"/>
      <c r="EQW4588" s="151"/>
      <c r="EQX4588" s="151"/>
      <c r="EQY4588" s="151"/>
      <c r="EQZ4588" s="151"/>
      <c r="ERA4588" s="151"/>
      <c r="ERB4588" s="151"/>
      <c r="ERC4588" s="151"/>
      <c r="ERD4588" s="151"/>
      <c r="ERE4588" s="151"/>
      <c r="ERF4588" s="151"/>
      <c r="ERG4588" s="151"/>
      <c r="ERH4588" s="151"/>
      <c r="ERI4588" s="151"/>
      <c r="ERJ4588" s="151"/>
      <c r="ERK4588" s="151"/>
      <c r="ERL4588" s="151"/>
      <c r="ERM4588" s="151"/>
      <c r="ERN4588" s="151"/>
      <c r="ERO4588" s="151"/>
      <c r="ERP4588" s="151"/>
      <c r="ERQ4588" s="151"/>
      <c r="ERR4588" s="151"/>
      <c r="ERS4588" s="151"/>
      <c r="ERT4588" s="151"/>
      <c r="ERU4588" s="151"/>
      <c r="ERV4588" s="151"/>
      <c r="ERW4588" s="151"/>
      <c r="ERX4588" s="151"/>
      <c r="ERY4588" s="151"/>
      <c r="ERZ4588" s="151"/>
      <c r="ESA4588" s="151"/>
      <c r="ESB4588" s="151"/>
      <c r="ESC4588" s="151"/>
      <c r="ESD4588" s="151"/>
      <c r="ESE4588" s="151"/>
      <c r="ESF4588" s="151"/>
      <c r="ESG4588" s="151"/>
      <c r="ESH4588" s="151"/>
      <c r="ESI4588" s="151"/>
      <c r="ESJ4588" s="151"/>
      <c r="ESK4588" s="151"/>
      <c r="ESL4588" s="151"/>
      <c r="ESM4588" s="151"/>
      <c r="ESN4588" s="151"/>
      <c r="ESO4588" s="151"/>
      <c r="ESP4588" s="151"/>
      <c r="ESQ4588" s="151"/>
      <c r="ESR4588" s="151"/>
      <c r="ESS4588" s="151"/>
      <c r="EST4588" s="151"/>
      <c r="ESU4588" s="151"/>
      <c r="ESV4588" s="151"/>
      <c r="ESW4588" s="151"/>
      <c r="ESX4588" s="151"/>
      <c r="ESY4588" s="151"/>
      <c r="ESZ4588" s="151"/>
      <c r="ETA4588" s="151"/>
      <c r="ETB4588" s="151"/>
      <c r="ETC4588" s="151"/>
      <c r="ETD4588" s="151"/>
      <c r="ETE4588" s="151"/>
      <c r="ETF4588" s="151"/>
      <c r="ETG4588" s="151"/>
      <c r="ETH4588" s="151"/>
      <c r="ETI4588" s="151"/>
      <c r="ETJ4588" s="151"/>
      <c r="ETK4588" s="151"/>
      <c r="ETL4588" s="151"/>
      <c r="ETM4588" s="151"/>
      <c r="ETN4588" s="151"/>
      <c r="ETO4588" s="151"/>
      <c r="ETP4588" s="151"/>
      <c r="ETQ4588" s="151"/>
      <c r="ETR4588" s="151"/>
      <c r="ETS4588" s="151"/>
      <c r="ETT4588" s="151"/>
      <c r="ETU4588" s="151"/>
      <c r="ETV4588" s="151"/>
      <c r="ETW4588" s="151"/>
      <c r="ETX4588" s="151"/>
      <c r="ETY4588" s="151"/>
      <c r="ETZ4588" s="151"/>
      <c r="EUA4588" s="151"/>
      <c r="EUB4588" s="151"/>
      <c r="EUC4588" s="151"/>
      <c r="EUD4588" s="151"/>
      <c r="EUE4588" s="151"/>
      <c r="EUF4588" s="151"/>
      <c r="EUG4588" s="151"/>
      <c r="EUH4588" s="151"/>
      <c r="EUI4588" s="151"/>
      <c r="EUJ4588" s="151"/>
      <c r="EUK4588" s="151"/>
      <c r="EUL4588" s="151"/>
      <c r="EUM4588" s="151"/>
      <c r="EUN4588" s="151"/>
      <c r="EUO4588" s="151"/>
      <c r="EUP4588" s="151"/>
      <c r="EUQ4588" s="151"/>
      <c r="EUR4588" s="151"/>
      <c r="EUS4588" s="151"/>
      <c r="EUT4588" s="151"/>
      <c r="EUU4588" s="151"/>
      <c r="EUV4588" s="151"/>
      <c r="EUW4588" s="151"/>
      <c r="EUX4588" s="151"/>
      <c r="EUY4588" s="151"/>
      <c r="EUZ4588" s="151"/>
      <c r="EVA4588" s="151"/>
      <c r="EVB4588" s="151"/>
      <c r="EVC4588" s="151"/>
      <c r="EVD4588" s="151"/>
      <c r="EVE4588" s="151"/>
      <c r="EVF4588" s="151"/>
      <c r="EVG4588" s="151"/>
      <c r="EVH4588" s="151"/>
      <c r="EVI4588" s="151"/>
      <c r="EVJ4588" s="151"/>
      <c r="EVK4588" s="151"/>
      <c r="EVL4588" s="151"/>
      <c r="EVM4588" s="151"/>
      <c r="EVN4588" s="151"/>
      <c r="EVO4588" s="151"/>
      <c r="EVP4588" s="151"/>
      <c r="EVQ4588" s="151"/>
      <c r="EVR4588" s="151"/>
      <c r="EVS4588" s="151"/>
      <c r="EVT4588" s="151"/>
      <c r="EVU4588" s="151"/>
      <c r="EVV4588" s="151"/>
      <c r="EVW4588" s="151"/>
      <c r="EVX4588" s="151"/>
      <c r="EVY4588" s="151"/>
      <c r="EVZ4588" s="151"/>
      <c r="EWA4588" s="151"/>
      <c r="EWB4588" s="151"/>
      <c r="EWC4588" s="151"/>
      <c r="EWD4588" s="151"/>
      <c r="EWE4588" s="151"/>
      <c r="EWF4588" s="151"/>
      <c r="EWG4588" s="151"/>
      <c r="EWH4588" s="151"/>
      <c r="EWI4588" s="151"/>
      <c r="EWJ4588" s="151"/>
      <c r="EWK4588" s="151"/>
      <c r="EWL4588" s="151"/>
      <c r="EWM4588" s="151"/>
      <c r="EWN4588" s="151"/>
      <c r="EWO4588" s="151"/>
      <c r="EWP4588" s="151"/>
      <c r="EWQ4588" s="151"/>
      <c r="EWR4588" s="151"/>
      <c r="EWS4588" s="151"/>
      <c r="EWT4588" s="151"/>
      <c r="EWU4588" s="151"/>
      <c r="EWV4588" s="151"/>
      <c r="EWW4588" s="151"/>
      <c r="EWX4588" s="151"/>
      <c r="EWY4588" s="151"/>
      <c r="EWZ4588" s="151"/>
      <c r="EXA4588" s="151"/>
      <c r="EXB4588" s="151"/>
      <c r="EXC4588" s="151"/>
      <c r="EXD4588" s="151"/>
      <c r="EXE4588" s="151"/>
      <c r="EXF4588" s="151"/>
      <c r="EXG4588" s="151"/>
      <c r="EXH4588" s="151"/>
      <c r="EXI4588" s="151"/>
      <c r="EXJ4588" s="151"/>
      <c r="EXK4588" s="151"/>
      <c r="EXL4588" s="151"/>
      <c r="EXM4588" s="151"/>
      <c r="EXN4588" s="151"/>
      <c r="EXO4588" s="151"/>
      <c r="EXP4588" s="151"/>
      <c r="EXQ4588" s="151"/>
      <c r="EXR4588" s="151"/>
      <c r="EXS4588" s="151"/>
      <c r="EXT4588" s="151"/>
      <c r="EXU4588" s="151"/>
      <c r="EXV4588" s="151"/>
      <c r="EXW4588" s="151"/>
      <c r="EXX4588" s="151"/>
      <c r="EXY4588" s="151"/>
      <c r="EXZ4588" s="151"/>
      <c r="EYA4588" s="151"/>
      <c r="EYB4588" s="151"/>
      <c r="EYC4588" s="151"/>
      <c r="EYD4588" s="151"/>
      <c r="EYE4588" s="151"/>
      <c r="EYF4588" s="151"/>
      <c r="EYG4588" s="151"/>
      <c r="EYH4588" s="151"/>
      <c r="EYI4588" s="151"/>
      <c r="EYJ4588" s="151"/>
      <c r="EYK4588" s="151"/>
      <c r="EYL4588" s="151"/>
      <c r="EYM4588" s="151"/>
      <c r="EYN4588" s="151"/>
      <c r="EYO4588" s="151"/>
      <c r="EYP4588" s="151"/>
      <c r="EYQ4588" s="151"/>
      <c r="EYR4588" s="151"/>
      <c r="EYS4588" s="151"/>
      <c r="EYT4588" s="151"/>
      <c r="EYU4588" s="151"/>
      <c r="EYV4588" s="151"/>
      <c r="EYW4588" s="151"/>
      <c r="EYX4588" s="151"/>
      <c r="EYY4588" s="151"/>
      <c r="EYZ4588" s="151"/>
      <c r="EZA4588" s="151"/>
      <c r="EZB4588" s="151"/>
      <c r="EZC4588" s="151"/>
      <c r="EZD4588" s="151"/>
      <c r="EZE4588" s="151"/>
      <c r="EZF4588" s="151"/>
      <c r="EZG4588" s="151"/>
      <c r="EZH4588" s="151"/>
      <c r="EZI4588" s="151"/>
      <c r="EZJ4588" s="151"/>
      <c r="EZK4588" s="151"/>
      <c r="EZL4588" s="151"/>
      <c r="EZM4588" s="151"/>
      <c r="EZN4588" s="151"/>
      <c r="EZO4588" s="151"/>
      <c r="EZP4588" s="151"/>
      <c r="EZQ4588" s="151"/>
      <c r="EZR4588" s="151"/>
      <c r="EZS4588" s="151"/>
      <c r="EZT4588" s="151"/>
      <c r="EZU4588" s="151"/>
      <c r="EZV4588" s="151"/>
      <c r="EZW4588" s="151"/>
      <c r="EZX4588" s="151"/>
      <c r="EZY4588" s="151"/>
      <c r="EZZ4588" s="151"/>
      <c r="FAA4588" s="151"/>
      <c r="FAB4588" s="151"/>
      <c r="FAC4588" s="151"/>
      <c r="FAD4588" s="151"/>
      <c r="FAE4588" s="151"/>
      <c r="FAF4588" s="151"/>
      <c r="FAG4588" s="151"/>
      <c r="FAH4588" s="151"/>
      <c r="FAI4588" s="151"/>
      <c r="FAJ4588" s="151"/>
      <c r="FAK4588" s="151"/>
      <c r="FAL4588" s="151"/>
      <c r="FAM4588" s="151"/>
      <c r="FAN4588" s="151"/>
      <c r="FAO4588" s="151"/>
      <c r="FAP4588" s="151"/>
      <c r="FAQ4588" s="151"/>
      <c r="FAR4588" s="151"/>
      <c r="FAS4588" s="151"/>
      <c r="FAT4588" s="151"/>
      <c r="FAU4588" s="151"/>
      <c r="FAV4588" s="151"/>
      <c r="FAW4588" s="151"/>
      <c r="FAX4588" s="151"/>
      <c r="FAY4588" s="151"/>
      <c r="FAZ4588" s="151"/>
      <c r="FBA4588" s="151"/>
      <c r="FBB4588" s="151"/>
      <c r="FBC4588" s="151"/>
      <c r="FBD4588" s="151"/>
      <c r="FBE4588" s="151"/>
      <c r="FBF4588" s="151"/>
      <c r="FBG4588" s="151"/>
      <c r="FBH4588" s="151"/>
      <c r="FBI4588" s="151"/>
      <c r="FBJ4588" s="151"/>
      <c r="FBK4588" s="151"/>
      <c r="FBL4588" s="151"/>
      <c r="FBM4588" s="151"/>
      <c r="FBN4588" s="151"/>
      <c r="FBO4588" s="151"/>
      <c r="FBP4588" s="151"/>
      <c r="FBQ4588" s="151"/>
      <c r="FBR4588" s="151"/>
      <c r="FBS4588" s="151"/>
      <c r="FBT4588" s="151"/>
      <c r="FBU4588" s="151"/>
      <c r="FBV4588" s="151"/>
      <c r="FBW4588" s="151"/>
      <c r="FBX4588" s="151"/>
      <c r="FBY4588" s="151"/>
      <c r="FBZ4588" s="151"/>
      <c r="FCA4588" s="151"/>
      <c r="FCB4588" s="151"/>
      <c r="FCC4588" s="151"/>
      <c r="FCD4588" s="151"/>
      <c r="FCE4588" s="151"/>
      <c r="FCF4588" s="151"/>
      <c r="FCG4588" s="151"/>
      <c r="FCH4588" s="151"/>
      <c r="FCI4588" s="151"/>
      <c r="FCJ4588" s="151"/>
      <c r="FCK4588" s="151"/>
      <c r="FCL4588" s="151"/>
      <c r="FCM4588" s="151"/>
      <c r="FCN4588" s="151"/>
      <c r="FCO4588" s="151"/>
      <c r="FCP4588" s="151"/>
      <c r="FCQ4588" s="151"/>
      <c r="FCR4588" s="151"/>
      <c r="FCS4588" s="151"/>
      <c r="FCT4588" s="151"/>
      <c r="FCU4588" s="151"/>
      <c r="FCV4588" s="151"/>
      <c r="FCW4588" s="151"/>
      <c r="FCX4588" s="151"/>
      <c r="FCY4588" s="151"/>
      <c r="FCZ4588" s="151"/>
      <c r="FDA4588" s="151"/>
      <c r="FDB4588" s="151"/>
      <c r="FDC4588" s="151"/>
      <c r="FDD4588" s="151"/>
      <c r="FDE4588" s="151"/>
      <c r="FDF4588" s="151"/>
      <c r="FDG4588" s="151"/>
      <c r="FDH4588" s="151"/>
      <c r="FDI4588" s="151"/>
      <c r="FDJ4588" s="151"/>
      <c r="FDK4588" s="151"/>
      <c r="FDL4588" s="151"/>
      <c r="FDM4588" s="151"/>
      <c r="FDN4588" s="151"/>
      <c r="FDO4588" s="151"/>
      <c r="FDP4588" s="151"/>
      <c r="FDQ4588" s="151"/>
      <c r="FDR4588" s="151"/>
      <c r="FDS4588" s="151"/>
      <c r="FDT4588" s="151"/>
      <c r="FDU4588" s="151"/>
      <c r="FDV4588" s="151"/>
      <c r="FDW4588" s="151"/>
      <c r="FDX4588" s="151"/>
      <c r="FDY4588" s="151"/>
      <c r="FDZ4588" s="151"/>
      <c r="FEA4588" s="151"/>
      <c r="FEB4588" s="151"/>
      <c r="FEC4588" s="151"/>
      <c r="FED4588" s="151"/>
      <c r="FEE4588" s="151"/>
      <c r="FEF4588" s="151"/>
      <c r="FEG4588" s="151"/>
      <c r="FEH4588" s="151"/>
      <c r="FEI4588" s="151"/>
      <c r="FEJ4588" s="151"/>
      <c r="FEK4588" s="151"/>
      <c r="FEL4588" s="151"/>
      <c r="FEM4588" s="151"/>
      <c r="FEN4588" s="151"/>
      <c r="FEO4588" s="151"/>
      <c r="FEP4588" s="151"/>
      <c r="FEQ4588" s="151"/>
      <c r="FER4588" s="151"/>
      <c r="FES4588" s="151"/>
      <c r="FET4588" s="151"/>
      <c r="FEU4588" s="151"/>
      <c r="FEV4588" s="151"/>
      <c r="FEW4588" s="151"/>
      <c r="FEX4588" s="151"/>
      <c r="FEY4588" s="151"/>
      <c r="FEZ4588" s="151"/>
      <c r="FFA4588" s="151"/>
      <c r="FFB4588" s="151"/>
      <c r="FFC4588" s="151"/>
      <c r="FFD4588" s="151"/>
      <c r="FFE4588" s="151"/>
      <c r="FFF4588" s="151"/>
      <c r="FFG4588" s="151"/>
      <c r="FFH4588" s="151"/>
      <c r="FFI4588" s="151"/>
      <c r="FFJ4588" s="151"/>
      <c r="FFK4588" s="151"/>
      <c r="FFL4588" s="151"/>
      <c r="FFM4588" s="151"/>
      <c r="FFN4588" s="151"/>
      <c r="FFO4588" s="151"/>
      <c r="FFP4588" s="151"/>
      <c r="FFQ4588" s="151"/>
      <c r="FFR4588" s="151"/>
      <c r="FFS4588" s="151"/>
      <c r="FFT4588" s="151"/>
      <c r="FFU4588" s="151"/>
      <c r="FFV4588" s="151"/>
      <c r="FFW4588" s="151"/>
      <c r="FFX4588" s="151"/>
      <c r="FFY4588" s="151"/>
      <c r="FFZ4588" s="151"/>
      <c r="FGA4588" s="151"/>
      <c r="FGB4588" s="151"/>
      <c r="FGC4588" s="151"/>
      <c r="FGD4588" s="151"/>
      <c r="FGE4588" s="151"/>
      <c r="FGF4588" s="151"/>
      <c r="FGG4588" s="151"/>
      <c r="FGH4588" s="151"/>
      <c r="FGI4588" s="151"/>
      <c r="FGJ4588" s="151"/>
      <c r="FGK4588" s="151"/>
      <c r="FGL4588" s="151"/>
      <c r="FGM4588" s="151"/>
      <c r="FGN4588" s="151"/>
      <c r="FGO4588" s="151"/>
      <c r="FGP4588" s="151"/>
      <c r="FGQ4588" s="151"/>
      <c r="FGR4588" s="151"/>
      <c r="FGS4588" s="151"/>
      <c r="FGT4588" s="151"/>
      <c r="FGU4588" s="151"/>
      <c r="FGV4588" s="151"/>
      <c r="FGW4588" s="151"/>
      <c r="FGX4588" s="151"/>
      <c r="FGY4588" s="151"/>
      <c r="FGZ4588" s="151"/>
      <c r="FHA4588" s="151"/>
      <c r="FHB4588" s="151"/>
      <c r="FHC4588" s="151"/>
      <c r="FHD4588" s="151"/>
      <c r="FHE4588" s="151"/>
      <c r="FHF4588" s="151"/>
      <c r="FHG4588" s="151"/>
      <c r="FHH4588" s="151"/>
      <c r="FHI4588" s="151"/>
      <c r="FHJ4588" s="151"/>
      <c r="FHK4588" s="151"/>
      <c r="FHL4588" s="151"/>
      <c r="FHM4588" s="151"/>
      <c r="FHN4588" s="151"/>
      <c r="FHO4588" s="151"/>
      <c r="FHP4588" s="151"/>
      <c r="FHQ4588" s="151"/>
      <c r="FHR4588" s="151"/>
      <c r="FHS4588" s="151"/>
      <c r="FHT4588" s="151"/>
      <c r="FHU4588" s="151"/>
      <c r="FHV4588" s="151"/>
      <c r="FHW4588" s="151"/>
      <c r="FHX4588" s="151"/>
      <c r="FHY4588" s="151"/>
      <c r="FHZ4588" s="151"/>
      <c r="FIA4588" s="151"/>
      <c r="FIB4588" s="151"/>
      <c r="FIC4588" s="151"/>
      <c r="FID4588" s="151"/>
      <c r="FIE4588" s="151"/>
      <c r="FIF4588" s="151"/>
      <c r="FIG4588" s="151"/>
      <c r="FIH4588" s="151"/>
      <c r="FII4588" s="151"/>
      <c r="FIJ4588" s="151"/>
      <c r="FIK4588" s="151"/>
      <c r="FIL4588" s="151"/>
      <c r="FIM4588" s="151"/>
      <c r="FIN4588" s="151"/>
      <c r="FIO4588" s="151"/>
      <c r="FIP4588" s="151"/>
      <c r="FIQ4588" s="151"/>
      <c r="FIR4588" s="151"/>
      <c r="FIS4588" s="151"/>
      <c r="FIT4588" s="151"/>
      <c r="FIU4588" s="151"/>
      <c r="FIV4588" s="151"/>
      <c r="FIW4588" s="151"/>
      <c r="FIX4588" s="151"/>
      <c r="FIY4588" s="151"/>
      <c r="FIZ4588" s="151"/>
      <c r="FJA4588" s="151"/>
      <c r="FJB4588" s="151"/>
      <c r="FJC4588" s="151"/>
      <c r="FJD4588" s="151"/>
      <c r="FJE4588" s="151"/>
      <c r="FJF4588" s="151"/>
      <c r="FJG4588" s="151"/>
      <c r="FJH4588" s="151"/>
      <c r="FJI4588" s="151"/>
      <c r="FJJ4588" s="151"/>
      <c r="FJK4588" s="151"/>
      <c r="FJL4588" s="151"/>
      <c r="FJM4588" s="151"/>
      <c r="FJN4588" s="151"/>
      <c r="FJO4588" s="151"/>
      <c r="FJP4588" s="151"/>
      <c r="FJQ4588" s="151"/>
      <c r="FJR4588" s="151"/>
      <c r="FJS4588" s="151"/>
      <c r="FJT4588" s="151"/>
      <c r="FJU4588" s="151"/>
      <c r="FJV4588" s="151"/>
      <c r="FJW4588" s="151"/>
      <c r="FJX4588" s="151"/>
      <c r="FJY4588" s="151"/>
      <c r="FJZ4588" s="151"/>
      <c r="FKA4588" s="151"/>
      <c r="FKB4588" s="151"/>
      <c r="FKC4588" s="151"/>
      <c r="FKD4588" s="151"/>
      <c r="FKE4588" s="151"/>
      <c r="FKF4588" s="151"/>
      <c r="FKG4588" s="151"/>
      <c r="FKH4588" s="151"/>
      <c r="FKI4588" s="151"/>
      <c r="FKJ4588" s="151"/>
      <c r="FKK4588" s="151"/>
      <c r="FKL4588" s="151"/>
      <c r="FKM4588" s="151"/>
      <c r="FKN4588" s="151"/>
      <c r="FKO4588" s="151"/>
      <c r="FKP4588" s="151"/>
      <c r="FKQ4588" s="151"/>
      <c r="FKR4588" s="151"/>
      <c r="FKS4588" s="151"/>
      <c r="FKT4588" s="151"/>
      <c r="FKU4588" s="151"/>
      <c r="FKV4588" s="151"/>
      <c r="FKW4588" s="151"/>
      <c r="FKX4588" s="151"/>
      <c r="FKY4588" s="151"/>
      <c r="FKZ4588" s="151"/>
      <c r="FLA4588" s="151"/>
      <c r="FLB4588" s="151"/>
      <c r="FLC4588" s="151"/>
      <c r="FLD4588" s="151"/>
      <c r="FLE4588" s="151"/>
      <c r="FLF4588" s="151"/>
      <c r="FLG4588" s="151"/>
      <c r="FLH4588" s="151"/>
      <c r="FLI4588" s="151"/>
      <c r="FLJ4588" s="151"/>
      <c r="FLK4588" s="151"/>
      <c r="FLL4588" s="151"/>
      <c r="FLM4588" s="151"/>
      <c r="FLN4588" s="151"/>
      <c r="FLO4588" s="151"/>
      <c r="FLP4588" s="151"/>
      <c r="FLQ4588" s="151"/>
      <c r="FLR4588" s="151"/>
      <c r="FLS4588" s="151"/>
      <c r="FLT4588" s="151"/>
      <c r="FLU4588" s="151"/>
      <c r="FLV4588" s="151"/>
      <c r="FLW4588" s="151"/>
      <c r="FLX4588" s="151"/>
      <c r="FLY4588" s="151"/>
      <c r="FLZ4588" s="151"/>
      <c r="FMA4588" s="151"/>
      <c r="FMB4588" s="151"/>
      <c r="FMC4588" s="151"/>
      <c r="FMD4588" s="151"/>
      <c r="FME4588" s="151"/>
      <c r="FMF4588" s="151"/>
      <c r="FMG4588" s="151"/>
      <c r="FMH4588" s="151"/>
      <c r="FMI4588" s="151"/>
      <c r="FMJ4588" s="151"/>
      <c r="FMK4588" s="151"/>
      <c r="FML4588" s="151"/>
      <c r="FMM4588" s="151"/>
      <c r="FMN4588" s="151"/>
      <c r="FMO4588" s="151"/>
      <c r="FMP4588" s="151"/>
      <c r="FMQ4588" s="151"/>
      <c r="FMR4588" s="151"/>
      <c r="FMS4588" s="151"/>
      <c r="FMT4588" s="151"/>
      <c r="FMU4588" s="151"/>
      <c r="FMV4588" s="151"/>
      <c r="FMW4588" s="151"/>
      <c r="FMX4588" s="151"/>
      <c r="FMY4588" s="151"/>
      <c r="FMZ4588" s="151"/>
      <c r="FNA4588" s="151"/>
      <c r="FNB4588" s="151"/>
      <c r="FNC4588" s="151"/>
      <c r="FND4588" s="151"/>
      <c r="FNE4588" s="151"/>
      <c r="FNF4588" s="151"/>
      <c r="FNG4588" s="151"/>
      <c r="FNH4588" s="151"/>
      <c r="FNI4588" s="151"/>
      <c r="FNJ4588" s="151"/>
      <c r="FNK4588" s="151"/>
      <c r="FNL4588" s="151"/>
      <c r="FNM4588" s="151"/>
      <c r="FNN4588" s="151"/>
      <c r="FNO4588" s="151"/>
      <c r="FNP4588" s="151"/>
      <c r="FNQ4588" s="151"/>
      <c r="FNR4588" s="151"/>
      <c r="FNS4588" s="151"/>
      <c r="FNT4588" s="151"/>
      <c r="FNU4588" s="151"/>
      <c r="FNV4588" s="151"/>
      <c r="FNW4588" s="151"/>
      <c r="FNX4588" s="151"/>
      <c r="FNY4588" s="151"/>
      <c r="FNZ4588" s="151"/>
      <c r="FOA4588" s="151"/>
      <c r="FOB4588" s="151"/>
      <c r="FOC4588" s="151"/>
      <c r="FOD4588" s="151"/>
      <c r="FOE4588" s="151"/>
      <c r="FOF4588" s="151"/>
      <c r="FOG4588" s="151"/>
      <c r="FOH4588" s="151"/>
      <c r="FOI4588" s="151"/>
      <c r="FOJ4588" s="151"/>
      <c r="FOK4588" s="151"/>
      <c r="FOL4588" s="151"/>
      <c r="FOM4588" s="151"/>
      <c r="FON4588" s="151"/>
      <c r="FOO4588" s="151"/>
      <c r="FOP4588" s="151"/>
      <c r="FOQ4588" s="151"/>
      <c r="FOR4588" s="151"/>
      <c r="FOS4588" s="151"/>
      <c r="FOT4588" s="151"/>
      <c r="FOU4588" s="151"/>
      <c r="FOV4588" s="151"/>
      <c r="FOW4588" s="151"/>
      <c r="FOX4588" s="151"/>
      <c r="FOY4588" s="151"/>
      <c r="FOZ4588" s="151"/>
      <c r="FPA4588" s="151"/>
      <c r="FPB4588" s="151"/>
      <c r="FPC4588" s="151"/>
      <c r="FPD4588" s="151"/>
      <c r="FPE4588" s="151"/>
      <c r="FPF4588" s="151"/>
      <c r="FPG4588" s="151"/>
      <c r="FPH4588" s="151"/>
      <c r="FPI4588" s="151"/>
      <c r="FPJ4588" s="151"/>
      <c r="FPK4588" s="151"/>
      <c r="FPL4588" s="151"/>
      <c r="FPM4588" s="151"/>
      <c r="FPN4588" s="151"/>
      <c r="FPO4588" s="151"/>
      <c r="FPP4588" s="151"/>
      <c r="FPQ4588" s="151"/>
      <c r="FPR4588" s="151"/>
      <c r="FPS4588" s="151"/>
      <c r="FPT4588" s="151"/>
      <c r="FPU4588" s="151"/>
      <c r="FPV4588" s="151"/>
      <c r="FPW4588" s="151"/>
      <c r="FPX4588" s="151"/>
      <c r="FPY4588" s="151"/>
      <c r="FPZ4588" s="151"/>
      <c r="FQA4588" s="151"/>
      <c r="FQB4588" s="151"/>
      <c r="FQC4588" s="151"/>
      <c r="FQD4588" s="151"/>
      <c r="FQE4588" s="151"/>
      <c r="FQF4588" s="151"/>
      <c r="FQG4588" s="151"/>
      <c r="FQH4588" s="151"/>
      <c r="FQI4588" s="151"/>
      <c r="FQJ4588" s="151"/>
      <c r="FQK4588" s="151"/>
      <c r="FQL4588" s="151"/>
      <c r="FQM4588" s="151"/>
      <c r="FQN4588" s="151"/>
      <c r="FQO4588" s="151"/>
      <c r="FQP4588" s="151"/>
      <c r="FQQ4588" s="151"/>
      <c r="FQR4588" s="151"/>
      <c r="FQS4588" s="151"/>
      <c r="FQT4588" s="151"/>
      <c r="FQU4588" s="151"/>
      <c r="FQV4588" s="151"/>
      <c r="FQW4588" s="151"/>
      <c r="FQX4588" s="151"/>
      <c r="FQY4588" s="151"/>
      <c r="FQZ4588" s="151"/>
      <c r="FRA4588" s="151"/>
      <c r="FRB4588" s="151"/>
      <c r="FRC4588" s="151"/>
      <c r="FRD4588" s="151"/>
      <c r="FRE4588" s="151"/>
      <c r="FRF4588" s="151"/>
      <c r="FRG4588" s="151"/>
      <c r="FRH4588" s="151"/>
      <c r="FRI4588" s="151"/>
      <c r="FRJ4588" s="151"/>
      <c r="FRK4588" s="151"/>
      <c r="FRL4588" s="151"/>
      <c r="FRM4588" s="151"/>
      <c r="FRN4588" s="151"/>
      <c r="FRO4588" s="151"/>
      <c r="FRP4588" s="151"/>
      <c r="FRQ4588" s="151"/>
      <c r="FRR4588" s="151"/>
      <c r="FRS4588" s="151"/>
      <c r="FRT4588" s="151"/>
      <c r="FRU4588" s="151"/>
      <c r="FRV4588" s="151"/>
      <c r="FRW4588" s="151"/>
      <c r="FRX4588" s="151"/>
      <c r="FRY4588" s="151"/>
      <c r="FRZ4588" s="151"/>
      <c r="FSA4588" s="151"/>
      <c r="FSB4588" s="151"/>
      <c r="FSC4588" s="151"/>
      <c r="FSD4588" s="151"/>
      <c r="FSE4588" s="151"/>
      <c r="FSF4588" s="151"/>
      <c r="FSG4588" s="151"/>
      <c r="FSH4588" s="151"/>
      <c r="FSI4588" s="151"/>
      <c r="FSJ4588" s="151"/>
      <c r="FSK4588" s="151"/>
      <c r="FSL4588" s="151"/>
      <c r="FSM4588" s="151"/>
      <c r="FSN4588" s="151"/>
      <c r="FSO4588" s="151"/>
      <c r="FSP4588" s="151"/>
      <c r="FSQ4588" s="151"/>
      <c r="FSR4588" s="151"/>
      <c r="FSS4588" s="151"/>
      <c r="FST4588" s="151"/>
      <c r="FSU4588" s="151"/>
      <c r="FSV4588" s="151"/>
      <c r="FSW4588" s="151"/>
      <c r="FSX4588" s="151"/>
      <c r="FSY4588" s="151"/>
      <c r="FSZ4588" s="151"/>
      <c r="FTA4588" s="151"/>
      <c r="FTB4588" s="151"/>
      <c r="FTC4588" s="151"/>
      <c r="FTD4588" s="151"/>
      <c r="FTE4588" s="151"/>
      <c r="FTF4588" s="151"/>
      <c r="FTG4588" s="151"/>
      <c r="FTH4588" s="151"/>
      <c r="FTI4588" s="151"/>
      <c r="FTJ4588" s="151"/>
      <c r="FTK4588" s="151"/>
      <c r="FTL4588" s="151"/>
      <c r="FTM4588" s="151"/>
      <c r="FTN4588" s="151"/>
      <c r="FTO4588" s="151"/>
      <c r="FTP4588" s="151"/>
      <c r="FTQ4588" s="151"/>
      <c r="FTR4588" s="151"/>
      <c r="FTS4588" s="151"/>
      <c r="FTT4588" s="151"/>
      <c r="FTU4588" s="151"/>
      <c r="FTV4588" s="151"/>
      <c r="FTW4588" s="151"/>
      <c r="FTX4588" s="151"/>
      <c r="FTY4588" s="151"/>
      <c r="FTZ4588" s="151"/>
      <c r="FUA4588" s="151"/>
      <c r="FUB4588" s="151"/>
      <c r="FUC4588" s="151"/>
      <c r="FUD4588" s="151"/>
      <c r="FUE4588" s="151"/>
      <c r="FUF4588" s="151"/>
      <c r="FUG4588" s="151"/>
      <c r="FUH4588" s="151"/>
      <c r="FUI4588" s="151"/>
      <c r="FUJ4588" s="151"/>
      <c r="FUK4588" s="151"/>
      <c r="FUL4588" s="151"/>
      <c r="FUM4588" s="151"/>
      <c r="FUN4588" s="151"/>
      <c r="FUO4588" s="151"/>
      <c r="FUP4588" s="151"/>
      <c r="FUQ4588" s="151"/>
      <c r="FUR4588" s="151"/>
      <c r="FUS4588" s="151"/>
      <c r="FUT4588" s="151"/>
      <c r="FUU4588" s="151"/>
      <c r="FUV4588" s="151"/>
      <c r="FUW4588" s="151"/>
      <c r="FUX4588" s="151"/>
      <c r="FUY4588" s="151"/>
      <c r="FUZ4588" s="151"/>
      <c r="FVA4588" s="151"/>
      <c r="FVB4588" s="151"/>
      <c r="FVC4588" s="151"/>
      <c r="FVD4588" s="151"/>
      <c r="FVE4588" s="151"/>
      <c r="FVF4588" s="151"/>
      <c r="FVG4588" s="151"/>
      <c r="FVH4588" s="151"/>
      <c r="FVI4588" s="151"/>
      <c r="FVJ4588" s="151"/>
      <c r="FVK4588" s="151"/>
      <c r="FVL4588" s="151"/>
      <c r="FVM4588" s="151"/>
      <c r="FVN4588" s="151"/>
      <c r="FVO4588" s="151"/>
      <c r="FVP4588" s="151"/>
      <c r="FVQ4588" s="151"/>
      <c r="FVR4588" s="151"/>
      <c r="FVS4588" s="151"/>
      <c r="FVT4588" s="151"/>
      <c r="FVU4588" s="151"/>
      <c r="FVV4588" s="151"/>
      <c r="FVW4588" s="151"/>
      <c r="FVX4588" s="151"/>
      <c r="FVY4588" s="151"/>
      <c r="FVZ4588" s="151"/>
      <c r="FWA4588" s="151"/>
      <c r="FWB4588" s="151"/>
      <c r="FWC4588" s="151"/>
      <c r="FWD4588" s="151"/>
      <c r="FWE4588" s="151"/>
      <c r="FWF4588" s="151"/>
      <c r="FWG4588" s="151"/>
      <c r="FWH4588" s="151"/>
      <c r="FWI4588" s="151"/>
      <c r="FWJ4588" s="151"/>
      <c r="FWK4588" s="151"/>
      <c r="FWL4588" s="151"/>
      <c r="FWM4588" s="151"/>
      <c r="FWN4588" s="151"/>
      <c r="FWO4588" s="151"/>
      <c r="FWP4588" s="151"/>
      <c r="FWQ4588" s="151"/>
      <c r="FWR4588" s="151"/>
      <c r="FWS4588" s="151"/>
      <c r="FWT4588" s="151"/>
      <c r="FWU4588" s="151"/>
      <c r="FWV4588" s="151"/>
      <c r="FWW4588" s="151"/>
      <c r="FWX4588" s="151"/>
      <c r="FWY4588" s="151"/>
      <c r="FWZ4588" s="151"/>
      <c r="FXA4588" s="151"/>
      <c r="FXB4588" s="151"/>
      <c r="FXC4588" s="151"/>
      <c r="FXD4588" s="151"/>
      <c r="FXE4588" s="151"/>
      <c r="FXF4588" s="151"/>
      <c r="FXG4588" s="151"/>
      <c r="FXH4588" s="151"/>
      <c r="FXI4588" s="151"/>
      <c r="FXJ4588" s="151"/>
      <c r="FXK4588" s="151"/>
      <c r="FXL4588" s="151"/>
      <c r="FXM4588" s="151"/>
      <c r="FXN4588" s="151"/>
      <c r="FXO4588" s="151"/>
      <c r="FXP4588" s="151"/>
      <c r="FXQ4588" s="151"/>
      <c r="FXR4588" s="151"/>
      <c r="FXS4588" s="151"/>
      <c r="FXT4588" s="151"/>
      <c r="FXU4588" s="151"/>
      <c r="FXV4588" s="151"/>
      <c r="FXW4588" s="151"/>
      <c r="FXX4588" s="151"/>
      <c r="FXY4588" s="151"/>
      <c r="FXZ4588" s="151"/>
      <c r="FYA4588" s="151"/>
      <c r="FYB4588" s="151"/>
      <c r="FYC4588" s="151"/>
      <c r="FYD4588" s="151"/>
      <c r="FYE4588" s="151"/>
      <c r="FYF4588" s="151"/>
      <c r="FYG4588" s="151"/>
      <c r="FYH4588" s="151"/>
      <c r="FYI4588" s="151"/>
      <c r="FYJ4588" s="151"/>
      <c r="FYK4588" s="151"/>
      <c r="FYL4588" s="151"/>
      <c r="FYM4588" s="151"/>
      <c r="FYN4588" s="151"/>
      <c r="FYO4588" s="151"/>
      <c r="FYP4588" s="151"/>
      <c r="FYQ4588" s="151"/>
      <c r="FYR4588" s="151"/>
      <c r="FYS4588" s="151"/>
      <c r="FYT4588" s="151"/>
      <c r="FYU4588" s="151"/>
      <c r="FYV4588" s="151"/>
      <c r="FYW4588" s="151"/>
      <c r="FYX4588" s="151"/>
      <c r="FYY4588" s="151"/>
      <c r="FYZ4588" s="151"/>
      <c r="FZA4588" s="151"/>
      <c r="FZB4588" s="151"/>
      <c r="FZC4588" s="151"/>
      <c r="FZD4588" s="151"/>
      <c r="FZE4588" s="151"/>
      <c r="FZF4588" s="151"/>
      <c r="FZG4588" s="151"/>
      <c r="FZH4588" s="151"/>
      <c r="FZI4588" s="151"/>
      <c r="FZJ4588" s="151"/>
      <c r="FZK4588" s="151"/>
      <c r="FZL4588" s="151"/>
      <c r="FZM4588" s="151"/>
      <c r="FZN4588" s="151"/>
      <c r="FZO4588" s="151"/>
      <c r="FZP4588" s="151"/>
      <c r="FZQ4588" s="151"/>
      <c r="FZR4588" s="151"/>
      <c r="FZS4588" s="151"/>
      <c r="FZT4588" s="151"/>
      <c r="FZU4588" s="151"/>
      <c r="FZV4588" s="151"/>
      <c r="FZW4588" s="151"/>
      <c r="FZX4588" s="151"/>
      <c r="FZY4588" s="151"/>
      <c r="FZZ4588" s="151"/>
      <c r="GAA4588" s="151"/>
      <c r="GAB4588" s="151"/>
      <c r="GAC4588" s="151"/>
      <c r="GAD4588" s="151"/>
      <c r="GAE4588" s="151"/>
      <c r="GAF4588" s="151"/>
      <c r="GAG4588" s="151"/>
      <c r="GAH4588" s="151"/>
      <c r="GAI4588" s="151"/>
      <c r="GAJ4588" s="151"/>
      <c r="GAK4588" s="151"/>
      <c r="GAL4588" s="151"/>
      <c r="GAM4588" s="151"/>
      <c r="GAN4588" s="151"/>
      <c r="GAO4588" s="151"/>
      <c r="GAP4588" s="151"/>
      <c r="GAQ4588" s="151"/>
      <c r="GAR4588" s="151"/>
      <c r="GAS4588" s="151"/>
      <c r="GAT4588" s="151"/>
      <c r="GAU4588" s="151"/>
      <c r="GAV4588" s="151"/>
      <c r="GAW4588" s="151"/>
      <c r="GAX4588" s="151"/>
      <c r="GAY4588" s="151"/>
      <c r="GAZ4588" s="151"/>
      <c r="GBA4588" s="151"/>
      <c r="GBB4588" s="151"/>
      <c r="GBC4588" s="151"/>
      <c r="GBD4588" s="151"/>
      <c r="GBE4588" s="151"/>
      <c r="GBF4588" s="151"/>
      <c r="GBG4588" s="151"/>
      <c r="GBH4588" s="151"/>
      <c r="GBI4588" s="151"/>
      <c r="GBJ4588" s="151"/>
      <c r="GBK4588" s="151"/>
      <c r="GBL4588" s="151"/>
      <c r="GBM4588" s="151"/>
      <c r="GBN4588" s="151"/>
      <c r="GBO4588" s="151"/>
      <c r="GBP4588" s="151"/>
      <c r="GBQ4588" s="151"/>
      <c r="GBR4588" s="151"/>
      <c r="GBS4588" s="151"/>
      <c r="GBT4588" s="151"/>
      <c r="GBU4588" s="151"/>
      <c r="GBV4588" s="151"/>
      <c r="GBW4588" s="151"/>
      <c r="GBX4588" s="151"/>
      <c r="GBY4588" s="151"/>
      <c r="GBZ4588" s="151"/>
      <c r="GCA4588" s="151"/>
      <c r="GCB4588" s="151"/>
      <c r="GCC4588" s="151"/>
      <c r="GCD4588" s="151"/>
      <c r="GCE4588" s="151"/>
      <c r="GCF4588" s="151"/>
      <c r="GCG4588" s="151"/>
      <c r="GCH4588" s="151"/>
      <c r="GCI4588" s="151"/>
      <c r="GCJ4588" s="151"/>
      <c r="GCK4588" s="151"/>
      <c r="GCL4588" s="151"/>
      <c r="GCM4588" s="151"/>
      <c r="GCN4588" s="151"/>
      <c r="GCO4588" s="151"/>
      <c r="GCP4588" s="151"/>
      <c r="GCQ4588" s="151"/>
      <c r="GCR4588" s="151"/>
      <c r="GCS4588" s="151"/>
      <c r="GCT4588" s="151"/>
      <c r="GCU4588" s="151"/>
      <c r="GCV4588" s="151"/>
      <c r="GCW4588" s="151"/>
      <c r="GCX4588" s="151"/>
      <c r="GCY4588" s="151"/>
      <c r="GCZ4588" s="151"/>
      <c r="GDA4588" s="151"/>
      <c r="GDB4588" s="151"/>
      <c r="GDC4588" s="151"/>
      <c r="GDD4588" s="151"/>
      <c r="GDE4588" s="151"/>
      <c r="GDF4588" s="151"/>
      <c r="GDG4588" s="151"/>
      <c r="GDH4588" s="151"/>
      <c r="GDI4588" s="151"/>
      <c r="GDJ4588" s="151"/>
      <c r="GDK4588" s="151"/>
      <c r="GDL4588" s="151"/>
      <c r="GDM4588" s="151"/>
      <c r="GDN4588" s="151"/>
      <c r="GDO4588" s="151"/>
      <c r="GDP4588" s="151"/>
      <c r="GDQ4588" s="151"/>
      <c r="GDR4588" s="151"/>
      <c r="GDS4588" s="151"/>
      <c r="GDT4588" s="151"/>
      <c r="GDU4588" s="151"/>
      <c r="GDV4588" s="151"/>
      <c r="GDW4588" s="151"/>
      <c r="GDX4588" s="151"/>
      <c r="GDY4588" s="151"/>
      <c r="GDZ4588" s="151"/>
      <c r="GEA4588" s="151"/>
      <c r="GEB4588" s="151"/>
      <c r="GEC4588" s="151"/>
      <c r="GED4588" s="151"/>
      <c r="GEE4588" s="151"/>
      <c r="GEF4588" s="151"/>
      <c r="GEG4588" s="151"/>
      <c r="GEH4588" s="151"/>
      <c r="GEI4588" s="151"/>
      <c r="GEJ4588" s="151"/>
      <c r="GEK4588" s="151"/>
      <c r="GEL4588" s="151"/>
      <c r="GEM4588" s="151"/>
      <c r="GEN4588" s="151"/>
      <c r="GEO4588" s="151"/>
      <c r="GEP4588" s="151"/>
      <c r="GEQ4588" s="151"/>
      <c r="GER4588" s="151"/>
      <c r="GES4588" s="151"/>
      <c r="GET4588" s="151"/>
      <c r="GEU4588" s="151"/>
      <c r="GEV4588" s="151"/>
      <c r="GEW4588" s="151"/>
      <c r="GEX4588" s="151"/>
      <c r="GEY4588" s="151"/>
      <c r="GEZ4588" s="151"/>
      <c r="GFA4588" s="151"/>
      <c r="GFB4588" s="151"/>
      <c r="GFC4588" s="151"/>
      <c r="GFD4588" s="151"/>
      <c r="GFE4588" s="151"/>
      <c r="GFF4588" s="151"/>
      <c r="GFG4588" s="151"/>
      <c r="GFH4588" s="151"/>
      <c r="GFI4588" s="151"/>
      <c r="GFJ4588" s="151"/>
      <c r="GFK4588" s="151"/>
      <c r="GFL4588" s="151"/>
      <c r="GFM4588" s="151"/>
      <c r="GFN4588" s="151"/>
      <c r="GFO4588" s="151"/>
      <c r="GFP4588" s="151"/>
      <c r="GFQ4588" s="151"/>
      <c r="GFR4588" s="151"/>
      <c r="GFS4588" s="151"/>
      <c r="GFT4588" s="151"/>
      <c r="GFU4588" s="151"/>
      <c r="GFV4588" s="151"/>
      <c r="GFW4588" s="151"/>
      <c r="GFX4588" s="151"/>
      <c r="GFY4588" s="151"/>
      <c r="GFZ4588" s="151"/>
      <c r="GGA4588" s="151"/>
      <c r="GGB4588" s="151"/>
      <c r="GGC4588" s="151"/>
      <c r="GGD4588" s="151"/>
      <c r="GGE4588" s="151"/>
      <c r="GGF4588" s="151"/>
      <c r="GGG4588" s="151"/>
      <c r="GGH4588" s="151"/>
      <c r="GGI4588" s="151"/>
      <c r="GGJ4588" s="151"/>
      <c r="GGK4588" s="151"/>
      <c r="GGL4588" s="151"/>
      <c r="GGM4588" s="151"/>
      <c r="GGN4588" s="151"/>
      <c r="GGO4588" s="151"/>
      <c r="GGP4588" s="151"/>
      <c r="GGQ4588" s="151"/>
      <c r="GGR4588" s="151"/>
      <c r="GGS4588" s="151"/>
      <c r="GGT4588" s="151"/>
      <c r="GGU4588" s="151"/>
      <c r="GGV4588" s="151"/>
      <c r="GGW4588" s="151"/>
      <c r="GGX4588" s="151"/>
      <c r="GGY4588" s="151"/>
      <c r="GGZ4588" s="151"/>
      <c r="GHA4588" s="151"/>
      <c r="GHB4588" s="151"/>
      <c r="GHC4588" s="151"/>
      <c r="GHD4588" s="151"/>
      <c r="GHE4588" s="151"/>
      <c r="GHF4588" s="151"/>
      <c r="GHG4588" s="151"/>
      <c r="GHH4588" s="151"/>
      <c r="GHI4588" s="151"/>
      <c r="GHJ4588" s="151"/>
      <c r="GHK4588" s="151"/>
      <c r="GHL4588" s="151"/>
      <c r="GHM4588" s="151"/>
      <c r="GHN4588" s="151"/>
      <c r="GHO4588" s="151"/>
      <c r="GHP4588" s="151"/>
      <c r="GHQ4588" s="151"/>
      <c r="GHR4588" s="151"/>
      <c r="GHS4588" s="151"/>
      <c r="GHT4588" s="151"/>
      <c r="GHU4588" s="151"/>
      <c r="GHV4588" s="151"/>
      <c r="GHW4588" s="151"/>
      <c r="GHX4588" s="151"/>
      <c r="GHY4588" s="151"/>
      <c r="GHZ4588" s="151"/>
      <c r="GIA4588" s="151"/>
      <c r="GIB4588" s="151"/>
      <c r="GIC4588" s="151"/>
      <c r="GID4588" s="151"/>
      <c r="GIE4588" s="151"/>
      <c r="GIF4588" s="151"/>
      <c r="GIG4588" s="151"/>
      <c r="GIH4588" s="151"/>
      <c r="GII4588" s="151"/>
      <c r="GIJ4588" s="151"/>
      <c r="GIK4588" s="151"/>
      <c r="GIL4588" s="151"/>
      <c r="GIM4588" s="151"/>
      <c r="GIN4588" s="151"/>
      <c r="GIO4588" s="151"/>
      <c r="GIP4588" s="151"/>
      <c r="GIQ4588" s="151"/>
      <c r="GIR4588" s="151"/>
      <c r="GIS4588" s="151"/>
      <c r="GIT4588" s="151"/>
      <c r="GIU4588" s="151"/>
      <c r="GIV4588" s="151"/>
      <c r="GIW4588" s="151"/>
      <c r="GIX4588" s="151"/>
      <c r="GIY4588" s="151"/>
      <c r="GIZ4588" s="151"/>
      <c r="GJA4588" s="151"/>
      <c r="GJB4588" s="151"/>
      <c r="GJC4588" s="151"/>
      <c r="GJD4588" s="151"/>
      <c r="GJE4588" s="151"/>
      <c r="GJF4588" s="151"/>
      <c r="GJG4588" s="151"/>
      <c r="GJH4588" s="151"/>
      <c r="GJI4588" s="151"/>
      <c r="GJJ4588" s="151"/>
      <c r="GJK4588" s="151"/>
      <c r="GJL4588" s="151"/>
      <c r="GJM4588" s="151"/>
      <c r="GJN4588" s="151"/>
      <c r="GJO4588" s="151"/>
      <c r="GJP4588" s="151"/>
      <c r="GJQ4588" s="151"/>
      <c r="GJR4588" s="151"/>
      <c r="GJS4588" s="151"/>
      <c r="GJT4588" s="151"/>
      <c r="GJU4588" s="151"/>
      <c r="GJV4588" s="151"/>
      <c r="GJW4588" s="151"/>
      <c r="GJX4588" s="151"/>
      <c r="GJY4588" s="151"/>
      <c r="GJZ4588" s="151"/>
      <c r="GKA4588" s="151"/>
      <c r="GKB4588" s="151"/>
      <c r="GKC4588" s="151"/>
      <c r="GKD4588" s="151"/>
      <c r="GKE4588" s="151"/>
      <c r="GKF4588" s="151"/>
      <c r="GKG4588" s="151"/>
      <c r="GKH4588" s="151"/>
      <c r="GKI4588" s="151"/>
      <c r="GKJ4588" s="151"/>
      <c r="GKK4588" s="151"/>
      <c r="GKL4588" s="151"/>
      <c r="GKM4588" s="151"/>
      <c r="GKN4588" s="151"/>
      <c r="GKO4588" s="151"/>
      <c r="GKP4588" s="151"/>
      <c r="GKQ4588" s="151"/>
      <c r="GKR4588" s="151"/>
      <c r="GKS4588" s="151"/>
      <c r="GKT4588" s="151"/>
      <c r="GKU4588" s="151"/>
      <c r="GKV4588" s="151"/>
      <c r="GKW4588" s="151"/>
      <c r="GKX4588" s="151"/>
      <c r="GKY4588" s="151"/>
      <c r="GKZ4588" s="151"/>
      <c r="GLA4588" s="151"/>
      <c r="GLB4588" s="151"/>
      <c r="GLC4588" s="151"/>
      <c r="GLD4588" s="151"/>
      <c r="GLE4588" s="151"/>
      <c r="GLF4588" s="151"/>
      <c r="GLG4588" s="151"/>
      <c r="GLH4588" s="151"/>
      <c r="GLI4588" s="151"/>
      <c r="GLJ4588" s="151"/>
      <c r="GLK4588" s="151"/>
      <c r="GLL4588" s="151"/>
      <c r="GLM4588" s="151"/>
      <c r="GLN4588" s="151"/>
      <c r="GLO4588" s="151"/>
      <c r="GLP4588" s="151"/>
      <c r="GLQ4588" s="151"/>
      <c r="GLR4588" s="151"/>
      <c r="GLS4588" s="151"/>
      <c r="GLT4588" s="151"/>
      <c r="GLU4588" s="151"/>
      <c r="GLV4588" s="151"/>
      <c r="GLW4588" s="151"/>
      <c r="GLX4588" s="151"/>
      <c r="GLY4588" s="151"/>
      <c r="GLZ4588" s="151"/>
      <c r="GMA4588" s="151"/>
      <c r="GMB4588" s="151"/>
      <c r="GMC4588" s="151"/>
      <c r="GMD4588" s="151"/>
      <c r="GME4588" s="151"/>
      <c r="GMF4588" s="151"/>
      <c r="GMG4588" s="151"/>
      <c r="GMH4588" s="151"/>
      <c r="GMI4588" s="151"/>
      <c r="GMJ4588" s="151"/>
      <c r="GMK4588" s="151"/>
      <c r="GML4588" s="151"/>
      <c r="GMM4588" s="151"/>
      <c r="GMN4588" s="151"/>
      <c r="GMO4588" s="151"/>
      <c r="GMP4588" s="151"/>
      <c r="GMQ4588" s="151"/>
      <c r="GMR4588" s="151"/>
      <c r="GMS4588" s="151"/>
      <c r="GMT4588" s="151"/>
      <c r="GMU4588" s="151"/>
      <c r="GMV4588" s="151"/>
      <c r="GMW4588" s="151"/>
      <c r="GMX4588" s="151"/>
      <c r="GMY4588" s="151"/>
      <c r="GMZ4588" s="151"/>
      <c r="GNA4588" s="151"/>
      <c r="GNB4588" s="151"/>
      <c r="GNC4588" s="151"/>
      <c r="GND4588" s="151"/>
      <c r="GNE4588" s="151"/>
      <c r="GNF4588" s="151"/>
      <c r="GNG4588" s="151"/>
      <c r="GNH4588" s="151"/>
      <c r="GNI4588" s="151"/>
      <c r="GNJ4588" s="151"/>
      <c r="GNK4588" s="151"/>
      <c r="GNL4588" s="151"/>
      <c r="GNM4588" s="151"/>
      <c r="GNN4588" s="151"/>
      <c r="GNO4588" s="151"/>
      <c r="GNP4588" s="151"/>
      <c r="GNQ4588" s="151"/>
      <c r="GNR4588" s="151"/>
      <c r="GNS4588" s="151"/>
      <c r="GNT4588" s="151"/>
      <c r="GNU4588" s="151"/>
      <c r="GNV4588" s="151"/>
      <c r="GNW4588" s="151"/>
      <c r="GNX4588" s="151"/>
      <c r="GNY4588" s="151"/>
      <c r="GNZ4588" s="151"/>
      <c r="GOA4588" s="151"/>
      <c r="GOB4588" s="151"/>
      <c r="GOC4588" s="151"/>
      <c r="GOD4588" s="151"/>
      <c r="GOE4588" s="151"/>
      <c r="GOF4588" s="151"/>
      <c r="GOG4588" s="151"/>
      <c r="GOH4588" s="151"/>
      <c r="GOI4588" s="151"/>
      <c r="GOJ4588" s="151"/>
      <c r="GOK4588" s="151"/>
      <c r="GOL4588" s="151"/>
      <c r="GOM4588" s="151"/>
      <c r="GON4588" s="151"/>
      <c r="GOO4588" s="151"/>
      <c r="GOP4588" s="151"/>
      <c r="GOQ4588" s="151"/>
      <c r="GOR4588" s="151"/>
      <c r="GOS4588" s="151"/>
      <c r="GOT4588" s="151"/>
      <c r="GOU4588" s="151"/>
      <c r="GOV4588" s="151"/>
      <c r="GOW4588" s="151"/>
      <c r="GOX4588" s="151"/>
      <c r="GOY4588" s="151"/>
      <c r="GOZ4588" s="151"/>
      <c r="GPA4588" s="151"/>
      <c r="GPB4588" s="151"/>
      <c r="GPC4588" s="151"/>
      <c r="GPD4588" s="151"/>
      <c r="GPE4588" s="151"/>
      <c r="GPF4588" s="151"/>
      <c r="GPG4588" s="151"/>
      <c r="GPH4588" s="151"/>
      <c r="GPI4588" s="151"/>
      <c r="GPJ4588" s="151"/>
      <c r="GPK4588" s="151"/>
      <c r="GPL4588" s="151"/>
      <c r="GPM4588" s="151"/>
      <c r="GPN4588" s="151"/>
      <c r="GPO4588" s="151"/>
      <c r="GPP4588" s="151"/>
      <c r="GPQ4588" s="151"/>
      <c r="GPR4588" s="151"/>
      <c r="GPS4588" s="151"/>
      <c r="GPT4588" s="151"/>
      <c r="GPU4588" s="151"/>
      <c r="GPV4588" s="151"/>
      <c r="GPW4588" s="151"/>
      <c r="GPX4588" s="151"/>
      <c r="GPY4588" s="151"/>
      <c r="GPZ4588" s="151"/>
      <c r="GQA4588" s="151"/>
      <c r="GQB4588" s="151"/>
      <c r="GQC4588" s="151"/>
      <c r="GQD4588" s="151"/>
      <c r="GQE4588" s="151"/>
      <c r="GQF4588" s="151"/>
      <c r="GQG4588" s="151"/>
      <c r="GQH4588" s="151"/>
      <c r="GQI4588" s="151"/>
      <c r="GQJ4588" s="151"/>
      <c r="GQK4588" s="151"/>
      <c r="GQL4588" s="151"/>
      <c r="GQM4588" s="151"/>
      <c r="GQN4588" s="151"/>
      <c r="GQO4588" s="151"/>
      <c r="GQP4588" s="151"/>
      <c r="GQQ4588" s="151"/>
      <c r="GQR4588" s="151"/>
      <c r="GQS4588" s="151"/>
      <c r="GQT4588" s="151"/>
      <c r="GQU4588" s="151"/>
      <c r="GQV4588" s="151"/>
      <c r="GQW4588" s="151"/>
      <c r="GQX4588" s="151"/>
      <c r="GQY4588" s="151"/>
      <c r="GQZ4588" s="151"/>
      <c r="GRA4588" s="151"/>
      <c r="GRB4588" s="151"/>
      <c r="GRC4588" s="151"/>
      <c r="GRD4588" s="151"/>
      <c r="GRE4588" s="151"/>
      <c r="GRF4588" s="151"/>
      <c r="GRG4588" s="151"/>
      <c r="GRH4588" s="151"/>
      <c r="GRI4588" s="151"/>
      <c r="GRJ4588" s="151"/>
      <c r="GRK4588" s="151"/>
      <c r="GRL4588" s="151"/>
      <c r="GRM4588" s="151"/>
      <c r="GRN4588" s="151"/>
      <c r="GRO4588" s="151"/>
      <c r="GRP4588" s="151"/>
      <c r="GRQ4588" s="151"/>
      <c r="GRR4588" s="151"/>
      <c r="GRS4588" s="151"/>
      <c r="GRT4588" s="151"/>
      <c r="GRU4588" s="151"/>
      <c r="GRV4588" s="151"/>
      <c r="GRW4588" s="151"/>
      <c r="GRX4588" s="151"/>
      <c r="GRY4588" s="151"/>
      <c r="GRZ4588" s="151"/>
      <c r="GSA4588" s="151"/>
      <c r="GSB4588" s="151"/>
      <c r="GSC4588" s="151"/>
      <c r="GSD4588" s="151"/>
      <c r="GSE4588" s="151"/>
      <c r="GSF4588" s="151"/>
      <c r="GSG4588" s="151"/>
      <c r="GSH4588" s="151"/>
      <c r="GSI4588" s="151"/>
      <c r="GSJ4588" s="151"/>
      <c r="GSK4588" s="151"/>
      <c r="GSL4588" s="151"/>
      <c r="GSM4588" s="151"/>
      <c r="GSN4588" s="151"/>
      <c r="GSO4588" s="151"/>
      <c r="GSP4588" s="151"/>
      <c r="GSQ4588" s="151"/>
      <c r="GSR4588" s="151"/>
      <c r="GSS4588" s="151"/>
      <c r="GST4588" s="151"/>
      <c r="GSU4588" s="151"/>
      <c r="GSV4588" s="151"/>
      <c r="GSW4588" s="151"/>
      <c r="GSX4588" s="151"/>
      <c r="GSY4588" s="151"/>
      <c r="GSZ4588" s="151"/>
      <c r="GTA4588" s="151"/>
      <c r="GTB4588" s="151"/>
      <c r="GTC4588" s="151"/>
      <c r="GTD4588" s="151"/>
      <c r="GTE4588" s="151"/>
      <c r="GTF4588" s="151"/>
      <c r="GTG4588" s="151"/>
      <c r="GTH4588" s="151"/>
      <c r="GTI4588" s="151"/>
      <c r="GTJ4588" s="151"/>
      <c r="GTK4588" s="151"/>
      <c r="GTL4588" s="151"/>
      <c r="GTM4588" s="151"/>
      <c r="GTN4588" s="151"/>
      <c r="GTO4588" s="151"/>
      <c r="GTP4588" s="151"/>
      <c r="GTQ4588" s="151"/>
      <c r="GTR4588" s="151"/>
      <c r="GTS4588" s="151"/>
      <c r="GTT4588" s="151"/>
      <c r="GTU4588" s="151"/>
      <c r="GTV4588" s="151"/>
      <c r="GTW4588" s="151"/>
      <c r="GTX4588" s="151"/>
      <c r="GTY4588" s="151"/>
      <c r="GTZ4588" s="151"/>
      <c r="GUA4588" s="151"/>
      <c r="GUB4588" s="151"/>
      <c r="GUC4588" s="151"/>
      <c r="GUD4588" s="151"/>
      <c r="GUE4588" s="151"/>
      <c r="GUF4588" s="151"/>
      <c r="GUG4588" s="151"/>
      <c r="GUH4588" s="151"/>
      <c r="GUI4588" s="151"/>
      <c r="GUJ4588" s="151"/>
      <c r="GUK4588" s="151"/>
      <c r="GUL4588" s="151"/>
      <c r="GUM4588" s="151"/>
      <c r="GUN4588" s="151"/>
      <c r="GUO4588" s="151"/>
      <c r="GUP4588" s="151"/>
      <c r="GUQ4588" s="151"/>
      <c r="GUR4588" s="151"/>
      <c r="GUS4588" s="151"/>
      <c r="GUT4588" s="151"/>
      <c r="GUU4588" s="151"/>
      <c r="GUV4588" s="151"/>
      <c r="GUW4588" s="151"/>
      <c r="GUX4588" s="151"/>
      <c r="GUY4588" s="151"/>
      <c r="GUZ4588" s="151"/>
      <c r="GVA4588" s="151"/>
      <c r="GVB4588" s="151"/>
      <c r="GVC4588" s="151"/>
      <c r="GVD4588" s="151"/>
      <c r="GVE4588" s="151"/>
      <c r="GVF4588" s="151"/>
      <c r="GVG4588" s="151"/>
      <c r="GVH4588" s="151"/>
      <c r="GVI4588" s="151"/>
      <c r="GVJ4588" s="151"/>
      <c r="GVK4588" s="151"/>
      <c r="GVL4588" s="151"/>
      <c r="GVM4588" s="151"/>
      <c r="GVN4588" s="151"/>
      <c r="GVO4588" s="151"/>
      <c r="GVP4588" s="151"/>
      <c r="GVQ4588" s="151"/>
      <c r="GVR4588" s="151"/>
      <c r="GVS4588" s="151"/>
      <c r="GVT4588" s="151"/>
      <c r="GVU4588" s="151"/>
      <c r="GVV4588" s="151"/>
      <c r="GVW4588" s="151"/>
      <c r="GVX4588" s="151"/>
      <c r="GVY4588" s="151"/>
      <c r="GVZ4588" s="151"/>
      <c r="GWA4588" s="151"/>
      <c r="GWB4588" s="151"/>
      <c r="GWC4588" s="151"/>
      <c r="GWD4588" s="151"/>
      <c r="GWE4588" s="151"/>
      <c r="GWF4588" s="151"/>
      <c r="GWG4588" s="151"/>
      <c r="GWH4588" s="151"/>
      <c r="GWI4588" s="151"/>
      <c r="GWJ4588" s="151"/>
      <c r="GWK4588" s="151"/>
      <c r="GWL4588" s="151"/>
      <c r="GWM4588" s="151"/>
      <c r="GWN4588" s="151"/>
      <c r="GWO4588" s="151"/>
      <c r="GWP4588" s="151"/>
      <c r="GWQ4588" s="151"/>
      <c r="GWR4588" s="151"/>
      <c r="GWS4588" s="151"/>
      <c r="GWT4588" s="151"/>
      <c r="GWU4588" s="151"/>
      <c r="GWV4588" s="151"/>
      <c r="GWW4588" s="151"/>
      <c r="GWX4588" s="151"/>
      <c r="GWY4588" s="151"/>
      <c r="GWZ4588" s="151"/>
      <c r="GXA4588" s="151"/>
      <c r="GXB4588" s="151"/>
      <c r="GXC4588" s="151"/>
      <c r="GXD4588" s="151"/>
      <c r="GXE4588" s="151"/>
      <c r="GXF4588" s="151"/>
      <c r="GXG4588" s="151"/>
      <c r="GXH4588" s="151"/>
      <c r="GXI4588" s="151"/>
      <c r="GXJ4588" s="151"/>
      <c r="GXK4588" s="151"/>
      <c r="GXL4588" s="151"/>
      <c r="GXM4588" s="151"/>
      <c r="GXN4588" s="151"/>
      <c r="GXO4588" s="151"/>
      <c r="GXP4588" s="151"/>
      <c r="GXQ4588" s="151"/>
      <c r="GXR4588" s="151"/>
      <c r="GXS4588" s="151"/>
      <c r="GXT4588" s="151"/>
      <c r="GXU4588" s="151"/>
      <c r="GXV4588" s="151"/>
      <c r="GXW4588" s="151"/>
      <c r="GXX4588" s="151"/>
      <c r="GXY4588" s="151"/>
      <c r="GXZ4588" s="151"/>
      <c r="GYA4588" s="151"/>
      <c r="GYB4588" s="151"/>
      <c r="GYC4588" s="151"/>
      <c r="GYD4588" s="151"/>
      <c r="GYE4588" s="151"/>
      <c r="GYF4588" s="151"/>
      <c r="GYG4588" s="151"/>
      <c r="GYH4588" s="151"/>
      <c r="GYI4588" s="151"/>
      <c r="GYJ4588" s="151"/>
      <c r="GYK4588" s="151"/>
      <c r="GYL4588" s="151"/>
      <c r="GYM4588" s="151"/>
      <c r="GYN4588" s="151"/>
      <c r="GYO4588" s="151"/>
      <c r="GYP4588" s="151"/>
      <c r="GYQ4588" s="151"/>
      <c r="GYR4588" s="151"/>
      <c r="GYS4588" s="151"/>
      <c r="GYT4588" s="151"/>
      <c r="GYU4588" s="151"/>
      <c r="GYV4588" s="151"/>
      <c r="GYW4588" s="151"/>
      <c r="GYX4588" s="151"/>
      <c r="GYY4588" s="151"/>
      <c r="GYZ4588" s="151"/>
      <c r="GZA4588" s="151"/>
      <c r="GZB4588" s="151"/>
      <c r="GZC4588" s="151"/>
      <c r="GZD4588" s="151"/>
      <c r="GZE4588" s="151"/>
      <c r="GZF4588" s="151"/>
      <c r="GZG4588" s="151"/>
      <c r="GZH4588" s="151"/>
      <c r="GZI4588" s="151"/>
      <c r="GZJ4588" s="151"/>
      <c r="GZK4588" s="151"/>
      <c r="GZL4588" s="151"/>
      <c r="GZM4588" s="151"/>
      <c r="GZN4588" s="151"/>
      <c r="GZO4588" s="151"/>
      <c r="GZP4588" s="151"/>
      <c r="GZQ4588" s="151"/>
      <c r="GZR4588" s="151"/>
      <c r="GZS4588" s="151"/>
      <c r="GZT4588" s="151"/>
      <c r="GZU4588" s="151"/>
      <c r="GZV4588" s="151"/>
      <c r="GZW4588" s="151"/>
      <c r="GZX4588" s="151"/>
      <c r="GZY4588" s="151"/>
      <c r="GZZ4588" s="151"/>
      <c r="HAA4588" s="151"/>
      <c r="HAB4588" s="151"/>
      <c r="HAC4588" s="151"/>
      <c r="HAD4588" s="151"/>
      <c r="HAE4588" s="151"/>
      <c r="HAF4588" s="151"/>
      <c r="HAG4588" s="151"/>
      <c r="HAH4588" s="151"/>
      <c r="HAI4588" s="151"/>
      <c r="HAJ4588" s="151"/>
      <c r="HAK4588" s="151"/>
      <c r="HAL4588" s="151"/>
      <c r="HAM4588" s="151"/>
      <c r="HAN4588" s="151"/>
      <c r="HAO4588" s="151"/>
      <c r="HAP4588" s="151"/>
      <c r="HAQ4588" s="151"/>
      <c r="HAR4588" s="151"/>
      <c r="HAS4588" s="151"/>
      <c r="HAT4588" s="151"/>
      <c r="HAU4588" s="151"/>
      <c r="HAV4588" s="151"/>
      <c r="HAW4588" s="151"/>
      <c r="HAX4588" s="151"/>
      <c r="HAY4588" s="151"/>
      <c r="HAZ4588" s="151"/>
      <c r="HBA4588" s="151"/>
      <c r="HBB4588" s="151"/>
      <c r="HBC4588" s="151"/>
      <c r="HBD4588" s="151"/>
      <c r="HBE4588" s="151"/>
      <c r="HBF4588" s="151"/>
      <c r="HBG4588" s="151"/>
      <c r="HBH4588" s="151"/>
      <c r="HBI4588" s="151"/>
      <c r="HBJ4588" s="151"/>
      <c r="HBK4588" s="151"/>
      <c r="HBL4588" s="151"/>
      <c r="HBM4588" s="151"/>
      <c r="HBN4588" s="151"/>
      <c r="HBO4588" s="151"/>
      <c r="HBP4588" s="151"/>
      <c r="HBQ4588" s="151"/>
      <c r="HBR4588" s="151"/>
      <c r="HBS4588" s="151"/>
      <c r="HBT4588" s="151"/>
      <c r="HBU4588" s="151"/>
      <c r="HBV4588" s="151"/>
      <c r="HBW4588" s="151"/>
      <c r="HBX4588" s="151"/>
      <c r="HBY4588" s="151"/>
      <c r="HBZ4588" s="151"/>
      <c r="HCA4588" s="151"/>
      <c r="HCB4588" s="151"/>
      <c r="HCC4588" s="151"/>
      <c r="HCD4588" s="151"/>
      <c r="HCE4588" s="151"/>
      <c r="HCF4588" s="151"/>
      <c r="HCG4588" s="151"/>
      <c r="HCH4588" s="151"/>
      <c r="HCI4588" s="151"/>
      <c r="HCJ4588" s="151"/>
      <c r="HCK4588" s="151"/>
      <c r="HCL4588" s="151"/>
      <c r="HCM4588" s="151"/>
      <c r="HCN4588" s="151"/>
      <c r="HCO4588" s="151"/>
      <c r="HCP4588" s="151"/>
      <c r="HCQ4588" s="151"/>
      <c r="HCR4588" s="151"/>
      <c r="HCS4588" s="151"/>
      <c r="HCT4588" s="151"/>
      <c r="HCU4588" s="151"/>
      <c r="HCV4588" s="151"/>
      <c r="HCW4588" s="151"/>
      <c r="HCX4588" s="151"/>
      <c r="HCY4588" s="151"/>
      <c r="HCZ4588" s="151"/>
      <c r="HDA4588" s="151"/>
      <c r="HDB4588" s="151"/>
      <c r="HDC4588" s="151"/>
      <c r="HDD4588" s="151"/>
      <c r="HDE4588" s="151"/>
      <c r="HDF4588" s="151"/>
      <c r="HDG4588" s="151"/>
      <c r="HDH4588" s="151"/>
      <c r="HDI4588" s="151"/>
      <c r="HDJ4588" s="151"/>
      <c r="HDK4588" s="151"/>
      <c r="HDL4588" s="151"/>
      <c r="HDM4588" s="151"/>
      <c r="HDN4588" s="151"/>
      <c r="HDO4588" s="151"/>
      <c r="HDP4588" s="151"/>
      <c r="HDQ4588" s="151"/>
      <c r="HDR4588" s="151"/>
      <c r="HDS4588" s="151"/>
      <c r="HDT4588" s="151"/>
      <c r="HDU4588" s="151"/>
      <c r="HDV4588" s="151"/>
      <c r="HDW4588" s="151"/>
      <c r="HDX4588" s="151"/>
      <c r="HDY4588" s="151"/>
      <c r="HDZ4588" s="151"/>
      <c r="HEA4588" s="151"/>
      <c r="HEB4588" s="151"/>
      <c r="HEC4588" s="151"/>
      <c r="HED4588" s="151"/>
      <c r="HEE4588" s="151"/>
      <c r="HEF4588" s="151"/>
      <c r="HEG4588" s="151"/>
      <c r="HEH4588" s="151"/>
      <c r="HEI4588" s="151"/>
      <c r="HEJ4588" s="151"/>
      <c r="HEK4588" s="151"/>
      <c r="HEL4588" s="151"/>
      <c r="HEM4588" s="151"/>
      <c r="HEN4588" s="151"/>
      <c r="HEO4588" s="151"/>
      <c r="HEP4588" s="151"/>
      <c r="HEQ4588" s="151"/>
      <c r="HER4588" s="151"/>
      <c r="HES4588" s="151"/>
      <c r="HET4588" s="151"/>
      <c r="HEU4588" s="151"/>
      <c r="HEV4588" s="151"/>
      <c r="HEW4588" s="151"/>
      <c r="HEX4588" s="151"/>
      <c r="HEY4588" s="151"/>
      <c r="HEZ4588" s="151"/>
      <c r="HFA4588" s="151"/>
      <c r="HFB4588" s="151"/>
      <c r="HFC4588" s="151"/>
      <c r="HFD4588" s="151"/>
      <c r="HFE4588" s="151"/>
      <c r="HFF4588" s="151"/>
      <c r="HFG4588" s="151"/>
      <c r="HFH4588" s="151"/>
      <c r="HFI4588" s="151"/>
      <c r="HFJ4588" s="151"/>
      <c r="HFK4588" s="151"/>
      <c r="HFL4588" s="151"/>
      <c r="HFM4588" s="151"/>
      <c r="HFN4588" s="151"/>
      <c r="HFO4588" s="151"/>
      <c r="HFP4588" s="151"/>
      <c r="HFQ4588" s="151"/>
      <c r="HFR4588" s="151"/>
      <c r="HFS4588" s="151"/>
      <c r="HFT4588" s="151"/>
      <c r="HFU4588" s="151"/>
      <c r="HFV4588" s="151"/>
      <c r="HFW4588" s="151"/>
      <c r="HFX4588" s="151"/>
      <c r="HFY4588" s="151"/>
      <c r="HFZ4588" s="151"/>
      <c r="HGA4588" s="151"/>
      <c r="HGB4588" s="151"/>
      <c r="HGC4588" s="151"/>
      <c r="HGD4588" s="151"/>
      <c r="HGE4588" s="151"/>
      <c r="HGF4588" s="151"/>
      <c r="HGG4588" s="151"/>
      <c r="HGH4588" s="151"/>
      <c r="HGI4588" s="151"/>
      <c r="HGJ4588" s="151"/>
      <c r="HGK4588" s="151"/>
      <c r="HGL4588" s="151"/>
      <c r="HGM4588" s="151"/>
      <c r="HGN4588" s="151"/>
      <c r="HGO4588" s="151"/>
      <c r="HGP4588" s="151"/>
      <c r="HGQ4588" s="151"/>
      <c r="HGR4588" s="151"/>
      <c r="HGS4588" s="151"/>
      <c r="HGT4588" s="151"/>
      <c r="HGU4588" s="151"/>
      <c r="HGV4588" s="151"/>
      <c r="HGW4588" s="151"/>
      <c r="HGX4588" s="151"/>
      <c r="HGY4588" s="151"/>
      <c r="HGZ4588" s="151"/>
      <c r="HHA4588" s="151"/>
      <c r="HHB4588" s="151"/>
      <c r="HHC4588" s="151"/>
      <c r="HHD4588" s="151"/>
      <c r="HHE4588" s="151"/>
      <c r="HHF4588" s="151"/>
      <c r="HHG4588" s="151"/>
      <c r="HHH4588" s="151"/>
      <c r="HHI4588" s="151"/>
      <c r="HHJ4588" s="151"/>
      <c r="HHK4588" s="151"/>
      <c r="HHL4588" s="151"/>
      <c r="HHM4588" s="151"/>
      <c r="HHN4588" s="151"/>
      <c r="HHO4588" s="151"/>
      <c r="HHP4588" s="151"/>
      <c r="HHQ4588" s="151"/>
      <c r="HHR4588" s="151"/>
      <c r="HHS4588" s="151"/>
      <c r="HHT4588" s="151"/>
      <c r="HHU4588" s="151"/>
      <c r="HHV4588" s="151"/>
      <c r="HHW4588" s="151"/>
      <c r="HHX4588" s="151"/>
      <c r="HHY4588" s="151"/>
      <c r="HHZ4588" s="151"/>
      <c r="HIA4588" s="151"/>
      <c r="HIB4588" s="151"/>
      <c r="HIC4588" s="151"/>
      <c r="HID4588" s="151"/>
      <c r="HIE4588" s="151"/>
      <c r="HIF4588" s="151"/>
      <c r="HIG4588" s="151"/>
      <c r="HIH4588" s="151"/>
      <c r="HII4588" s="151"/>
      <c r="HIJ4588" s="151"/>
      <c r="HIK4588" s="151"/>
      <c r="HIL4588" s="151"/>
      <c r="HIM4588" s="151"/>
      <c r="HIN4588" s="151"/>
      <c r="HIO4588" s="151"/>
      <c r="HIP4588" s="151"/>
      <c r="HIQ4588" s="151"/>
      <c r="HIR4588" s="151"/>
      <c r="HIS4588" s="151"/>
      <c r="HIT4588" s="151"/>
      <c r="HIU4588" s="151"/>
      <c r="HIV4588" s="151"/>
      <c r="HIW4588" s="151"/>
      <c r="HIX4588" s="151"/>
      <c r="HIY4588" s="151"/>
      <c r="HIZ4588" s="151"/>
      <c r="HJA4588" s="151"/>
      <c r="HJB4588" s="151"/>
      <c r="HJC4588" s="151"/>
      <c r="HJD4588" s="151"/>
      <c r="HJE4588" s="151"/>
      <c r="HJF4588" s="151"/>
      <c r="HJG4588" s="151"/>
      <c r="HJH4588" s="151"/>
      <c r="HJI4588" s="151"/>
      <c r="HJJ4588" s="151"/>
      <c r="HJK4588" s="151"/>
      <c r="HJL4588" s="151"/>
      <c r="HJM4588" s="151"/>
      <c r="HJN4588" s="151"/>
      <c r="HJO4588" s="151"/>
      <c r="HJP4588" s="151"/>
      <c r="HJQ4588" s="151"/>
      <c r="HJR4588" s="151"/>
      <c r="HJS4588" s="151"/>
      <c r="HJT4588" s="151"/>
      <c r="HJU4588" s="151"/>
      <c r="HJV4588" s="151"/>
      <c r="HJW4588" s="151"/>
      <c r="HJX4588" s="151"/>
      <c r="HJY4588" s="151"/>
      <c r="HJZ4588" s="151"/>
      <c r="HKA4588" s="151"/>
      <c r="HKB4588" s="151"/>
      <c r="HKC4588" s="151"/>
      <c r="HKD4588" s="151"/>
      <c r="HKE4588" s="151"/>
      <c r="HKF4588" s="151"/>
      <c r="HKG4588" s="151"/>
      <c r="HKH4588" s="151"/>
      <c r="HKI4588" s="151"/>
      <c r="HKJ4588" s="151"/>
      <c r="HKK4588" s="151"/>
      <c r="HKL4588" s="151"/>
      <c r="HKM4588" s="151"/>
      <c r="HKN4588" s="151"/>
      <c r="HKO4588" s="151"/>
      <c r="HKP4588" s="151"/>
      <c r="HKQ4588" s="151"/>
      <c r="HKR4588" s="151"/>
      <c r="HKS4588" s="151"/>
      <c r="HKT4588" s="151"/>
      <c r="HKU4588" s="151"/>
      <c r="HKV4588" s="151"/>
      <c r="HKW4588" s="151"/>
      <c r="HKX4588" s="151"/>
      <c r="HKY4588" s="151"/>
      <c r="HKZ4588" s="151"/>
      <c r="HLA4588" s="151"/>
      <c r="HLB4588" s="151"/>
      <c r="HLC4588" s="151"/>
      <c r="HLD4588" s="151"/>
      <c r="HLE4588" s="151"/>
      <c r="HLF4588" s="151"/>
      <c r="HLG4588" s="151"/>
      <c r="HLH4588" s="151"/>
      <c r="HLI4588" s="151"/>
      <c r="HLJ4588" s="151"/>
      <c r="HLK4588" s="151"/>
      <c r="HLL4588" s="151"/>
      <c r="HLM4588" s="151"/>
      <c r="HLN4588" s="151"/>
      <c r="HLO4588" s="151"/>
      <c r="HLP4588" s="151"/>
      <c r="HLQ4588" s="151"/>
      <c r="HLR4588" s="151"/>
      <c r="HLS4588" s="151"/>
      <c r="HLT4588" s="151"/>
      <c r="HLU4588" s="151"/>
      <c r="HLV4588" s="151"/>
      <c r="HLW4588" s="151"/>
      <c r="HLX4588" s="151"/>
      <c r="HLY4588" s="151"/>
      <c r="HLZ4588" s="151"/>
      <c r="HMA4588" s="151"/>
      <c r="HMB4588" s="151"/>
      <c r="HMC4588" s="151"/>
      <c r="HMD4588" s="151"/>
      <c r="HME4588" s="151"/>
      <c r="HMF4588" s="151"/>
      <c r="HMG4588" s="151"/>
      <c r="HMH4588" s="151"/>
      <c r="HMI4588" s="151"/>
      <c r="HMJ4588" s="151"/>
      <c r="HMK4588" s="151"/>
      <c r="HML4588" s="151"/>
      <c r="HMM4588" s="151"/>
      <c r="HMN4588" s="151"/>
      <c r="HMO4588" s="151"/>
      <c r="HMP4588" s="151"/>
      <c r="HMQ4588" s="151"/>
      <c r="HMR4588" s="151"/>
      <c r="HMS4588" s="151"/>
      <c r="HMT4588" s="151"/>
      <c r="HMU4588" s="151"/>
      <c r="HMV4588" s="151"/>
      <c r="HMW4588" s="151"/>
      <c r="HMX4588" s="151"/>
      <c r="HMY4588" s="151"/>
      <c r="HMZ4588" s="151"/>
      <c r="HNA4588" s="151"/>
      <c r="HNB4588" s="151"/>
      <c r="HNC4588" s="151"/>
      <c r="HND4588" s="151"/>
      <c r="HNE4588" s="151"/>
      <c r="HNF4588" s="151"/>
      <c r="HNG4588" s="151"/>
      <c r="HNH4588" s="151"/>
      <c r="HNI4588" s="151"/>
      <c r="HNJ4588" s="151"/>
      <c r="HNK4588" s="151"/>
      <c r="HNL4588" s="151"/>
      <c r="HNM4588" s="151"/>
      <c r="HNN4588" s="151"/>
      <c r="HNO4588" s="151"/>
      <c r="HNP4588" s="151"/>
      <c r="HNQ4588" s="151"/>
      <c r="HNR4588" s="151"/>
      <c r="HNS4588" s="151"/>
      <c r="HNT4588" s="151"/>
      <c r="HNU4588" s="151"/>
      <c r="HNV4588" s="151"/>
      <c r="HNW4588" s="151"/>
      <c r="HNX4588" s="151"/>
      <c r="HNY4588" s="151"/>
      <c r="HNZ4588" s="151"/>
      <c r="HOA4588" s="151"/>
      <c r="HOB4588" s="151"/>
      <c r="HOC4588" s="151"/>
      <c r="HOD4588" s="151"/>
      <c r="HOE4588" s="151"/>
      <c r="HOF4588" s="151"/>
      <c r="HOG4588" s="151"/>
      <c r="HOH4588" s="151"/>
      <c r="HOI4588" s="151"/>
      <c r="HOJ4588" s="151"/>
      <c r="HOK4588" s="151"/>
      <c r="HOL4588" s="151"/>
      <c r="HOM4588" s="151"/>
      <c r="HON4588" s="151"/>
      <c r="HOO4588" s="151"/>
      <c r="HOP4588" s="151"/>
      <c r="HOQ4588" s="151"/>
      <c r="HOR4588" s="151"/>
      <c r="HOS4588" s="151"/>
      <c r="HOT4588" s="151"/>
      <c r="HOU4588" s="151"/>
      <c r="HOV4588" s="151"/>
      <c r="HOW4588" s="151"/>
      <c r="HOX4588" s="151"/>
      <c r="HOY4588" s="151"/>
      <c r="HOZ4588" s="151"/>
      <c r="HPA4588" s="151"/>
      <c r="HPB4588" s="151"/>
      <c r="HPC4588" s="151"/>
      <c r="HPD4588" s="151"/>
      <c r="HPE4588" s="151"/>
      <c r="HPF4588" s="151"/>
      <c r="HPG4588" s="151"/>
      <c r="HPH4588" s="151"/>
      <c r="HPI4588" s="151"/>
      <c r="HPJ4588" s="151"/>
      <c r="HPK4588" s="151"/>
      <c r="HPL4588" s="151"/>
      <c r="HPM4588" s="151"/>
      <c r="HPN4588" s="151"/>
      <c r="HPO4588" s="151"/>
      <c r="HPP4588" s="151"/>
      <c r="HPQ4588" s="151"/>
      <c r="HPR4588" s="151"/>
      <c r="HPS4588" s="151"/>
      <c r="HPT4588" s="151"/>
      <c r="HPU4588" s="151"/>
      <c r="HPV4588" s="151"/>
      <c r="HPW4588" s="151"/>
      <c r="HPX4588" s="151"/>
      <c r="HPY4588" s="151"/>
      <c r="HPZ4588" s="151"/>
      <c r="HQA4588" s="151"/>
      <c r="HQB4588" s="151"/>
      <c r="HQC4588" s="151"/>
      <c r="HQD4588" s="151"/>
      <c r="HQE4588" s="151"/>
      <c r="HQF4588" s="151"/>
      <c r="HQG4588" s="151"/>
      <c r="HQH4588" s="151"/>
      <c r="HQI4588" s="151"/>
      <c r="HQJ4588" s="151"/>
      <c r="HQK4588" s="151"/>
      <c r="HQL4588" s="151"/>
      <c r="HQM4588" s="151"/>
      <c r="HQN4588" s="151"/>
      <c r="HQO4588" s="151"/>
      <c r="HQP4588" s="151"/>
      <c r="HQQ4588" s="151"/>
      <c r="HQR4588" s="151"/>
      <c r="HQS4588" s="151"/>
      <c r="HQT4588" s="151"/>
      <c r="HQU4588" s="151"/>
      <c r="HQV4588" s="151"/>
      <c r="HQW4588" s="151"/>
      <c r="HQX4588" s="151"/>
      <c r="HQY4588" s="151"/>
      <c r="HQZ4588" s="151"/>
      <c r="HRA4588" s="151"/>
      <c r="HRB4588" s="151"/>
      <c r="HRC4588" s="151"/>
      <c r="HRD4588" s="151"/>
      <c r="HRE4588" s="151"/>
      <c r="HRF4588" s="151"/>
      <c r="HRG4588" s="151"/>
      <c r="HRH4588" s="151"/>
      <c r="HRI4588" s="151"/>
      <c r="HRJ4588" s="151"/>
      <c r="HRK4588" s="151"/>
      <c r="HRL4588" s="151"/>
      <c r="HRM4588" s="151"/>
      <c r="HRN4588" s="151"/>
      <c r="HRO4588" s="151"/>
      <c r="HRP4588" s="151"/>
      <c r="HRQ4588" s="151"/>
      <c r="HRR4588" s="151"/>
      <c r="HRS4588" s="151"/>
      <c r="HRT4588" s="151"/>
      <c r="HRU4588" s="151"/>
      <c r="HRV4588" s="151"/>
      <c r="HRW4588" s="151"/>
      <c r="HRX4588" s="151"/>
      <c r="HRY4588" s="151"/>
      <c r="HRZ4588" s="151"/>
      <c r="HSA4588" s="151"/>
      <c r="HSB4588" s="151"/>
      <c r="HSC4588" s="151"/>
      <c r="HSD4588" s="151"/>
      <c r="HSE4588" s="151"/>
      <c r="HSF4588" s="151"/>
      <c r="HSG4588" s="151"/>
      <c r="HSH4588" s="151"/>
      <c r="HSI4588" s="151"/>
      <c r="HSJ4588" s="151"/>
      <c r="HSK4588" s="151"/>
      <c r="HSL4588" s="151"/>
      <c r="HSM4588" s="151"/>
      <c r="HSN4588" s="151"/>
      <c r="HSO4588" s="151"/>
      <c r="HSP4588" s="151"/>
      <c r="HSQ4588" s="151"/>
      <c r="HSR4588" s="151"/>
      <c r="HSS4588" s="151"/>
      <c r="HST4588" s="151"/>
      <c r="HSU4588" s="151"/>
      <c r="HSV4588" s="151"/>
      <c r="HSW4588" s="151"/>
      <c r="HSX4588" s="151"/>
      <c r="HSY4588" s="151"/>
      <c r="HSZ4588" s="151"/>
      <c r="HTA4588" s="151"/>
      <c r="HTB4588" s="151"/>
      <c r="HTC4588" s="151"/>
      <c r="HTD4588" s="151"/>
      <c r="HTE4588" s="151"/>
      <c r="HTF4588" s="151"/>
      <c r="HTG4588" s="151"/>
      <c r="HTH4588" s="151"/>
      <c r="HTI4588" s="151"/>
      <c r="HTJ4588" s="151"/>
      <c r="HTK4588" s="151"/>
      <c r="HTL4588" s="151"/>
      <c r="HTM4588" s="151"/>
      <c r="HTN4588" s="151"/>
      <c r="HTO4588" s="151"/>
      <c r="HTP4588" s="151"/>
      <c r="HTQ4588" s="151"/>
      <c r="HTR4588" s="151"/>
      <c r="HTS4588" s="151"/>
      <c r="HTT4588" s="151"/>
      <c r="HTU4588" s="151"/>
      <c r="HTV4588" s="151"/>
      <c r="HTW4588" s="151"/>
      <c r="HTX4588" s="151"/>
      <c r="HTY4588" s="151"/>
      <c r="HTZ4588" s="151"/>
      <c r="HUA4588" s="151"/>
      <c r="HUB4588" s="151"/>
      <c r="HUC4588" s="151"/>
      <c r="HUD4588" s="151"/>
      <c r="HUE4588" s="151"/>
      <c r="HUF4588" s="151"/>
      <c r="HUG4588" s="151"/>
      <c r="HUH4588" s="151"/>
      <c r="HUI4588" s="151"/>
      <c r="HUJ4588" s="151"/>
      <c r="HUK4588" s="151"/>
      <c r="HUL4588" s="151"/>
      <c r="HUM4588" s="151"/>
      <c r="HUN4588" s="151"/>
      <c r="HUO4588" s="151"/>
      <c r="HUP4588" s="151"/>
      <c r="HUQ4588" s="151"/>
      <c r="HUR4588" s="151"/>
      <c r="HUS4588" s="151"/>
      <c r="HUT4588" s="151"/>
      <c r="HUU4588" s="151"/>
      <c r="HUV4588" s="151"/>
      <c r="HUW4588" s="151"/>
      <c r="HUX4588" s="151"/>
      <c r="HUY4588" s="151"/>
      <c r="HUZ4588" s="151"/>
      <c r="HVA4588" s="151"/>
      <c r="HVB4588" s="151"/>
      <c r="HVC4588" s="151"/>
      <c r="HVD4588" s="151"/>
      <c r="HVE4588" s="151"/>
      <c r="HVF4588" s="151"/>
      <c r="HVG4588" s="151"/>
      <c r="HVH4588" s="151"/>
      <c r="HVI4588" s="151"/>
      <c r="HVJ4588" s="151"/>
      <c r="HVK4588" s="151"/>
      <c r="HVL4588" s="151"/>
      <c r="HVM4588" s="151"/>
      <c r="HVN4588" s="151"/>
      <c r="HVO4588" s="151"/>
      <c r="HVP4588" s="151"/>
      <c r="HVQ4588" s="151"/>
      <c r="HVR4588" s="151"/>
      <c r="HVS4588" s="151"/>
      <c r="HVT4588" s="151"/>
      <c r="HVU4588" s="151"/>
      <c r="HVV4588" s="151"/>
      <c r="HVW4588" s="151"/>
      <c r="HVX4588" s="151"/>
      <c r="HVY4588" s="151"/>
      <c r="HVZ4588" s="151"/>
      <c r="HWA4588" s="151"/>
      <c r="HWB4588" s="151"/>
      <c r="HWC4588" s="151"/>
      <c r="HWD4588" s="151"/>
      <c r="HWE4588" s="151"/>
      <c r="HWF4588" s="151"/>
      <c r="HWG4588" s="151"/>
      <c r="HWH4588" s="151"/>
      <c r="HWI4588" s="151"/>
      <c r="HWJ4588" s="151"/>
      <c r="HWK4588" s="151"/>
      <c r="HWL4588" s="151"/>
      <c r="HWM4588" s="151"/>
      <c r="HWN4588" s="151"/>
      <c r="HWO4588" s="151"/>
      <c r="HWP4588" s="151"/>
      <c r="HWQ4588" s="151"/>
      <c r="HWR4588" s="151"/>
      <c r="HWS4588" s="151"/>
      <c r="HWT4588" s="151"/>
      <c r="HWU4588" s="151"/>
      <c r="HWV4588" s="151"/>
      <c r="HWW4588" s="151"/>
      <c r="HWX4588" s="151"/>
      <c r="HWY4588" s="151"/>
      <c r="HWZ4588" s="151"/>
      <c r="HXA4588" s="151"/>
      <c r="HXB4588" s="151"/>
      <c r="HXC4588" s="151"/>
      <c r="HXD4588" s="151"/>
      <c r="HXE4588" s="151"/>
      <c r="HXF4588" s="151"/>
      <c r="HXG4588" s="151"/>
      <c r="HXH4588" s="151"/>
      <c r="HXI4588" s="151"/>
      <c r="HXJ4588" s="151"/>
      <c r="HXK4588" s="151"/>
      <c r="HXL4588" s="151"/>
      <c r="HXM4588" s="151"/>
      <c r="HXN4588" s="151"/>
      <c r="HXO4588" s="151"/>
      <c r="HXP4588" s="151"/>
      <c r="HXQ4588" s="151"/>
      <c r="HXR4588" s="151"/>
      <c r="HXS4588" s="151"/>
      <c r="HXT4588" s="151"/>
      <c r="HXU4588" s="151"/>
      <c r="HXV4588" s="151"/>
      <c r="HXW4588" s="151"/>
      <c r="HXX4588" s="151"/>
      <c r="HXY4588" s="151"/>
      <c r="HXZ4588" s="151"/>
      <c r="HYA4588" s="151"/>
      <c r="HYB4588" s="151"/>
      <c r="HYC4588" s="151"/>
      <c r="HYD4588" s="151"/>
      <c r="HYE4588" s="151"/>
      <c r="HYF4588" s="151"/>
      <c r="HYG4588" s="151"/>
      <c r="HYH4588" s="151"/>
      <c r="HYI4588" s="151"/>
      <c r="HYJ4588" s="151"/>
      <c r="HYK4588" s="151"/>
      <c r="HYL4588" s="151"/>
      <c r="HYM4588" s="151"/>
      <c r="HYN4588" s="151"/>
      <c r="HYO4588" s="151"/>
      <c r="HYP4588" s="151"/>
      <c r="HYQ4588" s="151"/>
      <c r="HYR4588" s="151"/>
      <c r="HYS4588" s="151"/>
      <c r="HYT4588" s="151"/>
      <c r="HYU4588" s="151"/>
      <c r="HYV4588" s="151"/>
      <c r="HYW4588" s="151"/>
      <c r="HYX4588" s="151"/>
      <c r="HYY4588" s="151"/>
      <c r="HYZ4588" s="151"/>
      <c r="HZA4588" s="151"/>
      <c r="HZB4588" s="151"/>
      <c r="HZC4588" s="151"/>
      <c r="HZD4588" s="151"/>
      <c r="HZE4588" s="151"/>
      <c r="HZF4588" s="151"/>
      <c r="HZG4588" s="151"/>
      <c r="HZH4588" s="151"/>
      <c r="HZI4588" s="151"/>
      <c r="HZJ4588" s="151"/>
      <c r="HZK4588" s="151"/>
      <c r="HZL4588" s="151"/>
      <c r="HZM4588" s="151"/>
      <c r="HZN4588" s="151"/>
      <c r="HZO4588" s="151"/>
      <c r="HZP4588" s="151"/>
      <c r="HZQ4588" s="151"/>
      <c r="HZR4588" s="151"/>
      <c r="HZS4588" s="151"/>
      <c r="HZT4588" s="151"/>
      <c r="HZU4588" s="151"/>
      <c r="HZV4588" s="151"/>
      <c r="HZW4588" s="151"/>
      <c r="HZX4588" s="151"/>
      <c r="HZY4588" s="151"/>
      <c r="HZZ4588" s="151"/>
      <c r="IAA4588" s="151"/>
      <c r="IAB4588" s="151"/>
      <c r="IAC4588" s="151"/>
      <c r="IAD4588" s="151"/>
      <c r="IAE4588" s="151"/>
      <c r="IAF4588" s="151"/>
      <c r="IAG4588" s="151"/>
      <c r="IAH4588" s="151"/>
      <c r="IAI4588" s="151"/>
      <c r="IAJ4588" s="151"/>
      <c r="IAK4588" s="151"/>
      <c r="IAL4588" s="151"/>
      <c r="IAM4588" s="151"/>
      <c r="IAN4588" s="151"/>
      <c r="IAO4588" s="151"/>
      <c r="IAP4588" s="151"/>
      <c r="IAQ4588" s="151"/>
      <c r="IAR4588" s="151"/>
      <c r="IAS4588" s="151"/>
      <c r="IAT4588" s="151"/>
      <c r="IAU4588" s="151"/>
      <c r="IAV4588" s="151"/>
      <c r="IAW4588" s="151"/>
      <c r="IAX4588" s="151"/>
      <c r="IAY4588" s="151"/>
      <c r="IAZ4588" s="151"/>
      <c r="IBA4588" s="151"/>
      <c r="IBB4588" s="151"/>
      <c r="IBC4588" s="151"/>
      <c r="IBD4588" s="151"/>
      <c r="IBE4588" s="151"/>
      <c r="IBF4588" s="151"/>
      <c r="IBG4588" s="151"/>
      <c r="IBH4588" s="151"/>
      <c r="IBI4588" s="151"/>
      <c r="IBJ4588" s="151"/>
      <c r="IBK4588" s="151"/>
      <c r="IBL4588" s="151"/>
      <c r="IBM4588" s="151"/>
      <c r="IBN4588" s="151"/>
      <c r="IBO4588" s="151"/>
      <c r="IBP4588" s="151"/>
      <c r="IBQ4588" s="151"/>
      <c r="IBR4588" s="151"/>
      <c r="IBS4588" s="151"/>
      <c r="IBT4588" s="151"/>
      <c r="IBU4588" s="151"/>
      <c r="IBV4588" s="151"/>
      <c r="IBW4588" s="151"/>
      <c r="IBX4588" s="151"/>
      <c r="IBY4588" s="151"/>
      <c r="IBZ4588" s="151"/>
      <c r="ICA4588" s="151"/>
      <c r="ICB4588" s="151"/>
      <c r="ICC4588" s="151"/>
      <c r="ICD4588" s="151"/>
      <c r="ICE4588" s="151"/>
      <c r="ICF4588" s="151"/>
      <c r="ICG4588" s="151"/>
      <c r="ICH4588" s="151"/>
      <c r="ICI4588" s="151"/>
      <c r="ICJ4588" s="151"/>
      <c r="ICK4588" s="151"/>
      <c r="ICL4588" s="151"/>
      <c r="ICM4588" s="151"/>
      <c r="ICN4588" s="151"/>
      <c r="ICO4588" s="151"/>
      <c r="ICP4588" s="151"/>
      <c r="ICQ4588" s="151"/>
      <c r="ICR4588" s="151"/>
      <c r="ICS4588" s="151"/>
      <c r="ICT4588" s="151"/>
      <c r="ICU4588" s="151"/>
      <c r="ICV4588" s="151"/>
      <c r="ICW4588" s="151"/>
      <c r="ICX4588" s="151"/>
      <c r="ICY4588" s="151"/>
      <c r="ICZ4588" s="151"/>
      <c r="IDA4588" s="151"/>
      <c r="IDB4588" s="151"/>
      <c r="IDC4588" s="151"/>
      <c r="IDD4588" s="151"/>
      <c r="IDE4588" s="151"/>
      <c r="IDF4588" s="151"/>
      <c r="IDG4588" s="151"/>
      <c r="IDH4588" s="151"/>
      <c r="IDI4588" s="151"/>
      <c r="IDJ4588" s="151"/>
      <c r="IDK4588" s="151"/>
      <c r="IDL4588" s="151"/>
      <c r="IDM4588" s="151"/>
      <c r="IDN4588" s="151"/>
      <c r="IDO4588" s="151"/>
      <c r="IDP4588" s="151"/>
      <c r="IDQ4588" s="151"/>
      <c r="IDR4588" s="151"/>
      <c r="IDS4588" s="151"/>
      <c r="IDT4588" s="151"/>
      <c r="IDU4588" s="151"/>
      <c r="IDV4588" s="151"/>
      <c r="IDW4588" s="151"/>
      <c r="IDX4588" s="151"/>
      <c r="IDY4588" s="151"/>
      <c r="IDZ4588" s="151"/>
      <c r="IEA4588" s="151"/>
      <c r="IEB4588" s="151"/>
      <c r="IEC4588" s="151"/>
      <c r="IED4588" s="151"/>
      <c r="IEE4588" s="151"/>
      <c r="IEF4588" s="151"/>
      <c r="IEG4588" s="151"/>
      <c r="IEH4588" s="151"/>
      <c r="IEI4588" s="151"/>
      <c r="IEJ4588" s="151"/>
      <c r="IEK4588" s="151"/>
      <c r="IEL4588" s="151"/>
      <c r="IEM4588" s="151"/>
      <c r="IEN4588" s="151"/>
      <c r="IEO4588" s="151"/>
      <c r="IEP4588" s="151"/>
      <c r="IEQ4588" s="151"/>
      <c r="IER4588" s="151"/>
      <c r="IES4588" s="151"/>
      <c r="IET4588" s="151"/>
      <c r="IEU4588" s="151"/>
      <c r="IEV4588" s="151"/>
      <c r="IEW4588" s="151"/>
      <c r="IEX4588" s="151"/>
      <c r="IEY4588" s="151"/>
      <c r="IEZ4588" s="151"/>
      <c r="IFA4588" s="151"/>
      <c r="IFB4588" s="151"/>
      <c r="IFC4588" s="151"/>
      <c r="IFD4588" s="151"/>
      <c r="IFE4588" s="151"/>
      <c r="IFF4588" s="151"/>
      <c r="IFG4588" s="151"/>
      <c r="IFH4588" s="151"/>
      <c r="IFI4588" s="151"/>
      <c r="IFJ4588" s="151"/>
      <c r="IFK4588" s="151"/>
      <c r="IFL4588" s="151"/>
      <c r="IFM4588" s="151"/>
      <c r="IFN4588" s="151"/>
      <c r="IFO4588" s="151"/>
      <c r="IFP4588" s="151"/>
      <c r="IFQ4588" s="151"/>
      <c r="IFR4588" s="151"/>
      <c r="IFS4588" s="151"/>
      <c r="IFT4588" s="151"/>
      <c r="IFU4588" s="151"/>
      <c r="IFV4588" s="151"/>
      <c r="IFW4588" s="151"/>
      <c r="IFX4588" s="151"/>
      <c r="IFY4588" s="151"/>
      <c r="IFZ4588" s="151"/>
      <c r="IGA4588" s="151"/>
      <c r="IGB4588" s="151"/>
      <c r="IGC4588" s="151"/>
      <c r="IGD4588" s="151"/>
      <c r="IGE4588" s="151"/>
      <c r="IGF4588" s="151"/>
      <c r="IGG4588" s="151"/>
      <c r="IGH4588" s="151"/>
      <c r="IGI4588" s="151"/>
      <c r="IGJ4588" s="151"/>
      <c r="IGK4588" s="151"/>
      <c r="IGL4588" s="151"/>
      <c r="IGM4588" s="151"/>
      <c r="IGN4588" s="151"/>
      <c r="IGO4588" s="151"/>
      <c r="IGP4588" s="151"/>
      <c r="IGQ4588" s="151"/>
      <c r="IGR4588" s="151"/>
      <c r="IGS4588" s="151"/>
      <c r="IGT4588" s="151"/>
      <c r="IGU4588" s="151"/>
      <c r="IGV4588" s="151"/>
      <c r="IGW4588" s="151"/>
      <c r="IGX4588" s="151"/>
      <c r="IGY4588" s="151"/>
      <c r="IGZ4588" s="151"/>
      <c r="IHA4588" s="151"/>
      <c r="IHB4588" s="151"/>
      <c r="IHC4588" s="151"/>
      <c r="IHD4588" s="151"/>
      <c r="IHE4588" s="151"/>
      <c r="IHF4588" s="151"/>
      <c r="IHG4588" s="151"/>
      <c r="IHH4588" s="151"/>
      <c r="IHI4588" s="151"/>
      <c r="IHJ4588" s="151"/>
      <c r="IHK4588" s="151"/>
      <c r="IHL4588" s="151"/>
      <c r="IHM4588" s="151"/>
      <c r="IHN4588" s="151"/>
      <c r="IHO4588" s="151"/>
      <c r="IHP4588" s="151"/>
      <c r="IHQ4588" s="151"/>
      <c r="IHR4588" s="151"/>
      <c r="IHS4588" s="151"/>
      <c r="IHT4588" s="151"/>
      <c r="IHU4588" s="151"/>
      <c r="IHV4588" s="151"/>
      <c r="IHW4588" s="151"/>
      <c r="IHX4588" s="151"/>
      <c r="IHY4588" s="151"/>
      <c r="IHZ4588" s="151"/>
      <c r="IIA4588" s="151"/>
      <c r="IIB4588" s="151"/>
      <c r="IIC4588" s="151"/>
      <c r="IID4588" s="151"/>
      <c r="IIE4588" s="151"/>
      <c r="IIF4588" s="151"/>
      <c r="IIG4588" s="151"/>
      <c r="IIH4588" s="151"/>
      <c r="III4588" s="151"/>
      <c r="IIJ4588" s="151"/>
      <c r="IIK4588" s="151"/>
      <c r="IIL4588" s="151"/>
      <c r="IIM4588" s="151"/>
      <c r="IIN4588" s="151"/>
      <c r="IIO4588" s="151"/>
      <c r="IIP4588" s="151"/>
      <c r="IIQ4588" s="151"/>
      <c r="IIR4588" s="151"/>
      <c r="IIS4588" s="151"/>
      <c r="IIT4588" s="151"/>
      <c r="IIU4588" s="151"/>
      <c r="IIV4588" s="151"/>
      <c r="IIW4588" s="151"/>
      <c r="IIX4588" s="151"/>
      <c r="IIY4588" s="151"/>
      <c r="IIZ4588" s="151"/>
      <c r="IJA4588" s="151"/>
      <c r="IJB4588" s="151"/>
      <c r="IJC4588" s="151"/>
      <c r="IJD4588" s="151"/>
      <c r="IJE4588" s="151"/>
      <c r="IJF4588" s="151"/>
      <c r="IJG4588" s="151"/>
      <c r="IJH4588" s="151"/>
      <c r="IJI4588" s="151"/>
      <c r="IJJ4588" s="151"/>
      <c r="IJK4588" s="151"/>
      <c r="IJL4588" s="151"/>
      <c r="IJM4588" s="151"/>
      <c r="IJN4588" s="151"/>
      <c r="IJO4588" s="151"/>
      <c r="IJP4588" s="151"/>
      <c r="IJQ4588" s="151"/>
      <c r="IJR4588" s="151"/>
      <c r="IJS4588" s="151"/>
      <c r="IJT4588" s="151"/>
      <c r="IJU4588" s="151"/>
      <c r="IJV4588" s="151"/>
      <c r="IJW4588" s="151"/>
      <c r="IJX4588" s="151"/>
      <c r="IJY4588" s="151"/>
      <c r="IJZ4588" s="151"/>
      <c r="IKA4588" s="151"/>
      <c r="IKB4588" s="151"/>
      <c r="IKC4588" s="151"/>
      <c r="IKD4588" s="151"/>
      <c r="IKE4588" s="151"/>
      <c r="IKF4588" s="151"/>
      <c r="IKG4588" s="151"/>
      <c r="IKH4588" s="151"/>
      <c r="IKI4588" s="151"/>
      <c r="IKJ4588" s="151"/>
      <c r="IKK4588" s="151"/>
      <c r="IKL4588" s="151"/>
      <c r="IKM4588" s="151"/>
      <c r="IKN4588" s="151"/>
      <c r="IKO4588" s="151"/>
      <c r="IKP4588" s="151"/>
      <c r="IKQ4588" s="151"/>
      <c r="IKR4588" s="151"/>
      <c r="IKS4588" s="151"/>
      <c r="IKT4588" s="151"/>
      <c r="IKU4588" s="151"/>
      <c r="IKV4588" s="151"/>
      <c r="IKW4588" s="151"/>
      <c r="IKX4588" s="151"/>
      <c r="IKY4588" s="151"/>
      <c r="IKZ4588" s="151"/>
      <c r="ILA4588" s="151"/>
      <c r="ILB4588" s="151"/>
      <c r="ILC4588" s="151"/>
      <c r="ILD4588" s="151"/>
      <c r="ILE4588" s="151"/>
      <c r="ILF4588" s="151"/>
      <c r="ILG4588" s="151"/>
      <c r="ILH4588" s="151"/>
      <c r="ILI4588" s="151"/>
      <c r="ILJ4588" s="151"/>
      <c r="ILK4588" s="151"/>
      <c r="ILL4588" s="151"/>
      <c r="ILM4588" s="151"/>
      <c r="ILN4588" s="151"/>
      <c r="ILO4588" s="151"/>
      <c r="ILP4588" s="151"/>
      <c r="ILQ4588" s="151"/>
      <c r="ILR4588" s="151"/>
      <c r="ILS4588" s="151"/>
      <c r="ILT4588" s="151"/>
      <c r="ILU4588" s="151"/>
      <c r="ILV4588" s="151"/>
      <c r="ILW4588" s="151"/>
      <c r="ILX4588" s="151"/>
      <c r="ILY4588" s="151"/>
      <c r="ILZ4588" s="151"/>
      <c r="IMA4588" s="151"/>
      <c r="IMB4588" s="151"/>
      <c r="IMC4588" s="151"/>
      <c r="IMD4588" s="151"/>
      <c r="IME4588" s="151"/>
      <c r="IMF4588" s="151"/>
      <c r="IMG4588" s="151"/>
      <c r="IMH4588" s="151"/>
      <c r="IMI4588" s="151"/>
      <c r="IMJ4588" s="151"/>
      <c r="IMK4588" s="151"/>
      <c r="IML4588" s="151"/>
      <c r="IMM4588" s="151"/>
      <c r="IMN4588" s="151"/>
      <c r="IMO4588" s="151"/>
      <c r="IMP4588" s="151"/>
      <c r="IMQ4588" s="151"/>
      <c r="IMR4588" s="151"/>
      <c r="IMS4588" s="151"/>
      <c r="IMT4588" s="151"/>
      <c r="IMU4588" s="151"/>
      <c r="IMV4588" s="151"/>
      <c r="IMW4588" s="151"/>
      <c r="IMX4588" s="151"/>
      <c r="IMY4588" s="151"/>
      <c r="IMZ4588" s="151"/>
      <c r="INA4588" s="151"/>
      <c r="INB4588" s="151"/>
      <c r="INC4588" s="151"/>
      <c r="IND4588" s="151"/>
      <c r="INE4588" s="151"/>
      <c r="INF4588" s="151"/>
      <c r="ING4588" s="151"/>
      <c r="INH4588" s="151"/>
      <c r="INI4588" s="151"/>
      <c r="INJ4588" s="151"/>
      <c r="INK4588" s="151"/>
      <c r="INL4588" s="151"/>
      <c r="INM4588" s="151"/>
      <c r="INN4588" s="151"/>
      <c r="INO4588" s="151"/>
      <c r="INP4588" s="151"/>
      <c r="INQ4588" s="151"/>
      <c r="INR4588" s="151"/>
      <c r="INS4588" s="151"/>
      <c r="INT4588" s="151"/>
      <c r="INU4588" s="151"/>
      <c r="INV4588" s="151"/>
      <c r="INW4588" s="151"/>
      <c r="INX4588" s="151"/>
      <c r="INY4588" s="151"/>
      <c r="INZ4588" s="151"/>
      <c r="IOA4588" s="151"/>
      <c r="IOB4588" s="151"/>
      <c r="IOC4588" s="151"/>
      <c r="IOD4588" s="151"/>
      <c r="IOE4588" s="151"/>
      <c r="IOF4588" s="151"/>
      <c r="IOG4588" s="151"/>
      <c r="IOH4588" s="151"/>
      <c r="IOI4588" s="151"/>
      <c r="IOJ4588" s="151"/>
      <c r="IOK4588" s="151"/>
      <c r="IOL4588" s="151"/>
      <c r="IOM4588" s="151"/>
      <c r="ION4588" s="151"/>
      <c r="IOO4588" s="151"/>
      <c r="IOP4588" s="151"/>
      <c r="IOQ4588" s="151"/>
      <c r="IOR4588" s="151"/>
      <c r="IOS4588" s="151"/>
      <c r="IOT4588" s="151"/>
      <c r="IOU4588" s="151"/>
      <c r="IOV4588" s="151"/>
      <c r="IOW4588" s="151"/>
      <c r="IOX4588" s="151"/>
      <c r="IOY4588" s="151"/>
      <c r="IOZ4588" s="151"/>
      <c r="IPA4588" s="151"/>
      <c r="IPB4588" s="151"/>
      <c r="IPC4588" s="151"/>
      <c r="IPD4588" s="151"/>
      <c r="IPE4588" s="151"/>
      <c r="IPF4588" s="151"/>
      <c r="IPG4588" s="151"/>
      <c r="IPH4588" s="151"/>
      <c r="IPI4588" s="151"/>
      <c r="IPJ4588" s="151"/>
      <c r="IPK4588" s="151"/>
      <c r="IPL4588" s="151"/>
      <c r="IPM4588" s="151"/>
      <c r="IPN4588" s="151"/>
      <c r="IPO4588" s="151"/>
      <c r="IPP4588" s="151"/>
      <c r="IPQ4588" s="151"/>
      <c r="IPR4588" s="151"/>
      <c r="IPS4588" s="151"/>
      <c r="IPT4588" s="151"/>
      <c r="IPU4588" s="151"/>
      <c r="IPV4588" s="151"/>
      <c r="IPW4588" s="151"/>
      <c r="IPX4588" s="151"/>
      <c r="IPY4588" s="151"/>
      <c r="IPZ4588" s="151"/>
      <c r="IQA4588" s="151"/>
      <c r="IQB4588" s="151"/>
      <c r="IQC4588" s="151"/>
      <c r="IQD4588" s="151"/>
      <c r="IQE4588" s="151"/>
      <c r="IQF4588" s="151"/>
      <c r="IQG4588" s="151"/>
      <c r="IQH4588" s="151"/>
      <c r="IQI4588" s="151"/>
      <c r="IQJ4588" s="151"/>
      <c r="IQK4588" s="151"/>
      <c r="IQL4588" s="151"/>
      <c r="IQM4588" s="151"/>
      <c r="IQN4588" s="151"/>
      <c r="IQO4588" s="151"/>
      <c r="IQP4588" s="151"/>
      <c r="IQQ4588" s="151"/>
      <c r="IQR4588" s="151"/>
      <c r="IQS4588" s="151"/>
      <c r="IQT4588" s="151"/>
      <c r="IQU4588" s="151"/>
      <c r="IQV4588" s="151"/>
      <c r="IQW4588" s="151"/>
      <c r="IQX4588" s="151"/>
      <c r="IQY4588" s="151"/>
      <c r="IQZ4588" s="151"/>
      <c r="IRA4588" s="151"/>
      <c r="IRB4588" s="151"/>
      <c r="IRC4588" s="151"/>
      <c r="IRD4588" s="151"/>
      <c r="IRE4588" s="151"/>
      <c r="IRF4588" s="151"/>
      <c r="IRG4588" s="151"/>
      <c r="IRH4588" s="151"/>
      <c r="IRI4588" s="151"/>
      <c r="IRJ4588" s="151"/>
      <c r="IRK4588" s="151"/>
      <c r="IRL4588" s="151"/>
      <c r="IRM4588" s="151"/>
      <c r="IRN4588" s="151"/>
      <c r="IRO4588" s="151"/>
      <c r="IRP4588" s="151"/>
      <c r="IRQ4588" s="151"/>
      <c r="IRR4588" s="151"/>
      <c r="IRS4588" s="151"/>
      <c r="IRT4588" s="151"/>
      <c r="IRU4588" s="151"/>
      <c r="IRV4588" s="151"/>
      <c r="IRW4588" s="151"/>
      <c r="IRX4588" s="151"/>
      <c r="IRY4588" s="151"/>
      <c r="IRZ4588" s="151"/>
      <c r="ISA4588" s="151"/>
      <c r="ISB4588" s="151"/>
      <c r="ISC4588" s="151"/>
      <c r="ISD4588" s="151"/>
      <c r="ISE4588" s="151"/>
      <c r="ISF4588" s="151"/>
      <c r="ISG4588" s="151"/>
      <c r="ISH4588" s="151"/>
      <c r="ISI4588" s="151"/>
      <c r="ISJ4588" s="151"/>
      <c r="ISK4588" s="151"/>
      <c r="ISL4588" s="151"/>
      <c r="ISM4588" s="151"/>
      <c r="ISN4588" s="151"/>
      <c r="ISO4588" s="151"/>
      <c r="ISP4588" s="151"/>
      <c r="ISQ4588" s="151"/>
      <c r="ISR4588" s="151"/>
      <c r="ISS4588" s="151"/>
      <c r="IST4588" s="151"/>
      <c r="ISU4588" s="151"/>
      <c r="ISV4588" s="151"/>
      <c r="ISW4588" s="151"/>
      <c r="ISX4588" s="151"/>
      <c r="ISY4588" s="151"/>
      <c r="ISZ4588" s="151"/>
      <c r="ITA4588" s="151"/>
      <c r="ITB4588" s="151"/>
      <c r="ITC4588" s="151"/>
      <c r="ITD4588" s="151"/>
      <c r="ITE4588" s="151"/>
      <c r="ITF4588" s="151"/>
      <c r="ITG4588" s="151"/>
      <c r="ITH4588" s="151"/>
      <c r="ITI4588" s="151"/>
      <c r="ITJ4588" s="151"/>
      <c r="ITK4588" s="151"/>
      <c r="ITL4588" s="151"/>
      <c r="ITM4588" s="151"/>
      <c r="ITN4588" s="151"/>
      <c r="ITO4588" s="151"/>
      <c r="ITP4588" s="151"/>
      <c r="ITQ4588" s="151"/>
      <c r="ITR4588" s="151"/>
      <c r="ITS4588" s="151"/>
      <c r="ITT4588" s="151"/>
      <c r="ITU4588" s="151"/>
      <c r="ITV4588" s="151"/>
      <c r="ITW4588" s="151"/>
      <c r="ITX4588" s="151"/>
      <c r="ITY4588" s="151"/>
      <c r="ITZ4588" s="151"/>
      <c r="IUA4588" s="151"/>
      <c r="IUB4588" s="151"/>
      <c r="IUC4588" s="151"/>
      <c r="IUD4588" s="151"/>
      <c r="IUE4588" s="151"/>
      <c r="IUF4588" s="151"/>
      <c r="IUG4588" s="151"/>
      <c r="IUH4588" s="151"/>
      <c r="IUI4588" s="151"/>
      <c r="IUJ4588" s="151"/>
      <c r="IUK4588" s="151"/>
      <c r="IUL4588" s="151"/>
      <c r="IUM4588" s="151"/>
      <c r="IUN4588" s="151"/>
      <c r="IUO4588" s="151"/>
      <c r="IUP4588" s="151"/>
      <c r="IUQ4588" s="151"/>
      <c r="IUR4588" s="151"/>
      <c r="IUS4588" s="151"/>
      <c r="IUT4588" s="151"/>
      <c r="IUU4588" s="151"/>
      <c r="IUV4588" s="151"/>
      <c r="IUW4588" s="151"/>
      <c r="IUX4588" s="151"/>
      <c r="IUY4588" s="151"/>
      <c r="IUZ4588" s="151"/>
      <c r="IVA4588" s="151"/>
      <c r="IVB4588" s="151"/>
      <c r="IVC4588" s="151"/>
      <c r="IVD4588" s="151"/>
      <c r="IVE4588" s="151"/>
      <c r="IVF4588" s="151"/>
      <c r="IVG4588" s="151"/>
      <c r="IVH4588" s="151"/>
      <c r="IVI4588" s="151"/>
      <c r="IVJ4588" s="151"/>
      <c r="IVK4588" s="151"/>
      <c r="IVL4588" s="151"/>
      <c r="IVM4588" s="151"/>
      <c r="IVN4588" s="151"/>
      <c r="IVO4588" s="151"/>
      <c r="IVP4588" s="151"/>
      <c r="IVQ4588" s="151"/>
      <c r="IVR4588" s="151"/>
      <c r="IVS4588" s="151"/>
      <c r="IVT4588" s="151"/>
      <c r="IVU4588" s="151"/>
      <c r="IVV4588" s="151"/>
      <c r="IVW4588" s="151"/>
      <c r="IVX4588" s="151"/>
      <c r="IVY4588" s="151"/>
      <c r="IVZ4588" s="151"/>
      <c r="IWA4588" s="151"/>
      <c r="IWB4588" s="151"/>
      <c r="IWC4588" s="151"/>
      <c r="IWD4588" s="151"/>
      <c r="IWE4588" s="151"/>
      <c r="IWF4588" s="151"/>
      <c r="IWG4588" s="151"/>
      <c r="IWH4588" s="151"/>
      <c r="IWI4588" s="151"/>
      <c r="IWJ4588" s="151"/>
      <c r="IWK4588" s="151"/>
      <c r="IWL4588" s="151"/>
      <c r="IWM4588" s="151"/>
      <c r="IWN4588" s="151"/>
      <c r="IWO4588" s="151"/>
      <c r="IWP4588" s="151"/>
      <c r="IWQ4588" s="151"/>
      <c r="IWR4588" s="151"/>
      <c r="IWS4588" s="151"/>
      <c r="IWT4588" s="151"/>
      <c r="IWU4588" s="151"/>
      <c r="IWV4588" s="151"/>
      <c r="IWW4588" s="151"/>
      <c r="IWX4588" s="151"/>
      <c r="IWY4588" s="151"/>
      <c r="IWZ4588" s="151"/>
      <c r="IXA4588" s="151"/>
      <c r="IXB4588" s="151"/>
      <c r="IXC4588" s="151"/>
      <c r="IXD4588" s="151"/>
      <c r="IXE4588" s="151"/>
      <c r="IXF4588" s="151"/>
      <c r="IXG4588" s="151"/>
      <c r="IXH4588" s="151"/>
      <c r="IXI4588" s="151"/>
      <c r="IXJ4588" s="151"/>
      <c r="IXK4588" s="151"/>
      <c r="IXL4588" s="151"/>
      <c r="IXM4588" s="151"/>
      <c r="IXN4588" s="151"/>
      <c r="IXO4588" s="151"/>
      <c r="IXP4588" s="151"/>
      <c r="IXQ4588" s="151"/>
      <c r="IXR4588" s="151"/>
      <c r="IXS4588" s="151"/>
      <c r="IXT4588" s="151"/>
      <c r="IXU4588" s="151"/>
      <c r="IXV4588" s="151"/>
      <c r="IXW4588" s="151"/>
      <c r="IXX4588" s="151"/>
      <c r="IXY4588" s="151"/>
      <c r="IXZ4588" s="151"/>
      <c r="IYA4588" s="151"/>
      <c r="IYB4588" s="151"/>
      <c r="IYC4588" s="151"/>
      <c r="IYD4588" s="151"/>
      <c r="IYE4588" s="151"/>
      <c r="IYF4588" s="151"/>
      <c r="IYG4588" s="151"/>
      <c r="IYH4588" s="151"/>
      <c r="IYI4588" s="151"/>
      <c r="IYJ4588" s="151"/>
      <c r="IYK4588" s="151"/>
      <c r="IYL4588" s="151"/>
      <c r="IYM4588" s="151"/>
      <c r="IYN4588" s="151"/>
      <c r="IYO4588" s="151"/>
      <c r="IYP4588" s="151"/>
      <c r="IYQ4588" s="151"/>
      <c r="IYR4588" s="151"/>
      <c r="IYS4588" s="151"/>
      <c r="IYT4588" s="151"/>
      <c r="IYU4588" s="151"/>
      <c r="IYV4588" s="151"/>
      <c r="IYW4588" s="151"/>
      <c r="IYX4588" s="151"/>
      <c r="IYY4588" s="151"/>
      <c r="IYZ4588" s="151"/>
      <c r="IZA4588" s="151"/>
      <c r="IZB4588" s="151"/>
      <c r="IZC4588" s="151"/>
      <c r="IZD4588" s="151"/>
      <c r="IZE4588" s="151"/>
      <c r="IZF4588" s="151"/>
      <c r="IZG4588" s="151"/>
      <c r="IZH4588" s="151"/>
      <c r="IZI4588" s="151"/>
      <c r="IZJ4588" s="151"/>
      <c r="IZK4588" s="151"/>
      <c r="IZL4588" s="151"/>
      <c r="IZM4588" s="151"/>
      <c r="IZN4588" s="151"/>
      <c r="IZO4588" s="151"/>
      <c r="IZP4588" s="151"/>
      <c r="IZQ4588" s="151"/>
      <c r="IZR4588" s="151"/>
      <c r="IZS4588" s="151"/>
      <c r="IZT4588" s="151"/>
      <c r="IZU4588" s="151"/>
      <c r="IZV4588" s="151"/>
      <c r="IZW4588" s="151"/>
      <c r="IZX4588" s="151"/>
      <c r="IZY4588" s="151"/>
      <c r="IZZ4588" s="151"/>
      <c r="JAA4588" s="151"/>
      <c r="JAB4588" s="151"/>
      <c r="JAC4588" s="151"/>
      <c r="JAD4588" s="151"/>
      <c r="JAE4588" s="151"/>
      <c r="JAF4588" s="151"/>
      <c r="JAG4588" s="151"/>
      <c r="JAH4588" s="151"/>
      <c r="JAI4588" s="151"/>
      <c r="JAJ4588" s="151"/>
      <c r="JAK4588" s="151"/>
      <c r="JAL4588" s="151"/>
      <c r="JAM4588" s="151"/>
      <c r="JAN4588" s="151"/>
      <c r="JAO4588" s="151"/>
      <c r="JAP4588" s="151"/>
      <c r="JAQ4588" s="151"/>
      <c r="JAR4588" s="151"/>
      <c r="JAS4588" s="151"/>
      <c r="JAT4588" s="151"/>
      <c r="JAU4588" s="151"/>
      <c r="JAV4588" s="151"/>
      <c r="JAW4588" s="151"/>
      <c r="JAX4588" s="151"/>
      <c r="JAY4588" s="151"/>
      <c r="JAZ4588" s="151"/>
      <c r="JBA4588" s="151"/>
      <c r="JBB4588" s="151"/>
      <c r="JBC4588" s="151"/>
      <c r="JBD4588" s="151"/>
      <c r="JBE4588" s="151"/>
      <c r="JBF4588" s="151"/>
      <c r="JBG4588" s="151"/>
      <c r="JBH4588" s="151"/>
      <c r="JBI4588" s="151"/>
      <c r="JBJ4588" s="151"/>
      <c r="JBK4588" s="151"/>
      <c r="JBL4588" s="151"/>
      <c r="JBM4588" s="151"/>
      <c r="JBN4588" s="151"/>
      <c r="JBO4588" s="151"/>
      <c r="JBP4588" s="151"/>
      <c r="JBQ4588" s="151"/>
      <c r="JBR4588" s="151"/>
      <c r="JBS4588" s="151"/>
      <c r="JBT4588" s="151"/>
      <c r="JBU4588" s="151"/>
      <c r="JBV4588" s="151"/>
      <c r="JBW4588" s="151"/>
      <c r="JBX4588" s="151"/>
      <c r="JBY4588" s="151"/>
      <c r="JBZ4588" s="151"/>
      <c r="JCA4588" s="151"/>
      <c r="JCB4588" s="151"/>
      <c r="JCC4588" s="151"/>
      <c r="JCD4588" s="151"/>
      <c r="JCE4588" s="151"/>
      <c r="JCF4588" s="151"/>
      <c r="JCG4588" s="151"/>
      <c r="JCH4588" s="151"/>
      <c r="JCI4588" s="151"/>
      <c r="JCJ4588" s="151"/>
      <c r="JCK4588" s="151"/>
      <c r="JCL4588" s="151"/>
      <c r="JCM4588" s="151"/>
      <c r="JCN4588" s="151"/>
      <c r="JCO4588" s="151"/>
      <c r="JCP4588" s="151"/>
      <c r="JCQ4588" s="151"/>
      <c r="JCR4588" s="151"/>
      <c r="JCS4588" s="151"/>
      <c r="JCT4588" s="151"/>
      <c r="JCU4588" s="151"/>
      <c r="JCV4588" s="151"/>
      <c r="JCW4588" s="151"/>
      <c r="JCX4588" s="151"/>
      <c r="JCY4588" s="151"/>
      <c r="JCZ4588" s="151"/>
      <c r="JDA4588" s="151"/>
      <c r="JDB4588" s="151"/>
      <c r="JDC4588" s="151"/>
      <c r="JDD4588" s="151"/>
      <c r="JDE4588" s="151"/>
      <c r="JDF4588" s="151"/>
      <c r="JDG4588" s="151"/>
      <c r="JDH4588" s="151"/>
      <c r="JDI4588" s="151"/>
      <c r="JDJ4588" s="151"/>
      <c r="JDK4588" s="151"/>
      <c r="JDL4588" s="151"/>
      <c r="JDM4588" s="151"/>
      <c r="JDN4588" s="151"/>
      <c r="JDO4588" s="151"/>
      <c r="JDP4588" s="151"/>
      <c r="JDQ4588" s="151"/>
      <c r="JDR4588" s="151"/>
      <c r="JDS4588" s="151"/>
      <c r="JDT4588" s="151"/>
      <c r="JDU4588" s="151"/>
      <c r="JDV4588" s="151"/>
      <c r="JDW4588" s="151"/>
      <c r="JDX4588" s="151"/>
      <c r="JDY4588" s="151"/>
      <c r="JDZ4588" s="151"/>
      <c r="JEA4588" s="151"/>
      <c r="JEB4588" s="151"/>
      <c r="JEC4588" s="151"/>
      <c r="JED4588" s="151"/>
      <c r="JEE4588" s="151"/>
      <c r="JEF4588" s="151"/>
      <c r="JEG4588" s="151"/>
      <c r="JEH4588" s="151"/>
      <c r="JEI4588" s="151"/>
      <c r="JEJ4588" s="151"/>
      <c r="JEK4588" s="151"/>
      <c r="JEL4588" s="151"/>
      <c r="JEM4588" s="151"/>
      <c r="JEN4588" s="151"/>
      <c r="JEO4588" s="151"/>
      <c r="JEP4588" s="151"/>
      <c r="JEQ4588" s="151"/>
      <c r="JER4588" s="151"/>
      <c r="JES4588" s="151"/>
      <c r="JET4588" s="151"/>
      <c r="JEU4588" s="151"/>
      <c r="JEV4588" s="151"/>
      <c r="JEW4588" s="151"/>
      <c r="JEX4588" s="151"/>
      <c r="JEY4588" s="151"/>
      <c r="JEZ4588" s="151"/>
      <c r="JFA4588" s="151"/>
      <c r="JFB4588" s="151"/>
      <c r="JFC4588" s="151"/>
      <c r="JFD4588" s="151"/>
      <c r="JFE4588" s="151"/>
      <c r="JFF4588" s="151"/>
      <c r="JFG4588" s="151"/>
      <c r="JFH4588" s="151"/>
      <c r="JFI4588" s="151"/>
      <c r="JFJ4588" s="151"/>
      <c r="JFK4588" s="151"/>
      <c r="JFL4588" s="151"/>
      <c r="JFM4588" s="151"/>
      <c r="JFN4588" s="151"/>
      <c r="JFO4588" s="151"/>
      <c r="JFP4588" s="151"/>
      <c r="JFQ4588" s="151"/>
      <c r="JFR4588" s="151"/>
      <c r="JFS4588" s="151"/>
      <c r="JFT4588" s="151"/>
      <c r="JFU4588" s="151"/>
      <c r="JFV4588" s="151"/>
      <c r="JFW4588" s="151"/>
      <c r="JFX4588" s="151"/>
      <c r="JFY4588" s="151"/>
      <c r="JFZ4588" s="151"/>
      <c r="JGA4588" s="151"/>
      <c r="JGB4588" s="151"/>
      <c r="JGC4588" s="151"/>
      <c r="JGD4588" s="151"/>
      <c r="JGE4588" s="151"/>
      <c r="JGF4588" s="151"/>
      <c r="JGG4588" s="151"/>
      <c r="JGH4588" s="151"/>
      <c r="JGI4588" s="151"/>
      <c r="JGJ4588" s="151"/>
      <c r="JGK4588" s="151"/>
      <c r="JGL4588" s="151"/>
      <c r="JGM4588" s="151"/>
      <c r="JGN4588" s="151"/>
      <c r="JGO4588" s="151"/>
      <c r="JGP4588" s="151"/>
      <c r="JGQ4588" s="151"/>
      <c r="JGR4588" s="151"/>
      <c r="JGS4588" s="151"/>
      <c r="JGT4588" s="151"/>
      <c r="JGU4588" s="151"/>
      <c r="JGV4588" s="151"/>
      <c r="JGW4588" s="151"/>
      <c r="JGX4588" s="151"/>
      <c r="JGY4588" s="151"/>
      <c r="JGZ4588" s="151"/>
      <c r="JHA4588" s="151"/>
      <c r="JHB4588" s="151"/>
      <c r="JHC4588" s="151"/>
      <c r="JHD4588" s="151"/>
      <c r="JHE4588" s="151"/>
      <c r="JHF4588" s="151"/>
      <c r="JHG4588" s="151"/>
      <c r="JHH4588" s="151"/>
      <c r="JHI4588" s="151"/>
      <c r="JHJ4588" s="151"/>
      <c r="JHK4588" s="151"/>
      <c r="JHL4588" s="151"/>
      <c r="JHM4588" s="151"/>
      <c r="JHN4588" s="151"/>
      <c r="JHO4588" s="151"/>
      <c r="JHP4588" s="151"/>
      <c r="JHQ4588" s="151"/>
      <c r="JHR4588" s="151"/>
      <c r="JHS4588" s="151"/>
      <c r="JHT4588" s="151"/>
      <c r="JHU4588" s="151"/>
      <c r="JHV4588" s="151"/>
      <c r="JHW4588" s="151"/>
      <c r="JHX4588" s="151"/>
      <c r="JHY4588" s="151"/>
      <c r="JHZ4588" s="151"/>
      <c r="JIA4588" s="151"/>
      <c r="JIB4588" s="151"/>
      <c r="JIC4588" s="151"/>
      <c r="JID4588" s="151"/>
      <c r="JIE4588" s="151"/>
      <c r="JIF4588" s="151"/>
      <c r="JIG4588" s="151"/>
      <c r="JIH4588" s="151"/>
      <c r="JII4588" s="151"/>
      <c r="JIJ4588" s="151"/>
      <c r="JIK4588" s="151"/>
      <c r="JIL4588" s="151"/>
      <c r="JIM4588" s="151"/>
      <c r="JIN4588" s="151"/>
      <c r="JIO4588" s="151"/>
      <c r="JIP4588" s="151"/>
      <c r="JIQ4588" s="151"/>
      <c r="JIR4588" s="151"/>
      <c r="JIS4588" s="151"/>
      <c r="JIT4588" s="151"/>
      <c r="JIU4588" s="151"/>
      <c r="JIV4588" s="151"/>
      <c r="JIW4588" s="151"/>
      <c r="JIX4588" s="151"/>
      <c r="JIY4588" s="151"/>
      <c r="JIZ4588" s="151"/>
      <c r="JJA4588" s="151"/>
      <c r="JJB4588" s="151"/>
      <c r="JJC4588" s="151"/>
      <c r="JJD4588" s="151"/>
      <c r="JJE4588" s="151"/>
      <c r="JJF4588" s="151"/>
      <c r="JJG4588" s="151"/>
      <c r="JJH4588" s="151"/>
      <c r="JJI4588" s="151"/>
      <c r="JJJ4588" s="151"/>
      <c r="JJK4588" s="151"/>
      <c r="JJL4588" s="151"/>
      <c r="JJM4588" s="151"/>
      <c r="JJN4588" s="151"/>
      <c r="JJO4588" s="151"/>
      <c r="JJP4588" s="151"/>
      <c r="JJQ4588" s="151"/>
      <c r="JJR4588" s="151"/>
      <c r="JJS4588" s="151"/>
      <c r="JJT4588" s="151"/>
      <c r="JJU4588" s="151"/>
      <c r="JJV4588" s="151"/>
      <c r="JJW4588" s="151"/>
      <c r="JJX4588" s="151"/>
      <c r="JJY4588" s="151"/>
      <c r="JJZ4588" s="151"/>
      <c r="JKA4588" s="151"/>
      <c r="JKB4588" s="151"/>
      <c r="JKC4588" s="151"/>
      <c r="JKD4588" s="151"/>
      <c r="JKE4588" s="151"/>
      <c r="JKF4588" s="151"/>
      <c r="JKG4588" s="151"/>
      <c r="JKH4588" s="151"/>
      <c r="JKI4588" s="151"/>
      <c r="JKJ4588" s="151"/>
      <c r="JKK4588" s="151"/>
      <c r="JKL4588" s="151"/>
      <c r="JKM4588" s="151"/>
      <c r="JKN4588" s="151"/>
      <c r="JKO4588" s="151"/>
      <c r="JKP4588" s="151"/>
      <c r="JKQ4588" s="151"/>
      <c r="JKR4588" s="151"/>
      <c r="JKS4588" s="151"/>
      <c r="JKT4588" s="151"/>
      <c r="JKU4588" s="151"/>
      <c r="JKV4588" s="151"/>
      <c r="JKW4588" s="151"/>
      <c r="JKX4588" s="151"/>
      <c r="JKY4588" s="151"/>
      <c r="JKZ4588" s="151"/>
      <c r="JLA4588" s="151"/>
      <c r="JLB4588" s="151"/>
      <c r="JLC4588" s="151"/>
      <c r="JLD4588" s="151"/>
      <c r="JLE4588" s="151"/>
      <c r="JLF4588" s="151"/>
      <c r="JLG4588" s="151"/>
      <c r="JLH4588" s="151"/>
      <c r="JLI4588" s="151"/>
      <c r="JLJ4588" s="151"/>
      <c r="JLK4588" s="151"/>
      <c r="JLL4588" s="151"/>
      <c r="JLM4588" s="151"/>
      <c r="JLN4588" s="151"/>
      <c r="JLO4588" s="151"/>
      <c r="JLP4588" s="151"/>
      <c r="JLQ4588" s="151"/>
      <c r="JLR4588" s="151"/>
      <c r="JLS4588" s="151"/>
      <c r="JLT4588" s="151"/>
      <c r="JLU4588" s="151"/>
      <c r="JLV4588" s="151"/>
      <c r="JLW4588" s="151"/>
      <c r="JLX4588" s="151"/>
      <c r="JLY4588" s="151"/>
      <c r="JLZ4588" s="151"/>
      <c r="JMA4588" s="151"/>
      <c r="JMB4588" s="151"/>
      <c r="JMC4588" s="151"/>
      <c r="JMD4588" s="151"/>
      <c r="JME4588" s="151"/>
      <c r="JMF4588" s="151"/>
      <c r="JMG4588" s="151"/>
      <c r="JMH4588" s="151"/>
      <c r="JMI4588" s="151"/>
      <c r="JMJ4588" s="151"/>
      <c r="JMK4588" s="151"/>
      <c r="JML4588" s="151"/>
      <c r="JMM4588" s="151"/>
      <c r="JMN4588" s="151"/>
      <c r="JMO4588" s="151"/>
      <c r="JMP4588" s="151"/>
      <c r="JMQ4588" s="151"/>
      <c r="JMR4588" s="151"/>
      <c r="JMS4588" s="151"/>
      <c r="JMT4588" s="151"/>
      <c r="JMU4588" s="151"/>
      <c r="JMV4588" s="151"/>
      <c r="JMW4588" s="151"/>
      <c r="JMX4588" s="151"/>
      <c r="JMY4588" s="151"/>
      <c r="JMZ4588" s="151"/>
      <c r="JNA4588" s="151"/>
      <c r="JNB4588" s="151"/>
      <c r="JNC4588" s="151"/>
      <c r="JND4588" s="151"/>
      <c r="JNE4588" s="151"/>
      <c r="JNF4588" s="151"/>
      <c r="JNG4588" s="151"/>
      <c r="JNH4588" s="151"/>
      <c r="JNI4588" s="151"/>
      <c r="JNJ4588" s="151"/>
      <c r="JNK4588" s="151"/>
      <c r="JNL4588" s="151"/>
      <c r="JNM4588" s="151"/>
      <c r="JNN4588" s="151"/>
      <c r="JNO4588" s="151"/>
      <c r="JNP4588" s="151"/>
      <c r="JNQ4588" s="151"/>
      <c r="JNR4588" s="151"/>
      <c r="JNS4588" s="151"/>
      <c r="JNT4588" s="151"/>
      <c r="JNU4588" s="151"/>
      <c r="JNV4588" s="151"/>
      <c r="JNW4588" s="151"/>
      <c r="JNX4588" s="151"/>
      <c r="JNY4588" s="151"/>
      <c r="JNZ4588" s="151"/>
      <c r="JOA4588" s="151"/>
      <c r="JOB4588" s="151"/>
      <c r="JOC4588" s="151"/>
      <c r="JOD4588" s="151"/>
      <c r="JOE4588" s="151"/>
      <c r="JOF4588" s="151"/>
      <c r="JOG4588" s="151"/>
      <c r="JOH4588" s="151"/>
      <c r="JOI4588" s="151"/>
      <c r="JOJ4588" s="151"/>
      <c r="JOK4588" s="151"/>
      <c r="JOL4588" s="151"/>
      <c r="JOM4588" s="151"/>
      <c r="JON4588" s="151"/>
      <c r="JOO4588" s="151"/>
      <c r="JOP4588" s="151"/>
      <c r="JOQ4588" s="151"/>
      <c r="JOR4588" s="151"/>
      <c r="JOS4588" s="151"/>
      <c r="JOT4588" s="151"/>
      <c r="JOU4588" s="151"/>
      <c r="JOV4588" s="151"/>
      <c r="JOW4588" s="151"/>
      <c r="JOX4588" s="151"/>
      <c r="JOY4588" s="151"/>
      <c r="JOZ4588" s="151"/>
      <c r="JPA4588" s="151"/>
      <c r="JPB4588" s="151"/>
      <c r="JPC4588" s="151"/>
      <c r="JPD4588" s="151"/>
      <c r="JPE4588" s="151"/>
      <c r="JPF4588" s="151"/>
      <c r="JPG4588" s="151"/>
      <c r="JPH4588" s="151"/>
      <c r="JPI4588" s="151"/>
      <c r="JPJ4588" s="151"/>
      <c r="JPK4588" s="151"/>
      <c r="JPL4588" s="151"/>
      <c r="JPM4588" s="151"/>
      <c r="JPN4588" s="151"/>
      <c r="JPO4588" s="151"/>
      <c r="JPP4588" s="151"/>
      <c r="JPQ4588" s="151"/>
      <c r="JPR4588" s="151"/>
      <c r="JPS4588" s="151"/>
      <c r="JPT4588" s="151"/>
      <c r="JPU4588" s="151"/>
      <c r="JPV4588" s="151"/>
      <c r="JPW4588" s="151"/>
      <c r="JPX4588" s="151"/>
      <c r="JPY4588" s="151"/>
      <c r="JPZ4588" s="151"/>
      <c r="JQA4588" s="151"/>
      <c r="JQB4588" s="151"/>
      <c r="JQC4588" s="151"/>
      <c r="JQD4588" s="151"/>
      <c r="JQE4588" s="151"/>
      <c r="JQF4588" s="151"/>
      <c r="JQG4588" s="151"/>
      <c r="JQH4588" s="151"/>
      <c r="JQI4588" s="151"/>
      <c r="JQJ4588" s="151"/>
      <c r="JQK4588" s="151"/>
      <c r="JQL4588" s="151"/>
      <c r="JQM4588" s="151"/>
      <c r="JQN4588" s="151"/>
      <c r="JQO4588" s="151"/>
      <c r="JQP4588" s="151"/>
      <c r="JQQ4588" s="151"/>
      <c r="JQR4588" s="151"/>
      <c r="JQS4588" s="151"/>
      <c r="JQT4588" s="151"/>
      <c r="JQU4588" s="151"/>
      <c r="JQV4588" s="151"/>
      <c r="JQW4588" s="151"/>
      <c r="JQX4588" s="151"/>
      <c r="JQY4588" s="151"/>
      <c r="JQZ4588" s="151"/>
      <c r="JRA4588" s="151"/>
      <c r="JRB4588" s="151"/>
      <c r="JRC4588" s="151"/>
      <c r="JRD4588" s="151"/>
      <c r="JRE4588" s="151"/>
      <c r="JRF4588" s="151"/>
      <c r="JRG4588" s="151"/>
      <c r="JRH4588" s="151"/>
      <c r="JRI4588" s="151"/>
      <c r="JRJ4588" s="151"/>
      <c r="JRK4588" s="151"/>
      <c r="JRL4588" s="151"/>
      <c r="JRM4588" s="151"/>
      <c r="JRN4588" s="151"/>
      <c r="JRO4588" s="151"/>
      <c r="JRP4588" s="151"/>
      <c r="JRQ4588" s="151"/>
      <c r="JRR4588" s="151"/>
      <c r="JRS4588" s="151"/>
      <c r="JRT4588" s="151"/>
      <c r="JRU4588" s="151"/>
      <c r="JRV4588" s="151"/>
      <c r="JRW4588" s="151"/>
      <c r="JRX4588" s="151"/>
      <c r="JRY4588" s="151"/>
      <c r="JRZ4588" s="151"/>
      <c r="JSA4588" s="151"/>
      <c r="JSB4588" s="151"/>
      <c r="JSC4588" s="151"/>
      <c r="JSD4588" s="151"/>
      <c r="JSE4588" s="151"/>
      <c r="JSF4588" s="151"/>
      <c r="JSG4588" s="151"/>
      <c r="JSH4588" s="151"/>
      <c r="JSI4588" s="151"/>
      <c r="JSJ4588" s="151"/>
      <c r="JSK4588" s="151"/>
      <c r="JSL4588" s="151"/>
      <c r="JSM4588" s="151"/>
      <c r="JSN4588" s="151"/>
      <c r="JSO4588" s="151"/>
      <c r="JSP4588" s="151"/>
      <c r="JSQ4588" s="151"/>
      <c r="JSR4588" s="151"/>
      <c r="JSS4588" s="151"/>
      <c r="JST4588" s="151"/>
      <c r="JSU4588" s="151"/>
      <c r="JSV4588" s="151"/>
      <c r="JSW4588" s="151"/>
      <c r="JSX4588" s="151"/>
      <c r="JSY4588" s="151"/>
      <c r="JSZ4588" s="151"/>
      <c r="JTA4588" s="151"/>
      <c r="JTB4588" s="151"/>
      <c r="JTC4588" s="151"/>
      <c r="JTD4588" s="151"/>
      <c r="JTE4588" s="151"/>
      <c r="JTF4588" s="151"/>
      <c r="JTG4588" s="151"/>
      <c r="JTH4588" s="151"/>
      <c r="JTI4588" s="151"/>
      <c r="JTJ4588" s="151"/>
      <c r="JTK4588" s="151"/>
      <c r="JTL4588" s="151"/>
      <c r="JTM4588" s="151"/>
      <c r="JTN4588" s="151"/>
      <c r="JTO4588" s="151"/>
      <c r="JTP4588" s="151"/>
      <c r="JTQ4588" s="151"/>
      <c r="JTR4588" s="151"/>
      <c r="JTS4588" s="151"/>
      <c r="JTT4588" s="151"/>
      <c r="JTU4588" s="151"/>
      <c r="JTV4588" s="151"/>
      <c r="JTW4588" s="151"/>
      <c r="JTX4588" s="151"/>
      <c r="JTY4588" s="151"/>
      <c r="JTZ4588" s="151"/>
      <c r="JUA4588" s="151"/>
      <c r="JUB4588" s="151"/>
      <c r="JUC4588" s="151"/>
      <c r="JUD4588" s="151"/>
      <c r="JUE4588" s="151"/>
      <c r="JUF4588" s="151"/>
      <c r="JUG4588" s="151"/>
      <c r="JUH4588" s="151"/>
      <c r="JUI4588" s="151"/>
      <c r="JUJ4588" s="151"/>
      <c r="JUK4588" s="151"/>
      <c r="JUL4588" s="151"/>
      <c r="JUM4588" s="151"/>
      <c r="JUN4588" s="151"/>
      <c r="JUO4588" s="151"/>
      <c r="JUP4588" s="151"/>
      <c r="JUQ4588" s="151"/>
      <c r="JUR4588" s="151"/>
      <c r="JUS4588" s="151"/>
      <c r="JUT4588" s="151"/>
      <c r="JUU4588" s="151"/>
      <c r="JUV4588" s="151"/>
      <c r="JUW4588" s="151"/>
      <c r="JUX4588" s="151"/>
      <c r="JUY4588" s="151"/>
      <c r="JUZ4588" s="151"/>
      <c r="JVA4588" s="151"/>
      <c r="JVB4588" s="151"/>
      <c r="JVC4588" s="151"/>
      <c r="JVD4588" s="151"/>
      <c r="JVE4588" s="151"/>
      <c r="JVF4588" s="151"/>
      <c r="JVG4588" s="151"/>
      <c r="JVH4588" s="151"/>
      <c r="JVI4588" s="151"/>
      <c r="JVJ4588" s="151"/>
      <c r="JVK4588" s="151"/>
      <c r="JVL4588" s="151"/>
      <c r="JVM4588" s="151"/>
      <c r="JVN4588" s="151"/>
      <c r="JVO4588" s="151"/>
      <c r="JVP4588" s="151"/>
      <c r="JVQ4588" s="151"/>
      <c r="JVR4588" s="151"/>
      <c r="JVS4588" s="151"/>
      <c r="JVT4588" s="151"/>
      <c r="JVU4588" s="151"/>
      <c r="JVV4588" s="151"/>
      <c r="JVW4588" s="151"/>
      <c r="JVX4588" s="151"/>
      <c r="JVY4588" s="151"/>
      <c r="JVZ4588" s="151"/>
      <c r="JWA4588" s="151"/>
      <c r="JWB4588" s="151"/>
      <c r="JWC4588" s="151"/>
      <c r="JWD4588" s="151"/>
      <c r="JWE4588" s="151"/>
      <c r="JWF4588" s="151"/>
      <c r="JWG4588" s="151"/>
      <c r="JWH4588" s="151"/>
      <c r="JWI4588" s="151"/>
      <c r="JWJ4588" s="151"/>
      <c r="JWK4588" s="151"/>
      <c r="JWL4588" s="151"/>
      <c r="JWM4588" s="151"/>
      <c r="JWN4588" s="151"/>
      <c r="JWO4588" s="151"/>
      <c r="JWP4588" s="151"/>
      <c r="JWQ4588" s="151"/>
      <c r="JWR4588" s="151"/>
      <c r="JWS4588" s="151"/>
      <c r="JWT4588" s="151"/>
      <c r="JWU4588" s="151"/>
      <c r="JWV4588" s="151"/>
      <c r="JWW4588" s="151"/>
      <c r="JWX4588" s="151"/>
      <c r="JWY4588" s="151"/>
      <c r="JWZ4588" s="151"/>
      <c r="JXA4588" s="151"/>
      <c r="JXB4588" s="151"/>
      <c r="JXC4588" s="151"/>
      <c r="JXD4588" s="151"/>
      <c r="JXE4588" s="151"/>
      <c r="JXF4588" s="151"/>
      <c r="JXG4588" s="151"/>
      <c r="JXH4588" s="151"/>
      <c r="JXI4588" s="151"/>
      <c r="JXJ4588" s="151"/>
      <c r="JXK4588" s="151"/>
      <c r="JXL4588" s="151"/>
      <c r="JXM4588" s="151"/>
      <c r="JXN4588" s="151"/>
      <c r="JXO4588" s="151"/>
      <c r="JXP4588" s="151"/>
      <c r="JXQ4588" s="151"/>
      <c r="JXR4588" s="151"/>
      <c r="JXS4588" s="151"/>
      <c r="JXT4588" s="151"/>
      <c r="JXU4588" s="151"/>
      <c r="JXV4588" s="151"/>
      <c r="JXW4588" s="151"/>
      <c r="JXX4588" s="151"/>
      <c r="JXY4588" s="151"/>
      <c r="JXZ4588" s="151"/>
      <c r="JYA4588" s="151"/>
      <c r="JYB4588" s="151"/>
      <c r="JYC4588" s="151"/>
      <c r="JYD4588" s="151"/>
      <c r="JYE4588" s="151"/>
      <c r="JYF4588" s="151"/>
      <c r="JYG4588" s="151"/>
      <c r="JYH4588" s="151"/>
      <c r="JYI4588" s="151"/>
      <c r="JYJ4588" s="151"/>
      <c r="JYK4588" s="151"/>
      <c r="JYL4588" s="151"/>
      <c r="JYM4588" s="151"/>
      <c r="JYN4588" s="151"/>
      <c r="JYO4588" s="151"/>
      <c r="JYP4588" s="151"/>
      <c r="JYQ4588" s="151"/>
      <c r="JYR4588" s="151"/>
      <c r="JYS4588" s="151"/>
      <c r="JYT4588" s="151"/>
      <c r="JYU4588" s="151"/>
      <c r="JYV4588" s="151"/>
      <c r="JYW4588" s="151"/>
      <c r="JYX4588" s="151"/>
      <c r="JYY4588" s="151"/>
      <c r="JYZ4588" s="151"/>
      <c r="JZA4588" s="151"/>
      <c r="JZB4588" s="151"/>
      <c r="JZC4588" s="151"/>
      <c r="JZD4588" s="151"/>
      <c r="JZE4588" s="151"/>
      <c r="JZF4588" s="151"/>
      <c r="JZG4588" s="151"/>
      <c r="JZH4588" s="151"/>
      <c r="JZI4588" s="151"/>
      <c r="JZJ4588" s="151"/>
      <c r="JZK4588" s="151"/>
      <c r="JZL4588" s="151"/>
      <c r="JZM4588" s="151"/>
      <c r="JZN4588" s="151"/>
      <c r="JZO4588" s="151"/>
      <c r="JZP4588" s="151"/>
      <c r="JZQ4588" s="151"/>
      <c r="JZR4588" s="151"/>
      <c r="JZS4588" s="151"/>
      <c r="JZT4588" s="151"/>
      <c r="JZU4588" s="151"/>
      <c r="JZV4588" s="151"/>
      <c r="JZW4588" s="151"/>
      <c r="JZX4588" s="151"/>
      <c r="JZY4588" s="151"/>
      <c r="JZZ4588" s="151"/>
      <c r="KAA4588" s="151"/>
      <c r="KAB4588" s="151"/>
      <c r="KAC4588" s="151"/>
      <c r="KAD4588" s="151"/>
      <c r="KAE4588" s="151"/>
      <c r="KAF4588" s="151"/>
      <c r="KAG4588" s="151"/>
      <c r="KAH4588" s="151"/>
      <c r="KAI4588" s="151"/>
      <c r="KAJ4588" s="151"/>
      <c r="KAK4588" s="151"/>
      <c r="KAL4588" s="151"/>
      <c r="KAM4588" s="151"/>
      <c r="KAN4588" s="151"/>
      <c r="KAO4588" s="151"/>
      <c r="KAP4588" s="151"/>
      <c r="KAQ4588" s="151"/>
      <c r="KAR4588" s="151"/>
      <c r="KAS4588" s="151"/>
      <c r="KAT4588" s="151"/>
      <c r="KAU4588" s="151"/>
      <c r="KAV4588" s="151"/>
      <c r="KAW4588" s="151"/>
      <c r="KAX4588" s="151"/>
      <c r="KAY4588" s="151"/>
      <c r="KAZ4588" s="151"/>
      <c r="KBA4588" s="151"/>
      <c r="KBB4588" s="151"/>
      <c r="KBC4588" s="151"/>
      <c r="KBD4588" s="151"/>
      <c r="KBE4588" s="151"/>
      <c r="KBF4588" s="151"/>
      <c r="KBG4588" s="151"/>
      <c r="KBH4588" s="151"/>
      <c r="KBI4588" s="151"/>
      <c r="KBJ4588" s="151"/>
      <c r="KBK4588" s="151"/>
      <c r="KBL4588" s="151"/>
      <c r="KBM4588" s="151"/>
      <c r="KBN4588" s="151"/>
      <c r="KBO4588" s="151"/>
      <c r="KBP4588" s="151"/>
      <c r="KBQ4588" s="151"/>
      <c r="KBR4588" s="151"/>
      <c r="KBS4588" s="151"/>
      <c r="KBT4588" s="151"/>
      <c r="KBU4588" s="151"/>
      <c r="KBV4588" s="151"/>
      <c r="KBW4588" s="151"/>
      <c r="KBX4588" s="151"/>
      <c r="KBY4588" s="151"/>
      <c r="KBZ4588" s="151"/>
      <c r="KCA4588" s="151"/>
      <c r="KCB4588" s="151"/>
      <c r="KCC4588" s="151"/>
      <c r="KCD4588" s="151"/>
      <c r="KCE4588" s="151"/>
      <c r="KCF4588" s="151"/>
      <c r="KCG4588" s="151"/>
      <c r="KCH4588" s="151"/>
      <c r="KCI4588" s="151"/>
      <c r="KCJ4588" s="151"/>
      <c r="KCK4588" s="151"/>
      <c r="KCL4588" s="151"/>
      <c r="KCM4588" s="151"/>
      <c r="KCN4588" s="151"/>
      <c r="KCO4588" s="151"/>
      <c r="KCP4588" s="151"/>
      <c r="KCQ4588" s="151"/>
      <c r="KCR4588" s="151"/>
      <c r="KCS4588" s="151"/>
      <c r="KCT4588" s="151"/>
      <c r="KCU4588" s="151"/>
      <c r="KCV4588" s="151"/>
      <c r="KCW4588" s="151"/>
      <c r="KCX4588" s="151"/>
      <c r="KCY4588" s="151"/>
      <c r="KCZ4588" s="151"/>
      <c r="KDA4588" s="151"/>
      <c r="KDB4588" s="151"/>
      <c r="KDC4588" s="151"/>
      <c r="KDD4588" s="151"/>
      <c r="KDE4588" s="151"/>
      <c r="KDF4588" s="151"/>
      <c r="KDG4588" s="151"/>
      <c r="KDH4588" s="151"/>
      <c r="KDI4588" s="151"/>
      <c r="KDJ4588" s="151"/>
      <c r="KDK4588" s="151"/>
      <c r="KDL4588" s="151"/>
      <c r="KDM4588" s="151"/>
      <c r="KDN4588" s="151"/>
      <c r="KDO4588" s="151"/>
      <c r="KDP4588" s="151"/>
      <c r="KDQ4588" s="151"/>
      <c r="KDR4588" s="151"/>
      <c r="KDS4588" s="151"/>
      <c r="KDT4588" s="151"/>
      <c r="KDU4588" s="151"/>
      <c r="KDV4588" s="151"/>
      <c r="KDW4588" s="151"/>
      <c r="KDX4588" s="151"/>
      <c r="KDY4588" s="151"/>
      <c r="KDZ4588" s="151"/>
      <c r="KEA4588" s="151"/>
      <c r="KEB4588" s="151"/>
      <c r="KEC4588" s="151"/>
      <c r="KED4588" s="151"/>
      <c r="KEE4588" s="151"/>
      <c r="KEF4588" s="151"/>
      <c r="KEG4588" s="151"/>
      <c r="KEH4588" s="151"/>
      <c r="KEI4588" s="151"/>
      <c r="KEJ4588" s="151"/>
      <c r="KEK4588" s="151"/>
      <c r="KEL4588" s="151"/>
      <c r="KEM4588" s="151"/>
      <c r="KEN4588" s="151"/>
      <c r="KEO4588" s="151"/>
      <c r="KEP4588" s="151"/>
      <c r="KEQ4588" s="151"/>
      <c r="KER4588" s="151"/>
      <c r="KES4588" s="151"/>
      <c r="KET4588" s="151"/>
      <c r="KEU4588" s="151"/>
      <c r="KEV4588" s="151"/>
      <c r="KEW4588" s="151"/>
      <c r="KEX4588" s="151"/>
      <c r="KEY4588" s="151"/>
      <c r="KEZ4588" s="151"/>
      <c r="KFA4588" s="151"/>
      <c r="KFB4588" s="151"/>
      <c r="KFC4588" s="151"/>
      <c r="KFD4588" s="151"/>
      <c r="KFE4588" s="151"/>
      <c r="KFF4588" s="151"/>
      <c r="KFG4588" s="151"/>
      <c r="KFH4588" s="151"/>
      <c r="KFI4588" s="151"/>
      <c r="KFJ4588" s="151"/>
      <c r="KFK4588" s="151"/>
      <c r="KFL4588" s="151"/>
      <c r="KFM4588" s="151"/>
      <c r="KFN4588" s="151"/>
      <c r="KFO4588" s="151"/>
      <c r="KFP4588" s="151"/>
      <c r="KFQ4588" s="151"/>
      <c r="KFR4588" s="151"/>
      <c r="KFS4588" s="151"/>
      <c r="KFT4588" s="151"/>
      <c r="KFU4588" s="151"/>
      <c r="KFV4588" s="151"/>
      <c r="KFW4588" s="151"/>
      <c r="KFX4588" s="151"/>
      <c r="KFY4588" s="151"/>
      <c r="KFZ4588" s="151"/>
      <c r="KGA4588" s="151"/>
      <c r="KGB4588" s="151"/>
      <c r="KGC4588" s="151"/>
      <c r="KGD4588" s="151"/>
      <c r="KGE4588" s="151"/>
      <c r="KGF4588" s="151"/>
      <c r="KGG4588" s="151"/>
      <c r="KGH4588" s="151"/>
      <c r="KGI4588" s="151"/>
      <c r="KGJ4588" s="151"/>
      <c r="KGK4588" s="151"/>
      <c r="KGL4588" s="151"/>
      <c r="KGM4588" s="151"/>
      <c r="KGN4588" s="151"/>
      <c r="KGO4588" s="151"/>
      <c r="KGP4588" s="151"/>
      <c r="KGQ4588" s="151"/>
      <c r="KGR4588" s="151"/>
      <c r="KGS4588" s="151"/>
      <c r="KGT4588" s="151"/>
      <c r="KGU4588" s="151"/>
      <c r="KGV4588" s="151"/>
      <c r="KGW4588" s="151"/>
      <c r="KGX4588" s="151"/>
      <c r="KGY4588" s="151"/>
      <c r="KGZ4588" s="151"/>
      <c r="KHA4588" s="151"/>
      <c r="KHB4588" s="151"/>
      <c r="KHC4588" s="151"/>
      <c r="KHD4588" s="151"/>
      <c r="KHE4588" s="151"/>
      <c r="KHF4588" s="151"/>
      <c r="KHG4588" s="151"/>
      <c r="KHH4588" s="151"/>
      <c r="KHI4588" s="151"/>
      <c r="KHJ4588" s="151"/>
      <c r="KHK4588" s="151"/>
      <c r="KHL4588" s="151"/>
      <c r="KHM4588" s="151"/>
      <c r="KHN4588" s="151"/>
      <c r="KHO4588" s="151"/>
      <c r="KHP4588" s="151"/>
      <c r="KHQ4588" s="151"/>
      <c r="KHR4588" s="151"/>
      <c r="KHS4588" s="151"/>
      <c r="KHT4588" s="151"/>
      <c r="KHU4588" s="151"/>
      <c r="KHV4588" s="151"/>
      <c r="KHW4588" s="151"/>
      <c r="KHX4588" s="151"/>
      <c r="KHY4588" s="151"/>
      <c r="KHZ4588" s="151"/>
      <c r="KIA4588" s="151"/>
      <c r="KIB4588" s="151"/>
      <c r="KIC4588" s="151"/>
      <c r="KID4588" s="151"/>
      <c r="KIE4588" s="151"/>
      <c r="KIF4588" s="151"/>
      <c r="KIG4588" s="151"/>
      <c r="KIH4588" s="151"/>
      <c r="KII4588" s="151"/>
      <c r="KIJ4588" s="151"/>
      <c r="KIK4588" s="151"/>
      <c r="KIL4588" s="151"/>
      <c r="KIM4588" s="151"/>
      <c r="KIN4588" s="151"/>
      <c r="KIO4588" s="151"/>
      <c r="KIP4588" s="151"/>
      <c r="KIQ4588" s="151"/>
      <c r="KIR4588" s="151"/>
      <c r="KIS4588" s="151"/>
      <c r="KIT4588" s="151"/>
      <c r="KIU4588" s="151"/>
      <c r="KIV4588" s="151"/>
      <c r="KIW4588" s="151"/>
      <c r="KIX4588" s="151"/>
      <c r="KIY4588" s="151"/>
      <c r="KIZ4588" s="151"/>
      <c r="KJA4588" s="151"/>
      <c r="KJB4588" s="151"/>
      <c r="KJC4588" s="151"/>
      <c r="KJD4588" s="151"/>
      <c r="KJE4588" s="151"/>
      <c r="KJF4588" s="151"/>
      <c r="KJG4588" s="151"/>
      <c r="KJH4588" s="151"/>
      <c r="KJI4588" s="151"/>
      <c r="KJJ4588" s="151"/>
      <c r="KJK4588" s="151"/>
      <c r="KJL4588" s="151"/>
      <c r="KJM4588" s="151"/>
      <c r="KJN4588" s="151"/>
      <c r="KJO4588" s="151"/>
      <c r="KJP4588" s="151"/>
      <c r="KJQ4588" s="151"/>
      <c r="KJR4588" s="151"/>
      <c r="KJS4588" s="151"/>
      <c r="KJT4588" s="151"/>
      <c r="KJU4588" s="151"/>
      <c r="KJV4588" s="151"/>
      <c r="KJW4588" s="151"/>
      <c r="KJX4588" s="151"/>
      <c r="KJY4588" s="151"/>
      <c r="KJZ4588" s="151"/>
      <c r="KKA4588" s="151"/>
      <c r="KKB4588" s="151"/>
      <c r="KKC4588" s="151"/>
      <c r="KKD4588" s="151"/>
      <c r="KKE4588" s="151"/>
      <c r="KKF4588" s="151"/>
      <c r="KKG4588" s="151"/>
      <c r="KKH4588" s="151"/>
      <c r="KKI4588" s="151"/>
      <c r="KKJ4588" s="151"/>
      <c r="KKK4588" s="151"/>
      <c r="KKL4588" s="151"/>
      <c r="KKM4588" s="151"/>
      <c r="KKN4588" s="151"/>
      <c r="KKO4588" s="151"/>
      <c r="KKP4588" s="151"/>
      <c r="KKQ4588" s="151"/>
      <c r="KKR4588" s="151"/>
      <c r="KKS4588" s="151"/>
      <c r="KKT4588" s="151"/>
      <c r="KKU4588" s="151"/>
      <c r="KKV4588" s="151"/>
      <c r="KKW4588" s="151"/>
      <c r="KKX4588" s="151"/>
      <c r="KKY4588" s="151"/>
      <c r="KKZ4588" s="151"/>
      <c r="KLA4588" s="151"/>
      <c r="KLB4588" s="151"/>
      <c r="KLC4588" s="151"/>
      <c r="KLD4588" s="151"/>
      <c r="KLE4588" s="151"/>
      <c r="KLF4588" s="151"/>
      <c r="KLG4588" s="151"/>
      <c r="KLH4588" s="151"/>
      <c r="KLI4588" s="151"/>
      <c r="KLJ4588" s="151"/>
      <c r="KLK4588" s="151"/>
      <c r="KLL4588" s="151"/>
      <c r="KLM4588" s="151"/>
      <c r="KLN4588" s="151"/>
      <c r="KLO4588" s="151"/>
      <c r="KLP4588" s="151"/>
      <c r="KLQ4588" s="151"/>
      <c r="KLR4588" s="151"/>
      <c r="KLS4588" s="151"/>
      <c r="KLT4588" s="151"/>
      <c r="KLU4588" s="151"/>
      <c r="KLV4588" s="151"/>
      <c r="KLW4588" s="151"/>
      <c r="KLX4588" s="151"/>
      <c r="KLY4588" s="151"/>
      <c r="KLZ4588" s="151"/>
      <c r="KMA4588" s="151"/>
      <c r="KMB4588" s="151"/>
      <c r="KMC4588" s="151"/>
      <c r="KMD4588" s="151"/>
      <c r="KME4588" s="151"/>
      <c r="KMF4588" s="151"/>
      <c r="KMG4588" s="151"/>
      <c r="KMH4588" s="151"/>
      <c r="KMI4588" s="151"/>
      <c r="KMJ4588" s="151"/>
      <c r="KMK4588" s="151"/>
      <c r="KML4588" s="151"/>
      <c r="KMM4588" s="151"/>
      <c r="KMN4588" s="151"/>
      <c r="KMO4588" s="151"/>
      <c r="KMP4588" s="151"/>
      <c r="KMQ4588" s="151"/>
      <c r="KMR4588" s="151"/>
      <c r="KMS4588" s="151"/>
      <c r="KMT4588" s="151"/>
      <c r="KMU4588" s="151"/>
      <c r="KMV4588" s="151"/>
      <c r="KMW4588" s="151"/>
      <c r="KMX4588" s="151"/>
      <c r="KMY4588" s="151"/>
      <c r="KMZ4588" s="151"/>
      <c r="KNA4588" s="151"/>
      <c r="KNB4588" s="151"/>
      <c r="KNC4588" s="151"/>
      <c r="KND4588" s="151"/>
      <c r="KNE4588" s="151"/>
      <c r="KNF4588" s="151"/>
      <c r="KNG4588" s="151"/>
      <c r="KNH4588" s="151"/>
      <c r="KNI4588" s="151"/>
      <c r="KNJ4588" s="151"/>
      <c r="KNK4588" s="151"/>
      <c r="KNL4588" s="151"/>
      <c r="KNM4588" s="151"/>
      <c r="KNN4588" s="151"/>
      <c r="KNO4588" s="151"/>
      <c r="KNP4588" s="151"/>
      <c r="KNQ4588" s="151"/>
      <c r="KNR4588" s="151"/>
      <c r="KNS4588" s="151"/>
      <c r="KNT4588" s="151"/>
      <c r="KNU4588" s="151"/>
      <c r="KNV4588" s="151"/>
      <c r="KNW4588" s="151"/>
      <c r="KNX4588" s="151"/>
      <c r="KNY4588" s="151"/>
      <c r="KNZ4588" s="151"/>
      <c r="KOA4588" s="151"/>
      <c r="KOB4588" s="151"/>
      <c r="KOC4588" s="151"/>
      <c r="KOD4588" s="151"/>
      <c r="KOE4588" s="151"/>
      <c r="KOF4588" s="151"/>
      <c r="KOG4588" s="151"/>
      <c r="KOH4588" s="151"/>
      <c r="KOI4588" s="151"/>
      <c r="KOJ4588" s="151"/>
      <c r="KOK4588" s="151"/>
      <c r="KOL4588" s="151"/>
      <c r="KOM4588" s="151"/>
      <c r="KON4588" s="151"/>
      <c r="KOO4588" s="151"/>
      <c r="KOP4588" s="151"/>
      <c r="KOQ4588" s="151"/>
      <c r="KOR4588" s="151"/>
      <c r="KOS4588" s="151"/>
      <c r="KOT4588" s="151"/>
      <c r="KOU4588" s="151"/>
      <c r="KOV4588" s="151"/>
      <c r="KOW4588" s="151"/>
      <c r="KOX4588" s="151"/>
      <c r="KOY4588" s="151"/>
      <c r="KOZ4588" s="151"/>
      <c r="KPA4588" s="151"/>
      <c r="KPB4588" s="151"/>
      <c r="KPC4588" s="151"/>
      <c r="KPD4588" s="151"/>
      <c r="KPE4588" s="151"/>
      <c r="KPF4588" s="151"/>
      <c r="KPG4588" s="151"/>
      <c r="KPH4588" s="151"/>
      <c r="KPI4588" s="151"/>
      <c r="KPJ4588" s="151"/>
      <c r="KPK4588" s="151"/>
      <c r="KPL4588" s="151"/>
      <c r="KPM4588" s="151"/>
      <c r="KPN4588" s="151"/>
      <c r="KPO4588" s="151"/>
      <c r="KPP4588" s="151"/>
      <c r="KPQ4588" s="151"/>
      <c r="KPR4588" s="151"/>
      <c r="KPS4588" s="151"/>
      <c r="KPT4588" s="151"/>
      <c r="KPU4588" s="151"/>
      <c r="KPV4588" s="151"/>
      <c r="KPW4588" s="151"/>
      <c r="KPX4588" s="151"/>
      <c r="KPY4588" s="151"/>
      <c r="KPZ4588" s="151"/>
      <c r="KQA4588" s="151"/>
      <c r="KQB4588" s="151"/>
      <c r="KQC4588" s="151"/>
      <c r="KQD4588" s="151"/>
      <c r="KQE4588" s="151"/>
      <c r="KQF4588" s="151"/>
      <c r="KQG4588" s="151"/>
      <c r="KQH4588" s="151"/>
      <c r="KQI4588" s="151"/>
      <c r="KQJ4588" s="151"/>
      <c r="KQK4588" s="151"/>
      <c r="KQL4588" s="151"/>
      <c r="KQM4588" s="151"/>
      <c r="KQN4588" s="151"/>
      <c r="KQO4588" s="151"/>
      <c r="KQP4588" s="151"/>
      <c r="KQQ4588" s="151"/>
      <c r="KQR4588" s="151"/>
      <c r="KQS4588" s="151"/>
      <c r="KQT4588" s="151"/>
      <c r="KQU4588" s="151"/>
      <c r="KQV4588" s="151"/>
      <c r="KQW4588" s="151"/>
      <c r="KQX4588" s="151"/>
      <c r="KQY4588" s="151"/>
      <c r="KQZ4588" s="151"/>
      <c r="KRA4588" s="151"/>
      <c r="KRB4588" s="151"/>
      <c r="KRC4588" s="151"/>
      <c r="KRD4588" s="151"/>
      <c r="KRE4588" s="151"/>
      <c r="KRF4588" s="151"/>
      <c r="KRG4588" s="151"/>
      <c r="KRH4588" s="151"/>
      <c r="KRI4588" s="151"/>
      <c r="KRJ4588" s="151"/>
      <c r="KRK4588" s="151"/>
      <c r="KRL4588" s="151"/>
      <c r="KRM4588" s="151"/>
      <c r="KRN4588" s="151"/>
      <c r="KRO4588" s="151"/>
      <c r="KRP4588" s="151"/>
      <c r="KRQ4588" s="151"/>
      <c r="KRR4588" s="151"/>
      <c r="KRS4588" s="151"/>
      <c r="KRT4588" s="151"/>
      <c r="KRU4588" s="151"/>
      <c r="KRV4588" s="151"/>
      <c r="KRW4588" s="151"/>
      <c r="KRX4588" s="151"/>
      <c r="KRY4588" s="151"/>
      <c r="KRZ4588" s="151"/>
      <c r="KSA4588" s="151"/>
      <c r="KSB4588" s="151"/>
      <c r="KSC4588" s="151"/>
      <c r="KSD4588" s="151"/>
      <c r="KSE4588" s="151"/>
      <c r="KSF4588" s="151"/>
      <c r="KSG4588" s="151"/>
      <c r="KSH4588" s="151"/>
      <c r="KSI4588" s="151"/>
      <c r="KSJ4588" s="151"/>
      <c r="KSK4588" s="151"/>
      <c r="KSL4588" s="151"/>
      <c r="KSM4588" s="151"/>
      <c r="KSN4588" s="151"/>
      <c r="KSO4588" s="151"/>
      <c r="KSP4588" s="151"/>
      <c r="KSQ4588" s="151"/>
      <c r="KSR4588" s="151"/>
      <c r="KSS4588" s="151"/>
      <c r="KST4588" s="151"/>
      <c r="KSU4588" s="151"/>
      <c r="KSV4588" s="151"/>
      <c r="KSW4588" s="151"/>
      <c r="KSX4588" s="151"/>
      <c r="KSY4588" s="151"/>
      <c r="KSZ4588" s="151"/>
      <c r="KTA4588" s="151"/>
      <c r="KTB4588" s="151"/>
      <c r="KTC4588" s="151"/>
      <c r="KTD4588" s="151"/>
      <c r="KTE4588" s="151"/>
      <c r="KTF4588" s="151"/>
      <c r="KTG4588" s="151"/>
      <c r="KTH4588" s="151"/>
      <c r="KTI4588" s="151"/>
      <c r="KTJ4588" s="151"/>
      <c r="KTK4588" s="151"/>
      <c r="KTL4588" s="151"/>
      <c r="KTM4588" s="151"/>
      <c r="KTN4588" s="151"/>
      <c r="KTO4588" s="151"/>
      <c r="KTP4588" s="151"/>
      <c r="KTQ4588" s="151"/>
      <c r="KTR4588" s="151"/>
      <c r="KTS4588" s="151"/>
      <c r="KTT4588" s="151"/>
      <c r="KTU4588" s="151"/>
      <c r="KTV4588" s="151"/>
      <c r="KTW4588" s="151"/>
      <c r="KTX4588" s="151"/>
      <c r="KTY4588" s="151"/>
      <c r="KTZ4588" s="151"/>
      <c r="KUA4588" s="151"/>
      <c r="KUB4588" s="151"/>
      <c r="KUC4588" s="151"/>
      <c r="KUD4588" s="151"/>
      <c r="KUE4588" s="151"/>
      <c r="KUF4588" s="151"/>
      <c r="KUG4588" s="151"/>
      <c r="KUH4588" s="151"/>
      <c r="KUI4588" s="151"/>
      <c r="KUJ4588" s="151"/>
      <c r="KUK4588" s="151"/>
      <c r="KUL4588" s="151"/>
      <c r="KUM4588" s="151"/>
      <c r="KUN4588" s="151"/>
      <c r="KUO4588" s="151"/>
      <c r="KUP4588" s="151"/>
      <c r="KUQ4588" s="151"/>
      <c r="KUR4588" s="151"/>
      <c r="KUS4588" s="151"/>
      <c r="KUT4588" s="151"/>
      <c r="KUU4588" s="151"/>
      <c r="KUV4588" s="151"/>
      <c r="KUW4588" s="151"/>
      <c r="KUX4588" s="151"/>
      <c r="KUY4588" s="151"/>
      <c r="KUZ4588" s="151"/>
      <c r="KVA4588" s="151"/>
      <c r="KVB4588" s="151"/>
      <c r="KVC4588" s="151"/>
      <c r="KVD4588" s="151"/>
      <c r="KVE4588" s="151"/>
      <c r="KVF4588" s="151"/>
      <c r="KVG4588" s="151"/>
      <c r="KVH4588" s="151"/>
      <c r="KVI4588" s="151"/>
      <c r="KVJ4588" s="151"/>
      <c r="KVK4588" s="151"/>
      <c r="KVL4588" s="151"/>
      <c r="KVM4588" s="151"/>
      <c r="KVN4588" s="151"/>
      <c r="KVO4588" s="151"/>
      <c r="KVP4588" s="151"/>
      <c r="KVQ4588" s="151"/>
      <c r="KVR4588" s="151"/>
      <c r="KVS4588" s="151"/>
      <c r="KVT4588" s="151"/>
      <c r="KVU4588" s="151"/>
      <c r="KVV4588" s="151"/>
      <c r="KVW4588" s="151"/>
      <c r="KVX4588" s="151"/>
      <c r="KVY4588" s="151"/>
      <c r="KVZ4588" s="151"/>
      <c r="KWA4588" s="151"/>
      <c r="KWB4588" s="151"/>
      <c r="KWC4588" s="151"/>
      <c r="KWD4588" s="151"/>
      <c r="KWE4588" s="151"/>
      <c r="KWF4588" s="151"/>
      <c r="KWG4588" s="151"/>
      <c r="KWH4588" s="151"/>
      <c r="KWI4588" s="151"/>
      <c r="KWJ4588" s="151"/>
      <c r="KWK4588" s="151"/>
      <c r="KWL4588" s="151"/>
      <c r="KWM4588" s="151"/>
      <c r="KWN4588" s="151"/>
      <c r="KWO4588" s="151"/>
      <c r="KWP4588" s="151"/>
      <c r="KWQ4588" s="151"/>
      <c r="KWR4588" s="151"/>
      <c r="KWS4588" s="151"/>
      <c r="KWT4588" s="151"/>
      <c r="KWU4588" s="151"/>
      <c r="KWV4588" s="151"/>
      <c r="KWW4588" s="151"/>
      <c r="KWX4588" s="151"/>
      <c r="KWY4588" s="151"/>
      <c r="KWZ4588" s="151"/>
      <c r="KXA4588" s="151"/>
      <c r="KXB4588" s="151"/>
      <c r="KXC4588" s="151"/>
      <c r="KXD4588" s="151"/>
      <c r="KXE4588" s="151"/>
      <c r="KXF4588" s="151"/>
      <c r="KXG4588" s="151"/>
      <c r="KXH4588" s="151"/>
      <c r="KXI4588" s="151"/>
      <c r="KXJ4588" s="151"/>
      <c r="KXK4588" s="151"/>
      <c r="KXL4588" s="151"/>
      <c r="KXM4588" s="151"/>
      <c r="KXN4588" s="151"/>
      <c r="KXO4588" s="151"/>
      <c r="KXP4588" s="151"/>
      <c r="KXQ4588" s="151"/>
      <c r="KXR4588" s="151"/>
      <c r="KXS4588" s="151"/>
      <c r="KXT4588" s="151"/>
      <c r="KXU4588" s="151"/>
      <c r="KXV4588" s="151"/>
      <c r="KXW4588" s="151"/>
      <c r="KXX4588" s="151"/>
      <c r="KXY4588" s="151"/>
      <c r="KXZ4588" s="151"/>
      <c r="KYA4588" s="151"/>
      <c r="KYB4588" s="151"/>
      <c r="KYC4588" s="151"/>
      <c r="KYD4588" s="151"/>
      <c r="KYE4588" s="151"/>
      <c r="KYF4588" s="151"/>
      <c r="KYG4588" s="151"/>
      <c r="KYH4588" s="151"/>
      <c r="KYI4588" s="151"/>
      <c r="KYJ4588" s="151"/>
      <c r="KYK4588" s="151"/>
      <c r="KYL4588" s="151"/>
      <c r="KYM4588" s="151"/>
      <c r="KYN4588" s="151"/>
      <c r="KYO4588" s="151"/>
      <c r="KYP4588" s="151"/>
      <c r="KYQ4588" s="151"/>
      <c r="KYR4588" s="151"/>
      <c r="KYS4588" s="151"/>
      <c r="KYT4588" s="151"/>
      <c r="KYU4588" s="151"/>
      <c r="KYV4588" s="151"/>
      <c r="KYW4588" s="151"/>
      <c r="KYX4588" s="151"/>
      <c r="KYY4588" s="151"/>
      <c r="KYZ4588" s="151"/>
      <c r="KZA4588" s="151"/>
      <c r="KZB4588" s="151"/>
      <c r="KZC4588" s="151"/>
      <c r="KZD4588" s="151"/>
      <c r="KZE4588" s="151"/>
      <c r="KZF4588" s="151"/>
      <c r="KZG4588" s="151"/>
      <c r="KZH4588" s="151"/>
      <c r="KZI4588" s="151"/>
      <c r="KZJ4588" s="151"/>
      <c r="KZK4588" s="151"/>
      <c r="KZL4588" s="151"/>
      <c r="KZM4588" s="151"/>
      <c r="KZN4588" s="151"/>
      <c r="KZO4588" s="151"/>
      <c r="KZP4588" s="151"/>
      <c r="KZQ4588" s="151"/>
      <c r="KZR4588" s="151"/>
      <c r="KZS4588" s="151"/>
      <c r="KZT4588" s="151"/>
      <c r="KZU4588" s="151"/>
      <c r="KZV4588" s="151"/>
      <c r="KZW4588" s="151"/>
      <c r="KZX4588" s="151"/>
      <c r="KZY4588" s="151"/>
      <c r="KZZ4588" s="151"/>
      <c r="LAA4588" s="151"/>
      <c r="LAB4588" s="151"/>
      <c r="LAC4588" s="151"/>
      <c r="LAD4588" s="151"/>
      <c r="LAE4588" s="151"/>
      <c r="LAF4588" s="151"/>
      <c r="LAG4588" s="151"/>
      <c r="LAH4588" s="151"/>
      <c r="LAI4588" s="151"/>
      <c r="LAJ4588" s="151"/>
      <c r="LAK4588" s="151"/>
      <c r="LAL4588" s="151"/>
      <c r="LAM4588" s="151"/>
      <c r="LAN4588" s="151"/>
      <c r="LAO4588" s="151"/>
      <c r="LAP4588" s="151"/>
      <c r="LAQ4588" s="151"/>
      <c r="LAR4588" s="151"/>
      <c r="LAS4588" s="151"/>
      <c r="LAT4588" s="151"/>
      <c r="LAU4588" s="151"/>
      <c r="LAV4588" s="151"/>
      <c r="LAW4588" s="151"/>
      <c r="LAX4588" s="151"/>
      <c r="LAY4588" s="151"/>
      <c r="LAZ4588" s="151"/>
      <c r="LBA4588" s="151"/>
      <c r="LBB4588" s="151"/>
      <c r="LBC4588" s="151"/>
      <c r="LBD4588" s="151"/>
      <c r="LBE4588" s="151"/>
      <c r="LBF4588" s="151"/>
      <c r="LBG4588" s="151"/>
      <c r="LBH4588" s="151"/>
      <c r="LBI4588" s="151"/>
      <c r="LBJ4588" s="151"/>
      <c r="LBK4588" s="151"/>
      <c r="LBL4588" s="151"/>
      <c r="LBM4588" s="151"/>
      <c r="LBN4588" s="151"/>
      <c r="LBO4588" s="151"/>
      <c r="LBP4588" s="151"/>
      <c r="LBQ4588" s="151"/>
      <c r="LBR4588" s="151"/>
      <c r="LBS4588" s="151"/>
      <c r="LBT4588" s="151"/>
      <c r="LBU4588" s="151"/>
      <c r="LBV4588" s="151"/>
      <c r="LBW4588" s="151"/>
      <c r="LBX4588" s="151"/>
      <c r="LBY4588" s="151"/>
      <c r="LBZ4588" s="151"/>
      <c r="LCA4588" s="151"/>
      <c r="LCB4588" s="151"/>
      <c r="LCC4588" s="151"/>
      <c r="LCD4588" s="151"/>
      <c r="LCE4588" s="151"/>
      <c r="LCF4588" s="151"/>
      <c r="LCG4588" s="151"/>
      <c r="LCH4588" s="151"/>
      <c r="LCI4588" s="151"/>
      <c r="LCJ4588" s="151"/>
      <c r="LCK4588" s="151"/>
      <c r="LCL4588" s="151"/>
      <c r="LCM4588" s="151"/>
      <c r="LCN4588" s="151"/>
      <c r="LCO4588" s="151"/>
      <c r="LCP4588" s="151"/>
      <c r="LCQ4588" s="151"/>
      <c r="LCR4588" s="151"/>
      <c r="LCS4588" s="151"/>
      <c r="LCT4588" s="151"/>
      <c r="LCU4588" s="151"/>
      <c r="LCV4588" s="151"/>
      <c r="LCW4588" s="151"/>
      <c r="LCX4588" s="151"/>
      <c r="LCY4588" s="151"/>
      <c r="LCZ4588" s="151"/>
      <c r="LDA4588" s="151"/>
      <c r="LDB4588" s="151"/>
      <c r="LDC4588" s="151"/>
      <c r="LDD4588" s="151"/>
      <c r="LDE4588" s="151"/>
      <c r="LDF4588" s="151"/>
      <c r="LDG4588" s="151"/>
      <c r="LDH4588" s="151"/>
      <c r="LDI4588" s="151"/>
      <c r="LDJ4588" s="151"/>
      <c r="LDK4588" s="151"/>
      <c r="LDL4588" s="151"/>
      <c r="LDM4588" s="151"/>
      <c r="LDN4588" s="151"/>
      <c r="LDO4588" s="151"/>
      <c r="LDP4588" s="151"/>
      <c r="LDQ4588" s="151"/>
      <c r="LDR4588" s="151"/>
      <c r="LDS4588" s="151"/>
      <c r="LDT4588" s="151"/>
      <c r="LDU4588" s="151"/>
      <c r="LDV4588" s="151"/>
      <c r="LDW4588" s="151"/>
      <c r="LDX4588" s="151"/>
      <c r="LDY4588" s="151"/>
      <c r="LDZ4588" s="151"/>
      <c r="LEA4588" s="151"/>
      <c r="LEB4588" s="151"/>
      <c r="LEC4588" s="151"/>
      <c r="LED4588" s="151"/>
      <c r="LEE4588" s="151"/>
      <c r="LEF4588" s="151"/>
      <c r="LEG4588" s="151"/>
      <c r="LEH4588" s="151"/>
      <c r="LEI4588" s="151"/>
      <c r="LEJ4588" s="151"/>
      <c r="LEK4588" s="151"/>
      <c r="LEL4588" s="151"/>
      <c r="LEM4588" s="151"/>
      <c r="LEN4588" s="151"/>
      <c r="LEO4588" s="151"/>
      <c r="LEP4588" s="151"/>
      <c r="LEQ4588" s="151"/>
      <c r="LER4588" s="151"/>
      <c r="LES4588" s="151"/>
      <c r="LET4588" s="151"/>
      <c r="LEU4588" s="151"/>
      <c r="LEV4588" s="151"/>
      <c r="LEW4588" s="151"/>
      <c r="LEX4588" s="151"/>
      <c r="LEY4588" s="151"/>
      <c r="LEZ4588" s="151"/>
      <c r="LFA4588" s="151"/>
      <c r="LFB4588" s="151"/>
      <c r="LFC4588" s="151"/>
      <c r="LFD4588" s="151"/>
      <c r="LFE4588" s="151"/>
      <c r="LFF4588" s="151"/>
      <c r="LFG4588" s="151"/>
      <c r="LFH4588" s="151"/>
      <c r="LFI4588" s="151"/>
      <c r="LFJ4588" s="151"/>
      <c r="LFK4588" s="151"/>
      <c r="LFL4588" s="151"/>
      <c r="LFM4588" s="151"/>
      <c r="LFN4588" s="151"/>
      <c r="LFO4588" s="151"/>
      <c r="LFP4588" s="151"/>
      <c r="LFQ4588" s="151"/>
      <c r="LFR4588" s="151"/>
      <c r="LFS4588" s="151"/>
      <c r="LFT4588" s="151"/>
      <c r="LFU4588" s="151"/>
      <c r="LFV4588" s="151"/>
      <c r="LFW4588" s="151"/>
      <c r="LFX4588" s="151"/>
      <c r="LFY4588" s="151"/>
      <c r="LFZ4588" s="151"/>
      <c r="LGA4588" s="151"/>
      <c r="LGB4588" s="151"/>
      <c r="LGC4588" s="151"/>
      <c r="LGD4588" s="151"/>
      <c r="LGE4588" s="151"/>
      <c r="LGF4588" s="151"/>
      <c r="LGG4588" s="151"/>
      <c r="LGH4588" s="151"/>
      <c r="LGI4588" s="151"/>
      <c r="LGJ4588" s="151"/>
      <c r="LGK4588" s="151"/>
      <c r="LGL4588" s="151"/>
      <c r="LGM4588" s="151"/>
      <c r="LGN4588" s="151"/>
      <c r="LGO4588" s="151"/>
      <c r="LGP4588" s="151"/>
      <c r="LGQ4588" s="151"/>
      <c r="LGR4588" s="151"/>
      <c r="LGS4588" s="151"/>
      <c r="LGT4588" s="151"/>
      <c r="LGU4588" s="151"/>
      <c r="LGV4588" s="151"/>
      <c r="LGW4588" s="151"/>
      <c r="LGX4588" s="151"/>
      <c r="LGY4588" s="151"/>
      <c r="LGZ4588" s="151"/>
      <c r="LHA4588" s="151"/>
      <c r="LHB4588" s="151"/>
      <c r="LHC4588" s="151"/>
      <c r="LHD4588" s="151"/>
      <c r="LHE4588" s="151"/>
      <c r="LHF4588" s="151"/>
      <c r="LHG4588" s="151"/>
      <c r="LHH4588" s="151"/>
      <c r="LHI4588" s="151"/>
      <c r="LHJ4588" s="151"/>
      <c r="LHK4588" s="151"/>
      <c r="LHL4588" s="151"/>
      <c r="LHM4588" s="151"/>
      <c r="LHN4588" s="151"/>
      <c r="LHO4588" s="151"/>
      <c r="LHP4588" s="151"/>
      <c r="LHQ4588" s="151"/>
      <c r="LHR4588" s="151"/>
      <c r="LHS4588" s="151"/>
      <c r="LHT4588" s="151"/>
      <c r="LHU4588" s="151"/>
      <c r="LHV4588" s="151"/>
      <c r="LHW4588" s="151"/>
      <c r="LHX4588" s="151"/>
      <c r="LHY4588" s="151"/>
      <c r="LHZ4588" s="151"/>
      <c r="LIA4588" s="151"/>
      <c r="LIB4588" s="151"/>
      <c r="LIC4588" s="151"/>
      <c r="LID4588" s="151"/>
      <c r="LIE4588" s="151"/>
      <c r="LIF4588" s="151"/>
      <c r="LIG4588" s="151"/>
      <c r="LIH4588" s="151"/>
      <c r="LII4588" s="151"/>
      <c r="LIJ4588" s="151"/>
      <c r="LIK4588" s="151"/>
      <c r="LIL4588" s="151"/>
      <c r="LIM4588" s="151"/>
      <c r="LIN4588" s="151"/>
      <c r="LIO4588" s="151"/>
      <c r="LIP4588" s="151"/>
      <c r="LIQ4588" s="151"/>
      <c r="LIR4588" s="151"/>
      <c r="LIS4588" s="151"/>
      <c r="LIT4588" s="151"/>
      <c r="LIU4588" s="151"/>
      <c r="LIV4588" s="151"/>
      <c r="LIW4588" s="151"/>
      <c r="LIX4588" s="151"/>
      <c r="LIY4588" s="151"/>
      <c r="LIZ4588" s="151"/>
      <c r="LJA4588" s="151"/>
      <c r="LJB4588" s="151"/>
      <c r="LJC4588" s="151"/>
      <c r="LJD4588" s="151"/>
      <c r="LJE4588" s="151"/>
      <c r="LJF4588" s="151"/>
      <c r="LJG4588" s="151"/>
      <c r="LJH4588" s="151"/>
      <c r="LJI4588" s="151"/>
      <c r="LJJ4588" s="151"/>
      <c r="LJK4588" s="151"/>
      <c r="LJL4588" s="151"/>
      <c r="LJM4588" s="151"/>
      <c r="LJN4588" s="151"/>
      <c r="LJO4588" s="151"/>
      <c r="LJP4588" s="151"/>
      <c r="LJQ4588" s="151"/>
      <c r="LJR4588" s="151"/>
      <c r="LJS4588" s="151"/>
      <c r="LJT4588" s="151"/>
      <c r="LJU4588" s="151"/>
      <c r="LJV4588" s="151"/>
      <c r="LJW4588" s="151"/>
      <c r="LJX4588" s="151"/>
      <c r="LJY4588" s="151"/>
      <c r="LJZ4588" s="151"/>
      <c r="LKA4588" s="151"/>
      <c r="LKB4588" s="151"/>
      <c r="LKC4588" s="151"/>
      <c r="LKD4588" s="151"/>
      <c r="LKE4588" s="151"/>
      <c r="LKF4588" s="151"/>
      <c r="LKG4588" s="151"/>
      <c r="LKH4588" s="151"/>
      <c r="LKI4588" s="151"/>
      <c r="LKJ4588" s="151"/>
      <c r="LKK4588" s="151"/>
      <c r="LKL4588" s="151"/>
      <c r="LKM4588" s="151"/>
      <c r="LKN4588" s="151"/>
      <c r="LKO4588" s="151"/>
      <c r="LKP4588" s="151"/>
      <c r="LKQ4588" s="151"/>
      <c r="LKR4588" s="151"/>
      <c r="LKS4588" s="151"/>
      <c r="LKT4588" s="151"/>
      <c r="LKU4588" s="151"/>
      <c r="LKV4588" s="151"/>
      <c r="LKW4588" s="151"/>
      <c r="LKX4588" s="151"/>
      <c r="LKY4588" s="151"/>
      <c r="LKZ4588" s="151"/>
      <c r="LLA4588" s="151"/>
      <c r="LLB4588" s="151"/>
      <c r="LLC4588" s="151"/>
      <c r="LLD4588" s="151"/>
      <c r="LLE4588" s="151"/>
      <c r="LLF4588" s="151"/>
      <c r="LLG4588" s="151"/>
      <c r="LLH4588" s="151"/>
      <c r="LLI4588" s="151"/>
      <c r="LLJ4588" s="151"/>
      <c r="LLK4588" s="151"/>
      <c r="LLL4588" s="151"/>
      <c r="LLM4588" s="151"/>
      <c r="LLN4588" s="151"/>
      <c r="LLO4588" s="151"/>
      <c r="LLP4588" s="151"/>
      <c r="LLQ4588" s="151"/>
      <c r="LLR4588" s="151"/>
      <c r="LLS4588" s="151"/>
      <c r="LLT4588" s="151"/>
      <c r="LLU4588" s="151"/>
      <c r="LLV4588" s="151"/>
      <c r="LLW4588" s="151"/>
      <c r="LLX4588" s="151"/>
      <c r="LLY4588" s="151"/>
      <c r="LLZ4588" s="151"/>
      <c r="LMA4588" s="151"/>
      <c r="LMB4588" s="151"/>
      <c r="LMC4588" s="151"/>
      <c r="LMD4588" s="151"/>
      <c r="LME4588" s="151"/>
      <c r="LMF4588" s="151"/>
      <c r="LMG4588" s="151"/>
      <c r="LMH4588" s="151"/>
      <c r="LMI4588" s="151"/>
      <c r="LMJ4588" s="151"/>
      <c r="LMK4588" s="151"/>
      <c r="LML4588" s="151"/>
      <c r="LMM4588" s="151"/>
      <c r="LMN4588" s="151"/>
      <c r="LMO4588" s="151"/>
      <c r="LMP4588" s="151"/>
      <c r="LMQ4588" s="151"/>
      <c r="LMR4588" s="151"/>
      <c r="LMS4588" s="151"/>
      <c r="LMT4588" s="151"/>
      <c r="LMU4588" s="151"/>
      <c r="LMV4588" s="151"/>
      <c r="LMW4588" s="151"/>
      <c r="LMX4588" s="151"/>
      <c r="LMY4588" s="151"/>
      <c r="LMZ4588" s="151"/>
      <c r="LNA4588" s="151"/>
      <c r="LNB4588" s="151"/>
      <c r="LNC4588" s="151"/>
      <c r="LND4588" s="151"/>
      <c r="LNE4588" s="151"/>
      <c r="LNF4588" s="151"/>
      <c r="LNG4588" s="151"/>
      <c r="LNH4588" s="151"/>
      <c r="LNI4588" s="151"/>
      <c r="LNJ4588" s="151"/>
      <c r="LNK4588" s="151"/>
      <c r="LNL4588" s="151"/>
      <c r="LNM4588" s="151"/>
      <c r="LNN4588" s="151"/>
      <c r="LNO4588" s="151"/>
      <c r="LNP4588" s="151"/>
      <c r="LNQ4588" s="151"/>
      <c r="LNR4588" s="151"/>
      <c r="LNS4588" s="151"/>
      <c r="LNT4588" s="151"/>
      <c r="LNU4588" s="151"/>
      <c r="LNV4588" s="151"/>
      <c r="LNW4588" s="151"/>
      <c r="LNX4588" s="151"/>
      <c r="LNY4588" s="151"/>
      <c r="LNZ4588" s="151"/>
      <c r="LOA4588" s="151"/>
      <c r="LOB4588" s="151"/>
      <c r="LOC4588" s="151"/>
      <c r="LOD4588" s="151"/>
      <c r="LOE4588" s="151"/>
      <c r="LOF4588" s="151"/>
      <c r="LOG4588" s="151"/>
      <c r="LOH4588" s="151"/>
      <c r="LOI4588" s="151"/>
      <c r="LOJ4588" s="151"/>
      <c r="LOK4588" s="151"/>
      <c r="LOL4588" s="151"/>
      <c r="LOM4588" s="151"/>
      <c r="LON4588" s="151"/>
      <c r="LOO4588" s="151"/>
      <c r="LOP4588" s="151"/>
      <c r="LOQ4588" s="151"/>
      <c r="LOR4588" s="151"/>
      <c r="LOS4588" s="151"/>
      <c r="LOT4588" s="151"/>
      <c r="LOU4588" s="151"/>
      <c r="LOV4588" s="151"/>
      <c r="LOW4588" s="151"/>
      <c r="LOX4588" s="151"/>
      <c r="LOY4588" s="151"/>
      <c r="LOZ4588" s="151"/>
      <c r="LPA4588" s="151"/>
      <c r="LPB4588" s="151"/>
      <c r="LPC4588" s="151"/>
      <c r="LPD4588" s="151"/>
      <c r="LPE4588" s="151"/>
      <c r="LPF4588" s="151"/>
      <c r="LPG4588" s="151"/>
      <c r="LPH4588" s="151"/>
      <c r="LPI4588" s="151"/>
      <c r="LPJ4588" s="151"/>
      <c r="LPK4588" s="151"/>
      <c r="LPL4588" s="151"/>
      <c r="LPM4588" s="151"/>
      <c r="LPN4588" s="151"/>
      <c r="LPO4588" s="151"/>
      <c r="LPP4588" s="151"/>
      <c r="LPQ4588" s="151"/>
      <c r="LPR4588" s="151"/>
      <c r="LPS4588" s="151"/>
      <c r="LPT4588" s="151"/>
      <c r="LPU4588" s="151"/>
      <c r="LPV4588" s="151"/>
      <c r="LPW4588" s="151"/>
      <c r="LPX4588" s="151"/>
      <c r="LPY4588" s="151"/>
      <c r="LPZ4588" s="151"/>
      <c r="LQA4588" s="151"/>
      <c r="LQB4588" s="151"/>
      <c r="LQC4588" s="151"/>
      <c r="LQD4588" s="151"/>
      <c r="LQE4588" s="151"/>
      <c r="LQF4588" s="151"/>
      <c r="LQG4588" s="151"/>
      <c r="LQH4588" s="151"/>
      <c r="LQI4588" s="151"/>
      <c r="LQJ4588" s="151"/>
      <c r="LQK4588" s="151"/>
      <c r="LQL4588" s="151"/>
      <c r="LQM4588" s="151"/>
      <c r="LQN4588" s="151"/>
      <c r="LQO4588" s="151"/>
      <c r="LQP4588" s="151"/>
      <c r="LQQ4588" s="151"/>
      <c r="LQR4588" s="151"/>
      <c r="LQS4588" s="151"/>
      <c r="LQT4588" s="151"/>
      <c r="LQU4588" s="151"/>
      <c r="LQV4588" s="151"/>
      <c r="LQW4588" s="151"/>
      <c r="LQX4588" s="151"/>
      <c r="LQY4588" s="151"/>
      <c r="LQZ4588" s="151"/>
      <c r="LRA4588" s="151"/>
      <c r="LRB4588" s="151"/>
      <c r="LRC4588" s="151"/>
      <c r="LRD4588" s="151"/>
      <c r="LRE4588" s="151"/>
      <c r="LRF4588" s="151"/>
      <c r="LRG4588" s="151"/>
      <c r="LRH4588" s="151"/>
      <c r="LRI4588" s="151"/>
      <c r="LRJ4588" s="151"/>
      <c r="LRK4588" s="151"/>
      <c r="LRL4588" s="151"/>
      <c r="LRM4588" s="151"/>
      <c r="LRN4588" s="151"/>
      <c r="LRO4588" s="151"/>
      <c r="LRP4588" s="151"/>
      <c r="LRQ4588" s="151"/>
      <c r="LRR4588" s="151"/>
      <c r="LRS4588" s="151"/>
      <c r="LRT4588" s="151"/>
      <c r="LRU4588" s="151"/>
      <c r="LRV4588" s="151"/>
      <c r="LRW4588" s="151"/>
      <c r="LRX4588" s="151"/>
      <c r="LRY4588" s="151"/>
      <c r="LRZ4588" s="151"/>
      <c r="LSA4588" s="151"/>
      <c r="LSB4588" s="151"/>
      <c r="LSC4588" s="151"/>
      <c r="LSD4588" s="151"/>
      <c r="LSE4588" s="151"/>
      <c r="LSF4588" s="151"/>
      <c r="LSG4588" s="151"/>
      <c r="LSH4588" s="151"/>
      <c r="LSI4588" s="151"/>
      <c r="LSJ4588" s="151"/>
      <c r="LSK4588" s="151"/>
      <c r="LSL4588" s="151"/>
      <c r="LSM4588" s="151"/>
      <c r="LSN4588" s="151"/>
      <c r="LSO4588" s="151"/>
      <c r="LSP4588" s="151"/>
      <c r="LSQ4588" s="151"/>
      <c r="LSR4588" s="151"/>
      <c r="LSS4588" s="151"/>
      <c r="LST4588" s="151"/>
      <c r="LSU4588" s="151"/>
      <c r="LSV4588" s="151"/>
      <c r="LSW4588" s="151"/>
      <c r="LSX4588" s="151"/>
      <c r="LSY4588" s="151"/>
      <c r="LSZ4588" s="151"/>
      <c r="LTA4588" s="151"/>
      <c r="LTB4588" s="151"/>
      <c r="LTC4588" s="151"/>
      <c r="LTD4588" s="151"/>
      <c r="LTE4588" s="151"/>
      <c r="LTF4588" s="151"/>
      <c r="LTG4588" s="151"/>
      <c r="LTH4588" s="151"/>
      <c r="LTI4588" s="151"/>
      <c r="LTJ4588" s="151"/>
      <c r="LTK4588" s="151"/>
      <c r="LTL4588" s="151"/>
      <c r="LTM4588" s="151"/>
      <c r="LTN4588" s="151"/>
      <c r="LTO4588" s="151"/>
      <c r="LTP4588" s="151"/>
      <c r="LTQ4588" s="151"/>
      <c r="LTR4588" s="151"/>
      <c r="LTS4588" s="151"/>
      <c r="LTT4588" s="151"/>
      <c r="LTU4588" s="151"/>
      <c r="LTV4588" s="151"/>
      <c r="LTW4588" s="151"/>
      <c r="LTX4588" s="151"/>
      <c r="LTY4588" s="151"/>
      <c r="LTZ4588" s="151"/>
      <c r="LUA4588" s="151"/>
      <c r="LUB4588" s="151"/>
      <c r="LUC4588" s="151"/>
      <c r="LUD4588" s="151"/>
      <c r="LUE4588" s="151"/>
      <c r="LUF4588" s="151"/>
      <c r="LUG4588" s="151"/>
      <c r="LUH4588" s="151"/>
      <c r="LUI4588" s="151"/>
      <c r="LUJ4588" s="151"/>
      <c r="LUK4588" s="151"/>
      <c r="LUL4588" s="151"/>
      <c r="LUM4588" s="151"/>
      <c r="LUN4588" s="151"/>
      <c r="LUO4588" s="151"/>
      <c r="LUP4588" s="151"/>
      <c r="LUQ4588" s="151"/>
      <c r="LUR4588" s="151"/>
      <c r="LUS4588" s="151"/>
      <c r="LUT4588" s="151"/>
      <c r="LUU4588" s="151"/>
      <c r="LUV4588" s="151"/>
      <c r="LUW4588" s="151"/>
      <c r="LUX4588" s="151"/>
      <c r="LUY4588" s="151"/>
      <c r="LUZ4588" s="151"/>
      <c r="LVA4588" s="151"/>
      <c r="LVB4588" s="151"/>
      <c r="LVC4588" s="151"/>
      <c r="LVD4588" s="151"/>
      <c r="LVE4588" s="151"/>
      <c r="LVF4588" s="151"/>
      <c r="LVG4588" s="151"/>
      <c r="LVH4588" s="151"/>
      <c r="LVI4588" s="151"/>
      <c r="LVJ4588" s="151"/>
      <c r="LVK4588" s="151"/>
      <c r="LVL4588" s="151"/>
      <c r="LVM4588" s="151"/>
      <c r="LVN4588" s="151"/>
      <c r="LVO4588" s="151"/>
      <c r="LVP4588" s="151"/>
      <c r="LVQ4588" s="151"/>
      <c r="LVR4588" s="151"/>
      <c r="LVS4588" s="151"/>
      <c r="LVT4588" s="151"/>
      <c r="LVU4588" s="151"/>
      <c r="LVV4588" s="151"/>
      <c r="LVW4588" s="151"/>
      <c r="LVX4588" s="151"/>
      <c r="LVY4588" s="151"/>
      <c r="LVZ4588" s="151"/>
      <c r="LWA4588" s="151"/>
      <c r="LWB4588" s="151"/>
      <c r="LWC4588" s="151"/>
      <c r="LWD4588" s="151"/>
      <c r="LWE4588" s="151"/>
      <c r="LWF4588" s="151"/>
      <c r="LWG4588" s="151"/>
      <c r="LWH4588" s="151"/>
      <c r="LWI4588" s="151"/>
      <c r="LWJ4588" s="151"/>
      <c r="LWK4588" s="151"/>
      <c r="LWL4588" s="151"/>
      <c r="LWM4588" s="151"/>
      <c r="LWN4588" s="151"/>
      <c r="LWO4588" s="151"/>
      <c r="LWP4588" s="151"/>
      <c r="LWQ4588" s="151"/>
      <c r="LWR4588" s="151"/>
      <c r="LWS4588" s="151"/>
      <c r="LWT4588" s="151"/>
      <c r="LWU4588" s="151"/>
      <c r="LWV4588" s="151"/>
      <c r="LWW4588" s="151"/>
      <c r="LWX4588" s="151"/>
      <c r="LWY4588" s="151"/>
      <c r="LWZ4588" s="151"/>
      <c r="LXA4588" s="151"/>
      <c r="LXB4588" s="151"/>
      <c r="LXC4588" s="151"/>
      <c r="LXD4588" s="151"/>
      <c r="LXE4588" s="151"/>
      <c r="LXF4588" s="151"/>
      <c r="LXG4588" s="151"/>
      <c r="LXH4588" s="151"/>
      <c r="LXI4588" s="151"/>
      <c r="LXJ4588" s="151"/>
      <c r="LXK4588" s="151"/>
      <c r="LXL4588" s="151"/>
      <c r="LXM4588" s="151"/>
      <c r="LXN4588" s="151"/>
      <c r="LXO4588" s="151"/>
      <c r="LXP4588" s="151"/>
      <c r="LXQ4588" s="151"/>
      <c r="LXR4588" s="151"/>
      <c r="LXS4588" s="151"/>
      <c r="LXT4588" s="151"/>
      <c r="LXU4588" s="151"/>
      <c r="LXV4588" s="151"/>
      <c r="LXW4588" s="151"/>
      <c r="LXX4588" s="151"/>
      <c r="LXY4588" s="151"/>
      <c r="LXZ4588" s="151"/>
      <c r="LYA4588" s="151"/>
      <c r="LYB4588" s="151"/>
      <c r="LYC4588" s="151"/>
      <c r="LYD4588" s="151"/>
      <c r="LYE4588" s="151"/>
      <c r="LYF4588" s="151"/>
      <c r="LYG4588" s="151"/>
      <c r="LYH4588" s="151"/>
      <c r="LYI4588" s="151"/>
      <c r="LYJ4588" s="151"/>
      <c r="LYK4588" s="151"/>
      <c r="LYL4588" s="151"/>
      <c r="LYM4588" s="151"/>
      <c r="LYN4588" s="151"/>
      <c r="LYO4588" s="151"/>
      <c r="LYP4588" s="151"/>
      <c r="LYQ4588" s="151"/>
      <c r="LYR4588" s="151"/>
      <c r="LYS4588" s="151"/>
      <c r="LYT4588" s="151"/>
      <c r="LYU4588" s="151"/>
      <c r="LYV4588" s="151"/>
      <c r="LYW4588" s="151"/>
      <c r="LYX4588" s="151"/>
      <c r="LYY4588" s="151"/>
      <c r="LYZ4588" s="151"/>
      <c r="LZA4588" s="151"/>
      <c r="LZB4588" s="151"/>
      <c r="LZC4588" s="151"/>
      <c r="LZD4588" s="151"/>
      <c r="LZE4588" s="151"/>
      <c r="LZF4588" s="151"/>
      <c r="LZG4588" s="151"/>
      <c r="LZH4588" s="151"/>
      <c r="LZI4588" s="151"/>
      <c r="LZJ4588" s="151"/>
      <c r="LZK4588" s="151"/>
      <c r="LZL4588" s="151"/>
      <c r="LZM4588" s="151"/>
      <c r="LZN4588" s="151"/>
      <c r="LZO4588" s="151"/>
      <c r="LZP4588" s="151"/>
      <c r="LZQ4588" s="151"/>
      <c r="LZR4588" s="151"/>
      <c r="LZS4588" s="151"/>
      <c r="LZT4588" s="151"/>
      <c r="LZU4588" s="151"/>
      <c r="LZV4588" s="151"/>
      <c r="LZW4588" s="151"/>
      <c r="LZX4588" s="151"/>
      <c r="LZY4588" s="151"/>
      <c r="LZZ4588" s="151"/>
      <c r="MAA4588" s="151"/>
      <c r="MAB4588" s="151"/>
      <c r="MAC4588" s="151"/>
      <c r="MAD4588" s="151"/>
      <c r="MAE4588" s="151"/>
      <c r="MAF4588" s="151"/>
      <c r="MAG4588" s="151"/>
      <c r="MAH4588" s="151"/>
      <c r="MAI4588" s="151"/>
      <c r="MAJ4588" s="151"/>
      <c r="MAK4588" s="151"/>
      <c r="MAL4588" s="151"/>
      <c r="MAM4588" s="151"/>
      <c r="MAN4588" s="151"/>
      <c r="MAO4588" s="151"/>
      <c r="MAP4588" s="151"/>
      <c r="MAQ4588" s="151"/>
      <c r="MAR4588" s="151"/>
      <c r="MAS4588" s="151"/>
      <c r="MAT4588" s="151"/>
      <c r="MAU4588" s="151"/>
      <c r="MAV4588" s="151"/>
      <c r="MAW4588" s="151"/>
      <c r="MAX4588" s="151"/>
      <c r="MAY4588" s="151"/>
      <c r="MAZ4588" s="151"/>
      <c r="MBA4588" s="151"/>
      <c r="MBB4588" s="151"/>
      <c r="MBC4588" s="151"/>
      <c r="MBD4588" s="151"/>
      <c r="MBE4588" s="151"/>
      <c r="MBF4588" s="151"/>
      <c r="MBG4588" s="151"/>
      <c r="MBH4588" s="151"/>
      <c r="MBI4588" s="151"/>
      <c r="MBJ4588" s="151"/>
      <c r="MBK4588" s="151"/>
      <c r="MBL4588" s="151"/>
      <c r="MBM4588" s="151"/>
      <c r="MBN4588" s="151"/>
      <c r="MBO4588" s="151"/>
      <c r="MBP4588" s="151"/>
      <c r="MBQ4588" s="151"/>
      <c r="MBR4588" s="151"/>
      <c r="MBS4588" s="151"/>
      <c r="MBT4588" s="151"/>
      <c r="MBU4588" s="151"/>
      <c r="MBV4588" s="151"/>
      <c r="MBW4588" s="151"/>
      <c r="MBX4588" s="151"/>
      <c r="MBY4588" s="151"/>
      <c r="MBZ4588" s="151"/>
      <c r="MCA4588" s="151"/>
      <c r="MCB4588" s="151"/>
      <c r="MCC4588" s="151"/>
      <c r="MCD4588" s="151"/>
      <c r="MCE4588" s="151"/>
      <c r="MCF4588" s="151"/>
      <c r="MCG4588" s="151"/>
      <c r="MCH4588" s="151"/>
      <c r="MCI4588" s="151"/>
      <c r="MCJ4588" s="151"/>
      <c r="MCK4588" s="151"/>
      <c r="MCL4588" s="151"/>
      <c r="MCM4588" s="151"/>
      <c r="MCN4588" s="151"/>
      <c r="MCO4588" s="151"/>
      <c r="MCP4588" s="151"/>
      <c r="MCQ4588" s="151"/>
      <c r="MCR4588" s="151"/>
      <c r="MCS4588" s="151"/>
      <c r="MCT4588" s="151"/>
      <c r="MCU4588" s="151"/>
      <c r="MCV4588" s="151"/>
      <c r="MCW4588" s="151"/>
      <c r="MCX4588" s="151"/>
      <c r="MCY4588" s="151"/>
      <c r="MCZ4588" s="151"/>
      <c r="MDA4588" s="151"/>
      <c r="MDB4588" s="151"/>
      <c r="MDC4588" s="151"/>
      <c r="MDD4588" s="151"/>
      <c r="MDE4588" s="151"/>
      <c r="MDF4588" s="151"/>
      <c r="MDG4588" s="151"/>
      <c r="MDH4588" s="151"/>
      <c r="MDI4588" s="151"/>
      <c r="MDJ4588" s="151"/>
      <c r="MDK4588" s="151"/>
      <c r="MDL4588" s="151"/>
      <c r="MDM4588" s="151"/>
      <c r="MDN4588" s="151"/>
      <c r="MDO4588" s="151"/>
      <c r="MDP4588" s="151"/>
      <c r="MDQ4588" s="151"/>
      <c r="MDR4588" s="151"/>
      <c r="MDS4588" s="151"/>
      <c r="MDT4588" s="151"/>
      <c r="MDU4588" s="151"/>
      <c r="MDV4588" s="151"/>
      <c r="MDW4588" s="151"/>
      <c r="MDX4588" s="151"/>
      <c r="MDY4588" s="151"/>
      <c r="MDZ4588" s="151"/>
      <c r="MEA4588" s="151"/>
      <c r="MEB4588" s="151"/>
      <c r="MEC4588" s="151"/>
      <c r="MED4588" s="151"/>
      <c r="MEE4588" s="151"/>
      <c r="MEF4588" s="151"/>
      <c r="MEG4588" s="151"/>
      <c r="MEH4588" s="151"/>
      <c r="MEI4588" s="151"/>
      <c r="MEJ4588" s="151"/>
      <c r="MEK4588" s="151"/>
      <c r="MEL4588" s="151"/>
      <c r="MEM4588" s="151"/>
      <c r="MEN4588" s="151"/>
      <c r="MEO4588" s="151"/>
      <c r="MEP4588" s="151"/>
      <c r="MEQ4588" s="151"/>
      <c r="MER4588" s="151"/>
      <c r="MES4588" s="151"/>
      <c r="MET4588" s="151"/>
      <c r="MEU4588" s="151"/>
      <c r="MEV4588" s="151"/>
      <c r="MEW4588" s="151"/>
      <c r="MEX4588" s="151"/>
      <c r="MEY4588" s="151"/>
      <c r="MEZ4588" s="151"/>
      <c r="MFA4588" s="151"/>
      <c r="MFB4588" s="151"/>
      <c r="MFC4588" s="151"/>
      <c r="MFD4588" s="151"/>
      <c r="MFE4588" s="151"/>
      <c r="MFF4588" s="151"/>
      <c r="MFG4588" s="151"/>
      <c r="MFH4588" s="151"/>
      <c r="MFI4588" s="151"/>
      <c r="MFJ4588" s="151"/>
      <c r="MFK4588" s="151"/>
      <c r="MFL4588" s="151"/>
      <c r="MFM4588" s="151"/>
      <c r="MFN4588" s="151"/>
      <c r="MFO4588" s="151"/>
      <c r="MFP4588" s="151"/>
      <c r="MFQ4588" s="151"/>
      <c r="MFR4588" s="151"/>
      <c r="MFS4588" s="151"/>
      <c r="MFT4588" s="151"/>
      <c r="MFU4588" s="151"/>
      <c r="MFV4588" s="151"/>
      <c r="MFW4588" s="151"/>
      <c r="MFX4588" s="151"/>
      <c r="MFY4588" s="151"/>
      <c r="MFZ4588" s="151"/>
      <c r="MGA4588" s="151"/>
      <c r="MGB4588" s="151"/>
      <c r="MGC4588" s="151"/>
      <c r="MGD4588" s="151"/>
      <c r="MGE4588" s="151"/>
      <c r="MGF4588" s="151"/>
      <c r="MGG4588" s="151"/>
      <c r="MGH4588" s="151"/>
      <c r="MGI4588" s="151"/>
      <c r="MGJ4588" s="151"/>
      <c r="MGK4588" s="151"/>
      <c r="MGL4588" s="151"/>
      <c r="MGM4588" s="151"/>
      <c r="MGN4588" s="151"/>
      <c r="MGO4588" s="151"/>
      <c r="MGP4588" s="151"/>
      <c r="MGQ4588" s="151"/>
      <c r="MGR4588" s="151"/>
      <c r="MGS4588" s="151"/>
      <c r="MGT4588" s="151"/>
      <c r="MGU4588" s="151"/>
      <c r="MGV4588" s="151"/>
      <c r="MGW4588" s="151"/>
      <c r="MGX4588" s="151"/>
      <c r="MGY4588" s="151"/>
      <c r="MGZ4588" s="151"/>
      <c r="MHA4588" s="151"/>
      <c r="MHB4588" s="151"/>
      <c r="MHC4588" s="151"/>
      <c r="MHD4588" s="151"/>
      <c r="MHE4588" s="151"/>
      <c r="MHF4588" s="151"/>
      <c r="MHG4588" s="151"/>
      <c r="MHH4588" s="151"/>
      <c r="MHI4588" s="151"/>
      <c r="MHJ4588" s="151"/>
      <c r="MHK4588" s="151"/>
      <c r="MHL4588" s="151"/>
      <c r="MHM4588" s="151"/>
      <c r="MHN4588" s="151"/>
      <c r="MHO4588" s="151"/>
      <c r="MHP4588" s="151"/>
      <c r="MHQ4588" s="151"/>
      <c r="MHR4588" s="151"/>
      <c r="MHS4588" s="151"/>
      <c r="MHT4588" s="151"/>
      <c r="MHU4588" s="151"/>
      <c r="MHV4588" s="151"/>
      <c r="MHW4588" s="151"/>
      <c r="MHX4588" s="151"/>
      <c r="MHY4588" s="151"/>
      <c r="MHZ4588" s="151"/>
      <c r="MIA4588" s="151"/>
      <c r="MIB4588" s="151"/>
      <c r="MIC4588" s="151"/>
      <c r="MID4588" s="151"/>
      <c r="MIE4588" s="151"/>
      <c r="MIF4588" s="151"/>
      <c r="MIG4588" s="151"/>
      <c r="MIH4588" s="151"/>
      <c r="MII4588" s="151"/>
      <c r="MIJ4588" s="151"/>
      <c r="MIK4588" s="151"/>
      <c r="MIL4588" s="151"/>
      <c r="MIM4588" s="151"/>
      <c r="MIN4588" s="151"/>
      <c r="MIO4588" s="151"/>
      <c r="MIP4588" s="151"/>
      <c r="MIQ4588" s="151"/>
      <c r="MIR4588" s="151"/>
      <c r="MIS4588" s="151"/>
      <c r="MIT4588" s="151"/>
      <c r="MIU4588" s="151"/>
      <c r="MIV4588" s="151"/>
      <c r="MIW4588" s="151"/>
      <c r="MIX4588" s="151"/>
      <c r="MIY4588" s="151"/>
      <c r="MIZ4588" s="151"/>
      <c r="MJA4588" s="151"/>
      <c r="MJB4588" s="151"/>
      <c r="MJC4588" s="151"/>
      <c r="MJD4588" s="151"/>
      <c r="MJE4588" s="151"/>
      <c r="MJF4588" s="151"/>
      <c r="MJG4588" s="151"/>
      <c r="MJH4588" s="151"/>
      <c r="MJI4588" s="151"/>
      <c r="MJJ4588" s="151"/>
      <c r="MJK4588" s="151"/>
      <c r="MJL4588" s="151"/>
      <c r="MJM4588" s="151"/>
      <c r="MJN4588" s="151"/>
      <c r="MJO4588" s="151"/>
      <c r="MJP4588" s="151"/>
      <c r="MJQ4588" s="151"/>
      <c r="MJR4588" s="151"/>
      <c r="MJS4588" s="151"/>
      <c r="MJT4588" s="151"/>
      <c r="MJU4588" s="151"/>
      <c r="MJV4588" s="151"/>
      <c r="MJW4588" s="151"/>
      <c r="MJX4588" s="151"/>
      <c r="MJY4588" s="151"/>
      <c r="MJZ4588" s="151"/>
      <c r="MKA4588" s="151"/>
      <c r="MKB4588" s="151"/>
      <c r="MKC4588" s="151"/>
      <c r="MKD4588" s="151"/>
      <c r="MKE4588" s="151"/>
      <c r="MKF4588" s="151"/>
      <c r="MKG4588" s="151"/>
      <c r="MKH4588" s="151"/>
      <c r="MKI4588" s="151"/>
      <c r="MKJ4588" s="151"/>
      <c r="MKK4588" s="151"/>
      <c r="MKL4588" s="151"/>
      <c r="MKM4588" s="151"/>
      <c r="MKN4588" s="151"/>
      <c r="MKO4588" s="151"/>
      <c r="MKP4588" s="151"/>
      <c r="MKQ4588" s="151"/>
      <c r="MKR4588" s="151"/>
      <c r="MKS4588" s="151"/>
      <c r="MKT4588" s="151"/>
      <c r="MKU4588" s="151"/>
      <c r="MKV4588" s="151"/>
      <c r="MKW4588" s="151"/>
      <c r="MKX4588" s="151"/>
      <c r="MKY4588" s="151"/>
      <c r="MKZ4588" s="151"/>
      <c r="MLA4588" s="151"/>
      <c r="MLB4588" s="151"/>
      <c r="MLC4588" s="151"/>
      <c r="MLD4588" s="151"/>
      <c r="MLE4588" s="151"/>
      <c r="MLF4588" s="151"/>
      <c r="MLG4588" s="151"/>
      <c r="MLH4588" s="151"/>
      <c r="MLI4588" s="151"/>
      <c r="MLJ4588" s="151"/>
      <c r="MLK4588" s="151"/>
      <c r="MLL4588" s="151"/>
      <c r="MLM4588" s="151"/>
      <c r="MLN4588" s="151"/>
      <c r="MLO4588" s="151"/>
      <c r="MLP4588" s="151"/>
      <c r="MLQ4588" s="151"/>
      <c r="MLR4588" s="151"/>
      <c r="MLS4588" s="151"/>
      <c r="MLT4588" s="151"/>
      <c r="MLU4588" s="151"/>
      <c r="MLV4588" s="151"/>
      <c r="MLW4588" s="151"/>
      <c r="MLX4588" s="151"/>
      <c r="MLY4588" s="151"/>
      <c r="MLZ4588" s="151"/>
      <c r="MMA4588" s="151"/>
      <c r="MMB4588" s="151"/>
      <c r="MMC4588" s="151"/>
      <c r="MMD4588" s="151"/>
      <c r="MME4588" s="151"/>
      <c r="MMF4588" s="151"/>
      <c r="MMG4588" s="151"/>
      <c r="MMH4588" s="151"/>
      <c r="MMI4588" s="151"/>
      <c r="MMJ4588" s="151"/>
      <c r="MMK4588" s="151"/>
      <c r="MML4588" s="151"/>
      <c r="MMM4588" s="151"/>
      <c r="MMN4588" s="151"/>
      <c r="MMO4588" s="151"/>
      <c r="MMP4588" s="151"/>
      <c r="MMQ4588" s="151"/>
      <c r="MMR4588" s="151"/>
      <c r="MMS4588" s="151"/>
      <c r="MMT4588" s="151"/>
      <c r="MMU4588" s="151"/>
      <c r="MMV4588" s="151"/>
      <c r="MMW4588" s="151"/>
      <c r="MMX4588" s="151"/>
      <c r="MMY4588" s="151"/>
      <c r="MMZ4588" s="151"/>
      <c r="MNA4588" s="151"/>
      <c r="MNB4588" s="151"/>
      <c r="MNC4588" s="151"/>
      <c r="MND4588" s="151"/>
      <c r="MNE4588" s="151"/>
      <c r="MNF4588" s="151"/>
      <c r="MNG4588" s="151"/>
      <c r="MNH4588" s="151"/>
      <c r="MNI4588" s="151"/>
      <c r="MNJ4588" s="151"/>
      <c r="MNK4588" s="151"/>
      <c r="MNL4588" s="151"/>
      <c r="MNM4588" s="151"/>
      <c r="MNN4588" s="151"/>
      <c r="MNO4588" s="151"/>
      <c r="MNP4588" s="151"/>
      <c r="MNQ4588" s="151"/>
      <c r="MNR4588" s="151"/>
      <c r="MNS4588" s="151"/>
      <c r="MNT4588" s="151"/>
      <c r="MNU4588" s="151"/>
      <c r="MNV4588" s="151"/>
      <c r="MNW4588" s="151"/>
      <c r="MNX4588" s="151"/>
      <c r="MNY4588" s="151"/>
      <c r="MNZ4588" s="151"/>
      <c r="MOA4588" s="151"/>
      <c r="MOB4588" s="151"/>
      <c r="MOC4588" s="151"/>
      <c r="MOD4588" s="151"/>
      <c r="MOE4588" s="151"/>
      <c r="MOF4588" s="151"/>
      <c r="MOG4588" s="151"/>
      <c r="MOH4588" s="151"/>
      <c r="MOI4588" s="151"/>
      <c r="MOJ4588" s="151"/>
      <c r="MOK4588" s="151"/>
      <c r="MOL4588" s="151"/>
      <c r="MOM4588" s="151"/>
      <c r="MON4588" s="151"/>
      <c r="MOO4588" s="151"/>
      <c r="MOP4588" s="151"/>
      <c r="MOQ4588" s="151"/>
      <c r="MOR4588" s="151"/>
      <c r="MOS4588" s="151"/>
      <c r="MOT4588" s="151"/>
      <c r="MOU4588" s="151"/>
      <c r="MOV4588" s="151"/>
      <c r="MOW4588" s="151"/>
      <c r="MOX4588" s="151"/>
      <c r="MOY4588" s="151"/>
      <c r="MOZ4588" s="151"/>
      <c r="MPA4588" s="151"/>
      <c r="MPB4588" s="151"/>
      <c r="MPC4588" s="151"/>
      <c r="MPD4588" s="151"/>
      <c r="MPE4588" s="151"/>
      <c r="MPF4588" s="151"/>
      <c r="MPG4588" s="151"/>
      <c r="MPH4588" s="151"/>
      <c r="MPI4588" s="151"/>
      <c r="MPJ4588" s="151"/>
      <c r="MPK4588" s="151"/>
      <c r="MPL4588" s="151"/>
      <c r="MPM4588" s="151"/>
      <c r="MPN4588" s="151"/>
      <c r="MPO4588" s="151"/>
      <c r="MPP4588" s="151"/>
      <c r="MPQ4588" s="151"/>
      <c r="MPR4588" s="151"/>
      <c r="MPS4588" s="151"/>
      <c r="MPT4588" s="151"/>
      <c r="MPU4588" s="151"/>
      <c r="MPV4588" s="151"/>
      <c r="MPW4588" s="151"/>
      <c r="MPX4588" s="151"/>
      <c r="MPY4588" s="151"/>
      <c r="MPZ4588" s="151"/>
      <c r="MQA4588" s="151"/>
      <c r="MQB4588" s="151"/>
      <c r="MQC4588" s="151"/>
      <c r="MQD4588" s="151"/>
      <c r="MQE4588" s="151"/>
      <c r="MQF4588" s="151"/>
      <c r="MQG4588" s="151"/>
      <c r="MQH4588" s="151"/>
      <c r="MQI4588" s="151"/>
      <c r="MQJ4588" s="151"/>
      <c r="MQK4588" s="151"/>
      <c r="MQL4588" s="151"/>
      <c r="MQM4588" s="151"/>
      <c r="MQN4588" s="151"/>
      <c r="MQO4588" s="151"/>
      <c r="MQP4588" s="151"/>
      <c r="MQQ4588" s="151"/>
      <c r="MQR4588" s="151"/>
      <c r="MQS4588" s="151"/>
      <c r="MQT4588" s="151"/>
      <c r="MQU4588" s="151"/>
      <c r="MQV4588" s="151"/>
      <c r="MQW4588" s="151"/>
      <c r="MQX4588" s="151"/>
      <c r="MQY4588" s="151"/>
      <c r="MQZ4588" s="151"/>
      <c r="MRA4588" s="151"/>
      <c r="MRB4588" s="151"/>
      <c r="MRC4588" s="151"/>
      <c r="MRD4588" s="151"/>
      <c r="MRE4588" s="151"/>
      <c r="MRF4588" s="151"/>
      <c r="MRG4588" s="151"/>
      <c r="MRH4588" s="151"/>
      <c r="MRI4588" s="151"/>
      <c r="MRJ4588" s="151"/>
      <c r="MRK4588" s="151"/>
      <c r="MRL4588" s="151"/>
      <c r="MRM4588" s="151"/>
      <c r="MRN4588" s="151"/>
      <c r="MRO4588" s="151"/>
      <c r="MRP4588" s="151"/>
      <c r="MRQ4588" s="151"/>
      <c r="MRR4588" s="151"/>
      <c r="MRS4588" s="151"/>
      <c r="MRT4588" s="151"/>
      <c r="MRU4588" s="151"/>
      <c r="MRV4588" s="151"/>
      <c r="MRW4588" s="151"/>
      <c r="MRX4588" s="151"/>
      <c r="MRY4588" s="151"/>
      <c r="MRZ4588" s="151"/>
      <c r="MSA4588" s="151"/>
      <c r="MSB4588" s="151"/>
      <c r="MSC4588" s="151"/>
      <c r="MSD4588" s="151"/>
      <c r="MSE4588" s="151"/>
      <c r="MSF4588" s="151"/>
      <c r="MSG4588" s="151"/>
      <c r="MSH4588" s="151"/>
      <c r="MSI4588" s="151"/>
      <c r="MSJ4588" s="151"/>
      <c r="MSK4588" s="151"/>
      <c r="MSL4588" s="151"/>
      <c r="MSM4588" s="151"/>
      <c r="MSN4588" s="151"/>
      <c r="MSO4588" s="151"/>
      <c r="MSP4588" s="151"/>
      <c r="MSQ4588" s="151"/>
      <c r="MSR4588" s="151"/>
      <c r="MSS4588" s="151"/>
      <c r="MST4588" s="151"/>
      <c r="MSU4588" s="151"/>
      <c r="MSV4588" s="151"/>
      <c r="MSW4588" s="151"/>
      <c r="MSX4588" s="151"/>
      <c r="MSY4588" s="151"/>
      <c r="MSZ4588" s="151"/>
      <c r="MTA4588" s="151"/>
      <c r="MTB4588" s="151"/>
      <c r="MTC4588" s="151"/>
      <c r="MTD4588" s="151"/>
      <c r="MTE4588" s="151"/>
      <c r="MTF4588" s="151"/>
      <c r="MTG4588" s="151"/>
      <c r="MTH4588" s="151"/>
      <c r="MTI4588" s="151"/>
      <c r="MTJ4588" s="151"/>
      <c r="MTK4588" s="151"/>
      <c r="MTL4588" s="151"/>
      <c r="MTM4588" s="151"/>
      <c r="MTN4588" s="151"/>
      <c r="MTO4588" s="151"/>
      <c r="MTP4588" s="151"/>
      <c r="MTQ4588" s="151"/>
      <c r="MTR4588" s="151"/>
      <c r="MTS4588" s="151"/>
      <c r="MTT4588" s="151"/>
      <c r="MTU4588" s="151"/>
      <c r="MTV4588" s="151"/>
      <c r="MTW4588" s="151"/>
      <c r="MTX4588" s="151"/>
      <c r="MTY4588" s="151"/>
      <c r="MTZ4588" s="151"/>
      <c r="MUA4588" s="151"/>
      <c r="MUB4588" s="151"/>
      <c r="MUC4588" s="151"/>
      <c r="MUD4588" s="151"/>
      <c r="MUE4588" s="151"/>
      <c r="MUF4588" s="151"/>
      <c r="MUG4588" s="151"/>
      <c r="MUH4588" s="151"/>
      <c r="MUI4588" s="151"/>
      <c r="MUJ4588" s="151"/>
      <c r="MUK4588" s="151"/>
      <c r="MUL4588" s="151"/>
      <c r="MUM4588" s="151"/>
      <c r="MUN4588" s="151"/>
      <c r="MUO4588" s="151"/>
      <c r="MUP4588" s="151"/>
      <c r="MUQ4588" s="151"/>
      <c r="MUR4588" s="151"/>
      <c r="MUS4588" s="151"/>
      <c r="MUT4588" s="151"/>
      <c r="MUU4588" s="151"/>
      <c r="MUV4588" s="151"/>
      <c r="MUW4588" s="151"/>
      <c r="MUX4588" s="151"/>
      <c r="MUY4588" s="151"/>
      <c r="MUZ4588" s="151"/>
      <c r="MVA4588" s="151"/>
      <c r="MVB4588" s="151"/>
      <c r="MVC4588" s="151"/>
      <c r="MVD4588" s="151"/>
      <c r="MVE4588" s="151"/>
      <c r="MVF4588" s="151"/>
      <c r="MVG4588" s="151"/>
      <c r="MVH4588" s="151"/>
      <c r="MVI4588" s="151"/>
      <c r="MVJ4588" s="151"/>
      <c r="MVK4588" s="151"/>
      <c r="MVL4588" s="151"/>
      <c r="MVM4588" s="151"/>
      <c r="MVN4588" s="151"/>
      <c r="MVO4588" s="151"/>
      <c r="MVP4588" s="151"/>
      <c r="MVQ4588" s="151"/>
      <c r="MVR4588" s="151"/>
      <c r="MVS4588" s="151"/>
      <c r="MVT4588" s="151"/>
      <c r="MVU4588" s="151"/>
      <c r="MVV4588" s="151"/>
      <c r="MVW4588" s="151"/>
      <c r="MVX4588" s="151"/>
      <c r="MVY4588" s="151"/>
      <c r="MVZ4588" s="151"/>
      <c r="MWA4588" s="151"/>
      <c r="MWB4588" s="151"/>
      <c r="MWC4588" s="151"/>
      <c r="MWD4588" s="151"/>
      <c r="MWE4588" s="151"/>
      <c r="MWF4588" s="151"/>
      <c r="MWG4588" s="151"/>
      <c r="MWH4588" s="151"/>
      <c r="MWI4588" s="151"/>
      <c r="MWJ4588" s="151"/>
      <c r="MWK4588" s="151"/>
      <c r="MWL4588" s="151"/>
      <c r="MWM4588" s="151"/>
      <c r="MWN4588" s="151"/>
      <c r="MWO4588" s="151"/>
      <c r="MWP4588" s="151"/>
      <c r="MWQ4588" s="151"/>
      <c r="MWR4588" s="151"/>
      <c r="MWS4588" s="151"/>
      <c r="MWT4588" s="151"/>
      <c r="MWU4588" s="151"/>
      <c r="MWV4588" s="151"/>
      <c r="MWW4588" s="151"/>
      <c r="MWX4588" s="151"/>
      <c r="MWY4588" s="151"/>
      <c r="MWZ4588" s="151"/>
      <c r="MXA4588" s="151"/>
      <c r="MXB4588" s="151"/>
      <c r="MXC4588" s="151"/>
      <c r="MXD4588" s="151"/>
      <c r="MXE4588" s="151"/>
      <c r="MXF4588" s="151"/>
      <c r="MXG4588" s="151"/>
      <c r="MXH4588" s="151"/>
      <c r="MXI4588" s="151"/>
      <c r="MXJ4588" s="151"/>
      <c r="MXK4588" s="151"/>
      <c r="MXL4588" s="151"/>
      <c r="MXM4588" s="151"/>
      <c r="MXN4588" s="151"/>
      <c r="MXO4588" s="151"/>
      <c r="MXP4588" s="151"/>
      <c r="MXQ4588" s="151"/>
      <c r="MXR4588" s="151"/>
      <c r="MXS4588" s="151"/>
      <c r="MXT4588" s="151"/>
      <c r="MXU4588" s="151"/>
      <c r="MXV4588" s="151"/>
      <c r="MXW4588" s="151"/>
      <c r="MXX4588" s="151"/>
      <c r="MXY4588" s="151"/>
      <c r="MXZ4588" s="151"/>
      <c r="MYA4588" s="151"/>
      <c r="MYB4588" s="151"/>
      <c r="MYC4588" s="151"/>
      <c r="MYD4588" s="151"/>
      <c r="MYE4588" s="151"/>
      <c r="MYF4588" s="151"/>
      <c r="MYG4588" s="151"/>
      <c r="MYH4588" s="151"/>
      <c r="MYI4588" s="151"/>
      <c r="MYJ4588" s="151"/>
      <c r="MYK4588" s="151"/>
      <c r="MYL4588" s="151"/>
      <c r="MYM4588" s="151"/>
      <c r="MYN4588" s="151"/>
      <c r="MYO4588" s="151"/>
      <c r="MYP4588" s="151"/>
      <c r="MYQ4588" s="151"/>
      <c r="MYR4588" s="151"/>
      <c r="MYS4588" s="151"/>
      <c r="MYT4588" s="151"/>
      <c r="MYU4588" s="151"/>
      <c r="MYV4588" s="151"/>
      <c r="MYW4588" s="151"/>
      <c r="MYX4588" s="151"/>
      <c r="MYY4588" s="151"/>
      <c r="MYZ4588" s="151"/>
      <c r="MZA4588" s="151"/>
      <c r="MZB4588" s="151"/>
      <c r="MZC4588" s="151"/>
      <c r="MZD4588" s="151"/>
      <c r="MZE4588" s="151"/>
      <c r="MZF4588" s="151"/>
      <c r="MZG4588" s="151"/>
      <c r="MZH4588" s="151"/>
      <c r="MZI4588" s="151"/>
      <c r="MZJ4588" s="151"/>
      <c r="MZK4588" s="151"/>
      <c r="MZL4588" s="151"/>
      <c r="MZM4588" s="151"/>
      <c r="MZN4588" s="151"/>
      <c r="MZO4588" s="151"/>
      <c r="MZP4588" s="151"/>
      <c r="MZQ4588" s="151"/>
      <c r="MZR4588" s="151"/>
      <c r="MZS4588" s="151"/>
      <c r="MZT4588" s="151"/>
      <c r="MZU4588" s="151"/>
      <c r="MZV4588" s="151"/>
      <c r="MZW4588" s="151"/>
      <c r="MZX4588" s="151"/>
      <c r="MZY4588" s="151"/>
      <c r="MZZ4588" s="151"/>
      <c r="NAA4588" s="151"/>
      <c r="NAB4588" s="151"/>
      <c r="NAC4588" s="151"/>
      <c r="NAD4588" s="151"/>
      <c r="NAE4588" s="151"/>
      <c r="NAF4588" s="151"/>
      <c r="NAG4588" s="151"/>
      <c r="NAH4588" s="151"/>
      <c r="NAI4588" s="151"/>
      <c r="NAJ4588" s="151"/>
      <c r="NAK4588" s="151"/>
      <c r="NAL4588" s="151"/>
      <c r="NAM4588" s="151"/>
      <c r="NAN4588" s="151"/>
      <c r="NAO4588" s="151"/>
      <c r="NAP4588" s="151"/>
      <c r="NAQ4588" s="151"/>
      <c r="NAR4588" s="151"/>
      <c r="NAS4588" s="151"/>
      <c r="NAT4588" s="151"/>
      <c r="NAU4588" s="151"/>
      <c r="NAV4588" s="151"/>
      <c r="NAW4588" s="151"/>
      <c r="NAX4588" s="151"/>
      <c r="NAY4588" s="151"/>
      <c r="NAZ4588" s="151"/>
      <c r="NBA4588" s="151"/>
      <c r="NBB4588" s="151"/>
      <c r="NBC4588" s="151"/>
      <c r="NBD4588" s="151"/>
      <c r="NBE4588" s="151"/>
      <c r="NBF4588" s="151"/>
      <c r="NBG4588" s="151"/>
      <c r="NBH4588" s="151"/>
      <c r="NBI4588" s="151"/>
      <c r="NBJ4588" s="151"/>
      <c r="NBK4588" s="151"/>
      <c r="NBL4588" s="151"/>
      <c r="NBM4588" s="151"/>
      <c r="NBN4588" s="151"/>
      <c r="NBO4588" s="151"/>
      <c r="NBP4588" s="151"/>
      <c r="NBQ4588" s="151"/>
      <c r="NBR4588" s="151"/>
      <c r="NBS4588" s="151"/>
      <c r="NBT4588" s="151"/>
      <c r="NBU4588" s="151"/>
      <c r="NBV4588" s="151"/>
      <c r="NBW4588" s="151"/>
      <c r="NBX4588" s="151"/>
      <c r="NBY4588" s="151"/>
      <c r="NBZ4588" s="151"/>
      <c r="NCA4588" s="151"/>
      <c r="NCB4588" s="151"/>
      <c r="NCC4588" s="151"/>
      <c r="NCD4588" s="151"/>
      <c r="NCE4588" s="151"/>
      <c r="NCF4588" s="151"/>
      <c r="NCG4588" s="151"/>
      <c r="NCH4588" s="151"/>
      <c r="NCI4588" s="151"/>
      <c r="NCJ4588" s="151"/>
      <c r="NCK4588" s="151"/>
      <c r="NCL4588" s="151"/>
      <c r="NCM4588" s="151"/>
      <c r="NCN4588" s="151"/>
      <c r="NCO4588" s="151"/>
      <c r="NCP4588" s="151"/>
      <c r="NCQ4588" s="151"/>
      <c r="NCR4588" s="151"/>
      <c r="NCS4588" s="151"/>
      <c r="NCT4588" s="151"/>
      <c r="NCU4588" s="151"/>
      <c r="NCV4588" s="151"/>
      <c r="NCW4588" s="151"/>
      <c r="NCX4588" s="151"/>
      <c r="NCY4588" s="151"/>
      <c r="NCZ4588" s="151"/>
      <c r="NDA4588" s="151"/>
      <c r="NDB4588" s="151"/>
      <c r="NDC4588" s="151"/>
      <c r="NDD4588" s="151"/>
      <c r="NDE4588" s="151"/>
      <c r="NDF4588" s="151"/>
      <c r="NDG4588" s="151"/>
      <c r="NDH4588" s="151"/>
      <c r="NDI4588" s="151"/>
      <c r="NDJ4588" s="151"/>
      <c r="NDK4588" s="151"/>
      <c r="NDL4588" s="151"/>
      <c r="NDM4588" s="151"/>
      <c r="NDN4588" s="151"/>
      <c r="NDO4588" s="151"/>
      <c r="NDP4588" s="151"/>
      <c r="NDQ4588" s="151"/>
      <c r="NDR4588" s="151"/>
      <c r="NDS4588" s="151"/>
      <c r="NDT4588" s="151"/>
      <c r="NDU4588" s="151"/>
      <c r="NDV4588" s="151"/>
      <c r="NDW4588" s="151"/>
      <c r="NDX4588" s="151"/>
      <c r="NDY4588" s="151"/>
      <c r="NDZ4588" s="151"/>
      <c r="NEA4588" s="151"/>
      <c r="NEB4588" s="151"/>
      <c r="NEC4588" s="151"/>
      <c r="NED4588" s="151"/>
      <c r="NEE4588" s="151"/>
      <c r="NEF4588" s="151"/>
      <c r="NEG4588" s="151"/>
      <c r="NEH4588" s="151"/>
      <c r="NEI4588" s="151"/>
      <c r="NEJ4588" s="151"/>
      <c r="NEK4588" s="151"/>
      <c r="NEL4588" s="151"/>
      <c r="NEM4588" s="151"/>
      <c r="NEN4588" s="151"/>
      <c r="NEO4588" s="151"/>
      <c r="NEP4588" s="151"/>
      <c r="NEQ4588" s="151"/>
      <c r="NER4588" s="151"/>
      <c r="NES4588" s="151"/>
      <c r="NET4588" s="151"/>
      <c r="NEU4588" s="151"/>
      <c r="NEV4588" s="151"/>
      <c r="NEW4588" s="151"/>
      <c r="NEX4588" s="151"/>
      <c r="NEY4588" s="151"/>
      <c r="NEZ4588" s="151"/>
      <c r="NFA4588" s="151"/>
      <c r="NFB4588" s="151"/>
      <c r="NFC4588" s="151"/>
      <c r="NFD4588" s="151"/>
      <c r="NFE4588" s="151"/>
      <c r="NFF4588" s="151"/>
      <c r="NFG4588" s="151"/>
      <c r="NFH4588" s="151"/>
      <c r="NFI4588" s="151"/>
      <c r="NFJ4588" s="151"/>
      <c r="NFK4588" s="151"/>
      <c r="NFL4588" s="151"/>
      <c r="NFM4588" s="151"/>
      <c r="NFN4588" s="151"/>
      <c r="NFO4588" s="151"/>
      <c r="NFP4588" s="151"/>
      <c r="NFQ4588" s="151"/>
      <c r="NFR4588" s="151"/>
      <c r="NFS4588" s="151"/>
      <c r="NFT4588" s="151"/>
      <c r="NFU4588" s="151"/>
      <c r="NFV4588" s="151"/>
      <c r="NFW4588" s="151"/>
      <c r="NFX4588" s="151"/>
      <c r="NFY4588" s="151"/>
      <c r="NFZ4588" s="151"/>
      <c r="NGA4588" s="151"/>
      <c r="NGB4588" s="151"/>
      <c r="NGC4588" s="151"/>
      <c r="NGD4588" s="151"/>
      <c r="NGE4588" s="151"/>
      <c r="NGF4588" s="151"/>
      <c r="NGG4588" s="151"/>
      <c r="NGH4588" s="151"/>
      <c r="NGI4588" s="151"/>
      <c r="NGJ4588" s="151"/>
      <c r="NGK4588" s="151"/>
      <c r="NGL4588" s="151"/>
      <c r="NGM4588" s="151"/>
      <c r="NGN4588" s="151"/>
      <c r="NGO4588" s="151"/>
      <c r="NGP4588" s="151"/>
      <c r="NGQ4588" s="151"/>
      <c r="NGR4588" s="151"/>
      <c r="NGS4588" s="151"/>
      <c r="NGT4588" s="151"/>
      <c r="NGU4588" s="151"/>
      <c r="NGV4588" s="151"/>
      <c r="NGW4588" s="151"/>
      <c r="NGX4588" s="151"/>
      <c r="NGY4588" s="151"/>
      <c r="NGZ4588" s="151"/>
      <c r="NHA4588" s="151"/>
      <c r="NHB4588" s="151"/>
      <c r="NHC4588" s="151"/>
      <c r="NHD4588" s="151"/>
      <c r="NHE4588" s="151"/>
      <c r="NHF4588" s="151"/>
      <c r="NHG4588" s="151"/>
      <c r="NHH4588" s="151"/>
      <c r="NHI4588" s="151"/>
      <c r="NHJ4588" s="151"/>
      <c r="NHK4588" s="151"/>
      <c r="NHL4588" s="151"/>
      <c r="NHM4588" s="151"/>
      <c r="NHN4588" s="151"/>
      <c r="NHO4588" s="151"/>
      <c r="NHP4588" s="151"/>
      <c r="NHQ4588" s="151"/>
      <c r="NHR4588" s="151"/>
      <c r="NHS4588" s="151"/>
      <c r="NHT4588" s="151"/>
      <c r="NHU4588" s="151"/>
      <c r="NHV4588" s="151"/>
      <c r="NHW4588" s="151"/>
      <c r="NHX4588" s="151"/>
      <c r="NHY4588" s="151"/>
      <c r="NHZ4588" s="151"/>
      <c r="NIA4588" s="151"/>
      <c r="NIB4588" s="151"/>
      <c r="NIC4588" s="151"/>
      <c r="NID4588" s="151"/>
      <c r="NIE4588" s="151"/>
      <c r="NIF4588" s="151"/>
      <c r="NIG4588" s="151"/>
      <c r="NIH4588" s="151"/>
      <c r="NII4588" s="151"/>
      <c r="NIJ4588" s="151"/>
      <c r="NIK4588" s="151"/>
      <c r="NIL4588" s="151"/>
      <c r="NIM4588" s="151"/>
      <c r="NIN4588" s="151"/>
      <c r="NIO4588" s="151"/>
      <c r="NIP4588" s="151"/>
      <c r="NIQ4588" s="151"/>
      <c r="NIR4588" s="151"/>
      <c r="NIS4588" s="151"/>
      <c r="NIT4588" s="151"/>
      <c r="NIU4588" s="151"/>
      <c r="NIV4588" s="151"/>
      <c r="NIW4588" s="151"/>
      <c r="NIX4588" s="151"/>
      <c r="NIY4588" s="151"/>
      <c r="NIZ4588" s="151"/>
      <c r="NJA4588" s="151"/>
      <c r="NJB4588" s="151"/>
      <c r="NJC4588" s="151"/>
      <c r="NJD4588" s="151"/>
      <c r="NJE4588" s="151"/>
      <c r="NJF4588" s="151"/>
      <c r="NJG4588" s="151"/>
      <c r="NJH4588" s="151"/>
      <c r="NJI4588" s="151"/>
      <c r="NJJ4588" s="151"/>
      <c r="NJK4588" s="151"/>
      <c r="NJL4588" s="151"/>
      <c r="NJM4588" s="151"/>
      <c r="NJN4588" s="151"/>
      <c r="NJO4588" s="151"/>
      <c r="NJP4588" s="151"/>
      <c r="NJQ4588" s="151"/>
      <c r="NJR4588" s="151"/>
      <c r="NJS4588" s="151"/>
      <c r="NJT4588" s="151"/>
      <c r="NJU4588" s="151"/>
      <c r="NJV4588" s="151"/>
      <c r="NJW4588" s="151"/>
      <c r="NJX4588" s="151"/>
      <c r="NJY4588" s="151"/>
      <c r="NJZ4588" s="151"/>
      <c r="NKA4588" s="151"/>
      <c r="NKB4588" s="151"/>
      <c r="NKC4588" s="151"/>
      <c r="NKD4588" s="151"/>
      <c r="NKE4588" s="151"/>
      <c r="NKF4588" s="151"/>
      <c r="NKG4588" s="151"/>
      <c r="NKH4588" s="151"/>
      <c r="NKI4588" s="151"/>
      <c r="NKJ4588" s="151"/>
      <c r="NKK4588" s="151"/>
      <c r="NKL4588" s="151"/>
      <c r="NKM4588" s="151"/>
      <c r="NKN4588" s="151"/>
      <c r="NKO4588" s="151"/>
      <c r="NKP4588" s="151"/>
      <c r="NKQ4588" s="151"/>
      <c r="NKR4588" s="151"/>
      <c r="NKS4588" s="151"/>
      <c r="NKT4588" s="151"/>
      <c r="NKU4588" s="151"/>
      <c r="NKV4588" s="151"/>
      <c r="NKW4588" s="151"/>
      <c r="NKX4588" s="151"/>
      <c r="NKY4588" s="151"/>
      <c r="NKZ4588" s="151"/>
      <c r="NLA4588" s="151"/>
      <c r="NLB4588" s="151"/>
      <c r="NLC4588" s="151"/>
      <c r="NLD4588" s="151"/>
      <c r="NLE4588" s="151"/>
      <c r="NLF4588" s="151"/>
      <c r="NLG4588" s="151"/>
      <c r="NLH4588" s="151"/>
      <c r="NLI4588" s="151"/>
      <c r="NLJ4588" s="151"/>
      <c r="NLK4588" s="151"/>
      <c r="NLL4588" s="151"/>
      <c r="NLM4588" s="151"/>
      <c r="NLN4588" s="151"/>
      <c r="NLO4588" s="151"/>
      <c r="NLP4588" s="151"/>
      <c r="NLQ4588" s="151"/>
      <c r="NLR4588" s="151"/>
      <c r="NLS4588" s="151"/>
      <c r="NLT4588" s="151"/>
      <c r="NLU4588" s="151"/>
      <c r="NLV4588" s="151"/>
      <c r="NLW4588" s="151"/>
      <c r="NLX4588" s="151"/>
      <c r="NLY4588" s="151"/>
      <c r="NLZ4588" s="151"/>
      <c r="NMA4588" s="151"/>
      <c r="NMB4588" s="151"/>
      <c r="NMC4588" s="151"/>
      <c r="NMD4588" s="151"/>
      <c r="NME4588" s="151"/>
      <c r="NMF4588" s="151"/>
      <c r="NMG4588" s="151"/>
      <c r="NMH4588" s="151"/>
      <c r="NMI4588" s="151"/>
      <c r="NMJ4588" s="151"/>
      <c r="NMK4588" s="151"/>
      <c r="NML4588" s="151"/>
      <c r="NMM4588" s="151"/>
      <c r="NMN4588" s="151"/>
      <c r="NMO4588" s="151"/>
      <c r="NMP4588" s="151"/>
      <c r="NMQ4588" s="151"/>
      <c r="NMR4588" s="151"/>
      <c r="NMS4588" s="151"/>
      <c r="NMT4588" s="151"/>
      <c r="NMU4588" s="151"/>
      <c r="NMV4588" s="151"/>
      <c r="NMW4588" s="151"/>
      <c r="NMX4588" s="151"/>
      <c r="NMY4588" s="151"/>
      <c r="NMZ4588" s="151"/>
      <c r="NNA4588" s="151"/>
      <c r="NNB4588" s="151"/>
      <c r="NNC4588" s="151"/>
      <c r="NND4588" s="151"/>
      <c r="NNE4588" s="151"/>
      <c r="NNF4588" s="151"/>
      <c r="NNG4588" s="151"/>
      <c r="NNH4588" s="151"/>
      <c r="NNI4588" s="151"/>
      <c r="NNJ4588" s="151"/>
      <c r="NNK4588" s="151"/>
      <c r="NNL4588" s="151"/>
      <c r="NNM4588" s="151"/>
      <c r="NNN4588" s="151"/>
      <c r="NNO4588" s="151"/>
      <c r="NNP4588" s="151"/>
      <c r="NNQ4588" s="151"/>
      <c r="NNR4588" s="151"/>
      <c r="NNS4588" s="151"/>
      <c r="NNT4588" s="151"/>
      <c r="NNU4588" s="151"/>
      <c r="NNV4588" s="151"/>
      <c r="NNW4588" s="151"/>
      <c r="NNX4588" s="151"/>
      <c r="NNY4588" s="151"/>
      <c r="NNZ4588" s="151"/>
      <c r="NOA4588" s="151"/>
      <c r="NOB4588" s="151"/>
      <c r="NOC4588" s="151"/>
      <c r="NOD4588" s="151"/>
      <c r="NOE4588" s="151"/>
      <c r="NOF4588" s="151"/>
      <c r="NOG4588" s="151"/>
      <c r="NOH4588" s="151"/>
      <c r="NOI4588" s="151"/>
      <c r="NOJ4588" s="151"/>
      <c r="NOK4588" s="151"/>
      <c r="NOL4588" s="151"/>
      <c r="NOM4588" s="151"/>
      <c r="NON4588" s="151"/>
      <c r="NOO4588" s="151"/>
      <c r="NOP4588" s="151"/>
      <c r="NOQ4588" s="151"/>
      <c r="NOR4588" s="151"/>
      <c r="NOS4588" s="151"/>
      <c r="NOT4588" s="151"/>
      <c r="NOU4588" s="151"/>
      <c r="NOV4588" s="151"/>
      <c r="NOW4588" s="151"/>
      <c r="NOX4588" s="151"/>
      <c r="NOY4588" s="151"/>
      <c r="NOZ4588" s="151"/>
      <c r="NPA4588" s="151"/>
      <c r="NPB4588" s="151"/>
      <c r="NPC4588" s="151"/>
      <c r="NPD4588" s="151"/>
      <c r="NPE4588" s="151"/>
      <c r="NPF4588" s="151"/>
      <c r="NPG4588" s="151"/>
      <c r="NPH4588" s="151"/>
      <c r="NPI4588" s="151"/>
      <c r="NPJ4588" s="151"/>
      <c r="NPK4588" s="151"/>
      <c r="NPL4588" s="151"/>
      <c r="NPM4588" s="151"/>
      <c r="NPN4588" s="151"/>
      <c r="NPO4588" s="151"/>
      <c r="NPP4588" s="151"/>
      <c r="NPQ4588" s="151"/>
      <c r="NPR4588" s="151"/>
      <c r="NPS4588" s="151"/>
      <c r="NPT4588" s="151"/>
      <c r="NPU4588" s="151"/>
      <c r="NPV4588" s="151"/>
      <c r="NPW4588" s="151"/>
      <c r="NPX4588" s="151"/>
      <c r="NPY4588" s="151"/>
      <c r="NPZ4588" s="151"/>
      <c r="NQA4588" s="151"/>
      <c r="NQB4588" s="151"/>
      <c r="NQC4588" s="151"/>
      <c r="NQD4588" s="151"/>
      <c r="NQE4588" s="151"/>
      <c r="NQF4588" s="151"/>
      <c r="NQG4588" s="151"/>
      <c r="NQH4588" s="151"/>
      <c r="NQI4588" s="151"/>
      <c r="NQJ4588" s="151"/>
      <c r="NQK4588" s="151"/>
      <c r="NQL4588" s="151"/>
      <c r="NQM4588" s="151"/>
      <c r="NQN4588" s="151"/>
      <c r="NQO4588" s="151"/>
      <c r="NQP4588" s="151"/>
      <c r="NQQ4588" s="151"/>
      <c r="NQR4588" s="151"/>
      <c r="NQS4588" s="151"/>
      <c r="NQT4588" s="151"/>
      <c r="NQU4588" s="151"/>
      <c r="NQV4588" s="151"/>
      <c r="NQW4588" s="151"/>
      <c r="NQX4588" s="151"/>
      <c r="NQY4588" s="151"/>
      <c r="NQZ4588" s="151"/>
      <c r="NRA4588" s="151"/>
      <c r="NRB4588" s="151"/>
      <c r="NRC4588" s="151"/>
      <c r="NRD4588" s="151"/>
      <c r="NRE4588" s="151"/>
      <c r="NRF4588" s="151"/>
      <c r="NRG4588" s="151"/>
      <c r="NRH4588" s="151"/>
      <c r="NRI4588" s="151"/>
      <c r="NRJ4588" s="151"/>
      <c r="NRK4588" s="151"/>
      <c r="NRL4588" s="151"/>
      <c r="NRM4588" s="151"/>
      <c r="NRN4588" s="151"/>
      <c r="NRO4588" s="151"/>
      <c r="NRP4588" s="151"/>
      <c r="NRQ4588" s="151"/>
      <c r="NRR4588" s="151"/>
      <c r="NRS4588" s="151"/>
      <c r="NRT4588" s="151"/>
      <c r="NRU4588" s="151"/>
      <c r="NRV4588" s="151"/>
      <c r="NRW4588" s="151"/>
      <c r="NRX4588" s="151"/>
      <c r="NRY4588" s="151"/>
      <c r="NRZ4588" s="151"/>
      <c r="NSA4588" s="151"/>
      <c r="NSB4588" s="151"/>
      <c r="NSC4588" s="151"/>
      <c r="NSD4588" s="151"/>
      <c r="NSE4588" s="151"/>
      <c r="NSF4588" s="151"/>
      <c r="NSG4588" s="151"/>
      <c r="NSH4588" s="151"/>
      <c r="NSI4588" s="151"/>
      <c r="NSJ4588" s="151"/>
      <c r="NSK4588" s="151"/>
      <c r="NSL4588" s="151"/>
      <c r="NSM4588" s="151"/>
      <c r="NSN4588" s="151"/>
      <c r="NSO4588" s="151"/>
      <c r="NSP4588" s="151"/>
      <c r="NSQ4588" s="151"/>
      <c r="NSR4588" s="151"/>
      <c r="NSS4588" s="151"/>
      <c r="NST4588" s="151"/>
      <c r="NSU4588" s="151"/>
      <c r="NSV4588" s="151"/>
      <c r="NSW4588" s="151"/>
      <c r="NSX4588" s="151"/>
      <c r="NSY4588" s="151"/>
      <c r="NSZ4588" s="151"/>
      <c r="NTA4588" s="151"/>
      <c r="NTB4588" s="151"/>
      <c r="NTC4588" s="151"/>
      <c r="NTD4588" s="151"/>
      <c r="NTE4588" s="151"/>
      <c r="NTF4588" s="151"/>
      <c r="NTG4588" s="151"/>
      <c r="NTH4588" s="151"/>
      <c r="NTI4588" s="151"/>
      <c r="NTJ4588" s="151"/>
      <c r="NTK4588" s="151"/>
      <c r="NTL4588" s="151"/>
      <c r="NTM4588" s="151"/>
      <c r="NTN4588" s="151"/>
      <c r="NTO4588" s="151"/>
      <c r="NTP4588" s="151"/>
      <c r="NTQ4588" s="151"/>
      <c r="NTR4588" s="151"/>
      <c r="NTS4588" s="151"/>
      <c r="NTT4588" s="151"/>
      <c r="NTU4588" s="151"/>
      <c r="NTV4588" s="151"/>
      <c r="NTW4588" s="151"/>
      <c r="NTX4588" s="151"/>
      <c r="NTY4588" s="151"/>
      <c r="NTZ4588" s="151"/>
      <c r="NUA4588" s="151"/>
      <c r="NUB4588" s="151"/>
      <c r="NUC4588" s="151"/>
      <c r="NUD4588" s="151"/>
      <c r="NUE4588" s="151"/>
      <c r="NUF4588" s="151"/>
      <c r="NUG4588" s="151"/>
      <c r="NUH4588" s="151"/>
      <c r="NUI4588" s="151"/>
      <c r="NUJ4588" s="151"/>
      <c r="NUK4588" s="151"/>
      <c r="NUL4588" s="151"/>
      <c r="NUM4588" s="151"/>
      <c r="NUN4588" s="151"/>
      <c r="NUO4588" s="151"/>
      <c r="NUP4588" s="151"/>
      <c r="NUQ4588" s="151"/>
      <c r="NUR4588" s="151"/>
      <c r="NUS4588" s="151"/>
      <c r="NUT4588" s="151"/>
      <c r="NUU4588" s="151"/>
      <c r="NUV4588" s="151"/>
      <c r="NUW4588" s="151"/>
      <c r="NUX4588" s="151"/>
      <c r="NUY4588" s="151"/>
      <c r="NUZ4588" s="151"/>
      <c r="NVA4588" s="151"/>
      <c r="NVB4588" s="151"/>
      <c r="NVC4588" s="151"/>
      <c r="NVD4588" s="151"/>
      <c r="NVE4588" s="151"/>
      <c r="NVF4588" s="151"/>
      <c r="NVG4588" s="151"/>
      <c r="NVH4588" s="151"/>
      <c r="NVI4588" s="151"/>
      <c r="NVJ4588" s="151"/>
      <c r="NVK4588" s="151"/>
      <c r="NVL4588" s="151"/>
      <c r="NVM4588" s="151"/>
      <c r="NVN4588" s="151"/>
      <c r="NVO4588" s="151"/>
      <c r="NVP4588" s="151"/>
      <c r="NVQ4588" s="151"/>
      <c r="NVR4588" s="151"/>
      <c r="NVS4588" s="151"/>
      <c r="NVT4588" s="151"/>
      <c r="NVU4588" s="151"/>
      <c r="NVV4588" s="151"/>
      <c r="NVW4588" s="151"/>
      <c r="NVX4588" s="151"/>
      <c r="NVY4588" s="151"/>
      <c r="NVZ4588" s="151"/>
      <c r="NWA4588" s="151"/>
      <c r="NWB4588" s="151"/>
      <c r="NWC4588" s="151"/>
      <c r="NWD4588" s="151"/>
      <c r="NWE4588" s="151"/>
      <c r="NWF4588" s="151"/>
      <c r="NWG4588" s="151"/>
      <c r="NWH4588" s="151"/>
      <c r="NWI4588" s="151"/>
      <c r="NWJ4588" s="151"/>
      <c r="NWK4588" s="151"/>
      <c r="NWL4588" s="151"/>
      <c r="NWM4588" s="151"/>
      <c r="NWN4588" s="151"/>
      <c r="NWO4588" s="151"/>
      <c r="NWP4588" s="151"/>
      <c r="NWQ4588" s="151"/>
      <c r="NWR4588" s="151"/>
      <c r="NWS4588" s="151"/>
      <c r="NWT4588" s="151"/>
      <c r="NWU4588" s="151"/>
      <c r="NWV4588" s="151"/>
      <c r="NWW4588" s="151"/>
      <c r="NWX4588" s="151"/>
      <c r="NWY4588" s="151"/>
      <c r="NWZ4588" s="151"/>
      <c r="NXA4588" s="151"/>
      <c r="NXB4588" s="151"/>
      <c r="NXC4588" s="151"/>
      <c r="NXD4588" s="151"/>
      <c r="NXE4588" s="151"/>
      <c r="NXF4588" s="151"/>
      <c r="NXG4588" s="151"/>
      <c r="NXH4588" s="151"/>
      <c r="NXI4588" s="151"/>
      <c r="NXJ4588" s="151"/>
      <c r="NXK4588" s="151"/>
      <c r="NXL4588" s="151"/>
      <c r="NXM4588" s="151"/>
      <c r="NXN4588" s="151"/>
      <c r="NXO4588" s="151"/>
      <c r="NXP4588" s="151"/>
      <c r="NXQ4588" s="151"/>
      <c r="NXR4588" s="151"/>
      <c r="NXS4588" s="151"/>
      <c r="NXT4588" s="151"/>
      <c r="NXU4588" s="151"/>
      <c r="NXV4588" s="151"/>
      <c r="NXW4588" s="151"/>
      <c r="NXX4588" s="151"/>
      <c r="NXY4588" s="151"/>
      <c r="NXZ4588" s="151"/>
      <c r="NYA4588" s="151"/>
      <c r="NYB4588" s="151"/>
      <c r="NYC4588" s="151"/>
      <c r="NYD4588" s="151"/>
      <c r="NYE4588" s="151"/>
      <c r="NYF4588" s="151"/>
      <c r="NYG4588" s="151"/>
      <c r="NYH4588" s="151"/>
      <c r="NYI4588" s="151"/>
      <c r="NYJ4588" s="151"/>
      <c r="NYK4588" s="151"/>
      <c r="NYL4588" s="151"/>
      <c r="NYM4588" s="151"/>
      <c r="NYN4588" s="151"/>
      <c r="NYO4588" s="151"/>
      <c r="NYP4588" s="151"/>
      <c r="NYQ4588" s="151"/>
      <c r="NYR4588" s="151"/>
      <c r="NYS4588" s="151"/>
      <c r="NYT4588" s="151"/>
      <c r="NYU4588" s="151"/>
      <c r="NYV4588" s="151"/>
      <c r="NYW4588" s="151"/>
      <c r="NYX4588" s="151"/>
      <c r="NYY4588" s="151"/>
      <c r="NYZ4588" s="151"/>
      <c r="NZA4588" s="151"/>
      <c r="NZB4588" s="151"/>
      <c r="NZC4588" s="151"/>
      <c r="NZD4588" s="151"/>
      <c r="NZE4588" s="151"/>
      <c r="NZF4588" s="151"/>
      <c r="NZG4588" s="151"/>
      <c r="NZH4588" s="151"/>
      <c r="NZI4588" s="151"/>
      <c r="NZJ4588" s="151"/>
      <c r="NZK4588" s="151"/>
      <c r="NZL4588" s="151"/>
      <c r="NZM4588" s="151"/>
      <c r="NZN4588" s="151"/>
      <c r="NZO4588" s="151"/>
      <c r="NZP4588" s="151"/>
      <c r="NZQ4588" s="151"/>
      <c r="NZR4588" s="151"/>
      <c r="NZS4588" s="151"/>
      <c r="NZT4588" s="151"/>
      <c r="NZU4588" s="151"/>
      <c r="NZV4588" s="151"/>
      <c r="NZW4588" s="151"/>
      <c r="NZX4588" s="151"/>
      <c r="NZY4588" s="151"/>
      <c r="NZZ4588" s="151"/>
      <c r="OAA4588" s="151"/>
      <c r="OAB4588" s="151"/>
      <c r="OAC4588" s="151"/>
      <c r="OAD4588" s="151"/>
      <c r="OAE4588" s="151"/>
      <c r="OAF4588" s="151"/>
      <c r="OAG4588" s="151"/>
      <c r="OAH4588" s="151"/>
      <c r="OAI4588" s="151"/>
      <c r="OAJ4588" s="151"/>
      <c r="OAK4588" s="151"/>
      <c r="OAL4588" s="151"/>
      <c r="OAM4588" s="151"/>
      <c r="OAN4588" s="151"/>
      <c r="OAO4588" s="151"/>
      <c r="OAP4588" s="151"/>
      <c r="OAQ4588" s="151"/>
      <c r="OAR4588" s="151"/>
      <c r="OAS4588" s="151"/>
      <c r="OAT4588" s="151"/>
      <c r="OAU4588" s="151"/>
      <c r="OAV4588" s="151"/>
      <c r="OAW4588" s="151"/>
      <c r="OAX4588" s="151"/>
      <c r="OAY4588" s="151"/>
      <c r="OAZ4588" s="151"/>
      <c r="OBA4588" s="151"/>
      <c r="OBB4588" s="151"/>
      <c r="OBC4588" s="151"/>
      <c r="OBD4588" s="151"/>
      <c r="OBE4588" s="151"/>
      <c r="OBF4588" s="151"/>
      <c r="OBG4588" s="151"/>
      <c r="OBH4588" s="151"/>
      <c r="OBI4588" s="151"/>
      <c r="OBJ4588" s="151"/>
      <c r="OBK4588" s="151"/>
      <c r="OBL4588" s="151"/>
      <c r="OBM4588" s="151"/>
      <c r="OBN4588" s="151"/>
      <c r="OBO4588" s="151"/>
      <c r="OBP4588" s="151"/>
      <c r="OBQ4588" s="151"/>
      <c r="OBR4588" s="151"/>
      <c r="OBS4588" s="151"/>
      <c r="OBT4588" s="151"/>
      <c r="OBU4588" s="151"/>
      <c r="OBV4588" s="151"/>
      <c r="OBW4588" s="151"/>
      <c r="OBX4588" s="151"/>
      <c r="OBY4588" s="151"/>
      <c r="OBZ4588" s="151"/>
      <c r="OCA4588" s="151"/>
      <c r="OCB4588" s="151"/>
      <c r="OCC4588" s="151"/>
      <c r="OCD4588" s="151"/>
      <c r="OCE4588" s="151"/>
      <c r="OCF4588" s="151"/>
      <c r="OCG4588" s="151"/>
      <c r="OCH4588" s="151"/>
      <c r="OCI4588" s="151"/>
      <c r="OCJ4588" s="151"/>
      <c r="OCK4588" s="151"/>
      <c r="OCL4588" s="151"/>
      <c r="OCM4588" s="151"/>
      <c r="OCN4588" s="151"/>
      <c r="OCO4588" s="151"/>
      <c r="OCP4588" s="151"/>
      <c r="OCQ4588" s="151"/>
      <c r="OCR4588" s="151"/>
      <c r="OCS4588" s="151"/>
      <c r="OCT4588" s="151"/>
      <c r="OCU4588" s="151"/>
      <c r="OCV4588" s="151"/>
      <c r="OCW4588" s="151"/>
      <c r="OCX4588" s="151"/>
      <c r="OCY4588" s="151"/>
      <c r="OCZ4588" s="151"/>
      <c r="ODA4588" s="151"/>
      <c r="ODB4588" s="151"/>
      <c r="ODC4588" s="151"/>
      <c r="ODD4588" s="151"/>
      <c r="ODE4588" s="151"/>
      <c r="ODF4588" s="151"/>
      <c r="ODG4588" s="151"/>
      <c r="ODH4588" s="151"/>
      <c r="ODI4588" s="151"/>
      <c r="ODJ4588" s="151"/>
      <c r="ODK4588" s="151"/>
      <c r="ODL4588" s="151"/>
      <c r="ODM4588" s="151"/>
      <c r="ODN4588" s="151"/>
      <c r="ODO4588" s="151"/>
      <c r="ODP4588" s="151"/>
      <c r="ODQ4588" s="151"/>
      <c r="ODR4588" s="151"/>
      <c r="ODS4588" s="151"/>
      <c r="ODT4588" s="151"/>
      <c r="ODU4588" s="151"/>
      <c r="ODV4588" s="151"/>
      <c r="ODW4588" s="151"/>
      <c r="ODX4588" s="151"/>
      <c r="ODY4588" s="151"/>
      <c r="ODZ4588" s="151"/>
      <c r="OEA4588" s="151"/>
      <c r="OEB4588" s="151"/>
      <c r="OEC4588" s="151"/>
      <c r="OED4588" s="151"/>
      <c r="OEE4588" s="151"/>
      <c r="OEF4588" s="151"/>
      <c r="OEG4588" s="151"/>
      <c r="OEH4588" s="151"/>
      <c r="OEI4588" s="151"/>
      <c r="OEJ4588" s="151"/>
      <c r="OEK4588" s="151"/>
      <c r="OEL4588" s="151"/>
      <c r="OEM4588" s="151"/>
      <c r="OEN4588" s="151"/>
      <c r="OEO4588" s="151"/>
      <c r="OEP4588" s="151"/>
      <c r="OEQ4588" s="151"/>
      <c r="OER4588" s="151"/>
      <c r="OES4588" s="151"/>
      <c r="OET4588" s="151"/>
      <c r="OEU4588" s="151"/>
      <c r="OEV4588" s="151"/>
      <c r="OEW4588" s="151"/>
      <c r="OEX4588" s="151"/>
      <c r="OEY4588" s="151"/>
      <c r="OEZ4588" s="151"/>
      <c r="OFA4588" s="151"/>
      <c r="OFB4588" s="151"/>
      <c r="OFC4588" s="151"/>
      <c r="OFD4588" s="151"/>
      <c r="OFE4588" s="151"/>
      <c r="OFF4588" s="151"/>
      <c r="OFG4588" s="151"/>
      <c r="OFH4588" s="151"/>
      <c r="OFI4588" s="151"/>
      <c r="OFJ4588" s="151"/>
      <c r="OFK4588" s="151"/>
      <c r="OFL4588" s="151"/>
      <c r="OFM4588" s="151"/>
      <c r="OFN4588" s="151"/>
      <c r="OFO4588" s="151"/>
      <c r="OFP4588" s="151"/>
      <c r="OFQ4588" s="151"/>
      <c r="OFR4588" s="151"/>
      <c r="OFS4588" s="151"/>
      <c r="OFT4588" s="151"/>
      <c r="OFU4588" s="151"/>
      <c r="OFV4588" s="151"/>
      <c r="OFW4588" s="151"/>
      <c r="OFX4588" s="151"/>
      <c r="OFY4588" s="151"/>
      <c r="OFZ4588" s="151"/>
      <c r="OGA4588" s="151"/>
      <c r="OGB4588" s="151"/>
      <c r="OGC4588" s="151"/>
      <c r="OGD4588" s="151"/>
      <c r="OGE4588" s="151"/>
      <c r="OGF4588" s="151"/>
      <c r="OGG4588" s="151"/>
      <c r="OGH4588" s="151"/>
      <c r="OGI4588" s="151"/>
      <c r="OGJ4588" s="151"/>
      <c r="OGK4588" s="151"/>
      <c r="OGL4588" s="151"/>
      <c r="OGM4588" s="151"/>
      <c r="OGN4588" s="151"/>
      <c r="OGO4588" s="151"/>
      <c r="OGP4588" s="151"/>
      <c r="OGQ4588" s="151"/>
      <c r="OGR4588" s="151"/>
      <c r="OGS4588" s="151"/>
      <c r="OGT4588" s="151"/>
      <c r="OGU4588" s="151"/>
      <c r="OGV4588" s="151"/>
      <c r="OGW4588" s="151"/>
      <c r="OGX4588" s="151"/>
      <c r="OGY4588" s="151"/>
      <c r="OGZ4588" s="151"/>
      <c r="OHA4588" s="151"/>
      <c r="OHB4588" s="151"/>
      <c r="OHC4588" s="151"/>
      <c r="OHD4588" s="151"/>
      <c r="OHE4588" s="151"/>
      <c r="OHF4588" s="151"/>
      <c r="OHG4588" s="151"/>
      <c r="OHH4588" s="151"/>
      <c r="OHI4588" s="151"/>
      <c r="OHJ4588" s="151"/>
      <c r="OHK4588" s="151"/>
      <c r="OHL4588" s="151"/>
      <c r="OHM4588" s="151"/>
      <c r="OHN4588" s="151"/>
      <c r="OHO4588" s="151"/>
      <c r="OHP4588" s="151"/>
      <c r="OHQ4588" s="151"/>
      <c r="OHR4588" s="151"/>
      <c r="OHS4588" s="151"/>
      <c r="OHT4588" s="151"/>
      <c r="OHU4588" s="151"/>
      <c r="OHV4588" s="151"/>
      <c r="OHW4588" s="151"/>
      <c r="OHX4588" s="151"/>
      <c r="OHY4588" s="151"/>
      <c r="OHZ4588" s="151"/>
      <c r="OIA4588" s="151"/>
      <c r="OIB4588" s="151"/>
      <c r="OIC4588" s="151"/>
      <c r="OID4588" s="151"/>
      <c r="OIE4588" s="151"/>
      <c r="OIF4588" s="151"/>
      <c r="OIG4588" s="151"/>
      <c r="OIH4588" s="151"/>
      <c r="OII4588" s="151"/>
      <c r="OIJ4588" s="151"/>
      <c r="OIK4588" s="151"/>
      <c r="OIL4588" s="151"/>
      <c r="OIM4588" s="151"/>
      <c r="OIN4588" s="151"/>
      <c r="OIO4588" s="151"/>
      <c r="OIP4588" s="151"/>
      <c r="OIQ4588" s="151"/>
      <c r="OIR4588" s="151"/>
      <c r="OIS4588" s="151"/>
      <c r="OIT4588" s="151"/>
      <c r="OIU4588" s="151"/>
      <c r="OIV4588" s="151"/>
      <c r="OIW4588" s="151"/>
      <c r="OIX4588" s="151"/>
      <c r="OIY4588" s="151"/>
      <c r="OIZ4588" s="151"/>
      <c r="OJA4588" s="151"/>
      <c r="OJB4588" s="151"/>
      <c r="OJC4588" s="151"/>
      <c r="OJD4588" s="151"/>
      <c r="OJE4588" s="151"/>
      <c r="OJF4588" s="151"/>
      <c r="OJG4588" s="151"/>
      <c r="OJH4588" s="151"/>
      <c r="OJI4588" s="151"/>
      <c r="OJJ4588" s="151"/>
      <c r="OJK4588" s="151"/>
      <c r="OJL4588" s="151"/>
      <c r="OJM4588" s="151"/>
      <c r="OJN4588" s="151"/>
      <c r="OJO4588" s="151"/>
      <c r="OJP4588" s="151"/>
      <c r="OJQ4588" s="151"/>
      <c r="OJR4588" s="151"/>
      <c r="OJS4588" s="151"/>
      <c r="OJT4588" s="151"/>
      <c r="OJU4588" s="151"/>
      <c r="OJV4588" s="151"/>
      <c r="OJW4588" s="151"/>
      <c r="OJX4588" s="151"/>
      <c r="OJY4588" s="151"/>
      <c r="OJZ4588" s="151"/>
      <c r="OKA4588" s="151"/>
      <c r="OKB4588" s="151"/>
      <c r="OKC4588" s="151"/>
      <c r="OKD4588" s="151"/>
      <c r="OKE4588" s="151"/>
      <c r="OKF4588" s="151"/>
      <c r="OKG4588" s="151"/>
      <c r="OKH4588" s="151"/>
      <c r="OKI4588" s="151"/>
      <c r="OKJ4588" s="151"/>
      <c r="OKK4588" s="151"/>
      <c r="OKL4588" s="151"/>
      <c r="OKM4588" s="151"/>
      <c r="OKN4588" s="151"/>
      <c r="OKO4588" s="151"/>
      <c r="OKP4588" s="151"/>
      <c r="OKQ4588" s="151"/>
      <c r="OKR4588" s="151"/>
      <c r="OKS4588" s="151"/>
      <c r="OKT4588" s="151"/>
      <c r="OKU4588" s="151"/>
      <c r="OKV4588" s="151"/>
      <c r="OKW4588" s="151"/>
      <c r="OKX4588" s="151"/>
      <c r="OKY4588" s="151"/>
      <c r="OKZ4588" s="151"/>
      <c r="OLA4588" s="151"/>
      <c r="OLB4588" s="151"/>
      <c r="OLC4588" s="151"/>
      <c r="OLD4588" s="151"/>
      <c r="OLE4588" s="151"/>
      <c r="OLF4588" s="151"/>
      <c r="OLG4588" s="151"/>
      <c r="OLH4588" s="151"/>
      <c r="OLI4588" s="151"/>
      <c r="OLJ4588" s="151"/>
      <c r="OLK4588" s="151"/>
      <c r="OLL4588" s="151"/>
      <c r="OLM4588" s="151"/>
      <c r="OLN4588" s="151"/>
      <c r="OLO4588" s="151"/>
      <c r="OLP4588" s="151"/>
      <c r="OLQ4588" s="151"/>
      <c r="OLR4588" s="151"/>
      <c r="OLS4588" s="151"/>
      <c r="OLT4588" s="151"/>
      <c r="OLU4588" s="151"/>
      <c r="OLV4588" s="151"/>
      <c r="OLW4588" s="151"/>
      <c r="OLX4588" s="151"/>
      <c r="OLY4588" s="151"/>
      <c r="OLZ4588" s="151"/>
      <c r="OMA4588" s="151"/>
      <c r="OMB4588" s="151"/>
      <c r="OMC4588" s="151"/>
      <c r="OMD4588" s="151"/>
      <c r="OME4588" s="151"/>
      <c r="OMF4588" s="151"/>
      <c r="OMG4588" s="151"/>
      <c r="OMH4588" s="151"/>
      <c r="OMI4588" s="151"/>
      <c r="OMJ4588" s="151"/>
      <c r="OMK4588" s="151"/>
      <c r="OML4588" s="151"/>
      <c r="OMM4588" s="151"/>
      <c r="OMN4588" s="151"/>
      <c r="OMO4588" s="151"/>
      <c r="OMP4588" s="151"/>
      <c r="OMQ4588" s="151"/>
      <c r="OMR4588" s="151"/>
      <c r="OMS4588" s="151"/>
      <c r="OMT4588" s="151"/>
      <c r="OMU4588" s="151"/>
      <c r="OMV4588" s="151"/>
      <c r="OMW4588" s="151"/>
      <c r="OMX4588" s="151"/>
      <c r="OMY4588" s="151"/>
      <c r="OMZ4588" s="151"/>
      <c r="ONA4588" s="151"/>
      <c r="ONB4588" s="151"/>
      <c r="ONC4588" s="151"/>
      <c r="OND4588" s="151"/>
      <c r="ONE4588" s="151"/>
      <c r="ONF4588" s="151"/>
      <c r="ONG4588" s="151"/>
      <c r="ONH4588" s="151"/>
      <c r="ONI4588" s="151"/>
      <c r="ONJ4588" s="151"/>
      <c r="ONK4588" s="151"/>
      <c r="ONL4588" s="151"/>
      <c r="ONM4588" s="151"/>
      <c r="ONN4588" s="151"/>
      <c r="ONO4588" s="151"/>
      <c r="ONP4588" s="151"/>
      <c r="ONQ4588" s="151"/>
      <c r="ONR4588" s="151"/>
      <c r="ONS4588" s="151"/>
      <c r="ONT4588" s="151"/>
      <c r="ONU4588" s="151"/>
      <c r="ONV4588" s="151"/>
      <c r="ONW4588" s="151"/>
      <c r="ONX4588" s="151"/>
      <c r="ONY4588" s="151"/>
      <c r="ONZ4588" s="151"/>
      <c r="OOA4588" s="151"/>
      <c r="OOB4588" s="151"/>
      <c r="OOC4588" s="151"/>
      <c r="OOD4588" s="151"/>
      <c r="OOE4588" s="151"/>
      <c r="OOF4588" s="151"/>
      <c r="OOG4588" s="151"/>
      <c r="OOH4588" s="151"/>
      <c r="OOI4588" s="151"/>
      <c r="OOJ4588" s="151"/>
      <c r="OOK4588" s="151"/>
      <c r="OOL4588" s="151"/>
      <c r="OOM4588" s="151"/>
      <c r="OON4588" s="151"/>
      <c r="OOO4588" s="151"/>
      <c r="OOP4588" s="151"/>
      <c r="OOQ4588" s="151"/>
      <c r="OOR4588" s="151"/>
      <c r="OOS4588" s="151"/>
      <c r="OOT4588" s="151"/>
      <c r="OOU4588" s="151"/>
      <c r="OOV4588" s="151"/>
      <c r="OOW4588" s="151"/>
      <c r="OOX4588" s="151"/>
      <c r="OOY4588" s="151"/>
      <c r="OOZ4588" s="151"/>
      <c r="OPA4588" s="151"/>
      <c r="OPB4588" s="151"/>
      <c r="OPC4588" s="151"/>
      <c r="OPD4588" s="151"/>
      <c r="OPE4588" s="151"/>
      <c r="OPF4588" s="151"/>
      <c r="OPG4588" s="151"/>
      <c r="OPH4588" s="151"/>
      <c r="OPI4588" s="151"/>
      <c r="OPJ4588" s="151"/>
      <c r="OPK4588" s="151"/>
      <c r="OPL4588" s="151"/>
      <c r="OPM4588" s="151"/>
      <c r="OPN4588" s="151"/>
      <c r="OPO4588" s="151"/>
      <c r="OPP4588" s="151"/>
      <c r="OPQ4588" s="151"/>
      <c r="OPR4588" s="151"/>
      <c r="OPS4588" s="151"/>
      <c r="OPT4588" s="151"/>
      <c r="OPU4588" s="151"/>
      <c r="OPV4588" s="151"/>
      <c r="OPW4588" s="151"/>
      <c r="OPX4588" s="151"/>
      <c r="OPY4588" s="151"/>
      <c r="OPZ4588" s="151"/>
      <c r="OQA4588" s="151"/>
      <c r="OQB4588" s="151"/>
      <c r="OQC4588" s="151"/>
      <c r="OQD4588" s="151"/>
      <c r="OQE4588" s="151"/>
      <c r="OQF4588" s="151"/>
      <c r="OQG4588" s="151"/>
      <c r="OQH4588" s="151"/>
      <c r="OQI4588" s="151"/>
      <c r="OQJ4588" s="151"/>
      <c r="OQK4588" s="151"/>
      <c r="OQL4588" s="151"/>
      <c r="OQM4588" s="151"/>
      <c r="OQN4588" s="151"/>
      <c r="OQO4588" s="151"/>
      <c r="OQP4588" s="151"/>
      <c r="OQQ4588" s="151"/>
      <c r="OQR4588" s="151"/>
      <c r="OQS4588" s="151"/>
      <c r="OQT4588" s="151"/>
      <c r="OQU4588" s="151"/>
      <c r="OQV4588" s="151"/>
      <c r="OQW4588" s="151"/>
      <c r="OQX4588" s="151"/>
      <c r="OQY4588" s="151"/>
      <c r="OQZ4588" s="151"/>
      <c r="ORA4588" s="151"/>
      <c r="ORB4588" s="151"/>
      <c r="ORC4588" s="151"/>
      <c r="ORD4588" s="151"/>
      <c r="ORE4588" s="151"/>
      <c r="ORF4588" s="151"/>
      <c r="ORG4588" s="151"/>
      <c r="ORH4588" s="151"/>
      <c r="ORI4588" s="151"/>
      <c r="ORJ4588" s="151"/>
      <c r="ORK4588" s="151"/>
      <c r="ORL4588" s="151"/>
      <c r="ORM4588" s="151"/>
      <c r="ORN4588" s="151"/>
      <c r="ORO4588" s="151"/>
      <c r="ORP4588" s="151"/>
      <c r="ORQ4588" s="151"/>
      <c r="ORR4588" s="151"/>
      <c r="ORS4588" s="151"/>
      <c r="ORT4588" s="151"/>
      <c r="ORU4588" s="151"/>
      <c r="ORV4588" s="151"/>
      <c r="ORW4588" s="151"/>
      <c r="ORX4588" s="151"/>
      <c r="ORY4588" s="151"/>
      <c r="ORZ4588" s="151"/>
      <c r="OSA4588" s="151"/>
      <c r="OSB4588" s="151"/>
      <c r="OSC4588" s="151"/>
      <c r="OSD4588" s="151"/>
      <c r="OSE4588" s="151"/>
      <c r="OSF4588" s="151"/>
      <c r="OSG4588" s="151"/>
      <c r="OSH4588" s="151"/>
      <c r="OSI4588" s="151"/>
      <c r="OSJ4588" s="151"/>
      <c r="OSK4588" s="151"/>
      <c r="OSL4588" s="151"/>
      <c r="OSM4588" s="151"/>
      <c r="OSN4588" s="151"/>
      <c r="OSO4588" s="151"/>
      <c r="OSP4588" s="151"/>
      <c r="OSQ4588" s="151"/>
      <c r="OSR4588" s="151"/>
      <c r="OSS4588" s="151"/>
      <c r="OST4588" s="151"/>
      <c r="OSU4588" s="151"/>
      <c r="OSV4588" s="151"/>
      <c r="OSW4588" s="151"/>
      <c r="OSX4588" s="151"/>
      <c r="OSY4588" s="151"/>
      <c r="OSZ4588" s="151"/>
      <c r="OTA4588" s="151"/>
      <c r="OTB4588" s="151"/>
      <c r="OTC4588" s="151"/>
      <c r="OTD4588" s="151"/>
      <c r="OTE4588" s="151"/>
      <c r="OTF4588" s="151"/>
      <c r="OTG4588" s="151"/>
      <c r="OTH4588" s="151"/>
      <c r="OTI4588" s="151"/>
      <c r="OTJ4588" s="151"/>
      <c r="OTK4588" s="151"/>
      <c r="OTL4588" s="151"/>
      <c r="OTM4588" s="151"/>
      <c r="OTN4588" s="151"/>
      <c r="OTO4588" s="151"/>
      <c r="OTP4588" s="151"/>
      <c r="OTQ4588" s="151"/>
      <c r="OTR4588" s="151"/>
      <c r="OTS4588" s="151"/>
      <c r="OTT4588" s="151"/>
      <c r="OTU4588" s="151"/>
      <c r="OTV4588" s="151"/>
      <c r="OTW4588" s="151"/>
      <c r="OTX4588" s="151"/>
      <c r="OTY4588" s="151"/>
      <c r="OTZ4588" s="151"/>
      <c r="OUA4588" s="151"/>
      <c r="OUB4588" s="151"/>
      <c r="OUC4588" s="151"/>
      <c r="OUD4588" s="151"/>
      <c r="OUE4588" s="151"/>
      <c r="OUF4588" s="151"/>
      <c r="OUG4588" s="151"/>
      <c r="OUH4588" s="151"/>
      <c r="OUI4588" s="151"/>
      <c r="OUJ4588" s="151"/>
      <c r="OUK4588" s="151"/>
      <c r="OUL4588" s="151"/>
      <c r="OUM4588" s="151"/>
      <c r="OUN4588" s="151"/>
      <c r="OUO4588" s="151"/>
      <c r="OUP4588" s="151"/>
      <c r="OUQ4588" s="151"/>
      <c r="OUR4588" s="151"/>
      <c r="OUS4588" s="151"/>
      <c r="OUT4588" s="151"/>
      <c r="OUU4588" s="151"/>
      <c r="OUV4588" s="151"/>
      <c r="OUW4588" s="151"/>
      <c r="OUX4588" s="151"/>
      <c r="OUY4588" s="151"/>
      <c r="OUZ4588" s="151"/>
      <c r="OVA4588" s="151"/>
      <c r="OVB4588" s="151"/>
      <c r="OVC4588" s="151"/>
      <c r="OVD4588" s="151"/>
      <c r="OVE4588" s="151"/>
      <c r="OVF4588" s="151"/>
      <c r="OVG4588" s="151"/>
      <c r="OVH4588" s="151"/>
      <c r="OVI4588" s="151"/>
      <c r="OVJ4588" s="151"/>
      <c r="OVK4588" s="151"/>
      <c r="OVL4588" s="151"/>
      <c r="OVM4588" s="151"/>
      <c r="OVN4588" s="151"/>
      <c r="OVO4588" s="151"/>
      <c r="OVP4588" s="151"/>
      <c r="OVQ4588" s="151"/>
      <c r="OVR4588" s="151"/>
      <c r="OVS4588" s="151"/>
      <c r="OVT4588" s="151"/>
      <c r="OVU4588" s="151"/>
      <c r="OVV4588" s="151"/>
      <c r="OVW4588" s="151"/>
      <c r="OVX4588" s="151"/>
      <c r="OVY4588" s="151"/>
      <c r="OVZ4588" s="151"/>
      <c r="OWA4588" s="151"/>
      <c r="OWB4588" s="151"/>
      <c r="OWC4588" s="151"/>
      <c r="OWD4588" s="151"/>
      <c r="OWE4588" s="151"/>
      <c r="OWF4588" s="151"/>
      <c r="OWG4588" s="151"/>
      <c r="OWH4588" s="151"/>
      <c r="OWI4588" s="151"/>
      <c r="OWJ4588" s="151"/>
      <c r="OWK4588" s="151"/>
      <c r="OWL4588" s="151"/>
      <c r="OWM4588" s="151"/>
      <c r="OWN4588" s="151"/>
      <c r="OWO4588" s="151"/>
      <c r="OWP4588" s="151"/>
      <c r="OWQ4588" s="151"/>
      <c r="OWR4588" s="151"/>
      <c r="OWS4588" s="151"/>
      <c r="OWT4588" s="151"/>
      <c r="OWU4588" s="151"/>
      <c r="OWV4588" s="151"/>
      <c r="OWW4588" s="151"/>
      <c r="OWX4588" s="151"/>
      <c r="OWY4588" s="151"/>
      <c r="OWZ4588" s="151"/>
      <c r="OXA4588" s="151"/>
      <c r="OXB4588" s="151"/>
      <c r="OXC4588" s="151"/>
      <c r="OXD4588" s="151"/>
      <c r="OXE4588" s="151"/>
      <c r="OXF4588" s="151"/>
      <c r="OXG4588" s="151"/>
      <c r="OXH4588" s="151"/>
      <c r="OXI4588" s="151"/>
      <c r="OXJ4588" s="151"/>
      <c r="OXK4588" s="151"/>
      <c r="OXL4588" s="151"/>
      <c r="OXM4588" s="151"/>
      <c r="OXN4588" s="151"/>
      <c r="OXO4588" s="151"/>
      <c r="OXP4588" s="151"/>
      <c r="OXQ4588" s="151"/>
      <c r="OXR4588" s="151"/>
      <c r="OXS4588" s="151"/>
      <c r="OXT4588" s="151"/>
      <c r="OXU4588" s="151"/>
      <c r="OXV4588" s="151"/>
      <c r="OXW4588" s="151"/>
      <c r="OXX4588" s="151"/>
      <c r="OXY4588" s="151"/>
      <c r="OXZ4588" s="151"/>
      <c r="OYA4588" s="151"/>
      <c r="OYB4588" s="151"/>
      <c r="OYC4588" s="151"/>
      <c r="OYD4588" s="151"/>
      <c r="OYE4588" s="151"/>
      <c r="OYF4588" s="151"/>
      <c r="OYG4588" s="151"/>
      <c r="OYH4588" s="151"/>
      <c r="OYI4588" s="151"/>
      <c r="OYJ4588" s="151"/>
      <c r="OYK4588" s="151"/>
      <c r="OYL4588" s="151"/>
      <c r="OYM4588" s="151"/>
      <c r="OYN4588" s="151"/>
      <c r="OYO4588" s="151"/>
      <c r="OYP4588" s="151"/>
      <c r="OYQ4588" s="151"/>
      <c r="OYR4588" s="151"/>
      <c r="OYS4588" s="151"/>
      <c r="OYT4588" s="151"/>
      <c r="OYU4588" s="151"/>
      <c r="OYV4588" s="151"/>
      <c r="OYW4588" s="151"/>
      <c r="OYX4588" s="151"/>
      <c r="OYY4588" s="151"/>
      <c r="OYZ4588" s="151"/>
      <c r="OZA4588" s="151"/>
      <c r="OZB4588" s="151"/>
      <c r="OZC4588" s="151"/>
      <c r="OZD4588" s="151"/>
      <c r="OZE4588" s="151"/>
      <c r="OZF4588" s="151"/>
      <c r="OZG4588" s="151"/>
      <c r="OZH4588" s="151"/>
      <c r="OZI4588" s="151"/>
      <c r="OZJ4588" s="151"/>
      <c r="OZK4588" s="151"/>
      <c r="OZL4588" s="151"/>
      <c r="OZM4588" s="151"/>
      <c r="OZN4588" s="151"/>
      <c r="OZO4588" s="151"/>
      <c r="OZP4588" s="151"/>
      <c r="OZQ4588" s="151"/>
      <c r="OZR4588" s="151"/>
      <c r="OZS4588" s="151"/>
      <c r="OZT4588" s="151"/>
      <c r="OZU4588" s="151"/>
      <c r="OZV4588" s="151"/>
      <c r="OZW4588" s="151"/>
      <c r="OZX4588" s="151"/>
      <c r="OZY4588" s="151"/>
      <c r="OZZ4588" s="151"/>
      <c r="PAA4588" s="151"/>
      <c r="PAB4588" s="151"/>
      <c r="PAC4588" s="151"/>
      <c r="PAD4588" s="151"/>
      <c r="PAE4588" s="151"/>
      <c r="PAF4588" s="151"/>
      <c r="PAG4588" s="151"/>
      <c r="PAH4588" s="151"/>
      <c r="PAI4588" s="151"/>
      <c r="PAJ4588" s="151"/>
      <c r="PAK4588" s="151"/>
      <c r="PAL4588" s="151"/>
      <c r="PAM4588" s="151"/>
      <c r="PAN4588" s="151"/>
      <c r="PAO4588" s="151"/>
      <c r="PAP4588" s="151"/>
      <c r="PAQ4588" s="151"/>
      <c r="PAR4588" s="151"/>
      <c r="PAS4588" s="151"/>
      <c r="PAT4588" s="151"/>
      <c r="PAU4588" s="151"/>
      <c r="PAV4588" s="151"/>
      <c r="PAW4588" s="151"/>
      <c r="PAX4588" s="151"/>
      <c r="PAY4588" s="151"/>
      <c r="PAZ4588" s="151"/>
      <c r="PBA4588" s="151"/>
      <c r="PBB4588" s="151"/>
      <c r="PBC4588" s="151"/>
      <c r="PBD4588" s="151"/>
      <c r="PBE4588" s="151"/>
      <c r="PBF4588" s="151"/>
      <c r="PBG4588" s="151"/>
      <c r="PBH4588" s="151"/>
      <c r="PBI4588" s="151"/>
      <c r="PBJ4588" s="151"/>
      <c r="PBK4588" s="151"/>
      <c r="PBL4588" s="151"/>
      <c r="PBM4588" s="151"/>
      <c r="PBN4588" s="151"/>
      <c r="PBO4588" s="151"/>
      <c r="PBP4588" s="151"/>
      <c r="PBQ4588" s="151"/>
      <c r="PBR4588" s="151"/>
      <c r="PBS4588" s="151"/>
      <c r="PBT4588" s="151"/>
      <c r="PBU4588" s="151"/>
      <c r="PBV4588" s="151"/>
      <c r="PBW4588" s="151"/>
      <c r="PBX4588" s="151"/>
      <c r="PBY4588" s="151"/>
      <c r="PBZ4588" s="151"/>
      <c r="PCA4588" s="151"/>
      <c r="PCB4588" s="151"/>
      <c r="PCC4588" s="151"/>
      <c r="PCD4588" s="151"/>
      <c r="PCE4588" s="151"/>
      <c r="PCF4588" s="151"/>
      <c r="PCG4588" s="151"/>
      <c r="PCH4588" s="151"/>
      <c r="PCI4588" s="151"/>
      <c r="PCJ4588" s="151"/>
      <c r="PCK4588" s="151"/>
      <c r="PCL4588" s="151"/>
      <c r="PCM4588" s="151"/>
      <c r="PCN4588" s="151"/>
      <c r="PCO4588" s="151"/>
      <c r="PCP4588" s="151"/>
      <c r="PCQ4588" s="151"/>
      <c r="PCR4588" s="151"/>
      <c r="PCS4588" s="151"/>
      <c r="PCT4588" s="151"/>
      <c r="PCU4588" s="151"/>
      <c r="PCV4588" s="151"/>
      <c r="PCW4588" s="151"/>
      <c r="PCX4588" s="151"/>
      <c r="PCY4588" s="151"/>
      <c r="PCZ4588" s="151"/>
      <c r="PDA4588" s="151"/>
      <c r="PDB4588" s="151"/>
      <c r="PDC4588" s="151"/>
      <c r="PDD4588" s="151"/>
      <c r="PDE4588" s="151"/>
      <c r="PDF4588" s="151"/>
      <c r="PDG4588" s="151"/>
      <c r="PDH4588" s="151"/>
      <c r="PDI4588" s="151"/>
      <c r="PDJ4588" s="151"/>
      <c r="PDK4588" s="151"/>
      <c r="PDL4588" s="151"/>
      <c r="PDM4588" s="151"/>
      <c r="PDN4588" s="151"/>
      <c r="PDO4588" s="151"/>
      <c r="PDP4588" s="151"/>
      <c r="PDQ4588" s="151"/>
      <c r="PDR4588" s="151"/>
      <c r="PDS4588" s="151"/>
      <c r="PDT4588" s="151"/>
      <c r="PDU4588" s="151"/>
      <c r="PDV4588" s="151"/>
      <c r="PDW4588" s="151"/>
      <c r="PDX4588" s="151"/>
      <c r="PDY4588" s="151"/>
      <c r="PDZ4588" s="151"/>
      <c r="PEA4588" s="151"/>
      <c r="PEB4588" s="151"/>
      <c r="PEC4588" s="151"/>
      <c r="PED4588" s="151"/>
      <c r="PEE4588" s="151"/>
      <c r="PEF4588" s="151"/>
      <c r="PEG4588" s="151"/>
      <c r="PEH4588" s="151"/>
      <c r="PEI4588" s="151"/>
      <c r="PEJ4588" s="151"/>
      <c r="PEK4588" s="151"/>
      <c r="PEL4588" s="151"/>
      <c r="PEM4588" s="151"/>
      <c r="PEN4588" s="151"/>
      <c r="PEO4588" s="151"/>
      <c r="PEP4588" s="151"/>
      <c r="PEQ4588" s="151"/>
      <c r="PER4588" s="151"/>
      <c r="PES4588" s="151"/>
      <c r="PET4588" s="151"/>
      <c r="PEU4588" s="151"/>
      <c r="PEV4588" s="151"/>
      <c r="PEW4588" s="151"/>
      <c r="PEX4588" s="151"/>
      <c r="PEY4588" s="151"/>
      <c r="PEZ4588" s="151"/>
      <c r="PFA4588" s="151"/>
      <c r="PFB4588" s="151"/>
      <c r="PFC4588" s="151"/>
      <c r="PFD4588" s="151"/>
      <c r="PFE4588" s="151"/>
      <c r="PFF4588" s="151"/>
      <c r="PFG4588" s="151"/>
      <c r="PFH4588" s="151"/>
      <c r="PFI4588" s="151"/>
      <c r="PFJ4588" s="151"/>
      <c r="PFK4588" s="151"/>
      <c r="PFL4588" s="151"/>
      <c r="PFM4588" s="151"/>
      <c r="PFN4588" s="151"/>
      <c r="PFO4588" s="151"/>
      <c r="PFP4588" s="151"/>
      <c r="PFQ4588" s="151"/>
      <c r="PFR4588" s="151"/>
      <c r="PFS4588" s="151"/>
      <c r="PFT4588" s="151"/>
      <c r="PFU4588" s="151"/>
      <c r="PFV4588" s="151"/>
      <c r="PFW4588" s="151"/>
      <c r="PFX4588" s="151"/>
      <c r="PFY4588" s="151"/>
      <c r="PFZ4588" s="151"/>
      <c r="PGA4588" s="151"/>
      <c r="PGB4588" s="151"/>
      <c r="PGC4588" s="151"/>
      <c r="PGD4588" s="151"/>
      <c r="PGE4588" s="151"/>
      <c r="PGF4588" s="151"/>
      <c r="PGG4588" s="151"/>
      <c r="PGH4588" s="151"/>
      <c r="PGI4588" s="151"/>
      <c r="PGJ4588" s="151"/>
      <c r="PGK4588" s="151"/>
      <c r="PGL4588" s="151"/>
      <c r="PGM4588" s="151"/>
      <c r="PGN4588" s="151"/>
      <c r="PGO4588" s="151"/>
      <c r="PGP4588" s="151"/>
      <c r="PGQ4588" s="151"/>
      <c r="PGR4588" s="151"/>
      <c r="PGS4588" s="151"/>
      <c r="PGT4588" s="151"/>
      <c r="PGU4588" s="151"/>
      <c r="PGV4588" s="151"/>
      <c r="PGW4588" s="151"/>
      <c r="PGX4588" s="151"/>
      <c r="PGY4588" s="151"/>
      <c r="PGZ4588" s="151"/>
      <c r="PHA4588" s="151"/>
      <c r="PHB4588" s="151"/>
      <c r="PHC4588" s="151"/>
      <c r="PHD4588" s="151"/>
      <c r="PHE4588" s="151"/>
      <c r="PHF4588" s="151"/>
      <c r="PHG4588" s="151"/>
      <c r="PHH4588" s="151"/>
      <c r="PHI4588" s="151"/>
      <c r="PHJ4588" s="151"/>
      <c r="PHK4588" s="151"/>
      <c r="PHL4588" s="151"/>
      <c r="PHM4588" s="151"/>
      <c r="PHN4588" s="151"/>
      <c r="PHO4588" s="151"/>
      <c r="PHP4588" s="151"/>
      <c r="PHQ4588" s="151"/>
      <c r="PHR4588" s="151"/>
      <c r="PHS4588" s="151"/>
      <c r="PHT4588" s="151"/>
      <c r="PHU4588" s="151"/>
      <c r="PHV4588" s="151"/>
      <c r="PHW4588" s="151"/>
      <c r="PHX4588" s="151"/>
      <c r="PHY4588" s="151"/>
      <c r="PHZ4588" s="151"/>
      <c r="PIA4588" s="151"/>
      <c r="PIB4588" s="151"/>
      <c r="PIC4588" s="151"/>
      <c r="PID4588" s="151"/>
      <c r="PIE4588" s="151"/>
      <c r="PIF4588" s="151"/>
      <c r="PIG4588" s="151"/>
      <c r="PIH4588" s="151"/>
      <c r="PII4588" s="151"/>
      <c r="PIJ4588" s="151"/>
      <c r="PIK4588" s="151"/>
      <c r="PIL4588" s="151"/>
      <c r="PIM4588" s="151"/>
      <c r="PIN4588" s="151"/>
      <c r="PIO4588" s="151"/>
      <c r="PIP4588" s="151"/>
      <c r="PIQ4588" s="151"/>
      <c r="PIR4588" s="151"/>
      <c r="PIS4588" s="151"/>
      <c r="PIT4588" s="151"/>
      <c r="PIU4588" s="151"/>
      <c r="PIV4588" s="151"/>
      <c r="PIW4588" s="151"/>
      <c r="PIX4588" s="151"/>
      <c r="PIY4588" s="151"/>
      <c r="PIZ4588" s="151"/>
      <c r="PJA4588" s="151"/>
      <c r="PJB4588" s="151"/>
      <c r="PJC4588" s="151"/>
      <c r="PJD4588" s="151"/>
      <c r="PJE4588" s="151"/>
      <c r="PJF4588" s="151"/>
      <c r="PJG4588" s="151"/>
      <c r="PJH4588" s="151"/>
      <c r="PJI4588" s="151"/>
      <c r="PJJ4588" s="151"/>
      <c r="PJK4588" s="151"/>
      <c r="PJL4588" s="151"/>
      <c r="PJM4588" s="151"/>
      <c r="PJN4588" s="151"/>
      <c r="PJO4588" s="151"/>
      <c r="PJP4588" s="151"/>
      <c r="PJQ4588" s="151"/>
      <c r="PJR4588" s="151"/>
      <c r="PJS4588" s="151"/>
      <c r="PJT4588" s="151"/>
      <c r="PJU4588" s="151"/>
      <c r="PJV4588" s="151"/>
      <c r="PJW4588" s="151"/>
      <c r="PJX4588" s="151"/>
      <c r="PJY4588" s="151"/>
      <c r="PJZ4588" s="151"/>
      <c r="PKA4588" s="151"/>
      <c r="PKB4588" s="151"/>
      <c r="PKC4588" s="151"/>
      <c r="PKD4588" s="151"/>
      <c r="PKE4588" s="151"/>
      <c r="PKF4588" s="151"/>
      <c r="PKG4588" s="151"/>
      <c r="PKH4588" s="151"/>
      <c r="PKI4588" s="151"/>
      <c r="PKJ4588" s="151"/>
      <c r="PKK4588" s="151"/>
      <c r="PKL4588" s="151"/>
      <c r="PKM4588" s="151"/>
      <c r="PKN4588" s="151"/>
      <c r="PKO4588" s="151"/>
      <c r="PKP4588" s="151"/>
      <c r="PKQ4588" s="151"/>
      <c r="PKR4588" s="151"/>
      <c r="PKS4588" s="151"/>
      <c r="PKT4588" s="151"/>
      <c r="PKU4588" s="151"/>
      <c r="PKV4588" s="151"/>
      <c r="PKW4588" s="151"/>
      <c r="PKX4588" s="151"/>
      <c r="PKY4588" s="151"/>
      <c r="PKZ4588" s="151"/>
      <c r="PLA4588" s="151"/>
      <c r="PLB4588" s="151"/>
      <c r="PLC4588" s="151"/>
      <c r="PLD4588" s="151"/>
      <c r="PLE4588" s="151"/>
      <c r="PLF4588" s="151"/>
      <c r="PLG4588" s="151"/>
      <c r="PLH4588" s="151"/>
      <c r="PLI4588" s="151"/>
      <c r="PLJ4588" s="151"/>
      <c r="PLK4588" s="151"/>
      <c r="PLL4588" s="151"/>
      <c r="PLM4588" s="151"/>
      <c r="PLN4588" s="151"/>
      <c r="PLO4588" s="151"/>
      <c r="PLP4588" s="151"/>
      <c r="PLQ4588" s="151"/>
      <c r="PLR4588" s="151"/>
      <c r="PLS4588" s="151"/>
      <c r="PLT4588" s="151"/>
      <c r="PLU4588" s="151"/>
      <c r="PLV4588" s="151"/>
      <c r="PLW4588" s="151"/>
      <c r="PLX4588" s="151"/>
      <c r="PLY4588" s="151"/>
      <c r="PLZ4588" s="151"/>
      <c r="PMA4588" s="151"/>
      <c r="PMB4588" s="151"/>
      <c r="PMC4588" s="151"/>
      <c r="PMD4588" s="151"/>
      <c r="PME4588" s="151"/>
      <c r="PMF4588" s="151"/>
      <c r="PMG4588" s="151"/>
      <c r="PMH4588" s="151"/>
      <c r="PMI4588" s="151"/>
      <c r="PMJ4588" s="151"/>
      <c r="PMK4588" s="151"/>
      <c r="PML4588" s="151"/>
      <c r="PMM4588" s="151"/>
      <c r="PMN4588" s="151"/>
      <c r="PMO4588" s="151"/>
      <c r="PMP4588" s="151"/>
      <c r="PMQ4588" s="151"/>
      <c r="PMR4588" s="151"/>
      <c r="PMS4588" s="151"/>
      <c r="PMT4588" s="151"/>
      <c r="PMU4588" s="151"/>
      <c r="PMV4588" s="151"/>
      <c r="PMW4588" s="151"/>
      <c r="PMX4588" s="151"/>
      <c r="PMY4588" s="151"/>
      <c r="PMZ4588" s="151"/>
      <c r="PNA4588" s="151"/>
      <c r="PNB4588" s="151"/>
      <c r="PNC4588" s="151"/>
      <c r="PND4588" s="151"/>
      <c r="PNE4588" s="151"/>
      <c r="PNF4588" s="151"/>
      <c r="PNG4588" s="151"/>
      <c r="PNH4588" s="151"/>
      <c r="PNI4588" s="151"/>
      <c r="PNJ4588" s="151"/>
      <c r="PNK4588" s="151"/>
      <c r="PNL4588" s="151"/>
      <c r="PNM4588" s="151"/>
      <c r="PNN4588" s="151"/>
      <c r="PNO4588" s="151"/>
      <c r="PNP4588" s="151"/>
      <c r="PNQ4588" s="151"/>
      <c r="PNR4588" s="151"/>
      <c r="PNS4588" s="151"/>
      <c r="PNT4588" s="151"/>
      <c r="PNU4588" s="151"/>
      <c r="PNV4588" s="151"/>
      <c r="PNW4588" s="151"/>
      <c r="PNX4588" s="151"/>
      <c r="PNY4588" s="151"/>
      <c r="PNZ4588" s="151"/>
      <c r="POA4588" s="151"/>
      <c r="POB4588" s="151"/>
      <c r="POC4588" s="151"/>
      <c r="POD4588" s="151"/>
      <c r="POE4588" s="151"/>
      <c r="POF4588" s="151"/>
      <c r="POG4588" s="151"/>
      <c r="POH4588" s="151"/>
      <c r="POI4588" s="151"/>
      <c r="POJ4588" s="151"/>
      <c r="POK4588" s="151"/>
      <c r="POL4588" s="151"/>
      <c r="POM4588" s="151"/>
      <c r="PON4588" s="151"/>
      <c r="POO4588" s="151"/>
      <c r="POP4588" s="151"/>
      <c r="POQ4588" s="151"/>
      <c r="POR4588" s="151"/>
      <c r="POS4588" s="151"/>
      <c r="POT4588" s="151"/>
      <c r="POU4588" s="151"/>
      <c r="POV4588" s="151"/>
      <c r="POW4588" s="151"/>
      <c r="POX4588" s="151"/>
      <c r="POY4588" s="151"/>
      <c r="POZ4588" s="151"/>
      <c r="PPA4588" s="151"/>
      <c r="PPB4588" s="151"/>
      <c r="PPC4588" s="151"/>
      <c r="PPD4588" s="151"/>
      <c r="PPE4588" s="151"/>
      <c r="PPF4588" s="151"/>
      <c r="PPG4588" s="151"/>
      <c r="PPH4588" s="151"/>
      <c r="PPI4588" s="151"/>
      <c r="PPJ4588" s="151"/>
      <c r="PPK4588" s="151"/>
      <c r="PPL4588" s="151"/>
      <c r="PPM4588" s="151"/>
      <c r="PPN4588" s="151"/>
      <c r="PPO4588" s="151"/>
      <c r="PPP4588" s="151"/>
      <c r="PPQ4588" s="151"/>
      <c r="PPR4588" s="151"/>
      <c r="PPS4588" s="151"/>
      <c r="PPT4588" s="151"/>
      <c r="PPU4588" s="151"/>
      <c r="PPV4588" s="151"/>
      <c r="PPW4588" s="151"/>
      <c r="PPX4588" s="151"/>
      <c r="PPY4588" s="151"/>
      <c r="PPZ4588" s="151"/>
      <c r="PQA4588" s="151"/>
      <c r="PQB4588" s="151"/>
      <c r="PQC4588" s="151"/>
      <c r="PQD4588" s="151"/>
      <c r="PQE4588" s="151"/>
      <c r="PQF4588" s="151"/>
      <c r="PQG4588" s="151"/>
      <c r="PQH4588" s="151"/>
      <c r="PQI4588" s="151"/>
      <c r="PQJ4588" s="151"/>
      <c r="PQK4588" s="151"/>
      <c r="PQL4588" s="151"/>
      <c r="PQM4588" s="151"/>
      <c r="PQN4588" s="151"/>
      <c r="PQO4588" s="151"/>
      <c r="PQP4588" s="151"/>
      <c r="PQQ4588" s="151"/>
      <c r="PQR4588" s="151"/>
      <c r="PQS4588" s="151"/>
      <c r="PQT4588" s="151"/>
      <c r="PQU4588" s="151"/>
      <c r="PQV4588" s="151"/>
      <c r="PQW4588" s="151"/>
      <c r="PQX4588" s="151"/>
      <c r="PQY4588" s="151"/>
      <c r="PQZ4588" s="151"/>
      <c r="PRA4588" s="151"/>
      <c r="PRB4588" s="151"/>
      <c r="PRC4588" s="151"/>
      <c r="PRD4588" s="151"/>
      <c r="PRE4588" s="151"/>
      <c r="PRF4588" s="151"/>
      <c r="PRG4588" s="151"/>
      <c r="PRH4588" s="151"/>
      <c r="PRI4588" s="151"/>
      <c r="PRJ4588" s="151"/>
      <c r="PRK4588" s="151"/>
      <c r="PRL4588" s="151"/>
      <c r="PRM4588" s="151"/>
      <c r="PRN4588" s="151"/>
      <c r="PRO4588" s="151"/>
      <c r="PRP4588" s="151"/>
      <c r="PRQ4588" s="151"/>
      <c r="PRR4588" s="151"/>
      <c r="PRS4588" s="151"/>
      <c r="PRT4588" s="151"/>
      <c r="PRU4588" s="151"/>
      <c r="PRV4588" s="151"/>
      <c r="PRW4588" s="151"/>
      <c r="PRX4588" s="151"/>
      <c r="PRY4588" s="151"/>
      <c r="PRZ4588" s="151"/>
      <c r="PSA4588" s="151"/>
      <c r="PSB4588" s="151"/>
      <c r="PSC4588" s="151"/>
      <c r="PSD4588" s="151"/>
      <c r="PSE4588" s="151"/>
      <c r="PSF4588" s="151"/>
      <c r="PSG4588" s="151"/>
      <c r="PSH4588" s="151"/>
      <c r="PSI4588" s="151"/>
      <c r="PSJ4588" s="151"/>
      <c r="PSK4588" s="151"/>
      <c r="PSL4588" s="151"/>
      <c r="PSM4588" s="151"/>
      <c r="PSN4588" s="151"/>
      <c r="PSO4588" s="151"/>
      <c r="PSP4588" s="151"/>
      <c r="PSQ4588" s="151"/>
      <c r="PSR4588" s="151"/>
      <c r="PSS4588" s="151"/>
      <c r="PST4588" s="151"/>
      <c r="PSU4588" s="151"/>
      <c r="PSV4588" s="151"/>
      <c r="PSW4588" s="151"/>
      <c r="PSX4588" s="151"/>
      <c r="PSY4588" s="151"/>
      <c r="PSZ4588" s="151"/>
      <c r="PTA4588" s="151"/>
      <c r="PTB4588" s="151"/>
      <c r="PTC4588" s="151"/>
      <c r="PTD4588" s="151"/>
      <c r="PTE4588" s="151"/>
      <c r="PTF4588" s="151"/>
      <c r="PTG4588" s="151"/>
      <c r="PTH4588" s="151"/>
      <c r="PTI4588" s="151"/>
      <c r="PTJ4588" s="151"/>
      <c r="PTK4588" s="151"/>
      <c r="PTL4588" s="151"/>
      <c r="PTM4588" s="151"/>
      <c r="PTN4588" s="151"/>
      <c r="PTO4588" s="151"/>
      <c r="PTP4588" s="151"/>
      <c r="PTQ4588" s="151"/>
      <c r="PTR4588" s="151"/>
      <c r="PTS4588" s="151"/>
      <c r="PTT4588" s="151"/>
      <c r="PTU4588" s="151"/>
      <c r="PTV4588" s="151"/>
      <c r="PTW4588" s="151"/>
      <c r="PTX4588" s="151"/>
      <c r="PTY4588" s="151"/>
      <c r="PTZ4588" s="151"/>
      <c r="PUA4588" s="151"/>
      <c r="PUB4588" s="151"/>
      <c r="PUC4588" s="151"/>
      <c r="PUD4588" s="151"/>
      <c r="PUE4588" s="151"/>
      <c r="PUF4588" s="151"/>
      <c r="PUG4588" s="151"/>
      <c r="PUH4588" s="151"/>
      <c r="PUI4588" s="151"/>
      <c r="PUJ4588" s="151"/>
      <c r="PUK4588" s="151"/>
      <c r="PUL4588" s="151"/>
      <c r="PUM4588" s="151"/>
      <c r="PUN4588" s="151"/>
      <c r="PUO4588" s="151"/>
      <c r="PUP4588" s="151"/>
      <c r="PUQ4588" s="151"/>
      <c r="PUR4588" s="151"/>
      <c r="PUS4588" s="151"/>
      <c r="PUT4588" s="151"/>
      <c r="PUU4588" s="151"/>
      <c r="PUV4588" s="151"/>
      <c r="PUW4588" s="151"/>
      <c r="PUX4588" s="151"/>
      <c r="PUY4588" s="151"/>
      <c r="PUZ4588" s="151"/>
      <c r="PVA4588" s="151"/>
      <c r="PVB4588" s="151"/>
      <c r="PVC4588" s="151"/>
      <c r="PVD4588" s="151"/>
      <c r="PVE4588" s="151"/>
      <c r="PVF4588" s="151"/>
      <c r="PVG4588" s="151"/>
      <c r="PVH4588" s="151"/>
      <c r="PVI4588" s="151"/>
      <c r="PVJ4588" s="151"/>
      <c r="PVK4588" s="151"/>
      <c r="PVL4588" s="151"/>
      <c r="PVM4588" s="151"/>
      <c r="PVN4588" s="151"/>
      <c r="PVO4588" s="151"/>
      <c r="PVP4588" s="151"/>
      <c r="PVQ4588" s="151"/>
      <c r="PVR4588" s="151"/>
      <c r="PVS4588" s="151"/>
      <c r="PVT4588" s="151"/>
      <c r="PVU4588" s="151"/>
      <c r="PVV4588" s="151"/>
      <c r="PVW4588" s="151"/>
      <c r="PVX4588" s="151"/>
      <c r="PVY4588" s="151"/>
      <c r="PVZ4588" s="151"/>
      <c r="PWA4588" s="151"/>
      <c r="PWB4588" s="151"/>
      <c r="PWC4588" s="151"/>
      <c r="PWD4588" s="151"/>
      <c r="PWE4588" s="151"/>
      <c r="PWF4588" s="151"/>
      <c r="PWG4588" s="151"/>
      <c r="PWH4588" s="151"/>
      <c r="PWI4588" s="151"/>
      <c r="PWJ4588" s="151"/>
      <c r="PWK4588" s="151"/>
      <c r="PWL4588" s="151"/>
      <c r="PWM4588" s="151"/>
      <c r="PWN4588" s="151"/>
      <c r="PWO4588" s="151"/>
      <c r="PWP4588" s="151"/>
      <c r="PWQ4588" s="151"/>
      <c r="PWR4588" s="151"/>
      <c r="PWS4588" s="151"/>
      <c r="PWT4588" s="151"/>
      <c r="PWU4588" s="151"/>
      <c r="PWV4588" s="151"/>
      <c r="PWW4588" s="151"/>
      <c r="PWX4588" s="151"/>
      <c r="PWY4588" s="151"/>
      <c r="PWZ4588" s="151"/>
      <c r="PXA4588" s="151"/>
      <c r="PXB4588" s="151"/>
      <c r="PXC4588" s="151"/>
      <c r="PXD4588" s="151"/>
      <c r="PXE4588" s="151"/>
      <c r="PXF4588" s="151"/>
      <c r="PXG4588" s="151"/>
      <c r="PXH4588" s="151"/>
      <c r="PXI4588" s="151"/>
      <c r="PXJ4588" s="151"/>
      <c r="PXK4588" s="151"/>
      <c r="PXL4588" s="151"/>
      <c r="PXM4588" s="151"/>
      <c r="PXN4588" s="151"/>
      <c r="PXO4588" s="151"/>
      <c r="PXP4588" s="151"/>
      <c r="PXQ4588" s="151"/>
      <c r="PXR4588" s="151"/>
      <c r="PXS4588" s="151"/>
      <c r="PXT4588" s="151"/>
      <c r="PXU4588" s="151"/>
      <c r="PXV4588" s="151"/>
      <c r="PXW4588" s="151"/>
      <c r="PXX4588" s="151"/>
      <c r="PXY4588" s="151"/>
      <c r="PXZ4588" s="151"/>
      <c r="PYA4588" s="151"/>
      <c r="PYB4588" s="151"/>
      <c r="PYC4588" s="151"/>
      <c r="PYD4588" s="151"/>
      <c r="PYE4588" s="151"/>
      <c r="PYF4588" s="151"/>
      <c r="PYG4588" s="151"/>
      <c r="PYH4588" s="151"/>
      <c r="PYI4588" s="151"/>
      <c r="PYJ4588" s="151"/>
      <c r="PYK4588" s="151"/>
      <c r="PYL4588" s="151"/>
      <c r="PYM4588" s="151"/>
      <c r="PYN4588" s="151"/>
      <c r="PYO4588" s="151"/>
      <c r="PYP4588" s="151"/>
      <c r="PYQ4588" s="151"/>
      <c r="PYR4588" s="151"/>
      <c r="PYS4588" s="151"/>
      <c r="PYT4588" s="151"/>
      <c r="PYU4588" s="151"/>
      <c r="PYV4588" s="151"/>
      <c r="PYW4588" s="151"/>
      <c r="PYX4588" s="151"/>
      <c r="PYY4588" s="151"/>
      <c r="PYZ4588" s="151"/>
      <c r="PZA4588" s="151"/>
      <c r="PZB4588" s="151"/>
      <c r="PZC4588" s="151"/>
      <c r="PZD4588" s="151"/>
      <c r="PZE4588" s="151"/>
      <c r="PZF4588" s="151"/>
      <c r="PZG4588" s="151"/>
      <c r="PZH4588" s="151"/>
      <c r="PZI4588" s="151"/>
      <c r="PZJ4588" s="151"/>
      <c r="PZK4588" s="151"/>
      <c r="PZL4588" s="151"/>
      <c r="PZM4588" s="151"/>
      <c r="PZN4588" s="151"/>
      <c r="PZO4588" s="151"/>
      <c r="PZP4588" s="151"/>
      <c r="PZQ4588" s="151"/>
      <c r="PZR4588" s="151"/>
      <c r="PZS4588" s="151"/>
      <c r="PZT4588" s="151"/>
      <c r="PZU4588" s="151"/>
      <c r="PZV4588" s="151"/>
      <c r="PZW4588" s="151"/>
      <c r="PZX4588" s="151"/>
      <c r="PZY4588" s="151"/>
      <c r="PZZ4588" s="151"/>
      <c r="QAA4588" s="151"/>
      <c r="QAB4588" s="151"/>
      <c r="QAC4588" s="151"/>
      <c r="QAD4588" s="151"/>
      <c r="QAE4588" s="151"/>
      <c r="QAF4588" s="151"/>
      <c r="QAG4588" s="151"/>
      <c r="QAH4588" s="151"/>
      <c r="QAI4588" s="151"/>
      <c r="QAJ4588" s="151"/>
      <c r="QAK4588" s="151"/>
      <c r="QAL4588" s="151"/>
      <c r="QAM4588" s="151"/>
      <c r="QAN4588" s="151"/>
      <c r="QAO4588" s="151"/>
      <c r="QAP4588" s="151"/>
      <c r="QAQ4588" s="151"/>
      <c r="QAR4588" s="151"/>
      <c r="QAS4588" s="151"/>
      <c r="QAT4588" s="151"/>
      <c r="QAU4588" s="151"/>
      <c r="QAV4588" s="151"/>
      <c r="QAW4588" s="151"/>
      <c r="QAX4588" s="151"/>
      <c r="QAY4588" s="151"/>
      <c r="QAZ4588" s="151"/>
      <c r="QBA4588" s="151"/>
      <c r="QBB4588" s="151"/>
      <c r="QBC4588" s="151"/>
      <c r="QBD4588" s="151"/>
      <c r="QBE4588" s="151"/>
      <c r="QBF4588" s="151"/>
      <c r="QBG4588" s="151"/>
      <c r="QBH4588" s="151"/>
      <c r="QBI4588" s="151"/>
      <c r="QBJ4588" s="151"/>
      <c r="QBK4588" s="151"/>
      <c r="QBL4588" s="151"/>
      <c r="QBM4588" s="151"/>
      <c r="QBN4588" s="151"/>
      <c r="QBO4588" s="151"/>
      <c r="QBP4588" s="151"/>
      <c r="QBQ4588" s="151"/>
      <c r="QBR4588" s="151"/>
      <c r="QBS4588" s="151"/>
      <c r="QBT4588" s="151"/>
      <c r="QBU4588" s="151"/>
      <c r="QBV4588" s="151"/>
      <c r="QBW4588" s="151"/>
      <c r="QBX4588" s="151"/>
      <c r="QBY4588" s="151"/>
      <c r="QBZ4588" s="151"/>
      <c r="QCA4588" s="151"/>
      <c r="QCB4588" s="151"/>
      <c r="QCC4588" s="151"/>
      <c r="QCD4588" s="151"/>
      <c r="QCE4588" s="151"/>
      <c r="QCF4588" s="151"/>
      <c r="QCG4588" s="151"/>
      <c r="QCH4588" s="151"/>
      <c r="QCI4588" s="151"/>
      <c r="QCJ4588" s="151"/>
      <c r="QCK4588" s="151"/>
      <c r="QCL4588" s="151"/>
      <c r="QCM4588" s="151"/>
      <c r="QCN4588" s="151"/>
      <c r="QCO4588" s="151"/>
      <c r="QCP4588" s="151"/>
      <c r="QCQ4588" s="151"/>
      <c r="QCR4588" s="151"/>
      <c r="QCS4588" s="151"/>
      <c r="QCT4588" s="151"/>
      <c r="QCU4588" s="151"/>
      <c r="QCV4588" s="151"/>
      <c r="QCW4588" s="151"/>
      <c r="QCX4588" s="151"/>
      <c r="QCY4588" s="151"/>
      <c r="QCZ4588" s="151"/>
      <c r="QDA4588" s="151"/>
      <c r="QDB4588" s="151"/>
      <c r="QDC4588" s="151"/>
      <c r="QDD4588" s="151"/>
      <c r="QDE4588" s="151"/>
      <c r="QDF4588" s="151"/>
      <c r="QDG4588" s="151"/>
      <c r="QDH4588" s="151"/>
      <c r="QDI4588" s="151"/>
      <c r="QDJ4588" s="151"/>
      <c r="QDK4588" s="151"/>
      <c r="QDL4588" s="151"/>
      <c r="QDM4588" s="151"/>
      <c r="QDN4588" s="151"/>
      <c r="QDO4588" s="151"/>
      <c r="QDP4588" s="151"/>
      <c r="QDQ4588" s="151"/>
      <c r="QDR4588" s="151"/>
      <c r="QDS4588" s="151"/>
      <c r="QDT4588" s="151"/>
      <c r="QDU4588" s="151"/>
      <c r="QDV4588" s="151"/>
      <c r="QDW4588" s="151"/>
      <c r="QDX4588" s="151"/>
      <c r="QDY4588" s="151"/>
      <c r="QDZ4588" s="151"/>
      <c r="QEA4588" s="151"/>
      <c r="QEB4588" s="151"/>
      <c r="QEC4588" s="151"/>
      <c r="QED4588" s="151"/>
      <c r="QEE4588" s="151"/>
      <c r="QEF4588" s="151"/>
      <c r="QEG4588" s="151"/>
      <c r="QEH4588" s="151"/>
      <c r="QEI4588" s="151"/>
      <c r="QEJ4588" s="151"/>
      <c r="QEK4588" s="151"/>
      <c r="QEL4588" s="151"/>
      <c r="QEM4588" s="151"/>
      <c r="QEN4588" s="151"/>
      <c r="QEO4588" s="151"/>
      <c r="QEP4588" s="151"/>
      <c r="QEQ4588" s="151"/>
      <c r="QER4588" s="151"/>
      <c r="QES4588" s="151"/>
      <c r="QET4588" s="151"/>
      <c r="QEU4588" s="151"/>
      <c r="QEV4588" s="151"/>
      <c r="QEW4588" s="151"/>
      <c r="QEX4588" s="151"/>
      <c r="QEY4588" s="151"/>
      <c r="QEZ4588" s="151"/>
      <c r="QFA4588" s="151"/>
      <c r="QFB4588" s="151"/>
      <c r="QFC4588" s="151"/>
      <c r="QFD4588" s="151"/>
      <c r="QFE4588" s="151"/>
      <c r="QFF4588" s="151"/>
      <c r="QFG4588" s="151"/>
      <c r="QFH4588" s="151"/>
      <c r="QFI4588" s="151"/>
      <c r="QFJ4588" s="151"/>
      <c r="QFK4588" s="151"/>
      <c r="QFL4588" s="151"/>
      <c r="QFM4588" s="151"/>
      <c r="QFN4588" s="151"/>
      <c r="QFO4588" s="151"/>
      <c r="QFP4588" s="151"/>
      <c r="QFQ4588" s="151"/>
      <c r="QFR4588" s="151"/>
      <c r="QFS4588" s="151"/>
      <c r="QFT4588" s="151"/>
      <c r="QFU4588" s="151"/>
      <c r="QFV4588" s="151"/>
      <c r="QFW4588" s="151"/>
      <c r="QFX4588" s="151"/>
      <c r="QFY4588" s="151"/>
      <c r="QFZ4588" s="151"/>
      <c r="QGA4588" s="151"/>
      <c r="QGB4588" s="151"/>
      <c r="QGC4588" s="151"/>
      <c r="QGD4588" s="151"/>
      <c r="QGE4588" s="151"/>
      <c r="QGF4588" s="151"/>
      <c r="QGG4588" s="151"/>
      <c r="QGH4588" s="151"/>
      <c r="QGI4588" s="151"/>
      <c r="QGJ4588" s="151"/>
      <c r="QGK4588" s="151"/>
      <c r="QGL4588" s="151"/>
      <c r="QGM4588" s="151"/>
      <c r="QGN4588" s="151"/>
      <c r="QGO4588" s="151"/>
      <c r="QGP4588" s="151"/>
      <c r="QGQ4588" s="151"/>
      <c r="QGR4588" s="151"/>
      <c r="QGS4588" s="151"/>
      <c r="QGT4588" s="151"/>
      <c r="QGU4588" s="151"/>
      <c r="QGV4588" s="151"/>
      <c r="QGW4588" s="151"/>
      <c r="QGX4588" s="151"/>
      <c r="QGY4588" s="151"/>
      <c r="QGZ4588" s="151"/>
      <c r="QHA4588" s="151"/>
      <c r="QHB4588" s="151"/>
      <c r="QHC4588" s="151"/>
      <c r="QHD4588" s="151"/>
      <c r="QHE4588" s="151"/>
      <c r="QHF4588" s="151"/>
      <c r="QHG4588" s="151"/>
      <c r="QHH4588" s="151"/>
      <c r="QHI4588" s="151"/>
      <c r="QHJ4588" s="151"/>
      <c r="QHK4588" s="151"/>
      <c r="QHL4588" s="151"/>
      <c r="QHM4588" s="151"/>
      <c r="QHN4588" s="151"/>
      <c r="QHO4588" s="151"/>
      <c r="QHP4588" s="151"/>
      <c r="QHQ4588" s="151"/>
      <c r="QHR4588" s="151"/>
      <c r="QHS4588" s="151"/>
      <c r="QHT4588" s="151"/>
      <c r="QHU4588" s="151"/>
      <c r="QHV4588" s="151"/>
      <c r="QHW4588" s="151"/>
      <c r="QHX4588" s="151"/>
      <c r="QHY4588" s="151"/>
      <c r="QHZ4588" s="151"/>
      <c r="QIA4588" s="151"/>
      <c r="QIB4588" s="151"/>
      <c r="QIC4588" s="151"/>
      <c r="QID4588" s="151"/>
      <c r="QIE4588" s="151"/>
      <c r="QIF4588" s="151"/>
      <c r="QIG4588" s="151"/>
      <c r="QIH4588" s="151"/>
      <c r="QII4588" s="151"/>
      <c r="QIJ4588" s="151"/>
      <c r="QIK4588" s="151"/>
      <c r="QIL4588" s="151"/>
      <c r="QIM4588" s="151"/>
      <c r="QIN4588" s="151"/>
      <c r="QIO4588" s="151"/>
      <c r="QIP4588" s="151"/>
      <c r="QIQ4588" s="151"/>
      <c r="QIR4588" s="151"/>
      <c r="QIS4588" s="151"/>
      <c r="QIT4588" s="151"/>
      <c r="QIU4588" s="151"/>
      <c r="QIV4588" s="151"/>
      <c r="QIW4588" s="151"/>
      <c r="QIX4588" s="151"/>
      <c r="QIY4588" s="151"/>
      <c r="QIZ4588" s="151"/>
      <c r="QJA4588" s="151"/>
      <c r="QJB4588" s="151"/>
      <c r="QJC4588" s="151"/>
      <c r="QJD4588" s="151"/>
      <c r="QJE4588" s="151"/>
      <c r="QJF4588" s="151"/>
      <c r="QJG4588" s="151"/>
      <c r="QJH4588" s="151"/>
      <c r="QJI4588" s="151"/>
      <c r="QJJ4588" s="151"/>
      <c r="QJK4588" s="151"/>
      <c r="QJL4588" s="151"/>
      <c r="QJM4588" s="151"/>
      <c r="QJN4588" s="151"/>
      <c r="QJO4588" s="151"/>
      <c r="QJP4588" s="151"/>
      <c r="QJQ4588" s="151"/>
      <c r="QJR4588" s="151"/>
      <c r="QJS4588" s="151"/>
      <c r="QJT4588" s="151"/>
      <c r="QJU4588" s="151"/>
      <c r="QJV4588" s="151"/>
      <c r="QJW4588" s="151"/>
      <c r="QJX4588" s="151"/>
      <c r="QJY4588" s="151"/>
      <c r="QJZ4588" s="151"/>
      <c r="QKA4588" s="151"/>
      <c r="QKB4588" s="151"/>
      <c r="QKC4588" s="151"/>
      <c r="QKD4588" s="151"/>
      <c r="QKE4588" s="151"/>
      <c r="QKF4588" s="151"/>
      <c r="QKG4588" s="151"/>
      <c r="QKH4588" s="151"/>
      <c r="QKI4588" s="151"/>
      <c r="QKJ4588" s="151"/>
      <c r="QKK4588" s="151"/>
      <c r="QKL4588" s="151"/>
      <c r="QKM4588" s="151"/>
      <c r="QKN4588" s="151"/>
      <c r="QKO4588" s="151"/>
      <c r="QKP4588" s="151"/>
      <c r="QKQ4588" s="151"/>
      <c r="QKR4588" s="151"/>
      <c r="QKS4588" s="151"/>
      <c r="QKT4588" s="151"/>
      <c r="QKU4588" s="151"/>
      <c r="QKV4588" s="151"/>
      <c r="QKW4588" s="151"/>
      <c r="QKX4588" s="151"/>
      <c r="QKY4588" s="151"/>
      <c r="QKZ4588" s="151"/>
      <c r="QLA4588" s="151"/>
      <c r="QLB4588" s="151"/>
      <c r="QLC4588" s="151"/>
      <c r="QLD4588" s="151"/>
      <c r="QLE4588" s="151"/>
      <c r="QLF4588" s="151"/>
      <c r="QLG4588" s="151"/>
      <c r="QLH4588" s="151"/>
      <c r="QLI4588" s="151"/>
      <c r="QLJ4588" s="151"/>
      <c r="QLK4588" s="151"/>
      <c r="QLL4588" s="151"/>
      <c r="QLM4588" s="151"/>
      <c r="QLN4588" s="151"/>
      <c r="QLO4588" s="151"/>
      <c r="QLP4588" s="151"/>
      <c r="QLQ4588" s="151"/>
      <c r="QLR4588" s="151"/>
      <c r="QLS4588" s="151"/>
      <c r="QLT4588" s="151"/>
      <c r="QLU4588" s="151"/>
      <c r="QLV4588" s="151"/>
      <c r="QLW4588" s="151"/>
      <c r="QLX4588" s="151"/>
      <c r="QLY4588" s="151"/>
      <c r="QLZ4588" s="151"/>
      <c r="QMA4588" s="151"/>
      <c r="QMB4588" s="151"/>
      <c r="QMC4588" s="151"/>
      <c r="QMD4588" s="151"/>
      <c r="QME4588" s="151"/>
      <c r="QMF4588" s="151"/>
      <c r="QMG4588" s="151"/>
      <c r="QMH4588" s="151"/>
      <c r="QMI4588" s="151"/>
      <c r="QMJ4588" s="151"/>
      <c r="QMK4588" s="151"/>
      <c r="QML4588" s="151"/>
      <c r="QMM4588" s="151"/>
      <c r="QMN4588" s="151"/>
      <c r="QMO4588" s="151"/>
      <c r="QMP4588" s="151"/>
      <c r="QMQ4588" s="151"/>
      <c r="QMR4588" s="151"/>
      <c r="QMS4588" s="151"/>
      <c r="QMT4588" s="151"/>
      <c r="QMU4588" s="151"/>
      <c r="QMV4588" s="151"/>
      <c r="QMW4588" s="151"/>
      <c r="QMX4588" s="151"/>
      <c r="QMY4588" s="151"/>
      <c r="QMZ4588" s="151"/>
      <c r="QNA4588" s="151"/>
      <c r="QNB4588" s="151"/>
      <c r="QNC4588" s="151"/>
      <c r="QND4588" s="151"/>
      <c r="QNE4588" s="151"/>
      <c r="QNF4588" s="151"/>
      <c r="QNG4588" s="151"/>
      <c r="QNH4588" s="151"/>
      <c r="QNI4588" s="151"/>
      <c r="QNJ4588" s="151"/>
      <c r="QNK4588" s="151"/>
      <c r="QNL4588" s="151"/>
      <c r="QNM4588" s="151"/>
      <c r="QNN4588" s="151"/>
      <c r="QNO4588" s="151"/>
      <c r="QNP4588" s="151"/>
      <c r="QNQ4588" s="151"/>
      <c r="QNR4588" s="151"/>
      <c r="QNS4588" s="151"/>
      <c r="QNT4588" s="151"/>
      <c r="QNU4588" s="151"/>
      <c r="QNV4588" s="151"/>
      <c r="QNW4588" s="151"/>
      <c r="QNX4588" s="151"/>
      <c r="QNY4588" s="151"/>
      <c r="QNZ4588" s="151"/>
      <c r="QOA4588" s="151"/>
      <c r="QOB4588" s="151"/>
      <c r="QOC4588" s="151"/>
      <c r="QOD4588" s="151"/>
      <c r="QOE4588" s="151"/>
      <c r="QOF4588" s="151"/>
      <c r="QOG4588" s="151"/>
      <c r="QOH4588" s="151"/>
      <c r="QOI4588" s="151"/>
      <c r="QOJ4588" s="151"/>
      <c r="QOK4588" s="151"/>
      <c r="QOL4588" s="151"/>
      <c r="QOM4588" s="151"/>
      <c r="QON4588" s="151"/>
      <c r="QOO4588" s="151"/>
      <c r="QOP4588" s="151"/>
      <c r="QOQ4588" s="151"/>
      <c r="QOR4588" s="151"/>
      <c r="QOS4588" s="151"/>
      <c r="QOT4588" s="151"/>
      <c r="QOU4588" s="151"/>
      <c r="QOV4588" s="151"/>
      <c r="QOW4588" s="151"/>
      <c r="QOX4588" s="151"/>
      <c r="QOY4588" s="151"/>
      <c r="QOZ4588" s="151"/>
      <c r="QPA4588" s="151"/>
      <c r="QPB4588" s="151"/>
      <c r="QPC4588" s="151"/>
      <c r="QPD4588" s="151"/>
      <c r="QPE4588" s="151"/>
      <c r="QPF4588" s="151"/>
      <c r="QPG4588" s="151"/>
      <c r="QPH4588" s="151"/>
      <c r="QPI4588" s="151"/>
      <c r="QPJ4588" s="151"/>
      <c r="QPK4588" s="151"/>
      <c r="QPL4588" s="151"/>
      <c r="QPM4588" s="151"/>
      <c r="QPN4588" s="151"/>
      <c r="QPO4588" s="151"/>
      <c r="QPP4588" s="151"/>
      <c r="QPQ4588" s="151"/>
      <c r="QPR4588" s="151"/>
      <c r="QPS4588" s="151"/>
      <c r="QPT4588" s="151"/>
      <c r="QPU4588" s="151"/>
      <c r="QPV4588" s="151"/>
      <c r="QPW4588" s="151"/>
      <c r="QPX4588" s="151"/>
      <c r="QPY4588" s="151"/>
      <c r="QPZ4588" s="151"/>
      <c r="QQA4588" s="151"/>
      <c r="QQB4588" s="151"/>
      <c r="QQC4588" s="151"/>
      <c r="QQD4588" s="151"/>
      <c r="QQE4588" s="151"/>
      <c r="QQF4588" s="151"/>
      <c r="QQG4588" s="151"/>
      <c r="QQH4588" s="151"/>
      <c r="QQI4588" s="151"/>
      <c r="QQJ4588" s="151"/>
      <c r="QQK4588" s="151"/>
      <c r="QQL4588" s="151"/>
      <c r="QQM4588" s="151"/>
      <c r="QQN4588" s="151"/>
      <c r="QQO4588" s="151"/>
      <c r="QQP4588" s="151"/>
      <c r="QQQ4588" s="151"/>
      <c r="QQR4588" s="151"/>
      <c r="QQS4588" s="151"/>
      <c r="QQT4588" s="151"/>
      <c r="QQU4588" s="151"/>
      <c r="QQV4588" s="151"/>
      <c r="QQW4588" s="151"/>
      <c r="QQX4588" s="151"/>
      <c r="QQY4588" s="151"/>
      <c r="QQZ4588" s="151"/>
      <c r="QRA4588" s="151"/>
      <c r="QRB4588" s="151"/>
      <c r="QRC4588" s="151"/>
      <c r="QRD4588" s="151"/>
      <c r="QRE4588" s="151"/>
      <c r="QRF4588" s="151"/>
      <c r="QRG4588" s="151"/>
      <c r="QRH4588" s="151"/>
      <c r="QRI4588" s="151"/>
      <c r="QRJ4588" s="151"/>
      <c r="QRK4588" s="151"/>
      <c r="QRL4588" s="151"/>
      <c r="QRM4588" s="151"/>
      <c r="QRN4588" s="151"/>
      <c r="QRO4588" s="151"/>
      <c r="QRP4588" s="151"/>
      <c r="QRQ4588" s="151"/>
      <c r="QRR4588" s="151"/>
      <c r="QRS4588" s="151"/>
      <c r="QRT4588" s="151"/>
      <c r="QRU4588" s="151"/>
      <c r="QRV4588" s="151"/>
      <c r="QRW4588" s="151"/>
      <c r="QRX4588" s="151"/>
      <c r="QRY4588" s="151"/>
      <c r="QRZ4588" s="151"/>
      <c r="QSA4588" s="151"/>
      <c r="QSB4588" s="151"/>
      <c r="QSC4588" s="151"/>
      <c r="QSD4588" s="151"/>
      <c r="QSE4588" s="151"/>
      <c r="QSF4588" s="151"/>
      <c r="QSG4588" s="151"/>
      <c r="QSH4588" s="151"/>
      <c r="QSI4588" s="151"/>
      <c r="QSJ4588" s="151"/>
      <c r="QSK4588" s="151"/>
      <c r="QSL4588" s="151"/>
      <c r="QSM4588" s="151"/>
      <c r="QSN4588" s="151"/>
      <c r="QSO4588" s="151"/>
      <c r="QSP4588" s="151"/>
      <c r="QSQ4588" s="151"/>
      <c r="QSR4588" s="151"/>
      <c r="QSS4588" s="151"/>
      <c r="QST4588" s="151"/>
      <c r="QSU4588" s="151"/>
      <c r="QSV4588" s="151"/>
      <c r="QSW4588" s="151"/>
      <c r="QSX4588" s="151"/>
      <c r="QSY4588" s="151"/>
      <c r="QSZ4588" s="151"/>
      <c r="QTA4588" s="151"/>
      <c r="QTB4588" s="151"/>
      <c r="QTC4588" s="151"/>
      <c r="QTD4588" s="151"/>
      <c r="QTE4588" s="151"/>
      <c r="QTF4588" s="151"/>
      <c r="QTG4588" s="151"/>
      <c r="QTH4588" s="151"/>
      <c r="QTI4588" s="151"/>
      <c r="QTJ4588" s="151"/>
      <c r="QTK4588" s="151"/>
      <c r="QTL4588" s="151"/>
      <c r="QTM4588" s="151"/>
      <c r="QTN4588" s="151"/>
      <c r="QTO4588" s="151"/>
      <c r="QTP4588" s="151"/>
      <c r="QTQ4588" s="151"/>
      <c r="QTR4588" s="151"/>
      <c r="QTS4588" s="151"/>
      <c r="QTT4588" s="151"/>
      <c r="QTU4588" s="151"/>
      <c r="QTV4588" s="151"/>
      <c r="QTW4588" s="151"/>
      <c r="QTX4588" s="151"/>
      <c r="QTY4588" s="151"/>
      <c r="QTZ4588" s="151"/>
      <c r="QUA4588" s="151"/>
      <c r="QUB4588" s="151"/>
      <c r="QUC4588" s="151"/>
      <c r="QUD4588" s="151"/>
      <c r="QUE4588" s="151"/>
      <c r="QUF4588" s="151"/>
      <c r="QUG4588" s="151"/>
      <c r="QUH4588" s="151"/>
      <c r="QUI4588" s="151"/>
      <c r="QUJ4588" s="151"/>
      <c r="QUK4588" s="151"/>
      <c r="QUL4588" s="151"/>
      <c r="QUM4588" s="151"/>
      <c r="QUN4588" s="151"/>
      <c r="QUO4588" s="151"/>
      <c r="QUP4588" s="151"/>
      <c r="QUQ4588" s="151"/>
      <c r="QUR4588" s="151"/>
      <c r="QUS4588" s="151"/>
      <c r="QUT4588" s="151"/>
      <c r="QUU4588" s="151"/>
      <c r="QUV4588" s="151"/>
      <c r="QUW4588" s="151"/>
      <c r="QUX4588" s="151"/>
      <c r="QUY4588" s="151"/>
      <c r="QUZ4588" s="151"/>
      <c r="QVA4588" s="151"/>
      <c r="QVB4588" s="151"/>
      <c r="QVC4588" s="151"/>
      <c r="QVD4588" s="151"/>
      <c r="QVE4588" s="151"/>
      <c r="QVF4588" s="151"/>
      <c r="QVG4588" s="151"/>
      <c r="QVH4588" s="151"/>
      <c r="QVI4588" s="151"/>
      <c r="QVJ4588" s="151"/>
      <c r="QVK4588" s="151"/>
      <c r="QVL4588" s="151"/>
      <c r="QVM4588" s="151"/>
      <c r="QVN4588" s="151"/>
      <c r="QVO4588" s="151"/>
      <c r="QVP4588" s="151"/>
      <c r="QVQ4588" s="151"/>
      <c r="QVR4588" s="151"/>
      <c r="QVS4588" s="151"/>
      <c r="QVT4588" s="151"/>
      <c r="QVU4588" s="151"/>
      <c r="QVV4588" s="151"/>
      <c r="QVW4588" s="151"/>
      <c r="QVX4588" s="151"/>
      <c r="QVY4588" s="151"/>
      <c r="QVZ4588" s="151"/>
      <c r="QWA4588" s="151"/>
      <c r="QWB4588" s="151"/>
      <c r="QWC4588" s="151"/>
      <c r="QWD4588" s="151"/>
      <c r="QWE4588" s="151"/>
      <c r="QWF4588" s="151"/>
      <c r="QWG4588" s="151"/>
      <c r="QWH4588" s="151"/>
      <c r="QWI4588" s="151"/>
      <c r="QWJ4588" s="151"/>
      <c r="QWK4588" s="151"/>
      <c r="QWL4588" s="151"/>
      <c r="QWM4588" s="151"/>
      <c r="QWN4588" s="151"/>
      <c r="QWO4588" s="151"/>
      <c r="QWP4588" s="151"/>
      <c r="QWQ4588" s="151"/>
      <c r="QWR4588" s="151"/>
      <c r="QWS4588" s="151"/>
      <c r="QWT4588" s="151"/>
      <c r="QWU4588" s="151"/>
      <c r="QWV4588" s="151"/>
      <c r="QWW4588" s="151"/>
      <c r="QWX4588" s="151"/>
      <c r="QWY4588" s="151"/>
      <c r="QWZ4588" s="151"/>
      <c r="QXA4588" s="151"/>
      <c r="QXB4588" s="151"/>
      <c r="QXC4588" s="151"/>
      <c r="QXD4588" s="151"/>
      <c r="QXE4588" s="151"/>
      <c r="QXF4588" s="151"/>
      <c r="QXG4588" s="151"/>
      <c r="QXH4588" s="151"/>
      <c r="QXI4588" s="151"/>
      <c r="QXJ4588" s="151"/>
      <c r="QXK4588" s="151"/>
      <c r="QXL4588" s="151"/>
      <c r="QXM4588" s="151"/>
      <c r="QXN4588" s="151"/>
      <c r="QXO4588" s="151"/>
      <c r="QXP4588" s="151"/>
      <c r="QXQ4588" s="151"/>
      <c r="QXR4588" s="151"/>
      <c r="QXS4588" s="151"/>
      <c r="QXT4588" s="151"/>
      <c r="QXU4588" s="151"/>
      <c r="QXV4588" s="151"/>
      <c r="QXW4588" s="151"/>
      <c r="QXX4588" s="151"/>
      <c r="QXY4588" s="151"/>
      <c r="QXZ4588" s="151"/>
      <c r="QYA4588" s="151"/>
      <c r="QYB4588" s="151"/>
      <c r="QYC4588" s="151"/>
      <c r="QYD4588" s="151"/>
      <c r="QYE4588" s="151"/>
      <c r="QYF4588" s="151"/>
      <c r="QYG4588" s="151"/>
      <c r="QYH4588" s="151"/>
      <c r="QYI4588" s="151"/>
      <c r="QYJ4588" s="151"/>
      <c r="QYK4588" s="151"/>
      <c r="QYL4588" s="151"/>
      <c r="QYM4588" s="151"/>
      <c r="QYN4588" s="151"/>
      <c r="QYO4588" s="151"/>
      <c r="QYP4588" s="151"/>
      <c r="QYQ4588" s="151"/>
      <c r="QYR4588" s="151"/>
      <c r="QYS4588" s="151"/>
      <c r="QYT4588" s="151"/>
      <c r="QYU4588" s="151"/>
      <c r="QYV4588" s="151"/>
      <c r="QYW4588" s="151"/>
      <c r="QYX4588" s="151"/>
      <c r="QYY4588" s="151"/>
      <c r="QYZ4588" s="151"/>
      <c r="QZA4588" s="151"/>
      <c r="QZB4588" s="151"/>
      <c r="QZC4588" s="151"/>
      <c r="QZD4588" s="151"/>
      <c r="QZE4588" s="151"/>
      <c r="QZF4588" s="151"/>
      <c r="QZG4588" s="151"/>
      <c r="QZH4588" s="151"/>
      <c r="QZI4588" s="151"/>
      <c r="QZJ4588" s="151"/>
      <c r="QZK4588" s="151"/>
      <c r="QZL4588" s="151"/>
      <c r="QZM4588" s="151"/>
      <c r="QZN4588" s="151"/>
      <c r="QZO4588" s="151"/>
      <c r="QZP4588" s="151"/>
      <c r="QZQ4588" s="151"/>
      <c r="QZR4588" s="151"/>
      <c r="QZS4588" s="151"/>
      <c r="QZT4588" s="151"/>
      <c r="QZU4588" s="151"/>
      <c r="QZV4588" s="151"/>
      <c r="QZW4588" s="151"/>
      <c r="QZX4588" s="151"/>
      <c r="QZY4588" s="151"/>
      <c r="QZZ4588" s="151"/>
      <c r="RAA4588" s="151"/>
      <c r="RAB4588" s="151"/>
      <c r="RAC4588" s="151"/>
      <c r="RAD4588" s="151"/>
      <c r="RAE4588" s="151"/>
      <c r="RAF4588" s="151"/>
      <c r="RAG4588" s="151"/>
      <c r="RAH4588" s="151"/>
      <c r="RAI4588" s="151"/>
      <c r="RAJ4588" s="151"/>
      <c r="RAK4588" s="151"/>
      <c r="RAL4588" s="151"/>
      <c r="RAM4588" s="151"/>
      <c r="RAN4588" s="151"/>
      <c r="RAO4588" s="151"/>
      <c r="RAP4588" s="151"/>
      <c r="RAQ4588" s="151"/>
      <c r="RAR4588" s="151"/>
      <c r="RAS4588" s="151"/>
      <c r="RAT4588" s="151"/>
      <c r="RAU4588" s="151"/>
      <c r="RAV4588" s="151"/>
      <c r="RAW4588" s="151"/>
      <c r="RAX4588" s="151"/>
      <c r="RAY4588" s="151"/>
      <c r="RAZ4588" s="151"/>
      <c r="RBA4588" s="151"/>
      <c r="RBB4588" s="151"/>
      <c r="RBC4588" s="151"/>
      <c r="RBD4588" s="151"/>
      <c r="RBE4588" s="151"/>
      <c r="RBF4588" s="151"/>
      <c r="RBG4588" s="151"/>
      <c r="RBH4588" s="151"/>
      <c r="RBI4588" s="151"/>
      <c r="RBJ4588" s="151"/>
      <c r="RBK4588" s="151"/>
      <c r="RBL4588" s="151"/>
      <c r="RBM4588" s="151"/>
      <c r="RBN4588" s="151"/>
      <c r="RBO4588" s="151"/>
      <c r="RBP4588" s="151"/>
      <c r="RBQ4588" s="151"/>
      <c r="RBR4588" s="151"/>
      <c r="RBS4588" s="151"/>
      <c r="RBT4588" s="151"/>
      <c r="RBU4588" s="151"/>
      <c r="RBV4588" s="151"/>
      <c r="RBW4588" s="151"/>
      <c r="RBX4588" s="151"/>
      <c r="RBY4588" s="151"/>
      <c r="RBZ4588" s="151"/>
      <c r="RCA4588" s="151"/>
      <c r="RCB4588" s="151"/>
      <c r="RCC4588" s="151"/>
      <c r="RCD4588" s="151"/>
      <c r="RCE4588" s="151"/>
      <c r="RCF4588" s="151"/>
      <c r="RCG4588" s="151"/>
      <c r="RCH4588" s="151"/>
      <c r="RCI4588" s="151"/>
      <c r="RCJ4588" s="151"/>
      <c r="RCK4588" s="151"/>
      <c r="RCL4588" s="151"/>
      <c r="RCM4588" s="151"/>
      <c r="RCN4588" s="151"/>
      <c r="RCO4588" s="151"/>
      <c r="RCP4588" s="151"/>
      <c r="RCQ4588" s="151"/>
      <c r="RCR4588" s="151"/>
      <c r="RCS4588" s="151"/>
      <c r="RCT4588" s="151"/>
      <c r="RCU4588" s="151"/>
      <c r="RCV4588" s="151"/>
      <c r="RCW4588" s="151"/>
      <c r="RCX4588" s="151"/>
      <c r="RCY4588" s="151"/>
      <c r="RCZ4588" s="151"/>
      <c r="RDA4588" s="151"/>
      <c r="RDB4588" s="151"/>
      <c r="RDC4588" s="151"/>
      <c r="RDD4588" s="151"/>
      <c r="RDE4588" s="151"/>
      <c r="RDF4588" s="151"/>
      <c r="RDG4588" s="151"/>
      <c r="RDH4588" s="151"/>
      <c r="RDI4588" s="151"/>
      <c r="RDJ4588" s="151"/>
      <c r="RDK4588" s="151"/>
      <c r="RDL4588" s="151"/>
      <c r="RDM4588" s="151"/>
      <c r="RDN4588" s="151"/>
      <c r="RDO4588" s="151"/>
      <c r="RDP4588" s="151"/>
      <c r="RDQ4588" s="151"/>
      <c r="RDR4588" s="151"/>
      <c r="RDS4588" s="151"/>
      <c r="RDT4588" s="151"/>
      <c r="RDU4588" s="151"/>
      <c r="RDV4588" s="151"/>
      <c r="RDW4588" s="151"/>
      <c r="RDX4588" s="151"/>
      <c r="RDY4588" s="151"/>
      <c r="RDZ4588" s="151"/>
      <c r="REA4588" s="151"/>
      <c r="REB4588" s="151"/>
      <c r="REC4588" s="151"/>
      <c r="RED4588" s="151"/>
      <c r="REE4588" s="151"/>
      <c r="REF4588" s="151"/>
      <c r="REG4588" s="151"/>
      <c r="REH4588" s="151"/>
      <c r="REI4588" s="151"/>
      <c r="REJ4588" s="151"/>
      <c r="REK4588" s="151"/>
      <c r="REL4588" s="151"/>
      <c r="REM4588" s="151"/>
      <c r="REN4588" s="151"/>
      <c r="REO4588" s="151"/>
      <c r="REP4588" s="151"/>
      <c r="REQ4588" s="151"/>
      <c r="RER4588" s="151"/>
      <c r="RES4588" s="151"/>
      <c r="RET4588" s="151"/>
      <c r="REU4588" s="151"/>
      <c r="REV4588" s="151"/>
      <c r="REW4588" s="151"/>
      <c r="REX4588" s="151"/>
      <c r="REY4588" s="151"/>
      <c r="REZ4588" s="151"/>
      <c r="RFA4588" s="151"/>
      <c r="RFB4588" s="151"/>
      <c r="RFC4588" s="151"/>
      <c r="RFD4588" s="151"/>
      <c r="RFE4588" s="151"/>
      <c r="RFF4588" s="151"/>
      <c r="RFG4588" s="151"/>
      <c r="RFH4588" s="151"/>
      <c r="RFI4588" s="151"/>
      <c r="RFJ4588" s="151"/>
      <c r="RFK4588" s="151"/>
      <c r="RFL4588" s="151"/>
      <c r="RFM4588" s="151"/>
      <c r="RFN4588" s="151"/>
      <c r="RFO4588" s="151"/>
      <c r="RFP4588" s="151"/>
      <c r="RFQ4588" s="151"/>
      <c r="RFR4588" s="151"/>
      <c r="RFS4588" s="151"/>
      <c r="RFT4588" s="151"/>
      <c r="RFU4588" s="151"/>
      <c r="RFV4588" s="151"/>
      <c r="RFW4588" s="151"/>
      <c r="RFX4588" s="151"/>
      <c r="RFY4588" s="151"/>
      <c r="RFZ4588" s="151"/>
      <c r="RGA4588" s="151"/>
      <c r="RGB4588" s="151"/>
      <c r="RGC4588" s="151"/>
      <c r="RGD4588" s="151"/>
      <c r="RGE4588" s="151"/>
      <c r="RGF4588" s="151"/>
      <c r="RGG4588" s="151"/>
      <c r="RGH4588" s="151"/>
      <c r="RGI4588" s="151"/>
      <c r="RGJ4588" s="151"/>
      <c r="RGK4588" s="151"/>
      <c r="RGL4588" s="151"/>
      <c r="RGM4588" s="151"/>
      <c r="RGN4588" s="151"/>
      <c r="RGO4588" s="151"/>
      <c r="RGP4588" s="151"/>
      <c r="RGQ4588" s="151"/>
      <c r="RGR4588" s="151"/>
      <c r="RGS4588" s="151"/>
      <c r="RGT4588" s="151"/>
      <c r="RGU4588" s="151"/>
      <c r="RGV4588" s="151"/>
      <c r="RGW4588" s="151"/>
      <c r="RGX4588" s="151"/>
      <c r="RGY4588" s="151"/>
      <c r="RGZ4588" s="151"/>
      <c r="RHA4588" s="151"/>
      <c r="RHB4588" s="151"/>
      <c r="RHC4588" s="151"/>
      <c r="RHD4588" s="151"/>
      <c r="RHE4588" s="151"/>
      <c r="RHF4588" s="151"/>
      <c r="RHG4588" s="151"/>
      <c r="RHH4588" s="151"/>
      <c r="RHI4588" s="151"/>
      <c r="RHJ4588" s="151"/>
      <c r="RHK4588" s="151"/>
      <c r="RHL4588" s="151"/>
      <c r="RHM4588" s="151"/>
      <c r="RHN4588" s="151"/>
      <c r="RHO4588" s="151"/>
      <c r="RHP4588" s="151"/>
      <c r="RHQ4588" s="151"/>
      <c r="RHR4588" s="151"/>
      <c r="RHS4588" s="151"/>
      <c r="RHT4588" s="151"/>
      <c r="RHU4588" s="151"/>
      <c r="RHV4588" s="151"/>
      <c r="RHW4588" s="151"/>
      <c r="RHX4588" s="151"/>
      <c r="RHY4588" s="151"/>
      <c r="RHZ4588" s="151"/>
      <c r="RIA4588" s="151"/>
      <c r="RIB4588" s="151"/>
      <c r="RIC4588" s="151"/>
      <c r="RID4588" s="151"/>
      <c r="RIE4588" s="151"/>
      <c r="RIF4588" s="151"/>
      <c r="RIG4588" s="151"/>
      <c r="RIH4588" s="151"/>
      <c r="RII4588" s="151"/>
      <c r="RIJ4588" s="151"/>
      <c r="RIK4588" s="151"/>
      <c r="RIL4588" s="151"/>
      <c r="RIM4588" s="151"/>
      <c r="RIN4588" s="151"/>
      <c r="RIO4588" s="151"/>
      <c r="RIP4588" s="151"/>
      <c r="RIQ4588" s="151"/>
      <c r="RIR4588" s="151"/>
      <c r="RIS4588" s="151"/>
      <c r="RIT4588" s="151"/>
      <c r="RIU4588" s="151"/>
      <c r="RIV4588" s="151"/>
      <c r="RIW4588" s="151"/>
      <c r="RIX4588" s="151"/>
      <c r="RIY4588" s="151"/>
      <c r="RIZ4588" s="151"/>
      <c r="RJA4588" s="151"/>
      <c r="RJB4588" s="151"/>
      <c r="RJC4588" s="151"/>
      <c r="RJD4588" s="151"/>
      <c r="RJE4588" s="151"/>
      <c r="RJF4588" s="151"/>
      <c r="RJG4588" s="151"/>
      <c r="RJH4588" s="151"/>
      <c r="RJI4588" s="151"/>
      <c r="RJJ4588" s="151"/>
      <c r="RJK4588" s="151"/>
      <c r="RJL4588" s="151"/>
      <c r="RJM4588" s="151"/>
      <c r="RJN4588" s="151"/>
      <c r="RJO4588" s="151"/>
      <c r="RJP4588" s="151"/>
      <c r="RJQ4588" s="151"/>
      <c r="RJR4588" s="151"/>
      <c r="RJS4588" s="151"/>
      <c r="RJT4588" s="151"/>
      <c r="RJU4588" s="151"/>
      <c r="RJV4588" s="151"/>
      <c r="RJW4588" s="151"/>
      <c r="RJX4588" s="151"/>
      <c r="RJY4588" s="151"/>
      <c r="RJZ4588" s="151"/>
      <c r="RKA4588" s="151"/>
      <c r="RKB4588" s="151"/>
      <c r="RKC4588" s="151"/>
      <c r="RKD4588" s="151"/>
      <c r="RKE4588" s="151"/>
      <c r="RKF4588" s="151"/>
      <c r="RKG4588" s="151"/>
      <c r="RKH4588" s="151"/>
      <c r="RKI4588" s="151"/>
      <c r="RKJ4588" s="151"/>
      <c r="RKK4588" s="151"/>
      <c r="RKL4588" s="151"/>
      <c r="RKM4588" s="151"/>
      <c r="RKN4588" s="151"/>
      <c r="RKO4588" s="151"/>
      <c r="RKP4588" s="151"/>
      <c r="RKQ4588" s="151"/>
      <c r="RKR4588" s="151"/>
      <c r="RKS4588" s="151"/>
      <c r="RKT4588" s="151"/>
      <c r="RKU4588" s="151"/>
      <c r="RKV4588" s="151"/>
      <c r="RKW4588" s="151"/>
      <c r="RKX4588" s="151"/>
      <c r="RKY4588" s="151"/>
      <c r="RKZ4588" s="151"/>
      <c r="RLA4588" s="151"/>
      <c r="RLB4588" s="151"/>
      <c r="RLC4588" s="151"/>
      <c r="RLD4588" s="151"/>
      <c r="RLE4588" s="151"/>
      <c r="RLF4588" s="151"/>
      <c r="RLG4588" s="151"/>
      <c r="RLH4588" s="151"/>
      <c r="RLI4588" s="151"/>
      <c r="RLJ4588" s="151"/>
      <c r="RLK4588" s="151"/>
      <c r="RLL4588" s="151"/>
      <c r="RLM4588" s="151"/>
      <c r="RLN4588" s="151"/>
      <c r="RLO4588" s="151"/>
      <c r="RLP4588" s="151"/>
      <c r="RLQ4588" s="151"/>
      <c r="RLR4588" s="151"/>
      <c r="RLS4588" s="151"/>
      <c r="RLT4588" s="151"/>
      <c r="RLU4588" s="151"/>
      <c r="RLV4588" s="151"/>
      <c r="RLW4588" s="151"/>
      <c r="RLX4588" s="151"/>
      <c r="RLY4588" s="151"/>
      <c r="RLZ4588" s="151"/>
      <c r="RMA4588" s="151"/>
      <c r="RMB4588" s="151"/>
      <c r="RMC4588" s="151"/>
      <c r="RMD4588" s="151"/>
      <c r="RME4588" s="151"/>
      <c r="RMF4588" s="151"/>
      <c r="RMG4588" s="151"/>
      <c r="RMH4588" s="151"/>
      <c r="RMI4588" s="151"/>
      <c r="RMJ4588" s="151"/>
      <c r="RMK4588" s="151"/>
      <c r="RML4588" s="151"/>
      <c r="RMM4588" s="151"/>
      <c r="RMN4588" s="151"/>
      <c r="RMO4588" s="151"/>
      <c r="RMP4588" s="151"/>
      <c r="RMQ4588" s="151"/>
      <c r="RMR4588" s="151"/>
      <c r="RMS4588" s="151"/>
      <c r="RMT4588" s="151"/>
      <c r="RMU4588" s="151"/>
      <c r="RMV4588" s="151"/>
      <c r="RMW4588" s="151"/>
      <c r="RMX4588" s="151"/>
      <c r="RMY4588" s="151"/>
      <c r="RMZ4588" s="151"/>
      <c r="RNA4588" s="151"/>
      <c r="RNB4588" s="151"/>
      <c r="RNC4588" s="151"/>
      <c r="RND4588" s="151"/>
      <c r="RNE4588" s="151"/>
      <c r="RNF4588" s="151"/>
      <c r="RNG4588" s="151"/>
      <c r="RNH4588" s="151"/>
      <c r="RNI4588" s="151"/>
      <c r="RNJ4588" s="151"/>
      <c r="RNK4588" s="151"/>
      <c r="RNL4588" s="151"/>
      <c r="RNM4588" s="151"/>
      <c r="RNN4588" s="151"/>
      <c r="RNO4588" s="151"/>
      <c r="RNP4588" s="151"/>
      <c r="RNQ4588" s="151"/>
      <c r="RNR4588" s="151"/>
      <c r="RNS4588" s="151"/>
      <c r="RNT4588" s="151"/>
      <c r="RNU4588" s="151"/>
      <c r="RNV4588" s="151"/>
      <c r="RNW4588" s="151"/>
      <c r="RNX4588" s="151"/>
      <c r="RNY4588" s="151"/>
      <c r="RNZ4588" s="151"/>
      <c r="ROA4588" s="151"/>
      <c r="ROB4588" s="151"/>
      <c r="ROC4588" s="151"/>
      <c r="ROD4588" s="151"/>
      <c r="ROE4588" s="151"/>
      <c r="ROF4588" s="151"/>
      <c r="ROG4588" s="151"/>
      <c r="ROH4588" s="151"/>
      <c r="ROI4588" s="151"/>
      <c r="ROJ4588" s="151"/>
      <c r="ROK4588" s="151"/>
      <c r="ROL4588" s="151"/>
      <c r="ROM4588" s="151"/>
      <c r="RON4588" s="151"/>
      <c r="ROO4588" s="151"/>
      <c r="ROP4588" s="151"/>
      <c r="ROQ4588" s="151"/>
      <c r="ROR4588" s="151"/>
      <c r="ROS4588" s="151"/>
      <c r="ROT4588" s="151"/>
      <c r="ROU4588" s="151"/>
      <c r="ROV4588" s="151"/>
      <c r="ROW4588" s="151"/>
      <c r="ROX4588" s="151"/>
      <c r="ROY4588" s="151"/>
      <c r="ROZ4588" s="151"/>
      <c r="RPA4588" s="151"/>
      <c r="RPB4588" s="151"/>
      <c r="RPC4588" s="151"/>
      <c r="RPD4588" s="151"/>
      <c r="RPE4588" s="151"/>
      <c r="RPF4588" s="151"/>
      <c r="RPG4588" s="151"/>
      <c r="RPH4588" s="151"/>
      <c r="RPI4588" s="151"/>
      <c r="RPJ4588" s="151"/>
      <c r="RPK4588" s="151"/>
      <c r="RPL4588" s="151"/>
      <c r="RPM4588" s="151"/>
      <c r="RPN4588" s="151"/>
      <c r="RPO4588" s="151"/>
      <c r="RPP4588" s="151"/>
      <c r="RPQ4588" s="151"/>
      <c r="RPR4588" s="151"/>
      <c r="RPS4588" s="151"/>
      <c r="RPT4588" s="151"/>
      <c r="RPU4588" s="151"/>
      <c r="RPV4588" s="151"/>
      <c r="RPW4588" s="151"/>
      <c r="RPX4588" s="151"/>
      <c r="RPY4588" s="151"/>
      <c r="RPZ4588" s="151"/>
      <c r="RQA4588" s="151"/>
      <c r="RQB4588" s="151"/>
      <c r="RQC4588" s="151"/>
      <c r="RQD4588" s="151"/>
      <c r="RQE4588" s="151"/>
      <c r="RQF4588" s="151"/>
      <c r="RQG4588" s="151"/>
      <c r="RQH4588" s="151"/>
      <c r="RQI4588" s="151"/>
      <c r="RQJ4588" s="151"/>
      <c r="RQK4588" s="151"/>
      <c r="RQL4588" s="151"/>
      <c r="RQM4588" s="151"/>
      <c r="RQN4588" s="151"/>
      <c r="RQO4588" s="151"/>
      <c r="RQP4588" s="151"/>
      <c r="RQQ4588" s="151"/>
      <c r="RQR4588" s="151"/>
      <c r="RQS4588" s="151"/>
      <c r="RQT4588" s="151"/>
      <c r="RQU4588" s="151"/>
      <c r="RQV4588" s="151"/>
      <c r="RQW4588" s="151"/>
      <c r="RQX4588" s="151"/>
      <c r="RQY4588" s="151"/>
      <c r="RQZ4588" s="151"/>
      <c r="RRA4588" s="151"/>
      <c r="RRB4588" s="151"/>
      <c r="RRC4588" s="151"/>
      <c r="RRD4588" s="151"/>
      <c r="RRE4588" s="151"/>
      <c r="RRF4588" s="151"/>
      <c r="RRG4588" s="151"/>
      <c r="RRH4588" s="151"/>
      <c r="RRI4588" s="151"/>
      <c r="RRJ4588" s="151"/>
      <c r="RRK4588" s="151"/>
      <c r="RRL4588" s="151"/>
      <c r="RRM4588" s="151"/>
      <c r="RRN4588" s="151"/>
      <c r="RRO4588" s="151"/>
      <c r="RRP4588" s="151"/>
      <c r="RRQ4588" s="151"/>
      <c r="RRR4588" s="151"/>
      <c r="RRS4588" s="151"/>
      <c r="RRT4588" s="151"/>
      <c r="RRU4588" s="151"/>
      <c r="RRV4588" s="151"/>
      <c r="RRW4588" s="151"/>
      <c r="RRX4588" s="151"/>
      <c r="RRY4588" s="151"/>
      <c r="RRZ4588" s="151"/>
      <c r="RSA4588" s="151"/>
      <c r="RSB4588" s="151"/>
      <c r="RSC4588" s="151"/>
      <c r="RSD4588" s="151"/>
      <c r="RSE4588" s="151"/>
      <c r="RSF4588" s="151"/>
      <c r="RSG4588" s="151"/>
      <c r="RSH4588" s="151"/>
      <c r="RSI4588" s="151"/>
      <c r="RSJ4588" s="151"/>
      <c r="RSK4588" s="151"/>
      <c r="RSL4588" s="151"/>
      <c r="RSM4588" s="151"/>
      <c r="RSN4588" s="151"/>
      <c r="RSO4588" s="151"/>
      <c r="RSP4588" s="151"/>
      <c r="RSQ4588" s="151"/>
      <c r="RSR4588" s="151"/>
      <c r="RSS4588" s="151"/>
      <c r="RST4588" s="151"/>
      <c r="RSU4588" s="151"/>
      <c r="RSV4588" s="151"/>
      <c r="RSW4588" s="151"/>
      <c r="RSX4588" s="151"/>
      <c r="RSY4588" s="151"/>
      <c r="RSZ4588" s="151"/>
      <c r="RTA4588" s="151"/>
      <c r="RTB4588" s="151"/>
      <c r="RTC4588" s="151"/>
      <c r="RTD4588" s="151"/>
      <c r="RTE4588" s="151"/>
      <c r="RTF4588" s="151"/>
      <c r="RTG4588" s="151"/>
      <c r="RTH4588" s="151"/>
      <c r="RTI4588" s="151"/>
      <c r="RTJ4588" s="151"/>
      <c r="RTK4588" s="151"/>
      <c r="RTL4588" s="151"/>
      <c r="RTM4588" s="151"/>
      <c r="RTN4588" s="151"/>
      <c r="RTO4588" s="151"/>
      <c r="RTP4588" s="151"/>
      <c r="RTQ4588" s="151"/>
      <c r="RTR4588" s="151"/>
      <c r="RTS4588" s="151"/>
      <c r="RTT4588" s="151"/>
      <c r="RTU4588" s="151"/>
      <c r="RTV4588" s="151"/>
      <c r="RTW4588" s="151"/>
      <c r="RTX4588" s="151"/>
      <c r="RTY4588" s="151"/>
      <c r="RTZ4588" s="151"/>
      <c r="RUA4588" s="151"/>
      <c r="RUB4588" s="151"/>
      <c r="RUC4588" s="151"/>
      <c r="RUD4588" s="151"/>
      <c r="RUE4588" s="151"/>
      <c r="RUF4588" s="151"/>
      <c r="RUG4588" s="151"/>
      <c r="RUH4588" s="151"/>
      <c r="RUI4588" s="151"/>
      <c r="RUJ4588" s="151"/>
      <c r="RUK4588" s="151"/>
      <c r="RUL4588" s="151"/>
      <c r="RUM4588" s="151"/>
      <c r="RUN4588" s="151"/>
      <c r="RUO4588" s="151"/>
      <c r="RUP4588" s="151"/>
      <c r="RUQ4588" s="151"/>
      <c r="RUR4588" s="151"/>
      <c r="RUS4588" s="151"/>
      <c r="RUT4588" s="151"/>
      <c r="RUU4588" s="151"/>
      <c r="RUV4588" s="151"/>
      <c r="RUW4588" s="151"/>
      <c r="RUX4588" s="151"/>
      <c r="RUY4588" s="151"/>
      <c r="RUZ4588" s="151"/>
      <c r="RVA4588" s="151"/>
      <c r="RVB4588" s="151"/>
      <c r="RVC4588" s="151"/>
      <c r="RVD4588" s="151"/>
      <c r="RVE4588" s="151"/>
      <c r="RVF4588" s="151"/>
      <c r="RVG4588" s="151"/>
      <c r="RVH4588" s="151"/>
      <c r="RVI4588" s="151"/>
      <c r="RVJ4588" s="151"/>
      <c r="RVK4588" s="151"/>
      <c r="RVL4588" s="151"/>
      <c r="RVM4588" s="151"/>
      <c r="RVN4588" s="151"/>
      <c r="RVO4588" s="151"/>
      <c r="RVP4588" s="151"/>
      <c r="RVQ4588" s="151"/>
      <c r="RVR4588" s="151"/>
      <c r="RVS4588" s="151"/>
      <c r="RVT4588" s="151"/>
      <c r="RVU4588" s="151"/>
      <c r="RVV4588" s="151"/>
      <c r="RVW4588" s="151"/>
      <c r="RVX4588" s="151"/>
      <c r="RVY4588" s="151"/>
      <c r="RVZ4588" s="151"/>
      <c r="RWA4588" s="151"/>
      <c r="RWB4588" s="151"/>
      <c r="RWC4588" s="151"/>
      <c r="RWD4588" s="151"/>
      <c r="RWE4588" s="151"/>
      <c r="RWF4588" s="151"/>
      <c r="RWG4588" s="151"/>
      <c r="RWH4588" s="151"/>
      <c r="RWI4588" s="151"/>
      <c r="RWJ4588" s="151"/>
      <c r="RWK4588" s="151"/>
      <c r="RWL4588" s="151"/>
      <c r="RWM4588" s="151"/>
      <c r="RWN4588" s="151"/>
      <c r="RWO4588" s="151"/>
      <c r="RWP4588" s="151"/>
      <c r="RWQ4588" s="151"/>
      <c r="RWR4588" s="151"/>
      <c r="RWS4588" s="151"/>
      <c r="RWT4588" s="151"/>
      <c r="RWU4588" s="151"/>
      <c r="RWV4588" s="151"/>
      <c r="RWW4588" s="151"/>
      <c r="RWX4588" s="151"/>
      <c r="RWY4588" s="151"/>
      <c r="RWZ4588" s="151"/>
      <c r="RXA4588" s="151"/>
      <c r="RXB4588" s="151"/>
      <c r="RXC4588" s="151"/>
      <c r="RXD4588" s="151"/>
      <c r="RXE4588" s="151"/>
      <c r="RXF4588" s="151"/>
      <c r="RXG4588" s="151"/>
      <c r="RXH4588" s="151"/>
      <c r="RXI4588" s="151"/>
      <c r="RXJ4588" s="151"/>
      <c r="RXK4588" s="151"/>
      <c r="RXL4588" s="151"/>
      <c r="RXM4588" s="151"/>
      <c r="RXN4588" s="151"/>
      <c r="RXO4588" s="151"/>
      <c r="RXP4588" s="151"/>
      <c r="RXQ4588" s="151"/>
      <c r="RXR4588" s="151"/>
      <c r="RXS4588" s="151"/>
      <c r="RXT4588" s="151"/>
      <c r="RXU4588" s="151"/>
      <c r="RXV4588" s="151"/>
      <c r="RXW4588" s="151"/>
      <c r="RXX4588" s="151"/>
      <c r="RXY4588" s="151"/>
      <c r="RXZ4588" s="151"/>
      <c r="RYA4588" s="151"/>
      <c r="RYB4588" s="151"/>
      <c r="RYC4588" s="151"/>
      <c r="RYD4588" s="151"/>
      <c r="RYE4588" s="151"/>
      <c r="RYF4588" s="151"/>
      <c r="RYG4588" s="151"/>
      <c r="RYH4588" s="151"/>
      <c r="RYI4588" s="151"/>
      <c r="RYJ4588" s="151"/>
      <c r="RYK4588" s="151"/>
      <c r="RYL4588" s="151"/>
      <c r="RYM4588" s="151"/>
      <c r="RYN4588" s="151"/>
      <c r="RYO4588" s="151"/>
      <c r="RYP4588" s="151"/>
      <c r="RYQ4588" s="151"/>
      <c r="RYR4588" s="151"/>
      <c r="RYS4588" s="151"/>
      <c r="RYT4588" s="151"/>
      <c r="RYU4588" s="151"/>
      <c r="RYV4588" s="151"/>
      <c r="RYW4588" s="151"/>
      <c r="RYX4588" s="151"/>
      <c r="RYY4588" s="151"/>
      <c r="RYZ4588" s="151"/>
      <c r="RZA4588" s="151"/>
      <c r="RZB4588" s="151"/>
      <c r="RZC4588" s="151"/>
      <c r="RZD4588" s="151"/>
      <c r="RZE4588" s="151"/>
      <c r="RZF4588" s="151"/>
      <c r="RZG4588" s="151"/>
      <c r="RZH4588" s="151"/>
      <c r="RZI4588" s="151"/>
      <c r="RZJ4588" s="151"/>
      <c r="RZK4588" s="151"/>
      <c r="RZL4588" s="151"/>
      <c r="RZM4588" s="151"/>
      <c r="RZN4588" s="151"/>
      <c r="RZO4588" s="151"/>
      <c r="RZP4588" s="151"/>
      <c r="RZQ4588" s="151"/>
      <c r="RZR4588" s="151"/>
      <c r="RZS4588" s="151"/>
      <c r="RZT4588" s="151"/>
      <c r="RZU4588" s="151"/>
      <c r="RZV4588" s="151"/>
      <c r="RZW4588" s="151"/>
      <c r="RZX4588" s="151"/>
      <c r="RZY4588" s="151"/>
      <c r="RZZ4588" s="151"/>
      <c r="SAA4588" s="151"/>
      <c r="SAB4588" s="151"/>
      <c r="SAC4588" s="151"/>
      <c r="SAD4588" s="151"/>
      <c r="SAE4588" s="151"/>
      <c r="SAF4588" s="151"/>
      <c r="SAG4588" s="151"/>
      <c r="SAH4588" s="151"/>
      <c r="SAI4588" s="151"/>
      <c r="SAJ4588" s="151"/>
      <c r="SAK4588" s="151"/>
      <c r="SAL4588" s="151"/>
      <c r="SAM4588" s="151"/>
      <c r="SAN4588" s="151"/>
      <c r="SAO4588" s="151"/>
      <c r="SAP4588" s="151"/>
      <c r="SAQ4588" s="151"/>
      <c r="SAR4588" s="151"/>
      <c r="SAS4588" s="151"/>
      <c r="SAT4588" s="151"/>
      <c r="SAU4588" s="151"/>
      <c r="SAV4588" s="151"/>
      <c r="SAW4588" s="151"/>
      <c r="SAX4588" s="151"/>
      <c r="SAY4588" s="151"/>
      <c r="SAZ4588" s="151"/>
      <c r="SBA4588" s="151"/>
      <c r="SBB4588" s="151"/>
      <c r="SBC4588" s="151"/>
      <c r="SBD4588" s="151"/>
      <c r="SBE4588" s="151"/>
      <c r="SBF4588" s="151"/>
      <c r="SBG4588" s="151"/>
      <c r="SBH4588" s="151"/>
      <c r="SBI4588" s="151"/>
      <c r="SBJ4588" s="151"/>
      <c r="SBK4588" s="151"/>
      <c r="SBL4588" s="151"/>
      <c r="SBM4588" s="151"/>
      <c r="SBN4588" s="151"/>
      <c r="SBO4588" s="151"/>
      <c r="SBP4588" s="151"/>
      <c r="SBQ4588" s="151"/>
      <c r="SBR4588" s="151"/>
      <c r="SBS4588" s="151"/>
      <c r="SBT4588" s="151"/>
      <c r="SBU4588" s="151"/>
      <c r="SBV4588" s="151"/>
      <c r="SBW4588" s="151"/>
      <c r="SBX4588" s="151"/>
      <c r="SBY4588" s="151"/>
      <c r="SBZ4588" s="151"/>
      <c r="SCA4588" s="151"/>
      <c r="SCB4588" s="151"/>
      <c r="SCC4588" s="151"/>
      <c r="SCD4588" s="151"/>
      <c r="SCE4588" s="151"/>
      <c r="SCF4588" s="151"/>
      <c r="SCG4588" s="151"/>
      <c r="SCH4588" s="151"/>
      <c r="SCI4588" s="151"/>
      <c r="SCJ4588" s="151"/>
      <c r="SCK4588" s="151"/>
      <c r="SCL4588" s="151"/>
      <c r="SCM4588" s="151"/>
      <c r="SCN4588" s="151"/>
      <c r="SCO4588" s="151"/>
      <c r="SCP4588" s="151"/>
      <c r="SCQ4588" s="151"/>
      <c r="SCR4588" s="151"/>
      <c r="SCS4588" s="151"/>
      <c r="SCT4588" s="151"/>
      <c r="SCU4588" s="151"/>
      <c r="SCV4588" s="151"/>
      <c r="SCW4588" s="151"/>
      <c r="SCX4588" s="151"/>
      <c r="SCY4588" s="151"/>
      <c r="SCZ4588" s="151"/>
      <c r="SDA4588" s="151"/>
      <c r="SDB4588" s="151"/>
      <c r="SDC4588" s="151"/>
      <c r="SDD4588" s="151"/>
      <c r="SDE4588" s="151"/>
      <c r="SDF4588" s="151"/>
      <c r="SDG4588" s="151"/>
      <c r="SDH4588" s="151"/>
      <c r="SDI4588" s="151"/>
      <c r="SDJ4588" s="151"/>
      <c r="SDK4588" s="151"/>
      <c r="SDL4588" s="151"/>
      <c r="SDM4588" s="151"/>
      <c r="SDN4588" s="151"/>
      <c r="SDO4588" s="151"/>
      <c r="SDP4588" s="151"/>
      <c r="SDQ4588" s="151"/>
      <c r="SDR4588" s="151"/>
      <c r="SDS4588" s="151"/>
      <c r="SDT4588" s="151"/>
      <c r="SDU4588" s="151"/>
      <c r="SDV4588" s="151"/>
      <c r="SDW4588" s="151"/>
      <c r="SDX4588" s="151"/>
      <c r="SDY4588" s="151"/>
      <c r="SDZ4588" s="151"/>
      <c r="SEA4588" s="151"/>
      <c r="SEB4588" s="151"/>
      <c r="SEC4588" s="151"/>
      <c r="SED4588" s="151"/>
      <c r="SEE4588" s="151"/>
      <c r="SEF4588" s="151"/>
      <c r="SEG4588" s="151"/>
      <c r="SEH4588" s="151"/>
      <c r="SEI4588" s="151"/>
      <c r="SEJ4588" s="151"/>
      <c r="SEK4588" s="151"/>
      <c r="SEL4588" s="151"/>
      <c r="SEM4588" s="151"/>
      <c r="SEN4588" s="151"/>
      <c r="SEO4588" s="151"/>
      <c r="SEP4588" s="151"/>
      <c r="SEQ4588" s="151"/>
      <c r="SER4588" s="151"/>
      <c r="SES4588" s="151"/>
      <c r="SET4588" s="151"/>
      <c r="SEU4588" s="151"/>
      <c r="SEV4588" s="151"/>
      <c r="SEW4588" s="151"/>
      <c r="SEX4588" s="151"/>
      <c r="SEY4588" s="151"/>
      <c r="SEZ4588" s="151"/>
      <c r="SFA4588" s="151"/>
      <c r="SFB4588" s="151"/>
      <c r="SFC4588" s="151"/>
      <c r="SFD4588" s="151"/>
      <c r="SFE4588" s="151"/>
      <c r="SFF4588" s="151"/>
      <c r="SFG4588" s="151"/>
      <c r="SFH4588" s="151"/>
      <c r="SFI4588" s="151"/>
      <c r="SFJ4588" s="151"/>
      <c r="SFK4588" s="151"/>
      <c r="SFL4588" s="151"/>
      <c r="SFM4588" s="151"/>
      <c r="SFN4588" s="151"/>
      <c r="SFO4588" s="151"/>
      <c r="SFP4588" s="151"/>
      <c r="SFQ4588" s="151"/>
      <c r="SFR4588" s="151"/>
      <c r="SFS4588" s="151"/>
      <c r="SFT4588" s="151"/>
      <c r="SFU4588" s="151"/>
      <c r="SFV4588" s="151"/>
      <c r="SFW4588" s="151"/>
      <c r="SFX4588" s="151"/>
      <c r="SFY4588" s="151"/>
      <c r="SFZ4588" s="151"/>
      <c r="SGA4588" s="151"/>
      <c r="SGB4588" s="151"/>
      <c r="SGC4588" s="151"/>
      <c r="SGD4588" s="151"/>
      <c r="SGE4588" s="151"/>
      <c r="SGF4588" s="151"/>
      <c r="SGG4588" s="151"/>
      <c r="SGH4588" s="151"/>
      <c r="SGI4588" s="151"/>
      <c r="SGJ4588" s="151"/>
      <c r="SGK4588" s="151"/>
      <c r="SGL4588" s="151"/>
      <c r="SGM4588" s="151"/>
      <c r="SGN4588" s="151"/>
      <c r="SGO4588" s="151"/>
      <c r="SGP4588" s="151"/>
      <c r="SGQ4588" s="151"/>
      <c r="SGR4588" s="151"/>
      <c r="SGS4588" s="151"/>
      <c r="SGT4588" s="151"/>
      <c r="SGU4588" s="151"/>
      <c r="SGV4588" s="151"/>
      <c r="SGW4588" s="151"/>
      <c r="SGX4588" s="151"/>
      <c r="SGY4588" s="151"/>
      <c r="SGZ4588" s="151"/>
      <c r="SHA4588" s="151"/>
      <c r="SHB4588" s="151"/>
      <c r="SHC4588" s="151"/>
      <c r="SHD4588" s="151"/>
      <c r="SHE4588" s="151"/>
      <c r="SHF4588" s="151"/>
      <c r="SHG4588" s="151"/>
      <c r="SHH4588" s="151"/>
      <c r="SHI4588" s="151"/>
      <c r="SHJ4588" s="151"/>
      <c r="SHK4588" s="151"/>
      <c r="SHL4588" s="151"/>
      <c r="SHM4588" s="151"/>
      <c r="SHN4588" s="151"/>
      <c r="SHO4588" s="151"/>
      <c r="SHP4588" s="151"/>
      <c r="SHQ4588" s="151"/>
      <c r="SHR4588" s="151"/>
      <c r="SHS4588" s="151"/>
      <c r="SHT4588" s="151"/>
      <c r="SHU4588" s="151"/>
      <c r="SHV4588" s="151"/>
      <c r="SHW4588" s="151"/>
      <c r="SHX4588" s="151"/>
      <c r="SHY4588" s="151"/>
      <c r="SHZ4588" s="151"/>
      <c r="SIA4588" s="151"/>
      <c r="SIB4588" s="151"/>
      <c r="SIC4588" s="151"/>
      <c r="SID4588" s="151"/>
      <c r="SIE4588" s="151"/>
      <c r="SIF4588" s="151"/>
      <c r="SIG4588" s="151"/>
      <c r="SIH4588" s="151"/>
      <c r="SII4588" s="151"/>
      <c r="SIJ4588" s="151"/>
      <c r="SIK4588" s="151"/>
      <c r="SIL4588" s="151"/>
      <c r="SIM4588" s="151"/>
      <c r="SIN4588" s="151"/>
      <c r="SIO4588" s="151"/>
      <c r="SIP4588" s="151"/>
      <c r="SIQ4588" s="151"/>
      <c r="SIR4588" s="151"/>
      <c r="SIS4588" s="151"/>
      <c r="SIT4588" s="151"/>
      <c r="SIU4588" s="151"/>
      <c r="SIV4588" s="151"/>
      <c r="SIW4588" s="151"/>
      <c r="SIX4588" s="151"/>
      <c r="SIY4588" s="151"/>
      <c r="SIZ4588" s="151"/>
      <c r="SJA4588" s="151"/>
      <c r="SJB4588" s="151"/>
      <c r="SJC4588" s="151"/>
      <c r="SJD4588" s="151"/>
      <c r="SJE4588" s="151"/>
      <c r="SJF4588" s="151"/>
      <c r="SJG4588" s="151"/>
      <c r="SJH4588" s="151"/>
      <c r="SJI4588" s="151"/>
      <c r="SJJ4588" s="151"/>
      <c r="SJK4588" s="151"/>
      <c r="SJL4588" s="151"/>
      <c r="SJM4588" s="151"/>
      <c r="SJN4588" s="151"/>
      <c r="SJO4588" s="151"/>
      <c r="SJP4588" s="151"/>
      <c r="SJQ4588" s="151"/>
      <c r="SJR4588" s="151"/>
      <c r="SJS4588" s="151"/>
      <c r="SJT4588" s="151"/>
      <c r="SJU4588" s="151"/>
      <c r="SJV4588" s="151"/>
      <c r="SJW4588" s="151"/>
      <c r="SJX4588" s="151"/>
      <c r="SJY4588" s="151"/>
      <c r="SJZ4588" s="151"/>
      <c r="SKA4588" s="151"/>
      <c r="SKB4588" s="151"/>
      <c r="SKC4588" s="151"/>
      <c r="SKD4588" s="151"/>
      <c r="SKE4588" s="151"/>
      <c r="SKF4588" s="151"/>
      <c r="SKG4588" s="151"/>
      <c r="SKH4588" s="151"/>
      <c r="SKI4588" s="151"/>
      <c r="SKJ4588" s="151"/>
      <c r="SKK4588" s="151"/>
      <c r="SKL4588" s="151"/>
      <c r="SKM4588" s="151"/>
      <c r="SKN4588" s="151"/>
      <c r="SKO4588" s="151"/>
      <c r="SKP4588" s="151"/>
      <c r="SKQ4588" s="151"/>
      <c r="SKR4588" s="151"/>
      <c r="SKS4588" s="151"/>
      <c r="SKT4588" s="151"/>
      <c r="SKU4588" s="151"/>
      <c r="SKV4588" s="151"/>
      <c r="SKW4588" s="151"/>
      <c r="SKX4588" s="151"/>
      <c r="SKY4588" s="151"/>
      <c r="SKZ4588" s="151"/>
      <c r="SLA4588" s="151"/>
      <c r="SLB4588" s="151"/>
      <c r="SLC4588" s="151"/>
      <c r="SLD4588" s="151"/>
      <c r="SLE4588" s="151"/>
      <c r="SLF4588" s="151"/>
      <c r="SLG4588" s="151"/>
      <c r="SLH4588" s="151"/>
      <c r="SLI4588" s="151"/>
      <c r="SLJ4588" s="151"/>
      <c r="SLK4588" s="151"/>
      <c r="SLL4588" s="151"/>
      <c r="SLM4588" s="151"/>
      <c r="SLN4588" s="151"/>
      <c r="SLO4588" s="151"/>
      <c r="SLP4588" s="151"/>
      <c r="SLQ4588" s="151"/>
      <c r="SLR4588" s="151"/>
      <c r="SLS4588" s="151"/>
      <c r="SLT4588" s="151"/>
      <c r="SLU4588" s="151"/>
      <c r="SLV4588" s="151"/>
      <c r="SLW4588" s="151"/>
      <c r="SLX4588" s="151"/>
      <c r="SLY4588" s="151"/>
      <c r="SLZ4588" s="151"/>
      <c r="SMA4588" s="151"/>
      <c r="SMB4588" s="151"/>
      <c r="SMC4588" s="151"/>
      <c r="SMD4588" s="151"/>
      <c r="SME4588" s="151"/>
      <c r="SMF4588" s="151"/>
      <c r="SMG4588" s="151"/>
      <c r="SMH4588" s="151"/>
      <c r="SMI4588" s="151"/>
      <c r="SMJ4588" s="151"/>
      <c r="SMK4588" s="151"/>
      <c r="SML4588" s="151"/>
      <c r="SMM4588" s="151"/>
      <c r="SMN4588" s="151"/>
      <c r="SMO4588" s="151"/>
      <c r="SMP4588" s="151"/>
      <c r="SMQ4588" s="151"/>
      <c r="SMR4588" s="151"/>
      <c r="SMS4588" s="151"/>
      <c r="SMT4588" s="151"/>
      <c r="SMU4588" s="151"/>
      <c r="SMV4588" s="151"/>
      <c r="SMW4588" s="151"/>
      <c r="SMX4588" s="151"/>
      <c r="SMY4588" s="151"/>
      <c r="SMZ4588" s="151"/>
      <c r="SNA4588" s="151"/>
      <c r="SNB4588" s="151"/>
      <c r="SNC4588" s="151"/>
      <c r="SND4588" s="151"/>
      <c r="SNE4588" s="151"/>
      <c r="SNF4588" s="151"/>
      <c r="SNG4588" s="151"/>
      <c r="SNH4588" s="151"/>
      <c r="SNI4588" s="151"/>
      <c r="SNJ4588" s="151"/>
      <c r="SNK4588" s="151"/>
      <c r="SNL4588" s="151"/>
      <c r="SNM4588" s="151"/>
      <c r="SNN4588" s="151"/>
      <c r="SNO4588" s="151"/>
      <c r="SNP4588" s="151"/>
      <c r="SNQ4588" s="151"/>
      <c r="SNR4588" s="151"/>
      <c r="SNS4588" s="151"/>
      <c r="SNT4588" s="151"/>
      <c r="SNU4588" s="151"/>
      <c r="SNV4588" s="151"/>
      <c r="SNW4588" s="151"/>
      <c r="SNX4588" s="151"/>
      <c r="SNY4588" s="151"/>
      <c r="SNZ4588" s="151"/>
      <c r="SOA4588" s="151"/>
      <c r="SOB4588" s="151"/>
      <c r="SOC4588" s="151"/>
      <c r="SOD4588" s="151"/>
      <c r="SOE4588" s="151"/>
      <c r="SOF4588" s="151"/>
      <c r="SOG4588" s="151"/>
      <c r="SOH4588" s="151"/>
      <c r="SOI4588" s="151"/>
      <c r="SOJ4588" s="151"/>
      <c r="SOK4588" s="151"/>
      <c r="SOL4588" s="151"/>
      <c r="SOM4588" s="151"/>
      <c r="SON4588" s="151"/>
      <c r="SOO4588" s="151"/>
      <c r="SOP4588" s="151"/>
      <c r="SOQ4588" s="151"/>
      <c r="SOR4588" s="151"/>
      <c r="SOS4588" s="151"/>
      <c r="SOT4588" s="151"/>
      <c r="SOU4588" s="151"/>
      <c r="SOV4588" s="151"/>
      <c r="SOW4588" s="151"/>
      <c r="SOX4588" s="151"/>
      <c r="SOY4588" s="151"/>
      <c r="SOZ4588" s="151"/>
      <c r="SPA4588" s="151"/>
      <c r="SPB4588" s="151"/>
      <c r="SPC4588" s="151"/>
      <c r="SPD4588" s="151"/>
      <c r="SPE4588" s="151"/>
      <c r="SPF4588" s="151"/>
      <c r="SPG4588" s="151"/>
      <c r="SPH4588" s="151"/>
      <c r="SPI4588" s="151"/>
      <c r="SPJ4588" s="151"/>
      <c r="SPK4588" s="151"/>
      <c r="SPL4588" s="151"/>
      <c r="SPM4588" s="151"/>
      <c r="SPN4588" s="151"/>
      <c r="SPO4588" s="151"/>
      <c r="SPP4588" s="151"/>
      <c r="SPQ4588" s="151"/>
      <c r="SPR4588" s="151"/>
      <c r="SPS4588" s="151"/>
      <c r="SPT4588" s="151"/>
      <c r="SPU4588" s="151"/>
      <c r="SPV4588" s="151"/>
      <c r="SPW4588" s="151"/>
      <c r="SPX4588" s="151"/>
      <c r="SPY4588" s="151"/>
      <c r="SPZ4588" s="151"/>
      <c r="SQA4588" s="151"/>
      <c r="SQB4588" s="151"/>
      <c r="SQC4588" s="151"/>
      <c r="SQD4588" s="151"/>
      <c r="SQE4588" s="151"/>
      <c r="SQF4588" s="151"/>
      <c r="SQG4588" s="151"/>
      <c r="SQH4588" s="151"/>
      <c r="SQI4588" s="151"/>
      <c r="SQJ4588" s="151"/>
      <c r="SQK4588" s="151"/>
      <c r="SQL4588" s="151"/>
      <c r="SQM4588" s="151"/>
      <c r="SQN4588" s="151"/>
      <c r="SQO4588" s="151"/>
      <c r="SQP4588" s="151"/>
      <c r="SQQ4588" s="151"/>
      <c r="SQR4588" s="151"/>
      <c r="SQS4588" s="151"/>
      <c r="SQT4588" s="151"/>
      <c r="SQU4588" s="151"/>
      <c r="SQV4588" s="151"/>
      <c r="SQW4588" s="151"/>
      <c r="SQX4588" s="151"/>
      <c r="SQY4588" s="151"/>
      <c r="SQZ4588" s="151"/>
      <c r="SRA4588" s="151"/>
      <c r="SRB4588" s="151"/>
      <c r="SRC4588" s="151"/>
      <c r="SRD4588" s="151"/>
      <c r="SRE4588" s="151"/>
      <c r="SRF4588" s="151"/>
      <c r="SRG4588" s="151"/>
      <c r="SRH4588" s="151"/>
      <c r="SRI4588" s="151"/>
      <c r="SRJ4588" s="151"/>
      <c r="SRK4588" s="151"/>
      <c r="SRL4588" s="151"/>
      <c r="SRM4588" s="151"/>
      <c r="SRN4588" s="151"/>
      <c r="SRO4588" s="151"/>
      <c r="SRP4588" s="151"/>
      <c r="SRQ4588" s="151"/>
      <c r="SRR4588" s="151"/>
      <c r="SRS4588" s="151"/>
      <c r="SRT4588" s="151"/>
      <c r="SRU4588" s="151"/>
      <c r="SRV4588" s="151"/>
      <c r="SRW4588" s="151"/>
      <c r="SRX4588" s="151"/>
      <c r="SRY4588" s="151"/>
      <c r="SRZ4588" s="151"/>
      <c r="SSA4588" s="151"/>
      <c r="SSB4588" s="151"/>
      <c r="SSC4588" s="151"/>
      <c r="SSD4588" s="151"/>
      <c r="SSE4588" s="151"/>
      <c r="SSF4588" s="151"/>
      <c r="SSG4588" s="151"/>
      <c r="SSH4588" s="151"/>
      <c r="SSI4588" s="151"/>
      <c r="SSJ4588" s="151"/>
      <c r="SSK4588" s="151"/>
      <c r="SSL4588" s="151"/>
      <c r="SSM4588" s="151"/>
      <c r="SSN4588" s="151"/>
      <c r="SSO4588" s="151"/>
      <c r="SSP4588" s="151"/>
      <c r="SSQ4588" s="151"/>
      <c r="SSR4588" s="151"/>
      <c r="SSS4588" s="151"/>
      <c r="SST4588" s="151"/>
      <c r="SSU4588" s="151"/>
      <c r="SSV4588" s="151"/>
      <c r="SSW4588" s="151"/>
      <c r="SSX4588" s="151"/>
      <c r="SSY4588" s="151"/>
      <c r="SSZ4588" s="151"/>
      <c r="STA4588" s="151"/>
      <c r="STB4588" s="151"/>
      <c r="STC4588" s="151"/>
      <c r="STD4588" s="151"/>
      <c r="STE4588" s="151"/>
      <c r="STF4588" s="151"/>
      <c r="STG4588" s="151"/>
      <c r="STH4588" s="151"/>
      <c r="STI4588" s="151"/>
      <c r="STJ4588" s="151"/>
      <c r="STK4588" s="151"/>
      <c r="STL4588" s="151"/>
      <c r="STM4588" s="151"/>
      <c r="STN4588" s="151"/>
      <c r="STO4588" s="151"/>
      <c r="STP4588" s="151"/>
      <c r="STQ4588" s="151"/>
      <c r="STR4588" s="151"/>
      <c r="STS4588" s="151"/>
      <c r="STT4588" s="151"/>
      <c r="STU4588" s="151"/>
      <c r="STV4588" s="151"/>
      <c r="STW4588" s="151"/>
      <c r="STX4588" s="151"/>
      <c r="STY4588" s="151"/>
      <c r="STZ4588" s="151"/>
      <c r="SUA4588" s="151"/>
      <c r="SUB4588" s="151"/>
      <c r="SUC4588" s="151"/>
      <c r="SUD4588" s="151"/>
      <c r="SUE4588" s="151"/>
      <c r="SUF4588" s="151"/>
      <c r="SUG4588" s="151"/>
      <c r="SUH4588" s="151"/>
      <c r="SUI4588" s="151"/>
      <c r="SUJ4588" s="151"/>
      <c r="SUK4588" s="151"/>
      <c r="SUL4588" s="151"/>
      <c r="SUM4588" s="151"/>
      <c r="SUN4588" s="151"/>
      <c r="SUO4588" s="151"/>
      <c r="SUP4588" s="151"/>
      <c r="SUQ4588" s="151"/>
      <c r="SUR4588" s="151"/>
      <c r="SUS4588" s="151"/>
      <c r="SUT4588" s="151"/>
      <c r="SUU4588" s="151"/>
      <c r="SUV4588" s="151"/>
      <c r="SUW4588" s="151"/>
      <c r="SUX4588" s="151"/>
      <c r="SUY4588" s="151"/>
      <c r="SUZ4588" s="151"/>
      <c r="SVA4588" s="151"/>
      <c r="SVB4588" s="151"/>
      <c r="SVC4588" s="151"/>
      <c r="SVD4588" s="151"/>
      <c r="SVE4588" s="151"/>
      <c r="SVF4588" s="151"/>
      <c r="SVG4588" s="151"/>
      <c r="SVH4588" s="151"/>
      <c r="SVI4588" s="151"/>
      <c r="SVJ4588" s="151"/>
      <c r="SVK4588" s="151"/>
      <c r="SVL4588" s="151"/>
      <c r="SVM4588" s="151"/>
      <c r="SVN4588" s="151"/>
      <c r="SVO4588" s="151"/>
      <c r="SVP4588" s="151"/>
      <c r="SVQ4588" s="151"/>
      <c r="SVR4588" s="151"/>
      <c r="SVS4588" s="151"/>
      <c r="SVT4588" s="151"/>
      <c r="SVU4588" s="151"/>
      <c r="SVV4588" s="151"/>
      <c r="SVW4588" s="151"/>
      <c r="SVX4588" s="151"/>
      <c r="SVY4588" s="151"/>
      <c r="SVZ4588" s="151"/>
      <c r="SWA4588" s="151"/>
      <c r="SWB4588" s="151"/>
      <c r="SWC4588" s="151"/>
      <c r="SWD4588" s="151"/>
      <c r="SWE4588" s="151"/>
      <c r="SWF4588" s="151"/>
      <c r="SWG4588" s="151"/>
      <c r="SWH4588" s="151"/>
      <c r="SWI4588" s="151"/>
      <c r="SWJ4588" s="151"/>
      <c r="SWK4588" s="151"/>
      <c r="SWL4588" s="151"/>
      <c r="SWM4588" s="151"/>
      <c r="SWN4588" s="151"/>
      <c r="SWO4588" s="151"/>
      <c r="SWP4588" s="151"/>
      <c r="SWQ4588" s="151"/>
      <c r="SWR4588" s="151"/>
      <c r="SWS4588" s="151"/>
      <c r="SWT4588" s="151"/>
      <c r="SWU4588" s="151"/>
      <c r="SWV4588" s="151"/>
      <c r="SWW4588" s="151"/>
      <c r="SWX4588" s="151"/>
      <c r="SWY4588" s="151"/>
      <c r="SWZ4588" s="151"/>
      <c r="SXA4588" s="151"/>
      <c r="SXB4588" s="151"/>
      <c r="SXC4588" s="151"/>
      <c r="SXD4588" s="151"/>
      <c r="SXE4588" s="151"/>
      <c r="SXF4588" s="151"/>
      <c r="SXG4588" s="151"/>
      <c r="SXH4588" s="151"/>
      <c r="SXI4588" s="151"/>
      <c r="SXJ4588" s="151"/>
      <c r="SXK4588" s="151"/>
      <c r="SXL4588" s="151"/>
      <c r="SXM4588" s="151"/>
      <c r="SXN4588" s="151"/>
      <c r="SXO4588" s="151"/>
      <c r="SXP4588" s="151"/>
      <c r="SXQ4588" s="151"/>
      <c r="SXR4588" s="151"/>
      <c r="SXS4588" s="151"/>
      <c r="SXT4588" s="151"/>
      <c r="SXU4588" s="151"/>
      <c r="SXV4588" s="151"/>
      <c r="SXW4588" s="151"/>
      <c r="SXX4588" s="151"/>
      <c r="SXY4588" s="151"/>
      <c r="SXZ4588" s="151"/>
      <c r="SYA4588" s="151"/>
      <c r="SYB4588" s="151"/>
      <c r="SYC4588" s="151"/>
      <c r="SYD4588" s="151"/>
      <c r="SYE4588" s="151"/>
      <c r="SYF4588" s="151"/>
      <c r="SYG4588" s="151"/>
      <c r="SYH4588" s="151"/>
      <c r="SYI4588" s="151"/>
      <c r="SYJ4588" s="151"/>
      <c r="SYK4588" s="151"/>
      <c r="SYL4588" s="151"/>
      <c r="SYM4588" s="151"/>
      <c r="SYN4588" s="151"/>
      <c r="SYO4588" s="151"/>
      <c r="SYP4588" s="151"/>
      <c r="SYQ4588" s="151"/>
      <c r="SYR4588" s="151"/>
      <c r="SYS4588" s="151"/>
      <c r="SYT4588" s="151"/>
      <c r="SYU4588" s="151"/>
      <c r="SYV4588" s="151"/>
      <c r="SYW4588" s="151"/>
      <c r="SYX4588" s="151"/>
      <c r="SYY4588" s="151"/>
      <c r="SYZ4588" s="151"/>
      <c r="SZA4588" s="151"/>
      <c r="SZB4588" s="151"/>
      <c r="SZC4588" s="151"/>
      <c r="SZD4588" s="151"/>
      <c r="SZE4588" s="151"/>
      <c r="SZF4588" s="151"/>
      <c r="SZG4588" s="151"/>
      <c r="SZH4588" s="151"/>
      <c r="SZI4588" s="151"/>
      <c r="SZJ4588" s="151"/>
      <c r="SZK4588" s="151"/>
      <c r="SZL4588" s="151"/>
      <c r="SZM4588" s="151"/>
      <c r="SZN4588" s="151"/>
      <c r="SZO4588" s="151"/>
      <c r="SZP4588" s="151"/>
      <c r="SZQ4588" s="151"/>
      <c r="SZR4588" s="151"/>
      <c r="SZS4588" s="151"/>
      <c r="SZT4588" s="151"/>
      <c r="SZU4588" s="151"/>
      <c r="SZV4588" s="151"/>
      <c r="SZW4588" s="151"/>
      <c r="SZX4588" s="151"/>
      <c r="SZY4588" s="151"/>
      <c r="SZZ4588" s="151"/>
      <c r="TAA4588" s="151"/>
      <c r="TAB4588" s="151"/>
      <c r="TAC4588" s="151"/>
      <c r="TAD4588" s="151"/>
      <c r="TAE4588" s="151"/>
      <c r="TAF4588" s="151"/>
      <c r="TAG4588" s="151"/>
      <c r="TAH4588" s="151"/>
      <c r="TAI4588" s="151"/>
      <c r="TAJ4588" s="151"/>
      <c r="TAK4588" s="151"/>
      <c r="TAL4588" s="151"/>
      <c r="TAM4588" s="151"/>
      <c r="TAN4588" s="151"/>
      <c r="TAO4588" s="151"/>
      <c r="TAP4588" s="151"/>
      <c r="TAQ4588" s="151"/>
      <c r="TAR4588" s="151"/>
      <c r="TAS4588" s="151"/>
      <c r="TAT4588" s="151"/>
      <c r="TAU4588" s="151"/>
      <c r="TAV4588" s="151"/>
      <c r="TAW4588" s="151"/>
      <c r="TAX4588" s="151"/>
      <c r="TAY4588" s="151"/>
      <c r="TAZ4588" s="151"/>
      <c r="TBA4588" s="151"/>
      <c r="TBB4588" s="151"/>
      <c r="TBC4588" s="151"/>
      <c r="TBD4588" s="151"/>
      <c r="TBE4588" s="151"/>
      <c r="TBF4588" s="151"/>
      <c r="TBG4588" s="151"/>
      <c r="TBH4588" s="151"/>
      <c r="TBI4588" s="151"/>
      <c r="TBJ4588" s="151"/>
      <c r="TBK4588" s="151"/>
      <c r="TBL4588" s="151"/>
      <c r="TBM4588" s="151"/>
      <c r="TBN4588" s="151"/>
      <c r="TBO4588" s="151"/>
      <c r="TBP4588" s="151"/>
      <c r="TBQ4588" s="151"/>
      <c r="TBR4588" s="151"/>
      <c r="TBS4588" s="151"/>
      <c r="TBT4588" s="151"/>
      <c r="TBU4588" s="151"/>
      <c r="TBV4588" s="151"/>
      <c r="TBW4588" s="151"/>
      <c r="TBX4588" s="151"/>
      <c r="TBY4588" s="151"/>
      <c r="TBZ4588" s="151"/>
      <c r="TCA4588" s="151"/>
      <c r="TCB4588" s="151"/>
      <c r="TCC4588" s="151"/>
      <c r="TCD4588" s="151"/>
      <c r="TCE4588" s="151"/>
      <c r="TCF4588" s="151"/>
      <c r="TCG4588" s="151"/>
      <c r="TCH4588" s="151"/>
      <c r="TCI4588" s="151"/>
      <c r="TCJ4588" s="151"/>
      <c r="TCK4588" s="151"/>
      <c r="TCL4588" s="151"/>
      <c r="TCM4588" s="151"/>
      <c r="TCN4588" s="151"/>
      <c r="TCO4588" s="151"/>
      <c r="TCP4588" s="151"/>
      <c r="TCQ4588" s="151"/>
      <c r="TCR4588" s="151"/>
      <c r="TCS4588" s="151"/>
      <c r="TCT4588" s="151"/>
      <c r="TCU4588" s="151"/>
      <c r="TCV4588" s="151"/>
      <c r="TCW4588" s="151"/>
      <c r="TCX4588" s="151"/>
      <c r="TCY4588" s="151"/>
      <c r="TCZ4588" s="151"/>
      <c r="TDA4588" s="151"/>
      <c r="TDB4588" s="151"/>
      <c r="TDC4588" s="151"/>
      <c r="TDD4588" s="151"/>
      <c r="TDE4588" s="151"/>
      <c r="TDF4588" s="151"/>
      <c r="TDG4588" s="151"/>
      <c r="TDH4588" s="151"/>
      <c r="TDI4588" s="151"/>
      <c r="TDJ4588" s="151"/>
      <c r="TDK4588" s="151"/>
      <c r="TDL4588" s="151"/>
      <c r="TDM4588" s="151"/>
      <c r="TDN4588" s="151"/>
      <c r="TDO4588" s="151"/>
      <c r="TDP4588" s="151"/>
      <c r="TDQ4588" s="151"/>
      <c r="TDR4588" s="151"/>
      <c r="TDS4588" s="151"/>
      <c r="TDT4588" s="151"/>
      <c r="TDU4588" s="151"/>
      <c r="TDV4588" s="151"/>
      <c r="TDW4588" s="151"/>
      <c r="TDX4588" s="151"/>
      <c r="TDY4588" s="151"/>
      <c r="TDZ4588" s="151"/>
      <c r="TEA4588" s="151"/>
      <c r="TEB4588" s="151"/>
      <c r="TEC4588" s="151"/>
      <c r="TED4588" s="151"/>
      <c r="TEE4588" s="151"/>
      <c r="TEF4588" s="151"/>
      <c r="TEG4588" s="151"/>
      <c r="TEH4588" s="151"/>
      <c r="TEI4588" s="151"/>
      <c r="TEJ4588" s="151"/>
      <c r="TEK4588" s="151"/>
      <c r="TEL4588" s="151"/>
      <c r="TEM4588" s="151"/>
      <c r="TEN4588" s="151"/>
      <c r="TEO4588" s="151"/>
      <c r="TEP4588" s="151"/>
      <c r="TEQ4588" s="151"/>
      <c r="TER4588" s="151"/>
      <c r="TES4588" s="151"/>
      <c r="TET4588" s="151"/>
      <c r="TEU4588" s="151"/>
      <c r="TEV4588" s="151"/>
      <c r="TEW4588" s="151"/>
      <c r="TEX4588" s="151"/>
      <c r="TEY4588" s="151"/>
      <c r="TEZ4588" s="151"/>
      <c r="TFA4588" s="151"/>
      <c r="TFB4588" s="151"/>
      <c r="TFC4588" s="151"/>
      <c r="TFD4588" s="151"/>
      <c r="TFE4588" s="151"/>
      <c r="TFF4588" s="151"/>
      <c r="TFG4588" s="151"/>
      <c r="TFH4588" s="151"/>
      <c r="TFI4588" s="151"/>
      <c r="TFJ4588" s="151"/>
      <c r="TFK4588" s="151"/>
      <c r="TFL4588" s="151"/>
      <c r="TFM4588" s="151"/>
      <c r="TFN4588" s="151"/>
      <c r="TFO4588" s="151"/>
      <c r="TFP4588" s="151"/>
      <c r="TFQ4588" s="151"/>
      <c r="TFR4588" s="151"/>
      <c r="TFS4588" s="151"/>
      <c r="TFT4588" s="151"/>
      <c r="TFU4588" s="151"/>
      <c r="TFV4588" s="151"/>
      <c r="TFW4588" s="151"/>
      <c r="TFX4588" s="151"/>
      <c r="TFY4588" s="151"/>
      <c r="TFZ4588" s="151"/>
      <c r="TGA4588" s="151"/>
      <c r="TGB4588" s="151"/>
      <c r="TGC4588" s="151"/>
      <c r="TGD4588" s="151"/>
      <c r="TGE4588" s="151"/>
      <c r="TGF4588" s="151"/>
      <c r="TGG4588" s="151"/>
      <c r="TGH4588" s="151"/>
      <c r="TGI4588" s="151"/>
      <c r="TGJ4588" s="151"/>
      <c r="TGK4588" s="151"/>
      <c r="TGL4588" s="151"/>
      <c r="TGM4588" s="151"/>
      <c r="TGN4588" s="151"/>
      <c r="TGO4588" s="151"/>
      <c r="TGP4588" s="151"/>
      <c r="TGQ4588" s="151"/>
      <c r="TGR4588" s="151"/>
      <c r="TGS4588" s="151"/>
      <c r="TGT4588" s="151"/>
      <c r="TGU4588" s="151"/>
      <c r="TGV4588" s="151"/>
      <c r="TGW4588" s="151"/>
      <c r="TGX4588" s="151"/>
      <c r="TGY4588" s="151"/>
      <c r="TGZ4588" s="151"/>
      <c r="THA4588" s="151"/>
      <c r="THB4588" s="151"/>
      <c r="THC4588" s="151"/>
      <c r="THD4588" s="151"/>
      <c r="THE4588" s="151"/>
      <c r="THF4588" s="151"/>
      <c r="THG4588" s="151"/>
      <c r="THH4588" s="151"/>
      <c r="THI4588" s="151"/>
      <c r="THJ4588" s="151"/>
      <c r="THK4588" s="151"/>
      <c r="THL4588" s="151"/>
      <c r="THM4588" s="151"/>
      <c r="THN4588" s="151"/>
      <c r="THO4588" s="151"/>
      <c r="THP4588" s="151"/>
      <c r="THQ4588" s="151"/>
      <c r="THR4588" s="151"/>
      <c r="THS4588" s="151"/>
      <c r="THT4588" s="151"/>
      <c r="THU4588" s="151"/>
      <c r="THV4588" s="151"/>
      <c r="THW4588" s="151"/>
      <c r="THX4588" s="151"/>
      <c r="THY4588" s="151"/>
      <c r="THZ4588" s="151"/>
      <c r="TIA4588" s="151"/>
      <c r="TIB4588" s="151"/>
      <c r="TIC4588" s="151"/>
      <c r="TID4588" s="151"/>
      <c r="TIE4588" s="151"/>
      <c r="TIF4588" s="151"/>
      <c r="TIG4588" s="151"/>
      <c r="TIH4588" s="151"/>
      <c r="TII4588" s="151"/>
      <c r="TIJ4588" s="151"/>
      <c r="TIK4588" s="151"/>
      <c r="TIL4588" s="151"/>
      <c r="TIM4588" s="151"/>
      <c r="TIN4588" s="151"/>
      <c r="TIO4588" s="151"/>
      <c r="TIP4588" s="151"/>
      <c r="TIQ4588" s="151"/>
      <c r="TIR4588" s="151"/>
      <c r="TIS4588" s="151"/>
      <c r="TIT4588" s="151"/>
      <c r="TIU4588" s="151"/>
      <c r="TIV4588" s="151"/>
      <c r="TIW4588" s="151"/>
      <c r="TIX4588" s="151"/>
      <c r="TIY4588" s="151"/>
      <c r="TIZ4588" s="151"/>
      <c r="TJA4588" s="151"/>
      <c r="TJB4588" s="151"/>
      <c r="TJC4588" s="151"/>
      <c r="TJD4588" s="151"/>
      <c r="TJE4588" s="151"/>
      <c r="TJF4588" s="151"/>
      <c r="TJG4588" s="151"/>
      <c r="TJH4588" s="151"/>
      <c r="TJI4588" s="151"/>
      <c r="TJJ4588" s="151"/>
      <c r="TJK4588" s="151"/>
      <c r="TJL4588" s="151"/>
      <c r="TJM4588" s="151"/>
      <c r="TJN4588" s="151"/>
      <c r="TJO4588" s="151"/>
      <c r="TJP4588" s="151"/>
      <c r="TJQ4588" s="151"/>
      <c r="TJR4588" s="151"/>
      <c r="TJS4588" s="151"/>
      <c r="TJT4588" s="151"/>
      <c r="TJU4588" s="151"/>
      <c r="TJV4588" s="151"/>
      <c r="TJW4588" s="151"/>
      <c r="TJX4588" s="151"/>
      <c r="TJY4588" s="151"/>
      <c r="TJZ4588" s="151"/>
      <c r="TKA4588" s="151"/>
      <c r="TKB4588" s="151"/>
      <c r="TKC4588" s="151"/>
      <c r="TKD4588" s="151"/>
      <c r="TKE4588" s="151"/>
      <c r="TKF4588" s="151"/>
      <c r="TKG4588" s="151"/>
      <c r="TKH4588" s="151"/>
      <c r="TKI4588" s="151"/>
      <c r="TKJ4588" s="151"/>
      <c r="TKK4588" s="151"/>
      <c r="TKL4588" s="151"/>
      <c r="TKM4588" s="151"/>
      <c r="TKN4588" s="151"/>
      <c r="TKO4588" s="151"/>
      <c r="TKP4588" s="151"/>
      <c r="TKQ4588" s="151"/>
      <c r="TKR4588" s="151"/>
      <c r="TKS4588" s="151"/>
      <c r="TKT4588" s="151"/>
      <c r="TKU4588" s="151"/>
      <c r="TKV4588" s="151"/>
      <c r="TKW4588" s="151"/>
      <c r="TKX4588" s="151"/>
      <c r="TKY4588" s="151"/>
      <c r="TKZ4588" s="151"/>
      <c r="TLA4588" s="151"/>
      <c r="TLB4588" s="151"/>
      <c r="TLC4588" s="151"/>
      <c r="TLD4588" s="151"/>
      <c r="TLE4588" s="151"/>
      <c r="TLF4588" s="151"/>
      <c r="TLG4588" s="151"/>
      <c r="TLH4588" s="151"/>
      <c r="TLI4588" s="151"/>
      <c r="TLJ4588" s="151"/>
      <c r="TLK4588" s="151"/>
      <c r="TLL4588" s="151"/>
      <c r="TLM4588" s="151"/>
      <c r="TLN4588" s="151"/>
      <c r="TLO4588" s="151"/>
      <c r="TLP4588" s="151"/>
      <c r="TLQ4588" s="151"/>
      <c r="TLR4588" s="151"/>
      <c r="TLS4588" s="151"/>
      <c r="TLT4588" s="151"/>
      <c r="TLU4588" s="151"/>
      <c r="TLV4588" s="151"/>
      <c r="TLW4588" s="151"/>
      <c r="TLX4588" s="151"/>
      <c r="TLY4588" s="151"/>
      <c r="TLZ4588" s="151"/>
      <c r="TMA4588" s="151"/>
      <c r="TMB4588" s="151"/>
      <c r="TMC4588" s="151"/>
      <c r="TMD4588" s="151"/>
      <c r="TME4588" s="151"/>
      <c r="TMF4588" s="151"/>
      <c r="TMG4588" s="151"/>
      <c r="TMH4588" s="151"/>
      <c r="TMI4588" s="151"/>
      <c r="TMJ4588" s="151"/>
      <c r="TMK4588" s="151"/>
      <c r="TML4588" s="151"/>
      <c r="TMM4588" s="151"/>
      <c r="TMN4588" s="151"/>
      <c r="TMO4588" s="151"/>
      <c r="TMP4588" s="151"/>
      <c r="TMQ4588" s="151"/>
      <c r="TMR4588" s="151"/>
      <c r="TMS4588" s="151"/>
      <c r="TMT4588" s="151"/>
      <c r="TMU4588" s="151"/>
      <c r="TMV4588" s="151"/>
      <c r="TMW4588" s="151"/>
      <c r="TMX4588" s="151"/>
      <c r="TMY4588" s="151"/>
      <c r="TMZ4588" s="151"/>
      <c r="TNA4588" s="151"/>
      <c r="TNB4588" s="151"/>
      <c r="TNC4588" s="151"/>
      <c r="TND4588" s="151"/>
      <c r="TNE4588" s="151"/>
      <c r="TNF4588" s="151"/>
      <c r="TNG4588" s="151"/>
      <c r="TNH4588" s="151"/>
      <c r="TNI4588" s="151"/>
      <c r="TNJ4588" s="151"/>
      <c r="TNK4588" s="151"/>
      <c r="TNL4588" s="151"/>
      <c r="TNM4588" s="151"/>
      <c r="TNN4588" s="151"/>
      <c r="TNO4588" s="151"/>
      <c r="TNP4588" s="151"/>
      <c r="TNQ4588" s="151"/>
      <c r="TNR4588" s="151"/>
      <c r="TNS4588" s="151"/>
      <c r="TNT4588" s="151"/>
      <c r="TNU4588" s="151"/>
      <c r="TNV4588" s="151"/>
      <c r="TNW4588" s="151"/>
      <c r="TNX4588" s="151"/>
      <c r="TNY4588" s="151"/>
      <c r="TNZ4588" s="151"/>
      <c r="TOA4588" s="151"/>
      <c r="TOB4588" s="151"/>
      <c r="TOC4588" s="151"/>
      <c r="TOD4588" s="151"/>
      <c r="TOE4588" s="151"/>
      <c r="TOF4588" s="151"/>
      <c r="TOG4588" s="151"/>
      <c r="TOH4588" s="151"/>
      <c r="TOI4588" s="151"/>
      <c r="TOJ4588" s="151"/>
      <c r="TOK4588" s="151"/>
      <c r="TOL4588" s="151"/>
      <c r="TOM4588" s="151"/>
      <c r="TON4588" s="151"/>
      <c r="TOO4588" s="151"/>
      <c r="TOP4588" s="151"/>
      <c r="TOQ4588" s="151"/>
      <c r="TOR4588" s="151"/>
      <c r="TOS4588" s="151"/>
      <c r="TOT4588" s="151"/>
      <c r="TOU4588" s="151"/>
      <c r="TOV4588" s="151"/>
      <c r="TOW4588" s="151"/>
      <c r="TOX4588" s="151"/>
      <c r="TOY4588" s="151"/>
      <c r="TOZ4588" s="151"/>
      <c r="TPA4588" s="151"/>
      <c r="TPB4588" s="151"/>
      <c r="TPC4588" s="151"/>
      <c r="TPD4588" s="151"/>
      <c r="TPE4588" s="151"/>
      <c r="TPF4588" s="151"/>
      <c r="TPG4588" s="151"/>
      <c r="TPH4588" s="151"/>
      <c r="TPI4588" s="151"/>
      <c r="TPJ4588" s="151"/>
      <c r="TPK4588" s="151"/>
      <c r="TPL4588" s="151"/>
      <c r="TPM4588" s="151"/>
      <c r="TPN4588" s="151"/>
      <c r="TPO4588" s="151"/>
      <c r="TPP4588" s="151"/>
      <c r="TPQ4588" s="151"/>
      <c r="TPR4588" s="151"/>
      <c r="TPS4588" s="151"/>
      <c r="TPT4588" s="151"/>
      <c r="TPU4588" s="151"/>
      <c r="TPV4588" s="151"/>
      <c r="TPW4588" s="151"/>
      <c r="TPX4588" s="151"/>
      <c r="TPY4588" s="151"/>
      <c r="TPZ4588" s="151"/>
      <c r="TQA4588" s="151"/>
      <c r="TQB4588" s="151"/>
      <c r="TQC4588" s="151"/>
      <c r="TQD4588" s="151"/>
      <c r="TQE4588" s="151"/>
      <c r="TQF4588" s="151"/>
      <c r="TQG4588" s="151"/>
      <c r="TQH4588" s="151"/>
      <c r="TQI4588" s="151"/>
      <c r="TQJ4588" s="151"/>
      <c r="TQK4588" s="151"/>
      <c r="TQL4588" s="151"/>
      <c r="TQM4588" s="151"/>
      <c r="TQN4588" s="151"/>
      <c r="TQO4588" s="151"/>
      <c r="TQP4588" s="151"/>
      <c r="TQQ4588" s="151"/>
      <c r="TQR4588" s="151"/>
      <c r="TQS4588" s="151"/>
      <c r="TQT4588" s="151"/>
      <c r="TQU4588" s="151"/>
      <c r="TQV4588" s="151"/>
      <c r="TQW4588" s="151"/>
      <c r="TQX4588" s="151"/>
      <c r="TQY4588" s="151"/>
      <c r="TQZ4588" s="151"/>
      <c r="TRA4588" s="151"/>
      <c r="TRB4588" s="151"/>
      <c r="TRC4588" s="151"/>
      <c r="TRD4588" s="151"/>
      <c r="TRE4588" s="151"/>
      <c r="TRF4588" s="151"/>
      <c r="TRG4588" s="151"/>
      <c r="TRH4588" s="151"/>
      <c r="TRI4588" s="151"/>
      <c r="TRJ4588" s="151"/>
      <c r="TRK4588" s="151"/>
      <c r="TRL4588" s="151"/>
      <c r="TRM4588" s="151"/>
      <c r="TRN4588" s="151"/>
      <c r="TRO4588" s="151"/>
      <c r="TRP4588" s="151"/>
      <c r="TRQ4588" s="151"/>
      <c r="TRR4588" s="151"/>
      <c r="TRS4588" s="151"/>
      <c r="TRT4588" s="151"/>
      <c r="TRU4588" s="151"/>
      <c r="TRV4588" s="151"/>
      <c r="TRW4588" s="151"/>
      <c r="TRX4588" s="151"/>
      <c r="TRY4588" s="151"/>
      <c r="TRZ4588" s="151"/>
      <c r="TSA4588" s="151"/>
      <c r="TSB4588" s="151"/>
      <c r="TSC4588" s="151"/>
      <c r="TSD4588" s="151"/>
      <c r="TSE4588" s="151"/>
      <c r="TSF4588" s="151"/>
      <c r="TSG4588" s="151"/>
      <c r="TSH4588" s="151"/>
      <c r="TSI4588" s="151"/>
      <c r="TSJ4588" s="151"/>
      <c r="TSK4588" s="151"/>
      <c r="TSL4588" s="151"/>
      <c r="TSM4588" s="151"/>
      <c r="TSN4588" s="151"/>
      <c r="TSO4588" s="151"/>
      <c r="TSP4588" s="151"/>
      <c r="TSQ4588" s="151"/>
      <c r="TSR4588" s="151"/>
      <c r="TSS4588" s="151"/>
      <c r="TST4588" s="151"/>
      <c r="TSU4588" s="151"/>
      <c r="TSV4588" s="151"/>
      <c r="TSW4588" s="151"/>
      <c r="TSX4588" s="151"/>
      <c r="TSY4588" s="151"/>
      <c r="TSZ4588" s="151"/>
      <c r="TTA4588" s="151"/>
      <c r="TTB4588" s="151"/>
      <c r="TTC4588" s="151"/>
      <c r="TTD4588" s="151"/>
      <c r="TTE4588" s="151"/>
      <c r="TTF4588" s="151"/>
      <c r="TTG4588" s="151"/>
      <c r="TTH4588" s="151"/>
      <c r="TTI4588" s="151"/>
      <c r="TTJ4588" s="151"/>
      <c r="TTK4588" s="151"/>
      <c r="TTL4588" s="151"/>
      <c r="TTM4588" s="151"/>
      <c r="TTN4588" s="151"/>
      <c r="TTO4588" s="151"/>
      <c r="TTP4588" s="151"/>
      <c r="TTQ4588" s="151"/>
      <c r="TTR4588" s="151"/>
      <c r="TTS4588" s="151"/>
      <c r="TTT4588" s="151"/>
      <c r="TTU4588" s="151"/>
      <c r="TTV4588" s="151"/>
      <c r="TTW4588" s="151"/>
      <c r="TTX4588" s="151"/>
      <c r="TTY4588" s="151"/>
      <c r="TTZ4588" s="151"/>
      <c r="TUA4588" s="151"/>
      <c r="TUB4588" s="151"/>
      <c r="TUC4588" s="151"/>
      <c r="TUD4588" s="151"/>
      <c r="TUE4588" s="151"/>
      <c r="TUF4588" s="151"/>
      <c r="TUG4588" s="151"/>
      <c r="TUH4588" s="151"/>
      <c r="TUI4588" s="151"/>
      <c r="TUJ4588" s="151"/>
      <c r="TUK4588" s="151"/>
      <c r="TUL4588" s="151"/>
      <c r="TUM4588" s="151"/>
      <c r="TUN4588" s="151"/>
      <c r="TUO4588" s="151"/>
      <c r="TUP4588" s="151"/>
      <c r="TUQ4588" s="151"/>
      <c r="TUR4588" s="151"/>
      <c r="TUS4588" s="151"/>
      <c r="TUT4588" s="151"/>
      <c r="TUU4588" s="151"/>
      <c r="TUV4588" s="151"/>
      <c r="TUW4588" s="151"/>
      <c r="TUX4588" s="151"/>
      <c r="TUY4588" s="151"/>
      <c r="TUZ4588" s="151"/>
      <c r="TVA4588" s="151"/>
      <c r="TVB4588" s="151"/>
      <c r="TVC4588" s="151"/>
      <c r="TVD4588" s="151"/>
      <c r="TVE4588" s="151"/>
      <c r="TVF4588" s="151"/>
      <c r="TVG4588" s="151"/>
      <c r="TVH4588" s="151"/>
      <c r="TVI4588" s="151"/>
      <c r="TVJ4588" s="151"/>
      <c r="TVK4588" s="151"/>
      <c r="TVL4588" s="151"/>
      <c r="TVM4588" s="151"/>
      <c r="TVN4588" s="151"/>
      <c r="TVO4588" s="151"/>
      <c r="TVP4588" s="151"/>
      <c r="TVQ4588" s="151"/>
      <c r="TVR4588" s="151"/>
      <c r="TVS4588" s="151"/>
      <c r="TVT4588" s="151"/>
      <c r="TVU4588" s="151"/>
      <c r="TVV4588" s="151"/>
      <c r="TVW4588" s="151"/>
      <c r="TVX4588" s="151"/>
      <c r="TVY4588" s="151"/>
      <c r="TVZ4588" s="151"/>
      <c r="TWA4588" s="151"/>
      <c r="TWB4588" s="151"/>
      <c r="TWC4588" s="151"/>
      <c r="TWD4588" s="151"/>
      <c r="TWE4588" s="151"/>
      <c r="TWF4588" s="151"/>
      <c r="TWG4588" s="151"/>
      <c r="TWH4588" s="151"/>
      <c r="TWI4588" s="151"/>
      <c r="TWJ4588" s="151"/>
      <c r="TWK4588" s="151"/>
      <c r="TWL4588" s="151"/>
      <c r="TWM4588" s="151"/>
      <c r="TWN4588" s="151"/>
      <c r="TWO4588" s="151"/>
      <c r="TWP4588" s="151"/>
      <c r="TWQ4588" s="151"/>
      <c r="TWR4588" s="151"/>
      <c r="TWS4588" s="151"/>
      <c r="TWT4588" s="151"/>
      <c r="TWU4588" s="151"/>
      <c r="TWV4588" s="151"/>
      <c r="TWW4588" s="151"/>
      <c r="TWX4588" s="151"/>
      <c r="TWY4588" s="151"/>
      <c r="TWZ4588" s="151"/>
      <c r="TXA4588" s="151"/>
      <c r="TXB4588" s="151"/>
      <c r="TXC4588" s="151"/>
      <c r="TXD4588" s="151"/>
      <c r="TXE4588" s="151"/>
      <c r="TXF4588" s="151"/>
      <c r="TXG4588" s="151"/>
      <c r="TXH4588" s="151"/>
      <c r="TXI4588" s="151"/>
      <c r="TXJ4588" s="151"/>
      <c r="TXK4588" s="151"/>
      <c r="TXL4588" s="151"/>
      <c r="TXM4588" s="151"/>
      <c r="TXN4588" s="151"/>
      <c r="TXO4588" s="151"/>
      <c r="TXP4588" s="151"/>
      <c r="TXQ4588" s="151"/>
      <c r="TXR4588" s="151"/>
      <c r="TXS4588" s="151"/>
      <c r="TXT4588" s="151"/>
      <c r="TXU4588" s="151"/>
      <c r="TXV4588" s="151"/>
      <c r="TXW4588" s="151"/>
      <c r="TXX4588" s="151"/>
      <c r="TXY4588" s="151"/>
      <c r="TXZ4588" s="151"/>
      <c r="TYA4588" s="151"/>
      <c r="TYB4588" s="151"/>
      <c r="TYC4588" s="151"/>
      <c r="TYD4588" s="151"/>
      <c r="TYE4588" s="151"/>
      <c r="TYF4588" s="151"/>
      <c r="TYG4588" s="151"/>
      <c r="TYH4588" s="151"/>
      <c r="TYI4588" s="151"/>
      <c r="TYJ4588" s="151"/>
      <c r="TYK4588" s="151"/>
      <c r="TYL4588" s="151"/>
      <c r="TYM4588" s="151"/>
      <c r="TYN4588" s="151"/>
      <c r="TYO4588" s="151"/>
      <c r="TYP4588" s="151"/>
      <c r="TYQ4588" s="151"/>
      <c r="TYR4588" s="151"/>
      <c r="TYS4588" s="151"/>
      <c r="TYT4588" s="151"/>
      <c r="TYU4588" s="151"/>
      <c r="TYV4588" s="151"/>
      <c r="TYW4588" s="151"/>
      <c r="TYX4588" s="151"/>
      <c r="TYY4588" s="151"/>
      <c r="TYZ4588" s="151"/>
      <c r="TZA4588" s="151"/>
      <c r="TZB4588" s="151"/>
      <c r="TZC4588" s="151"/>
      <c r="TZD4588" s="151"/>
      <c r="TZE4588" s="151"/>
      <c r="TZF4588" s="151"/>
      <c r="TZG4588" s="151"/>
      <c r="TZH4588" s="151"/>
      <c r="TZI4588" s="151"/>
      <c r="TZJ4588" s="151"/>
      <c r="TZK4588" s="151"/>
      <c r="TZL4588" s="151"/>
      <c r="TZM4588" s="151"/>
      <c r="TZN4588" s="151"/>
      <c r="TZO4588" s="151"/>
      <c r="TZP4588" s="151"/>
      <c r="TZQ4588" s="151"/>
      <c r="TZR4588" s="151"/>
      <c r="TZS4588" s="151"/>
      <c r="TZT4588" s="151"/>
      <c r="TZU4588" s="151"/>
      <c r="TZV4588" s="151"/>
      <c r="TZW4588" s="151"/>
      <c r="TZX4588" s="151"/>
      <c r="TZY4588" s="151"/>
      <c r="TZZ4588" s="151"/>
      <c r="UAA4588" s="151"/>
      <c r="UAB4588" s="151"/>
      <c r="UAC4588" s="151"/>
      <c r="UAD4588" s="151"/>
      <c r="UAE4588" s="151"/>
      <c r="UAF4588" s="151"/>
      <c r="UAG4588" s="151"/>
      <c r="UAH4588" s="151"/>
      <c r="UAI4588" s="151"/>
      <c r="UAJ4588" s="151"/>
      <c r="UAK4588" s="151"/>
      <c r="UAL4588" s="151"/>
      <c r="UAM4588" s="151"/>
      <c r="UAN4588" s="151"/>
      <c r="UAO4588" s="151"/>
      <c r="UAP4588" s="151"/>
      <c r="UAQ4588" s="151"/>
      <c r="UAR4588" s="151"/>
      <c r="UAS4588" s="151"/>
      <c r="UAT4588" s="151"/>
      <c r="UAU4588" s="151"/>
      <c r="UAV4588" s="151"/>
      <c r="UAW4588" s="151"/>
      <c r="UAX4588" s="151"/>
      <c r="UAY4588" s="151"/>
      <c r="UAZ4588" s="151"/>
      <c r="UBA4588" s="151"/>
      <c r="UBB4588" s="151"/>
      <c r="UBC4588" s="151"/>
      <c r="UBD4588" s="151"/>
      <c r="UBE4588" s="151"/>
      <c r="UBF4588" s="151"/>
      <c r="UBG4588" s="151"/>
      <c r="UBH4588" s="151"/>
      <c r="UBI4588" s="151"/>
      <c r="UBJ4588" s="151"/>
      <c r="UBK4588" s="151"/>
      <c r="UBL4588" s="151"/>
      <c r="UBM4588" s="151"/>
      <c r="UBN4588" s="151"/>
      <c r="UBO4588" s="151"/>
      <c r="UBP4588" s="151"/>
      <c r="UBQ4588" s="151"/>
      <c r="UBR4588" s="151"/>
      <c r="UBS4588" s="151"/>
      <c r="UBT4588" s="151"/>
      <c r="UBU4588" s="151"/>
      <c r="UBV4588" s="151"/>
      <c r="UBW4588" s="151"/>
      <c r="UBX4588" s="151"/>
      <c r="UBY4588" s="151"/>
      <c r="UBZ4588" s="151"/>
      <c r="UCA4588" s="151"/>
      <c r="UCB4588" s="151"/>
      <c r="UCC4588" s="151"/>
      <c r="UCD4588" s="151"/>
      <c r="UCE4588" s="151"/>
      <c r="UCF4588" s="151"/>
      <c r="UCG4588" s="151"/>
      <c r="UCH4588" s="151"/>
      <c r="UCI4588" s="151"/>
      <c r="UCJ4588" s="151"/>
      <c r="UCK4588" s="151"/>
      <c r="UCL4588" s="151"/>
      <c r="UCM4588" s="151"/>
      <c r="UCN4588" s="151"/>
      <c r="UCO4588" s="151"/>
      <c r="UCP4588" s="151"/>
      <c r="UCQ4588" s="151"/>
      <c r="UCR4588" s="151"/>
      <c r="UCS4588" s="151"/>
      <c r="UCT4588" s="151"/>
      <c r="UCU4588" s="151"/>
      <c r="UCV4588" s="151"/>
      <c r="UCW4588" s="151"/>
      <c r="UCX4588" s="151"/>
      <c r="UCY4588" s="151"/>
      <c r="UCZ4588" s="151"/>
      <c r="UDA4588" s="151"/>
      <c r="UDB4588" s="151"/>
      <c r="UDC4588" s="151"/>
      <c r="UDD4588" s="151"/>
      <c r="UDE4588" s="151"/>
      <c r="UDF4588" s="151"/>
      <c r="UDG4588" s="151"/>
      <c r="UDH4588" s="151"/>
      <c r="UDI4588" s="151"/>
      <c r="UDJ4588" s="151"/>
      <c r="UDK4588" s="151"/>
      <c r="UDL4588" s="151"/>
      <c r="UDM4588" s="151"/>
      <c r="UDN4588" s="151"/>
      <c r="UDO4588" s="151"/>
      <c r="UDP4588" s="151"/>
      <c r="UDQ4588" s="151"/>
      <c r="UDR4588" s="151"/>
      <c r="UDS4588" s="151"/>
      <c r="UDT4588" s="151"/>
      <c r="UDU4588" s="151"/>
      <c r="UDV4588" s="151"/>
      <c r="UDW4588" s="151"/>
      <c r="UDX4588" s="151"/>
      <c r="UDY4588" s="151"/>
      <c r="UDZ4588" s="151"/>
      <c r="UEA4588" s="151"/>
      <c r="UEB4588" s="151"/>
      <c r="UEC4588" s="151"/>
      <c r="UED4588" s="151"/>
      <c r="UEE4588" s="151"/>
      <c r="UEF4588" s="151"/>
      <c r="UEG4588" s="151"/>
      <c r="UEH4588" s="151"/>
      <c r="UEI4588" s="151"/>
      <c r="UEJ4588" s="151"/>
      <c r="UEK4588" s="151"/>
      <c r="UEL4588" s="151"/>
      <c r="UEM4588" s="151"/>
      <c r="UEN4588" s="151"/>
      <c r="UEO4588" s="151"/>
      <c r="UEP4588" s="151"/>
      <c r="UEQ4588" s="151"/>
      <c r="UER4588" s="151"/>
      <c r="UES4588" s="151"/>
      <c r="UET4588" s="151"/>
      <c r="UEU4588" s="151"/>
      <c r="UEV4588" s="151"/>
      <c r="UEW4588" s="151"/>
      <c r="UEX4588" s="151"/>
      <c r="UEY4588" s="151"/>
      <c r="UEZ4588" s="151"/>
      <c r="UFA4588" s="151"/>
      <c r="UFB4588" s="151"/>
      <c r="UFC4588" s="151"/>
      <c r="UFD4588" s="151"/>
      <c r="UFE4588" s="151"/>
      <c r="UFF4588" s="151"/>
      <c r="UFG4588" s="151"/>
      <c r="UFH4588" s="151"/>
      <c r="UFI4588" s="151"/>
      <c r="UFJ4588" s="151"/>
      <c r="UFK4588" s="151"/>
      <c r="UFL4588" s="151"/>
      <c r="UFM4588" s="151"/>
      <c r="UFN4588" s="151"/>
      <c r="UFO4588" s="151"/>
      <c r="UFP4588" s="151"/>
      <c r="UFQ4588" s="151"/>
      <c r="UFR4588" s="151"/>
      <c r="UFS4588" s="151"/>
      <c r="UFT4588" s="151"/>
      <c r="UFU4588" s="151"/>
      <c r="UFV4588" s="151"/>
      <c r="UFW4588" s="151"/>
      <c r="UFX4588" s="151"/>
      <c r="UFY4588" s="151"/>
      <c r="UFZ4588" s="151"/>
      <c r="UGA4588" s="151"/>
      <c r="UGB4588" s="151"/>
      <c r="UGC4588" s="151"/>
      <c r="UGD4588" s="151"/>
      <c r="UGE4588" s="151"/>
      <c r="UGF4588" s="151"/>
      <c r="UGG4588" s="151"/>
      <c r="UGH4588" s="151"/>
      <c r="UGI4588" s="151"/>
      <c r="UGJ4588" s="151"/>
      <c r="UGK4588" s="151"/>
      <c r="UGL4588" s="151"/>
      <c r="UGM4588" s="151"/>
      <c r="UGN4588" s="151"/>
      <c r="UGO4588" s="151"/>
      <c r="UGP4588" s="151"/>
      <c r="UGQ4588" s="151"/>
      <c r="UGR4588" s="151"/>
      <c r="UGS4588" s="151"/>
      <c r="UGT4588" s="151"/>
      <c r="UGU4588" s="151"/>
      <c r="UGV4588" s="151"/>
      <c r="UGW4588" s="151"/>
      <c r="UGX4588" s="151"/>
      <c r="UGY4588" s="151"/>
      <c r="UGZ4588" s="151"/>
      <c r="UHA4588" s="151"/>
      <c r="UHB4588" s="151"/>
      <c r="UHC4588" s="151"/>
      <c r="UHD4588" s="151"/>
      <c r="UHE4588" s="151"/>
      <c r="UHF4588" s="151"/>
      <c r="UHG4588" s="151"/>
      <c r="UHH4588" s="151"/>
      <c r="UHI4588" s="151"/>
      <c r="UHJ4588" s="151"/>
      <c r="UHK4588" s="151"/>
      <c r="UHL4588" s="151"/>
      <c r="UHM4588" s="151"/>
      <c r="UHN4588" s="151"/>
      <c r="UHO4588" s="151"/>
      <c r="UHP4588" s="151"/>
      <c r="UHQ4588" s="151"/>
      <c r="UHR4588" s="151"/>
      <c r="UHS4588" s="151"/>
      <c r="UHT4588" s="151"/>
      <c r="UHU4588" s="151"/>
      <c r="UHV4588" s="151"/>
      <c r="UHW4588" s="151"/>
      <c r="UHX4588" s="151"/>
      <c r="UHY4588" s="151"/>
      <c r="UHZ4588" s="151"/>
      <c r="UIA4588" s="151"/>
      <c r="UIB4588" s="151"/>
      <c r="UIC4588" s="151"/>
      <c r="UID4588" s="151"/>
      <c r="UIE4588" s="151"/>
      <c r="UIF4588" s="151"/>
      <c r="UIG4588" s="151"/>
      <c r="UIH4588" s="151"/>
      <c r="UII4588" s="151"/>
      <c r="UIJ4588" s="151"/>
      <c r="UIK4588" s="151"/>
      <c r="UIL4588" s="151"/>
      <c r="UIM4588" s="151"/>
      <c r="UIN4588" s="151"/>
      <c r="UIO4588" s="151"/>
      <c r="UIP4588" s="151"/>
      <c r="UIQ4588" s="151"/>
      <c r="UIR4588" s="151"/>
      <c r="UIS4588" s="151"/>
      <c r="UIT4588" s="151"/>
      <c r="UIU4588" s="151"/>
      <c r="UIV4588" s="151"/>
      <c r="UIW4588" s="151"/>
      <c r="UIX4588" s="151"/>
      <c r="UIY4588" s="151"/>
      <c r="UIZ4588" s="151"/>
      <c r="UJA4588" s="151"/>
      <c r="UJB4588" s="151"/>
      <c r="UJC4588" s="151"/>
      <c r="UJD4588" s="151"/>
      <c r="UJE4588" s="151"/>
      <c r="UJF4588" s="151"/>
      <c r="UJG4588" s="151"/>
      <c r="UJH4588" s="151"/>
      <c r="UJI4588" s="151"/>
      <c r="UJJ4588" s="151"/>
      <c r="UJK4588" s="151"/>
      <c r="UJL4588" s="151"/>
      <c r="UJM4588" s="151"/>
      <c r="UJN4588" s="151"/>
      <c r="UJO4588" s="151"/>
      <c r="UJP4588" s="151"/>
      <c r="UJQ4588" s="151"/>
      <c r="UJR4588" s="151"/>
      <c r="UJS4588" s="151"/>
      <c r="UJT4588" s="151"/>
      <c r="UJU4588" s="151"/>
      <c r="UJV4588" s="151"/>
      <c r="UJW4588" s="151"/>
      <c r="UJX4588" s="151"/>
      <c r="UJY4588" s="151"/>
      <c r="UJZ4588" s="151"/>
      <c r="UKA4588" s="151"/>
      <c r="UKB4588" s="151"/>
      <c r="UKC4588" s="151"/>
      <c r="UKD4588" s="151"/>
      <c r="UKE4588" s="151"/>
      <c r="UKF4588" s="151"/>
      <c r="UKG4588" s="151"/>
      <c r="UKH4588" s="151"/>
      <c r="UKI4588" s="151"/>
      <c r="UKJ4588" s="151"/>
      <c r="UKK4588" s="151"/>
      <c r="UKL4588" s="151"/>
      <c r="UKM4588" s="151"/>
      <c r="UKN4588" s="151"/>
      <c r="UKO4588" s="151"/>
      <c r="UKP4588" s="151"/>
      <c r="UKQ4588" s="151"/>
      <c r="UKR4588" s="151"/>
      <c r="UKS4588" s="151"/>
      <c r="UKT4588" s="151"/>
      <c r="UKU4588" s="151"/>
      <c r="UKV4588" s="151"/>
      <c r="UKW4588" s="151"/>
      <c r="UKX4588" s="151"/>
      <c r="UKY4588" s="151"/>
      <c r="UKZ4588" s="151"/>
      <c r="ULA4588" s="151"/>
      <c r="ULB4588" s="151"/>
      <c r="ULC4588" s="151"/>
      <c r="ULD4588" s="151"/>
      <c r="ULE4588" s="151"/>
      <c r="ULF4588" s="151"/>
      <c r="ULG4588" s="151"/>
      <c r="ULH4588" s="151"/>
      <c r="ULI4588" s="151"/>
      <c r="ULJ4588" s="151"/>
      <c r="ULK4588" s="151"/>
      <c r="ULL4588" s="151"/>
      <c r="ULM4588" s="151"/>
      <c r="ULN4588" s="151"/>
      <c r="ULO4588" s="151"/>
      <c r="ULP4588" s="151"/>
      <c r="ULQ4588" s="151"/>
      <c r="ULR4588" s="151"/>
      <c r="ULS4588" s="151"/>
      <c r="ULT4588" s="151"/>
      <c r="ULU4588" s="151"/>
      <c r="ULV4588" s="151"/>
      <c r="ULW4588" s="151"/>
      <c r="ULX4588" s="151"/>
      <c r="ULY4588" s="151"/>
      <c r="ULZ4588" s="151"/>
      <c r="UMA4588" s="151"/>
      <c r="UMB4588" s="151"/>
      <c r="UMC4588" s="151"/>
      <c r="UMD4588" s="151"/>
      <c r="UME4588" s="151"/>
      <c r="UMF4588" s="151"/>
      <c r="UMG4588" s="151"/>
      <c r="UMH4588" s="151"/>
      <c r="UMI4588" s="151"/>
      <c r="UMJ4588" s="151"/>
      <c r="UMK4588" s="151"/>
      <c r="UML4588" s="151"/>
      <c r="UMM4588" s="151"/>
      <c r="UMN4588" s="151"/>
      <c r="UMO4588" s="151"/>
      <c r="UMP4588" s="151"/>
      <c r="UMQ4588" s="151"/>
      <c r="UMR4588" s="151"/>
      <c r="UMS4588" s="151"/>
      <c r="UMT4588" s="151"/>
      <c r="UMU4588" s="151"/>
      <c r="UMV4588" s="151"/>
      <c r="UMW4588" s="151"/>
      <c r="UMX4588" s="151"/>
      <c r="UMY4588" s="151"/>
      <c r="UMZ4588" s="151"/>
      <c r="UNA4588" s="151"/>
      <c r="UNB4588" s="151"/>
      <c r="UNC4588" s="151"/>
      <c r="UND4588" s="151"/>
      <c r="UNE4588" s="151"/>
      <c r="UNF4588" s="151"/>
      <c r="UNG4588" s="151"/>
      <c r="UNH4588" s="151"/>
      <c r="UNI4588" s="151"/>
      <c r="UNJ4588" s="151"/>
      <c r="UNK4588" s="151"/>
      <c r="UNL4588" s="151"/>
      <c r="UNM4588" s="151"/>
      <c r="UNN4588" s="151"/>
      <c r="UNO4588" s="151"/>
      <c r="UNP4588" s="151"/>
      <c r="UNQ4588" s="151"/>
      <c r="UNR4588" s="151"/>
      <c r="UNS4588" s="151"/>
      <c r="UNT4588" s="151"/>
      <c r="UNU4588" s="151"/>
      <c r="UNV4588" s="151"/>
      <c r="UNW4588" s="151"/>
      <c r="UNX4588" s="151"/>
      <c r="UNY4588" s="151"/>
      <c r="UNZ4588" s="151"/>
      <c r="UOA4588" s="151"/>
      <c r="UOB4588" s="151"/>
      <c r="UOC4588" s="151"/>
      <c r="UOD4588" s="151"/>
      <c r="UOE4588" s="151"/>
      <c r="UOF4588" s="151"/>
      <c r="UOG4588" s="151"/>
      <c r="UOH4588" s="151"/>
      <c r="UOI4588" s="151"/>
      <c r="UOJ4588" s="151"/>
      <c r="UOK4588" s="151"/>
      <c r="UOL4588" s="151"/>
      <c r="UOM4588" s="151"/>
      <c r="UON4588" s="151"/>
      <c r="UOO4588" s="151"/>
      <c r="UOP4588" s="151"/>
      <c r="UOQ4588" s="151"/>
      <c r="UOR4588" s="151"/>
      <c r="UOS4588" s="151"/>
      <c r="UOT4588" s="151"/>
      <c r="UOU4588" s="151"/>
      <c r="UOV4588" s="151"/>
      <c r="UOW4588" s="151"/>
      <c r="UOX4588" s="151"/>
      <c r="UOY4588" s="151"/>
      <c r="UOZ4588" s="151"/>
      <c r="UPA4588" s="151"/>
      <c r="UPB4588" s="151"/>
      <c r="UPC4588" s="151"/>
      <c r="UPD4588" s="151"/>
      <c r="UPE4588" s="151"/>
      <c r="UPF4588" s="151"/>
      <c r="UPG4588" s="151"/>
      <c r="UPH4588" s="151"/>
      <c r="UPI4588" s="151"/>
      <c r="UPJ4588" s="151"/>
      <c r="UPK4588" s="151"/>
      <c r="UPL4588" s="151"/>
      <c r="UPM4588" s="151"/>
      <c r="UPN4588" s="151"/>
      <c r="UPO4588" s="151"/>
      <c r="UPP4588" s="151"/>
      <c r="UPQ4588" s="151"/>
      <c r="UPR4588" s="151"/>
      <c r="UPS4588" s="151"/>
      <c r="UPT4588" s="151"/>
      <c r="UPU4588" s="151"/>
      <c r="UPV4588" s="151"/>
      <c r="UPW4588" s="151"/>
      <c r="UPX4588" s="151"/>
      <c r="UPY4588" s="151"/>
      <c r="UPZ4588" s="151"/>
      <c r="UQA4588" s="151"/>
      <c r="UQB4588" s="151"/>
      <c r="UQC4588" s="151"/>
      <c r="UQD4588" s="151"/>
      <c r="UQE4588" s="151"/>
      <c r="UQF4588" s="151"/>
      <c r="UQG4588" s="151"/>
      <c r="UQH4588" s="151"/>
      <c r="UQI4588" s="151"/>
      <c r="UQJ4588" s="151"/>
      <c r="UQK4588" s="151"/>
      <c r="UQL4588" s="151"/>
      <c r="UQM4588" s="151"/>
      <c r="UQN4588" s="151"/>
      <c r="UQO4588" s="151"/>
      <c r="UQP4588" s="151"/>
      <c r="UQQ4588" s="151"/>
      <c r="UQR4588" s="151"/>
      <c r="UQS4588" s="151"/>
      <c r="UQT4588" s="151"/>
      <c r="UQU4588" s="151"/>
      <c r="UQV4588" s="151"/>
      <c r="UQW4588" s="151"/>
      <c r="UQX4588" s="151"/>
      <c r="UQY4588" s="151"/>
      <c r="UQZ4588" s="151"/>
      <c r="URA4588" s="151"/>
      <c r="URB4588" s="151"/>
      <c r="URC4588" s="151"/>
      <c r="URD4588" s="151"/>
      <c r="URE4588" s="151"/>
      <c r="URF4588" s="151"/>
      <c r="URG4588" s="151"/>
      <c r="URH4588" s="151"/>
      <c r="URI4588" s="151"/>
      <c r="URJ4588" s="151"/>
      <c r="URK4588" s="151"/>
      <c r="URL4588" s="151"/>
      <c r="URM4588" s="151"/>
      <c r="URN4588" s="151"/>
      <c r="URO4588" s="151"/>
      <c r="URP4588" s="151"/>
      <c r="URQ4588" s="151"/>
      <c r="URR4588" s="151"/>
      <c r="URS4588" s="151"/>
      <c r="URT4588" s="151"/>
      <c r="URU4588" s="151"/>
      <c r="URV4588" s="151"/>
      <c r="URW4588" s="151"/>
      <c r="URX4588" s="151"/>
      <c r="URY4588" s="151"/>
      <c r="URZ4588" s="151"/>
      <c r="USA4588" s="151"/>
      <c r="USB4588" s="151"/>
      <c r="USC4588" s="151"/>
      <c r="USD4588" s="151"/>
      <c r="USE4588" s="151"/>
      <c r="USF4588" s="151"/>
      <c r="USG4588" s="151"/>
      <c r="USH4588" s="151"/>
      <c r="USI4588" s="151"/>
      <c r="USJ4588" s="151"/>
      <c r="USK4588" s="151"/>
      <c r="USL4588" s="151"/>
      <c r="USM4588" s="151"/>
      <c r="USN4588" s="151"/>
      <c r="USO4588" s="151"/>
      <c r="USP4588" s="151"/>
      <c r="USQ4588" s="151"/>
      <c r="USR4588" s="151"/>
      <c r="USS4588" s="151"/>
      <c r="UST4588" s="151"/>
      <c r="USU4588" s="151"/>
      <c r="USV4588" s="151"/>
      <c r="USW4588" s="151"/>
      <c r="USX4588" s="151"/>
      <c r="USY4588" s="151"/>
      <c r="USZ4588" s="151"/>
      <c r="UTA4588" s="151"/>
      <c r="UTB4588" s="151"/>
      <c r="UTC4588" s="151"/>
      <c r="UTD4588" s="151"/>
      <c r="UTE4588" s="151"/>
      <c r="UTF4588" s="151"/>
      <c r="UTG4588" s="151"/>
      <c r="UTH4588" s="151"/>
      <c r="UTI4588" s="151"/>
      <c r="UTJ4588" s="151"/>
      <c r="UTK4588" s="151"/>
      <c r="UTL4588" s="151"/>
      <c r="UTM4588" s="151"/>
      <c r="UTN4588" s="151"/>
      <c r="UTO4588" s="151"/>
      <c r="UTP4588" s="151"/>
      <c r="UTQ4588" s="151"/>
      <c r="UTR4588" s="151"/>
      <c r="UTS4588" s="151"/>
      <c r="UTT4588" s="151"/>
      <c r="UTU4588" s="151"/>
      <c r="UTV4588" s="151"/>
      <c r="UTW4588" s="151"/>
      <c r="UTX4588" s="151"/>
      <c r="UTY4588" s="151"/>
      <c r="UTZ4588" s="151"/>
      <c r="UUA4588" s="151"/>
      <c r="UUB4588" s="151"/>
      <c r="UUC4588" s="151"/>
      <c r="UUD4588" s="151"/>
      <c r="UUE4588" s="151"/>
      <c r="UUF4588" s="151"/>
      <c r="UUG4588" s="151"/>
      <c r="UUH4588" s="151"/>
      <c r="UUI4588" s="151"/>
      <c r="UUJ4588" s="151"/>
      <c r="UUK4588" s="151"/>
      <c r="UUL4588" s="151"/>
      <c r="UUM4588" s="151"/>
      <c r="UUN4588" s="151"/>
      <c r="UUO4588" s="151"/>
      <c r="UUP4588" s="151"/>
      <c r="UUQ4588" s="151"/>
      <c r="UUR4588" s="151"/>
      <c r="UUS4588" s="151"/>
      <c r="UUT4588" s="151"/>
      <c r="UUU4588" s="151"/>
      <c r="UUV4588" s="151"/>
      <c r="UUW4588" s="151"/>
      <c r="UUX4588" s="151"/>
      <c r="UUY4588" s="151"/>
      <c r="UUZ4588" s="151"/>
      <c r="UVA4588" s="151"/>
      <c r="UVB4588" s="151"/>
      <c r="UVC4588" s="151"/>
      <c r="UVD4588" s="151"/>
      <c r="UVE4588" s="151"/>
      <c r="UVF4588" s="151"/>
      <c r="UVG4588" s="151"/>
      <c r="UVH4588" s="151"/>
      <c r="UVI4588" s="151"/>
      <c r="UVJ4588" s="151"/>
      <c r="UVK4588" s="151"/>
      <c r="UVL4588" s="151"/>
      <c r="UVM4588" s="151"/>
      <c r="UVN4588" s="151"/>
      <c r="UVO4588" s="151"/>
      <c r="UVP4588" s="151"/>
      <c r="UVQ4588" s="151"/>
      <c r="UVR4588" s="151"/>
      <c r="UVS4588" s="151"/>
      <c r="UVT4588" s="151"/>
      <c r="UVU4588" s="151"/>
      <c r="UVV4588" s="151"/>
      <c r="UVW4588" s="151"/>
      <c r="UVX4588" s="151"/>
      <c r="UVY4588" s="151"/>
      <c r="UVZ4588" s="151"/>
      <c r="UWA4588" s="151"/>
      <c r="UWB4588" s="151"/>
      <c r="UWC4588" s="151"/>
      <c r="UWD4588" s="151"/>
      <c r="UWE4588" s="151"/>
      <c r="UWF4588" s="151"/>
      <c r="UWG4588" s="151"/>
      <c r="UWH4588" s="151"/>
      <c r="UWI4588" s="151"/>
      <c r="UWJ4588" s="151"/>
      <c r="UWK4588" s="151"/>
      <c r="UWL4588" s="151"/>
      <c r="UWM4588" s="151"/>
      <c r="UWN4588" s="151"/>
      <c r="UWO4588" s="151"/>
      <c r="UWP4588" s="151"/>
      <c r="UWQ4588" s="151"/>
      <c r="UWR4588" s="151"/>
      <c r="UWS4588" s="151"/>
      <c r="UWT4588" s="151"/>
      <c r="UWU4588" s="151"/>
      <c r="UWV4588" s="151"/>
      <c r="UWW4588" s="151"/>
      <c r="UWX4588" s="151"/>
      <c r="UWY4588" s="151"/>
      <c r="UWZ4588" s="151"/>
      <c r="UXA4588" s="151"/>
      <c r="UXB4588" s="151"/>
      <c r="UXC4588" s="151"/>
      <c r="UXD4588" s="151"/>
      <c r="UXE4588" s="151"/>
      <c r="UXF4588" s="151"/>
      <c r="UXG4588" s="151"/>
      <c r="UXH4588" s="151"/>
      <c r="UXI4588" s="151"/>
      <c r="UXJ4588" s="151"/>
      <c r="UXK4588" s="151"/>
      <c r="UXL4588" s="151"/>
      <c r="UXM4588" s="151"/>
      <c r="UXN4588" s="151"/>
      <c r="UXO4588" s="151"/>
      <c r="UXP4588" s="151"/>
      <c r="UXQ4588" s="151"/>
      <c r="UXR4588" s="151"/>
      <c r="UXS4588" s="151"/>
      <c r="UXT4588" s="151"/>
      <c r="UXU4588" s="151"/>
      <c r="UXV4588" s="151"/>
      <c r="UXW4588" s="151"/>
      <c r="UXX4588" s="151"/>
      <c r="UXY4588" s="151"/>
      <c r="UXZ4588" s="151"/>
      <c r="UYA4588" s="151"/>
      <c r="UYB4588" s="151"/>
      <c r="UYC4588" s="151"/>
      <c r="UYD4588" s="151"/>
      <c r="UYE4588" s="151"/>
      <c r="UYF4588" s="151"/>
      <c r="UYG4588" s="151"/>
      <c r="UYH4588" s="151"/>
      <c r="UYI4588" s="151"/>
      <c r="UYJ4588" s="151"/>
      <c r="UYK4588" s="151"/>
      <c r="UYL4588" s="151"/>
      <c r="UYM4588" s="151"/>
      <c r="UYN4588" s="151"/>
      <c r="UYO4588" s="151"/>
      <c r="UYP4588" s="151"/>
      <c r="UYQ4588" s="151"/>
      <c r="UYR4588" s="151"/>
      <c r="UYS4588" s="151"/>
      <c r="UYT4588" s="151"/>
      <c r="UYU4588" s="151"/>
      <c r="UYV4588" s="151"/>
      <c r="UYW4588" s="151"/>
      <c r="UYX4588" s="151"/>
      <c r="UYY4588" s="151"/>
      <c r="UYZ4588" s="151"/>
      <c r="UZA4588" s="151"/>
      <c r="UZB4588" s="151"/>
      <c r="UZC4588" s="151"/>
      <c r="UZD4588" s="151"/>
      <c r="UZE4588" s="151"/>
      <c r="UZF4588" s="151"/>
      <c r="UZG4588" s="151"/>
      <c r="UZH4588" s="151"/>
      <c r="UZI4588" s="151"/>
      <c r="UZJ4588" s="151"/>
      <c r="UZK4588" s="151"/>
      <c r="UZL4588" s="151"/>
      <c r="UZM4588" s="151"/>
      <c r="UZN4588" s="151"/>
      <c r="UZO4588" s="151"/>
      <c r="UZP4588" s="151"/>
      <c r="UZQ4588" s="151"/>
      <c r="UZR4588" s="151"/>
      <c r="UZS4588" s="151"/>
      <c r="UZT4588" s="151"/>
      <c r="UZU4588" s="151"/>
      <c r="UZV4588" s="151"/>
      <c r="UZW4588" s="151"/>
      <c r="UZX4588" s="151"/>
      <c r="UZY4588" s="151"/>
      <c r="UZZ4588" s="151"/>
      <c r="VAA4588" s="151"/>
      <c r="VAB4588" s="151"/>
      <c r="VAC4588" s="151"/>
      <c r="VAD4588" s="151"/>
      <c r="VAE4588" s="151"/>
      <c r="VAF4588" s="151"/>
      <c r="VAG4588" s="151"/>
      <c r="VAH4588" s="151"/>
      <c r="VAI4588" s="151"/>
      <c r="VAJ4588" s="151"/>
      <c r="VAK4588" s="151"/>
      <c r="VAL4588" s="151"/>
      <c r="VAM4588" s="151"/>
      <c r="VAN4588" s="151"/>
      <c r="VAO4588" s="151"/>
      <c r="VAP4588" s="151"/>
      <c r="VAQ4588" s="151"/>
      <c r="VAR4588" s="151"/>
      <c r="VAS4588" s="151"/>
      <c r="VAT4588" s="151"/>
      <c r="VAU4588" s="151"/>
      <c r="VAV4588" s="151"/>
      <c r="VAW4588" s="151"/>
      <c r="VAX4588" s="151"/>
      <c r="VAY4588" s="151"/>
      <c r="VAZ4588" s="151"/>
      <c r="VBA4588" s="151"/>
      <c r="VBB4588" s="151"/>
      <c r="VBC4588" s="151"/>
      <c r="VBD4588" s="151"/>
      <c r="VBE4588" s="151"/>
      <c r="VBF4588" s="151"/>
      <c r="VBG4588" s="151"/>
      <c r="VBH4588" s="151"/>
      <c r="VBI4588" s="151"/>
      <c r="VBJ4588" s="151"/>
      <c r="VBK4588" s="151"/>
      <c r="VBL4588" s="151"/>
      <c r="VBM4588" s="151"/>
      <c r="VBN4588" s="151"/>
      <c r="VBO4588" s="151"/>
      <c r="VBP4588" s="151"/>
      <c r="VBQ4588" s="151"/>
      <c r="VBR4588" s="151"/>
      <c r="VBS4588" s="151"/>
      <c r="VBT4588" s="151"/>
      <c r="VBU4588" s="151"/>
      <c r="VBV4588" s="151"/>
      <c r="VBW4588" s="151"/>
      <c r="VBX4588" s="151"/>
      <c r="VBY4588" s="151"/>
      <c r="VBZ4588" s="151"/>
      <c r="VCA4588" s="151"/>
      <c r="VCB4588" s="151"/>
      <c r="VCC4588" s="151"/>
      <c r="VCD4588" s="151"/>
      <c r="VCE4588" s="151"/>
      <c r="VCF4588" s="151"/>
      <c r="VCG4588" s="151"/>
      <c r="VCH4588" s="151"/>
      <c r="VCI4588" s="151"/>
      <c r="VCJ4588" s="151"/>
      <c r="VCK4588" s="151"/>
      <c r="VCL4588" s="151"/>
      <c r="VCM4588" s="151"/>
      <c r="VCN4588" s="151"/>
      <c r="VCO4588" s="151"/>
      <c r="VCP4588" s="151"/>
      <c r="VCQ4588" s="151"/>
      <c r="VCR4588" s="151"/>
      <c r="VCS4588" s="151"/>
      <c r="VCT4588" s="151"/>
      <c r="VCU4588" s="151"/>
      <c r="VCV4588" s="151"/>
      <c r="VCW4588" s="151"/>
      <c r="VCX4588" s="151"/>
      <c r="VCY4588" s="151"/>
      <c r="VCZ4588" s="151"/>
      <c r="VDA4588" s="151"/>
      <c r="VDB4588" s="151"/>
      <c r="VDC4588" s="151"/>
      <c r="VDD4588" s="151"/>
      <c r="VDE4588" s="151"/>
      <c r="VDF4588" s="151"/>
      <c r="VDG4588" s="151"/>
      <c r="VDH4588" s="151"/>
      <c r="VDI4588" s="151"/>
      <c r="VDJ4588" s="151"/>
      <c r="VDK4588" s="151"/>
      <c r="VDL4588" s="151"/>
      <c r="VDM4588" s="151"/>
      <c r="VDN4588" s="151"/>
      <c r="VDO4588" s="151"/>
      <c r="VDP4588" s="151"/>
      <c r="VDQ4588" s="151"/>
      <c r="VDR4588" s="151"/>
      <c r="VDS4588" s="151"/>
      <c r="VDT4588" s="151"/>
      <c r="VDU4588" s="151"/>
      <c r="VDV4588" s="151"/>
      <c r="VDW4588" s="151"/>
      <c r="VDX4588" s="151"/>
      <c r="VDY4588" s="151"/>
      <c r="VDZ4588" s="151"/>
      <c r="VEA4588" s="151"/>
      <c r="VEB4588" s="151"/>
      <c r="VEC4588" s="151"/>
      <c r="VED4588" s="151"/>
      <c r="VEE4588" s="151"/>
      <c r="VEF4588" s="151"/>
      <c r="VEG4588" s="151"/>
      <c r="VEH4588" s="151"/>
      <c r="VEI4588" s="151"/>
      <c r="VEJ4588" s="151"/>
      <c r="VEK4588" s="151"/>
      <c r="VEL4588" s="151"/>
      <c r="VEM4588" s="151"/>
      <c r="VEN4588" s="151"/>
      <c r="VEO4588" s="151"/>
      <c r="VEP4588" s="151"/>
      <c r="VEQ4588" s="151"/>
      <c r="VER4588" s="151"/>
      <c r="VES4588" s="151"/>
      <c r="VET4588" s="151"/>
      <c r="VEU4588" s="151"/>
      <c r="VEV4588" s="151"/>
      <c r="VEW4588" s="151"/>
      <c r="VEX4588" s="151"/>
      <c r="VEY4588" s="151"/>
      <c r="VEZ4588" s="151"/>
      <c r="VFA4588" s="151"/>
      <c r="VFB4588" s="151"/>
      <c r="VFC4588" s="151"/>
      <c r="VFD4588" s="151"/>
      <c r="VFE4588" s="151"/>
      <c r="VFF4588" s="151"/>
      <c r="VFG4588" s="151"/>
      <c r="VFH4588" s="151"/>
      <c r="VFI4588" s="151"/>
      <c r="VFJ4588" s="151"/>
      <c r="VFK4588" s="151"/>
      <c r="VFL4588" s="151"/>
      <c r="VFM4588" s="151"/>
      <c r="VFN4588" s="151"/>
      <c r="VFO4588" s="151"/>
      <c r="VFP4588" s="151"/>
      <c r="VFQ4588" s="151"/>
      <c r="VFR4588" s="151"/>
      <c r="VFS4588" s="151"/>
      <c r="VFT4588" s="151"/>
      <c r="VFU4588" s="151"/>
      <c r="VFV4588" s="151"/>
      <c r="VFW4588" s="151"/>
      <c r="VFX4588" s="151"/>
      <c r="VFY4588" s="151"/>
      <c r="VFZ4588" s="151"/>
      <c r="VGA4588" s="151"/>
      <c r="VGB4588" s="151"/>
      <c r="VGC4588" s="151"/>
      <c r="VGD4588" s="151"/>
      <c r="VGE4588" s="151"/>
      <c r="VGF4588" s="151"/>
      <c r="VGG4588" s="151"/>
      <c r="VGH4588" s="151"/>
      <c r="VGI4588" s="151"/>
      <c r="VGJ4588" s="151"/>
      <c r="VGK4588" s="151"/>
      <c r="VGL4588" s="151"/>
      <c r="VGM4588" s="151"/>
      <c r="VGN4588" s="151"/>
      <c r="VGO4588" s="151"/>
      <c r="VGP4588" s="151"/>
      <c r="VGQ4588" s="151"/>
      <c r="VGR4588" s="151"/>
      <c r="VGS4588" s="151"/>
      <c r="VGT4588" s="151"/>
      <c r="VGU4588" s="151"/>
      <c r="VGV4588" s="151"/>
      <c r="VGW4588" s="151"/>
      <c r="VGX4588" s="151"/>
      <c r="VGY4588" s="151"/>
      <c r="VGZ4588" s="151"/>
      <c r="VHA4588" s="151"/>
      <c r="VHB4588" s="151"/>
      <c r="VHC4588" s="151"/>
      <c r="VHD4588" s="151"/>
      <c r="VHE4588" s="151"/>
      <c r="VHF4588" s="151"/>
      <c r="VHG4588" s="151"/>
      <c r="VHH4588" s="151"/>
      <c r="VHI4588" s="151"/>
      <c r="VHJ4588" s="151"/>
      <c r="VHK4588" s="151"/>
      <c r="VHL4588" s="151"/>
      <c r="VHM4588" s="151"/>
      <c r="VHN4588" s="151"/>
      <c r="VHO4588" s="151"/>
      <c r="VHP4588" s="151"/>
      <c r="VHQ4588" s="151"/>
      <c r="VHR4588" s="151"/>
      <c r="VHS4588" s="151"/>
      <c r="VHT4588" s="151"/>
      <c r="VHU4588" s="151"/>
      <c r="VHV4588" s="151"/>
      <c r="VHW4588" s="151"/>
      <c r="VHX4588" s="151"/>
      <c r="VHY4588" s="151"/>
      <c r="VHZ4588" s="151"/>
      <c r="VIA4588" s="151"/>
      <c r="VIB4588" s="151"/>
      <c r="VIC4588" s="151"/>
      <c r="VID4588" s="151"/>
      <c r="VIE4588" s="151"/>
      <c r="VIF4588" s="151"/>
      <c r="VIG4588" s="151"/>
      <c r="VIH4588" s="151"/>
      <c r="VII4588" s="151"/>
      <c r="VIJ4588" s="151"/>
      <c r="VIK4588" s="151"/>
      <c r="VIL4588" s="151"/>
      <c r="VIM4588" s="151"/>
      <c r="VIN4588" s="151"/>
      <c r="VIO4588" s="151"/>
      <c r="VIP4588" s="151"/>
      <c r="VIQ4588" s="151"/>
      <c r="VIR4588" s="151"/>
      <c r="VIS4588" s="151"/>
      <c r="VIT4588" s="151"/>
      <c r="VIU4588" s="151"/>
      <c r="VIV4588" s="151"/>
      <c r="VIW4588" s="151"/>
      <c r="VIX4588" s="151"/>
      <c r="VIY4588" s="151"/>
      <c r="VIZ4588" s="151"/>
      <c r="VJA4588" s="151"/>
      <c r="VJB4588" s="151"/>
      <c r="VJC4588" s="151"/>
      <c r="VJD4588" s="151"/>
      <c r="VJE4588" s="151"/>
      <c r="VJF4588" s="151"/>
      <c r="VJG4588" s="151"/>
      <c r="VJH4588" s="151"/>
      <c r="VJI4588" s="151"/>
      <c r="VJJ4588" s="151"/>
      <c r="VJK4588" s="151"/>
      <c r="VJL4588" s="151"/>
      <c r="VJM4588" s="151"/>
      <c r="VJN4588" s="151"/>
      <c r="VJO4588" s="151"/>
      <c r="VJP4588" s="151"/>
      <c r="VJQ4588" s="151"/>
      <c r="VJR4588" s="151"/>
      <c r="VJS4588" s="151"/>
      <c r="VJT4588" s="151"/>
      <c r="VJU4588" s="151"/>
      <c r="VJV4588" s="151"/>
      <c r="VJW4588" s="151"/>
      <c r="VJX4588" s="151"/>
      <c r="VJY4588" s="151"/>
      <c r="VJZ4588" s="151"/>
      <c r="VKA4588" s="151"/>
      <c r="VKB4588" s="151"/>
      <c r="VKC4588" s="151"/>
      <c r="VKD4588" s="151"/>
      <c r="VKE4588" s="151"/>
      <c r="VKF4588" s="151"/>
      <c r="VKG4588" s="151"/>
      <c r="VKH4588" s="151"/>
      <c r="VKI4588" s="151"/>
      <c r="VKJ4588" s="151"/>
      <c r="VKK4588" s="151"/>
      <c r="VKL4588" s="151"/>
      <c r="VKM4588" s="151"/>
      <c r="VKN4588" s="151"/>
      <c r="VKO4588" s="151"/>
      <c r="VKP4588" s="151"/>
      <c r="VKQ4588" s="151"/>
      <c r="VKR4588" s="151"/>
      <c r="VKS4588" s="151"/>
      <c r="VKT4588" s="151"/>
      <c r="VKU4588" s="151"/>
      <c r="VKV4588" s="151"/>
      <c r="VKW4588" s="151"/>
      <c r="VKX4588" s="151"/>
      <c r="VKY4588" s="151"/>
      <c r="VKZ4588" s="151"/>
      <c r="VLA4588" s="151"/>
      <c r="VLB4588" s="151"/>
      <c r="VLC4588" s="151"/>
      <c r="VLD4588" s="151"/>
      <c r="VLE4588" s="151"/>
      <c r="VLF4588" s="151"/>
      <c r="VLG4588" s="151"/>
      <c r="VLH4588" s="151"/>
      <c r="VLI4588" s="151"/>
      <c r="VLJ4588" s="151"/>
      <c r="VLK4588" s="151"/>
      <c r="VLL4588" s="151"/>
      <c r="VLM4588" s="151"/>
      <c r="VLN4588" s="151"/>
      <c r="VLO4588" s="151"/>
      <c r="VLP4588" s="151"/>
      <c r="VLQ4588" s="151"/>
      <c r="VLR4588" s="151"/>
      <c r="VLS4588" s="151"/>
      <c r="VLT4588" s="151"/>
      <c r="VLU4588" s="151"/>
      <c r="VLV4588" s="151"/>
      <c r="VLW4588" s="151"/>
      <c r="VLX4588" s="151"/>
      <c r="VLY4588" s="151"/>
      <c r="VLZ4588" s="151"/>
      <c r="VMA4588" s="151"/>
      <c r="VMB4588" s="151"/>
      <c r="VMC4588" s="151"/>
      <c r="VMD4588" s="151"/>
      <c r="VME4588" s="151"/>
      <c r="VMF4588" s="151"/>
      <c r="VMG4588" s="151"/>
      <c r="VMH4588" s="151"/>
      <c r="VMI4588" s="151"/>
      <c r="VMJ4588" s="151"/>
      <c r="VMK4588" s="151"/>
      <c r="VML4588" s="151"/>
      <c r="VMM4588" s="151"/>
      <c r="VMN4588" s="151"/>
      <c r="VMO4588" s="151"/>
      <c r="VMP4588" s="151"/>
      <c r="VMQ4588" s="151"/>
      <c r="VMR4588" s="151"/>
      <c r="VMS4588" s="151"/>
      <c r="VMT4588" s="151"/>
      <c r="VMU4588" s="151"/>
      <c r="VMV4588" s="151"/>
      <c r="VMW4588" s="151"/>
      <c r="VMX4588" s="151"/>
      <c r="VMY4588" s="151"/>
      <c r="VMZ4588" s="151"/>
      <c r="VNA4588" s="151"/>
      <c r="VNB4588" s="151"/>
      <c r="VNC4588" s="151"/>
      <c r="VND4588" s="151"/>
      <c r="VNE4588" s="151"/>
      <c r="VNF4588" s="151"/>
      <c r="VNG4588" s="151"/>
      <c r="VNH4588" s="151"/>
      <c r="VNI4588" s="151"/>
      <c r="VNJ4588" s="151"/>
      <c r="VNK4588" s="151"/>
      <c r="VNL4588" s="151"/>
      <c r="VNM4588" s="151"/>
      <c r="VNN4588" s="151"/>
      <c r="VNO4588" s="151"/>
      <c r="VNP4588" s="151"/>
      <c r="VNQ4588" s="151"/>
      <c r="VNR4588" s="151"/>
      <c r="VNS4588" s="151"/>
      <c r="VNT4588" s="151"/>
      <c r="VNU4588" s="151"/>
      <c r="VNV4588" s="151"/>
      <c r="VNW4588" s="151"/>
      <c r="VNX4588" s="151"/>
      <c r="VNY4588" s="151"/>
      <c r="VNZ4588" s="151"/>
      <c r="VOA4588" s="151"/>
      <c r="VOB4588" s="151"/>
      <c r="VOC4588" s="151"/>
      <c r="VOD4588" s="151"/>
      <c r="VOE4588" s="151"/>
      <c r="VOF4588" s="151"/>
      <c r="VOG4588" s="151"/>
      <c r="VOH4588" s="151"/>
      <c r="VOI4588" s="151"/>
      <c r="VOJ4588" s="151"/>
      <c r="VOK4588" s="151"/>
      <c r="VOL4588" s="151"/>
      <c r="VOM4588" s="151"/>
      <c r="VON4588" s="151"/>
      <c r="VOO4588" s="151"/>
      <c r="VOP4588" s="151"/>
      <c r="VOQ4588" s="151"/>
      <c r="VOR4588" s="151"/>
      <c r="VOS4588" s="151"/>
      <c r="VOT4588" s="151"/>
      <c r="VOU4588" s="151"/>
      <c r="VOV4588" s="151"/>
      <c r="VOW4588" s="151"/>
      <c r="VOX4588" s="151"/>
      <c r="VOY4588" s="151"/>
      <c r="VOZ4588" s="151"/>
      <c r="VPA4588" s="151"/>
      <c r="VPB4588" s="151"/>
      <c r="VPC4588" s="151"/>
      <c r="VPD4588" s="151"/>
      <c r="VPE4588" s="151"/>
      <c r="VPF4588" s="151"/>
      <c r="VPG4588" s="151"/>
      <c r="VPH4588" s="151"/>
      <c r="VPI4588" s="151"/>
      <c r="VPJ4588" s="151"/>
      <c r="VPK4588" s="151"/>
      <c r="VPL4588" s="151"/>
      <c r="VPM4588" s="151"/>
      <c r="VPN4588" s="151"/>
      <c r="VPO4588" s="151"/>
      <c r="VPP4588" s="151"/>
      <c r="VPQ4588" s="151"/>
      <c r="VPR4588" s="151"/>
      <c r="VPS4588" s="151"/>
      <c r="VPT4588" s="151"/>
      <c r="VPU4588" s="151"/>
      <c r="VPV4588" s="151"/>
      <c r="VPW4588" s="151"/>
      <c r="VPX4588" s="151"/>
      <c r="VPY4588" s="151"/>
      <c r="VPZ4588" s="151"/>
      <c r="VQA4588" s="151"/>
      <c r="VQB4588" s="151"/>
      <c r="VQC4588" s="151"/>
      <c r="VQD4588" s="151"/>
      <c r="VQE4588" s="151"/>
      <c r="VQF4588" s="151"/>
      <c r="VQG4588" s="151"/>
      <c r="VQH4588" s="151"/>
      <c r="VQI4588" s="151"/>
      <c r="VQJ4588" s="151"/>
      <c r="VQK4588" s="151"/>
      <c r="VQL4588" s="151"/>
      <c r="VQM4588" s="151"/>
      <c r="VQN4588" s="151"/>
      <c r="VQO4588" s="151"/>
      <c r="VQP4588" s="151"/>
      <c r="VQQ4588" s="151"/>
      <c r="VQR4588" s="151"/>
      <c r="VQS4588" s="151"/>
      <c r="VQT4588" s="151"/>
      <c r="VQU4588" s="151"/>
      <c r="VQV4588" s="151"/>
      <c r="VQW4588" s="151"/>
      <c r="VQX4588" s="151"/>
      <c r="VQY4588" s="151"/>
      <c r="VQZ4588" s="151"/>
      <c r="VRA4588" s="151"/>
      <c r="VRB4588" s="151"/>
      <c r="VRC4588" s="151"/>
      <c r="VRD4588" s="151"/>
      <c r="VRE4588" s="151"/>
      <c r="VRF4588" s="151"/>
      <c r="VRG4588" s="151"/>
      <c r="VRH4588" s="151"/>
      <c r="VRI4588" s="151"/>
      <c r="VRJ4588" s="151"/>
      <c r="VRK4588" s="151"/>
      <c r="VRL4588" s="151"/>
      <c r="VRM4588" s="151"/>
      <c r="VRN4588" s="151"/>
      <c r="VRO4588" s="151"/>
      <c r="VRP4588" s="151"/>
      <c r="VRQ4588" s="151"/>
      <c r="VRR4588" s="151"/>
      <c r="VRS4588" s="151"/>
      <c r="VRT4588" s="151"/>
      <c r="VRU4588" s="151"/>
      <c r="VRV4588" s="151"/>
      <c r="VRW4588" s="151"/>
      <c r="VRX4588" s="151"/>
      <c r="VRY4588" s="151"/>
      <c r="VRZ4588" s="151"/>
      <c r="VSA4588" s="151"/>
      <c r="VSB4588" s="151"/>
      <c r="VSC4588" s="151"/>
      <c r="VSD4588" s="151"/>
      <c r="VSE4588" s="151"/>
      <c r="VSF4588" s="151"/>
      <c r="VSG4588" s="151"/>
      <c r="VSH4588" s="151"/>
      <c r="VSI4588" s="151"/>
      <c r="VSJ4588" s="151"/>
      <c r="VSK4588" s="151"/>
      <c r="VSL4588" s="151"/>
      <c r="VSM4588" s="151"/>
      <c r="VSN4588" s="151"/>
      <c r="VSO4588" s="151"/>
      <c r="VSP4588" s="151"/>
      <c r="VSQ4588" s="151"/>
      <c r="VSR4588" s="151"/>
      <c r="VSS4588" s="151"/>
      <c r="VST4588" s="151"/>
      <c r="VSU4588" s="151"/>
      <c r="VSV4588" s="151"/>
      <c r="VSW4588" s="151"/>
      <c r="VSX4588" s="151"/>
      <c r="VSY4588" s="151"/>
      <c r="VSZ4588" s="151"/>
      <c r="VTA4588" s="151"/>
      <c r="VTB4588" s="151"/>
      <c r="VTC4588" s="151"/>
      <c r="VTD4588" s="151"/>
      <c r="VTE4588" s="151"/>
      <c r="VTF4588" s="151"/>
      <c r="VTG4588" s="151"/>
      <c r="VTH4588" s="151"/>
      <c r="VTI4588" s="151"/>
      <c r="VTJ4588" s="151"/>
      <c r="VTK4588" s="151"/>
      <c r="VTL4588" s="151"/>
      <c r="VTM4588" s="151"/>
      <c r="VTN4588" s="151"/>
      <c r="VTO4588" s="151"/>
      <c r="VTP4588" s="151"/>
      <c r="VTQ4588" s="151"/>
      <c r="VTR4588" s="151"/>
      <c r="VTS4588" s="151"/>
      <c r="VTT4588" s="151"/>
      <c r="VTU4588" s="151"/>
      <c r="VTV4588" s="151"/>
      <c r="VTW4588" s="151"/>
      <c r="VTX4588" s="151"/>
      <c r="VTY4588" s="151"/>
      <c r="VTZ4588" s="151"/>
      <c r="VUA4588" s="151"/>
      <c r="VUB4588" s="151"/>
      <c r="VUC4588" s="151"/>
      <c r="VUD4588" s="151"/>
      <c r="VUE4588" s="151"/>
      <c r="VUF4588" s="151"/>
      <c r="VUG4588" s="151"/>
      <c r="VUH4588" s="151"/>
      <c r="VUI4588" s="151"/>
      <c r="VUJ4588" s="151"/>
      <c r="VUK4588" s="151"/>
      <c r="VUL4588" s="151"/>
      <c r="VUM4588" s="151"/>
      <c r="VUN4588" s="151"/>
      <c r="VUO4588" s="151"/>
      <c r="VUP4588" s="151"/>
      <c r="VUQ4588" s="151"/>
      <c r="VUR4588" s="151"/>
      <c r="VUS4588" s="151"/>
      <c r="VUT4588" s="151"/>
      <c r="VUU4588" s="151"/>
      <c r="VUV4588" s="151"/>
      <c r="VUW4588" s="151"/>
      <c r="VUX4588" s="151"/>
      <c r="VUY4588" s="151"/>
      <c r="VUZ4588" s="151"/>
      <c r="VVA4588" s="151"/>
      <c r="VVB4588" s="151"/>
      <c r="VVC4588" s="151"/>
      <c r="VVD4588" s="151"/>
      <c r="VVE4588" s="151"/>
      <c r="VVF4588" s="151"/>
      <c r="VVG4588" s="151"/>
      <c r="VVH4588" s="151"/>
      <c r="VVI4588" s="151"/>
      <c r="VVJ4588" s="151"/>
      <c r="VVK4588" s="151"/>
      <c r="VVL4588" s="151"/>
      <c r="VVM4588" s="151"/>
      <c r="VVN4588" s="151"/>
      <c r="VVO4588" s="151"/>
      <c r="VVP4588" s="151"/>
      <c r="VVQ4588" s="151"/>
      <c r="VVR4588" s="151"/>
      <c r="VVS4588" s="151"/>
      <c r="VVT4588" s="151"/>
      <c r="VVU4588" s="151"/>
      <c r="VVV4588" s="151"/>
      <c r="VVW4588" s="151"/>
      <c r="VVX4588" s="151"/>
      <c r="VVY4588" s="151"/>
      <c r="VVZ4588" s="151"/>
      <c r="VWA4588" s="151"/>
      <c r="VWB4588" s="151"/>
      <c r="VWC4588" s="151"/>
      <c r="VWD4588" s="151"/>
      <c r="VWE4588" s="151"/>
      <c r="VWF4588" s="151"/>
      <c r="VWG4588" s="151"/>
      <c r="VWH4588" s="151"/>
      <c r="VWI4588" s="151"/>
      <c r="VWJ4588" s="151"/>
      <c r="VWK4588" s="151"/>
      <c r="VWL4588" s="151"/>
      <c r="VWM4588" s="151"/>
      <c r="VWN4588" s="151"/>
      <c r="VWO4588" s="151"/>
      <c r="VWP4588" s="151"/>
      <c r="VWQ4588" s="151"/>
      <c r="VWR4588" s="151"/>
      <c r="VWS4588" s="151"/>
      <c r="VWT4588" s="151"/>
      <c r="VWU4588" s="151"/>
      <c r="VWV4588" s="151"/>
      <c r="VWW4588" s="151"/>
      <c r="VWX4588" s="151"/>
      <c r="VWY4588" s="151"/>
      <c r="VWZ4588" s="151"/>
      <c r="VXA4588" s="151"/>
      <c r="VXB4588" s="151"/>
      <c r="VXC4588" s="151"/>
      <c r="VXD4588" s="151"/>
      <c r="VXE4588" s="151"/>
      <c r="VXF4588" s="151"/>
      <c r="VXG4588" s="151"/>
      <c r="VXH4588" s="151"/>
      <c r="VXI4588" s="151"/>
      <c r="VXJ4588" s="151"/>
      <c r="VXK4588" s="151"/>
      <c r="VXL4588" s="151"/>
      <c r="VXM4588" s="151"/>
      <c r="VXN4588" s="151"/>
      <c r="VXO4588" s="151"/>
      <c r="VXP4588" s="151"/>
      <c r="VXQ4588" s="151"/>
      <c r="VXR4588" s="151"/>
      <c r="VXS4588" s="151"/>
      <c r="VXT4588" s="151"/>
      <c r="VXU4588" s="151"/>
      <c r="VXV4588" s="151"/>
      <c r="VXW4588" s="151"/>
      <c r="VXX4588" s="151"/>
      <c r="VXY4588" s="151"/>
      <c r="VXZ4588" s="151"/>
      <c r="VYA4588" s="151"/>
      <c r="VYB4588" s="151"/>
      <c r="VYC4588" s="151"/>
      <c r="VYD4588" s="151"/>
      <c r="VYE4588" s="151"/>
      <c r="VYF4588" s="151"/>
      <c r="VYG4588" s="151"/>
      <c r="VYH4588" s="151"/>
      <c r="VYI4588" s="151"/>
      <c r="VYJ4588" s="151"/>
      <c r="VYK4588" s="151"/>
      <c r="VYL4588" s="151"/>
      <c r="VYM4588" s="151"/>
      <c r="VYN4588" s="151"/>
      <c r="VYO4588" s="151"/>
      <c r="VYP4588" s="151"/>
      <c r="VYQ4588" s="151"/>
      <c r="VYR4588" s="151"/>
      <c r="VYS4588" s="151"/>
      <c r="VYT4588" s="151"/>
      <c r="VYU4588" s="151"/>
      <c r="VYV4588" s="151"/>
      <c r="VYW4588" s="151"/>
      <c r="VYX4588" s="151"/>
      <c r="VYY4588" s="151"/>
      <c r="VYZ4588" s="151"/>
      <c r="VZA4588" s="151"/>
      <c r="VZB4588" s="151"/>
      <c r="VZC4588" s="151"/>
      <c r="VZD4588" s="151"/>
      <c r="VZE4588" s="151"/>
      <c r="VZF4588" s="151"/>
      <c r="VZG4588" s="151"/>
      <c r="VZH4588" s="151"/>
      <c r="VZI4588" s="151"/>
      <c r="VZJ4588" s="151"/>
      <c r="VZK4588" s="151"/>
      <c r="VZL4588" s="151"/>
      <c r="VZM4588" s="151"/>
      <c r="VZN4588" s="151"/>
      <c r="VZO4588" s="151"/>
      <c r="VZP4588" s="151"/>
      <c r="VZQ4588" s="151"/>
      <c r="VZR4588" s="151"/>
      <c r="VZS4588" s="151"/>
      <c r="VZT4588" s="151"/>
      <c r="VZU4588" s="151"/>
      <c r="VZV4588" s="151"/>
      <c r="VZW4588" s="151"/>
      <c r="VZX4588" s="151"/>
      <c r="VZY4588" s="151"/>
      <c r="VZZ4588" s="151"/>
      <c r="WAA4588" s="151"/>
      <c r="WAB4588" s="151"/>
      <c r="WAC4588" s="151"/>
      <c r="WAD4588" s="151"/>
      <c r="WAE4588" s="151"/>
      <c r="WAF4588" s="151"/>
      <c r="WAG4588" s="151"/>
      <c r="WAH4588" s="151"/>
      <c r="WAI4588" s="151"/>
      <c r="WAJ4588" s="151"/>
      <c r="WAK4588" s="151"/>
      <c r="WAL4588" s="151"/>
      <c r="WAM4588" s="151"/>
      <c r="WAN4588" s="151"/>
      <c r="WAO4588" s="151"/>
      <c r="WAP4588" s="151"/>
      <c r="WAQ4588" s="151"/>
      <c r="WAR4588" s="151"/>
      <c r="WAS4588" s="151"/>
      <c r="WAT4588" s="151"/>
      <c r="WAU4588" s="151"/>
      <c r="WAV4588" s="151"/>
      <c r="WAW4588" s="151"/>
      <c r="WAX4588" s="151"/>
      <c r="WAY4588" s="151"/>
      <c r="WAZ4588" s="151"/>
      <c r="WBA4588" s="151"/>
      <c r="WBB4588" s="151"/>
      <c r="WBC4588" s="151"/>
      <c r="WBD4588" s="151"/>
      <c r="WBE4588" s="151"/>
      <c r="WBF4588" s="151"/>
      <c r="WBG4588" s="151"/>
      <c r="WBH4588" s="151"/>
      <c r="WBI4588" s="151"/>
      <c r="WBJ4588" s="151"/>
      <c r="WBK4588" s="151"/>
      <c r="WBL4588" s="151"/>
      <c r="WBM4588" s="151"/>
      <c r="WBN4588" s="151"/>
      <c r="WBO4588" s="151"/>
      <c r="WBP4588" s="151"/>
      <c r="WBQ4588" s="151"/>
      <c r="WBR4588" s="151"/>
      <c r="WBS4588" s="151"/>
      <c r="WBT4588" s="151"/>
      <c r="WBU4588" s="151"/>
      <c r="WBV4588" s="151"/>
      <c r="WBW4588" s="151"/>
      <c r="WBX4588" s="151"/>
      <c r="WBY4588" s="151"/>
      <c r="WBZ4588" s="151"/>
      <c r="WCA4588" s="151"/>
      <c r="WCB4588" s="151"/>
      <c r="WCC4588" s="151"/>
      <c r="WCD4588" s="151"/>
      <c r="WCE4588" s="151"/>
      <c r="WCF4588" s="151"/>
      <c r="WCG4588" s="151"/>
      <c r="WCH4588" s="151"/>
      <c r="WCI4588" s="151"/>
      <c r="WCJ4588" s="151"/>
      <c r="WCK4588" s="151"/>
      <c r="WCL4588" s="151"/>
      <c r="WCM4588" s="151"/>
      <c r="WCN4588" s="151"/>
      <c r="WCO4588" s="151"/>
      <c r="WCP4588" s="151"/>
      <c r="WCQ4588" s="151"/>
      <c r="WCR4588" s="151"/>
      <c r="WCS4588" s="151"/>
      <c r="WCT4588" s="151"/>
      <c r="WCU4588" s="151"/>
      <c r="WCV4588" s="151"/>
      <c r="WCW4588" s="151"/>
      <c r="WCX4588" s="151"/>
      <c r="WCY4588" s="151"/>
      <c r="WCZ4588" s="151"/>
      <c r="WDA4588" s="151"/>
      <c r="WDB4588" s="151"/>
      <c r="WDC4588" s="151"/>
      <c r="WDD4588" s="151"/>
      <c r="WDE4588" s="151"/>
      <c r="WDF4588" s="151"/>
      <c r="WDG4588" s="151"/>
      <c r="WDH4588" s="151"/>
      <c r="WDI4588" s="151"/>
      <c r="WDJ4588" s="151"/>
      <c r="WDK4588" s="151"/>
      <c r="WDL4588" s="151"/>
      <c r="WDM4588" s="151"/>
      <c r="WDN4588" s="151"/>
      <c r="WDO4588" s="151"/>
      <c r="WDP4588" s="151"/>
      <c r="WDQ4588" s="151"/>
      <c r="WDR4588" s="151"/>
      <c r="WDS4588" s="151"/>
      <c r="WDT4588" s="151"/>
      <c r="WDU4588" s="151"/>
      <c r="WDV4588" s="151"/>
      <c r="WDW4588" s="151"/>
      <c r="WDX4588" s="151"/>
      <c r="WDY4588" s="151"/>
      <c r="WDZ4588" s="151"/>
      <c r="WEA4588" s="151"/>
      <c r="WEB4588" s="151"/>
      <c r="WEC4588" s="151"/>
      <c r="WED4588" s="151"/>
      <c r="WEE4588" s="151"/>
      <c r="WEF4588" s="151"/>
      <c r="WEG4588" s="151"/>
      <c r="WEH4588" s="151"/>
      <c r="WEI4588" s="151"/>
      <c r="WEJ4588" s="151"/>
      <c r="WEK4588" s="151"/>
      <c r="WEL4588" s="151"/>
      <c r="WEM4588" s="151"/>
      <c r="WEN4588" s="151"/>
      <c r="WEO4588" s="151"/>
      <c r="WEP4588" s="151"/>
      <c r="WEQ4588" s="151"/>
      <c r="WER4588" s="151"/>
      <c r="WES4588" s="151"/>
      <c r="WET4588" s="151"/>
      <c r="WEU4588" s="151"/>
      <c r="WEV4588" s="151"/>
      <c r="WEW4588" s="151"/>
      <c r="WEX4588" s="151"/>
      <c r="WEY4588" s="151"/>
      <c r="WEZ4588" s="151"/>
      <c r="WFA4588" s="151"/>
      <c r="WFB4588" s="151"/>
      <c r="WFC4588" s="151"/>
      <c r="WFD4588" s="151"/>
      <c r="WFE4588" s="151"/>
      <c r="WFF4588" s="151"/>
      <c r="WFG4588" s="151"/>
      <c r="WFH4588" s="151"/>
      <c r="WFI4588" s="151"/>
      <c r="WFJ4588" s="151"/>
      <c r="WFK4588" s="151"/>
      <c r="WFL4588" s="151"/>
      <c r="WFM4588" s="151"/>
      <c r="WFN4588" s="151"/>
      <c r="WFO4588" s="151"/>
      <c r="WFP4588" s="151"/>
      <c r="WFQ4588" s="151"/>
      <c r="WFR4588" s="151"/>
      <c r="WFS4588" s="151"/>
      <c r="WFT4588" s="151"/>
      <c r="WFU4588" s="151"/>
      <c r="WFV4588" s="151"/>
      <c r="WFW4588" s="151"/>
      <c r="WFX4588" s="151"/>
      <c r="WFY4588" s="151"/>
      <c r="WFZ4588" s="151"/>
      <c r="WGA4588" s="151"/>
      <c r="WGB4588" s="151"/>
      <c r="WGC4588" s="151"/>
      <c r="WGD4588" s="151"/>
      <c r="WGE4588" s="151"/>
      <c r="WGF4588" s="151"/>
      <c r="WGG4588" s="151"/>
      <c r="WGH4588" s="151"/>
      <c r="WGI4588" s="151"/>
      <c r="WGJ4588" s="151"/>
      <c r="WGK4588" s="151"/>
      <c r="WGL4588" s="151"/>
      <c r="WGM4588" s="151"/>
      <c r="WGN4588" s="151"/>
      <c r="WGO4588" s="151"/>
      <c r="WGP4588" s="151"/>
      <c r="WGQ4588" s="151"/>
      <c r="WGR4588" s="151"/>
      <c r="WGS4588" s="151"/>
      <c r="WGT4588" s="151"/>
      <c r="WGU4588" s="151"/>
      <c r="WGV4588" s="151"/>
      <c r="WGW4588" s="151"/>
      <c r="WGX4588" s="151"/>
      <c r="WGY4588" s="151"/>
      <c r="WGZ4588" s="151"/>
      <c r="WHA4588" s="151"/>
      <c r="WHB4588" s="151"/>
      <c r="WHC4588" s="151"/>
      <c r="WHD4588" s="151"/>
      <c r="WHE4588" s="151"/>
      <c r="WHF4588" s="151"/>
      <c r="WHG4588" s="151"/>
      <c r="WHH4588" s="151"/>
      <c r="WHI4588" s="151"/>
      <c r="WHJ4588" s="151"/>
      <c r="WHK4588" s="151"/>
      <c r="WHL4588" s="151"/>
      <c r="WHM4588" s="151"/>
      <c r="WHN4588" s="151"/>
      <c r="WHO4588" s="151"/>
      <c r="WHP4588" s="151"/>
      <c r="WHQ4588" s="151"/>
      <c r="WHR4588" s="151"/>
      <c r="WHS4588" s="151"/>
      <c r="WHT4588" s="151"/>
      <c r="WHU4588" s="151"/>
      <c r="WHV4588" s="151"/>
      <c r="WHW4588" s="151"/>
      <c r="WHX4588" s="151"/>
      <c r="WHY4588" s="151"/>
      <c r="WHZ4588" s="151"/>
      <c r="WIA4588" s="151"/>
      <c r="WIB4588" s="151"/>
      <c r="WIC4588" s="151"/>
      <c r="WID4588" s="151"/>
      <c r="WIE4588" s="151"/>
      <c r="WIF4588" s="151"/>
      <c r="WIG4588" s="151"/>
      <c r="WIH4588" s="151"/>
      <c r="WII4588" s="151"/>
      <c r="WIJ4588" s="151"/>
      <c r="WIK4588" s="151"/>
      <c r="WIL4588" s="151"/>
      <c r="WIM4588" s="151"/>
      <c r="WIN4588" s="151"/>
      <c r="WIO4588" s="151"/>
      <c r="WIP4588" s="151"/>
      <c r="WIQ4588" s="151"/>
      <c r="WIR4588" s="151"/>
      <c r="WIS4588" s="151"/>
      <c r="WIT4588" s="151"/>
      <c r="WIU4588" s="151"/>
      <c r="WIV4588" s="151"/>
      <c r="WIW4588" s="151"/>
      <c r="WIX4588" s="151"/>
      <c r="WIY4588" s="151"/>
      <c r="WIZ4588" s="151"/>
      <c r="WJA4588" s="151"/>
      <c r="WJB4588" s="151"/>
      <c r="WJC4588" s="151"/>
      <c r="WJD4588" s="151"/>
      <c r="WJE4588" s="151"/>
      <c r="WJF4588" s="151"/>
      <c r="WJG4588" s="151"/>
      <c r="WJH4588" s="151"/>
      <c r="WJI4588" s="151"/>
      <c r="WJJ4588" s="151"/>
      <c r="WJK4588" s="151"/>
      <c r="WJL4588" s="151"/>
      <c r="WJM4588" s="151"/>
      <c r="WJN4588" s="151"/>
      <c r="WJO4588" s="151"/>
      <c r="WJP4588" s="151"/>
      <c r="WJQ4588" s="151"/>
      <c r="WJR4588" s="151"/>
      <c r="WJS4588" s="151"/>
      <c r="WJT4588" s="151"/>
      <c r="WJU4588" s="151"/>
      <c r="WJV4588" s="151"/>
      <c r="WJW4588" s="151"/>
      <c r="WJX4588" s="151"/>
      <c r="WJY4588" s="151"/>
      <c r="WJZ4588" s="151"/>
      <c r="WKA4588" s="151"/>
      <c r="WKB4588" s="151"/>
      <c r="WKC4588" s="151"/>
      <c r="WKD4588" s="151"/>
      <c r="WKE4588" s="151"/>
      <c r="WKF4588" s="151"/>
      <c r="WKG4588" s="151"/>
      <c r="WKH4588" s="151"/>
      <c r="WKI4588" s="151"/>
      <c r="WKJ4588" s="151"/>
      <c r="WKK4588" s="151"/>
      <c r="WKL4588" s="151"/>
      <c r="WKM4588" s="151"/>
      <c r="WKN4588" s="151"/>
      <c r="WKO4588" s="151"/>
      <c r="WKP4588" s="151"/>
      <c r="WKQ4588" s="151"/>
      <c r="WKR4588" s="151"/>
      <c r="WKS4588" s="151"/>
      <c r="WKT4588" s="151"/>
      <c r="WKU4588" s="151"/>
      <c r="WKV4588" s="151"/>
      <c r="WKW4588" s="151"/>
      <c r="WKX4588" s="151"/>
      <c r="WKY4588" s="151"/>
      <c r="WKZ4588" s="151"/>
      <c r="WLA4588" s="151"/>
      <c r="WLB4588" s="151"/>
      <c r="WLC4588" s="151"/>
      <c r="WLD4588" s="151"/>
      <c r="WLE4588" s="151"/>
      <c r="WLF4588" s="151"/>
      <c r="WLG4588" s="151"/>
      <c r="WLH4588" s="151"/>
      <c r="WLI4588" s="151"/>
      <c r="WLJ4588" s="151"/>
      <c r="WLK4588" s="151"/>
      <c r="WLL4588" s="151"/>
      <c r="WLM4588" s="151"/>
      <c r="WLN4588" s="151"/>
      <c r="WLO4588" s="151"/>
      <c r="WLP4588" s="151"/>
      <c r="WLQ4588" s="151"/>
      <c r="WLR4588" s="151"/>
      <c r="WLS4588" s="151"/>
      <c r="WLT4588" s="151"/>
      <c r="WLU4588" s="151"/>
      <c r="WLV4588" s="151"/>
      <c r="WLW4588" s="151"/>
      <c r="WLX4588" s="151"/>
      <c r="WLY4588" s="151"/>
      <c r="WLZ4588" s="151"/>
      <c r="WMA4588" s="151"/>
      <c r="WMB4588" s="151"/>
      <c r="WMC4588" s="151"/>
      <c r="WMD4588" s="151"/>
      <c r="WME4588" s="151"/>
      <c r="WMF4588" s="151"/>
      <c r="WMG4588" s="151"/>
      <c r="WMH4588" s="151"/>
      <c r="WMI4588" s="151"/>
      <c r="WMJ4588" s="151"/>
      <c r="WMK4588" s="151"/>
      <c r="WML4588" s="151"/>
      <c r="WMM4588" s="151"/>
      <c r="WMN4588" s="151"/>
      <c r="WMO4588" s="151"/>
      <c r="WMP4588" s="151"/>
      <c r="WMQ4588" s="151"/>
      <c r="WMR4588" s="151"/>
      <c r="WMS4588" s="151"/>
      <c r="WMT4588" s="151"/>
      <c r="WMU4588" s="151"/>
      <c r="WMV4588" s="151"/>
      <c r="WMW4588" s="151"/>
      <c r="WMX4588" s="151"/>
      <c r="WMY4588" s="151"/>
      <c r="WMZ4588" s="151"/>
      <c r="WNA4588" s="151"/>
      <c r="WNB4588" s="151"/>
      <c r="WNC4588" s="151"/>
      <c r="WND4588" s="151"/>
      <c r="WNE4588" s="151"/>
      <c r="WNF4588" s="151"/>
      <c r="WNG4588" s="151"/>
      <c r="WNH4588" s="151"/>
      <c r="WNI4588" s="151"/>
      <c r="WNJ4588" s="151"/>
      <c r="WNK4588" s="151"/>
      <c r="WNL4588" s="151"/>
      <c r="WNM4588" s="151"/>
      <c r="WNN4588" s="151"/>
      <c r="WNO4588" s="151"/>
      <c r="WNP4588" s="151"/>
      <c r="WNQ4588" s="151"/>
      <c r="WNR4588" s="151"/>
      <c r="WNS4588" s="151"/>
      <c r="WNT4588" s="151"/>
      <c r="WNU4588" s="151"/>
      <c r="WNV4588" s="151"/>
      <c r="WNW4588" s="151"/>
      <c r="WNX4588" s="151"/>
      <c r="WNY4588" s="151"/>
      <c r="WNZ4588" s="151"/>
      <c r="WOA4588" s="151"/>
      <c r="WOB4588" s="151"/>
      <c r="WOC4588" s="151"/>
      <c r="WOD4588" s="151"/>
      <c r="WOE4588" s="151"/>
      <c r="WOF4588" s="151"/>
      <c r="WOG4588" s="151"/>
      <c r="WOH4588" s="151"/>
      <c r="WOI4588" s="151"/>
      <c r="WOJ4588" s="151"/>
      <c r="WOK4588" s="151"/>
      <c r="WOL4588" s="151"/>
      <c r="WOM4588" s="151"/>
      <c r="WON4588" s="151"/>
      <c r="WOO4588" s="151"/>
      <c r="WOP4588" s="151"/>
      <c r="WOQ4588" s="151"/>
      <c r="WOR4588" s="151"/>
      <c r="WOS4588" s="151"/>
      <c r="WOT4588" s="151"/>
      <c r="WOU4588" s="151"/>
      <c r="WOV4588" s="151"/>
      <c r="WOW4588" s="151"/>
      <c r="WOX4588" s="151"/>
      <c r="WOY4588" s="151"/>
      <c r="WOZ4588" s="151"/>
      <c r="WPA4588" s="151"/>
      <c r="WPB4588" s="151"/>
      <c r="WPC4588" s="151"/>
      <c r="WPD4588" s="151"/>
      <c r="WPE4588" s="151"/>
      <c r="WPF4588" s="151"/>
      <c r="WPG4588" s="151"/>
      <c r="WPH4588" s="151"/>
      <c r="WPI4588" s="151"/>
      <c r="WPJ4588" s="151"/>
      <c r="WPK4588" s="151"/>
      <c r="WPL4588" s="151"/>
      <c r="WPM4588" s="151"/>
      <c r="WPN4588" s="151"/>
      <c r="WPO4588" s="151"/>
      <c r="WPP4588" s="151"/>
      <c r="WPQ4588" s="151"/>
      <c r="WPR4588" s="151"/>
      <c r="WPS4588" s="151"/>
      <c r="WPT4588" s="151"/>
      <c r="WPU4588" s="151"/>
      <c r="WPV4588" s="151"/>
      <c r="WPW4588" s="151"/>
      <c r="WPX4588" s="151"/>
      <c r="WPY4588" s="151"/>
      <c r="WPZ4588" s="151"/>
      <c r="WQA4588" s="151"/>
      <c r="WQB4588" s="151"/>
      <c r="WQC4588" s="151"/>
      <c r="WQD4588" s="151"/>
      <c r="WQE4588" s="151"/>
      <c r="WQF4588" s="151"/>
      <c r="WQG4588" s="151"/>
      <c r="WQH4588" s="151"/>
      <c r="WQI4588" s="151"/>
      <c r="WQJ4588" s="151"/>
      <c r="WQK4588" s="151"/>
      <c r="WQL4588" s="151"/>
      <c r="WQM4588" s="151"/>
      <c r="WQN4588" s="151"/>
      <c r="WQO4588" s="151"/>
      <c r="WQP4588" s="151"/>
      <c r="WQQ4588" s="151"/>
      <c r="WQR4588" s="151"/>
      <c r="WQS4588" s="151"/>
      <c r="WQT4588" s="151"/>
      <c r="WQU4588" s="151"/>
      <c r="WQV4588" s="151"/>
      <c r="WQW4588" s="151"/>
      <c r="WQX4588" s="151"/>
      <c r="WQY4588" s="151"/>
      <c r="WQZ4588" s="151"/>
      <c r="WRA4588" s="151"/>
      <c r="WRB4588" s="151"/>
      <c r="WRC4588" s="151"/>
      <c r="WRD4588" s="151"/>
      <c r="WRE4588" s="151"/>
      <c r="WRF4588" s="151"/>
      <c r="WRG4588" s="151"/>
      <c r="WRH4588" s="151"/>
      <c r="WRI4588" s="151"/>
      <c r="WRJ4588" s="151"/>
      <c r="WRK4588" s="151"/>
      <c r="WRL4588" s="151"/>
      <c r="WRM4588" s="151"/>
      <c r="WRN4588" s="151"/>
      <c r="WRO4588" s="151"/>
      <c r="WRP4588" s="151"/>
      <c r="WRQ4588" s="151"/>
      <c r="WRR4588" s="151"/>
      <c r="WRS4588" s="151"/>
      <c r="WRT4588" s="151"/>
      <c r="WRU4588" s="151"/>
      <c r="WRV4588" s="151"/>
      <c r="WRW4588" s="151"/>
      <c r="WRX4588" s="151"/>
      <c r="WRY4588" s="151"/>
      <c r="WRZ4588" s="151"/>
      <c r="WSA4588" s="151"/>
      <c r="WSB4588" s="151"/>
      <c r="WSC4588" s="151"/>
      <c r="WSD4588" s="151"/>
      <c r="WSE4588" s="151"/>
      <c r="WSF4588" s="151"/>
      <c r="WSG4588" s="151"/>
      <c r="WSH4588" s="151"/>
      <c r="WSI4588" s="151"/>
      <c r="WSJ4588" s="151"/>
      <c r="WSK4588" s="151"/>
      <c r="WSL4588" s="151"/>
      <c r="WSM4588" s="151"/>
      <c r="WSN4588" s="151"/>
      <c r="WSO4588" s="151"/>
      <c r="WSP4588" s="151"/>
      <c r="WSQ4588" s="151"/>
      <c r="WSR4588" s="151"/>
      <c r="WSS4588" s="151"/>
      <c r="WST4588" s="151"/>
      <c r="WSU4588" s="151"/>
      <c r="WSV4588" s="151"/>
      <c r="WSW4588" s="151"/>
      <c r="WSX4588" s="151"/>
      <c r="WSY4588" s="151"/>
      <c r="WSZ4588" s="151"/>
      <c r="WTA4588" s="151"/>
      <c r="WTB4588" s="151"/>
      <c r="WTC4588" s="151"/>
      <c r="WTD4588" s="151"/>
      <c r="WTE4588" s="151"/>
      <c r="WTF4588" s="151"/>
      <c r="WTG4588" s="151"/>
      <c r="WTH4588" s="151"/>
      <c r="WTI4588" s="151"/>
      <c r="WTJ4588" s="151"/>
      <c r="WTK4588" s="151"/>
      <c r="WTL4588" s="151"/>
      <c r="WTM4588" s="151"/>
      <c r="WTN4588" s="151"/>
      <c r="WTO4588" s="151"/>
      <c r="WTP4588" s="151"/>
      <c r="WTQ4588" s="151"/>
      <c r="WTR4588" s="151"/>
      <c r="WTS4588" s="151"/>
      <c r="WTT4588" s="151"/>
      <c r="WTU4588" s="151"/>
      <c r="WTV4588" s="151"/>
      <c r="WTW4588" s="151"/>
      <c r="WTX4588" s="151"/>
      <c r="WTY4588" s="151"/>
      <c r="WTZ4588" s="151"/>
      <c r="WUA4588" s="151"/>
      <c r="WUB4588" s="151"/>
      <c r="WUC4588" s="151"/>
      <c r="WUD4588" s="151"/>
      <c r="WUE4588" s="151"/>
      <c r="WUF4588" s="151"/>
      <c r="WUG4588" s="151"/>
      <c r="WUH4588" s="151"/>
      <c r="WUI4588" s="151"/>
      <c r="WUJ4588" s="151"/>
      <c r="WUK4588" s="151"/>
      <c r="WUL4588" s="151"/>
      <c r="WUM4588" s="151"/>
      <c r="WUN4588" s="151"/>
      <c r="WUO4588" s="151"/>
      <c r="WUP4588" s="151"/>
      <c r="WUQ4588" s="151"/>
      <c r="WUR4588" s="151"/>
      <c r="WUS4588" s="151"/>
      <c r="WUT4588" s="151"/>
      <c r="WUU4588" s="151"/>
      <c r="WUV4588" s="151"/>
      <c r="WUW4588" s="151"/>
      <c r="WUX4588" s="151"/>
      <c r="WUY4588" s="151"/>
      <c r="WUZ4588" s="151"/>
      <c r="WVA4588" s="151"/>
      <c r="WVB4588" s="151"/>
      <c r="WVC4588" s="151"/>
      <c r="WVD4588" s="151"/>
      <c r="WVE4588" s="151"/>
      <c r="WVF4588" s="151"/>
      <c r="WVG4588" s="151"/>
      <c r="WVH4588" s="151"/>
      <c r="WVI4588" s="151"/>
      <c r="WVJ4588" s="151"/>
      <c r="WVK4588" s="151"/>
      <c r="WVL4588" s="151"/>
      <c r="WVM4588" s="151"/>
      <c r="WVN4588" s="151"/>
      <c r="WVO4588" s="151"/>
      <c r="WVP4588" s="151"/>
      <c r="WVQ4588" s="151"/>
      <c r="WVR4588" s="151"/>
      <c r="WVS4588" s="151"/>
      <c r="WVT4588" s="151"/>
      <c r="WVU4588" s="151"/>
      <c r="WVV4588" s="151"/>
      <c r="WVW4588" s="151"/>
      <c r="WVX4588" s="151"/>
      <c r="WVY4588" s="151"/>
      <c r="WVZ4588" s="151"/>
      <c r="WWA4588" s="151"/>
      <c r="WWB4588" s="151"/>
      <c r="WWC4588" s="151"/>
      <c r="WWD4588" s="151"/>
      <c r="WWE4588" s="151"/>
      <c r="WWF4588" s="151"/>
      <c r="WWG4588" s="151"/>
      <c r="WWH4588" s="151"/>
      <c r="WWI4588" s="151"/>
      <c r="WWJ4588" s="151"/>
      <c r="WWK4588" s="151"/>
      <c r="WWL4588" s="151"/>
      <c r="WWM4588" s="151"/>
      <c r="WWN4588" s="151"/>
      <c r="WWO4588" s="151"/>
      <c r="WWP4588" s="151"/>
      <c r="WWQ4588" s="151"/>
      <c r="WWR4588" s="151"/>
      <c r="WWS4588" s="151"/>
      <c r="WWT4588" s="151"/>
      <c r="WWU4588" s="151"/>
      <c r="WWV4588" s="151"/>
      <c r="WWW4588" s="151"/>
      <c r="WWX4588" s="151"/>
      <c r="WWY4588" s="151"/>
      <c r="WWZ4588" s="151"/>
      <c r="WXA4588" s="151"/>
      <c r="WXB4588" s="151"/>
      <c r="WXC4588" s="151"/>
      <c r="WXD4588" s="151"/>
      <c r="WXE4588" s="151"/>
      <c r="WXF4588" s="151"/>
      <c r="WXG4588" s="151"/>
      <c r="WXH4588" s="151"/>
      <c r="WXI4588" s="151"/>
      <c r="WXJ4588" s="151"/>
      <c r="WXK4588" s="151"/>
      <c r="WXL4588" s="151"/>
      <c r="WXM4588" s="151"/>
      <c r="WXN4588" s="151"/>
      <c r="WXO4588" s="151"/>
      <c r="WXP4588" s="151"/>
      <c r="WXQ4588" s="151"/>
      <c r="WXR4588" s="151"/>
      <c r="WXS4588" s="151"/>
      <c r="WXT4588" s="151"/>
      <c r="WXU4588" s="151"/>
      <c r="WXV4588" s="151"/>
      <c r="WXW4588" s="151"/>
      <c r="WXX4588" s="151"/>
      <c r="WXY4588" s="151"/>
    </row>
    <row r="4589" spans="1:16222" s="155" customFormat="1" hidden="1" outlineLevel="2">
      <c r="A4589" s="28"/>
      <c r="B4589" s="29" t="s">
        <v>46</v>
      </c>
      <c r="C4589" s="29" t="s">
        <v>2349</v>
      </c>
      <c r="D4589" s="29" t="s">
        <v>3591</v>
      </c>
      <c r="E4589" s="29"/>
      <c r="F4589" s="27"/>
      <c r="G4589" s="30" t="s">
        <v>378</v>
      </c>
      <c r="H4589" s="30"/>
      <c r="I4589" s="21" t="s">
        <v>43</v>
      </c>
      <c r="J4589" s="23">
        <v>1</v>
      </c>
      <c r="K4589" s="23">
        <v>1</v>
      </c>
      <c r="L4589" s="65" t="s">
        <v>4722</v>
      </c>
      <c r="M4589" s="21" t="s">
        <v>4736</v>
      </c>
      <c r="N4589" s="21">
        <v>40</v>
      </c>
    </row>
    <row r="4590" spans="1:16222" s="155" customFormat="1" outlineLevel="1" collapsed="1">
      <c r="A4590" s="28" t="s">
        <v>4723</v>
      </c>
      <c r="B4590" s="30" t="s">
        <v>46</v>
      </c>
      <c r="C4590" s="29" t="s">
        <v>2349</v>
      </c>
      <c r="D4590" s="29" t="s">
        <v>3591</v>
      </c>
      <c r="E4590" s="29" t="s">
        <v>4724</v>
      </c>
      <c r="F4590" s="27" t="s">
        <v>4725</v>
      </c>
      <c r="G4590" s="6"/>
      <c r="H4590" s="6"/>
      <c r="I4590" s="148"/>
      <c r="J4590" s="38">
        <v>3</v>
      </c>
      <c r="K4590" s="38">
        <v>3</v>
      </c>
      <c r="L4590" s="34" t="str">
        <f>L4591&amp;" "&amp;N4591&amp;M4591&amp;""</f>
        <v>Ремонт санузла 1шт.</v>
      </c>
      <c r="M4590" s="21"/>
      <c r="N4590" s="148"/>
      <c r="O4590" s="151"/>
      <c r="P4590" s="151"/>
      <c r="Q4590" s="151"/>
      <c r="R4590" s="151"/>
      <c r="S4590" s="151"/>
      <c r="T4590" s="151"/>
      <c r="U4590" s="151"/>
      <c r="V4590" s="151"/>
      <c r="W4590" s="151"/>
      <c r="X4590" s="151"/>
      <c r="Y4590" s="151"/>
      <c r="Z4590" s="151"/>
      <c r="AA4590" s="151"/>
      <c r="AB4590" s="151"/>
      <c r="AC4590" s="151"/>
      <c r="AD4590" s="151"/>
      <c r="AE4590" s="151"/>
      <c r="AF4590" s="151"/>
      <c r="AG4590" s="151"/>
      <c r="AH4590" s="151"/>
      <c r="AI4590" s="151"/>
      <c r="AJ4590" s="151"/>
      <c r="AK4590" s="151"/>
      <c r="AL4590" s="151"/>
      <c r="AM4590" s="151"/>
      <c r="AN4590" s="151"/>
      <c r="AO4590" s="151"/>
      <c r="AP4590" s="151"/>
      <c r="AQ4590" s="151"/>
      <c r="AR4590" s="151"/>
      <c r="AS4590" s="151"/>
      <c r="AT4590" s="151"/>
      <c r="AU4590" s="151"/>
      <c r="AV4590" s="151"/>
      <c r="AW4590" s="151"/>
      <c r="AX4590" s="151"/>
      <c r="AY4590" s="151"/>
      <c r="AZ4590" s="151"/>
      <c r="BA4590" s="151"/>
      <c r="BB4590" s="151"/>
      <c r="BC4590" s="151"/>
      <c r="BD4590" s="151"/>
      <c r="BE4590" s="151"/>
      <c r="BF4590" s="151"/>
      <c r="BG4590" s="151"/>
      <c r="BH4590" s="151"/>
      <c r="BI4590" s="151"/>
      <c r="BJ4590" s="151"/>
      <c r="BK4590" s="151"/>
      <c r="BL4590" s="151"/>
      <c r="BM4590" s="151"/>
      <c r="BN4590" s="151"/>
      <c r="BO4590" s="151"/>
      <c r="BP4590" s="151"/>
      <c r="BQ4590" s="151"/>
      <c r="BR4590" s="151"/>
      <c r="BS4590" s="151"/>
      <c r="BT4590" s="151"/>
      <c r="BU4590" s="151"/>
      <c r="BV4590" s="151"/>
      <c r="BW4590" s="151"/>
      <c r="BX4590" s="151"/>
      <c r="BY4590" s="151"/>
      <c r="BZ4590" s="151"/>
      <c r="CA4590" s="151"/>
      <c r="CB4590" s="151"/>
      <c r="CC4590" s="151"/>
      <c r="CD4590" s="151"/>
      <c r="CE4590" s="151"/>
      <c r="CF4590" s="151"/>
      <c r="CG4590" s="151"/>
      <c r="CH4590" s="151"/>
      <c r="CI4590" s="151"/>
      <c r="CJ4590" s="151"/>
      <c r="CK4590" s="151"/>
      <c r="CL4590" s="151"/>
      <c r="CM4590" s="151"/>
      <c r="CN4590" s="151"/>
      <c r="CO4590" s="151"/>
      <c r="CP4590" s="151"/>
      <c r="CQ4590" s="151"/>
      <c r="CR4590" s="151"/>
      <c r="CS4590" s="151"/>
      <c r="CT4590" s="151"/>
      <c r="CU4590" s="151"/>
      <c r="CV4590" s="151"/>
      <c r="CW4590" s="151"/>
      <c r="CX4590" s="151"/>
      <c r="CY4590" s="151"/>
      <c r="CZ4590" s="151"/>
      <c r="DA4590" s="151"/>
      <c r="DB4590" s="151"/>
      <c r="DC4590" s="151"/>
      <c r="DD4590" s="151"/>
      <c r="DE4590" s="151"/>
      <c r="DF4590" s="151"/>
      <c r="DG4590" s="151"/>
      <c r="DH4590" s="151"/>
      <c r="DI4590" s="151"/>
      <c r="DJ4590" s="151"/>
      <c r="DK4590" s="151"/>
      <c r="DL4590" s="151"/>
      <c r="DM4590" s="151"/>
      <c r="DN4590" s="151"/>
      <c r="DO4590" s="151"/>
      <c r="DP4590" s="151"/>
      <c r="DQ4590" s="151"/>
      <c r="DR4590" s="151"/>
      <c r="DS4590" s="151"/>
      <c r="DT4590" s="151"/>
      <c r="DU4590" s="151"/>
      <c r="DV4590" s="151"/>
      <c r="DW4590" s="151"/>
      <c r="DX4590" s="151"/>
      <c r="DY4590" s="151"/>
      <c r="DZ4590" s="151"/>
      <c r="EA4590" s="151"/>
      <c r="EB4590" s="151"/>
      <c r="EC4590" s="151"/>
      <c r="ED4590" s="151"/>
      <c r="EE4590" s="151"/>
      <c r="EF4590" s="151"/>
      <c r="EG4590" s="151"/>
      <c r="EH4590" s="151"/>
      <c r="EI4590" s="151"/>
      <c r="EJ4590" s="151"/>
      <c r="EK4590" s="151"/>
      <c r="EL4590" s="151"/>
      <c r="EM4590" s="151"/>
      <c r="EN4590" s="151"/>
      <c r="EO4590" s="151"/>
      <c r="EP4590" s="151"/>
      <c r="EQ4590" s="151"/>
      <c r="ER4590" s="151"/>
      <c r="ES4590" s="151"/>
      <c r="ET4590" s="151"/>
      <c r="EU4590" s="151"/>
      <c r="EV4590" s="151"/>
      <c r="EW4590" s="151"/>
      <c r="EX4590" s="151"/>
      <c r="EY4590" s="151"/>
      <c r="EZ4590" s="151"/>
      <c r="FA4590" s="151"/>
      <c r="FB4590" s="151"/>
      <c r="FC4590" s="151"/>
      <c r="FD4590" s="151"/>
      <c r="FE4590" s="151"/>
      <c r="FF4590" s="151"/>
      <c r="FG4590" s="151"/>
      <c r="FH4590" s="151"/>
      <c r="FI4590" s="151"/>
      <c r="FJ4590" s="151"/>
      <c r="FK4590" s="151"/>
      <c r="FL4590" s="151"/>
      <c r="FM4590" s="151"/>
      <c r="FN4590" s="151"/>
      <c r="FO4590" s="151"/>
      <c r="FP4590" s="151"/>
      <c r="FQ4590" s="151"/>
      <c r="FR4590" s="151"/>
      <c r="FS4590" s="151"/>
      <c r="FT4590" s="151"/>
      <c r="FU4590" s="151"/>
      <c r="FV4590" s="151"/>
      <c r="FW4590" s="151"/>
      <c r="FX4590" s="151"/>
      <c r="FY4590" s="151"/>
      <c r="FZ4590" s="151"/>
      <c r="GA4590" s="151"/>
      <c r="GB4590" s="151"/>
      <c r="GC4590" s="151"/>
      <c r="GD4590" s="151"/>
      <c r="GE4590" s="151"/>
      <c r="GF4590" s="151"/>
      <c r="GG4590" s="151"/>
      <c r="GH4590" s="151"/>
      <c r="GI4590" s="151"/>
      <c r="GJ4590" s="151"/>
      <c r="GK4590" s="151"/>
      <c r="GL4590" s="151"/>
      <c r="GM4590" s="151"/>
      <c r="GN4590" s="151"/>
      <c r="GO4590" s="151"/>
      <c r="GP4590" s="151"/>
      <c r="GQ4590" s="151"/>
      <c r="GR4590" s="151"/>
      <c r="GS4590" s="151"/>
      <c r="GT4590" s="151"/>
      <c r="GU4590" s="151"/>
      <c r="GV4590" s="151"/>
      <c r="GW4590" s="151"/>
      <c r="GX4590" s="151"/>
      <c r="GY4590" s="151"/>
      <c r="GZ4590" s="151"/>
      <c r="HA4590" s="151"/>
      <c r="HB4590" s="151"/>
      <c r="HC4590" s="151"/>
      <c r="HD4590" s="151"/>
      <c r="HE4590" s="151"/>
      <c r="HF4590" s="151"/>
      <c r="HG4590" s="151"/>
      <c r="HH4590" s="151"/>
      <c r="HI4590" s="151"/>
      <c r="HJ4590" s="151"/>
      <c r="HK4590" s="151"/>
      <c r="HL4590" s="151"/>
      <c r="HM4590" s="151"/>
      <c r="HN4590" s="151"/>
      <c r="HO4590" s="151"/>
      <c r="HP4590" s="151"/>
      <c r="HQ4590" s="151"/>
      <c r="HR4590" s="151"/>
      <c r="HS4590" s="151"/>
      <c r="HT4590" s="151"/>
      <c r="HU4590" s="151"/>
      <c r="HV4590" s="151"/>
      <c r="HW4590" s="151"/>
      <c r="HX4590" s="151"/>
      <c r="HY4590" s="151"/>
      <c r="HZ4590" s="151"/>
      <c r="IA4590" s="151"/>
      <c r="IB4590" s="151"/>
      <c r="IC4590" s="151"/>
      <c r="ID4590" s="151"/>
      <c r="IE4590" s="151"/>
      <c r="IF4590" s="151"/>
      <c r="IG4590" s="151"/>
      <c r="IH4590" s="151"/>
      <c r="II4590" s="151"/>
      <c r="IJ4590" s="151"/>
      <c r="IK4590" s="151"/>
      <c r="IL4590" s="151"/>
      <c r="IM4590" s="151"/>
      <c r="IN4590" s="151"/>
      <c r="IO4590" s="151"/>
      <c r="IP4590" s="151"/>
      <c r="IQ4590" s="151"/>
      <c r="IR4590" s="151"/>
      <c r="IS4590" s="151"/>
      <c r="IT4590" s="151"/>
      <c r="IU4590" s="151"/>
      <c r="IV4590" s="151"/>
      <c r="IW4590" s="151"/>
      <c r="IX4590" s="151"/>
      <c r="IY4590" s="151"/>
      <c r="IZ4590" s="151"/>
      <c r="JA4590" s="151"/>
      <c r="JB4590" s="151"/>
      <c r="JC4590" s="151"/>
      <c r="JD4590" s="151"/>
      <c r="JE4590" s="151"/>
      <c r="JF4590" s="151"/>
      <c r="JG4590" s="151"/>
      <c r="JH4590" s="151"/>
      <c r="JI4590" s="151"/>
      <c r="JJ4590" s="151"/>
      <c r="JK4590" s="151"/>
      <c r="JL4590" s="151"/>
      <c r="JM4590" s="151"/>
      <c r="JN4590" s="151"/>
      <c r="JO4590" s="151"/>
      <c r="JP4590" s="151"/>
      <c r="JQ4590" s="151"/>
      <c r="JR4590" s="151"/>
      <c r="JS4590" s="151"/>
      <c r="JT4590" s="151"/>
      <c r="JU4590" s="151"/>
      <c r="JV4590" s="151"/>
      <c r="JW4590" s="151"/>
      <c r="JX4590" s="151"/>
      <c r="JY4590" s="151"/>
      <c r="JZ4590" s="151"/>
      <c r="KA4590" s="151"/>
      <c r="KB4590" s="151"/>
      <c r="KC4590" s="151"/>
      <c r="KD4590" s="151"/>
      <c r="KE4590" s="151"/>
      <c r="KF4590" s="151"/>
      <c r="KG4590" s="151"/>
      <c r="KH4590" s="151"/>
      <c r="KI4590" s="151"/>
      <c r="KJ4590" s="151"/>
      <c r="KK4590" s="151"/>
      <c r="KL4590" s="151"/>
      <c r="KM4590" s="151"/>
      <c r="KN4590" s="151"/>
      <c r="KO4590" s="151"/>
      <c r="KP4590" s="151"/>
      <c r="KQ4590" s="151"/>
      <c r="KR4590" s="151"/>
      <c r="KS4590" s="151"/>
      <c r="KT4590" s="151"/>
      <c r="KU4590" s="151"/>
      <c r="KV4590" s="151"/>
      <c r="KW4590" s="151"/>
      <c r="KX4590" s="151"/>
      <c r="KY4590" s="151"/>
      <c r="KZ4590" s="151"/>
      <c r="LA4590" s="151"/>
      <c r="LB4590" s="151"/>
      <c r="LC4590" s="151"/>
      <c r="LD4590" s="151"/>
      <c r="LE4590" s="151"/>
      <c r="LF4590" s="151"/>
      <c r="LG4590" s="151"/>
      <c r="LH4590" s="151"/>
      <c r="LI4590" s="151"/>
      <c r="LJ4590" s="151"/>
      <c r="LK4590" s="151"/>
      <c r="LL4590" s="151"/>
      <c r="LM4590" s="151"/>
      <c r="LN4590" s="151"/>
      <c r="LO4590" s="151"/>
      <c r="LP4590" s="151"/>
      <c r="LQ4590" s="151"/>
      <c r="LR4590" s="151"/>
      <c r="LS4590" s="151"/>
      <c r="LT4590" s="151"/>
      <c r="LU4590" s="151"/>
      <c r="LV4590" s="151"/>
      <c r="LW4590" s="151"/>
      <c r="LX4590" s="151"/>
      <c r="LY4590" s="151"/>
      <c r="LZ4590" s="151"/>
      <c r="MA4590" s="151"/>
      <c r="MB4590" s="151"/>
      <c r="MC4590" s="151"/>
      <c r="MD4590" s="151"/>
      <c r="ME4590" s="151"/>
      <c r="MF4590" s="151"/>
      <c r="MG4590" s="151"/>
      <c r="MH4590" s="151"/>
      <c r="MI4590" s="151"/>
      <c r="MJ4590" s="151"/>
      <c r="MK4590" s="151"/>
      <c r="ML4590" s="151"/>
      <c r="MM4590" s="151"/>
      <c r="MN4590" s="151"/>
      <c r="MO4590" s="151"/>
      <c r="MP4590" s="151"/>
      <c r="MQ4590" s="151"/>
      <c r="MR4590" s="151"/>
      <c r="MS4590" s="151"/>
      <c r="MT4590" s="151"/>
      <c r="MU4590" s="151"/>
      <c r="MV4590" s="151"/>
      <c r="MW4590" s="151"/>
      <c r="MX4590" s="151"/>
      <c r="MY4590" s="151"/>
      <c r="MZ4590" s="151"/>
      <c r="NA4590" s="151"/>
      <c r="NB4590" s="151"/>
      <c r="NC4590" s="151"/>
      <c r="ND4590" s="151"/>
      <c r="NE4590" s="151"/>
      <c r="NF4590" s="151"/>
      <c r="NG4590" s="151"/>
      <c r="NH4590" s="151"/>
      <c r="NI4590" s="151"/>
      <c r="NJ4590" s="151"/>
      <c r="NK4590" s="151"/>
      <c r="NL4590" s="151"/>
      <c r="NM4590" s="151"/>
      <c r="NN4590" s="151"/>
      <c r="NO4590" s="151"/>
      <c r="NP4590" s="151"/>
      <c r="NQ4590" s="151"/>
      <c r="NR4590" s="151"/>
      <c r="NS4590" s="151"/>
      <c r="NT4590" s="151"/>
      <c r="NU4590" s="151"/>
      <c r="NV4590" s="151"/>
      <c r="NW4590" s="151"/>
      <c r="NX4590" s="151"/>
      <c r="NY4590" s="151"/>
      <c r="NZ4590" s="151"/>
      <c r="OA4590" s="151"/>
      <c r="OB4590" s="151"/>
      <c r="OC4590" s="151"/>
      <c r="OD4590" s="151"/>
      <c r="OE4590" s="151"/>
      <c r="OF4590" s="151"/>
      <c r="OG4590" s="151"/>
      <c r="OH4590" s="151"/>
      <c r="OI4590" s="151"/>
      <c r="OJ4590" s="151"/>
      <c r="OK4590" s="151"/>
      <c r="OL4590" s="151"/>
      <c r="OM4590" s="151"/>
      <c r="ON4590" s="151"/>
      <c r="OO4590" s="151"/>
      <c r="OP4590" s="151"/>
      <c r="OQ4590" s="151"/>
      <c r="OR4590" s="151"/>
      <c r="OS4590" s="151"/>
      <c r="OT4590" s="151"/>
      <c r="OU4590" s="151"/>
      <c r="OV4590" s="151"/>
      <c r="OW4590" s="151"/>
      <c r="OX4590" s="151"/>
      <c r="OY4590" s="151"/>
      <c r="OZ4590" s="151"/>
      <c r="PA4590" s="151"/>
      <c r="PB4590" s="151"/>
      <c r="PC4590" s="151"/>
      <c r="PD4590" s="151"/>
      <c r="PE4590" s="151"/>
      <c r="PF4590" s="151"/>
      <c r="PG4590" s="151"/>
      <c r="PH4590" s="151"/>
      <c r="PI4590" s="151"/>
      <c r="PJ4590" s="151"/>
      <c r="PK4590" s="151"/>
      <c r="PL4590" s="151"/>
      <c r="PM4590" s="151"/>
      <c r="PN4590" s="151"/>
      <c r="PO4590" s="151"/>
      <c r="PP4590" s="151"/>
      <c r="PQ4590" s="151"/>
      <c r="PR4590" s="151"/>
      <c r="PS4590" s="151"/>
      <c r="PT4590" s="151"/>
      <c r="PU4590" s="151"/>
      <c r="PV4590" s="151"/>
      <c r="PW4590" s="151"/>
      <c r="PX4590" s="151"/>
      <c r="PY4590" s="151"/>
      <c r="PZ4590" s="151"/>
      <c r="QA4590" s="151"/>
      <c r="QB4590" s="151"/>
      <c r="QC4590" s="151"/>
      <c r="QD4590" s="151"/>
      <c r="QE4590" s="151"/>
      <c r="QF4590" s="151"/>
      <c r="QG4590" s="151"/>
      <c r="QH4590" s="151"/>
      <c r="QI4590" s="151"/>
      <c r="QJ4590" s="151"/>
      <c r="QK4590" s="151"/>
      <c r="QL4590" s="151"/>
      <c r="QM4590" s="151"/>
      <c r="QN4590" s="151"/>
      <c r="QO4590" s="151"/>
      <c r="QP4590" s="151"/>
      <c r="QQ4590" s="151"/>
      <c r="QR4590" s="151"/>
      <c r="QS4590" s="151"/>
      <c r="QT4590" s="151"/>
      <c r="QU4590" s="151"/>
      <c r="QV4590" s="151"/>
      <c r="QW4590" s="151"/>
      <c r="QX4590" s="151"/>
      <c r="QY4590" s="151"/>
      <c r="QZ4590" s="151"/>
      <c r="RA4590" s="151"/>
      <c r="RB4590" s="151"/>
      <c r="RC4590" s="151"/>
      <c r="RD4590" s="151"/>
      <c r="RE4590" s="151"/>
      <c r="RF4590" s="151"/>
      <c r="RG4590" s="151"/>
      <c r="RH4590" s="151"/>
      <c r="RI4590" s="151"/>
      <c r="RJ4590" s="151"/>
      <c r="RK4590" s="151"/>
      <c r="RL4590" s="151"/>
      <c r="RM4590" s="151"/>
      <c r="RN4590" s="151"/>
      <c r="RO4590" s="151"/>
      <c r="RP4590" s="151"/>
      <c r="RQ4590" s="151"/>
      <c r="RR4590" s="151"/>
      <c r="RS4590" s="151"/>
      <c r="RT4590" s="151"/>
      <c r="RU4590" s="151"/>
      <c r="RV4590" s="151"/>
      <c r="RW4590" s="151"/>
      <c r="RX4590" s="151"/>
      <c r="RY4590" s="151"/>
      <c r="RZ4590" s="151"/>
      <c r="SA4590" s="151"/>
      <c r="SB4590" s="151"/>
      <c r="SC4590" s="151"/>
      <c r="SD4590" s="151"/>
      <c r="SE4590" s="151"/>
      <c r="SF4590" s="151"/>
      <c r="SG4590" s="151"/>
      <c r="SH4590" s="151"/>
      <c r="SI4590" s="151"/>
      <c r="SJ4590" s="151"/>
      <c r="SK4590" s="151"/>
      <c r="SL4590" s="151"/>
      <c r="SM4590" s="151"/>
      <c r="SN4590" s="151"/>
      <c r="SO4590" s="151"/>
      <c r="SP4590" s="151"/>
      <c r="SQ4590" s="151"/>
      <c r="SR4590" s="151"/>
      <c r="SS4590" s="151"/>
      <c r="ST4590" s="151"/>
      <c r="SU4590" s="151"/>
      <c r="SV4590" s="151"/>
      <c r="SW4590" s="151"/>
      <c r="SX4590" s="151"/>
      <c r="SY4590" s="151"/>
      <c r="SZ4590" s="151"/>
      <c r="TA4590" s="151"/>
      <c r="TB4590" s="151"/>
      <c r="TC4590" s="151"/>
      <c r="TD4590" s="151"/>
      <c r="TE4590" s="151"/>
      <c r="TF4590" s="151"/>
      <c r="TG4590" s="151"/>
      <c r="TH4590" s="151"/>
      <c r="TI4590" s="151"/>
      <c r="TJ4590" s="151"/>
      <c r="TK4590" s="151"/>
      <c r="TL4590" s="151"/>
      <c r="TM4590" s="151"/>
      <c r="TN4590" s="151"/>
      <c r="TO4590" s="151"/>
      <c r="TP4590" s="151"/>
      <c r="TQ4590" s="151"/>
      <c r="TR4590" s="151"/>
      <c r="TS4590" s="151"/>
      <c r="TT4590" s="151"/>
      <c r="TU4590" s="151"/>
      <c r="TV4590" s="151"/>
      <c r="TW4590" s="151"/>
      <c r="TX4590" s="151"/>
      <c r="TY4590" s="151"/>
      <c r="TZ4590" s="151"/>
      <c r="UA4590" s="151"/>
      <c r="UB4590" s="151"/>
      <c r="UC4590" s="151"/>
      <c r="UD4590" s="151"/>
      <c r="UE4590" s="151"/>
      <c r="UF4590" s="151"/>
      <c r="UG4590" s="151"/>
      <c r="UH4590" s="151"/>
      <c r="UI4590" s="151"/>
      <c r="UJ4590" s="151"/>
      <c r="UK4590" s="151"/>
      <c r="UL4590" s="151"/>
      <c r="UM4590" s="151"/>
      <c r="UN4590" s="151"/>
      <c r="UO4590" s="151"/>
      <c r="UP4590" s="151"/>
      <c r="UQ4590" s="151"/>
      <c r="UR4590" s="151"/>
      <c r="US4590" s="151"/>
      <c r="UT4590" s="151"/>
      <c r="UU4590" s="151"/>
      <c r="UV4590" s="151"/>
      <c r="UW4590" s="151"/>
      <c r="UX4590" s="151"/>
      <c r="UY4590" s="151"/>
      <c r="UZ4590" s="151"/>
      <c r="VA4590" s="151"/>
      <c r="VB4590" s="151"/>
      <c r="VC4590" s="151"/>
      <c r="VD4590" s="151"/>
      <c r="VE4590" s="151"/>
      <c r="VF4590" s="151"/>
      <c r="VG4590" s="151"/>
      <c r="VH4590" s="151"/>
      <c r="VI4590" s="151"/>
      <c r="VJ4590" s="151"/>
      <c r="VK4590" s="151"/>
      <c r="VL4590" s="151"/>
      <c r="VM4590" s="151"/>
      <c r="VN4590" s="151"/>
      <c r="VO4590" s="151"/>
      <c r="VP4590" s="151"/>
      <c r="VQ4590" s="151"/>
      <c r="VR4590" s="151"/>
      <c r="VS4590" s="151"/>
      <c r="VT4590" s="151"/>
      <c r="VU4590" s="151"/>
      <c r="VV4590" s="151"/>
      <c r="VW4590" s="151"/>
      <c r="VX4590" s="151"/>
      <c r="VY4590" s="151"/>
      <c r="VZ4590" s="151"/>
      <c r="WA4590" s="151"/>
      <c r="WB4590" s="151"/>
      <c r="WC4590" s="151"/>
      <c r="WD4590" s="151"/>
      <c r="WE4590" s="151"/>
      <c r="WF4590" s="151"/>
      <c r="WG4590" s="151"/>
      <c r="WH4590" s="151"/>
      <c r="WI4590" s="151"/>
      <c r="WJ4590" s="151"/>
      <c r="WK4590" s="151"/>
      <c r="WL4590" s="151"/>
      <c r="WM4590" s="151"/>
      <c r="WN4590" s="151"/>
      <c r="WO4590" s="151"/>
      <c r="WP4590" s="151"/>
      <c r="WQ4590" s="151"/>
      <c r="WR4590" s="151"/>
      <c r="WS4590" s="151"/>
      <c r="WT4590" s="151"/>
      <c r="WU4590" s="151"/>
      <c r="WV4590" s="151"/>
      <c r="WW4590" s="151"/>
      <c r="WX4590" s="151"/>
      <c r="WY4590" s="151"/>
      <c r="WZ4590" s="151"/>
      <c r="XA4590" s="151"/>
      <c r="XB4590" s="151"/>
      <c r="XC4590" s="151"/>
      <c r="XD4590" s="151"/>
      <c r="XE4590" s="151"/>
      <c r="XF4590" s="151"/>
      <c r="XG4590" s="151"/>
      <c r="XH4590" s="151"/>
      <c r="XI4590" s="151"/>
      <c r="XJ4590" s="151"/>
      <c r="XK4590" s="151"/>
      <c r="XL4590" s="151"/>
      <c r="XM4590" s="151"/>
      <c r="XN4590" s="151"/>
      <c r="XO4590" s="151"/>
      <c r="XP4590" s="151"/>
      <c r="XQ4590" s="151"/>
      <c r="XR4590" s="151"/>
      <c r="XS4590" s="151"/>
      <c r="XT4590" s="151"/>
      <c r="XU4590" s="151"/>
      <c r="XV4590" s="151"/>
      <c r="XW4590" s="151"/>
      <c r="XX4590" s="151"/>
      <c r="XY4590" s="151"/>
      <c r="XZ4590" s="151"/>
      <c r="YA4590" s="151"/>
      <c r="YB4590" s="151"/>
      <c r="YC4590" s="151"/>
      <c r="YD4590" s="151"/>
      <c r="YE4590" s="151"/>
      <c r="YF4590" s="151"/>
      <c r="YG4590" s="151"/>
      <c r="YH4590" s="151"/>
      <c r="YI4590" s="151"/>
      <c r="YJ4590" s="151"/>
      <c r="YK4590" s="151"/>
      <c r="YL4590" s="151"/>
      <c r="YM4590" s="151"/>
      <c r="YN4590" s="151"/>
      <c r="YO4590" s="151"/>
      <c r="YP4590" s="151"/>
      <c r="YQ4590" s="151"/>
      <c r="YR4590" s="151"/>
      <c r="YS4590" s="151"/>
      <c r="YT4590" s="151"/>
      <c r="YU4590" s="151"/>
      <c r="YV4590" s="151"/>
      <c r="YW4590" s="151"/>
      <c r="YX4590" s="151"/>
      <c r="YY4590" s="151"/>
      <c r="YZ4590" s="151"/>
      <c r="ZA4590" s="151"/>
      <c r="ZB4590" s="151"/>
      <c r="ZC4590" s="151"/>
      <c r="ZD4590" s="151"/>
      <c r="ZE4590" s="151"/>
      <c r="ZF4590" s="151"/>
      <c r="ZG4590" s="151"/>
      <c r="ZH4590" s="151"/>
      <c r="ZI4590" s="151"/>
      <c r="ZJ4590" s="151"/>
      <c r="ZK4590" s="151"/>
      <c r="ZL4590" s="151"/>
      <c r="ZM4590" s="151"/>
      <c r="ZN4590" s="151"/>
      <c r="ZO4590" s="151"/>
      <c r="ZP4590" s="151"/>
      <c r="ZQ4590" s="151"/>
      <c r="ZR4590" s="151"/>
      <c r="ZS4590" s="151"/>
      <c r="ZT4590" s="151"/>
      <c r="ZU4590" s="151"/>
      <c r="ZV4590" s="151"/>
      <c r="ZW4590" s="151"/>
      <c r="ZX4590" s="151"/>
      <c r="ZY4590" s="151"/>
      <c r="ZZ4590" s="151"/>
      <c r="AAA4590" s="151"/>
      <c r="AAB4590" s="151"/>
      <c r="AAC4590" s="151"/>
      <c r="AAD4590" s="151"/>
      <c r="AAE4590" s="151"/>
      <c r="AAF4590" s="151"/>
      <c r="AAG4590" s="151"/>
      <c r="AAH4590" s="151"/>
      <c r="AAI4590" s="151"/>
      <c r="AAJ4590" s="151"/>
      <c r="AAK4590" s="151"/>
      <c r="AAL4590" s="151"/>
      <c r="AAM4590" s="151"/>
      <c r="AAN4590" s="151"/>
      <c r="AAO4590" s="151"/>
      <c r="AAP4590" s="151"/>
      <c r="AAQ4590" s="151"/>
      <c r="AAR4590" s="151"/>
      <c r="AAS4590" s="151"/>
      <c r="AAT4590" s="151"/>
      <c r="AAU4590" s="151"/>
      <c r="AAV4590" s="151"/>
      <c r="AAW4590" s="151"/>
      <c r="AAX4590" s="151"/>
      <c r="AAY4590" s="151"/>
      <c r="AAZ4590" s="151"/>
      <c r="ABA4590" s="151"/>
      <c r="ABB4590" s="151"/>
      <c r="ABC4590" s="151"/>
      <c r="ABD4590" s="151"/>
      <c r="ABE4590" s="151"/>
      <c r="ABF4590" s="151"/>
      <c r="ABG4590" s="151"/>
      <c r="ABH4590" s="151"/>
      <c r="ABI4590" s="151"/>
      <c r="ABJ4590" s="151"/>
      <c r="ABK4590" s="151"/>
      <c r="ABL4590" s="151"/>
      <c r="ABM4590" s="151"/>
      <c r="ABN4590" s="151"/>
      <c r="ABO4590" s="151"/>
      <c r="ABP4590" s="151"/>
      <c r="ABQ4590" s="151"/>
      <c r="ABR4590" s="151"/>
      <c r="ABS4590" s="151"/>
      <c r="ABT4590" s="151"/>
      <c r="ABU4590" s="151"/>
      <c r="ABV4590" s="151"/>
      <c r="ABW4590" s="151"/>
      <c r="ABX4590" s="151"/>
      <c r="ABY4590" s="151"/>
      <c r="ABZ4590" s="151"/>
      <c r="ACA4590" s="151"/>
      <c r="ACB4590" s="151"/>
      <c r="ACC4590" s="151"/>
      <c r="ACD4590" s="151"/>
      <c r="ACE4590" s="151"/>
      <c r="ACF4590" s="151"/>
      <c r="ACG4590" s="151"/>
      <c r="ACH4590" s="151"/>
      <c r="ACI4590" s="151"/>
      <c r="ACJ4590" s="151"/>
      <c r="ACK4590" s="151"/>
      <c r="ACL4590" s="151"/>
      <c r="ACM4590" s="151"/>
      <c r="ACN4590" s="151"/>
      <c r="ACO4590" s="151"/>
      <c r="ACP4590" s="151"/>
      <c r="ACQ4590" s="151"/>
      <c r="ACR4590" s="151"/>
      <c r="ACS4590" s="151"/>
      <c r="ACT4590" s="151"/>
      <c r="ACU4590" s="151"/>
      <c r="ACV4590" s="151"/>
      <c r="ACW4590" s="151"/>
      <c r="ACX4590" s="151"/>
      <c r="ACY4590" s="151"/>
      <c r="ACZ4590" s="151"/>
      <c r="ADA4590" s="151"/>
      <c r="ADB4590" s="151"/>
      <c r="ADC4590" s="151"/>
      <c r="ADD4590" s="151"/>
      <c r="ADE4590" s="151"/>
      <c r="ADF4590" s="151"/>
      <c r="ADG4590" s="151"/>
      <c r="ADH4590" s="151"/>
      <c r="ADI4590" s="151"/>
      <c r="ADJ4590" s="151"/>
      <c r="ADK4590" s="151"/>
      <c r="ADL4590" s="151"/>
      <c r="ADM4590" s="151"/>
      <c r="ADN4590" s="151"/>
      <c r="ADO4590" s="151"/>
      <c r="ADP4590" s="151"/>
      <c r="ADQ4590" s="151"/>
      <c r="ADR4590" s="151"/>
      <c r="ADS4590" s="151"/>
      <c r="ADT4590" s="151"/>
      <c r="ADU4590" s="151"/>
      <c r="ADV4590" s="151"/>
      <c r="ADW4590" s="151"/>
      <c r="ADX4590" s="151"/>
      <c r="ADY4590" s="151"/>
      <c r="ADZ4590" s="151"/>
      <c r="AEA4590" s="151"/>
      <c r="AEB4590" s="151"/>
      <c r="AEC4590" s="151"/>
      <c r="AED4590" s="151"/>
      <c r="AEE4590" s="151"/>
      <c r="AEF4590" s="151"/>
      <c r="AEG4590" s="151"/>
      <c r="AEH4590" s="151"/>
      <c r="AEI4590" s="151"/>
      <c r="AEJ4590" s="151"/>
      <c r="AEK4590" s="151"/>
      <c r="AEL4590" s="151"/>
      <c r="AEM4590" s="151"/>
      <c r="AEN4590" s="151"/>
      <c r="AEO4590" s="151"/>
      <c r="AEP4590" s="151"/>
      <c r="AEQ4590" s="151"/>
      <c r="AER4590" s="151"/>
      <c r="AES4590" s="151"/>
      <c r="AET4590" s="151"/>
      <c r="AEU4590" s="151"/>
      <c r="AEV4590" s="151"/>
      <c r="AEW4590" s="151"/>
      <c r="AEX4590" s="151"/>
      <c r="AEY4590" s="151"/>
      <c r="AEZ4590" s="151"/>
      <c r="AFA4590" s="151"/>
      <c r="AFB4590" s="151"/>
      <c r="AFC4590" s="151"/>
      <c r="AFD4590" s="151"/>
      <c r="AFE4590" s="151"/>
      <c r="AFF4590" s="151"/>
      <c r="AFG4590" s="151"/>
      <c r="AFH4590" s="151"/>
      <c r="AFI4590" s="151"/>
      <c r="AFJ4590" s="151"/>
      <c r="AFK4590" s="151"/>
      <c r="AFL4590" s="151"/>
      <c r="AFM4590" s="151"/>
      <c r="AFN4590" s="151"/>
      <c r="AFO4590" s="151"/>
      <c r="AFP4590" s="151"/>
      <c r="AFQ4590" s="151"/>
      <c r="AFR4590" s="151"/>
      <c r="AFS4590" s="151"/>
      <c r="AFT4590" s="151"/>
      <c r="AFU4590" s="151"/>
      <c r="AFV4590" s="151"/>
      <c r="AFW4590" s="151"/>
      <c r="AFX4590" s="151"/>
      <c r="AFY4590" s="151"/>
      <c r="AFZ4590" s="151"/>
      <c r="AGA4590" s="151"/>
      <c r="AGB4590" s="151"/>
      <c r="AGC4590" s="151"/>
      <c r="AGD4590" s="151"/>
      <c r="AGE4590" s="151"/>
      <c r="AGF4590" s="151"/>
      <c r="AGG4590" s="151"/>
      <c r="AGH4590" s="151"/>
      <c r="AGI4590" s="151"/>
      <c r="AGJ4590" s="151"/>
      <c r="AGK4590" s="151"/>
      <c r="AGL4590" s="151"/>
      <c r="AGM4590" s="151"/>
      <c r="AGN4590" s="151"/>
      <c r="AGO4590" s="151"/>
      <c r="AGP4590" s="151"/>
      <c r="AGQ4590" s="151"/>
      <c r="AGR4590" s="151"/>
      <c r="AGS4590" s="151"/>
      <c r="AGT4590" s="151"/>
      <c r="AGU4590" s="151"/>
      <c r="AGV4590" s="151"/>
      <c r="AGW4590" s="151"/>
      <c r="AGX4590" s="151"/>
      <c r="AGY4590" s="151"/>
      <c r="AGZ4590" s="151"/>
      <c r="AHA4590" s="151"/>
      <c r="AHB4590" s="151"/>
      <c r="AHC4590" s="151"/>
      <c r="AHD4590" s="151"/>
      <c r="AHE4590" s="151"/>
      <c r="AHF4590" s="151"/>
      <c r="AHG4590" s="151"/>
      <c r="AHH4590" s="151"/>
      <c r="AHI4590" s="151"/>
      <c r="AHJ4590" s="151"/>
      <c r="AHK4590" s="151"/>
      <c r="AHL4590" s="151"/>
      <c r="AHM4590" s="151"/>
      <c r="AHN4590" s="151"/>
      <c r="AHO4590" s="151"/>
      <c r="AHP4590" s="151"/>
      <c r="AHQ4590" s="151"/>
      <c r="AHR4590" s="151"/>
      <c r="AHS4590" s="151"/>
      <c r="AHT4590" s="151"/>
      <c r="AHU4590" s="151"/>
      <c r="AHV4590" s="151"/>
      <c r="AHW4590" s="151"/>
      <c r="AHX4590" s="151"/>
      <c r="AHY4590" s="151"/>
      <c r="AHZ4590" s="151"/>
      <c r="AIA4590" s="151"/>
      <c r="AIB4590" s="151"/>
      <c r="AIC4590" s="151"/>
      <c r="AID4590" s="151"/>
      <c r="AIE4590" s="151"/>
      <c r="AIF4590" s="151"/>
      <c r="AIG4590" s="151"/>
      <c r="AIH4590" s="151"/>
      <c r="AII4590" s="151"/>
      <c r="AIJ4590" s="151"/>
      <c r="AIK4590" s="151"/>
      <c r="AIL4590" s="151"/>
      <c r="AIM4590" s="151"/>
      <c r="AIN4590" s="151"/>
      <c r="AIO4590" s="151"/>
      <c r="AIP4590" s="151"/>
      <c r="AIQ4590" s="151"/>
      <c r="AIR4590" s="151"/>
      <c r="AIS4590" s="151"/>
      <c r="AIT4590" s="151"/>
      <c r="AIU4590" s="151"/>
      <c r="AIV4590" s="151"/>
      <c r="AIW4590" s="151"/>
      <c r="AIX4590" s="151"/>
      <c r="AIY4590" s="151"/>
      <c r="AIZ4590" s="151"/>
      <c r="AJA4590" s="151"/>
      <c r="AJB4590" s="151"/>
      <c r="AJC4590" s="151"/>
      <c r="AJD4590" s="151"/>
      <c r="AJE4590" s="151"/>
      <c r="AJF4590" s="151"/>
      <c r="AJG4590" s="151"/>
      <c r="AJH4590" s="151"/>
      <c r="AJI4590" s="151"/>
      <c r="AJJ4590" s="151"/>
      <c r="AJK4590" s="151"/>
      <c r="AJL4590" s="151"/>
      <c r="AJM4590" s="151"/>
      <c r="AJN4590" s="151"/>
      <c r="AJO4590" s="151"/>
      <c r="AJP4590" s="151"/>
      <c r="AJQ4590" s="151"/>
      <c r="AJR4590" s="151"/>
      <c r="AJS4590" s="151"/>
      <c r="AJT4590" s="151"/>
      <c r="AJU4590" s="151"/>
      <c r="AJV4590" s="151"/>
      <c r="AJW4590" s="151"/>
      <c r="AJX4590" s="151"/>
      <c r="AJY4590" s="151"/>
      <c r="AJZ4590" s="151"/>
      <c r="AKA4590" s="151"/>
      <c r="AKB4590" s="151"/>
      <c r="AKC4590" s="151"/>
      <c r="AKD4590" s="151"/>
      <c r="AKE4590" s="151"/>
      <c r="AKF4590" s="151"/>
      <c r="AKG4590" s="151"/>
      <c r="AKH4590" s="151"/>
      <c r="AKI4590" s="151"/>
      <c r="AKJ4590" s="151"/>
      <c r="AKK4590" s="151"/>
      <c r="AKL4590" s="151"/>
      <c r="AKM4590" s="151"/>
      <c r="AKN4590" s="151"/>
      <c r="AKO4590" s="151"/>
      <c r="AKP4590" s="151"/>
      <c r="AKQ4590" s="151"/>
      <c r="AKR4590" s="151"/>
      <c r="AKS4590" s="151"/>
      <c r="AKT4590" s="151"/>
      <c r="AKU4590" s="151"/>
      <c r="AKV4590" s="151"/>
      <c r="AKW4590" s="151"/>
      <c r="AKX4590" s="151"/>
      <c r="AKY4590" s="151"/>
      <c r="AKZ4590" s="151"/>
      <c r="ALA4590" s="151"/>
      <c r="ALB4590" s="151"/>
      <c r="ALC4590" s="151"/>
      <c r="ALD4590" s="151"/>
      <c r="ALE4590" s="151"/>
      <c r="ALF4590" s="151"/>
      <c r="ALG4590" s="151"/>
      <c r="ALH4590" s="151"/>
      <c r="ALI4590" s="151"/>
      <c r="ALJ4590" s="151"/>
      <c r="ALK4590" s="151"/>
      <c r="ALL4590" s="151"/>
      <c r="ALM4590" s="151"/>
      <c r="ALN4590" s="151"/>
      <c r="ALO4590" s="151"/>
      <c r="ALP4590" s="151"/>
      <c r="ALQ4590" s="151"/>
      <c r="ALR4590" s="151"/>
      <c r="ALS4590" s="151"/>
      <c r="ALT4590" s="151"/>
      <c r="ALU4590" s="151"/>
      <c r="ALV4590" s="151"/>
      <c r="ALW4590" s="151"/>
      <c r="ALX4590" s="151"/>
      <c r="ALY4590" s="151"/>
      <c r="ALZ4590" s="151"/>
      <c r="AMA4590" s="151"/>
      <c r="AMB4590" s="151"/>
      <c r="AMC4590" s="151"/>
      <c r="AMD4590" s="151"/>
      <c r="AME4590" s="151"/>
      <c r="AMF4590" s="151"/>
      <c r="AMG4590" s="151"/>
      <c r="AMH4590" s="151"/>
      <c r="AMI4590" s="151"/>
      <c r="AMJ4590" s="151"/>
      <c r="AMK4590" s="151"/>
      <c r="AML4590" s="151"/>
      <c r="AMM4590" s="151"/>
      <c r="AMN4590" s="151"/>
      <c r="AMO4590" s="151"/>
      <c r="AMP4590" s="151"/>
      <c r="AMQ4590" s="151"/>
      <c r="AMR4590" s="151"/>
      <c r="AMS4590" s="151"/>
      <c r="AMT4590" s="151"/>
      <c r="AMU4590" s="151"/>
      <c r="AMV4590" s="151"/>
      <c r="AMW4590" s="151"/>
      <c r="AMX4590" s="151"/>
      <c r="AMY4590" s="151"/>
      <c r="AMZ4590" s="151"/>
      <c r="ANA4590" s="151"/>
      <c r="ANB4590" s="151"/>
      <c r="ANC4590" s="151"/>
      <c r="AND4590" s="151"/>
      <c r="ANE4590" s="151"/>
      <c r="ANF4590" s="151"/>
      <c r="ANG4590" s="151"/>
      <c r="ANH4590" s="151"/>
      <c r="ANI4590" s="151"/>
      <c r="ANJ4590" s="151"/>
      <c r="ANK4590" s="151"/>
      <c r="ANL4590" s="151"/>
      <c r="ANM4590" s="151"/>
      <c r="ANN4590" s="151"/>
      <c r="ANO4590" s="151"/>
      <c r="ANP4590" s="151"/>
      <c r="ANQ4590" s="151"/>
      <c r="ANR4590" s="151"/>
      <c r="ANS4590" s="151"/>
      <c r="ANT4590" s="151"/>
      <c r="ANU4590" s="151"/>
      <c r="ANV4590" s="151"/>
      <c r="ANW4590" s="151"/>
      <c r="ANX4590" s="151"/>
      <c r="ANY4590" s="151"/>
      <c r="ANZ4590" s="151"/>
      <c r="AOA4590" s="151"/>
      <c r="AOB4590" s="151"/>
      <c r="AOC4590" s="151"/>
      <c r="AOD4590" s="151"/>
      <c r="AOE4590" s="151"/>
      <c r="AOF4590" s="151"/>
      <c r="AOG4590" s="151"/>
      <c r="AOH4590" s="151"/>
      <c r="AOI4590" s="151"/>
      <c r="AOJ4590" s="151"/>
      <c r="AOK4590" s="151"/>
      <c r="AOL4590" s="151"/>
      <c r="AOM4590" s="151"/>
      <c r="AON4590" s="151"/>
      <c r="AOO4590" s="151"/>
      <c r="AOP4590" s="151"/>
      <c r="AOQ4590" s="151"/>
      <c r="AOR4590" s="151"/>
      <c r="AOS4590" s="151"/>
      <c r="AOT4590" s="151"/>
      <c r="AOU4590" s="151"/>
      <c r="AOV4590" s="151"/>
      <c r="AOW4590" s="151"/>
      <c r="AOX4590" s="151"/>
      <c r="AOY4590" s="151"/>
      <c r="AOZ4590" s="151"/>
      <c r="APA4590" s="151"/>
      <c r="APB4590" s="151"/>
      <c r="APC4590" s="151"/>
      <c r="APD4590" s="151"/>
      <c r="APE4590" s="151"/>
      <c r="APF4590" s="151"/>
      <c r="APG4590" s="151"/>
      <c r="APH4590" s="151"/>
      <c r="API4590" s="151"/>
      <c r="APJ4590" s="151"/>
      <c r="APK4590" s="151"/>
      <c r="APL4590" s="151"/>
      <c r="APM4590" s="151"/>
      <c r="APN4590" s="151"/>
      <c r="APO4590" s="151"/>
      <c r="APP4590" s="151"/>
      <c r="APQ4590" s="151"/>
      <c r="APR4590" s="151"/>
      <c r="APS4590" s="151"/>
      <c r="APT4590" s="151"/>
      <c r="APU4590" s="151"/>
      <c r="APV4590" s="151"/>
      <c r="APW4590" s="151"/>
      <c r="APX4590" s="151"/>
      <c r="APY4590" s="151"/>
      <c r="APZ4590" s="151"/>
      <c r="AQA4590" s="151"/>
      <c r="AQB4590" s="151"/>
      <c r="AQC4590" s="151"/>
      <c r="AQD4590" s="151"/>
      <c r="AQE4590" s="151"/>
      <c r="AQF4590" s="151"/>
      <c r="AQG4590" s="151"/>
      <c r="AQH4590" s="151"/>
      <c r="AQI4590" s="151"/>
      <c r="AQJ4590" s="151"/>
      <c r="AQK4590" s="151"/>
      <c r="AQL4590" s="151"/>
      <c r="AQM4590" s="151"/>
      <c r="AQN4590" s="151"/>
      <c r="AQO4590" s="151"/>
      <c r="AQP4590" s="151"/>
      <c r="AQQ4590" s="151"/>
      <c r="AQR4590" s="151"/>
      <c r="AQS4590" s="151"/>
      <c r="AQT4590" s="151"/>
      <c r="AQU4590" s="151"/>
      <c r="AQV4590" s="151"/>
      <c r="AQW4590" s="151"/>
      <c r="AQX4590" s="151"/>
      <c r="AQY4590" s="151"/>
      <c r="AQZ4590" s="151"/>
      <c r="ARA4590" s="151"/>
      <c r="ARB4590" s="151"/>
      <c r="ARC4590" s="151"/>
      <c r="ARD4590" s="151"/>
      <c r="ARE4590" s="151"/>
      <c r="ARF4590" s="151"/>
      <c r="ARG4590" s="151"/>
      <c r="ARH4590" s="151"/>
      <c r="ARI4590" s="151"/>
      <c r="ARJ4590" s="151"/>
      <c r="ARK4590" s="151"/>
      <c r="ARL4590" s="151"/>
      <c r="ARM4590" s="151"/>
      <c r="ARN4590" s="151"/>
      <c r="ARO4590" s="151"/>
      <c r="ARP4590" s="151"/>
      <c r="ARQ4590" s="151"/>
      <c r="ARR4590" s="151"/>
      <c r="ARS4590" s="151"/>
      <c r="ART4590" s="151"/>
      <c r="ARU4590" s="151"/>
      <c r="ARV4590" s="151"/>
      <c r="ARW4590" s="151"/>
      <c r="ARX4590" s="151"/>
      <c r="ARY4590" s="151"/>
      <c r="ARZ4590" s="151"/>
      <c r="ASA4590" s="151"/>
      <c r="ASB4590" s="151"/>
      <c r="ASC4590" s="151"/>
      <c r="ASD4590" s="151"/>
      <c r="ASE4590" s="151"/>
      <c r="ASF4590" s="151"/>
      <c r="ASG4590" s="151"/>
      <c r="ASH4590" s="151"/>
      <c r="ASI4590" s="151"/>
      <c r="ASJ4590" s="151"/>
      <c r="ASK4590" s="151"/>
      <c r="ASL4590" s="151"/>
      <c r="ASM4590" s="151"/>
      <c r="ASN4590" s="151"/>
      <c r="ASO4590" s="151"/>
      <c r="ASP4590" s="151"/>
      <c r="ASQ4590" s="151"/>
      <c r="ASR4590" s="151"/>
      <c r="ASS4590" s="151"/>
      <c r="AST4590" s="151"/>
      <c r="ASU4590" s="151"/>
      <c r="ASV4590" s="151"/>
      <c r="ASW4590" s="151"/>
      <c r="ASX4590" s="151"/>
      <c r="ASY4590" s="151"/>
      <c r="ASZ4590" s="151"/>
      <c r="ATA4590" s="151"/>
      <c r="ATB4590" s="151"/>
      <c r="ATC4590" s="151"/>
      <c r="ATD4590" s="151"/>
      <c r="ATE4590" s="151"/>
      <c r="ATF4590" s="151"/>
      <c r="ATG4590" s="151"/>
      <c r="ATH4590" s="151"/>
      <c r="ATI4590" s="151"/>
      <c r="ATJ4590" s="151"/>
      <c r="ATK4590" s="151"/>
      <c r="ATL4590" s="151"/>
      <c r="ATM4590" s="151"/>
      <c r="ATN4590" s="151"/>
      <c r="ATO4590" s="151"/>
      <c r="ATP4590" s="151"/>
      <c r="ATQ4590" s="151"/>
      <c r="ATR4590" s="151"/>
      <c r="ATS4590" s="151"/>
      <c r="ATT4590" s="151"/>
      <c r="ATU4590" s="151"/>
      <c r="ATV4590" s="151"/>
      <c r="ATW4590" s="151"/>
      <c r="ATX4590" s="151"/>
      <c r="ATY4590" s="151"/>
      <c r="ATZ4590" s="151"/>
      <c r="AUA4590" s="151"/>
      <c r="AUB4590" s="151"/>
      <c r="AUC4590" s="151"/>
      <c r="AUD4590" s="151"/>
      <c r="AUE4590" s="151"/>
      <c r="AUF4590" s="151"/>
      <c r="AUG4590" s="151"/>
      <c r="AUH4590" s="151"/>
      <c r="AUI4590" s="151"/>
      <c r="AUJ4590" s="151"/>
      <c r="AUK4590" s="151"/>
      <c r="AUL4590" s="151"/>
      <c r="AUM4590" s="151"/>
      <c r="AUN4590" s="151"/>
      <c r="AUO4590" s="151"/>
      <c r="AUP4590" s="151"/>
      <c r="AUQ4590" s="151"/>
      <c r="AUR4590" s="151"/>
      <c r="AUS4590" s="151"/>
      <c r="AUT4590" s="151"/>
      <c r="AUU4590" s="151"/>
      <c r="AUV4590" s="151"/>
      <c r="AUW4590" s="151"/>
      <c r="AUX4590" s="151"/>
      <c r="AUY4590" s="151"/>
      <c r="AUZ4590" s="151"/>
      <c r="AVA4590" s="151"/>
      <c r="AVB4590" s="151"/>
      <c r="AVC4590" s="151"/>
      <c r="AVD4590" s="151"/>
      <c r="AVE4590" s="151"/>
      <c r="AVF4590" s="151"/>
      <c r="AVG4590" s="151"/>
      <c r="AVH4590" s="151"/>
      <c r="AVI4590" s="151"/>
      <c r="AVJ4590" s="151"/>
      <c r="AVK4590" s="151"/>
      <c r="AVL4590" s="151"/>
      <c r="AVM4590" s="151"/>
      <c r="AVN4590" s="151"/>
      <c r="AVO4590" s="151"/>
      <c r="AVP4590" s="151"/>
      <c r="AVQ4590" s="151"/>
      <c r="AVR4590" s="151"/>
      <c r="AVS4590" s="151"/>
      <c r="AVT4590" s="151"/>
      <c r="AVU4590" s="151"/>
      <c r="AVV4590" s="151"/>
      <c r="AVW4590" s="151"/>
      <c r="AVX4590" s="151"/>
      <c r="AVY4590" s="151"/>
      <c r="AVZ4590" s="151"/>
      <c r="AWA4590" s="151"/>
      <c r="AWB4590" s="151"/>
      <c r="AWC4590" s="151"/>
      <c r="AWD4590" s="151"/>
      <c r="AWE4590" s="151"/>
      <c r="AWF4590" s="151"/>
      <c r="AWG4590" s="151"/>
      <c r="AWH4590" s="151"/>
      <c r="AWI4590" s="151"/>
      <c r="AWJ4590" s="151"/>
      <c r="AWK4590" s="151"/>
      <c r="AWL4590" s="151"/>
      <c r="AWM4590" s="151"/>
      <c r="AWN4590" s="151"/>
      <c r="AWO4590" s="151"/>
      <c r="AWP4590" s="151"/>
      <c r="AWQ4590" s="151"/>
      <c r="AWR4590" s="151"/>
      <c r="AWS4590" s="151"/>
      <c r="AWT4590" s="151"/>
      <c r="AWU4590" s="151"/>
      <c r="AWV4590" s="151"/>
      <c r="AWW4590" s="151"/>
      <c r="AWX4590" s="151"/>
      <c r="AWY4590" s="151"/>
      <c r="AWZ4590" s="151"/>
      <c r="AXA4590" s="151"/>
      <c r="AXB4590" s="151"/>
      <c r="AXC4590" s="151"/>
      <c r="AXD4590" s="151"/>
      <c r="AXE4590" s="151"/>
      <c r="AXF4590" s="151"/>
      <c r="AXG4590" s="151"/>
      <c r="AXH4590" s="151"/>
      <c r="AXI4590" s="151"/>
      <c r="AXJ4590" s="151"/>
      <c r="AXK4590" s="151"/>
      <c r="AXL4590" s="151"/>
      <c r="AXM4590" s="151"/>
      <c r="AXN4590" s="151"/>
      <c r="AXO4590" s="151"/>
      <c r="AXP4590" s="151"/>
      <c r="AXQ4590" s="151"/>
      <c r="AXR4590" s="151"/>
      <c r="AXS4590" s="151"/>
      <c r="AXT4590" s="151"/>
      <c r="AXU4590" s="151"/>
      <c r="AXV4590" s="151"/>
      <c r="AXW4590" s="151"/>
      <c r="AXX4590" s="151"/>
      <c r="AXY4590" s="151"/>
      <c r="AXZ4590" s="151"/>
      <c r="AYA4590" s="151"/>
      <c r="AYB4590" s="151"/>
      <c r="AYC4590" s="151"/>
      <c r="AYD4590" s="151"/>
      <c r="AYE4590" s="151"/>
      <c r="AYF4590" s="151"/>
      <c r="AYG4590" s="151"/>
      <c r="AYH4590" s="151"/>
      <c r="AYI4590" s="151"/>
      <c r="AYJ4590" s="151"/>
      <c r="AYK4590" s="151"/>
      <c r="AYL4590" s="151"/>
      <c r="AYM4590" s="151"/>
      <c r="AYN4590" s="151"/>
      <c r="AYO4590" s="151"/>
      <c r="AYP4590" s="151"/>
      <c r="AYQ4590" s="151"/>
      <c r="AYR4590" s="151"/>
      <c r="AYS4590" s="151"/>
      <c r="AYT4590" s="151"/>
      <c r="AYU4590" s="151"/>
      <c r="AYV4590" s="151"/>
      <c r="AYW4590" s="151"/>
      <c r="AYX4590" s="151"/>
      <c r="AYY4590" s="151"/>
      <c r="AYZ4590" s="151"/>
      <c r="AZA4590" s="151"/>
      <c r="AZB4590" s="151"/>
      <c r="AZC4590" s="151"/>
      <c r="AZD4590" s="151"/>
      <c r="AZE4590" s="151"/>
      <c r="AZF4590" s="151"/>
      <c r="AZG4590" s="151"/>
      <c r="AZH4590" s="151"/>
      <c r="AZI4590" s="151"/>
      <c r="AZJ4590" s="151"/>
      <c r="AZK4590" s="151"/>
      <c r="AZL4590" s="151"/>
      <c r="AZM4590" s="151"/>
      <c r="AZN4590" s="151"/>
      <c r="AZO4590" s="151"/>
      <c r="AZP4590" s="151"/>
      <c r="AZQ4590" s="151"/>
      <c r="AZR4590" s="151"/>
      <c r="AZS4590" s="151"/>
      <c r="AZT4590" s="151"/>
      <c r="AZU4590" s="151"/>
      <c r="AZV4590" s="151"/>
      <c r="AZW4590" s="151"/>
      <c r="AZX4590" s="151"/>
      <c r="AZY4590" s="151"/>
      <c r="AZZ4590" s="151"/>
      <c r="BAA4590" s="151"/>
      <c r="BAB4590" s="151"/>
      <c r="BAC4590" s="151"/>
      <c r="BAD4590" s="151"/>
      <c r="BAE4590" s="151"/>
      <c r="BAF4590" s="151"/>
      <c r="BAG4590" s="151"/>
      <c r="BAH4590" s="151"/>
      <c r="BAI4590" s="151"/>
      <c r="BAJ4590" s="151"/>
      <c r="BAK4590" s="151"/>
      <c r="BAL4590" s="151"/>
      <c r="BAM4590" s="151"/>
      <c r="BAN4590" s="151"/>
      <c r="BAO4590" s="151"/>
      <c r="BAP4590" s="151"/>
      <c r="BAQ4590" s="151"/>
      <c r="BAR4590" s="151"/>
      <c r="BAS4590" s="151"/>
      <c r="BAT4590" s="151"/>
      <c r="BAU4590" s="151"/>
      <c r="BAV4590" s="151"/>
      <c r="BAW4590" s="151"/>
      <c r="BAX4590" s="151"/>
      <c r="BAY4590" s="151"/>
      <c r="BAZ4590" s="151"/>
      <c r="BBA4590" s="151"/>
      <c r="BBB4590" s="151"/>
      <c r="BBC4590" s="151"/>
      <c r="BBD4590" s="151"/>
      <c r="BBE4590" s="151"/>
      <c r="BBF4590" s="151"/>
      <c r="BBG4590" s="151"/>
      <c r="BBH4590" s="151"/>
      <c r="BBI4590" s="151"/>
      <c r="BBJ4590" s="151"/>
      <c r="BBK4590" s="151"/>
      <c r="BBL4590" s="151"/>
      <c r="BBM4590" s="151"/>
      <c r="BBN4590" s="151"/>
      <c r="BBO4590" s="151"/>
      <c r="BBP4590" s="151"/>
      <c r="BBQ4590" s="151"/>
      <c r="BBR4590" s="151"/>
      <c r="BBS4590" s="151"/>
      <c r="BBT4590" s="151"/>
      <c r="BBU4590" s="151"/>
      <c r="BBV4590" s="151"/>
      <c r="BBW4590" s="151"/>
      <c r="BBX4590" s="151"/>
      <c r="BBY4590" s="151"/>
      <c r="BBZ4590" s="151"/>
      <c r="BCA4590" s="151"/>
      <c r="BCB4590" s="151"/>
      <c r="BCC4590" s="151"/>
      <c r="BCD4590" s="151"/>
      <c r="BCE4590" s="151"/>
      <c r="BCF4590" s="151"/>
      <c r="BCG4590" s="151"/>
      <c r="BCH4590" s="151"/>
      <c r="BCI4590" s="151"/>
      <c r="BCJ4590" s="151"/>
      <c r="BCK4590" s="151"/>
      <c r="BCL4590" s="151"/>
      <c r="BCM4590" s="151"/>
      <c r="BCN4590" s="151"/>
      <c r="BCO4590" s="151"/>
      <c r="BCP4590" s="151"/>
      <c r="BCQ4590" s="151"/>
      <c r="BCR4590" s="151"/>
      <c r="BCS4590" s="151"/>
      <c r="BCT4590" s="151"/>
      <c r="BCU4590" s="151"/>
      <c r="BCV4590" s="151"/>
      <c r="BCW4590" s="151"/>
      <c r="BCX4590" s="151"/>
      <c r="BCY4590" s="151"/>
      <c r="BCZ4590" s="151"/>
      <c r="BDA4590" s="151"/>
      <c r="BDB4590" s="151"/>
      <c r="BDC4590" s="151"/>
      <c r="BDD4590" s="151"/>
      <c r="BDE4590" s="151"/>
      <c r="BDF4590" s="151"/>
      <c r="BDG4590" s="151"/>
      <c r="BDH4590" s="151"/>
      <c r="BDI4590" s="151"/>
      <c r="BDJ4590" s="151"/>
      <c r="BDK4590" s="151"/>
      <c r="BDL4590" s="151"/>
      <c r="BDM4590" s="151"/>
      <c r="BDN4590" s="151"/>
      <c r="BDO4590" s="151"/>
      <c r="BDP4590" s="151"/>
      <c r="BDQ4590" s="151"/>
      <c r="BDR4590" s="151"/>
      <c r="BDS4590" s="151"/>
      <c r="BDT4590" s="151"/>
      <c r="BDU4590" s="151"/>
      <c r="BDV4590" s="151"/>
      <c r="BDW4590" s="151"/>
      <c r="BDX4590" s="151"/>
      <c r="BDY4590" s="151"/>
      <c r="BDZ4590" s="151"/>
      <c r="BEA4590" s="151"/>
      <c r="BEB4590" s="151"/>
      <c r="BEC4590" s="151"/>
      <c r="BED4590" s="151"/>
      <c r="BEE4590" s="151"/>
      <c r="BEF4590" s="151"/>
      <c r="BEG4590" s="151"/>
      <c r="BEH4590" s="151"/>
      <c r="BEI4590" s="151"/>
      <c r="BEJ4590" s="151"/>
      <c r="BEK4590" s="151"/>
      <c r="BEL4590" s="151"/>
      <c r="BEM4590" s="151"/>
      <c r="BEN4590" s="151"/>
      <c r="BEO4590" s="151"/>
      <c r="BEP4590" s="151"/>
      <c r="BEQ4590" s="151"/>
      <c r="BER4590" s="151"/>
      <c r="BES4590" s="151"/>
      <c r="BET4590" s="151"/>
      <c r="BEU4590" s="151"/>
      <c r="BEV4590" s="151"/>
      <c r="BEW4590" s="151"/>
      <c r="BEX4590" s="151"/>
      <c r="BEY4590" s="151"/>
      <c r="BEZ4590" s="151"/>
      <c r="BFA4590" s="151"/>
      <c r="BFB4590" s="151"/>
      <c r="BFC4590" s="151"/>
      <c r="BFD4590" s="151"/>
      <c r="BFE4590" s="151"/>
      <c r="BFF4590" s="151"/>
      <c r="BFG4590" s="151"/>
      <c r="BFH4590" s="151"/>
      <c r="BFI4590" s="151"/>
      <c r="BFJ4590" s="151"/>
      <c r="BFK4590" s="151"/>
      <c r="BFL4590" s="151"/>
      <c r="BFM4590" s="151"/>
      <c r="BFN4590" s="151"/>
      <c r="BFO4590" s="151"/>
      <c r="BFP4590" s="151"/>
      <c r="BFQ4590" s="151"/>
      <c r="BFR4590" s="151"/>
      <c r="BFS4590" s="151"/>
      <c r="BFT4590" s="151"/>
      <c r="BFU4590" s="151"/>
      <c r="BFV4590" s="151"/>
      <c r="BFW4590" s="151"/>
      <c r="BFX4590" s="151"/>
      <c r="BFY4590" s="151"/>
      <c r="BFZ4590" s="151"/>
      <c r="BGA4590" s="151"/>
      <c r="BGB4590" s="151"/>
      <c r="BGC4590" s="151"/>
      <c r="BGD4590" s="151"/>
      <c r="BGE4590" s="151"/>
      <c r="BGF4590" s="151"/>
      <c r="BGG4590" s="151"/>
      <c r="BGH4590" s="151"/>
      <c r="BGI4590" s="151"/>
      <c r="BGJ4590" s="151"/>
      <c r="BGK4590" s="151"/>
      <c r="BGL4590" s="151"/>
      <c r="BGM4590" s="151"/>
      <c r="BGN4590" s="151"/>
      <c r="BGO4590" s="151"/>
      <c r="BGP4590" s="151"/>
      <c r="BGQ4590" s="151"/>
      <c r="BGR4590" s="151"/>
      <c r="BGS4590" s="151"/>
      <c r="BGT4590" s="151"/>
      <c r="BGU4590" s="151"/>
      <c r="BGV4590" s="151"/>
      <c r="BGW4590" s="151"/>
      <c r="BGX4590" s="151"/>
      <c r="BGY4590" s="151"/>
      <c r="BGZ4590" s="151"/>
      <c r="BHA4590" s="151"/>
      <c r="BHB4590" s="151"/>
      <c r="BHC4590" s="151"/>
      <c r="BHD4590" s="151"/>
      <c r="BHE4590" s="151"/>
      <c r="BHF4590" s="151"/>
      <c r="BHG4590" s="151"/>
      <c r="BHH4590" s="151"/>
      <c r="BHI4590" s="151"/>
      <c r="BHJ4590" s="151"/>
      <c r="BHK4590" s="151"/>
      <c r="BHL4590" s="151"/>
      <c r="BHM4590" s="151"/>
      <c r="BHN4590" s="151"/>
      <c r="BHO4590" s="151"/>
      <c r="BHP4590" s="151"/>
      <c r="BHQ4590" s="151"/>
      <c r="BHR4590" s="151"/>
      <c r="BHS4590" s="151"/>
      <c r="BHT4590" s="151"/>
      <c r="BHU4590" s="151"/>
      <c r="BHV4590" s="151"/>
      <c r="BHW4590" s="151"/>
      <c r="BHX4590" s="151"/>
      <c r="BHY4590" s="151"/>
      <c r="BHZ4590" s="151"/>
      <c r="BIA4590" s="151"/>
      <c r="BIB4590" s="151"/>
      <c r="BIC4590" s="151"/>
      <c r="BID4590" s="151"/>
      <c r="BIE4590" s="151"/>
      <c r="BIF4590" s="151"/>
      <c r="BIG4590" s="151"/>
      <c r="BIH4590" s="151"/>
      <c r="BII4590" s="151"/>
      <c r="BIJ4590" s="151"/>
      <c r="BIK4590" s="151"/>
      <c r="BIL4590" s="151"/>
      <c r="BIM4590" s="151"/>
      <c r="BIN4590" s="151"/>
      <c r="BIO4590" s="151"/>
      <c r="BIP4590" s="151"/>
      <c r="BIQ4590" s="151"/>
      <c r="BIR4590" s="151"/>
      <c r="BIS4590" s="151"/>
      <c r="BIT4590" s="151"/>
      <c r="BIU4590" s="151"/>
      <c r="BIV4590" s="151"/>
      <c r="BIW4590" s="151"/>
      <c r="BIX4590" s="151"/>
      <c r="BIY4590" s="151"/>
      <c r="BIZ4590" s="151"/>
      <c r="BJA4590" s="151"/>
      <c r="BJB4590" s="151"/>
      <c r="BJC4590" s="151"/>
      <c r="BJD4590" s="151"/>
      <c r="BJE4590" s="151"/>
      <c r="BJF4590" s="151"/>
      <c r="BJG4590" s="151"/>
      <c r="BJH4590" s="151"/>
      <c r="BJI4590" s="151"/>
      <c r="BJJ4590" s="151"/>
      <c r="BJK4590" s="151"/>
      <c r="BJL4590" s="151"/>
      <c r="BJM4590" s="151"/>
      <c r="BJN4590" s="151"/>
      <c r="BJO4590" s="151"/>
      <c r="BJP4590" s="151"/>
      <c r="BJQ4590" s="151"/>
      <c r="BJR4590" s="151"/>
      <c r="BJS4590" s="151"/>
      <c r="BJT4590" s="151"/>
      <c r="BJU4590" s="151"/>
      <c r="BJV4590" s="151"/>
      <c r="BJW4590" s="151"/>
      <c r="BJX4590" s="151"/>
      <c r="BJY4590" s="151"/>
      <c r="BJZ4590" s="151"/>
      <c r="BKA4590" s="151"/>
      <c r="BKB4590" s="151"/>
      <c r="BKC4590" s="151"/>
      <c r="BKD4590" s="151"/>
      <c r="BKE4590" s="151"/>
      <c r="BKF4590" s="151"/>
      <c r="BKG4590" s="151"/>
      <c r="BKH4590" s="151"/>
      <c r="BKI4590" s="151"/>
      <c r="BKJ4590" s="151"/>
      <c r="BKK4590" s="151"/>
      <c r="BKL4590" s="151"/>
      <c r="BKM4590" s="151"/>
      <c r="BKN4590" s="151"/>
      <c r="BKO4590" s="151"/>
      <c r="BKP4590" s="151"/>
      <c r="BKQ4590" s="151"/>
      <c r="BKR4590" s="151"/>
      <c r="BKS4590" s="151"/>
      <c r="BKT4590" s="151"/>
      <c r="BKU4590" s="151"/>
      <c r="BKV4590" s="151"/>
      <c r="BKW4590" s="151"/>
      <c r="BKX4590" s="151"/>
      <c r="BKY4590" s="151"/>
      <c r="BKZ4590" s="151"/>
      <c r="BLA4590" s="151"/>
      <c r="BLB4590" s="151"/>
      <c r="BLC4590" s="151"/>
      <c r="BLD4590" s="151"/>
      <c r="BLE4590" s="151"/>
      <c r="BLF4590" s="151"/>
      <c r="BLG4590" s="151"/>
      <c r="BLH4590" s="151"/>
      <c r="BLI4590" s="151"/>
      <c r="BLJ4590" s="151"/>
      <c r="BLK4590" s="151"/>
      <c r="BLL4590" s="151"/>
      <c r="BLM4590" s="151"/>
      <c r="BLN4590" s="151"/>
      <c r="BLO4590" s="151"/>
      <c r="BLP4590" s="151"/>
      <c r="BLQ4590" s="151"/>
      <c r="BLR4590" s="151"/>
      <c r="BLS4590" s="151"/>
      <c r="BLT4590" s="151"/>
      <c r="BLU4590" s="151"/>
      <c r="BLV4590" s="151"/>
      <c r="BLW4590" s="151"/>
      <c r="BLX4590" s="151"/>
      <c r="BLY4590" s="151"/>
      <c r="BLZ4590" s="151"/>
      <c r="BMA4590" s="151"/>
      <c r="BMB4590" s="151"/>
      <c r="BMC4590" s="151"/>
      <c r="BMD4590" s="151"/>
      <c r="BME4590" s="151"/>
      <c r="BMF4590" s="151"/>
      <c r="BMG4590" s="151"/>
      <c r="BMH4590" s="151"/>
      <c r="BMI4590" s="151"/>
      <c r="BMJ4590" s="151"/>
      <c r="BMK4590" s="151"/>
      <c r="BML4590" s="151"/>
      <c r="BMM4590" s="151"/>
      <c r="BMN4590" s="151"/>
      <c r="BMO4590" s="151"/>
      <c r="BMP4590" s="151"/>
      <c r="BMQ4590" s="151"/>
      <c r="BMR4590" s="151"/>
      <c r="BMS4590" s="151"/>
      <c r="BMT4590" s="151"/>
      <c r="BMU4590" s="151"/>
      <c r="BMV4590" s="151"/>
      <c r="BMW4590" s="151"/>
      <c r="BMX4590" s="151"/>
      <c r="BMY4590" s="151"/>
      <c r="BMZ4590" s="151"/>
      <c r="BNA4590" s="151"/>
      <c r="BNB4590" s="151"/>
      <c r="BNC4590" s="151"/>
      <c r="BND4590" s="151"/>
      <c r="BNE4590" s="151"/>
      <c r="BNF4590" s="151"/>
      <c r="BNG4590" s="151"/>
      <c r="BNH4590" s="151"/>
      <c r="BNI4590" s="151"/>
      <c r="BNJ4590" s="151"/>
      <c r="BNK4590" s="151"/>
      <c r="BNL4590" s="151"/>
      <c r="BNM4590" s="151"/>
      <c r="BNN4590" s="151"/>
      <c r="BNO4590" s="151"/>
      <c r="BNP4590" s="151"/>
      <c r="BNQ4590" s="151"/>
      <c r="BNR4590" s="151"/>
      <c r="BNS4590" s="151"/>
      <c r="BNT4590" s="151"/>
      <c r="BNU4590" s="151"/>
      <c r="BNV4590" s="151"/>
      <c r="BNW4590" s="151"/>
      <c r="BNX4590" s="151"/>
      <c r="BNY4590" s="151"/>
      <c r="BNZ4590" s="151"/>
      <c r="BOA4590" s="151"/>
      <c r="BOB4590" s="151"/>
      <c r="BOC4590" s="151"/>
      <c r="BOD4590" s="151"/>
      <c r="BOE4590" s="151"/>
      <c r="BOF4590" s="151"/>
      <c r="BOG4590" s="151"/>
      <c r="BOH4590" s="151"/>
      <c r="BOI4590" s="151"/>
      <c r="BOJ4590" s="151"/>
      <c r="BOK4590" s="151"/>
      <c r="BOL4590" s="151"/>
      <c r="BOM4590" s="151"/>
      <c r="BON4590" s="151"/>
      <c r="BOO4590" s="151"/>
      <c r="BOP4590" s="151"/>
      <c r="BOQ4590" s="151"/>
      <c r="BOR4590" s="151"/>
      <c r="BOS4590" s="151"/>
      <c r="BOT4590" s="151"/>
      <c r="BOU4590" s="151"/>
      <c r="BOV4590" s="151"/>
      <c r="BOW4590" s="151"/>
      <c r="BOX4590" s="151"/>
      <c r="BOY4590" s="151"/>
      <c r="BOZ4590" s="151"/>
      <c r="BPA4590" s="151"/>
      <c r="BPB4590" s="151"/>
      <c r="BPC4590" s="151"/>
      <c r="BPD4590" s="151"/>
      <c r="BPE4590" s="151"/>
      <c r="BPF4590" s="151"/>
      <c r="BPG4590" s="151"/>
      <c r="BPH4590" s="151"/>
      <c r="BPI4590" s="151"/>
      <c r="BPJ4590" s="151"/>
      <c r="BPK4590" s="151"/>
      <c r="BPL4590" s="151"/>
      <c r="BPM4590" s="151"/>
      <c r="BPN4590" s="151"/>
      <c r="BPO4590" s="151"/>
      <c r="BPP4590" s="151"/>
      <c r="BPQ4590" s="151"/>
      <c r="BPR4590" s="151"/>
      <c r="BPS4590" s="151"/>
      <c r="BPT4590" s="151"/>
      <c r="BPU4590" s="151"/>
      <c r="BPV4590" s="151"/>
      <c r="BPW4590" s="151"/>
      <c r="BPX4590" s="151"/>
      <c r="BPY4590" s="151"/>
      <c r="BPZ4590" s="151"/>
      <c r="BQA4590" s="151"/>
      <c r="BQB4590" s="151"/>
      <c r="BQC4590" s="151"/>
      <c r="BQD4590" s="151"/>
      <c r="BQE4590" s="151"/>
      <c r="BQF4590" s="151"/>
      <c r="BQG4590" s="151"/>
      <c r="BQH4590" s="151"/>
      <c r="BQI4590" s="151"/>
      <c r="BQJ4590" s="151"/>
      <c r="BQK4590" s="151"/>
      <c r="BQL4590" s="151"/>
      <c r="BQM4590" s="151"/>
      <c r="BQN4590" s="151"/>
      <c r="BQO4590" s="151"/>
      <c r="BQP4590" s="151"/>
      <c r="BQQ4590" s="151"/>
      <c r="BQR4590" s="151"/>
      <c r="BQS4590" s="151"/>
      <c r="BQT4590" s="151"/>
      <c r="BQU4590" s="151"/>
      <c r="BQV4590" s="151"/>
      <c r="BQW4590" s="151"/>
      <c r="BQX4590" s="151"/>
      <c r="BQY4590" s="151"/>
      <c r="BQZ4590" s="151"/>
      <c r="BRA4590" s="151"/>
      <c r="BRB4590" s="151"/>
      <c r="BRC4590" s="151"/>
      <c r="BRD4590" s="151"/>
      <c r="BRE4590" s="151"/>
      <c r="BRF4590" s="151"/>
      <c r="BRG4590" s="151"/>
      <c r="BRH4590" s="151"/>
      <c r="BRI4590" s="151"/>
      <c r="BRJ4590" s="151"/>
      <c r="BRK4590" s="151"/>
      <c r="BRL4590" s="151"/>
      <c r="BRM4590" s="151"/>
      <c r="BRN4590" s="151"/>
      <c r="BRO4590" s="151"/>
      <c r="BRP4590" s="151"/>
      <c r="BRQ4590" s="151"/>
      <c r="BRR4590" s="151"/>
      <c r="BRS4590" s="151"/>
      <c r="BRT4590" s="151"/>
      <c r="BRU4590" s="151"/>
      <c r="BRV4590" s="151"/>
      <c r="BRW4590" s="151"/>
      <c r="BRX4590" s="151"/>
      <c r="BRY4590" s="151"/>
      <c r="BRZ4590" s="151"/>
      <c r="BSA4590" s="151"/>
      <c r="BSB4590" s="151"/>
      <c r="BSC4590" s="151"/>
      <c r="BSD4590" s="151"/>
      <c r="BSE4590" s="151"/>
      <c r="BSF4590" s="151"/>
      <c r="BSG4590" s="151"/>
      <c r="BSH4590" s="151"/>
      <c r="BSI4590" s="151"/>
      <c r="BSJ4590" s="151"/>
      <c r="BSK4590" s="151"/>
      <c r="BSL4590" s="151"/>
      <c r="BSM4590" s="151"/>
      <c r="BSN4590" s="151"/>
      <c r="BSO4590" s="151"/>
      <c r="BSP4590" s="151"/>
      <c r="BSQ4590" s="151"/>
      <c r="BSR4590" s="151"/>
      <c r="BSS4590" s="151"/>
      <c r="BST4590" s="151"/>
      <c r="BSU4590" s="151"/>
      <c r="BSV4590" s="151"/>
      <c r="BSW4590" s="151"/>
      <c r="BSX4590" s="151"/>
      <c r="BSY4590" s="151"/>
      <c r="BSZ4590" s="151"/>
      <c r="BTA4590" s="151"/>
      <c r="BTB4590" s="151"/>
      <c r="BTC4590" s="151"/>
      <c r="BTD4590" s="151"/>
      <c r="BTE4590" s="151"/>
      <c r="BTF4590" s="151"/>
      <c r="BTG4590" s="151"/>
      <c r="BTH4590" s="151"/>
      <c r="BTI4590" s="151"/>
      <c r="BTJ4590" s="151"/>
      <c r="BTK4590" s="151"/>
      <c r="BTL4590" s="151"/>
      <c r="BTM4590" s="151"/>
      <c r="BTN4590" s="151"/>
      <c r="BTO4590" s="151"/>
      <c r="BTP4590" s="151"/>
      <c r="BTQ4590" s="151"/>
      <c r="BTR4590" s="151"/>
      <c r="BTS4590" s="151"/>
      <c r="BTT4590" s="151"/>
      <c r="BTU4590" s="151"/>
      <c r="BTV4590" s="151"/>
      <c r="BTW4590" s="151"/>
      <c r="BTX4590" s="151"/>
      <c r="BTY4590" s="151"/>
      <c r="BTZ4590" s="151"/>
      <c r="BUA4590" s="151"/>
      <c r="BUB4590" s="151"/>
      <c r="BUC4590" s="151"/>
      <c r="BUD4590" s="151"/>
      <c r="BUE4590" s="151"/>
      <c r="BUF4590" s="151"/>
      <c r="BUG4590" s="151"/>
      <c r="BUH4590" s="151"/>
      <c r="BUI4590" s="151"/>
      <c r="BUJ4590" s="151"/>
      <c r="BUK4590" s="151"/>
      <c r="BUL4590" s="151"/>
      <c r="BUM4590" s="151"/>
      <c r="BUN4590" s="151"/>
      <c r="BUO4590" s="151"/>
      <c r="BUP4590" s="151"/>
      <c r="BUQ4590" s="151"/>
      <c r="BUR4590" s="151"/>
      <c r="BUS4590" s="151"/>
      <c r="BUT4590" s="151"/>
      <c r="BUU4590" s="151"/>
      <c r="BUV4590" s="151"/>
      <c r="BUW4590" s="151"/>
      <c r="BUX4590" s="151"/>
      <c r="BUY4590" s="151"/>
      <c r="BUZ4590" s="151"/>
      <c r="BVA4590" s="151"/>
      <c r="BVB4590" s="151"/>
      <c r="BVC4590" s="151"/>
      <c r="BVD4590" s="151"/>
      <c r="BVE4590" s="151"/>
      <c r="BVF4590" s="151"/>
      <c r="BVG4590" s="151"/>
      <c r="BVH4590" s="151"/>
      <c r="BVI4590" s="151"/>
      <c r="BVJ4590" s="151"/>
      <c r="BVK4590" s="151"/>
      <c r="BVL4590" s="151"/>
      <c r="BVM4590" s="151"/>
      <c r="BVN4590" s="151"/>
      <c r="BVO4590" s="151"/>
      <c r="BVP4590" s="151"/>
      <c r="BVQ4590" s="151"/>
      <c r="BVR4590" s="151"/>
      <c r="BVS4590" s="151"/>
      <c r="BVT4590" s="151"/>
      <c r="BVU4590" s="151"/>
      <c r="BVV4590" s="151"/>
      <c r="BVW4590" s="151"/>
      <c r="BVX4590" s="151"/>
      <c r="BVY4590" s="151"/>
      <c r="BVZ4590" s="151"/>
      <c r="BWA4590" s="151"/>
      <c r="BWB4590" s="151"/>
      <c r="BWC4590" s="151"/>
      <c r="BWD4590" s="151"/>
      <c r="BWE4590" s="151"/>
      <c r="BWF4590" s="151"/>
      <c r="BWG4590" s="151"/>
      <c r="BWH4590" s="151"/>
      <c r="BWI4590" s="151"/>
      <c r="BWJ4590" s="151"/>
      <c r="BWK4590" s="151"/>
      <c r="BWL4590" s="151"/>
      <c r="BWM4590" s="151"/>
      <c r="BWN4590" s="151"/>
      <c r="BWO4590" s="151"/>
      <c r="BWP4590" s="151"/>
      <c r="BWQ4590" s="151"/>
      <c r="BWR4590" s="151"/>
      <c r="BWS4590" s="151"/>
      <c r="BWT4590" s="151"/>
      <c r="BWU4590" s="151"/>
      <c r="BWV4590" s="151"/>
      <c r="BWW4590" s="151"/>
      <c r="BWX4590" s="151"/>
      <c r="BWY4590" s="151"/>
      <c r="BWZ4590" s="151"/>
      <c r="BXA4590" s="151"/>
      <c r="BXB4590" s="151"/>
      <c r="BXC4590" s="151"/>
      <c r="BXD4590" s="151"/>
      <c r="BXE4590" s="151"/>
      <c r="BXF4590" s="151"/>
      <c r="BXG4590" s="151"/>
      <c r="BXH4590" s="151"/>
      <c r="BXI4590" s="151"/>
      <c r="BXJ4590" s="151"/>
      <c r="BXK4590" s="151"/>
      <c r="BXL4590" s="151"/>
      <c r="BXM4590" s="151"/>
      <c r="BXN4590" s="151"/>
      <c r="BXO4590" s="151"/>
      <c r="BXP4590" s="151"/>
      <c r="BXQ4590" s="151"/>
      <c r="BXR4590" s="151"/>
      <c r="BXS4590" s="151"/>
      <c r="BXT4590" s="151"/>
      <c r="BXU4590" s="151"/>
      <c r="BXV4590" s="151"/>
      <c r="BXW4590" s="151"/>
      <c r="BXX4590" s="151"/>
      <c r="BXY4590" s="151"/>
      <c r="BXZ4590" s="151"/>
      <c r="BYA4590" s="151"/>
      <c r="BYB4590" s="151"/>
      <c r="BYC4590" s="151"/>
      <c r="BYD4590" s="151"/>
      <c r="BYE4590" s="151"/>
      <c r="BYF4590" s="151"/>
      <c r="BYG4590" s="151"/>
      <c r="BYH4590" s="151"/>
      <c r="BYI4590" s="151"/>
      <c r="BYJ4590" s="151"/>
      <c r="BYK4590" s="151"/>
      <c r="BYL4590" s="151"/>
      <c r="BYM4590" s="151"/>
      <c r="BYN4590" s="151"/>
      <c r="BYO4590" s="151"/>
      <c r="BYP4590" s="151"/>
      <c r="BYQ4590" s="151"/>
      <c r="BYR4590" s="151"/>
      <c r="BYS4590" s="151"/>
      <c r="BYT4590" s="151"/>
      <c r="BYU4590" s="151"/>
      <c r="BYV4590" s="151"/>
      <c r="BYW4590" s="151"/>
      <c r="BYX4590" s="151"/>
      <c r="BYY4590" s="151"/>
      <c r="BYZ4590" s="151"/>
      <c r="BZA4590" s="151"/>
      <c r="BZB4590" s="151"/>
      <c r="BZC4590" s="151"/>
      <c r="BZD4590" s="151"/>
      <c r="BZE4590" s="151"/>
      <c r="BZF4590" s="151"/>
      <c r="BZG4590" s="151"/>
      <c r="BZH4590" s="151"/>
      <c r="BZI4590" s="151"/>
      <c r="BZJ4590" s="151"/>
      <c r="BZK4590" s="151"/>
      <c r="BZL4590" s="151"/>
      <c r="BZM4590" s="151"/>
      <c r="BZN4590" s="151"/>
      <c r="BZO4590" s="151"/>
      <c r="BZP4590" s="151"/>
      <c r="BZQ4590" s="151"/>
      <c r="BZR4590" s="151"/>
      <c r="BZS4590" s="151"/>
      <c r="BZT4590" s="151"/>
      <c r="BZU4590" s="151"/>
      <c r="BZV4590" s="151"/>
      <c r="BZW4590" s="151"/>
      <c r="BZX4590" s="151"/>
      <c r="BZY4590" s="151"/>
      <c r="BZZ4590" s="151"/>
      <c r="CAA4590" s="151"/>
      <c r="CAB4590" s="151"/>
      <c r="CAC4590" s="151"/>
      <c r="CAD4590" s="151"/>
      <c r="CAE4590" s="151"/>
      <c r="CAF4590" s="151"/>
      <c r="CAG4590" s="151"/>
      <c r="CAH4590" s="151"/>
      <c r="CAI4590" s="151"/>
      <c r="CAJ4590" s="151"/>
      <c r="CAK4590" s="151"/>
      <c r="CAL4590" s="151"/>
      <c r="CAM4590" s="151"/>
      <c r="CAN4590" s="151"/>
      <c r="CAO4590" s="151"/>
      <c r="CAP4590" s="151"/>
      <c r="CAQ4590" s="151"/>
      <c r="CAR4590" s="151"/>
      <c r="CAS4590" s="151"/>
      <c r="CAT4590" s="151"/>
      <c r="CAU4590" s="151"/>
      <c r="CAV4590" s="151"/>
      <c r="CAW4590" s="151"/>
      <c r="CAX4590" s="151"/>
      <c r="CAY4590" s="151"/>
      <c r="CAZ4590" s="151"/>
      <c r="CBA4590" s="151"/>
      <c r="CBB4590" s="151"/>
      <c r="CBC4590" s="151"/>
      <c r="CBD4590" s="151"/>
      <c r="CBE4590" s="151"/>
      <c r="CBF4590" s="151"/>
      <c r="CBG4590" s="151"/>
      <c r="CBH4590" s="151"/>
      <c r="CBI4590" s="151"/>
      <c r="CBJ4590" s="151"/>
      <c r="CBK4590" s="151"/>
      <c r="CBL4590" s="151"/>
      <c r="CBM4590" s="151"/>
      <c r="CBN4590" s="151"/>
      <c r="CBO4590" s="151"/>
      <c r="CBP4590" s="151"/>
      <c r="CBQ4590" s="151"/>
      <c r="CBR4590" s="151"/>
      <c r="CBS4590" s="151"/>
      <c r="CBT4590" s="151"/>
      <c r="CBU4590" s="151"/>
      <c r="CBV4590" s="151"/>
      <c r="CBW4590" s="151"/>
      <c r="CBX4590" s="151"/>
      <c r="CBY4590" s="151"/>
      <c r="CBZ4590" s="151"/>
      <c r="CCA4590" s="151"/>
      <c r="CCB4590" s="151"/>
      <c r="CCC4590" s="151"/>
      <c r="CCD4590" s="151"/>
      <c r="CCE4590" s="151"/>
      <c r="CCF4590" s="151"/>
      <c r="CCG4590" s="151"/>
      <c r="CCH4590" s="151"/>
      <c r="CCI4590" s="151"/>
      <c r="CCJ4590" s="151"/>
      <c r="CCK4590" s="151"/>
      <c r="CCL4590" s="151"/>
      <c r="CCM4590" s="151"/>
      <c r="CCN4590" s="151"/>
      <c r="CCO4590" s="151"/>
      <c r="CCP4590" s="151"/>
      <c r="CCQ4590" s="151"/>
      <c r="CCR4590" s="151"/>
      <c r="CCS4590" s="151"/>
      <c r="CCT4590" s="151"/>
      <c r="CCU4590" s="151"/>
      <c r="CCV4590" s="151"/>
      <c r="CCW4590" s="151"/>
      <c r="CCX4590" s="151"/>
      <c r="CCY4590" s="151"/>
      <c r="CCZ4590" s="151"/>
      <c r="CDA4590" s="151"/>
      <c r="CDB4590" s="151"/>
      <c r="CDC4590" s="151"/>
      <c r="CDD4590" s="151"/>
      <c r="CDE4590" s="151"/>
      <c r="CDF4590" s="151"/>
      <c r="CDG4590" s="151"/>
      <c r="CDH4590" s="151"/>
      <c r="CDI4590" s="151"/>
      <c r="CDJ4590" s="151"/>
      <c r="CDK4590" s="151"/>
      <c r="CDL4590" s="151"/>
      <c r="CDM4590" s="151"/>
      <c r="CDN4590" s="151"/>
      <c r="CDO4590" s="151"/>
      <c r="CDP4590" s="151"/>
      <c r="CDQ4590" s="151"/>
      <c r="CDR4590" s="151"/>
      <c r="CDS4590" s="151"/>
      <c r="CDT4590" s="151"/>
      <c r="CDU4590" s="151"/>
      <c r="CDV4590" s="151"/>
      <c r="CDW4590" s="151"/>
      <c r="CDX4590" s="151"/>
      <c r="CDY4590" s="151"/>
      <c r="CDZ4590" s="151"/>
      <c r="CEA4590" s="151"/>
      <c r="CEB4590" s="151"/>
      <c r="CEC4590" s="151"/>
      <c r="CED4590" s="151"/>
      <c r="CEE4590" s="151"/>
      <c r="CEF4590" s="151"/>
      <c r="CEG4590" s="151"/>
      <c r="CEH4590" s="151"/>
      <c r="CEI4590" s="151"/>
      <c r="CEJ4590" s="151"/>
      <c r="CEK4590" s="151"/>
      <c r="CEL4590" s="151"/>
      <c r="CEM4590" s="151"/>
      <c r="CEN4590" s="151"/>
      <c r="CEO4590" s="151"/>
      <c r="CEP4590" s="151"/>
      <c r="CEQ4590" s="151"/>
      <c r="CER4590" s="151"/>
      <c r="CES4590" s="151"/>
      <c r="CET4590" s="151"/>
      <c r="CEU4590" s="151"/>
      <c r="CEV4590" s="151"/>
      <c r="CEW4590" s="151"/>
      <c r="CEX4590" s="151"/>
      <c r="CEY4590" s="151"/>
      <c r="CEZ4590" s="151"/>
      <c r="CFA4590" s="151"/>
      <c r="CFB4590" s="151"/>
      <c r="CFC4590" s="151"/>
      <c r="CFD4590" s="151"/>
      <c r="CFE4590" s="151"/>
      <c r="CFF4590" s="151"/>
      <c r="CFG4590" s="151"/>
      <c r="CFH4590" s="151"/>
      <c r="CFI4590" s="151"/>
      <c r="CFJ4590" s="151"/>
      <c r="CFK4590" s="151"/>
      <c r="CFL4590" s="151"/>
      <c r="CFM4590" s="151"/>
      <c r="CFN4590" s="151"/>
      <c r="CFO4590" s="151"/>
      <c r="CFP4590" s="151"/>
      <c r="CFQ4590" s="151"/>
      <c r="CFR4590" s="151"/>
      <c r="CFS4590" s="151"/>
      <c r="CFT4590" s="151"/>
      <c r="CFU4590" s="151"/>
      <c r="CFV4590" s="151"/>
      <c r="CFW4590" s="151"/>
      <c r="CFX4590" s="151"/>
      <c r="CFY4590" s="151"/>
      <c r="CFZ4590" s="151"/>
      <c r="CGA4590" s="151"/>
      <c r="CGB4590" s="151"/>
      <c r="CGC4590" s="151"/>
      <c r="CGD4590" s="151"/>
      <c r="CGE4590" s="151"/>
      <c r="CGF4590" s="151"/>
      <c r="CGG4590" s="151"/>
      <c r="CGH4590" s="151"/>
      <c r="CGI4590" s="151"/>
      <c r="CGJ4590" s="151"/>
      <c r="CGK4590" s="151"/>
      <c r="CGL4590" s="151"/>
      <c r="CGM4590" s="151"/>
      <c r="CGN4590" s="151"/>
      <c r="CGO4590" s="151"/>
      <c r="CGP4590" s="151"/>
      <c r="CGQ4590" s="151"/>
      <c r="CGR4590" s="151"/>
      <c r="CGS4590" s="151"/>
      <c r="CGT4590" s="151"/>
      <c r="CGU4590" s="151"/>
      <c r="CGV4590" s="151"/>
      <c r="CGW4590" s="151"/>
      <c r="CGX4590" s="151"/>
      <c r="CGY4590" s="151"/>
      <c r="CGZ4590" s="151"/>
      <c r="CHA4590" s="151"/>
      <c r="CHB4590" s="151"/>
      <c r="CHC4590" s="151"/>
      <c r="CHD4590" s="151"/>
      <c r="CHE4590" s="151"/>
      <c r="CHF4590" s="151"/>
      <c r="CHG4590" s="151"/>
      <c r="CHH4590" s="151"/>
      <c r="CHI4590" s="151"/>
      <c r="CHJ4590" s="151"/>
      <c r="CHK4590" s="151"/>
      <c r="CHL4590" s="151"/>
      <c r="CHM4590" s="151"/>
      <c r="CHN4590" s="151"/>
      <c r="CHO4590" s="151"/>
      <c r="CHP4590" s="151"/>
      <c r="CHQ4590" s="151"/>
      <c r="CHR4590" s="151"/>
      <c r="CHS4590" s="151"/>
      <c r="CHT4590" s="151"/>
      <c r="CHU4590" s="151"/>
      <c r="CHV4590" s="151"/>
      <c r="CHW4590" s="151"/>
      <c r="CHX4590" s="151"/>
      <c r="CHY4590" s="151"/>
      <c r="CHZ4590" s="151"/>
      <c r="CIA4590" s="151"/>
      <c r="CIB4590" s="151"/>
      <c r="CIC4590" s="151"/>
      <c r="CID4590" s="151"/>
      <c r="CIE4590" s="151"/>
      <c r="CIF4590" s="151"/>
      <c r="CIG4590" s="151"/>
      <c r="CIH4590" s="151"/>
      <c r="CII4590" s="151"/>
      <c r="CIJ4590" s="151"/>
      <c r="CIK4590" s="151"/>
      <c r="CIL4590" s="151"/>
      <c r="CIM4590" s="151"/>
      <c r="CIN4590" s="151"/>
      <c r="CIO4590" s="151"/>
      <c r="CIP4590" s="151"/>
      <c r="CIQ4590" s="151"/>
      <c r="CIR4590" s="151"/>
      <c r="CIS4590" s="151"/>
      <c r="CIT4590" s="151"/>
      <c r="CIU4590" s="151"/>
      <c r="CIV4590" s="151"/>
      <c r="CIW4590" s="151"/>
      <c r="CIX4590" s="151"/>
      <c r="CIY4590" s="151"/>
      <c r="CIZ4590" s="151"/>
      <c r="CJA4590" s="151"/>
      <c r="CJB4590" s="151"/>
      <c r="CJC4590" s="151"/>
      <c r="CJD4590" s="151"/>
      <c r="CJE4590" s="151"/>
      <c r="CJF4590" s="151"/>
      <c r="CJG4590" s="151"/>
      <c r="CJH4590" s="151"/>
      <c r="CJI4590" s="151"/>
      <c r="CJJ4590" s="151"/>
      <c r="CJK4590" s="151"/>
      <c r="CJL4590" s="151"/>
      <c r="CJM4590" s="151"/>
      <c r="CJN4590" s="151"/>
      <c r="CJO4590" s="151"/>
      <c r="CJP4590" s="151"/>
      <c r="CJQ4590" s="151"/>
      <c r="CJR4590" s="151"/>
      <c r="CJS4590" s="151"/>
      <c r="CJT4590" s="151"/>
      <c r="CJU4590" s="151"/>
      <c r="CJV4590" s="151"/>
      <c r="CJW4590" s="151"/>
      <c r="CJX4590" s="151"/>
      <c r="CJY4590" s="151"/>
      <c r="CJZ4590" s="151"/>
      <c r="CKA4590" s="151"/>
      <c r="CKB4590" s="151"/>
      <c r="CKC4590" s="151"/>
      <c r="CKD4590" s="151"/>
      <c r="CKE4590" s="151"/>
      <c r="CKF4590" s="151"/>
      <c r="CKG4590" s="151"/>
      <c r="CKH4590" s="151"/>
      <c r="CKI4590" s="151"/>
      <c r="CKJ4590" s="151"/>
      <c r="CKK4590" s="151"/>
      <c r="CKL4590" s="151"/>
      <c r="CKM4590" s="151"/>
      <c r="CKN4590" s="151"/>
      <c r="CKO4590" s="151"/>
      <c r="CKP4590" s="151"/>
      <c r="CKQ4590" s="151"/>
      <c r="CKR4590" s="151"/>
      <c r="CKS4590" s="151"/>
      <c r="CKT4590" s="151"/>
      <c r="CKU4590" s="151"/>
      <c r="CKV4590" s="151"/>
      <c r="CKW4590" s="151"/>
      <c r="CKX4590" s="151"/>
      <c r="CKY4590" s="151"/>
      <c r="CKZ4590" s="151"/>
      <c r="CLA4590" s="151"/>
      <c r="CLB4590" s="151"/>
      <c r="CLC4590" s="151"/>
      <c r="CLD4590" s="151"/>
      <c r="CLE4590" s="151"/>
      <c r="CLF4590" s="151"/>
      <c r="CLG4590" s="151"/>
      <c r="CLH4590" s="151"/>
      <c r="CLI4590" s="151"/>
      <c r="CLJ4590" s="151"/>
      <c r="CLK4590" s="151"/>
      <c r="CLL4590" s="151"/>
      <c r="CLM4590" s="151"/>
      <c r="CLN4590" s="151"/>
      <c r="CLO4590" s="151"/>
      <c r="CLP4590" s="151"/>
      <c r="CLQ4590" s="151"/>
      <c r="CLR4590" s="151"/>
      <c r="CLS4590" s="151"/>
      <c r="CLT4590" s="151"/>
      <c r="CLU4590" s="151"/>
      <c r="CLV4590" s="151"/>
      <c r="CLW4590" s="151"/>
      <c r="CLX4590" s="151"/>
      <c r="CLY4590" s="151"/>
      <c r="CLZ4590" s="151"/>
      <c r="CMA4590" s="151"/>
      <c r="CMB4590" s="151"/>
      <c r="CMC4590" s="151"/>
      <c r="CMD4590" s="151"/>
      <c r="CME4590" s="151"/>
      <c r="CMF4590" s="151"/>
      <c r="CMG4590" s="151"/>
      <c r="CMH4590" s="151"/>
      <c r="CMI4590" s="151"/>
      <c r="CMJ4590" s="151"/>
      <c r="CMK4590" s="151"/>
      <c r="CML4590" s="151"/>
      <c r="CMM4590" s="151"/>
      <c r="CMN4590" s="151"/>
      <c r="CMO4590" s="151"/>
      <c r="CMP4590" s="151"/>
      <c r="CMQ4590" s="151"/>
      <c r="CMR4590" s="151"/>
      <c r="CMS4590" s="151"/>
      <c r="CMT4590" s="151"/>
      <c r="CMU4590" s="151"/>
      <c r="CMV4590" s="151"/>
      <c r="CMW4590" s="151"/>
      <c r="CMX4590" s="151"/>
      <c r="CMY4590" s="151"/>
      <c r="CMZ4590" s="151"/>
      <c r="CNA4590" s="151"/>
      <c r="CNB4590" s="151"/>
      <c r="CNC4590" s="151"/>
      <c r="CND4590" s="151"/>
      <c r="CNE4590" s="151"/>
      <c r="CNF4590" s="151"/>
      <c r="CNG4590" s="151"/>
      <c r="CNH4590" s="151"/>
      <c r="CNI4590" s="151"/>
      <c r="CNJ4590" s="151"/>
      <c r="CNK4590" s="151"/>
      <c r="CNL4590" s="151"/>
      <c r="CNM4590" s="151"/>
      <c r="CNN4590" s="151"/>
      <c r="CNO4590" s="151"/>
      <c r="CNP4590" s="151"/>
      <c r="CNQ4590" s="151"/>
      <c r="CNR4590" s="151"/>
      <c r="CNS4590" s="151"/>
      <c r="CNT4590" s="151"/>
      <c r="CNU4590" s="151"/>
      <c r="CNV4590" s="151"/>
      <c r="CNW4590" s="151"/>
      <c r="CNX4590" s="151"/>
      <c r="CNY4590" s="151"/>
      <c r="CNZ4590" s="151"/>
      <c r="COA4590" s="151"/>
      <c r="COB4590" s="151"/>
      <c r="COC4590" s="151"/>
      <c r="COD4590" s="151"/>
      <c r="COE4590" s="151"/>
      <c r="COF4590" s="151"/>
      <c r="COG4590" s="151"/>
      <c r="COH4590" s="151"/>
      <c r="COI4590" s="151"/>
      <c r="COJ4590" s="151"/>
      <c r="COK4590" s="151"/>
      <c r="COL4590" s="151"/>
      <c r="COM4590" s="151"/>
      <c r="CON4590" s="151"/>
      <c r="COO4590" s="151"/>
      <c r="COP4590" s="151"/>
      <c r="COQ4590" s="151"/>
      <c r="COR4590" s="151"/>
      <c r="COS4590" s="151"/>
      <c r="COT4590" s="151"/>
      <c r="COU4590" s="151"/>
      <c r="COV4590" s="151"/>
      <c r="COW4590" s="151"/>
      <c r="COX4590" s="151"/>
      <c r="COY4590" s="151"/>
      <c r="COZ4590" s="151"/>
      <c r="CPA4590" s="151"/>
      <c r="CPB4590" s="151"/>
      <c r="CPC4590" s="151"/>
      <c r="CPD4590" s="151"/>
      <c r="CPE4590" s="151"/>
      <c r="CPF4590" s="151"/>
      <c r="CPG4590" s="151"/>
      <c r="CPH4590" s="151"/>
      <c r="CPI4590" s="151"/>
      <c r="CPJ4590" s="151"/>
      <c r="CPK4590" s="151"/>
      <c r="CPL4590" s="151"/>
      <c r="CPM4590" s="151"/>
      <c r="CPN4590" s="151"/>
      <c r="CPO4590" s="151"/>
      <c r="CPP4590" s="151"/>
      <c r="CPQ4590" s="151"/>
      <c r="CPR4590" s="151"/>
      <c r="CPS4590" s="151"/>
      <c r="CPT4590" s="151"/>
      <c r="CPU4590" s="151"/>
      <c r="CPV4590" s="151"/>
      <c r="CPW4590" s="151"/>
      <c r="CPX4590" s="151"/>
      <c r="CPY4590" s="151"/>
      <c r="CPZ4590" s="151"/>
      <c r="CQA4590" s="151"/>
      <c r="CQB4590" s="151"/>
      <c r="CQC4590" s="151"/>
      <c r="CQD4590" s="151"/>
      <c r="CQE4590" s="151"/>
      <c r="CQF4590" s="151"/>
      <c r="CQG4590" s="151"/>
      <c r="CQH4590" s="151"/>
      <c r="CQI4590" s="151"/>
      <c r="CQJ4590" s="151"/>
      <c r="CQK4590" s="151"/>
      <c r="CQL4590" s="151"/>
      <c r="CQM4590" s="151"/>
      <c r="CQN4590" s="151"/>
      <c r="CQO4590" s="151"/>
      <c r="CQP4590" s="151"/>
      <c r="CQQ4590" s="151"/>
      <c r="CQR4590" s="151"/>
      <c r="CQS4590" s="151"/>
      <c r="CQT4590" s="151"/>
      <c r="CQU4590" s="151"/>
      <c r="CQV4590" s="151"/>
      <c r="CQW4590" s="151"/>
      <c r="CQX4590" s="151"/>
      <c r="CQY4590" s="151"/>
      <c r="CQZ4590" s="151"/>
      <c r="CRA4590" s="151"/>
      <c r="CRB4590" s="151"/>
      <c r="CRC4590" s="151"/>
      <c r="CRD4590" s="151"/>
      <c r="CRE4590" s="151"/>
      <c r="CRF4590" s="151"/>
      <c r="CRG4590" s="151"/>
      <c r="CRH4590" s="151"/>
      <c r="CRI4590" s="151"/>
      <c r="CRJ4590" s="151"/>
      <c r="CRK4590" s="151"/>
      <c r="CRL4590" s="151"/>
      <c r="CRM4590" s="151"/>
      <c r="CRN4590" s="151"/>
      <c r="CRO4590" s="151"/>
      <c r="CRP4590" s="151"/>
      <c r="CRQ4590" s="151"/>
      <c r="CRR4590" s="151"/>
      <c r="CRS4590" s="151"/>
      <c r="CRT4590" s="151"/>
      <c r="CRU4590" s="151"/>
      <c r="CRV4590" s="151"/>
      <c r="CRW4590" s="151"/>
      <c r="CRX4590" s="151"/>
      <c r="CRY4590" s="151"/>
      <c r="CRZ4590" s="151"/>
      <c r="CSA4590" s="151"/>
      <c r="CSB4590" s="151"/>
      <c r="CSC4590" s="151"/>
      <c r="CSD4590" s="151"/>
      <c r="CSE4590" s="151"/>
      <c r="CSF4590" s="151"/>
      <c r="CSG4590" s="151"/>
      <c r="CSH4590" s="151"/>
      <c r="CSI4590" s="151"/>
      <c r="CSJ4590" s="151"/>
      <c r="CSK4590" s="151"/>
      <c r="CSL4590" s="151"/>
      <c r="CSM4590" s="151"/>
      <c r="CSN4590" s="151"/>
      <c r="CSO4590" s="151"/>
      <c r="CSP4590" s="151"/>
      <c r="CSQ4590" s="151"/>
      <c r="CSR4590" s="151"/>
      <c r="CSS4590" s="151"/>
      <c r="CST4590" s="151"/>
      <c r="CSU4590" s="151"/>
      <c r="CSV4590" s="151"/>
      <c r="CSW4590" s="151"/>
      <c r="CSX4590" s="151"/>
      <c r="CSY4590" s="151"/>
      <c r="CSZ4590" s="151"/>
      <c r="CTA4590" s="151"/>
      <c r="CTB4590" s="151"/>
      <c r="CTC4590" s="151"/>
      <c r="CTD4590" s="151"/>
      <c r="CTE4590" s="151"/>
      <c r="CTF4590" s="151"/>
      <c r="CTG4590" s="151"/>
      <c r="CTH4590" s="151"/>
      <c r="CTI4590" s="151"/>
      <c r="CTJ4590" s="151"/>
      <c r="CTK4590" s="151"/>
      <c r="CTL4590" s="151"/>
      <c r="CTM4590" s="151"/>
      <c r="CTN4590" s="151"/>
      <c r="CTO4590" s="151"/>
      <c r="CTP4590" s="151"/>
      <c r="CTQ4590" s="151"/>
      <c r="CTR4590" s="151"/>
      <c r="CTS4590" s="151"/>
      <c r="CTT4590" s="151"/>
      <c r="CTU4590" s="151"/>
      <c r="CTV4590" s="151"/>
      <c r="CTW4590" s="151"/>
      <c r="CTX4590" s="151"/>
      <c r="CTY4590" s="151"/>
      <c r="CTZ4590" s="151"/>
      <c r="CUA4590" s="151"/>
      <c r="CUB4590" s="151"/>
      <c r="CUC4590" s="151"/>
      <c r="CUD4590" s="151"/>
      <c r="CUE4590" s="151"/>
      <c r="CUF4590" s="151"/>
      <c r="CUG4590" s="151"/>
      <c r="CUH4590" s="151"/>
      <c r="CUI4590" s="151"/>
      <c r="CUJ4590" s="151"/>
      <c r="CUK4590" s="151"/>
      <c r="CUL4590" s="151"/>
      <c r="CUM4590" s="151"/>
      <c r="CUN4590" s="151"/>
      <c r="CUO4590" s="151"/>
      <c r="CUP4590" s="151"/>
      <c r="CUQ4590" s="151"/>
      <c r="CUR4590" s="151"/>
      <c r="CUS4590" s="151"/>
      <c r="CUT4590" s="151"/>
      <c r="CUU4590" s="151"/>
      <c r="CUV4590" s="151"/>
      <c r="CUW4590" s="151"/>
      <c r="CUX4590" s="151"/>
      <c r="CUY4590" s="151"/>
      <c r="CUZ4590" s="151"/>
      <c r="CVA4590" s="151"/>
      <c r="CVB4590" s="151"/>
      <c r="CVC4590" s="151"/>
      <c r="CVD4590" s="151"/>
      <c r="CVE4590" s="151"/>
      <c r="CVF4590" s="151"/>
      <c r="CVG4590" s="151"/>
      <c r="CVH4590" s="151"/>
      <c r="CVI4590" s="151"/>
      <c r="CVJ4590" s="151"/>
      <c r="CVK4590" s="151"/>
      <c r="CVL4590" s="151"/>
      <c r="CVM4590" s="151"/>
      <c r="CVN4590" s="151"/>
      <c r="CVO4590" s="151"/>
      <c r="CVP4590" s="151"/>
      <c r="CVQ4590" s="151"/>
      <c r="CVR4590" s="151"/>
      <c r="CVS4590" s="151"/>
      <c r="CVT4590" s="151"/>
      <c r="CVU4590" s="151"/>
      <c r="CVV4590" s="151"/>
      <c r="CVW4590" s="151"/>
      <c r="CVX4590" s="151"/>
      <c r="CVY4590" s="151"/>
      <c r="CVZ4590" s="151"/>
      <c r="CWA4590" s="151"/>
      <c r="CWB4590" s="151"/>
      <c r="CWC4590" s="151"/>
      <c r="CWD4590" s="151"/>
      <c r="CWE4590" s="151"/>
      <c r="CWF4590" s="151"/>
      <c r="CWG4590" s="151"/>
      <c r="CWH4590" s="151"/>
      <c r="CWI4590" s="151"/>
      <c r="CWJ4590" s="151"/>
      <c r="CWK4590" s="151"/>
      <c r="CWL4590" s="151"/>
      <c r="CWM4590" s="151"/>
      <c r="CWN4590" s="151"/>
      <c r="CWO4590" s="151"/>
      <c r="CWP4590" s="151"/>
      <c r="CWQ4590" s="151"/>
      <c r="CWR4590" s="151"/>
      <c r="CWS4590" s="151"/>
      <c r="CWT4590" s="151"/>
      <c r="CWU4590" s="151"/>
      <c r="CWV4590" s="151"/>
      <c r="CWW4590" s="151"/>
      <c r="CWX4590" s="151"/>
      <c r="CWY4590" s="151"/>
      <c r="CWZ4590" s="151"/>
      <c r="CXA4590" s="151"/>
      <c r="CXB4590" s="151"/>
      <c r="CXC4590" s="151"/>
      <c r="CXD4590" s="151"/>
      <c r="CXE4590" s="151"/>
      <c r="CXF4590" s="151"/>
      <c r="CXG4590" s="151"/>
      <c r="CXH4590" s="151"/>
      <c r="CXI4590" s="151"/>
      <c r="CXJ4590" s="151"/>
      <c r="CXK4590" s="151"/>
      <c r="CXL4590" s="151"/>
      <c r="CXM4590" s="151"/>
      <c r="CXN4590" s="151"/>
      <c r="CXO4590" s="151"/>
      <c r="CXP4590" s="151"/>
      <c r="CXQ4590" s="151"/>
      <c r="CXR4590" s="151"/>
      <c r="CXS4590" s="151"/>
      <c r="CXT4590" s="151"/>
      <c r="CXU4590" s="151"/>
      <c r="CXV4590" s="151"/>
      <c r="CXW4590" s="151"/>
      <c r="CXX4590" s="151"/>
      <c r="CXY4590" s="151"/>
      <c r="CXZ4590" s="151"/>
      <c r="CYA4590" s="151"/>
      <c r="CYB4590" s="151"/>
      <c r="CYC4590" s="151"/>
      <c r="CYD4590" s="151"/>
      <c r="CYE4590" s="151"/>
      <c r="CYF4590" s="151"/>
      <c r="CYG4590" s="151"/>
      <c r="CYH4590" s="151"/>
      <c r="CYI4590" s="151"/>
      <c r="CYJ4590" s="151"/>
      <c r="CYK4590" s="151"/>
      <c r="CYL4590" s="151"/>
      <c r="CYM4590" s="151"/>
      <c r="CYN4590" s="151"/>
      <c r="CYO4590" s="151"/>
      <c r="CYP4590" s="151"/>
      <c r="CYQ4590" s="151"/>
      <c r="CYR4590" s="151"/>
      <c r="CYS4590" s="151"/>
      <c r="CYT4590" s="151"/>
      <c r="CYU4590" s="151"/>
      <c r="CYV4590" s="151"/>
      <c r="CYW4590" s="151"/>
      <c r="CYX4590" s="151"/>
      <c r="CYY4590" s="151"/>
      <c r="CYZ4590" s="151"/>
      <c r="CZA4590" s="151"/>
      <c r="CZB4590" s="151"/>
      <c r="CZC4590" s="151"/>
      <c r="CZD4590" s="151"/>
      <c r="CZE4590" s="151"/>
      <c r="CZF4590" s="151"/>
      <c r="CZG4590" s="151"/>
      <c r="CZH4590" s="151"/>
      <c r="CZI4590" s="151"/>
      <c r="CZJ4590" s="151"/>
      <c r="CZK4590" s="151"/>
      <c r="CZL4590" s="151"/>
      <c r="CZM4590" s="151"/>
      <c r="CZN4590" s="151"/>
      <c r="CZO4590" s="151"/>
      <c r="CZP4590" s="151"/>
      <c r="CZQ4590" s="151"/>
      <c r="CZR4590" s="151"/>
      <c r="CZS4590" s="151"/>
      <c r="CZT4590" s="151"/>
      <c r="CZU4590" s="151"/>
      <c r="CZV4590" s="151"/>
      <c r="CZW4590" s="151"/>
      <c r="CZX4590" s="151"/>
      <c r="CZY4590" s="151"/>
      <c r="CZZ4590" s="151"/>
      <c r="DAA4590" s="151"/>
      <c r="DAB4590" s="151"/>
      <c r="DAC4590" s="151"/>
      <c r="DAD4590" s="151"/>
      <c r="DAE4590" s="151"/>
      <c r="DAF4590" s="151"/>
      <c r="DAG4590" s="151"/>
      <c r="DAH4590" s="151"/>
      <c r="DAI4590" s="151"/>
      <c r="DAJ4590" s="151"/>
      <c r="DAK4590" s="151"/>
      <c r="DAL4590" s="151"/>
      <c r="DAM4590" s="151"/>
      <c r="DAN4590" s="151"/>
      <c r="DAO4590" s="151"/>
      <c r="DAP4590" s="151"/>
      <c r="DAQ4590" s="151"/>
      <c r="DAR4590" s="151"/>
      <c r="DAS4590" s="151"/>
      <c r="DAT4590" s="151"/>
      <c r="DAU4590" s="151"/>
      <c r="DAV4590" s="151"/>
      <c r="DAW4590" s="151"/>
      <c r="DAX4590" s="151"/>
      <c r="DAY4590" s="151"/>
      <c r="DAZ4590" s="151"/>
      <c r="DBA4590" s="151"/>
      <c r="DBB4590" s="151"/>
      <c r="DBC4590" s="151"/>
      <c r="DBD4590" s="151"/>
      <c r="DBE4590" s="151"/>
      <c r="DBF4590" s="151"/>
      <c r="DBG4590" s="151"/>
      <c r="DBH4590" s="151"/>
      <c r="DBI4590" s="151"/>
      <c r="DBJ4590" s="151"/>
      <c r="DBK4590" s="151"/>
      <c r="DBL4590" s="151"/>
      <c r="DBM4590" s="151"/>
      <c r="DBN4590" s="151"/>
      <c r="DBO4590" s="151"/>
      <c r="DBP4590" s="151"/>
      <c r="DBQ4590" s="151"/>
      <c r="DBR4590" s="151"/>
      <c r="DBS4590" s="151"/>
      <c r="DBT4590" s="151"/>
      <c r="DBU4590" s="151"/>
      <c r="DBV4590" s="151"/>
      <c r="DBW4590" s="151"/>
      <c r="DBX4590" s="151"/>
      <c r="DBY4590" s="151"/>
      <c r="DBZ4590" s="151"/>
      <c r="DCA4590" s="151"/>
      <c r="DCB4590" s="151"/>
      <c r="DCC4590" s="151"/>
      <c r="DCD4590" s="151"/>
      <c r="DCE4590" s="151"/>
      <c r="DCF4590" s="151"/>
      <c r="DCG4590" s="151"/>
      <c r="DCH4590" s="151"/>
      <c r="DCI4590" s="151"/>
      <c r="DCJ4590" s="151"/>
      <c r="DCK4590" s="151"/>
      <c r="DCL4590" s="151"/>
      <c r="DCM4590" s="151"/>
      <c r="DCN4590" s="151"/>
      <c r="DCO4590" s="151"/>
      <c r="DCP4590" s="151"/>
      <c r="DCQ4590" s="151"/>
      <c r="DCR4590" s="151"/>
      <c r="DCS4590" s="151"/>
      <c r="DCT4590" s="151"/>
      <c r="DCU4590" s="151"/>
      <c r="DCV4590" s="151"/>
      <c r="DCW4590" s="151"/>
      <c r="DCX4590" s="151"/>
      <c r="DCY4590" s="151"/>
      <c r="DCZ4590" s="151"/>
      <c r="DDA4590" s="151"/>
      <c r="DDB4590" s="151"/>
      <c r="DDC4590" s="151"/>
      <c r="DDD4590" s="151"/>
      <c r="DDE4590" s="151"/>
      <c r="DDF4590" s="151"/>
      <c r="DDG4590" s="151"/>
      <c r="DDH4590" s="151"/>
      <c r="DDI4590" s="151"/>
      <c r="DDJ4590" s="151"/>
      <c r="DDK4590" s="151"/>
      <c r="DDL4590" s="151"/>
      <c r="DDM4590" s="151"/>
      <c r="DDN4590" s="151"/>
      <c r="DDO4590" s="151"/>
      <c r="DDP4590" s="151"/>
      <c r="DDQ4590" s="151"/>
      <c r="DDR4590" s="151"/>
      <c r="DDS4590" s="151"/>
      <c r="DDT4590" s="151"/>
      <c r="DDU4590" s="151"/>
      <c r="DDV4590" s="151"/>
      <c r="DDW4590" s="151"/>
      <c r="DDX4590" s="151"/>
      <c r="DDY4590" s="151"/>
      <c r="DDZ4590" s="151"/>
      <c r="DEA4590" s="151"/>
      <c r="DEB4590" s="151"/>
      <c r="DEC4590" s="151"/>
      <c r="DED4590" s="151"/>
      <c r="DEE4590" s="151"/>
      <c r="DEF4590" s="151"/>
      <c r="DEG4590" s="151"/>
      <c r="DEH4590" s="151"/>
      <c r="DEI4590" s="151"/>
      <c r="DEJ4590" s="151"/>
      <c r="DEK4590" s="151"/>
      <c r="DEL4590" s="151"/>
      <c r="DEM4590" s="151"/>
      <c r="DEN4590" s="151"/>
      <c r="DEO4590" s="151"/>
      <c r="DEP4590" s="151"/>
      <c r="DEQ4590" s="151"/>
      <c r="DER4590" s="151"/>
      <c r="DES4590" s="151"/>
      <c r="DET4590" s="151"/>
      <c r="DEU4590" s="151"/>
      <c r="DEV4590" s="151"/>
      <c r="DEW4590" s="151"/>
      <c r="DEX4590" s="151"/>
      <c r="DEY4590" s="151"/>
      <c r="DEZ4590" s="151"/>
      <c r="DFA4590" s="151"/>
      <c r="DFB4590" s="151"/>
      <c r="DFC4590" s="151"/>
      <c r="DFD4590" s="151"/>
      <c r="DFE4590" s="151"/>
      <c r="DFF4590" s="151"/>
      <c r="DFG4590" s="151"/>
      <c r="DFH4590" s="151"/>
      <c r="DFI4590" s="151"/>
      <c r="DFJ4590" s="151"/>
      <c r="DFK4590" s="151"/>
      <c r="DFL4590" s="151"/>
      <c r="DFM4590" s="151"/>
      <c r="DFN4590" s="151"/>
      <c r="DFO4590" s="151"/>
      <c r="DFP4590" s="151"/>
      <c r="DFQ4590" s="151"/>
      <c r="DFR4590" s="151"/>
      <c r="DFS4590" s="151"/>
      <c r="DFT4590" s="151"/>
      <c r="DFU4590" s="151"/>
      <c r="DFV4590" s="151"/>
      <c r="DFW4590" s="151"/>
      <c r="DFX4590" s="151"/>
      <c r="DFY4590" s="151"/>
      <c r="DFZ4590" s="151"/>
      <c r="DGA4590" s="151"/>
      <c r="DGB4590" s="151"/>
      <c r="DGC4590" s="151"/>
      <c r="DGD4590" s="151"/>
      <c r="DGE4590" s="151"/>
      <c r="DGF4590" s="151"/>
      <c r="DGG4590" s="151"/>
      <c r="DGH4590" s="151"/>
      <c r="DGI4590" s="151"/>
      <c r="DGJ4590" s="151"/>
      <c r="DGK4590" s="151"/>
      <c r="DGL4590" s="151"/>
      <c r="DGM4590" s="151"/>
      <c r="DGN4590" s="151"/>
      <c r="DGO4590" s="151"/>
      <c r="DGP4590" s="151"/>
      <c r="DGQ4590" s="151"/>
      <c r="DGR4590" s="151"/>
      <c r="DGS4590" s="151"/>
      <c r="DGT4590" s="151"/>
      <c r="DGU4590" s="151"/>
      <c r="DGV4590" s="151"/>
      <c r="DGW4590" s="151"/>
      <c r="DGX4590" s="151"/>
      <c r="DGY4590" s="151"/>
      <c r="DGZ4590" s="151"/>
      <c r="DHA4590" s="151"/>
      <c r="DHB4590" s="151"/>
      <c r="DHC4590" s="151"/>
      <c r="DHD4590" s="151"/>
      <c r="DHE4590" s="151"/>
      <c r="DHF4590" s="151"/>
      <c r="DHG4590" s="151"/>
      <c r="DHH4590" s="151"/>
      <c r="DHI4590" s="151"/>
      <c r="DHJ4590" s="151"/>
      <c r="DHK4590" s="151"/>
      <c r="DHL4590" s="151"/>
      <c r="DHM4590" s="151"/>
      <c r="DHN4590" s="151"/>
      <c r="DHO4590" s="151"/>
      <c r="DHP4590" s="151"/>
      <c r="DHQ4590" s="151"/>
      <c r="DHR4590" s="151"/>
      <c r="DHS4590" s="151"/>
      <c r="DHT4590" s="151"/>
      <c r="DHU4590" s="151"/>
      <c r="DHV4590" s="151"/>
      <c r="DHW4590" s="151"/>
      <c r="DHX4590" s="151"/>
      <c r="DHY4590" s="151"/>
      <c r="DHZ4590" s="151"/>
      <c r="DIA4590" s="151"/>
      <c r="DIB4590" s="151"/>
      <c r="DIC4590" s="151"/>
      <c r="DID4590" s="151"/>
      <c r="DIE4590" s="151"/>
      <c r="DIF4590" s="151"/>
      <c r="DIG4590" s="151"/>
      <c r="DIH4590" s="151"/>
      <c r="DII4590" s="151"/>
      <c r="DIJ4590" s="151"/>
      <c r="DIK4590" s="151"/>
      <c r="DIL4590" s="151"/>
      <c r="DIM4590" s="151"/>
      <c r="DIN4590" s="151"/>
      <c r="DIO4590" s="151"/>
      <c r="DIP4590" s="151"/>
      <c r="DIQ4590" s="151"/>
      <c r="DIR4590" s="151"/>
      <c r="DIS4590" s="151"/>
      <c r="DIT4590" s="151"/>
      <c r="DIU4590" s="151"/>
      <c r="DIV4590" s="151"/>
      <c r="DIW4590" s="151"/>
      <c r="DIX4590" s="151"/>
      <c r="DIY4590" s="151"/>
      <c r="DIZ4590" s="151"/>
      <c r="DJA4590" s="151"/>
      <c r="DJB4590" s="151"/>
      <c r="DJC4590" s="151"/>
      <c r="DJD4590" s="151"/>
      <c r="DJE4590" s="151"/>
      <c r="DJF4590" s="151"/>
      <c r="DJG4590" s="151"/>
      <c r="DJH4590" s="151"/>
      <c r="DJI4590" s="151"/>
      <c r="DJJ4590" s="151"/>
      <c r="DJK4590" s="151"/>
      <c r="DJL4590" s="151"/>
      <c r="DJM4590" s="151"/>
      <c r="DJN4590" s="151"/>
      <c r="DJO4590" s="151"/>
      <c r="DJP4590" s="151"/>
      <c r="DJQ4590" s="151"/>
      <c r="DJR4590" s="151"/>
      <c r="DJS4590" s="151"/>
      <c r="DJT4590" s="151"/>
      <c r="DJU4590" s="151"/>
      <c r="DJV4590" s="151"/>
      <c r="DJW4590" s="151"/>
      <c r="DJX4590" s="151"/>
      <c r="DJY4590" s="151"/>
      <c r="DJZ4590" s="151"/>
      <c r="DKA4590" s="151"/>
      <c r="DKB4590" s="151"/>
      <c r="DKC4590" s="151"/>
      <c r="DKD4590" s="151"/>
      <c r="DKE4590" s="151"/>
      <c r="DKF4590" s="151"/>
      <c r="DKG4590" s="151"/>
      <c r="DKH4590" s="151"/>
      <c r="DKI4590" s="151"/>
      <c r="DKJ4590" s="151"/>
      <c r="DKK4590" s="151"/>
      <c r="DKL4590" s="151"/>
      <c r="DKM4590" s="151"/>
      <c r="DKN4590" s="151"/>
      <c r="DKO4590" s="151"/>
      <c r="DKP4590" s="151"/>
      <c r="DKQ4590" s="151"/>
      <c r="DKR4590" s="151"/>
      <c r="DKS4590" s="151"/>
      <c r="DKT4590" s="151"/>
      <c r="DKU4590" s="151"/>
      <c r="DKV4590" s="151"/>
      <c r="DKW4590" s="151"/>
      <c r="DKX4590" s="151"/>
      <c r="DKY4590" s="151"/>
      <c r="DKZ4590" s="151"/>
      <c r="DLA4590" s="151"/>
      <c r="DLB4590" s="151"/>
      <c r="DLC4590" s="151"/>
      <c r="DLD4590" s="151"/>
      <c r="DLE4590" s="151"/>
      <c r="DLF4590" s="151"/>
      <c r="DLG4590" s="151"/>
      <c r="DLH4590" s="151"/>
      <c r="DLI4590" s="151"/>
      <c r="DLJ4590" s="151"/>
      <c r="DLK4590" s="151"/>
      <c r="DLL4590" s="151"/>
      <c r="DLM4590" s="151"/>
      <c r="DLN4590" s="151"/>
      <c r="DLO4590" s="151"/>
      <c r="DLP4590" s="151"/>
      <c r="DLQ4590" s="151"/>
      <c r="DLR4590" s="151"/>
      <c r="DLS4590" s="151"/>
      <c r="DLT4590" s="151"/>
      <c r="DLU4590" s="151"/>
      <c r="DLV4590" s="151"/>
      <c r="DLW4590" s="151"/>
      <c r="DLX4590" s="151"/>
      <c r="DLY4590" s="151"/>
      <c r="DLZ4590" s="151"/>
      <c r="DMA4590" s="151"/>
      <c r="DMB4590" s="151"/>
      <c r="DMC4590" s="151"/>
      <c r="DMD4590" s="151"/>
      <c r="DME4590" s="151"/>
      <c r="DMF4590" s="151"/>
      <c r="DMG4590" s="151"/>
      <c r="DMH4590" s="151"/>
      <c r="DMI4590" s="151"/>
      <c r="DMJ4590" s="151"/>
      <c r="DMK4590" s="151"/>
      <c r="DML4590" s="151"/>
      <c r="DMM4590" s="151"/>
      <c r="DMN4590" s="151"/>
      <c r="DMO4590" s="151"/>
      <c r="DMP4590" s="151"/>
      <c r="DMQ4590" s="151"/>
      <c r="DMR4590" s="151"/>
      <c r="DMS4590" s="151"/>
      <c r="DMT4590" s="151"/>
      <c r="DMU4590" s="151"/>
      <c r="DMV4590" s="151"/>
      <c r="DMW4590" s="151"/>
      <c r="DMX4590" s="151"/>
      <c r="DMY4590" s="151"/>
      <c r="DMZ4590" s="151"/>
      <c r="DNA4590" s="151"/>
      <c r="DNB4590" s="151"/>
      <c r="DNC4590" s="151"/>
      <c r="DND4590" s="151"/>
      <c r="DNE4590" s="151"/>
      <c r="DNF4590" s="151"/>
      <c r="DNG4590" s="151"/>
      <c r="DNH4590" s="151"/>
      <c r="DNI4590" s="151"/>
      <c r="DNJ4590" s="151"/>
      <c r="DNK4590" s="151"/>
      <c r="DNL4590" s="151"/>
      <c r="DNM4590" s="151"/>
      <c r="DNN4590" s="151"/>
      <c r="DNO4590" s="151"/>
      <c r="DNP4590" s="151"/>
      <c r="DNQ4590" s="151"/>
      <c r="DNR4590" s="151"/>
      <c r="DNS4590" s="151"/>
      <c r="DNT4590" s="151"/>
      <c r="DNU4590" s="151"/>
      <c r="DNV4590" s="151"/>
      <c r="DNW4590" s="151"/>
      <c r="DNX4590" s="151"/>
      <c r="DNY4590" s="151"/>
      <c r="DNZ4590" s="151"/>
      <c r="DOA4590" s="151"/>
      <c r="DOB4590" s="151"/>
      <c r="DOC4590" s="151"/>
      <c r="DOD4590" s="151"/>
      <c r="DOE4590" s="151"/>
      <c r="DOF4590" s="151"/>
      <c r="DOG4590" s="151"/>
      <c r="DOH4590" s="151"/>
      <c r="DOI4590" s="151"/>
      <c r="DOJ4590" s="151"/>
      <c r="DOK4590" s="151"/>
      <c r="DOL4590" s="151"/>
      <c r="DOM4590" s="151"/>
      <c r="DON4590" s="151"/>
      <c r="DOO4590" s="151"/>
      <c r="DOP4590" s="151"/>
      <c r="DOQ4590" s="151"/>
      <c r="DOR4590" s="151"/>
      <c r="DOS4590" s="151"/>
      <c r="DOT4590" s="151"/>
      <c r="DOU4590" s="151"/>
      <c r="DOV4590" s="151"/>
      <c r="DOW4590" s="151"/>
      <c r="DOX4590" s="151"/>
      <c r="DOY4590" s="151"/>
      <c r="DOZ4590" s="151"/>
      <c r="DPA4590" s="151"/>
      <c r="DPB4590" s="151"/>
      <c r="DPC4590" s="151"/>
      <c r="DPD4590" s="151"/>
      <c r="DPE4590" s="151"/>
      <c r="DPF4590" s="151"/>
      <c r="DPG4590" s="151"/>
      <c r="DPH4590" s="151"/>
      <c r="DPI4590" s="151"/>
      <c r="DPJ4590" s="151"/>
      <c r="DPK4590" s="151"/>
      <c r="DPL4590" s="151"/>
      <c r="DPM4590" s="151"/>
      <c r="DPN4590" s="151"/>
      <c r="DPO4590" s="151"/>
      <c r="DPP4590" s="151"/>
      <c r="DPQ4590" s="151"/>
      <c r="DPR4590" s="151"/>
      <c r="DPS4590" s="151"/>
      <c r="DPT4590" s="151"/>
      <c r="DPU4590" s="151"/>
      <c r="DPV4590" s="151"/>
      <c r="DPW4590" s="151"/>
      <c r="DPX4590" s="151"/>
      <c r="DPY4590" s="151"/>
      <c r="DPZ4590" s="151"/>
      <c r="DQA4590" s="151"/>
      <c r="DQB4590" s="151"/>
      <c r="DQC4590" s="151"/>
      <c r="DQD4590" s="151"/>
      <c r="DQE4590" s="151"/>
      <c r="DQF4590" s="151"/>
      <c r="DQG4590" s="151"/>
      <c r="DQH4590" s="151"/>
      <c r="DQI4590" s="151"/>
      <c r="DQJ4590" s="151"/>
      <c r="DQK4590" s="151"/>
      <c r="DQL4590" s="151"/>
      <c r="DQM4590" s="151"/>
      <c r="DQN4590" s="151"/>
      <c r="DQO4590" s="151"/>
      <c r="DQP4590" s="151"/>
      <c r="DQQ4590" s="151"/>
      <c r="DQR4590" s="151"/>
      <c r="DQS4590" s="151"/>
      <c r="DQT4590" s="151"/>
      <c r="DQU4590" s="151"/>
      <c r="DQV4590" s="151"/>
      <c r="DQW4590" s="151"/>
      <c r="DQX4590" s="151"/>
      <c r="DQY4590" s="151"/>
      <c r="DQZ4590" s="151"/>
      <c r="DRA4590" s="151"/>
      <c r="DRB4590" s="151"/>
      <c r="DRC4590" s="151"/>
      <c r="DRD4590" s="151"/>
      <c r="DRE4590" s="151"/>
      <c r="DRF4590" s="151"/>
      <c r="DRG4590" s="151"/>
      <c r="DRH4590" s="151"/>
      <c r="DRI4590" s="151"/>
      <c r="DRJ4590" s="151"/>
      <c r="DRK4590" s="151"/>
      <c r="DRL4590" s="151"/>
      <c r="DRM4590" s="151"/>
      <c r="DRN4590" s="151"/>
      <c r="DRO4590" s="151"/>
      <c r="DRP4590" s="151"/>
      <c r="DRQ4590" s="151"/>
      <c r="DRR4590" s="151"/>
      <c r="DRS4590" s="151"/>
      <c r="DRT4590" s="151"/>
      <c r="DRU4590" s="151"/>
      <c r="DRV4590" s="151"/>
      <c r="DRW4590" s="151"/>
      <c r="DRX4590" s="151"/>
      <c r="DRY4590" s="151"/>
      <c r="DRZ4590" s="151"/>
      <c r="DSA4590" s="151"/>
      <c r="DSB4590" s="151"/>
      <c r="DSC4590" s="151"/>
      <c r="DSD4590" s="151"/>
      <c r="DSE4590" s="151"/>
      <c r="DSF4590" s="151"/>
      <c r="DSG4590" s="151"/>
      <c r="DSH4590" s="151"/>
      <c r="DSI4590" s="151"/>
      <c r="DSJ4590" s="151"/>
      <c r="DSK4590" s="151"/>
      <c r="DSL4590" s="151"/>
      <c r="DSM4590" s="151"/>
      <c r="DSN4590" s="151"/>
      <c r="DSO4590" s="151"/>
      <c r="DSP4590" s="151"/>
      <c r="DSQ4590" s="151"/>
      <c r="DSR4590" s="151"/>
      <c r="DSS4590" s="151"/>
      <c r="DST4590" s="151"/>
      <c r="DSU4590" s="151"/>
      <c r="DSV4590" s="151"/>
      <c r="DSW4590" s="151"/>
      <c r="DSX4590" s="151"/>
      <c r="DSY4590" s="151"/>
      <c r="DSZ4590" s="151"/>
      <c r="DTA4590" s="151"/>
      <c r="DTB4590" s="151"/>
      <c r="DTC4590" s="151"/>
      <c r="DTD4590" s="151"/>
      <c r="DTE4590" s="151"/>
      <c r="DTF4590" s="151"/>
      <c r="DTG4590" s="151"/>
      <c r="DTH4590" s="151"/>
      <c r="DTI4590" s="151"/>
      <c r="DTJ4590" s="151"/>
      <c r="DTK4590" s="151"/>
      <c r="DTL4590" s="151"/>
      <c r="DTM4590" s="151"/>
      <c r="DTN4590" s="151"/>
      <c r="DTO4590" s="151"/>
      <c r="DTP4590" s="151"/>
      <c r="DTQ4590" s="151"/>
      <c r="DTR4590" s="151"/>
      <c r="DTS4590" s="151"/>
      <c r="DTT4590" s="151"/>
      <c r="DTU4590" s="151"/>
      <c r="DTV4590" s="151"/>
      <c r="DTW4590" s="151"/>
      <c r="DTX4590" s="151"/>
      <c r="DTY4590" s="151"/>
      <c r="DTZ4590" s="151"/>
      <c r="DUA4590" s="151"/>
      <c r="DUB4590" s="151"/>
      <c r="DUC4590" s="151"/>
      <c r="DUD4590" s="151"/>
      <c r="DUE4590" s="151"/>
      <c r="DUF4590" s="151"/>
      <c r="DUG4590" s="151"/>
      <c r="DUH4590" s="151"/>
      <c r="DUI4590" s="151"/>
      <c r="DUJ4590" s="151"/>
      <c r="DUK4590" s="151"/>
      <c r="DUL4590" s="151"/>
      <c r="DUM4590" s="151"/>
      <c r="DUN4590" s="151"/>
      <c r="DUO4590" s="151"/>
      <c r="DUP4590" s="151"/>
      <c r="DUQ4590" s="151"/>
      <c r="DUR4590" s="151"/>
      <c r="DUS4590" s="151"/>
      <c r="DUT4590" s="151"/>
      <c r="DUU4590" s="151"/>
      <c r="DUV4590" s="151"/>
      <c r="DUW4590" s="151"/>
      <c r="DUX4590" s="151"/>
      <c r="DUY4590" s="151"/>
      <c r="DUZ4590" s="151"/>
      <c r="DVA4590" s="151"/>
      <c r="DVB4590" s="151"/>
      <c r="DVC4590" s="151"/>
      <c r="DVD4590" s="151"/>
      <c r="DVE4590" s="151"/>
      <c r="DVF4590" s="151"/>
      <c r="DVG4590" s="151"/>
      <c r="DVH4590" s="151"/>
      <c r="DVI4590" s="151"/>
      <c r="DVJ4590" s="151"/>
      <c r="DVK4590" s="151"/>
      <c r="DVL4590" s="151"/>
      <c r="DVM4590" s="151"/>
      <c r="DVN4590" s="151"/>
      <c r="DVO4590" s="151"/>
      <c r="DVP4590" s="151"/>
      <c r="DVQ4590" s="151"/>
      <c r="DVR4590" s="151"/>
      <c r="DVS4590" s="151"/>
      <c r="DVT4590" s="151"/>
      <c r="DVU4590" s="151"/>
      <c r="DVV4590" s="151"/>
      <c r="DVW4590" s="151"/>
      <c r="DVX4590" s="151"/>
      <c r="DVY4590" s="151"/>
      <c r="DVZ4590" s="151"/>
      <c r="DWA4590" s="151"/>
      <c r="DWB4590" s="151"/>
      <c r="DWC4590" s="151"/>
      <c r="DWD4590" s="151"/>
      <c r="DWE4590" s="151"/>
      <c r="DWF4590" s="151"/>
      <c r="DWG4590" s="151"/>
      <c r="DWH4590" s="151"/>
      <c r="DWI4590" s="151"/>
      <c r="DWJ4590" s="151"/>
      <c r="DWK4590" s="151"/>
      <c r="DWL4590" s="151"/>
      <c r="DWM4590" s="151"/>
      <c r="DWN4590" s="151"/>
      <c r="DWO4590" s="151"/>
      <c r="DWP4590" s="151"/>
      <c r="DWQ4590" s="151"/>
      <c r="DWR4590" s="151"/>
      <c r="DWS4590" s="151"/>
      <c r="DWT4590" s="151"/>
      <c r="DWU4590" s="151"/>
      <c r="DWV4590" s="151"/>
      <c r="DWW4590" s="151"/>
      <c r="DWX4590" s="151"/>
      <c r="DWY4590" s="151"/>
      <c r="DWZ4590" s="151"/>
      <c r="DXA4590" s="151"/>
      <c r="DXB4590" s="151"/>
      <c r="DXC4590" s="151"/>
      <c r="DXD4590" s="151"/>
      <c r="DXE4590" s="151"/>
      <c r="DXF4590" s="151"/>
      <c r="DXG4590" s="151"/>
      <c r="DXH4590" s="151"/>
      <c r="DXI4590" s="151"/>
      <c r="DXJ4590" s="151"/>
      <c r="DXK4590" s="151"/>
      <c r="DXL4590" s="151"/>
      <c r="DXM4590" s="151"/>
      <c r="DXN4590" s="151"/>
      <c r="DXO4590" s="151"/>
      <c r="DXP4590" s="151"/>
      <c r="DXQ4590" s="151"/>
      <c r="DXR4590" s="151"/>
      <c r="DXS4590" s="151"/>
      <c r="DXT4590" s="151"/>
      <c r="DXU4590" s="151"/>
      <c r="DXV4590" s="151"/>
      <c r="DXW4590" s="151"/>
      <c r="DXX4590" s="151"/>
      <c r="DXY4590" s="151"/>
      <c r="DXZ4590" s="151"/>
      <c r="DYA4590" s="151"/>
      <c r="DYB4590" s="151"/>
      <c r="DYC4590" s="151"/>
      <c r="DYD4590" s="151"/>
      <c r="DYE4590" s="151"/>
      <c r="DYF4590" s="151"/>
      <c r="DYG4590" s="151"/>
      <c r="DYH4590" s="151"/>
      <c r="DYI4590" s="151"/>
      <c r="DYJ4590" s="151"/>
      <c r="DYK4590" s="151"/>
      <c r="DYL4590" s="151"/>
      <c r="DYM4590" s="151"/>
      <c r="DYN4590" s="151"/>
      <c r="DYO4590" s="151"/>
      <c r="DYP4590" s="151"/>
      <c r="DYQ4590" s="151"/>
      <c r="DYR4590" s="151"/>
      <c r="DYS4590" s="151"/>
      <c r="DYT4590" s="151"/>
      <c r="DYU4590" s="151"/>
      <c r="DYV4590" s="151"/>
      <c r="DYW4590" s="151"/>
      <c r="DYX4590" s="151"/>
      <c r="DYY4590" s="151"/>
      <c r="DYZ4590" s="151"/>
      <c r="DZA4590" s="151"/>
      <c r="DZB4590" s="151"/>
      <c r="DZC4590" s="151"/>
      <c r="DZD4590" s="151"/>
      <c r="DZE4590" s="151"/>
      <c r="DZF4590" s="151"/>
      <c r="DZG4590" s="151"/>
      <c r="DZH4590" s="151"/>
      <c r="DZI4590" s="151"/>
      <c r="DZJ4590" s="151"/>
      <c r="DZK4590" s="151"/>
      <c r="DZL4590" s="151"/>
      <c r="DZM4590" s="151"/>
      <c r="DZN4590" s="151"/>
      <c r="DZO4590" s="151"/>
      <c r="DZP4590" s="151"/>
      <c r="DZQ4590" s="151"/>
      <c r="DZR4590" s="151"/>
      <c r="DZS4590" s="151"/>
      <c r="DZT4590" s="151"/>
      <c r="DZU4590" s="151"/>
      <c r="DZV4590" s="151"/>
      <c r="DZW4590" s="151"/>
      <c r="DZX4590" s="151"/>
      <c r="DZY4590" s="151"/>
      <c r="DZZ4590" s="151"/>
      <c r="EAA4590" s="151"/>
      <c r="EAB4590" s="151"/>
      <c r="EAC4590" s="151"/>
      <c r="EAD4590" s="151"/>
      <c r="EAE4590" s="151"/>
      <c r="EAF4590" s="151"/>
      <c r="EAG4590" s="151"/>
      <c r="EAH4590" s="151"/>
      <c r="EAI4590" s="151"/>
      <c r="EAJ4590" s="151"/>
      <c r="EAK4590" s="151"/>
      <c r="EAL4590" s="151"/>
      <c r="EAM4590" s="151"/>
      <c r="EAN4590" s="151"/>
      <c r="EAO4590" s="151"/>
      <c r="EAP4590" s="151"/>
      <c r="EAQ4590" s="151"/>
      <c r="EAR4590" s="151"/>
      <c r="EAS4590" s="151"/>
      <c r="EAT4590" s="151"/>
      <c r="EAU4590" s="151"/>
      <c r="EAV4590" s="151"/>
      <c r="EAW4590" s="151"/>
      <c r="EAX4590" s="151"/>
      <c r="EAY4590" s="151"/>
      <c r="EAZ4590" s="151"/>
      <c r="EBA4590" s="151"/>
      <c r="EBB4590" s="151"/>
      <c r="EBC4590" s="151"/>
      <c r="EBD4590" s="151"/>
      <c r="EBE4590" s="151"/>
      <c r="EBF4590" s="151"/>
      <c r="EBG4590" s="151"/>
      <c r="EBH4590" s="151"/>
      <c r="EBI4590" s="151"/>
      <c r="EBJ4590" s="151"/>
      <c r="EBK4590" s="151"/>
      <c r="EBL4590" s="151"/>
      <c r="EBM4590" s="151"/>
      <c r="EBN4590" s="151"/>
      <c r="EBO4590" s="151"/>
      <c r="EBP4590" s="151"/>
      <c r="EBQ4590" s="151"/>
      <c r="EBR4590" s="151"/>
      <c r="EBS4590" s="151"/>
      <c r="EBT4590" s="151"/>
      <c r="EBU4590" s="151"/>
      <c r="EBV4590" s="151"/>
      <c r="EBW4590" s="151"/>
      <c r="EBX4590" s="151"/>
      <c r="EBY4590" s="151"/>
      <c r="EBZ4590" s="151"/>
      <c r="ECA4590" s="151"/>
      <c r="ECB4590" s="151"/>
      <c r="ECC4590" s="151"/>
      <c r="ECD4590" s="151"/>
      <c r="ECE4590" s="151"/>
      <c r="ECF4590" s="151"/>
      <c r="ECG4590" s="151"/>
      <c r="ECH4590" s="151"/>
      <c r="ECI4590" s="151"/>
      <c r="ECJ4590" s="151"/>
      <c r="ECK4590" s="151"/>
      <c r="ECL4590" s="151"/>
      <c r="ECM4590" s="151"/>
      <c r="ECN4590" s="151"/>
      <c r="ECO4590" s="151"/>
      <c r="ECP4590" s="151"/>
      <c r="ECQ4590" s="151"/>
      <c r="ECR4590" s="151"/>
      <c r="ECS4590" s="151"/>
      <c r="ECT4590" s="151"/>
      <c r="ECU4590" s="151"/>
      <c r="ECV4590" s="151"/>
      <c r="ECW4590" s="151"/>
      <c r="ECX4590" s="151"/>
      <c r="ECY4590" s="151"/>
      <c r="ECZ4590" s="151"/>
      <c r="EDA4590" s="151"/>
      <c r="EDB4590" s="151"/>
      <c r="EDC4590" s="151"/>
      <c r="EDD4590" s="151"/>
      <c r="EDE4590" s="151"/>
      <c r="EDF4590" s="151"/>
      <c r="EDG4590" s="151"/>
      <c r="EDH4590" s="151"/>
      <c r="EDI4590" s="151"/>
      <c r="EDJ4590" s="151"/>
      <c r="EDK4590" s="151"/>
      <c r="EDL4590" s="151"/>
      <c r="EDM4590" s="151"/>
      <c r="EDN4590" s="151"/>
      <c r="EDO4590" s="151"/>
      <c r="EDP4590" s="151"/>
      <c r="EDQ4590" s="151"/>
      <c r="EDR4590" s="151"/>
      <c r="EDS4590" s="151"/>
      <c r="EDT4590" s="151"/>
      <c r="EDU4590" s="151"/>
      <c r="EDV4590" s="151"/>
      <c r="EDW4590" s="151"/>
      <c r="EDX4590" s="151"/>
      <c r="EDY4590" s="151"/>
      <c r="EDZ4590" s="151"/>
      <c r="EEA4590" s="151"/>
      <c r="EEB4590" s="151"/>
      <c r="EEC4590" s="151"/>
      <c r="EED4590" s="151"/>
      <c r="EEE4590" s="151"/>
      <c r="EEF4590" s="151"/>
      <c r="EEG4590" s="151"/>
      <c r="EEH4590" s="151"/>
      <c r="EEI4590" s="151"/>
      <c r="EEJ4590" s="151"/>
      <c r="EEK4590" s="151"/>
      <c r="EEL4590" s="151"/>
      <c r="EEM4590" s="151"/>
      <c r="EEN4590" s="151"/>
      <c r="EEO4590" s="151"/>
      <c r="EEP4590" s="151"/>
      <c r="EEQ4590" s="151"/>
      <c r="EER4590" s="151"/>
      <c r="EES4590" s="151"/>
      <c r="EET4590" s="151"/>
      <c r="EEU4590" s="151"/>
      <c r="EEV4590" s="151"/>
      <c r="EEW4590" s="151"/>
      <c r="EEX4590" s="151"/>
      <c r="EEY4590" s="151"/>
      <c r="EEZ4590" s="151"/>
      <c r="EFA4590" s="151"/>
      <c r="EFB4590" s="151"/>
      <c r="EFC4590" s="151"/>
      <c r="EFD4590" s="151"/>
      <c r="EFE4590" s="151"/>
      <c r="EFF4590" s="151"/>
      <c r="EFG4590" s="151"/>
      <c r="EFH4590" s="151"/>
      <c r="EFI4590" s="151"/>
      <c r="EFJ4590" s="151"/>
      <c r="EFK4590" s="151"/>
      <c r="EFL4590" s="151"/>
      <c r="EFM4590" s="151"/>
      <c r="EFN4590" s="151"/>
      <c r="EFO4590" s="151"/>
      <c r="EFP4590" s="151"/>
      <c r="EFQ4590" s="151"/>
      <c r="EFR4590" s="151"/>
      <c r="EFS4590" s="151"/>
      <c r="EFT4590" s="151"/>
      <c r="EFU4590" s="151"/>
      <c r="EFV4590" s="151"/>
      <c r="EFW4590" s="151"/>
      <c r="EFX4590" s="151"/>
      <c r="EFY4590" s="151"/>
      <c r="EFZ4590" s="151"/>
      <c r="EGA4590" s="151"/>
      <c r="EGB4590" s="151"/>
      <c r="EGC4590" s="151"/>
      <c r="EGD4590" s="151"/>
      <c r="EGE4590" s="151"/>
      <c r="EGF4590" s="151"/>
      <c r="EGG4590" s="151"/>
      <c r="EGH4590" s="151"/>
      <c r="EGI4590" s="151"/>
      <c r="EGJ4590" s="151"/>
      <c r="EGK4590" s="151"/>
      <c r="EGL4590" s="151"/>
      <c r="EGM4590" s="151"/>
      <c r="EGN4590" s="151"/>
      <c r="EGO4590" s="151"/>
      <c r="EGP4590" s="151"/>
      <c r="EGQ4590" s="151"/>
      <c r="EGR4590" s="151"/>
      <c r="EGS4590" s="151"/>
      <c r="EGT4590" s="151"/>
      <c r="EGU4590" s="151"/>
      <c r="EGV4590" s="151"/>
      <c r="EGW4590" s="151"/>
      <c r="EGX4590" s="151"/>
      <c r="EGY4590" s="151"/>
      <c r="EGZ4590" s="151"/>
      <c r="EHA4590" s="151"/>
      <c r="EHB4590" s="151"/>
      <c r="EHC4590" s="151"/>
      <c r="EHD4590" s="151"/>
      <c r="EHE4590" s="151"/>
      <c r="EHF4590" s="151"/>
      <c r="EHG4590" s="151"/>
      <c r="EHH4590" s="151"/>
      <c r="EHI4590" s="151"/>
      <c r="EHJ4590" s="151"/>
      <c r="EHK4590" s="151"/>
      <c r="EHL4590" s="151"/>
      <c r="EHM4590" s="151"/>
      <c r="EHN4590" s="151"/>
      <c r="EHO4590" s="151"/>
      <c r="EHP4590" s="151"/>
      <c r="EHQ4590" s="151"/>
      <c r="EHR4590" s="151"/>
      <c r="EHS4590" s="151"/>
      <c r="EHT4590" s="151"/>
      <c r="EHU4590" s="151"/>
      <c r="EHV4590" s="151"/>
      <c r="EHW4590" s="151"/>
      <c r="EHX4590" s="151"/>
      <c r="EHY4590" s="151"/>
      <c r="EHZ4590" s="151"/>
      <c r="EIA4590" s="151"/>
      <c r="EIB4590" s="151"/>
      <c r="EIC4590" s="151"/>
      <c r="EID4590" s="151"/>
      <c r="EIE4590" s="151"/>
      <c r="EIF4590" s="151"/>
      <c r="EIG4590" s="151"/>
      <c r="EIH4590" s="151"/>
      <c r="EII4590" s="151"/>
      <c r="EIJ4590" s="151"/>
      <c r="EIK4590" s="151"/>
      <c r="EIL4590" s="151"/>
      <c r="EIM4590" s="151"/>
      <c r="EIN4590" s="151"/>
      <c r="EIO4590" s="151"/>
      <c r="EIP4590" s="151"/>
      <c r="EIQ4590" s="151"/>
      <c r="EIR4590" s="151"/>
      <c r="EIS4590" s="151"/>
      <c r="EIT4590" s="151"/>
      <c r="EIU4590" s="151"/>
      <c r="EIV4590" s="151"/>
      <c r="EIW4590" s="151"/>
      <c r="EIX4590" s="151"/>
      <c r="EIY4590" s="151"/>
      <c r="EIZ4590" s="151"/>
      <c r="EJA4590" s="151"/>
      <c r="EJB4590" s="151"/>
      <c r="EJC4590" s="151"/>
      <c r="EJD4590" s="151"/>
      <c r="EJE4590" s="151"/>
      <c r="EJF4590" s="151"/>
      <c r="EJG4590" s="151"/>
      <c r="EJH4590" s="151"/>
      <c r="EJI4590" s="151"/>
      <c r="EJJ4590" s="151"/>
      <c r="EJK4590" s="151"/>
      <c r="EJL4590" s="151"/>
      <c r="EJM4590" s="151"/>
      <c r="EJN4590" s="151"/>
      <c r="EJO4590" s="151"/>
      <c r="EJP4590" s="151"/>
      <c r="EJQ4590" s="151"/>
      <c r="EJR4590" s="151"/>
      <c r="EJS4590" s="151"/>
      <c r="EJT4590" s="151"/>
      <c r="EJU4590" s="151"/>
      <c r="EJV4590" s="151"/>
      <c r="EJW4590" s="151"/>
      <c r="EJX4590" s="151"/>
      <c r="EJY4590" s="151"/>
      <c r="EJZ4590" s="151"/>
      <c r="EKA4590" s="151"/>
      <c r="EKB4590" s="151"/>
      <c r="EKC4590" s="151"/>
      <c r="EKD4590" s="151"/>
      <c r="EKE4590" s="151"/>
      <c r="EKF4590" s="151"/>
      <c r="EKG4590" s="151"/>
      <c r="EKH4590" s="151"/>
      <c r="EKI4590" s="151"/>
      <c r="EKJ4590" s="151"/>
      <c r="EKK4590" s="151"/>
      <c r="EKL4590" s="151"/>
      <c r="EKM4590" s="151"/>
      <c r="EKN4590" s="151"/>
      <c r="EKO4590" s="151"/>
      <c r="EKP4590" s="151"/>
      <c r="EKQ4590" s="151"/>
      <c r="EKR4590" s="151"/>
      <c r="EKS4590" s="151"/>
      <c r="EKT4590" s="151"/>
      <c r="EKU4590" s="151"/>
      <c r="EKV4590" s="151"/>
      <c r="EKW4590" s="151"/>
      <c r="EKX4590" s="151"/>
      <c r="EKY4590" s="151"/>
      <c r="EKZ4590" s="151"/>
      <c r="ELA4590" s="151"/>
      <c r="ELB4590" s="151"/>
      <c r="ELC4590" s="151"/>
      <c r="ELD4590" s="151"/>
      <c r="ELE4590" s="151"/>
      <c r="ELF4590" s="151"/>
      <c r="ELG4590" s="151"/>
      <c r="ELH4590" s="151"/>
      <c r="ELI4590" s="151"/>
      <c r="ELJ4590" s="151"/>
      <c r="ELK4590" s="151"/>
      <c r="ELL4590" s="151"/>
      <c r="ELM4590" s="151"/>
      <c r="ELN4590" s="151"/>
      <c r="ELO4590" s="151"/>
      <c r="ELP4590" s="151"/>
      <c r="ELQ4590" s="151"/>
      <c r="ELR4590" s="151"/>
      <c r="ELS4590" s="151"/>
      <c r="ELT4590" s="151"/>
      <c r="ELU4590" s="151"/>
      <c r="ELV4590" s="151"/>
      <c r="ELW4590" s="151"/>
      <c r="ELX4590" s="151"/>
      <c r="ELY4590" s="151"/>
      <c r="ELZ4590" s="151"/>
      <c r="EMA4590" s="151"/>
      <c r="EMB4590" s="151"/>
      <c r="EMC4590" s="151"/>
      <c r="EMD4590" s="151"/>
      <c r="EME4590" s="151"/>
      <c r="EMF4590" s="151"/>
      <c r="EMG4590" s="151"/>
      <c r="EMH4590" s="151"/>
      <c r="EMI4590" s="151"/>
      <c r="EMJ4590" s="151"/>
      <c r="EMK4590" s="151"/>
      <c r="EML4590" s="151"/>
      <c r="EMM4590" s="151"/>
      <c r="EMN4590" s="151"/>
      <c r="EMO4590" s="151"/>
      <c r="EMP4590" s="151"/>
      <c r="EMQ4590" s="151"/>
      <c r="EMR4590" s="151"/>
      <c r="EMS4590" s="151"/>
      <c r="EMT4590" s="151"/>
      <c r="EMU4590" s="151"/>
      <c r="EMV4590" s="151"/>
      <c r="EMW4590" s="151"/>
      <c r="EMX4590" s="151"/>
      <c r="EMY4590" s="151"/>
      <c r="EMZ4590" s="151"/>
      <c r="ENA4590" s="151"/>
      <c r="ENB4590" s="151"/>
      <c r="ENC4590" s="151"/>
      <c r="END4590" s="151"/>
      <c r="ENE4590" s="151"/>
      <c r="ENF4590" s="151"/>
      <c r="ENG4590" s="151"/>
      <c r="ENH4590" s="151"/>
      <c r="ENI4590" s="151"/>
      <c r="ENJ4590" s="151"/>
      <c r="ENK4590" s="151"/>
      <c r="ENL4590" s="151"/>
      <c r="ENM4590" s="151"/>
      <c r="ENN4590" s="151"/>
      <c r="ENO4590" s="151"/>
      <c r="ENP4590" s="151"/>
      <c r="ENQ4590" s="151"/>
      <c r="ENR4590" s="151"/>
      <c r="ENS4590" s="151"/>
      <c r="ENT4590" s="151"/>
      <c r="ENU4590" s="151"/>
      <c r="ENV4590" s="151"/>
      <c r="ENW4590" s="151"/>
      <c r="ENX4590" s="151"/>
      <c r="ENY4590" s="151"/>
      <c r="ENZ4590" s="151"/>
      <c r="EOA4590" s="151"/>
      <c r="EOB4590" s="151"/>
      <c r="EOC4590" s="151"/>
      <c r="EOD4590" s="151"/>
      <c r="EOE4590" s="151"/>
      <c r="EOF4590" s="151"/>
      <c r="EOG4590" s="151"/>
      <c r="EOH4590" s="151"/>
      <c r="EOI4590" s="151"/>
      <c r="EOJ4590" s="151"/>
      <c r="EOK4590" s="151"/>
      <c r="EOL4590" s="151"/>
      <c r="EOM4590" s="151"/>
      <c r="EON4590" s="151"/>
      <c r="EOO4590" s="151"/>
      <c r="EOP4590" s="151"/>
      <c r="EOQ4590" s="151"/>
      <c r="EOR4590" s="151"/>
      <c r="EOS4590" s="151"/>
      <c r="EOT4590" s="151"/>
      <c r="EOU4590" s="151"/>
      <c r="EOV4590" s="151"/>
      <c r="EOW4590" s="151"/>
      <c r="EOX4590" s="151"/>
      <c r="EOY4590" s="151"/>
      <c r="EOZ4590" s="151"/>
      <c r="EPA4590" s="151"/>
      <c r="EPB4590" s="151"/>
      <c r="EPC4590" s="151"/>
      <c r="EPD4590" s="151"/>
      <c r="EPE4590" s="151"/>
      <c r="EPF4590" s="151"/>
      <c r="EPG4590" s="151"/>
      <c r="EPH4590" s="151"/>
      <c r="EPI4590" s="151"/>
      <c r="EPJ4590" s="151"/>
      <c r="EPK4590" s="151"/>
      <c r="EPL4590" s="151"/>
      <c r="EPM4590" s="151"/>
      <c r="EPN4590" s="151"/>
      <c r="EPO4590" s="151"/>
      <c r="EPP4590" s="151"/>
      <c r="EPQ4590" s="151"/>
      <c r="EPR4590" s="151"/>
      <c r="EPS4590" s="151"/>
      <c r="EPT4590" s="151"/>
      <c r="EPU4590" s="151"/>
      <c r="EPV4590" s="151"/>
      <c r="EPW4590" s="151"/>
      <c r="EPX4590" s="151"/>
      <c r="EPY4590" s="151"/>
      <c r="EPZ4590" s="151"/>
      <c r="EQA4590" s="151"/>
      <c r="EQB4590" s="151"/>
      <c r="EQC4590" s="151"/>
      <c r="EQD4590" s="151"/>
      <c r="EQE4590" s="151"/>
      <c r="EQF4590" s="151"/>
      <c r="EQG4590" s="151"/>
      <c r="EQH4590" s="151"/>
      <c r="EQI4590" s="151"/>
      <c r="EQJ4590" s="151"/>
      <c r="EQK4590" s="151"/>
      <c r="EQL4590" s="151"/>
      <c r="EQM4590" s="151"/>
      <c r="EQN4590" s="151"/>
      <c r="EQO4590" s="151"/>
      <c r="EQP4590" s="151"/>
      <c r="EQQ4590" s="151"/>
      <c r="EQR4590" s="151"/>
      <c r="EQS4590" s="151"/>
      <c r="EQT4590" s="151"/>
      <c r="EQU4590" s="151"/>
      <c r="EQV4590" s="151"/>
      <c r="EQW4590" s="151"/>
      <c r="EQX4590" s="151"/>
      <c r="EQY4590" s="151"/>
      <c r="EQZ4590" s="151"/>
      <c r="ERA4590" s="151"/>
      <c r="ERB4590" s="151"/>
      <c r="ERC4590" s="151"/>
      <c r="ERD4590" s="151"/>
      <c r="ERE4590" s="151"/>
      <c r="ERF4590" s="151"/>
      <c r="ERG4590" s="151"/>
      <c r="ERH4590" s="151"/>
      <c r="ERI4590" s="151"/>
      <c r="ERJ4590" s="151"/>
      <c r="ERK4590" s="151"/>
      <c r="ERL4590" s="151"/>
      <c r="ERM4590" s="151"/>
      <c r="ERN4590" s="151"/>
      <c r="ERO4590" s="151"/>
      <c r="ERP4590" s="151"/>
      <c r="ERQ4590" s="151"/>
      <c r="ERR4590" s="151"/>
      <c r="ERS4590" s="151"/>
      <c r="ERT4590" s="151"/>
      <c r="ERU4590" s="151"/>
      <c r="ERV4590" s="151"/>
      <c r="ERW4590" s="151"/>
      <c r="ERX4590" s="151"/>
      <c r="ERY4590" s="151"/>
      <c r="ERZ4590" s="151"/>
      <c r="ESA4590" s="151"/>
      <c r="ESB4590" s="151"/>
      <c r="ESC4590" s="151"/>
      <c r="ESD4590" s="151"/>
      <c r="ESE4590" s="151"/>
      <c r="ESF4590" s="151"/>
      <c r="ESG4590" s="151"/>
      <c r="ESH4590" s="151"/>
      <c r="ESI4590" s="151"/>
      <c r="ESJ4590" s="151"/>
      <c r="ESK4590" s="151"/>
      <c r="ESL4590" s="151"/>
      <c r="ESM4590" s="151"/>
      <c r="ESN4590" s="151"/>
      <c r="ESO4590" s="151"/>
      <c r="ESP4590" s="151"/>
      <c r="ESQ4590" s="151"/>
      <c r="ESR4590" s="151"/>
      <c r="ESS4590" s="151"/>
      <c r="EST4590" s="151"/>
      <c r="ESU4590" s="151"/>
      <c r="ESV4590" s="151"/>
      <c r="ESW4590" s="151"/>
      <c r="ESX4590" s="151"/>
      <c r="ESY4590" s="151"/>
      <c r="ESZ4590" s="151"/>
      <c r="ETA4590" s="151"/>
      <c r="ETB4590" s="151"/>
      <c r="ETC4590" s="151"/>
      <c r="ETD4590" s="151"/>
      <c r="ETE4590" s="151"/>
      <c r="ETF4590" s="151"/>
      <c r="ETG4590" s="151"/>
      <c r="ETH4590" s="151"/>
      <c r="ETI4590" s="151"/>
      <c r="ETJ4590" s="151"/>
      <c r="ETK4590" s="151"/>
      <c r="ETL4590" s="151"/>
      <c r="ETM4590" s="151"/>
      <c r="ETN4590" s="151"/>
      <c r="ETO4590" s="151"/>
      <c r="ETP4590" s="151"/>
      <c r="ETQ4590" s="151"/>
      <c r="ETR4590" s="151"/>
      <c r="ETS4590" s="151"/>
      <c r="ETT4590" s="151"/>
      <c r="ETU4590" s="151"/>
      <c r="ETV4590" s="151"/>
      <c r="ETW4590" s="151"/>
      <c r="ETX4590" s="151"/>
      <c r="ETY4590" s="151"/>
      <c r="ETZ4590" s="151"/>
      <c r="EUA4590" s="151"/>
      <c r="EUB4590" s="151"/>
      <c r="EUC4590" s="151"/>
      <c r="EUD4590" s="151"/>
      <c r="EUE4590" s="151"/>
      <c r="EUF4590" s="151"/>
      <c r="EUG4590" s="151"/>
      <c r="EUH4590" s="151"/>
      <c r="EUI4590" s="151"/>
      <c r="EUJ4590" s="151"/>
      <c r="EUK4590" s="151"/>
      <c r="EUL4590" s="151"/>
      <c r="EUM4590" s="151"/>
      <c r="EUN4590" s="151"/>
      <c r="EUO4590" s="151"/>
      <c r="EUP4590" s="151"/>
      <c r="EUQ4590" s="151"/>
      <c r="EUR4590" s="151"/>
      <c r="EUS4590" s="151"/>
      <c r="EUT4590" s="151"/>
      <c r="EUU4590" s="151"/>
      <c r="EUV4590" s="151"/>
      <c r="EUW4590" s="151"/>
      <c r="EUX4590" s="151"/>
      <c r="EUY4590" s="151"/>
      <c r="EUZ4590" s="151"/>
      <c r="EVA4590" s="151"/>
      <c r="EVB4590" s="151"/>
      <c r="EVC4590" s="151"/>
      <c r="EVD4590" s="151"/>
      <c r="EVE4590" s="151"/>
      <c r="EVF4590" s="151"/>
      <c r="EVG4590" s="151"/>
      <c r="EVH4590" s="151"/>
      <c r="EVI4590" s="151"/>
      <c r="EVJ4590" s="151"/>
      <c r="EVK4590" s="151"/>
      <c r="EVL4590" s="151"/>
      <c r="EVM4590" s="151"/>
      <c r="EVN4590" s="151"/>
      <c r="EVO4590" s="151"/>
      <c r="EVP4590" s="151"/>
      <c r="EVQ4590" s="151"/>
      <c r="EVR4590" s="151"/>
      <c r="EVS4590" s="151"/>
      <c r="EVT4590" s="151"/>
      <c r="EVU4590" s="151"/>
      <c r="EVV4590" s="151"/>
      <c r="EVW4590" s="151"/>
      <c r="EVX4590" s="151"/>
      <c r="EVY4590" s="151"/>
      <c r="EVZ4590" s="151"/>
      <c r="EWA4590" s="151"/>
      <c r="EWB4590" s="151"/>
      <c r="EWC4590" s="151"/>
      <c r="EWD4590" s="151"/>
      <c r="EWE4590" s="151"/>
      <c r="EWF4590" s="151"/>
      <c r="EWG4590" s="151"/>
      <c r="EWH4590" s="151"/>
      <c r="EWI4590" s="151"/>
      <c r="EWJ4590" s="151"/>
      <c r="EWK4590" s="151"/>
      <c r="EWL4590" s="151"/>
      <c r="EWM4590" s="151"/>
      <c r="EWN4590" s="151"/>
      <c r="EWO4590" s="151"/>
      <c r="EWP4590" s="151"/>
      <c r="EWQ4590" s="151"/>
      <c r="EWR4590" s="151"/>
      <c r="EWS4590" s="151"/>
      <c r="EWT4590" s="151"/>
      <c r="EWU4590" s="151"/>
      <c r="EWV4590" s="151"/>
      <c r="EWW4590" s="151"/>
      <c r="EWX4590" s="151"/>
      <c r="EWY4590" s="151"/>
      <c r="EWZ4590" s="151"/>
      <c r="EXA4590" s="151"/>
      <c r="EXB4590" s="151"/>
      <c r="EXC4590" s="151"/>
      <c r="EXD4590" s="151"/>
      <c r="EXE4590" s="151"/>
      <c r="EXF4590" s="151"/>
      <c r="EXG4590" s="151"/>
      <c r="EXH4590" s="151"/>
      <c r="EXI4590" s="151"/>
      <c r="EXJ4590" s="151"/>
      <c r="EXK4590" s="151"/>
      <c r="EXL4590" s="151"/>
      <c r="EXM4590" s="151"/>
      <c r="EXN4590" s="151"/>
      <c r="EXO4590" s="151"/>
      <c r="EXP4590" s="151"/>
      <c r="EXQ4590" s="151"/>
      <c r="EXR4590" s="151"/>
      <c r="EXS4590" s="151"/>
      <c r="EXT4590" s="151"/>
      <c r="EXU4590" s="151"/>
      <c r="EXV4590" s="151"/>
      <c r="EXW4590" s="151"/>
      <c r="EXX4590" s="151"/>
      <c r="EXY4590" s="151"/>
      <c r="EXZ4590" s="151"/>
      <c r="EYA4590" s="151"/>
      <c r="EYB4590" s="151"/>
      <c r="EYC4590" s="151"/>
      <c r="EYD4590" s="151"/>
      <c r="EYE4590" s="151"/>
      <c r="EYF4590" s="151"/>
      <c r="EYG4590" s="151"/>
      <c r="EYH4590" s="151"/>
      <c r="EYI4590" s="151"/>
      <c r="EYJ4590" s="151"/>
      <c r="EYK4590" s="151"/>
      <c r="EYL4590" s="151"/>
      <c r="EYM4590" s="151"/>
      <c r="EYN4590" s="151"/>
      <c r="EYO4590" s="151"/>
      <c r="EYP4590" s="151"/>
      <c r="EYQ4590" s="151"/>
      <c r="EYR4590" s="151"/>
      <c r="EYS4590" s="151"/>
      <c r="EYT4590" s="151"/>
      <c r="EYU4590" s="151"/>
      <c r="EYV4590" s="151"/>
      <c r="EYW4590" s="151"/>
      <c r="EYX4590" s="151"/>
      <c r="EYY4590" s="151"/>
      <c r="EYZ4590" s="151"/>
      <c r="EZA4590" s="151"/>
      <c r="EZB4590" s="151"/>
      <c r="EZC4590" s="151"/>
      <c r="EZD4590" s="151"/>
      <c r="EZE4590" s="151"/>
      <c r="EZF4590" s="151"/>
      <c r="EZG4590" s="151"/>
      <c r="EZH4590" s="151"/>
      <c r="EZI4590" s="151"/>
      <c r="EZJ4590" s="151"/>
      <c r="EZK4590" s="151"/>
      <c r="EZL4590" s="151"/>
      <c r="EZM4590" s="151"/>
      <c r="EZN4590" s="151"/>
      <c r="EZO4590" s="151"/>
      <c r="EZP4590" s="151"/>
      <c r="EZQ4590" s="151"/>
      <c r="EZR4590" s="151"/>
      <c r="EZS4590" s="151"/>
      <c r="EZT4590" s="151"/>
      <c r="EZU4590" s="151"/>
      <c r="EZV4590" s="151"/>
      <c r="EZW4590" s="151"/>
      <c r="EZX4590" s="151"/>
      <c r="EZY4590" s="151"/>
      <c r="EZZ4590" s="151"/>
      <c r="FAA4590" s="151"/>
      <c r="FAB4590" s="151"/>
      <c r="FAC4590" s="151"/>
      <c r="FAD4590" s="151"/>
      <c r="FAE4590" s="151"/>
      <c r="FAF4590" s="151"/>
      <c r="FAG4590" s="151"/>
      <c r="FAH4590" s="151"/>
      <c r="FAI4590" s="151"/>
      <c r="FAJ4590" s="151"/>
      <c r="FAK4590" s="151"/>
      <c r="FAL4590" s="151"/>
      <c r="FAM4590" s="151"/>
      <c r="FAN4590" s="151"/>
      <c r="FAO4590" s="151"/>
      <c r="FAP4590" s="151"/>
      <c r="FAQ4590" s="151"/>
      <c r="FAR4590" s="151"/>
      <c r="FAS4590" s="151"/>
      <c r="FAT4590" s="151"/>
      <c r="FAU4590" s="151"/>
      <c r="FAV4590" s="151"/>
      <c r="FAW4590" s="151"/>
      <c r="FAX4590" s="151"/>
      <c r="FAY4590" s="151"/>
      <c r="FAZ4590" s="151"/>
      <c r="FBA4590" s="151"/>
      <c r="FBB4590" s="151"/>
      <c r="FBC4590" s="151"/>
      <c r="FBD4590" s="151"/>
      <c r="FBE4590" s="151"/>
      <c r="FBF4590" s="151"/>
      <c r="FBG4590" s="151"/>
      <c r="FBH4590" s="151"/>
      <c r="FBI4590" s="151"/>
      <c r="FBJ4590" s="151"/>
      <c r="FBK4590" s="151"/>
      <c r="FBL4590" s="151"/>
      <c r="FBM4590" s="151"/>
      <c r="FBN4590" s="151"/>
      <c r="FBO4590" s="151"/>
      <c r="FBP4590" s="151"/>
      <c r="FBQ4590" s="151"/>
      <c r="FBR4590" s="151"/>
      <c r="FBS4590" s="151"/>
      <c r="FBT4590" s="151"/>
      <c r="FBU4590" s="151"/>
      <c r="FBV4590" s="151"/>
      <c r="FBW4590" s="151"/>
      <c r="FBX4590" s="151"/>
      <c r="FBY4590" s="151"/>
      <c r="FBZ4590" s="151"/>
      <c r="FCA4590" s="151"/>
      <c r="FCB4590" s="151"/>
      <c r="FCC4590" s="151"/>
      <c r="FCD4590" s="151"/>
      <c r="FCE4590" s="151"/>
      <c r="FCF4590" s="151"/>
      <c r="FCG4590" s="151"/>
      <c r="FCH4590" s="151"/>
      <c r="FCI4590" s="151"/>
      <c r="FCJ4590" s="151"/>
      <c r="FCK4590" s="151"/>
      <c r="FCL4590" s="151"/>
      <c r="FCM4590" s="151"/>
      <c r="FCN4590" s="151"/>
      <c r="FCO4590" s="151"/>
      <c r="FCP4590" s="151"/>
      <c r="FCQ4590" s="151"/>
      <c r="FCR4590" s="151"/>
      <c r="FCS4590" s="151"/>
      <c r="FCT4590" s="151"/>
      <c r="FCU4590" s="151"/>
      <c r="FCV4590" s="151"/>
      <c r="FCW4590" s="151"/>
      <c r="FCX4590" s="151"/>
      <c r="FCY4590" s="151"/>
      <c r="FCZ4590" s="151"/>
      <c r="FDA4590" s="151"/>
      <c r="FDB4590" s="151"/>
      <c r="FDC4590" s="151"/>
      <c r="FDD4590" s="151"/>
      <c r="FDE4590" s="151"/>
      <c r="FDF4590" s="151"/>
      <c r="FDG4590" s="151"/>
      <c r="FDH4590" s="151"/>
      <c r="FDI4590" s="151"/>
      <c r="FDJ4590" s="151"/>
      <c r="FDK4590" s="151"/>
      <c r="FDL4590" s="151"/>
      <c r="FDM4590" s="151"/>
      <c r="FDN4590" s="151"/>
      <c r="FDO4590" s="151"/>
      <c r="FDP4590" s="151"/>
      <c r="FDQ4590" s="151"/>
      <c r="FDR4590" s="151"/>
      <c r="FDS4590" s="151"/>
      <c r="FDT4590" s="151"/>
      <c r="FDU4590" s="151"/>
      <c r="FDV4590" s="151"/>
      <c r="FDW4590" s="151"/>
      <c r="FDX4590" s="151"/>
      <c r="FDY4590" s="151"/>
      <c r="FDZ4590" s="151"/>
      <c r="FEA4590" s="151"/>
      <c r="FEB4590" s="151"/>
      <c r="FEC4590" s="151"/>
      <c r="FED4590" s="151"/>
      <c r="FEE4590" s="151"/>
      <c r="FEF4590" s="151"/>
      <c r="FEG4590" s="151"/>
      <c r="FEH4590" s="151"/>
      <c r="FEI4590" s="151"/>
      <c r="FEJ4590" s="151"/>
      <c r="FEK4590" s="151"/>
      <c r="FEL4590" s="151"/>
      <c r="FEM4590" s="151"/>
      <c r="FEN4590" s="151"/>
      <c r="FEO4590" s="151"/>
      <c r="FEP4590" s="151"/>
      <c r="FEQ4590" s="151"/>
      <c r="FER4590" s="151"/>
      <c r="FES4590" s="151"/>
      <c r="FET4590" s="151"/>
      <c r="FEU4590" s="151"/>
      <c r="FEV4590" s="151"/>
      <c r="FEW4590" s="151"/>
      <c r="FEX4590" s="151"/>
      <c r="FEY4590" s="151"/>
      <c r="FEZ4590" s="151"/>
      <c r="FFA4590" s="151"/>
      <c r="FFB4590" s="151"/>
      <c r="FFC4590" s="151"/>
      <c r="FFD4590" s="151"/>
      <c r="FFE4590" s="151"/>
      <c r="FFF4590" s="151"/>
      <c r="FFG4590" s="151"/>
      <c r="FFH4590" s="151"/>
      <c r="FFI4590" s="151"/>
      <c r="FFJ4590" s="151"/>
      <c r="FFK4590" s="151"/>
      <c r="FFL4590" s="151"/>
      <c r="FFM4590" s="151"/>
      <c r="FFN4590" s="151"/>
      <c r="FFO4590" s="151"/>
      <c r="FFP4590" s="151"/>
      <c r="FFQ4590" s="151"/>
      <c r="FFR4590" s="151"/>
      <c r="FFS4590" s="151"/>
      <c r="FFT4590" s="151"/>
      <c r="FFU4590" s="151"/>
      <c r="FFV4590" s="151"/>
      <c r="FFW4590" s="151"/>
      <c r="FFX4590" s="151"/>
      <c r="FFY4590" s="151"/>
      <c r="FFZ4590" s="151"/>
      <c r="FGA4590" s="151"/>
      <c r="FGB4590" s="151"/>
      <c r="FGC4590" s="151"/>
      <c r="FGD4590" s="151"/>
      <c r="FGE4590" s="151"/>
      <c r="FGF4590" s="151"/>
      <c r="FGG4590" s="151"/>
      <c r="FGH4590" s="151"/>
      <c r="FGI4590" s="151"/>
      <c r="FGJ4590" s="151"/>
      <c r="FGK4590" s="151"/>
      <c r="FGL4590" s="151"/>
      <c r="FGM4590" s="151"/>
      <c r="FGN4590" s="151"/>
      <c r="FGO4590" s="151"/>
      <c r="FGP4590" s="151"/>
      <c r="FGQ4590" s="151"/>
      <c r="FGR4590" s="151"/>
      <c r="FGS4590" s="151"/>
      <c r="FGT4590" s="151"/>
      <c r="FGU4590" s="151"/>
      <c r="FGV4590" s="151"/>
      <c r="FGW4590" s="151"/>
      <c r="FGX4590" s="151"/>
      <c r="FGY4590" s="151"/>
      <c r="FGZ4590" s="151"/>
      <c r="FHA4590" s="151"/>
      <c r="FHB4590" s="151"/>
      <c r="FHC4590" s="151"/>
      <c r="FHD4590" s="151"/>
      <c r="FHE4590" s="151"/>
      <c r="FHF4590" s="151"/>
      <c r="FHG4590" s="151"/>
      <c r="FHH4590" s="151"/>
      <c r="FHI4590" s="151"/>
      <c r="FHJ4590" s="151"/>
      <c r="FHK4590" s="151"/>
      <c r="FHL4590" s="151"/>
      <c r="FHM4590" s="151"/>
      <c r="FHN4590" s="151"/>
      <c r="FHO4590" s="151"/>
      <c r="FHP4590" s="151"/>
      <c r="FHQ4590" s="151"/>
      <c r="FHR4590" s="151"/>
      <c r="FHS4590" s="151"/>
      <c r="FHT4590" s="151"/>
      <c r="FHU4590" s="151"/>
      <c r="FHV4590" s="151"/>
      <c r="FHW4590" s="151"/>
      <c r="FHX4590" s="151"/>
      <c r="FHY4590" s="151"/>
      <c r="FHZ4590" s="151"/>
      <c r="FIA4590" s="151"/>
      <c r="FIB4590" s="151"/>
      <c r="FIC4590" s="151"/>
      <c r="FID4590" s="151"/>
      <c r="FIE4590" s="151"/>
      <c r="FIF4590" s="151"/>
      <c r="FIG4590" s="151"/>
      <c r="FIH4590" s="151"/>
      <c r="FII4590" s="151"/>
      <c r="FIJ4590" s="151"/>
      <c r="FIK4590" s="151"/>
      <c r="FIL4590" s="151"/>
      <c r="FIM4590" s="151"/>
      <c r="FIN4590" s="151"/>
      <c r="FIO4590" s="151"/>
      <c r="FIP4590" s="151"/>
      <c r="FIQ4590" s="151"/>
      <c r="FIR4590" s="151"/>
      <c r="FIS4590" s="151"/>
      <c r="FIT4590" s="151"/>
      <c r="FIU4590" s="151"/>
      <c r="FIV4590" s="151"/>
      <c r="FIW4590" s="151"/>
      <c r="FIX4590" s="151"/>
      <c r="FIY4590" s="151"/>
      <c r="FIZ4590" s="151"/>
      <c r="FJA4590" s="151"/>
      <c r="FJB4590" s="151"/>
      <c r="FJC4590" s="151"/>
      <c r="FJD4590" s="151"/>
      <c r="FJE4590" s="151"/>
      <c r="FJF4590" s="151"/>
      <c r="FJG4590" s="151"/>
      <c r="FJH4590" s="151"/>
      <c r="FJI4590" s="151"/>
      <c r="FJJ4590" s="151"/>
      <c r="FJK4590" s="151"/>
      <c r="FJL4590" s="151"/>
      <c r="FJM4590" s="151"/>
      <c r="FJN4590" s="151"/>
      <c r="FJO4590" s="151"/>
      <c r="FJP4590" s="151"/>
      <c r="FJQ4590" s="151"/>
      <c r="FJR4590" s="151"/>
      <c r="FJS4590" s="151"/>
      <c r="FJT4590" s="151"/>
      <c r="FJU4590" s="151"/>
      <c r="FJV4590" s="151"/>
      <c r="FJW4590" s="151"/>
      <c r="FJX4590" s="151"/>
      <c r="FJY4590" s="151"/>
      <c r="FJZ4590" s="151"/>
      <c r="FKA4590" s="151"/>
      <c r="FKB4590" s="151"/>
      <c r="FKC4590" s="151"/>
      <c r="FKD4590" s="151"/>
      <c r="FKE4590" s="151"/>
      <c r="FKF4590" s="151"/>
      <c r="FKG4590" s="151"/>
      <c r="FKH4590" s="151"/>
      <c r="FKI4590" s="151"/>
      <c r="FKJ4590" s="151"/>
      <c r="FKK4590" s="151"/>
      <c r="FKL4590" s="151"/>
      <c r="FKM4590" s="151"/>
      <c r="FKN4590" s="151"/>
      <c r="FKO4590" s="151"/>
      <c r="FKP4590" s="151"/>
      <c r="FKQ4590" s="151"/>
      <c r="FKR4590" s="151"/>
      <c r="FKS4590" s="151"/>
      <c r="FKT4590" s="151"/>
      <c r="FKU4590" s="151"/>
      <c r="FKV4590" s="151"/>
      <c r="FKW4590" s="151"/>
      <c r="FKX4590" s="151"/>
      <c r="FKY4590" s="151"/>
      <c r="FKZ4590" s="151"/>
      <c r="FLA4590" s="151"/>
      <c r="FLB4590" s="151"/>
      <c r="FLC4590" s="151"/>
      <c r="FLD4590" s="151"/>
      <c r="FLE4590" s="151"/>
      <c r="FLF4590" s="151"/>
      <c r="FLG4590" s="151"/>
      <c r="FLH4590" s="151"/>
      <c r="FLI4590" s="151"/>
      <c r="FLJ4590" s="151"/>
      <c r="FLK4590" s="151"/>
      <c r="FLL4590" s="151"/>
      <c r="FLM4590" s="151"/>
      <c r="FLN4590" s="151"/>
      <c r="FLO4590" s="151"/>
      <c r="FLP4590" s="151"/>
      <c r="FLQ4590" s="151"/>
      <c r="FLR4590" s="151"/>
      <c r="FLS4590" s="151"/>
      <c r="FLT4590" s="151"/>
      <c r="FLU4590" s="151"/>
      <c r="FLV4590" s="151"/>
      <c r="FLW4590" s="151"/>
      <c r="FLX4590" s="151"/>
      <c r="FLY4590" s="151"/>
      <c r="FLZ4590" s="151"/>
      <c r="FMA4590" s="151"/>
      <c r="FMB4590" s="151"/>
      <c r="FMC4590" s="151"/>
      <c r="FMD4590" s="151"/>
      <c r="FME4590" s="151"/>
      <c r="FMF4590" s="151"/>
      <c r="FMG4590" s="151"/>
      <c r="FMH4590" s="151"/>
      <c r="FMI4590" s="151"/>
      <c r="FMJ4590" s="151"/>
      <c r="FMK4590" s="151"/>
      <c r="FML4590" s="151"/>
      <c r="FMM4590" s="151"/>
      <c r="FMN4590" s="151"/>
      <c r="FMO4590" s="151"/>
      <c r="FMP4590" s="151"/>
      <c r="FMQ4590" s="151"/>
      <c r="FMR4590" s="151"/>
      <c r="FMS4590" s="151"/>
      <c r="FMT4590" s="151"/>
      <c r="FMU4590" s="151"/>
      <c r="FMV4590" s="151"/>
      <c r="FMW4590" s="151"/>
      <c r="FMX4590" s="151"/>
      <c r="FMY4590" s="151"/>
      <c r="FMZ4590" s="151"/>
      <c r="FNA4590" s="151"/>
      <c r="FNB4590" s="151"/>
      <c r="FNC4590" s="151"/>
      <c r="FND4590" s="151"/>
      <c r="FNE4590" s="151"/>
      <c r="FNF4590" s="151"/>
      <c r="FNG4590" s="151"/>
      <c r="FNH4590" s="151"/>
      <c r="FNI4590" s="151"/>
      <c r="FNJ4590" s="151"/>
      <c r="FNK4590" s="151"/>
      <c r="FNL4590" s="151"/>
      <c r="FNM4590" s="151"/>
      <c r="FNN4590" s="151"/>
      <c r="FNO4590" s="151"/>
      <c r="FNP4590" s="151"/>
      <c r="FNQ4590" s="151"/>
      <c r="FNR4590" s="151"/>
      <c r="FNS4590" s="151"/>
      <c r="FNT4590" s="151"/>
      <c r="FNU4590" s="151"/>
      <c r="FNV4590" s="151"/>
      <c r="FNW4590" s="151"/>
      <c r="FNX4590" s="151"/>
      <c r="FNY4590" s="151"/>
      <c r="FNZ4590" s="151"/>
      <c r="FOA4590" s="151"/>
      <c r="FOB4590" s="151"/>
      <c r="FOC4590" s="151"/>
      <c r="FOD4590" s="151"/>
      <c r="FOE4590" s="151"/>
      <c r="FOF4590" s="151"/>
      <c r="FOG4590" s="151"/>
      <c r="FOH4590" s="151"/>
      <c r="FOI4590" s="151"/>
      <c r="FOJ4590" s="151"/>
      <c r="FOK4590" s="151"/>
      <c r="FOL4590" s="151"/>
      <c r="FOM4590" s="151"/>
      <c r="FON4590" s="151"/>
      <c r="FOO4590" s="151"/>
      <c r="FOP4590" s="151"/>
      <c r="FOQ4590" s="151"/>
      <c r="FOR4590" s="151"/>
      <c r="FOS4590" s="151"/>
      <c r="FOT4590" s="151"/>
      <c r="FOU4590" s="151"/>
      <c r="FOV4590" s="151"/>
      <c r="FOW4590" s="151"/>
      <c r="FOX4590" s="151"/>
      <c r="FOY4590" s="151"/>
      <c r="FOZ4590" s="151"/>
      <c r="FPA4590" s="151"/>
      <c r="FPB4590" s="151"/>
      <c r="FPC4590" s="151"/>
      <c r="FPD4590" s="151"/>
      <c r="FPE4590" s="151"/>
      <c r="FPF4590" s="151"/>
      <c r="FPG4590" s="151"/>
      <c r="FPH4590" s="151"/>
      <c r="FPI4590" s="151"/>
      <c r="FPJ4590" s="151"/>
      <c r="FPK4590" s="151"/>
      <c r="FPL4590" s="151"/>
      <c r="FPM4590" s="151"/>
      <c r="FPN4590" s="151"/>
      <c r="FPO4590" s="151"/>
      <c r="FPP4590" s="151"/>
      <c r="FPQ4590" s="151"/>
      <c r="FPR4590" s="151"/>
      <c r="FPS4590" s="151"/>
      <c r="FPT4590" s="151"/>
      <c r="FPU4590" s="151"/>
      <c r="FPV4590" s="151"/>
      <c r="FPW4590" s="151"/>
      <c r="FPX4590" s="151"/>
      <c r="FPY4590" s="151"/>
      <c r="FPZ4590" s="151"/>
      <c r="FQA4590" s="151"/>
      <c r="FQB4590" s="151"/>
      <c r="FQC4590" s="151"/>
      <c r="FQD4590" s="151"/>
      <c r="FQE4590" s="151"/>
      <c r="FQF4590" s="151"/>
      <c r="FQG4590" s="151"/>
      <c r="FQH4590" s="151"/>
      <c r="FQI4590" s="151"/>
      <c r="FQJ4590" s="151"/>
      <c r="FQK4590" s="151"/>
      <c r="FQL4590" s="151"/>
      <c r="FQM4590" s="151"/>
      <c r="FQN4590" s="151"/>
      <c r="FQO4590" s="151"/>
      <c r="FQP4590" s="151"/>
      <c r="FQQ4590" s="151"/>
      <c r="FQR4590" s="151"/>
      <c r="FQS4590" s="151"/>
      <c r="FQT4590" s="151"/>
      <c r="FQU4590" s="151"/>
      <c r="FQV4590" s="151"/>
      <c r="FQW4590" s="151"/>
      <c r="FQX4590" s="151"/>
      <c r="FQY4590" s="151"/>
      <c r="FQZ4590" s="151"/>
      <c r="FRA4590" s="151"/>
      <c r="FRB4590" s="151"/>
      <c r="FRC4590" s="151"/>
      <c r="FRD4590" s="151"/>
      <c r="FRE4590" s="151"/>
      <c r="FRF4590" s="151"/>
      <c r="FRG4590" s="151"/>
      <c r="FRH4590" s="151"/>
      <c r="FRI4590" s="151"/>
      <c r="FRJ4590" s="151"/>
      <c r="FRK4590" s="151"/>
      <c r="FRL4590" s="151"/>
      <c r="FRM4590" s="151"/>
      <c r="FRN4590" s="151"/>
      <c r="FRO4590" s="151"/>
      <c r="FRP4590" s="151"/>
      <c r="FRQ4590" s="151"/>
      <c r="FRR4590" s="151"/>
      <c r="FRS4590" s="151"/>
      <c r="FRT4590" s="151"/>
      <c r="FRU4590" s="151"/>
      <c r="FRV4590" s="151"/>
      <c r="FRW4590" s="151"/>
      <c r="FRX4590" s="151"/>
      <c r="FRY4590" s="151"/>
      <c r="FRZ4590" s="151"/>
      <c r="FSA4590" s="151"/>
      <c r="FSB4590" s="151"/>
      <c r="FSC4590" s="151"/>
      <c r="FSD4590" s="151"/>
      <c r="FSE4590" s="151"/>
      <c r="FSF4590" s="151"/>
      <c r="FSG4590" s="151"/>
      <c r="FSH4590" s="151"/>
      <c r="FSI4590" s="151"/>
      <c r="FSJ4590" s="151"/>
      <c r="FSK4590" s="151"/>
      <c r="FSL4590" s="151"/>
      <c r="FSM4590" s="151"/>
      <c r="FSN4590" s="151"/>
      <c r="FSO4590" s="151"/>
      <c r="FSP4590" s="151"/>
      <c r="FSQ4590" s="151"/>
      <c r="FSR4590" s="151"/>
      <c r="FSS4590" s="151"/>
      <c r="FST4590" s="151"/>
      <c r="FSU4590" s="151"/>
      <c r="FSV4590" s="151"/>
      <c r="FSW4590" s="151"/>
      <c r="FSX4590" s="151"/>
      <c r="FSY4590" s="151"/>
      <c r="FSZ4590" s="151"/>
      <c r="FTA4590" s="151"/>
      <c r="FTB4590" s="151"/>
      <c r="FTC4590" s="151"/>
      <c r="FTD4590" s="151"/>
      <c r="FTE4590" s="151"/>
      <c r="FTF4590" s="151"/>
      <c r="FTG4590" s="151"/>
      <c r="FTH4590" s="151"/>
      <c r="FTI4590" s="151"/>
      <c r="FTJ4590" s="151"/>
      <c r="FTK4590" s="151"/>
      <c r="FTL4590" s="151"/>
      <c r="FTM4590" s="151"/>
      <c r="FTN4590" s="151"/>
      <c r="FTO4590" s="151"/>
      <c r="FTP4590" s="151"/>
      <c r="FTQ4590" s="151"/>
      <c r="FTR4590" s="151"/>
      <c r="FTS4590" s="151"/>
      <c r="FTT4590" s="151"/>
      <c r="FTU4590" s="151"/>
      <c r="FTV4590" s="151"/>
      <c r="FTW4590" s="151"/>
      <c r="FTX4590" s="151"/>
      <c r="FTY4590" s="151"/>
      <c r="FTZ4590" s="151"/>
      <c r="FUA4590" s="151"/>
      <c r="FUB4590" s="151"/>
      <c r="FUC4590" s="151"/>
      <c r="FUD4590" s="151"/>
      <c r="FUE4590" s="151"/>
      <c r="FUF4590" s="151"/>
      <c r="FUG4590" s="151"/>
      <c r="FUH4590" s="151"/>
      <c r="FUI4590" s="151"/>
      <c r="FUJ4590" s="151"/>
      <c r="FUK4590" s="151"/>
      <c r="FUL4590" s="151"/>
      <c r="FUM4590" s="151"/>
      <c r="FUN4590" s="151"/>
      <c r="FUO4590" s="151"/>
      <c r="FUP4590" s="151"/>
      <c r="FUQ4590" s="151"/>
      <c r="FUR4590" s="151"/>
      <c r="FUS4590" s="151"/>
      <c r="FUT4590" s="151"/>
      <c r="FUU4590" s="151"/>
      <c r="FUV4590" s="151"/>
      <c r="FUW4590" s="151"/>
      <c r="FUX4590" s="151"/>
      <c r="FUY4590" s="151"/>
      <c r="FUZ4590" s="151"/>
      <c r="FVA4590" s="151"/>
      <c r="FVB4590" s="151"/>
      <c r="FVC4590" s="151"/>
      <c r="FVD4590" s="151"/>
      <c r="FVE4590" s="151"/>
      <c r="FVF4590" s="151"/>
      <c r="FVG4590" s="151"/>
      <c r="FVH4590" s="151"/>
      <c r="FVI4590" s="151"/>
      <c r="FVJ4590" s="151"/>
      <c r="FVK4590" s="151"/>
      <c r="FVL4590" s="151"/>
      <c r="FVM4590" s="151"/>
      <c r="FVN4590" s="151"/>
      <c r="FVO4590" s="151"/>
      <c r="FVP4590" s="151"/>
      <c r="FVQ4590" s="151"/>
      <c r="FVR4590" s="151"/>
      <c r="FVS4590" s="151"/>
      <c r="FVT4590" s="151"/>
      <c r="FVU4590" s="151"/>
      <c r="FVV4590" s="151"/>
      <c r="FVW4590" s="151"/>
      <c r="FVX4590" s="151"/>
      <c r="FVY4590" s="151"/>
      <c r="FVZ4590" s="151"/>
      <c r="FWA4590" s="151"/>
      <c r="FWB4590" s="151"/>
      <c r="FWC4590" s="151"/>
      <c r="FWD4590" s="151"/>
      <c r="FWE4590" s="151"/>
      <c r="FWF4590" s="151"/>
      <c r="FWG4590" s="151"/>
      <c r="FWH4590" s="151"/>
      <c r="FWI4590" s="151"/>
      <c r="FWJ4590" s="151"/>
      <c r="FWK4590" s="151"/>
      <c r="FWL4590" s="151"/>
      <c r="FWM4590" s="151"/>
      <c r="FWN4590" s="151"/>
      <c r="FWO4590" s="151"/>
      <c r="FWP4590" s="151"/>
      <c r="FWQ4590" s="151"/>
      <c r="FWR4590" s="151"/>
      <c r="FWS4590" s="151"/>
      <c r="FWT4590" s="151"/>
      <c r="FWU4590" s="151"/>
      <c r="FWV4590" s="151"/>
      <c r="FWW4590" s="151"/>
      <c r="FWX4590" s="151"/>
      <c r="FWY4590" s="151"/>
      <c r="FWZ4590" s="151"/>
      <c r="FXA4590" s="151"/>
      <c r="FXB4590" s="151"/>
      <c r="FXC4590" s="151"/>
      <c r="FXD4590" s="151"/>
      <c r="FXE4590" s="151"/>
      <c r="FXF4590" s="151"/>
      <c r="FXG4590" s="151"/>
      <c r="FXH4590" s="151"/>
      <c r="FXI4590" s="151"/>
      <c r="FXJ4590" s="151"/>
      <c r="FXK4590" s="151"/>
      <c r="FXL4590" s="151"/>
      <c r="FXM4590" s="151"/>
      <c r="FXN4590" s="151"/>
      <c r="FXO4590" s="151"/>
      <c r="FXP4590" s="151"/>
      <c r="FXQ4590" s="151"/>
      <c r="FXR4590" s="151"/>
      <c r="FXS4590" s="151"/>
      <c r="FXT4590" s="151"/>
      <c r="FXU4590" s="151"/>
      <c r="FXV4590" s="151"/>
      <c r="FXW4590" s="151"/>
      <c r="FXX4590" s="151"/>
      <c r="FXY4590" s="151"/>
      <c r="FXZ4590" s="151"/>
      <c r="FYA4590" s="151"/>
      <c r="FYB4590" s="151"/>
      <c r="FYC4590" s="151"/>
      <c r="FYD4590" s="151"/>
      <c r="FYE4590" s="151"/>
      <c r="FYF4590" s="151"/>
      <c r="FYG4590" s="151"/>
      <c r="FYH4590" s="151"/>
      <c r="FYI4590" s="151"/>
      <c r="FYJ4590" s="151"/>
      <c r="FYK4590" s="151"/>
      <c r="FYL4590" s="151"/>
      <c r="FYM4590" s="151"/>
      <c r="FYN4590" s="151"/>
      <c r="FYO4590" s="151"/>
      <c r="FYP4590" s="151"/>
      <c r="FYQ4590" s="151"/>
      <c r="FYR4590" s="151"/>
      <c r="FYS4590" s="151"/>
      <c r="FYT4590" s="151"/>
      <c r="FYU4590" s="151"/>
      <c r="FYV4590" s="151"/>
      <c r="FYW4590" s="151"/>
      <c r="FYX4590" s="151"/>
      <c r="FYY4590" s="151"/>
      <c r="FYZ4590" s="151"/>
      <c r="FZA4590" s="151"/>
      <c r="FZB4590" s="151"/>
      <c r="FZC4590" s="151"/>
      <c r="FZD4590" s="151"/>
      <c r="FZE4590" s="151"/>
      <c r="FZF4590" s="151"/>
      <c r="FZG4590" s="151"/>
      <c r="FZH4590" s="151"/>
      <c r="FZI4590" s="151"/>
      <c r="FZJ4590" s="151"/>
      <c r="FZK4590" s="151"/>
      <c r="FZL4590" s="151"/>
      <c r="FZM4590" s="151"/>
      <c r="FZN4590" s="151"/>
      <c r="FZO4590" s="151"/>
      <c r="FZP4590" s="151"/>
      <c r="FZQ4590" s="151"/>
      <c r="FZR4590" s="151"/>
      <c r="FZS4590" s="151"/>
      <c r="FZT4590" s="151"/>
      <c r="FZU4590" s="151"/>
      <c r="FZV4590" s="151"/>
      <c r="FZW4590" s="151"/>
      <c r="FZX4590" s="151"/>
      <c r="FZY4590" s="151"/>
      <c r="FZZ4590" s="151"/>
      <c r="GAA4590" s="151"/>
      <c r="GAB4590" s="151"/>
      <c r="GAC4590" s="151"/>
      <c r="GAD4590" s="151"/>
      <c r="GAE4590" s="151"/>
      <c r="GAF4590" s="151"/>
      <c r="GAG4590" s="151"/>
      <c r="GAH4590" s="151"/>
      <c r="GAI4590" s="151"/>
      <c r="GAJ4590" s="151"/>
      <c r="GAK4590" s="151"/>
      <c r="GAL4590" s="151"/>
      <c r="GAM4590" s="151"/>
      <c r="GAN4590" s="151"/>
      <c r="GAO4590" s="151"/>
      <c r="GAP4590" s="151"/>
      <c r="GAQ4590" s="151"/>
      <c r="GAR4590" s="151"/>
      <c r="GAS4590" s="151"/>
      <c r="GAT4590" s="151"/>
      <c r="GAU4590" s="151"/>
      <c r="GAV4590" s="151"/>
      <c r="GAW4590" s="151"/>
      <c r="GAX4590" s="151"/>
      <c r="GAY4590" s="151"/>
      <c r="GAZ4590" s="151"/>
      <c r="GBA4590" s="151"/>
      <c r="GBB4590" s="151"/>
      <c r="GBC4590" s="151"/>
      <c r="GBD4590" s="151"/>
      <c r="GBE4590" s="151"/>
      <c r="GBF4590" s="151"/>
      <c r="GBG4590" s="151"/>
      <c r="GBH4590" s="151"/>
      <c r="GBI4590" s="151"/>
      <c r="GBJ4590" s="151"/>
      <c r="GBK4590" s="151"/>
      <c r="GBL4590" s="151"/>
      <c r="GBM4590" s="151"/>
      <c r="GBN4590" s="151"/>
      <c r="GBO4590" s="151"/>
      <c r="GBP4590" s="151"/>
      <c r="GBQ4590" s="151"/>
      <c r="GBR4590" s="151"/>
      <c r="GBS4590" s="151"/>
      <c r="GBT4590" s="151"/>
      <c r="GBU4590" s="151"/>
      <c r="GBV4590" s="151"/>
      <c r="GBW4590" s="151"/>
      <c r="GBX4590" s="151"/>
      <c r="GBY4590" s="151"/>
      <c r="GBZ4590" s="151"/>
      <c r="GCA4590" s="151"/>
      <c r="GCB4590" s="151"/>
      <c r="GCC4590" s="151"/>
      <c r="GCD4590" s="151"/>
      <c r="GCE4590" s="151"/>
      <c r="GCF4590" s="151"/>
      <c r="GCG4590" s="151"/>
      <c r="GCH4590" s="151"/>
      <c r="GCI4590" s="151"/>
      <c r="GCJ4590" s="151"/>
      <c r="GCK4590" s="151"/>
      <c r="GCL4590" s="151"/>
      <c r="GCM4590" s="151"/>
      <c r="GCN4590" s="151"/>
      <c r="GCO4590" s="151"/>
      <c r="GCP4590" s="151"/>
      <c r="GCQ4590" s="151"/>
      <c r="GCR4590" s="151"/>
      <c r="GCS4590" s="151"/>
      <c r="GCT4590" s="151"/>
      <c r="GCU4590" s="151"/>
      <c r="GCV4590" s="151"/>
      <c r="GCW4590" s="151"/>
      <c r="GCX4590" s="151"/>
      <c r="GCY4590" s="151"/>
      <c r="GCZ4590" s="151"/>
      <c r="GDA4590" s="151"/>
      <c r="GDB4590" s="151"/>
      <c r="GDC4590" s="151"/>
      <c r="GDD4590" s="151"/>
      <c r="GDE4590" s="151"/>
      <c r="GDF4590" s="151"/>
      <c r="GDG4590" s="151"/>
      <c r="GDH4590" s="151"/>
      <c r="GDI4590" s="151"/>
      <c r="GDJ4590" s="151"/>
      <c r="GDK4590" s="151"/>
      <c r="GDL4590" s="151"/>
      <c r="GDM4590" s="151"/>
      <c r="GDN4590" s="151"/>
      <c r="GDO4590" s="151"/>
      <c r="GDP4590" s="151"/>
      <c r="GDQ4590" s="151"/>
      <c r="GDR4590" s="151"/>
      <c r="GDS4590" s="151"/>
      <c r="GDT4590" s="151"/>
      <c r="GDU4590" s="151"/>
      <c r="GDV4590" s="151"/>
      <c r="GDW4590" s="151"/>
      <c r="GDX4590" s="151"/>
      <c r="GDY4590" s="151"/>
      <c r="GDZ4590" s="151"/>
      <c r="GEA4590" s="151"/>
      <c r="GEB4590" s="151"/>
      <c r="GEC4590" s="151"/>
      <c r="GED4590" s="151"/>
      <c r="GEE4590" s="151"/>
      <c r="GEF4590" s="151"/>
      <c r="GEG4590" s="151"/>
      <c r="GEH4590" s="151"/>
      <c r="GEI4590" s="151"/>
      <c r="GEJ4590" s="151"/>
      <c r="GEK4590" s="151"/>
      <c r="GEL4590" s="151"/>
      <c r="GEM4590" s="151"/>
      <c r="GEN4590" s="151"/>
      <c r="GEO4590" s="151"/>
      <c r="GEP4590" s="151"/>
      <c r="GEQ4590" s="151"/>
      <c r="GER4590" s="151"/>
      <c r="GES4590" s="151"/>
      <c r="GET4590" s="151"/>
      <c r="GEU4590" s="151"/>
      <c r="GEV4590" s="151"/>
      <c r="GEW4590" s="151"/>
      <c r="GEX4590" s="151"/>
      <c r="GEY4590" s="151"/>
      <c r="GEZ4590" s="151"/>
      <c r="GFA4590" s="151"/>
      <c r="GFB4590" s="151"/>
      <c r="GFC4590" s="151"/>
      <c r="GFD4590" s="151"/>
      <c r="GFE4590" s="151"/>
      <c r="GFF4590" s="151"/>
      <c r="GFG4590" s="151"/>
      <c r="GFH4590" s="151"/>
      <c r="GFI4590" s="151"/>
      <c r="GFJ4590" s="151"/>
      <c r="GFK4590" s="151"/>
      <c r="GFL4590" s="151"/>
      <c r="GFM4590" s="151"/>
      <c r="GFN4590" s="151"/>
      <c r="GFO4590" s="151"/>
      <c r="GFP4590" s="151"/>
      <c r="GFQ4590" s="151"/>
      <c r="GFR4590" s="151"/>
      <c r="GFS4590" s="151"/>
      <c r="GFT4590" s="151"/>
      <c r="GFU4590" s="151"/>
      <c r="GFV4590" s="151"/>
      <c r="GFW4590" s="151"/>
      <c r="GFX4590" s="151"/>
      <c r="GFY4590" s="151"/>
      <c r="GFZ4590" s="151"/>
      <c r="GGA4590" s="151"/>
      <c r="GGB4590" s="151"/>
      <c r="GGC4590" s="151"/>
      <c r="GGD4590" s="151"/>
      <c r="GGE4590" s="151"/>
      <c r="GGF4590" s="151"/>
      <c r="GGG4590" s="151"/>
      <c r="GGH4590" s="151"/>
      <c r="GGI4590" s="151"/>
      <c r="GGJ4590" s="151"/>
      <c r="GGK4590" s="151"/>
      <c r="GGL4590" s="151"/>
      <c r="GGM4590" s="151"/>
      <c r="GGN4590" s="151"/>
      <c r="GGO4590" s="151"/>
      <c r="GGP4590" s="151"/>
      <c r="GGQ4590" s="151"/>
      <c r="GGR4590" s="151"/>
      <c r="GGS4590" s="151"/>
      <c r="GGT4590" s="151"/>
      <c r="GGU4590" s="151"/>
      <c r="GGV4590" s="151"/>
      <c r="GGW4590" s="151"/>
      <c r="GGX4590" s="151"/>
      <c r="GGY4590" s="151"/>
      <c r="GGZ4590" s="151"/>
      <c r="GHA4590" s="151"/>
      <c r="GHB4590" s="151"/>
      <c r="GHC4590" s="151"/>
      <c r="GHD4590" s="151"/>
      <c r="GHE4590" s="151"/>
      <c r="GHF4590" s="151"/>
      <c r="GHG4590" s="151"/>
      <c r="GHH4590" s="151"/>
      <c r="GHI4590" s="151"/>
      <c r="GHJ4590" s="151"/>
      <c r="GHK4590" s="151"/>
      <c r="GHL4590" s="151"/>
      <c r="GHM4590" s="151"/>
      <c r="GHN4590" s="151"/>
      <c r="GHO4590" s="151"/>
      <c r="GHP4590" s="151"/>
      <c r="GHQ4590" s="151"/>
      <c r="GHR4590" s="151"/>
      <c r="GHS4590" s="151"/>
      <c r="GHT4590" s="151"/>
      <c r="GHU4590" s="151"/>
      <c r="GHV4590" s="151"/>
      <c r="GHW4590" s="151"/>
      <c r="GHX4590" s="151"/>
      <c r="GHY4590" s="151"/>
      <c r="GHZ4590" s="151"/>
      <c r="GIA4590" s="151"/>
      <c r="GIB4590" s="151"/>
      <c r="GIC4590" s="151"/>
      <c r="GID4590" s="151"/>
      <c r="GIE4590" s="151"/>
      <c r="GIF4590" s="151"/>
      <c r="GIG4590" s="151"/>
      <c r="GIH4590" s="151"/>
      <c r="GII4590" s="151"/>
      <c r="GIJ4590" s="151"/>
      <c r="GIK4590" s="151"/>
      <c r="GIL4590" s="151"/>
      <c r="GIM4590" s="151"/>
      <c r="GIN4590" s="151"/>
      <c r="GIO4590" s="151"/>
      <c r="GIP4590" s="151"/>
      <c r="GIQ4590" s="151"/>
      <c r="GIR4590" s="151"/>
      <c r="GIS4590" s="151"/>
      <c r="GIT4590" s="151"/>
      <c r="GIU4590" s="151"/>
      <c r="GIV4590" s="151"/>
      <c r="GIW4590" s="151"/>
      <c r="GIX4590" s="151"/>
      <c r="GIY4590" s="151"/>
      <c r="GIZ4590" s="151"/>
      <c r="GJA4590" s="151"/>
      <c r="GJB4590" s="151"/>
      <c r="GJC4590" s="151"/>
      <c r="GJD4590" s="151"/>
      <c r="GJE4590" s="151"/>
      <c r="GJF4590" s="151"/>
      <c r="GJG4590" s="151"/>
      <c r="GJH4590" s="151"/>
      <c r="GJI4590" s="151"/>
      <c r="GJJ4590" s="151"/>
      <c r="GJK4590" s="151"/>
      <c r="GJL4590" s="151"/>
      <c r="GJM4590" s="151"/>
      <c r="GJN4590" s="151"/>
      <c r="GJO4590" s="151"/>
      <c r="GJP4590" s="151"/>
      <c r="GJQ4590" s="151"/>
      <c r="GJR4590" s="151"/>
      <c r="GJS4590" s="151"/>
      <c r="GJT4590" s="151"/>
      <c r="GJU4590" s="151"/>
      <c r="GJV4590" s="151"/>
      <c r="GJW4590" s="151"/>
      <c r="GJX4590" s="151"/>
      <c r="GJY4590" s="151"/>
      <c r="GJZ4590" s="151"/>
      <c r="GKA4590" s="151"/>
      <c r="GKB4590" s="151"/>
      <c r="GKC4590" s="151"/>
      <c r="GKD4590" s="151"/>
      <c r="GKE4590" s="151"/>
      <c r="GKF4590" s="151"/>
      <c r="GKG4590" s="151"/>
      <c r="GKH4590" s="151"/>
      <c r="GKI4590" s="151"/>
      <c r="GKJ4590" s="151"/>
      <c r="GKK4590" s="151"/>
      <c r="GKL4590" s="151"/>
      <c r="GKM4590" s="151"/>
      <c r="GKN4590" s="151"/>
      <c r="GKO4590" s="151"/>
      <c r="GKP4590" s="151"/>
      <c r="GKQ4590" s="151"/>
      <c r="GKR4590" s="151"/>
      <c r="GKS4590" s="151"/>
      <c r="GKT4590" s="151"/>
      <c r="GKU4590" s="151"/>
      <c r="GKV4590" s="151"/>
      <c r="GKW4590" s="151"/>
      <c r="GKX4590" s="151"/>
      <c r="GKY4590" s="151"/>
      <c r="GKZ4590" s="151"/>
      <c r="GLA4590" s="151"/>
      <c r="GLB4590" s="151"/>
      <c r="GLC4590" s="151"/>
      <c r="GLD4590" s="151"/>
      <c r="GLE4590" s="151"/>
      <c r="GLF4590" s="151"/>
      <c r="GLG4590" s="151"/>
      <c r="GLH4590" s="151"/>
      <c r="GLI4590" s="151"/>
      <c r="GLJ4590" s="151"/>
      <c r="GLK4590" s="151"/>
      <c r="GLL4590" s="151"/>
      <c r="GLM4590" s="151"/>
      <c r="GLN4590" s="151"/>
      <c r="GLO4590" s="151"/>
      <c r="GLP4590" s="151"/>
      <c r="GLQ4590" s="151"/>
      <c r="GLR4590" s="151"/>
      <c r="GLS4590" s="151"/>
      <c r="GLT4590" s="151"/>
      <c r="GLU4590" s="151"/>
      <c r="GLV4590" s="151"/>
      <c r="GLW4590" s="151"/>
      <c r="GLX4590" s="151"/>
      <c r="GLY4590" s="151"/>
      <c r="GLZ4590" s="151"/>
      <c r="GMA4590" s="151"/>
      <c r="GMB4590" s="151"/>
      <c r="GMC4590" s="151"/>
      <c r="GMD4590" s="151"/>
      <c r="GME4590" s="151"/>
      <c r="GMF4590" s="151"/>
      <c r="GMG4590" s="151"/>
      <c r="GMH4590" s="151"/>
      <c r="GMI4590" s="151"/>
      <c r="GMJ4590" s="151"/>
      <c r="GMK4590" s="151"/>
      <c r="GML4590" s="151"/>
      <c r="GMM4590" s="151"/>
      <c r="GMN4590" s="151"/>
      <c r="GMO4590" s="151"/>
      <c r="GMP4590" s="151"/>
      <c r="GMQ4590" s="151"/>
      <c r="GMR4590" s="151"/>
      <c r="GMS4590" s="151"/>
      <c r="GMT4590" s="151"/>
      <c r="GMU4590" s="151"/>
      <c r="GMV4590" s="151"/>
      <c r="GMW4590" s="151"/>
      <c r="GMX4590" s="151"/>
      <c r="GMY4590" s="151"/>
      <c r="GMZ4590" s="151"/>
      <c r="GNA4590" s="151"/>
      <c r="GNB4590" s="151"/>
      <c r="GNC4590" s="151"/>
      <c r="GND4590" s="151"/>
      <c r="GNE4590" s="151"/>
      <c r="GNF4590" s="151"/>
      <c r="GNG4590" s="151"/>
      <c r="GNH4590" s="151"/>
      <c r="GNI4590" s="151"/>
      <c r="GNJ4590" s="151"/>
      <c r="GNK4590" s="151"/>
      <c r="GNL4590" s="151"/>
      <c r="GNM4590" s="151"/>
      <c r="GNN4590" s="151"/>
      <c r="GNO4590" s="151"/>
      <c r="GNP4590" s="151"/>
      <c r="GNQ4590" s="151"/>
      <c r="GNR4590" s="151"/>
      <c r="GNS4590" s="151"/>
      <c r="GNT4590" s="151"/>
      <c r="GNU4590" s="151"/>
      <c r="GNV4590" s="151"/>
      <c r="GNW4590" s="151"/>
      <c r="GNX4590" s="151"/>
      <c r="GNY4590" s="151"/>
      <c r="GNZ4590" s="151"/>
      <c r="GOA4590" s="151"/>
      <c r="GOB4590" s="151"/>
      <c r="GOC4590" s="151"/>
      <c r="GOD4590" s="151"/>
      <c r="GOE4590" s="151"/>
      <c r="GOF4590" s="151"/>
      <c r="GOG4590" s="151"/>
      <c r="GOH4590" s="151"/>
      <c r="GOI4590" s="151"/>
      <c r="GOJ4590" s="151"/>
      <c r="GOK4590" s="151"/>
      <c r="GOL4590" s="151"/>
      <c r="GOM4590" s="151"/>
      <c r="GON4590" s="151"/>
      <c r="GOO4590" s="151"/>
      <c r="GOP4590" s="151"/>
      <c r="GOQ4590" s="151"/>
      <c r="GOR4590" s="151"/>
      <c r="GOS4590" s="151"/>
      <c r="GOT4590" s="151"/>
      <c r="GOU4590" s="151"/>
      <c r="GOV4590" s="151"/>
      <c r="GOW4590" s="151"/>
      <c r="GOX4590" s="151"/>
      <c r="GOY4590" s="151"/>
      <c r="GOZ4590" s="151"/>
      <c r="GPA4590" s="151"/>
      <c r="GPB4590" s="151"/>
      <c r="GPC4590" s="151"/>
      <c r="GPD4590" s="151"/>
      <c r="GPE4590" s="151"/>
      <c r="GPF4590" s="151"/>
      <c r="GPG4590" s="151"/>
      <c r="GPH4590" s="151"/>
      <c r="GPI4590" s="151"/>
      <c r="GPJ4590" s="151"/>
      <c r="GPK4590" s="151"/>
      <c r="GPL4590" s="151"/>
      <c r="GPM4590" s="151"/>
      <c r="GPN4590" s="151"/>
      <c r="GPO4590" s="151"/>
      <c r="GPP4590" s="151"/>
      <c r="GPQ4590" s="151"/>
      <c r="GPR4590" s="151"/>
      <c r="GPS4590" s="151"/>
      <c r="GPT4590" s="151"/>
      <c r="GPU4590" s="151"/>
      <c r="GPV4590" s="151"/>
      <c r="GPW4590" s="151"/>
      <c r="GPX4590" s="151"/>
      <c r="GPY4590" s="151"/>
      <c r="GPZ4590" s="151"/>
      <c r="GQA4590" s="151"/>
      <c r="GQB4590" s="151"/>
      <c r="GQC4590" s="151"/>
      <c r="GQD4590" s="151"/>
      <c r="GQE4590" s="151"/>
      <c r="GQF4590" s="151"/>
      <c r="GQG4590" s="151"/>
      <c r="GQH4590" s="151"/>
      <c r="GQI4590" s="151"/>
      <c r="GQJ4590" s="151"/>
      <c r="GQK4590" s="151"/>
      <c r="GQL4590" s="151"/>
      <c r="GQM4590" s="151"/>
      <c r="GQN4590" s="151"/>
      <c r="GQO4590" s="151"/>
      <c r="GQP4590" s="151"/>
      <c r="GQQ4590" s="151"/>
      <c r="GQR4590" s="151"/>
      <c r="GQS4590" s="151"/>
      <c r="GQT4590" s="151"/>
      <c r="GQU4590" s="151"/>
      <c r="GQV4590" s="151"/>
      <c r="GQW4590" s="151"/>
      <c r="GQX4590" s="151"/>
      <c r="GQY4590" s="151"/>
      <c r="GQZ4590" s="151"/>
      <c r="GRA4590" s="151"/>
      <c r="GRB4590" s="151"/>
      <c r="GRC4590" s="151"/>
      <c r="GRD4590" s="151"/>
      <c r="GRE4590" s="151"/>
      <c r="GRF4590" s="151"/>
      <c r="GRG4590" s="151"/>
      <c r="GRH4590" s="151"/>
      <c r="GRI4590" s="151"/>
      <c r="GRJ4590" s="151"/>
      <c r="GRK4590" s="151"/>
      <c r="GRL4590" s="151"/>
      <c r="GRM4590" s="151"/>
      <c r="GRN4590" s="151"/>
      <c r="GRO4590" s="151"/>
      <c r="GRP4590" s="151"/>
      <c r="GRQ4590" s="151"/>
      <c r="GRR4590" s="151"/>
      <c r="GRS4590" s="151"/>
      <c r="GRT4590" s="151"/>
      <c r="GRU4590" s="151"/>
      <c r="GRV4590" s="151"/>
      <c r="GRW4590" s="151"/>
      <c r="GRX4590" s="151"/>
      <c r="GRY4590" s="151"/>
      <c r="GRZ4590" s="151"/>
      <c r="GSA4590" s="151"/>
      <c r="GSB4590" s="151"/>
      <c r="GSC4590" s="151"/>
      <c r="GSD4590" s="151"/>
      <c r="GSE4590" s="151"/>
      <c r="GSF4590" s="151"/>
      <c r="GSG4590" s="151"/>
      <c r="GSH4590" s="151"/>
      <c r="GSI4590" s="151"/>
      <c r="GSJ4590" s="151"/>
      <c r="GSK4590" s="151"/>
      <c r="GSL4590" s="151"/>
      <c r="GSM4590" s="151"/>
      <c r="GSN4590" s="151"/>
      <c r="GSO4590" s="151"/>
      <c r="GSP4590" s="151"/>
      <c r="GSQ4590" s="151"/>
      <c r="GSR4590" s="151"/>
      <c r="GSS4590" s="151"/>
      <c r="GST4590" s="151"/>
      <c r="GSU4590" s="151"/>
      <c r="GSV4590" s="151"/>
      <c r="GSW4590" s="151"/>
      <c r="GSX4590" s="151"/>
      <c r="GSY4590" s="151"/>
      <c r="GSZ4590" s="151"/>
      <c r="GTA4590" s="151"/>
      <c r="GTB4590" s="151"/>
      <c r="GTC4590" s="151"/>
      <c r="GTD4590" s="151"/>
      <c r="GTE4590" s="151"/>
      <c r="GTF4590" s="151"/>
      <c r="GTG4590" s="151"/>
      <c r="GTH4590" s="151"/>
      <c r="GTI4590" s="151"/>
      <c r="GTJ4590" s="151"/>
      <c r="GTK4590" s="151"/>
      <c r="GTL4590" s="151"/>
      <c r="GTM4590" s="151"/>
      <c r="GTN4590" s="151"/>
      <c r="GTO4590" s="151"/>
      <c r="GTP4590" s="151"/>
      <c r="GTQ4590" s="151"/>
      <c r="GTR4590" s="151"/>
      <c r="GTS4590" s="151"/>
      <c r="GTT4590" s="151"/>
      <c r="GTU4590" s="151"/>
      <c r="GTV4590" s="151"/>
      <c r="GTW4590" s="151"/>
      <c r="GTX4590" s="151"/>
      <c r="GTY4590" s="151"/>
      <c r="GTZ4590" s="151"/>
      <c r="GUA4590" s="151"/>
      <c r="GUB4590" s="151"/>
      <c r="GUC4590" s="151"/>
      <c r="GUD4590" s="151"/>
      <c r="GUE4590" s="151"/>
      <c r="GUF4590" s="151"/>
      <c r="GUG4590" s="151"/>
      <c r="GUH4590" s="151"/>
      <c r="GUI4590" s="151"/>
      <c r="GUJ4590" s="151"/>
      <c r="GUK4590" s="151"/>
      <c r="GUL4590" s="151"/>
      <c r="GUM4590" s="151"/>
      <c r="GUN4590" s="151"/>
      <c r="GUO4590" s="151"/>
      <c r="GUP4590" s="151"/>
      <c r="GUQ4590" s="151"/>
      <c r="GUR4590" s="151"/>
      <c r="GUS4590" s="151"/>
      <c r="GUT4590" s="151"/>
      <c r="GUU4590" s="151"/>
      <c r="GUV4590" s="151"/>
      <c r="GUW4590" s="151"/>
      <c r="GUX4590" s="151"/>
      <c r="GUY4590" s="151"/>
      <c r="GUZ4590" s="151"/>
      <c r="GVA4590" s="151"/>
      <c r="GVB4590" s="151"/>
      <c r="GVC4590" s="151"/>
      <c r="GVD4590" s="151"/>
      <c r="GVE4590" s="151"/>
      <c r="GVF4590" s="151"/>
      <c r="GVG4590" s="151"/>
      <c r="GVH4590" s="151"/>
      <c r="GVI4590" s="151"/>
      <c r="GVJ4590" s="151"/>
      <c r="GVK4590" s="151"/>
      <c r="GVL4590" s="151"/>
      <c r="GVM4590" s="151"/>
      <c r="GVN4590" s="151"/>
      <c r="GVO4590" s="151"/>
      <c r="GVP4590" s="151"/>
      <c r="GVQ4590" s="151"/>
      <c r="GVR4590" s="151"/>
      <c r="GVS4590" s="151"/>
      <c r="GVT4590" s="151"/>
      <c r="GVU4590" s="151"/>
      <c r="GVV4590" s="151"/>
      <c r="GVW4590" s="151"/>
      <c r="GVX4590" s="151"/>
      <c r="GVY4590" s="151"/>
      <c r="GVZ4590" s="151"/>
      <c r="GWA4590" s="151"/>
      <c r="GWB4590" s="151"/>
      <c r="GWC4590" s="151"/>
      <c r="GWD4590" s="151"/>
      <c r="GWE4590" s="151"/>
      <c r="GWF4590" s="151"/>
      <c r="GWG4590" s="151"/>
      <c r="GWH4590" s="151"/>
      <c r="GWI4590" s="151"/>
      <c r="GWJ4590" s="151"/>
      <c r="GWK4590" s="151"/>
      <c r="GWL4590" s="151"/>
      <c r="GWM4590" s="151"/>
      <c r="GWN4590" s="151"/>
      <c r="GWO4590" s="151"/>
      <c r="GWP4590" s="151"/>
      <c r="GWQ4590" s="151"/>
      <c r="GWR4590" s="151"/>
      <c r="GWS4590" s="151"/>
      <c r="GWT4590" s="151"/>
      <c r="GWU4590" s="151"/>
      <c r="GWV4590" s="151"/>
      <c r="GWW4590" s="151"/>
      <c r="GWX4590" s="151"/>
      <c r="GWY4590" s="151"/>
      <c r="GWZ4590" s="151"/>
      <c r="GXA4590" s="151"/>
      <c r="GXB4590" s="151"/>
      <c r="GXC4590" s="151"/>
      <c r="GXD4590" s="151"/>
      <c r="GXE4590" s="151"/>
      <c r="GXF4590" s="151"/>
      <c r="GXG4590" s="151"/>
      <c r="GXH4590" s="151"/>
      <c r="GXI4590" s="151"/>
      <c r="GXJ4590" s="151"/>
      <c r="GXK4590" s="151"/>
      <c r="GXL4590" s="151"/>
      <c r="GXM4590" s="151"/>
      <c r="GXN4590" s="151"/>
      <c r="GXO4590" s="151"/>
      <c r="GXP4590" s="151"/>
      <c r="GXQ4590" s="151"/>
      <c r="GXR4590" s="151"/>
      <c r="GXS4590" s="151"/>
      <c r="GXT4590" s="151"/>
      <c r="GXU4590" s="151"/>
      <c r="GXV4590" s="151"/>
      <c r="GXW4590" s="151"/>
      <c r="GXX4590" s="151"/>
      <c r="GXY4590" s="151"/>
      <c r="GXZ4590" s="151"/>
      <c r="GYA4590" s="151"/>
      <c r="GYB4590" s="151"/>
      <c r="GYC4590" s="151"/>
      <c r="GYD4590" s="151"/>
      <c r="GYE4590" s="151"/>
      <c r="GYF4590" s="151"/>
      <c r="GYG4590" s="151"/>
      <c r="GYH4590" s="151"/>
      <c r="GYI4590" s="151"/>
      <c r="GYJ4590" s="151"/>
      <c r="GYK4590" s="151"/>
      <c r="GYL4590" s="151"/>
      <c r="GYM4590" s="151"/>
      <c r="GYN4590" s="151"/>
      <c r="GYO4590" s="151"/>
      <c r="GYP4590" s="151"/>
      <c r="GYQ4590" s="151"/>
      <c r="GYR4590" s="151"/>
      <c r="GYS4590" s="151"/>
      <c r="GYT4590" s="151"/>
      <c r="GYU4590" s="151"/>
      <c r="GYV4590" s="151"/>
      <c r="GYW4590" s="151"/>
      <c r="GYX4590" s="151"/>
      <c r="GYY4590" s="151"/>
      <c r="GYZ4590" s="151"/>
      <c r="GZA4590" s="151"/>
      <c r="GZB4590" s="151"/>
      <c r="GZC4590" s="151"/>
      <c r="GZD4590" s="151"/>
      <c r="GZE4590" s="151"/>
      <c r="GZF4590" s="151"/>
      <c r="GZG4590" s="151"/>
      <c r="GZH4590" s="151"/>
      <c r="GZI4590" s="151"/>
      <c r="GZJ4590" s="151"/>
      <c r="GZK4590" s="151"/>
      <c r="GZL4590" s="151"/>
      <c r="GZM4590" s="151"/>
      <c r="GZN4590" s="151"/>
      <c r="GZO4590" s="151"/>
      <c r="GZP4590" s="151"/>
      <c r="GZQ4590" s="151"/>
      <c r="GZR4590" s="151"/>
      <c r="GZS4590" s="151"/>
      <c r="GZT4590" s="151"/>
      <c r="GZU4590" s="151"/>
      <c r="GZV4590" s="151"/>
      <c r="GZW4590" s="151"/>
      <c r="GZX4590" s="151"/>
      <c r="GZY4590" s="151"/>
      <c r="GZZ4590" s="151"/>
      <c r="HAA4590" s="151"/>
      <c r="HAB4590" s="151"/>
      <c r="HAC4590" s="151"/>
      <c r="HAD4590" s="151"/>
      <c r="HAE4590" s="151"/>
      <c r="HAF4590" s="151"/>
      <c r="HAG4590" s="151"/>
      <c r="HAH4590" s="151"/>
      <c r="HAI4590" s="151"/>
      <c r="HAJ4590" s="151"/>
      <c r="HAK4590" s="151"/>
      <c r="HAL4590" s="151"/>
      <c r="HAM4590" s="151"/>
      <c r="HAN4590" s="151"/>
      <c r="HAO4590" s="151"/>
      <c r="HAP4590" s="151"/>
      <c r="HAQ4590" s="151"/>
      <c r="HAR4590" s="151"/>
      <c r="HAS4590" s="151"/>
      <c r="HAT4590" s="151"/>
      <c r="HAU4590" s="151"/>
      <c r="HAV4590" s="151"/>
      <c r="HAW4590" s="151"/>
      <c r="HAX4590" s="151"/>
      <c r="HAY4590" s="151"/>
      <c r="HAZ4590" s="151"/>
      <c r="HBA4590" s="151"/>
      <c r="HBB4590" s="151"/>
      <c r="HBC4590" s="151"/>
      <c r="HBD4590" s="151"/>
      <c r="HBE4590" s="151"/>
      <c r="HBF4590" s="151"/>
      <c r="HBG4590" s="151"/>
      <c r="HBH4590" s="151"/>
      <c r="HBI4590" s="151"/>
      <c r="HBJ4590" s="151"/>
      <c r="HBK4590" s="151"/>
      <c r="HBL4590" s="151"/>
      <c r="HBM4590" s="151"/>
      <c r="HBN4590" s="151"/>
      <c r="HBO4590" s="151"/>
      <c r="HBP4590" s="151"/>
      <c r="HBQ4590" s="151"/>
      <c r="HBR4590" s="151"/>
      <c r="HBS4590" s="151"/>
      <c r="HBT4590" s="151"/>
      <c r="HBU4590" s="151"/>
      <c r="HBV4590" s="151"/>
      <c r="HBW4590" s="151"/>
      <c r="HBX4590" s="151"/>
      <c r="HBY4590" s="151"/>
      <c r="HBZ4590" s="151"/>
      <c r="HCA4590" s="151"/>
      <c r="HCB4590" s="151"/>
      <c r="HCC4590" s="151"/>
      <c r="HCD4590" s="151"/>
      <c r="HCE4590" s="151"/>
      <c r="HCF4590" s="151"/>
      <c r="HCG4590" s="151"/>
      <c r="HCH4590" s="151"/>
      <c r="HCI4590" s="151"/>
      <c r="HCJ4590" s="151"/>
      <c r="HCK4590" s="151"/>
      <c r="HCL4590" s="151"/>
      <c r="HCM4590" s="151"/>
      <c r="HCN4590" s="151"/>
      <c r="HCO4590" s="151"/>
      <c r="HCP4590" s="151"/>
      <c r="HCQ4590" s="151"/>
      <c r="HCR4590" s="151"/>
      <c r="HCS4590" s="151"/>
      <c r="HCT4590" s="151"/>
      <c r="HCU4590" s="151"/>
      <c r="HCV4590" s="151"/>
      <c r="HCW4590" s="151"/>
      <c r="HCX4590" s="151"/>
      <c r="HCY4590" s="151"/>
      <c r="HCZ4590" s="151"/>
      <c r="HDA4590" s="151"/>
      <c r="HDB4590" s="151"/>
      <c r="HDC4590" s="151"/>
      <c r="HDD4590" s="151"/>
      <c r="HDE4590" s="151"/>
      <c r="HDF4590" s="151"/>
      <c r="HDG4590" s="151"/>
      <c r="HDH4590" s="151"/>
      <c r="HDI4590" s="151"/>
      <c r="HDJ4590" s="151"/>
      <c r="HDK4590" s="151"/>
      <c r="HDL4590" s="151"/>
      <c r="HDM4590" s="151"/>
      <c r="HDN4590" s="151"/>
      <c r="HDO4590" s="151"/>
      <c r="HDP4590" s="151"/>
      <c r="HDQ4590" s="151"/>
      <c r="HDR4590" s="151"/>
      <c r="HDS4590" s="151"/>
      <c r="HDT4590" s="151"/>
      <c r="HDU4590" s="151"/>
      <c r="HDV4590" s="151"/>
      <c r="HDW4590" s="151"/>
      <c r="HDX4590" s="151"/>
      <c r="HDY4590" s="151"/>
      <c r="HDZ4590" s="151"/>
      <c r="HEA4590" s="151"/>
      <c r="HEB4590" s="151"/>
      <c r="HEC4590" s="151"/>
      <c r="HED4590" s="151"/>
      <c r="HEE4590" s="151"/>
      <c r="HEF4590" s="151"/>
      <c r="HEG4590" s="151"/>
      <c r="HEH4590" s="151"/>
      <c r="HEI4590" s="151"/>
      <c r="HEJ4590" s="151"/>
      <c r="HEK4590" s="151"/>
      <c r="HEL4590" s="151"/>
      <c r="HEM4590" s="151"/>
      <c r="HEN4590" s="151"/>
      <c r="HEO4590" s="151"/>
      <c r="HEP4590" s="151"/>
      <c r="HEQ4590" s="151"/>
      <c r="HER4590" s="151"/>
      <c r="HES4590" s="151"/>
      <c r="HET4590" s="151"/>
      <c r="HEU4590" s="151"/>
      <c r="HEV4590" s="151"/>
      <c r="HEW4590" s="151"/>
      <c r="HEX4590" s="151"/>
      <c r="HEY4590" s="151"/>
      <c r="HEZ4590" s="151"/>
      <c r="HFA4590" s="151"/>
      <c r="HFB4590" s="151"/>
      <c r="HFC4590" s="151"/>
      <c r="HFD4590" s="151"/>
      <c r="HFE4590" s="151"/>
      <c r="HFF4590" s="151"/>
      <c r="HFG4590" s="151"/>
      <c r="HFH4590" s="151"/>
      <c r="HFI4590" s="151"/>
      <c r="HFJ4590" s="151"/>
      <c r="HFK4590" s="151"/>
      <c r="HFL4590" s="151"/>
      <c r="HFM4590" s="151"/>
      <c r="HFN4590" s="151"/>
      <c r="HFO4590" s="151"/>
      <c r="HFP4590" s="151"/>
      <c r="HFQ4590" s="151"/>
      <c r="HFR4590" s="151"/>
      <c r="HFS4590" s="151"/>
      <c r="HFT4590" s="151"/>
      <c r="HFU4590" s="151"/>
      <c r="HFV4590" s="151"/>
      <c r="HFW4590" s="151"/>
      <c r="HFX4590" s="151"/>
      <c r="HFY4590" s="151"/>
      <c r="HFZ4590" s="151"/>
      <c r="HGA4590" s="151"/>
      <c r="HGB4590" s="151"/>
      <c r="HGC4590" s="151"/>
      <c r="HGD4590" s="151"/>
      <c r="HGE4590" s="151"/>
      <c r="HGF4590" s="151"/>
      <c r="HGG4590" s="151"/>
      <c r="HGH4590" s="151"/>
      <c r="HGI4590" s="151"/>
      <c r="HGJ4590" s="151"/>
      <c r="HGK4590" s="151"/>
      <c r="HGL4590" s="151"/>
      <c r="HGM4590" s="151"/>
      <c r="HGN4590" s="151"/>
      <c r="HGO4590" s="151"/>
      <c r="HGP4590" s="151"/>
      <c r="HGQ4590" s="151"/>
      <c r="HGR4590" s="151"/>
      <c r="HGS4590" s="151"/>
      <c r="HGT4590" s="151"/>
      <c r="HGU4590" s="151"/>
      <c r="HGV4590" s="151"/>
      <c r="HGW4590" s="151"/>
      <c r="HGX4590" s="151"/>
      <c r="HGY4590" s="151"/>
      <c r="HGZ4590" s="151"/>
      <c r="HHA4590" s="151"/>
      <c r="HHB4590" s="151"/>
      <c r="HHC4590" s="151"/>
      <c r="HHD4590" s="151"/>
      <c r="HHE4590" s="151"/>
      <c r="HHF4590" s="151"/>
      <c r="HHG4590" s="151"/>
      <c r="HHH4590" s="151"/>
      <c r="HHI4590" s="151"/>
      <c r="HHJ4590" s="151"/>
      <c r="HHK4590" s="151"/>
      <c r="HHL4590" s="151"/>
      <c r="HHM4590" s="151"/>
      <c r="HHN4590" s="151"/>
      <c r="HHO4590" s="151"/>
      <c r="HHP4590" s="151"/>
      <c r="HHQ4590" s="151"/>
      <c r="HHR4590" s="151"/>
      <c r="HHS4590" s="151"/>
      <c r="HHT4590" s="151"/>
      <c r="HHU4590" s="151"/>
      <c r="HHV4590" s="151"/>
      <c r="HHW4590" s="151"/>
      <c r="HHX4590" s="151"/>
      <c r="HHY4590" s="151"/>
      <c r="HHZ4590" s="151"/>
      <c r="HIA4590" s="151"/>
      <c r="HIB4590" s="151"/>
      <c r="HIC4590" s="151"/>
      <c r="HID4590" s="151"/>
      <c r="HIE4590" s="151"/>
      <c r="HIF4590" s="151"/>
      <c r="HIG4590" s="151"/>
      <c r="HIH4590" s="151"/>
      <c r="HII4590" s="151"/>
      <c r="HIJ4590" s="151"/>
      <c r="HIK4590" s="151"/>
      <c r="HIL4590" s="151"/>
      <c r="HIM4590" s="151"/>
      <c r="HIN4590" s="151"/>
      <c r="HIO4590" s="151"/>
      <c r="HIP4590" s="151"/>
      <c r="HIQ4590" s="151"/>
      <c r="HIR4590" s="151"/>
      <c r="HIS4590" s="151"/>
      <c r="HIT4590" s="151"/>
      <c r="HIU4590" s="151"/>
      <c r="HIV4590" s="151"/>
      <c r="HIW4590" s="151"/>
      <c r="HIX4590" s="151"/>
      <c r="HIY4590" s="151"/>
      <c r="HIZ4590" s="151"/>
      <c r="HJA4590" s="151"/>
      <c r="HJB4590" s="151"/>
      <c r="HJC4590" s="151"/>
      <c r="HJD4590" s="151"/>
      <c r="HJE4590" s="151"/>
      <c r="HJF4590" s="151"/>
      <c r="HJG4590" s="151"/>
      <c r="HJH4590" s="151"/>
      <c r="HJI4590" s="151"/>
      <c r="HJJ4590" s="151"/>
      <c r="HJK4590" s="151"/>
      <c r="HJL4590" s="151"/>
      <c r="HJM4590" s="151"/>
      <c r="HJN4590" s="151"/>
      <c r="HJO4590" s="151"/>
      <c r="HJP4590" s="151"/>
      <c r="HJQ4590" s="151"/>
      <c r="HJR4590" s="151"/>
      <c r="HJS4590" s="151"/>
      <c r="HJT4590" s="151"/>
      <c r="HJU4590" s="151"/>
      <c r="HJV4590" s="151"/>
      <c r="HJW4590" s="151"/>
      <c r="HJX4590" s="151"/>
      <c r="HJY4590" s="151"/>
      <c r="HJZ4590" s="151"/>
      <c r="HKA4590" s="151"/>
      <c r="HKB4590" s="151"/>
      <c r="HKC4590" s="151"/>
      <c r="HKD4590" s="151"/>
      <c r="HKE4590" s="151"/>
      <c r="HKF4590" s="151"/>
      <c r="HKG4590" s="151"/>
      <c r="HKH4590" s="151"/>
      <c r="HKI4590" s="151"/>
      <c r="HKJ4590" s="151"/>
      <c r="HKK4590" s="151"/>
      <c r="HKL4590" s="151"/>
      <c r="HKM4590" s="151"/>
      <c r="HKN4590" s="151"/>
      <c r="HKO4590" s="151"/>
      <c r="HKP4590" s="151"/>
      <c r="HKQ4590" s="151"/>
      <c r="HKR4590" s="151"/>
      <c r="HKS4590" s="151"/>
      <c r="HKT4590" s="151"/>
      <c r="HKU4590" s="151"/>
      <c r="HKV4590" s="151"/>
      <c r="HKW4590" s="151"/>
      <c r="HKX4590" s="151"/>
      <c r="HKY4590" s="151"/>
      <c r="HKZ4590" s="151"/>
      <c r="HLA4590" s="151"/>
      <c r="HLB4590" s="151"/>
      <c r="HLC4590" s="151"/>
      <c r="HLD4590" s="151"/>
      <c r="HLE4590" s="151"/>
      <c r="HLF4590" s="151"/>
      <c r="HLG4590" s="151"/>
      <c r="HLH4590" s="151"/>
      <c r="HLI4590" s="151"/>
      <c r="HLJ4590" s="151"/>
      <c r="HLK4590" s="151"/>
      <c r="HLL4590" s="151"/>
      <c r="HLM4590" s="151"/>
      <c r="HLN4590" s="151"/>
      <c r="HLO4590" s="151"/>
      <c r="HLP4590" s="151"/>
      <c r="HLQ4590" s="151"/>
      <c r="HLR4590" s="151"/>
      <c r="HLS4590" s="151"/>
      <c r="HLT4590" s="151"/>
      <c r="HLU4590" s="151"/>
      <c r="HLV4590" s="151"/>
      <c r="HLW4590" s="151"/>
      <c r="HLX4590" s="151"/>
      <c r="HLY4590" s="151"/>
      <c r="HLZ4590" s="151"/>
      <c r="HMA4590" s="151"/>
      <c r="HMB4590" s="151"/>
      <c r="HMC4590" s="151"/>
      <c r="HMD4590" s="151"/>
      <c r="HME4590" s="151"/>
      <c r="HMF4590" s="151"/>
      <c r="HMG4590" s="151"/>
      <c r="HMH4590" s="151"/>
      <c r="HMI4590" s="151"/>
      <c r="HMJ4590" s="151"/>
      <c r="HMK4590" s="151"/>
      <c r="HML4590" s="151"/>
      <c r="HMM4590" s="151"/>
      <c r="HMN4590" s="151"/>
      <c r="HMO4590" s="151"/>
      <c r="HMP4590" s="151"/>
      <c r="HMQ4590" s="151"/>
      <c r="HMR4590" s="151"/>
      <c r="HMS4590" s="151"/>
      <c r="HMT4590" s="151"/>
      <c r="HMU4590" s="151"/>
      <c r="HMV4590" s="151"/>
      <c r="HMW4590" s="151"/>
      <c r="HMX4590" s="151"/>
      <c r="HMY4590" s="151"/>
      <c r="HMZ4590" s="151"/>
      <c r="HNA4590" s="151"/>
      <c r="HNB4590" s="151"/>
      <c r="HNC4590" s="151"/>
      <c r="HND4590" s="151"/>
      <c r="HNE4590" s="151"/>
      <c r="HNF4590" s="151"/>
      <c r="HNG4590" s="151"/>
      <c r="HNH4590" s="151"/>
      <c r="HNI4590" s="151"/>
      <c r="HNJ4590" s="151"/>
      <c r="HNK4590" s="151"/>
      <c r="HNL4590" s="151"/>
      <c r="HNM4590" s="151"/>
      <c r="HNN4590" s="151"/>
      <c r="HNO4590" s="151"/>
      <c r="HNP4590" s="151"/>
      <c r="HNQ4590" s="151"/>
      <c r="HNR4590" s="151"/>
      <c r="HNS4590" s="151"/>
      <c r="HNT4590" s="151"/>
      <c r="HNU4590" s="151"/>
      <c r="HNV4590" s="151"/>
      <c r="HNW4590" s="151"/>
      <c r="HNX4590" s="151"/>
      <c r="HNY4590" s="151"/>
      <c r="HNZ4590" s="151"/>
      <c r="HOA4590" s="151"/>
      <c r="HOB4590" s="151"/>
      <c r="HOC4590" s="151"/>
      <c r="HOD4590" s="151"/>
      <c r="HOE4590" s="151"/>
      <c r="HOF4590" s="151"/>
      <c r="HOG4590" s="151"/>
      <c r="HOH4590" s="151"/>
      <c r="HOI4590" s="151"/>
      <c r="HOJ4590" s="151"/>
      <c r="HOK4590" s="151"/>
      <c r="HOL4590" s="151"/>
      <c r="HOM4590" s="151"/>
      <c r="HON4590" s="151"/>
      <c r="HOO4590" s="151"/>
      <c r="HOP4590" s="151"/>
      <c r="HOQ4590" s="151"/>
      <c r="HOR4590" s="151"/>
      <c r="HOS4590" s="151"/>
      <c r="HOT4590" s="151"/>
      <c r="HOU4590" s="151"/>
      <c r="HOV4590" s="151"/>
      <c r="HOW4590" s="151"/>
      <c r="HOX4590" s="151"/>
      <c r="HOY4590" s="151"/>
      <c r="HOZ4590" s="151"/>
      <c r="HPA4590" s="151"/>
      <c r="HPB4590" s="151"/>
      <c r="HPC4590" s="151"/>
      <c r="HPD4590" s="151"/>
      <c r="HPE4590" s="151"/>
      <c r="HPF4590" s="151"/>
      <c r="HPG4590" s="151"/>
      <c r="HPH4590" s="151"/>
      <c r="HPI4590" s="151"/>
      <c r="HPJ4590" s="151"/>
      <c r="HPK4590" s="151"/>
      <c r="HPL4590" s="151"/>
      <c r="HPM4590" s="151"/>
      <c r="HPN4590" s="151"/>
      <c r="HPO4590" s="151"/>
      <c r="HPP4590" s="151"/>
      <c r="HPQ4590" s="151"/>
      <c r="HPR4590" s="151"/>
      <c r="HPS4590" s="151"/>
      <c r="HPT4590" s="151"/>
      <c r="HPU4590" s="151"/>
      <c r="HPV4590" s="151"/>
      <c r="HPW4590" s="151"/>
      <c r="HPX4590" s="151"/>
      <c r="HPY4590" s="151"/>
      <c r="HPZ4590" s="151"/>
      <c r="HQA4590" s="151"/>
      <c r="HQB4590" s="151"/>
      <c r="HQC4590" s="151"/>
      <c r="HQD4590" s="151"/>
      <c r="HQE4590" s="151"/>
      <c r="HQF4590" s="151"/>
      <c r="HQG4590" s="151"/>
      <c r="HQH4590" s="151"/>
      <c r="HQI4590" s="151"/>
      <c r="HQJ4590" s="151"/>
      <c r="HQK4590" s="151"/>
      <c r="HQL4590" s="151"/>
      <c r="HQM4590" s="151"/>
      <c r="HQN4590" s="151"/>
      <c r="HQO4590" s="151"/>
      <c r="HQP4590" s="151"/>
      <c r="HQQ4590" s="151"/>
      <c r="HQR4590" s="151"/>
      <c r="HQS4590" s="151"/>
      <c r="HQT4590" s="151"/>
      <c r="HQU4590" s="151"/>
      <c r="HQV4590" s="151"/>
      <c r="HQW4590" s="151"/>
      <c r="HQX4590" s="151"/>
      <c r="HQY4590" s="151"/>
      <c r="HQZ4590" s="151"/>
      <c r="HRA4590" s="151"/>
      <c r="HRB4590" s="151"/>
      <c r="HRC4590" s="151"/>
      <c r="HRD4590" s="151"/>
      <c r="HRE4590" s="151"/>
      <c r="HRF4590" s="151"/>
      <c r="HRG4590" s="151"/>
      <c r="HRH4590" s="151"/>
      <c r="HRI4590" s="151"/>
      <c r="HRJ4590" s="151"/>
      <c r="HRK4590" s="151"/>
      <c r="HRL4590" s="151"/>
      <c r="HRM4590" s="151"/>
      <c r="HRN4590" s="151"/>
      <c r="HRO4590" s="151"/>
      <c r="HRP4590" s="151"/>
      <c r="HRQ4590" s="151"/>
      <c r="HRR4590" s="151"/>
      <c r="HRS4590" s="151"/>
      <c r="HRT4590" s="151"/>
      <c r="HRU4590" s="151"/>
      <c r="HRV4590" s="151"/>
      <c r="HRW4590" s="151"/>
      <c r="HRX4590" s="151"/>
      <c r="HRY4590" s="151"/>
      <c r="HRZ4590" s="151"/>
      <c r="HSA4590" s="151"/>
      <c r="HSB4590" s="151"/>
      <c r="HSC4590" s="151"/>
      <c r="HSD4590" s="151"/>
      <c r="HSE4590" s="151"/>
      <c r="HSF4590" s="151"/>
      <c r="HSG4590" s="151"/>
      <c r="HSH4590" s="151"/>
      <c r="HSI4590" s="151"/>
      <c r="HSJ4590" s="151"/>
      <c r="HSK4590" s="151"/>
      <c r="HSL4590" s="151"/>
      <c r="HSM4590" s="151"/>
      <c r="HSN4590" s="151"/>
      <c r="HSO4590" s="151"/>
      <c r="HSP4590" s="151"/>
      <c r="HSQ4590" s="151"/>
      <c r="HSR4590" s="151"/>
      <c r="HSS4590" s="151"/>
      <c r="HST4590" s="151"/>
      <c r="HSU4590" s="151"/>
      <c r="HSV4590" s="151"/>
      <c r="HSW4590" s="151"/>
      <c r="HSX4590" s="151"/>
      <c r="HSY4590" s="151"/>
      <c r="HSZ4590" s="151"/>
      <c r="HTA4590" s="151"/>
      <c r="HTB4590" s="151"/>
      <c r="HTC4590" s="151"/>
      <c r="HTD4590" s="151"/>
      <c r="HTE4590" s="151"/>
      <c r="HTF4590" s="151"/>
      <c r="HTG4590" s="151"/>
      <c r="HTH4590" s="151"/>
      <c r="HTI4590" s="151"/>
      <c r="HTJ4590" s="151"/>
      <c r="HTK4590" s="151"/>
      <c r="HTL4590" s="151"/>
      <c r="HTM4590" s="151"/>
      <c r="HTN4590" s="151"/>
      <c r="HTO4590" s="151"/>
      <c r="HTP4590" s="151"/>
      <c r="HTQ4590" s="151"/>
      <c r="HTR4590" s="151"/>
      <c r="HTS4590" s="151"/>
      <c r="HTT4590" s="151"/>
      <c r="HTU4590" s="151"/>
      <c r="HTV4590" s="151"/>
      <c r="HTW4590" s="151"/>
      <c r="HTX4590" s="151"/>
      <c r="HTY4590" s="151"/>
      <c r="HTZ4590" s="151"/>
      <c r="HUA4590" s="151"/>
      <c r="HUB4590" s="151"/>
      <c r="HUC4590" s="151"/>
      <c r="HUD4590" s="151"/>
      <c r="HUE4590" s="151"/>
      <c r="HUF4590" s="151"/>
      <c r="HUG4590" s="151"/>
      <c r="HUH4590" s="151"/>
      <c r="HUI4590" s="151"/>
      <c r="HUJ4590" s="151"/>
      <c r="HUK4590" s="151"/>
      <c r="HUL4590" s="151"/>
      <c r="HUM4590" s="151"/>
      <c r="HUN4590" s="151"/>
      <c r="HUO4590" s="151"/>
      <c r="HUP4590" s="151"/>
      <c r="HUQ4590" s="151"/>
      <c r="HUR4590" s="151"/>
      <c r="HUS4590" s="151"/>
      <c r="HUT4590" s="151"/>
      <c r="HUU4590" s="151"/>
      <c r="HUV4590" s="151"/>
      <c r="HUW4590" s="151"/>
      <c r="HUX4590" s="151"/>
      <c r="HUY4590" s="151"/>
      <c r="HUZ4590" s="151"/>
      <c r="HVA4590" s="151"/>
      <c r="HVB4590" s="151"/>
      <c r="HVC4590" s="151"/>
      <c r="HVD4590" s="151"/>
      <c r="HVE4590" s="151"/>
      <c r="HVF4590" s="151"/>
      <c r="HVG4590" s="151"/>
      <c r="HVH4590" s="151"/>
      <c r="HVI4590" s="151"/>
      <c r="HVJ4590" s="151"/>
      <c r="HVK4590" s="151"/>
      <c r="HVL4590" s="151"/>
      <c r="HVM4590" s="151"/>
      <c r="HVN4590" s="151"/>
      <c r="HVO4590" s="151"/>
      <c r="HVP4590" s="151"/>
      <c r="HVQ4590" s="151"/>
      <c r="HVR4590" s="151"/>
      <c r="HVS4590" s="151"/>
      <c r="HVT4590" s="151"/>
      <c r="HVU4590" s="151"/>
      <c r="HVV4590" s="151"/>
      <c r="HVW4590" s="151"/>
      <c r="HVX4590" s="151"/>
      <c r="HVY4590" s="151"/>
      <c r="HVZ4590" s="151"/>
      <c r="HWA4590" s="151"/>
      <c r="HWB4590" s="151"/>
      <c r="HWC4590" s="151"/>
      <c r="HWD4590" s="151"/>
      <c r="HWE4590" s="151"/>
      <c r="HWF4590" s="151"/>
      <c r="HWG4590" s="151"/>
      <c r="HWH4590" s="151"/>
      <c r="HWI4590" s="151"/>
      <c r="HWJ4590" s="151"/>
      <c r="HWK4590" s="151"/>
      <c r="HWL4590" s="151"/>
      <c r="HWM4590" s="151"/>
      <c r="HWN4590" s="151"/>
      <c r="HWO4590" s="151"/>
      <c r="HWP4590" s="151"/>
      <c r="HWQ4590" s="151"/>
      <c r="HWR4590" s="151"/>
      <c r="HWS4590" s="151"/>
      <c r="HWT4590" s="151"/>
      <c r="HWU4590" s="151"/>
      <c r="HWV4590" s="151"/>
      <c r="HWW4590" s="151"/>
      <c r="HWX4590" s="151"/>
      <c r="HWY4590" s="151"/>
      <c r="HWZ4590" s="151"/>
      <c r="HXA4590" s="151"/>
      <c r="HXB4590" s="151"/>
      <c r="HXC4590" s="151"/>
      <c r="HXD4590" s="151"/>
      <c r="HXE4590" s="151"/>
      <c r="HXF4590" s="151"/>
      <c r="HXG4590" s="151"/>
      <c r="HXH4590" s="151"/>
      <c r="HXI4590" s="151"/>
      <c r="HXJ4590" s="151"/>
      <c r="HXK4590" s="151"/>
      <c r="HXL4590" s="151"/>
      <c r="HXM4590" s="151"/>
      <c r="HXN4590" s="151"/>
      <c r="HXO4590" s="151"/>
      <c r="HXP4590" s="151"/>
      <c r="HXQ4590" s="151"/>
      <c r="HXR4590" s="151"/>
      <c r="HXS4590" s="151"/>
      <c r="HXT4590" s="151"/>
      <c r="HXU4590" s="151"/>
      <c r="HXV4590" s="151"/>
      <c r="HXW4590" s="151"/>
      <c r="HXX4590" s="151"/>
      <c r="HXY4590" s="151"/>
      <c r="HXZ4590" s="151"/>
      <c r="HYA4590" s="151"/>
      <c r="HYB4590" s="151"/>
      <c r="HYC4590" s="151"/>
      <c r="HYD4590" s="151"/>
      <c r="HYE4590" s="151"/>
      <c r="HYF4590" s="151"/>
      <c r="HYG4590" s="151"/>
      <c r="HYH4590" s="151"/>
      <c r="HYI4590" s="151"/>
      <c r="HYJ4590" s="151"/>
      <c r="HYK4590" s="151"/>
      <c r="HYL4590" s="151"/>
      <c r="HYM4590" s="151"/>
      <c r="HYN4590" s="151"/>
      <c r="HYO4590" s="151"/>
      <c r="HYP4590" s="151"/>
      <c r="HYQ4590" s="151"/>
      <c r="HYR4590" s="151"/>
      <c r="HYS4590" s="151"/>
      <c r="HYT4590" s="151"/>
      <c r="HYU4590" s="151"/>
      <c r="HYV4590" s="151"/>
      <c r="HYW4590" s="151"/>
      <c r="HYX4590" s="151"/>
      <c r="HYY4590" s="151"/>
      <c r="HYZ4590" s="151"/>
      <c r="HZA4590" s="151"/>
      <c r="HZB4590" s="151"/>
      <c r="HZC4590" s="151"/>
      <c r="HZD4590" s="151"/>
      <c r="HZE4590" s="151"/>
      <c r="HZF4590" s="151"/>
      <c r="HZG4590" s="151"/>
      <c r="HZH4590" s="151"/>
      <c r="HZI4590" s="151"/>
      <c r="HZJ4590" s="151"/>
      <c r="HZK4590" s="151"/>
      <c r="HZL4590" s="151"/>
      <c r="HZM4590" s="151"/>
      <c r="HZN4590" s="151"/>
      <c r="HZO4590" s="151"/>
      <c r="HZP4590" s="151"/>
      <c r="HZQ4590" s="151"/>
      <c r="HZR4590" s="151"/>
      <c r="HZS4590" s="151"/>
      <c r="HZT4590" s="151"/>
      <c r="HZU4590" s="151"/>
      <c r="HZV4590" s="151"/>
      <c r="HZW4590" s="151"/>
      <c r="HZX4590" s="151"/>
      <c r="HZY4590" s="151"/>
      <c r="HZZ4590" s="151"/>
      <c r="IAA4590" s="151"/>
      <c r="IAB4590" s="151"/>
      <c r="IAC4590" s="151"/>
      <c r="IAD4590" s="151"/>
      <c r="IAE4590" s="151"/>
      <c r="IAF4590" s="151"/>
      <c r="IAG4590" s="151"/>
      <c r="IAH4590" s="151"/>
      <c r="IAI4590" s="151"/>
      <c r="IAJ4590" s="151"/>
      <c r="IAK4590" s="151"/>
      <c r="IAL4590" s="151"/>
      <c r="IAM4590" s="151"/>
      <c r="IAN4590" s="151"/>
      <c r="IAO4590" s="151"/>
      <c r="IAP4590" s="151"/>
      <c r="IAQ4590" s="151"/>
      <c r="IAR4590" s="151"/>
      <c r="IAS4590" s="151"/>
      <c r="IAT4590" s="151"/>
      <c r="IAU4590" s="151"/>
      <c r="IAV4590" s="151"/>
      <c r="IAW4590" s="151"/>
      <c r="IAX4590" s="151"/>
      <c r="IAY4590" s="151"/>
      <c r="IAZ4590" s="151"/>
      <c r="IBA4590" s="151"/>
      <c r="IBB4590" s="151"/>
      <c r="IBC4590" s="151"/>
      <c r="IBD4590" s="151"/>
      <c r="IBE4590" s="151"/>
      <c r="IBF4590" s="151"/>
      <c r="IBG4590" s="151"/>
      <c r="IBH4590" s="151"/>
      <c r="IBI4590" s="151"/>
      <c r="IBJ4590" s="151"/>
      <c r="IBK4590" s="151"/>
      <c r="IBL4590" s="151"/>
      <c r="IBM4590" s="151"/>
      <c r="IBN4590" s="151"/>
      <c r="IBO4590" s="151"/>
      <c r="IBP4590" s="151"/>
      <c r="IBQ4590" s="151"/>
      <c r="IBR4590" s="151"/>
      <c r="IBS4590" s="151"/>
      <c r="IBT4590" s="151"/>
      <c r="IBU4590" s="151"/>
      <c r="IBV4590" s="151"/>
      <c r="IBW4590" s="151"/>
      <c r="IBX4590" s="151"/>
      <c r="IBY4590" s="151"/>
      <c r="IBZ4590" s="151"/>
      <c r="ICA4590" s="151"/>
      <c r="ICB4590" s="151"/>
      <c r="ICC4590" s="151"/>
      <c r="ICD4590" s="151"/>
      <c r="ICE4590" s="151"/>
      <c r="ICF4590" s="151"/>
      <c r="ICG4590" s="151"/>
      <c r="ICH4590" s="151"/>
      <c r="ICI4590" s="151"/>
      <c r="ICJ4590" s="151"/>
      <c r="ICK4590" s="151"/>
      <c r="ICL4590" s="151"/>
      <c r="ICM4590" s="151"/>
      <c r="ICN4590" s="151"/>
      <c r="ICO4590" s="151"/>
      <c r="ICP4590" s="151"/>
      <c r="ICQ4590" s="151"/>
      <c r="ICR4590" s="151"/>
      <c r="ICS4590" s="151"/>
      <c r="ICT4590" s="151"/>
      <c r="ICU4590" s="151"/>
      <c r="ICV4590" s="151"/>
      <c r="ICW4590" s="151"/>
      <c r="ICX4590" s="151"/>
      <c r="ICY4590" s="151"/>
      <c r="ICZ4590" s="151"/>
      <c r="IDA4590" s="151"/>
      <c r="IDB4590" s="151"/>
      <c r="IDC4590" s="151"/>
      <c r="IDD4590" s="151"/>
      <c r="IDE4590" s="151"/>
      <c r="IDF4590" s="151"/>
      <c r="IDG4590" s="151"/>
      <c r="IDH4590" s="151"/>
      <c r="IDI4590" s="151"/>
      <c r="IDJ4590" s="151"/>
      <c r="IDK4590" s="151"/>
      <c r="IDL4590" s="151"/>
      <c r="IDM4590" s="151"/>
      <c r="IDN4590" s="151"/>
      <c r="IDO4590" s="151"/>
      <c r="IDP4590" s="151"/>
      <c r="IDQ4590" s="151"/>
      <c r="IDR4590" s="151"/>
      <c r="IDS4590" s="151"/>
      <c r="IDT4590" s="151"/>
      <c r="IDU4590" s="151"/>
      <c r="IDV4590" s="151"/>
      <c r="IDW4590" s="151"/>
      <c r="IDX4590" s="151"/>
      <c r="IDY4590" s="151"/>
      <c r="IDZ4590" s="151"/>
      <c r="IEA4590" s="151"/>
      <c r="IEB4590" s="151"/>
      <c r="IEC4590" s="151"/>
      <c r="IED4590" s="151"/>
      <c r="IEE4590" s="151"/>
      <c r="IEF4590" s="151"/>
      <c r="IEG4590" s="151"/>
      <c r="IEH4590" s="151"/>
      <c r="IEI4590" s="151"/>
      <c r="IEJ4590" s="151"/>
      <c r="IEK4590" s="151"/>
      <c r="IEL4590" s="151"/>
      <c r="IEM4590" s="151"/>
      <c r="IEN4590" s="151"/>
      <c r="IEO4590" s="151"/>
      <c r="IEP4590" s="151"/>
      <c r="IEQ4590" s="151"/>
      <c r="IER4590" s="151"/>
      <c r="IES4590" s="151"/>
      <c r="IET4590" s="151"/>
      <c r="IEU4590" s="151"/>
      <c r="IEV4590" s="151"/>
      <c r="IEW4590" s="151"/>
      <c r="IEX4590" s="151"/>
      <c r="IEY4590" s="151"/>
      <c r="IEZ4590" s="151"/>
      <c r="IFA4590" s="151"/>
      <c r="IFB4590" s="151"/>
      <c r="IFC4590" s="151"/>
      <c r="IFD4590" s="151"/>
      <c r="IFE4590" s="151"/>
      <c r="IFF4590" s="151"/>
      <c r="IFG4590" s="151"/>
      <c r="IFH4590" s="151"/>
      <c r="IFI4590" s="151"/>
      <c r="IFJ4590" s="151"/>
      <c r="IFK4590" s="151"/>
      <c r="IFL4590" s="151"/>
      <c r="IFM4590" s="151"/>
      <c r="IFN4590" s="151"/>
      <c r="IFO4590" s="151"/>
      <c r="IFP4590" s="151"/>
      <c r="IFQ4590" s="151"/>
      <c r="IFR4590" s="151"/>
      <c r="IFS4590" s="151"/>
      <c r="IFT4590" s="151"/>
      <c r="IFU4590" s="151"/>
      <c r="IFV4590" s="151"/>
      <c r="IFW4590" s="151"/>
      <c r="IFX4590" s="151"/>
      <c r="IFY4590" s="151"/>
      <c r="IFZ4590" s="151"/>
      <c r="IGA4590" s="151"/>
      <c r="IGB4590" s="151"/>
      <c r="IGC4590" s="151"/>
      <c r="IGD4590" s="151"/>
      <c r="IGE4590" s="151"/>
      <c r="IGF4590" s="151"/>
      <c r="IGG4590" s="151"/>
      <c r="IGH4590" s="151"/>
      <c r="IGI4590" s="151"/>
      <c r="IGJ4590" s="151"/>
      <c r="IGK4590" s="151"/>
      <c r="IGL4590" s="151"/>
      <c r="IGM4590" s="151"/>
      <c r="IGN4590" s="151"/>
      <c r="IGO4590" s="151"/>
      <c r="IGP4590" s="151"/>
      <c r="IGQ4590" s="151"/>
      <c r="IGR4590" s="151"/>
      <c r="IGS4590" s="151"/>
      <c r="IGT4590" s="151"/>
      <c r="IGU4590" s="151"/>
      <c r="IGV4590" s="151"/>
      <c r="IGW4590" s="151"/>
      <c r="IGX4590" s="151"/>
      <c r="IGY4590" s="151"/>
      <c r="IGZ4590" s="151"/>
      <c r="IHA4590" s="151"/>
      <c r="IHB4590" s="151"/>
      <c r="IHC4590" s="151"/>
      <c r="IHD4590" s="151"/>
      <c r="IHE4590" s="151"/>
      <c r="IHF4590" s="151"/>
      <c r="IHG4590" s="151"/>
      <c r="IHH4590" s="151"/>
      <c r="IHI4590" s="151"/>
      <c r="IHJ4590" s="151"/>
      <c r="IHK4590" s="151"/>
      <c r="IHL4590" s="151"/>
      <c r="IHM4590" s="151"/>
      <c r="IHN4590" s="151"/>
      <c r="IHO4590" s="151"/>
      <c r="IHP4590" s="151"/>
      <c r="IHQ4590" s="151"/>
      <c r="IHR4590" s="151"/>
      <c r="IHS4590" s="151"/>
      <c r="IHT4590" s="151"/>
      <c r="IHU4590" s="151"/>
      <c r="IHV4590" s="151"/>
      <c r="IHW4590" s="151"/>
      <c r="IHX4590" s="151"/>
      <c r="IHY4590" s="151"/>
      <c r="IHZ4590" s="151"/>
      <c r="IIA4590" s="151"/>
      <c r="IIB4590" s="151"/>
      <c r="IIC4590" s="151"/>
      <c r="IID4590" s="151"/>
      <c r="IIE4590" s="151"/>
      <c r="IIF4590" s="151"/>
      <c r="IIG4590" s="151"/>
      <c r="IIH4590" s="151"/>
      <c r="III4590" s="151"/>
      <c r="IIJ4590" s="151"/>
      <c r="IIK4590" s="151"/>
      <c r="IIL4590" s="151"/>
      <c r="IIM4590" s="151"/>
      <c r="IIN4590" s="151"/>
      <c r="IIO4590" s="151"/>
      <c r="IIP4590" s="151"/>
      <c r="IIQ4590" s="151"/>
      <c r="IIR4590" s="151"/>
      <c r="IIS4590" s="151"/>
      <c r="IIT4590" s="151"/>
      <c r="IIU4590" s="151"/>
      <c r="IIV4590" s="151"/>
      <c r="IIW4590" s="151"/>
      <c r="IIX4590" s="151"/>
      <c r="IIY4590" s="151"/>
      <c r="IIZ4590" s="151"/>
      <c r="IJA4590" s="151"/>
      <c r="IJB4590" s="151"/>
      <c r="IJC4590" s="151"/>
      <c r="IJD4590" s="151"/>
      <c r="IJE4590" s="151"/>
      <c r="IJF4590" s="151"/>
      <c r="IJG4590" s="151"/>
      <c r="IJH4590" s="151"/>
      <c r="IJI4590" s="151"/>
      <c r="IJJ4590" s="151"/>
      <c r="IJK4590" s="151"/>
      <c r="IJL4590" s="151"/>
      <c r="IJM4590" s="151"/>
      <c r="IJN4590" s="151"/>
      <c r="IJO4590" s="151"/>
      <c r="IJP4590" s="151"/>
      <c r="IJQ4590" s="151"/>
      <c r="IJR4590" s="151"/>
      <c r="IJS4590" s="151"/>
      <c r="IJT4590" s="151"/>
      <c r="IJU4590" s="151"/>
      <c r="IJV4590" s="151"/>
      <c r="IJW4590" s="151"/>
      <c r="IJX4590" s="151"/>
      <c r="IJY4590" s="151"/>
      <c r="IJZ4590" s="151"/>
      <c r="IKA4590" s="151"/>
      <c r="IKB4590" s="151"/>
      <c r="IKC4590" s="151"/>
      <c r="IKD4590" s="151"/>
      <c r="IKE4590" s="151"/>
      <c r="IKF4590" s="151"/>
      <c r="IKG4590" s="151"/>
      <c r="IKH4590" s="151"/>
      <c r="IKI4590" s="151"/>
      <c r="IKJ4590" s="151"/>
      <c r="IKK4590" s="151"/>
      <c r="IKL4590" s="151"/>
      <c r="IKM4590" s="151"/>
      <c r="IKN4590" s="151"/>
      <c r="IKO4590" s="151"/>
      <c r="IKP4590" s="151"/>
      <c r="IKQ4590" s="151"/>
      <c r="IKR4590" s="151"/>
      <c r="IKS4590" s="151"/>
      <c r="IKT4590" s="151"/>
      <c r="IKU4590" s="151"/>
      <c r="IKV4590" s="151"/>
      <c r="IKW4590" s="151"/>
      <c r="IKX4590" s="151"/>
      <c r="IKY4590" s="151"/>
      <c r="IKZ4590" s="151"/>
      <c r="ILA4590" s="151"/>
      <c r="ILB4590" s="151"/>
      <c r="ILC4590" s="151"/>
      <c r="ILD4590" s="151"/>
      <c r="ILE4590" s="151"/>
      <c r="ILF4590" s="151"/>
      <c r="ILG4590" s="151"/>
      <c r="ILH4590" s="151"/>
      <c r="ILI4590" s="151"/>
      <c r="ILJ4590" s="151"/>
      <c r="ILK4590" s="151"/>
      <c r="ILL4590" s="151"/>
      <c r="ILM4590" s="151"/>
      <c r="ILN4590" s="151"/>
      <c r="ILO4590" s="151"/>
      <c r="ILP4590" s="151"/>
      <c r="ILQ4590" s="151"/>
      <c r="ILR4590" s="151"/>
      <c r="ILS4590" s="151"/>
      <c r="ILT4590" s="151"/>
      <c r="ILU4590" s="151"/>
      <c r="ILV4590" s="151"/>
      <c r="ILW4590" s="151"/>
      <c r="ILX4590" s="151"/>
      <c r="ILY4590" s="151"/>
      <c r="ILZ4590" s="151"/>
      <c r="IMA4590" s="151"/>
      <c r="IMB4590" s="151"/>
      <c r="IMC4590" s="151"/>
      <c r="IMD4590" s="151"/>
      <c r="IME4590" s="151"/>
      <c r="IMF4590" s="151"/>
      <c r="IMG4590" s="151"/>
      <c r="IMH4590" s="151"/>
      <c r="IMI4590" s="151"/>
      <c r="IMJ4590" s="151"/>
      <c r="IMK4590" s="151"/>
      <c r="IML4590" s="151"/>
      <c r="IMM4590" s="151"/>
      <c r="IMN4590" s="151"/>
      <c r="IMO4590" s="151"/>
      <c r="IMP4590" s="151"/>
      <c r="IMQ4590" s="151"/>
      <c r="IMR4590" s="151"/>
      <c r="IMS4590" s="151"/>
      <c r="IMT4590" s="151"/>
      <c r="IMU4590" s="151"/>
      <c r="IMV4590" s="151"/>
      <c r="IMW4590" s="151"/>
      <c r="IMX4590" s="151"/>
      <c r="IMY4590" s="151"/>
      <c r="IMZ4590" s="151"/>
      <c r="INA4590" s="151"/>
      <c r="INB4590" s="151"/>
      <c r="INC4590" s="151"/>
      <c r="IND4590" s="151"/>
      <c r="INE4590" s="151"/>
      <c r="INF4590" s="151"/>
      <c r="ING4590" s="151"/>
      <c r="INH4590" s="151"/>
      <c r="INI4590" s="151"/>
      <c r="INJ4590" s="151"/>
      <c r="INK4590" s="151"/>
      <c r="INL4590" s="151"/>
      <c r="INM4590" s="151"/>
      <c r="INN4590" s="151"/>
      <c r="INO4590" s="151"/>
      <c r="INP4590" s="151"/>
      <c r="INQ4590" s="151"/>
      <c r="INR4590" s="151"/>
      <c r="INS4590" s="151"/>
      <c r="INT4590" s="151"/>
      <c r="INU4590" s="151"/>
      <c r="INV4590" s="151"/>
      <c r="INW4590" s="151"/>
      <c r="INX4590" s="151"/>
      <c r="INY4590" s="151"/>
      <c r="INZ4590" s="151"/>
      <c r="IOA4590" s="151"/>
      <c r="IOB4590" s="151"/>
      <c r="IOC4590" s="151"/>
      <c r="IOD4590" s="151"/>
      <c r="IOE4590" s="151"/>
      <c r="IOF4590" s="151"/>
      <c r="IOG4590" s="151"/>
      <c r="IOH4590" s="151"/>
      <c r="IOI4590" s="151"/>
      <c r="IOJ4590" s="151"/>
      <c r="IOK4590" s="151"/>
      <c r="IOL4590" s="151"/>
      <c r="IOM4590" s="151"/>
      <c r="ION4590" s="151"/>
      <c r="IOO4590" s="151"/>
      <c r="IOP4590" s="151"/>
      <c r="IOQ4590" s="151"/>
      <c r="IOR4590" s="151"/>
      <c r="IOS4590" s="151"/>
      <c r="IOT4590" s="151"/>
      <c r="IOU4590" s="151"/>
      <c r="IOV4590" s="151"/>
      <c r="IOW4590" s="151"/>
      <c r="IOX4590" s="151"/>
      <c r="IOY4590" s="151"/>
      <c r="IOZ4590" s="151"/>
      <c r="IPA4590" s="151"/>
      <c r="IPB4590" s="151"/>
      <c r="IPC4590" s="151"/>
      <c r="IPD4590" s="151"/>
      <c r="IPE4590" s="151"/>
      <c r="IPF4590" s="151"/>
      <c r="IPG4590" s="151"/>
      <c r="IPH4590" s="151"/>
      <c r="IPI4590" s="151"/>
      <c r="IPJ4590" s="151"/>
      <c r="IPK4590" s="151"/>
      <c r="IPL4590" s="151"/>
      <c r="IPM4590" s="151"/>
      <c r="IPN4590" s="151"/>
      <c r="IPO4590" s="151"/>
      <c r="IPP4590" s="151"/>
      <c r="IPQ4590" s="151"/>
      <c r="IPR4590" s="151"/>
      <c r="IPS4590" s="151"/>
      <c r="IPT4590" s="151"/>
      <c r="IPU4590" s="151"/>
      <c r="IPV4590" s="151"/>
      <c r="IPW4590" s="151"/>
      <c r="IPX4590" s="151"/>
      <c r="IPY4590" s="151"/>
      <c r="IPZ4590" s="151"/>
      <c r="IQA4590" s="151"/>
      <c r="IQB4590" s="151"/>
      <c r="IQC4590" s="151"/>
      <c r="IQD4590" s="151"/>
      <c r="IQE4590" s="151"/>
      <c r="IQF4590" s="151"/>
      <c r="IQG4590" s="151"/>
      <c r="IQH4590" s="151"/>
      <c r="IQI4590" s="151"/>
      <c r="IQJ4590" s="151"/>
      <c r="IQK4590" s="151"/>
      <c r="IQL4590" s="151"/>
      <c r="IQM4590" s="151"/>
      <c r="IQN4590" s="151"/>
      <c r="IQO4590" s="151"/>
      <c r="IQP4590" s="151"/>
      <c r="IQQ4590" s="151"/>
      <c r="IQR4590" s="151"/>
      <c r="IQS4590" s="151"/>
      <c r="IQT4590" s="151"/>
      <c r="IQU4590" s="151"/>
      <c r="IQV4590" s="151"/>
      <c r="IQW4590" s="151"/>
      <c r="IQX4590" s="151"/>
      <c r="IQY4590" s="151"/>
      <c r="IQZ4590" s="151"/>
      <c r="IRA4590" s="151"/>
      <c r="IRB4590" s="151"/>
      <c r="IRC4590" s="151"/>
      <c r="IRD4590" s="151"/>
      <c r="IRE4590" s="151"/>
      <c r="IRF4590" s="151"/>
      <c r="IRG4590" s="151"/>
      <c r="IRH4590" s="151"/>
      <c r="IRI4590" s="151"/>
      <c r="IRJ4590" s="151"/>
      <c r="IRK4590" s="151"/>
      <c r="IRL4590" s="151"/>
      <c r="IRM4590" s="151"/>
      <c r="IRN4590" s="151"/>
      <c r="IRO4590" s="151"/>
      <c r="IRP4590" s="151"/>
      <c r="IRQ4590" s="151"/>
      <c r="IRR4590" s="151"/>
      <c r="IRS4590" s="151"/>
      <c r="IRT4590" s="151"/>
      <c r="IRU4590" s="151"/>
      <c r="IRV4590" s="151"/>
      <c r="IRW4590" s="151"/>
      <c r="IRX4590" s="151"/>
      <c r="IRY4590" s="151"/>
      <c r="IRZ4590" s="151"/>
      <c r="ISA4590" s="151"/>
      <c r="ISB4590" s="151"/>
      <c r="ISC4590" s="151"/>
      <c r="ISD4590" s="151"/>
      <c r="ISE4590" s="151"/>
      <c r="ISF4590" s="151"/>
      <c r="ISG4590" s="151"/>
      <c r="ISH4590" s="151"/>
      <c r="ISI4590" s="151"/>
      <c r="ISJ4590" s="151"/>
      <c r="ISK4590" s="151"/>
      <c r="ISL4590" s="151"/>
      <c r="ISM4590" s="151"/>
      <c r="ISN4590" s="151"/>
      <c r="ISO4590" s="151"/>
      <c r="ISP4590" s="151"/>
      <c r="ISQ4590" s="151"/>
      <c r="ISR4590" s="151"/>
      <c r="ISS4590" s="151"/>
      <c r="IST4590" s="151"/>
      <c r="ISU4590" s="151"/>
      <c r="ISV4590" s="151"/>
      <c r="ISW4590" s="151"/>
      <c r="ISX4590" s="151"/>
      <c r="ISY4590" s="151"/>
      <c r="ISZ4590" s="151"/>
      <c r="ITA4590" s="151"/>
      <c r="ITB4590" s="151"/>
      <c r="ITC4590" s="151"/>
      <c r="ITD4590" s="151"/>
      <c r="ITE4590" s="151"/>
      <c r="ITF4590" s="151"/>
      <c r="ITG4590" s="151"/>
      <c r="ITH4590" s="151"/>
      <c r="ITI4590" s="151"/>
      <c r="ITJ4590" s="151"/>
      <c r="ITK4590" s="151"/>
      <c r="ITL4590" s="151"/>
      <c r="ITM4590" s="151"/>
      <c r="ITN4590" s="151"/>
      <c r="ITO4590" s="151"/>
      <c r="ITP4590" s="151"/>
      <c r="ITQ4590" s="151"/>
      <c r="ITR4590" s="151"/>
      <c r="ITS4590" s="151"/>
      <c r="ITT4590" s="151"/>
      <c r="ITU4590" s="151"/>
      <c r="ITV4590" s="151"/>
      <c r="ITW4590" s="151"/>
      <c r="ITX4590" s="151"/>
      <c r="ITY4590" s="151"/>
      <c r="ITZ4590" s="151"/>
      <c r="IUA4590" s="151"/>
      <c r="IUB4590" s="151"/>
      <c r="IUC4590" s="151"/>
      <c r="IUD4590" s="151"/>
      <c r="IUE4590" s="151"/>
      <c r="IUF4590" s="151"/>
      <c r="IUG4590" s="151"/>
      <c r="IUH4590" s="151"/>
      <c r="IUI4590" s="151"/>
      <c r="IUJ4590" s="151"/>
      <c r="IUK4590" s="151"/>
      <c r="IUL4590" s="151"/>
      <c r="IUM4590" s="151"/>
      <c r="IUN4590" s="151"/>
      <c r="IUO4590" s="151"/>
      <c r="IUP4590" s="151"/>
      <c r="IUQ4590" s="151"/>
      <c r="IUR4590" s="151"/>
      <c r="IUS4590" s="151"/>
      <c r="IUT4590" s="151"/>
      <c r="IUU4590" s="151"/>
      <c r="IUV4590" s="151"/>
      <c r="IUW4590" s="151"/>
      <c r="IUX4590" s="151"/>
      <c r="IUY4590" s="151"/>
      <c r="IUZ4590" s="151"/>
      <c r="IVA4590" s="151"/>
      <c r="IVB4590" s="151"/>
      <c r="IVC4590" s="151"/>
      <c r="IVD4590" s="151"/>
      <c r="IVE4590" s="151"/>
      <c r="IVF4590" s="151"/>
      <c r="IVG4590" s="151"/>
      <c r="IVH4590" s="151"/>
      <c r="IVI4590" s="151"/>
      <c r="IVJ4590" s="151"/>
      <c r="IVK4590" s="151"/>
      <c r="IVL4590" s="151"/>
      <c r="IVM4590" s="151"/>
      <c r="IVN4590" s="151"/>
      <c r="IVO4590" s="151"/>
      <c r="IVP4590" s="151"/>
      <c r="IVQ4590" s="151"/>
      <c r="IVR4590" s="151"/>
      <c r="IVS4590" s="151"/>
      <c r="IVT4590" s="151"/>
      <c r="IVU4590" s="151"/>
      <c r="IVV4590" s="151"/>
      <c r="IVW4590" s="151"/>
      <c r="IVX4590" s="151"/>
      <c r="IVY4590" s="151"/>
      <c r="IVZ4590" s="151"/>
      <c r="IWA4590" s="151"/>
      <c r="IWB4590" s="151"/>
      <c r="IWC4590" s="151"/>
      <c r="IWD4590" s="151"/>
      <c r="IWE4590" s="151"/>
      <c r="IWF4590" s="151"/>
      <c r="IWG4590" s="151"/>
      <c r="IWH4590" s="151"/>
      <c r="IWI4590" s="151"/>
      <c r="IWJ4590" s="151"/>
      <c r="IWK4590" s="151"/>
      <c r="IWL4590" s="151"/>
      <c r="IWM4590" s="151"/>
      <c r="IWN4590" s="151"/>
      <c r="IWO4590" s="151"/>
      <c r="IWP4590" s="151"/>
      <c r="IWQ4590" s="151"/>
      <c r="IWR4590" s="151"/>
      <c r="IWS4590" s="151"/>
      <c r="IWT4590" s="151"/>
      <c r="IWU4590" s="151"/>
      <c r="IWV4590" s="151"/>
      <c r="IWW4590" s="151"/>
      <c r="IWX4590" s="151"/>
      <c r="IWY4590" s="151"/>
      <c r="IWZ4590" s="151"/>
      <c r="IXA4590" s="151"/>
      <c r="IXB4590" s="151"/>
      <c r="IXC4590" s="151"/>
      <c r="IXD4590" s="151"/>
      <c r="IXE4590" s="151"/>
      <c r="IXF4590" s="151"/>
      <c r="IXG4590" s="151"/>
      <c r="IXH4590" s="151"/>
      <c r="IXI4590" s="151"/>
      <c r="IXJ4590" s="151"/>
      <c r="IXK4590" s="151"/>
      <c r="IXL4590" s="151"/>
      <c r="IXM4590" s="151"/>
      <c r="IXN4590" s="151"/>
      <c r="IXO4590" s="151"/>
      <c r="IXP4590" s="151"/>
      <c r="IXQ4590" s="151"/>
      <c r="IXR4590" s="151"/>
      <c r="IXS4590" s="151"/>
      <c r="IXT4590" s="151"/>
      <c r="IXU4590" s="151"/>
      <c r="IXV4590" s="151"/>
      <c r="IXW4590" s="151"/>
      <c r="IXX4590" s="151"/>
      <c r="IXY4590" s="151"/>
      <c r="IXZ4590" s="151"/>
      <c r="IYA4590" s="151"/>
      <c r="IYB4590" s="151"/>
      <c r="IYC4590" s="151"/>
      <c r="IYD4590" s="151"/>
      <c r="IYE4590" s="151"/>
      <c r="IYF4590" s="151"/>
      <c r="IYG4590" s="151"/>
      <c r="IYH4590" s="151"/>
      <c r="IYI4590" s="151"/>
      <c r="IYJ4590" s="151"/>
      <c r="IYK4590" s="151"/>
      <c r="IYL4590" s="151"/>
      <c r="IYM4590" s="151"/>
      <c r="IYN4590" s="151"/>
      <c r="IYO4590" s="151"/>
      <c r="IYP4590" s="151"/>
      <c r="IYQ4590" s="151"/>
      <c r="IYR4590" s="151"/>
      <c r="IYS4590" s="151"/>
      <c r="IYT4590" s="151"/>
      <c r="IYU4590" s="151"/>
      <c r="IYV4590" s="151"/>
      <c r="IYW4590" s="151"/>
      <c r="IYX4590" s="151"/>
      <c r="IYY4590" s="151"/>
      <c r="IYZ4590" s="151"/>
      <c r="IZA4590" s="151"/>
      <c r="IZB4590" s="151"/>
      <c r="IZC4590" s="151"/>
      <c r="IZD4590" s="151"/>
      <c r="IZE4590" s="151"/>
      <c r="IZF4590" s="151"/>
      <c r="IZG4590" s="151"/>
      <c r="IZH4590" s="151"/>
      <c r="IZI4590" s="151"/>
      <c r="IZJ4590" s="151"/>
      <c r="IZK4590" s="151"/>
      <c r="IZL4590" s="151"/>
      <c r="IZM4590" s="151"/>
      <c r="IZN4590" s="151"/>
      <c r="IZO4590" s="151"/>
      <c r="IZP4590" s="151"/>
      <c r="IZQ4590" s="151"/>
      <c r="IZR4590" s="151"/>
      <c r="IZS4590" s="151"/>
      <c r="IZT4590" s="151"/>
      <c r="IZU4590" s="151"/>
      <c r="IZV4590" s="151"/>
      <c r="IZW4590" s="151"/>
      <c r="IZX4590" s="151"/>
      <c r="IZY4590" s="151"/>
      <c r="IZZ4590" s="151"/>
      <c r="JAA4590" s="151"/>
      <c r="JAB4590" s="151"/>
      <c r="JAC4590" s="151"/>
      <c r="JAD4590" s="151"/>
      <c r="JAE4590" s="151"/>
      <c r="JAF4590" s="151"/>
      <c r="JAG4590" s="151"/>
      <c r="JAH4590" s="151"/>
      <c r="JAI4590" s="151"/>
      <c r="JAJ4590" s="151"/>
      <c r="JAK4590" s="151"/>
      <c r="JAL4590" s="151"/>
      <c r="JAM4590" s="151"/>
      <c r="JAN4590" s="151"/>
      <c r="JAO4590" s="151"/>
      <c r="JAP4590" s="151"/>
      <c r="JAQ4590" s="151"/>
      <c r="JAR4590" s="151"/>
      <c r="JAS4590" s="151"/>
      <c r="JAT4590" s="151"/>
      <c r="JAU4590" s="151"/>
      <c r="JAV4590" s="151"/>
      <c r="JAW4590" s="151"/>
      <c r="JAX4590" s="151"/>
      <c r="JAY4590" s="151"/>
      <c r="JAZ4590" s="151"/>
      <c r="JBA4590" s="151"/>
      <c r="JBB4590" s="151"/>
      <c r="JBC4590" s="151"/>
      <c r="JBD4590" s="151"/>
      <c r="JBE4590" s="151"/>
      <c r="JBF4590" s="151"/>
      <c r="JBG4590" s="151"/>
      <c r="JBH4590" s="151"/>
      <c r="JBI4590" s="151"/>
      <c r="JBJ4590" s="151"/>
      <c r="JBK4590" s="151"/>
      <c r="JBL4590" s="151"/>
      <c r="JBM4590" s="151"/>
      <c r="JBN4590" s="151"/>
      <c r="JBO4590" s="151"/>
      <c r="JBP4590" s="151"/>
      <c r="JBQ4590" s="151"/>
      <c r="JBR4590" s="151"/>
      <c r="JBS4590" s="151"/>
      <c r="JBT4590" s="151"/>
      <c r="JBU4590" s="151"/>
      <c r="JBV4590" s="151"/>
      <c r="JBW4590" s="151"/>
      <c r="JBX4590" s="151"/>
      <c r="JBY4590" s="151"/>
      <c r="JBZ4590" s="151"/>
      <c r="JCA4590" s="151"/>
      <c r="JCB4590" s="151"/>
      <c r="JCC4590" s="151"/>
      <c r="JCD4590" s="151"/>
      <c r="JCE4590" s="151"/>
      <c r="JCF4590" s="151"/>
      <c r="JCG4590" s="151"/>
      <c r="JCH4590" s="151"/>
      <c r="JCI4590" s="151"/>
      <c r="JCJ4590" s="151"/>
      <c r="JCK4590" s="151"/>
      <c r="JCL4590" s="151"/>
      <c r="JCM4590" s="151"/>
      <c r="JCN4590" s="151"/>
      <c r="JCO4590" s="151"/>
      <c r="JCP4590" s="151"/>
      <c r="JCQ4590" s="151"/>
      <c r="JCR4590" s="151"/>
      <c r="JCS4590" s="151"/>
      <c r="JCT4590" s="151"/>
      <c r="JCU4590" s="151"/>
      <c r="JCV4590" s="151"/>
      <c r="JCW4590" s="151"/>
      <c r="JCX4590" s="151"/>
      <c r="JCY4590" s="151"/>
      <c r="JCZ4590" s="151"/>
      <c r="JDA4590" s="151"/>
      <c r="JDB4590" s="151"/>
      <c r="JDC4590" s="151"/>
      <c r="JDD4590" s="151"/>
      <c r="JDE4590" s="151"/>
      <c r="JDF4590" s="151"/>
      <c r="JDG4590" s="151"/>
      <c r="JDH4590" s="151"/>
      <c r="JDI4590" s="151"/>
      <c r="JDJ4590" s="151"/>
      <c r="JDK4590" s="151"/>
      <c r="JDL4590" s="151"/>
      <c r="JDM4590" s="151"/>
      <c r="JDN4590" s="151"/>
      <c r="JDO4590" s="151"/>
      <c r="JDP4590" s="151"/>
      <c r="JDQ4590" s="151"/>
      <c r="JDR4590" s="151"/>
      <c r="JDS4590" s="151"/>
      <c r="JDT4590" s="151"/>
      <c r="JDU4590" s="151"/>
      <c r="JDV4590" s="151"/>
      <c r="JDW4590" s="151"/>
      <c r="JDX4590" s="151"/>
      <c r="JDY4590" s="151"/>
      <c r="JDZ4590" s="151"/>
      <c r="JEA4590" s="151"/>
      <c r="JEB4590" s="151"/>
      <c r="JEC4590" s="151"/>
      <c r="JED4590" s="151"/>
      <c r="JEE4590" s="151"/>
      <c r="JEF4590" s="151"/>
      <c r="JEG4590" s="151"/>
      <c r="JEH4590" s="151"/>
      <c r="JEI4590" s="151"/>
      <c r="JEJ4590" s="151"/>
      <c r="JEK4590" s="151"/>
      <c r="JEL4590" s="151"/>
      <c r="JEM4590" s="151"/>
      <c r="JEN4590" s="151"/>
      <c r="JEO4590" s="151"/>
      <c r="JEP4590" s="151"/>
      <c r="JEQ4590" s="151"/>
      <c r="JER4590" s="151"/>
      <c r="JES4590" s="151"/>
      <c r="JET4590" s="151"/>
      <c r="JEU4590" s="151"/>
      <c r="JEV4590" s="151"/>
      <c r="JEW4590" s="151"/>
      <c r="JEX4590" s="151"/>
      <c r="JEY4590" s="151"/>
      <c r="JEZ4590" s="151"/>
      <c r="JFA4590" s="151"/>
      <c r="JFB4590" s="151"/>
      <c r="JFC4590" s="151"/>
      <c r="JFD4590" s="151"/>
      <c r="JFE4590" s="151"/>
      <c r="JFF4590" s="151"/>
      <c r="JFG4590" s="151"/>
      <c r="JFH4590" s="151"/>
      <c r="JFI4590" s="151"/>
      <c r="JFJ4590" s="151"/>
      <c r="JFK4590" s="151"/>
      <c r="JFL4590" s="151"/>
      <c r="JFM4590" s="151"/>
      <c r="JFN4590" s="151"/>
      <c r="JFO4590" s="151"/>
      <c r="JFP4590" s="151"/>
      <c r="JFQ4590" s="151"/>
      <c r="JFR4590" s="151"/>
      <c r="JFS4590" s="151"/>
      <c r="JFT4590" s="151"/>
      <c r="JFU4590" s="151"/>
      <c r="JFV4590" s="151"/>
      <c r="JFW4590" s="151"/>
      <c r="JFX4590" s="151"/>
      <c r="JFY4590" s="151"/>
      <c r="JFZ4590" s="151"/>
      <c r="JGA4590" s="151"/>
      <c r="JGB4590" s="151"/>
      <c r="JGC4590" s="151"/>
      <c r="JGD4590" s="151"/>
      <c r="JGE4590" s="151"/>
      <c r="JGF4590" s="151"/>
      <c r="JGG4590" s="151"/>
      <c r="JGH4590" s="151"/>
      <c r="JGI4590" s="151"/>
      <c r="JGJ4590" s="151"/>
      <c r="JGK4590" s="151"/>
      <c r="JGL4590" s="151"/>
      <c r="JGM4590" s="151"/>
      <c r="JGN4590" s="151"/>
      <c r="JGO4590" s="151"/>
      <c r="JGP4590" s="151"/>
      <c r="JGQ4590" s="151"/>
      <c r="JGR4590" s="151"/>
      <c r="JGS4590" s="151"/>
      <c r="JGT4590" s="151"/>
      <c r="JGU4590" s="151"/>
      <c r="JGV4590" s="151"/>
      <c r="JGW4590" s="151"/>
      <c r="JGX4590" s="151"/>
      <c r="JGY4590" s="151"/>
      <c r="JGZ4590" s="151"/>
      <c r="JHA4590" s="151"/>
      <c r="JHB4590" s="151"/>
      <c r="JHC4590" s="151"/>
      <c r="JHD4590" s="151"/>
      <c r="JHE4590" s="151"/>
      <c r="JHF4590" s="151"/>
      <c r="JHG4590" s="151"/>
      <c r="JHH4590" s="151"/>
      <c r="JHI4590" s="151"/>
      <c r="JHJ4590" s="151"/>
      <c r="JHK4590" s="151"/>
      <c r="JHL4590" s="151"/>
      <c r="JHM4590" s="151"/>
      <c r="JHN4590" s="151"/>
      <c r="JHO4590" s="151"/>
      <c r="JHP4590" s="151"/>
      <c r="JHQ4590" s="151"/>
      <c r="JHR4590" s="151"/>
      <c r="JHS4590" s="151"/>
      <c r="JHT4590" s="151"/>
      <c r="JHU4590" s="151"/>
      <c r="JHV4590" s="151"/>
      <c r="JHW4590" s="151"/>
      <c r="JHX4590" s="151"/>
      <c r="JHY4590" s="151"/>
      <c r="JHZ4590" s="151"/>
      <c r="JIA4590" s="151"/>
      <c r="JIB4590" s="151"/>
      <c r="JIC4590" s="151"/>
      <c r="JID4590" s="151"/>
      <c r="JIE4590" s="151"/>
      <c r="JIF4590" s="151"/>
      <c r="JIG4590" s="151"/>
      <c r="JIH4590" s="151"/>
      <c r="JII4590" s="151"/>
      <c r="JIJ4590" s="151"/>
      <c r="JIK4590" s="151"/>
      <c r="JIL4590" s="151"/>
      <c r="JIM4590" s="151"/>
      <c r="JIN4590" s="151"/>
      <c r="JIO4590" s="151"/>
      <c r="JIP4590" s="151"/>
      <c r="JIQ4590" s="151"/>
      <c r="JIR4590" s="151"/>
      <c r="JIS4590" s="151"/>
      <c r="JIT4590" s="151"/>
      <c r="JIU4590" s="151"/>
      <c r="JIV4590" s="151"/>
      <c r="JIW4590" s="151"/>
      <c r="JIX4590" s="151"/>
      <c r="JIY4590" s="151"/>
      <c r="JIZ4590" s="151"/>
      <c r="JJA4590" s="151"/>
      <c r="JJB4590" s="151"/>
      <c r="JJC4590" s="151"/>
      <c r="JJD4590" s="151"/>
      <c r="JJE4590" s="151"/>
      <c r="JJF4590" s="151"/>
      <c r="JJG4590" s="151"/>
      <c r="JJH4590" s="151"/>
      <c r="JJI4590" s="151"/>
      <c r="JJJ4590" s="151"/>
      <c r="JJK4590" s="151"/>
      <c r="JJL4590" s="151"/>
      <c r="JJM4590" s="151"/>
      <c r="JJN4590" s="151"/>
      <c r="JJO4590" s="151"/>
      <c r="JJP4590" s="151"/>
      <c r="JJQ4590" s="151"/>
      <c r="JJR4590" s="151"/>
      <c r="JJS4590" s="151"/>
      <c r="JJT4590" s="151"/>
      <c r="JJU4590" s="151"/>
      <c r="JJV4590" s="151"/>
      <c r="JJW4590" s="151"/>
      <c r="JJX4590" s="151"/>
      <c r="JJY4590" s="151"/>
      <c r="JJZ4590" s="151"/>
      <c r="JKA4590" s="151"/>
      <c r="JKB4590" s="151"/>
      <c r="JKC4590" s="151"/>
      <c r="JKD4590" s="151"/>
      <c r="JKE4590" s="151"/>
      <c r="JKF4590" s="151"/>
      <c r="JKG4590" s="151"/>
      <c r="JKH4590" s="151"/>
      <c r="JKI4590" s="151"/>
      <c r="JKJ4590" s="151"/>
      <c r="JKK4590" s="151"/>
      <c r="JKL4590" s="151"/>
      <c r="JKM4590" s="151"/>
      <c r="JKN4590" s="151"/>
      <c r="JKO4590" s="151"/>
      <c r="JKP4590" s="151"/>
      <c r="JKQ4590" s="151"/>
      <c r="JKR4590" s="151"/>
      <c r="JKS4590" s="151"/>
      <c r="JKT4590" s="151"/>
      <c r="JKU4590" s="151"/>
      <c r="JKV4590" s="151"/>
      <c r="JKW4590" s="151"/>
      <c r="JKX4590" s="151"/>
      <c r="JKY4590" s="151"/>
      <c r="JKZ4590" s="151"/>
      <c r="JLA4590" s="151"/>
      <c r="JLB4590" s="151"/>
      <c r="JLC4590" s="151"/>
      <c r="JLD4590" s="151"/>
      <c r="JLE4590" s="151"/>
      <c r="JLF4590" s="151"/>
      <c r="JLG4590" s="151"/>
      <c r="JLH4590" s="151"/>
      <c r="JLI4590" s="151"/>
      <c r="JLJ4590" s="151"/>
      <c r="JLK4590" s="151"/>
      <c r="JLL4590" s="151"/>
      <c r="JLM4590" s="151"/>
      <c r="JLN4590" s="151"/>
      <c r="JLO4590" s="151"/>
      <c r="JLP4590" s="151"/>
      <c r="JLQ4590" s="151"/>
      <c r="JLR4590" s="151"/>
      <c r="JLS4590" s="151"/>
      <c r="JLT4590" s="151"/>
      <c r="JLU4590" s="151"/>
      <c r="JLV4590" s="151"/>
      <c r="JLW4590" s="151"/>
      <c r="JLX4590" s="151"/>
      <c r="JLY4590" s="151"/>
      <c r="JLZ4590" s="151"/>
      <c r="JMA4590" s="151"/>
      <c r="JMB4590" s="151"/>
      <c r="JMC4590" s="151"/>
      <c r="JMD4590" s="151"/>
      <c r="JME4590" s="151"/>
      <c r="JMF4590" s="151"/>
      <c r="JMG4590" s="151"/>
      <c r="JMH4590" s="151"/>
      <c r="JMI4590" s="151"/>
      <c r="JMJ4590" s="151"/>
      <c r="JMK4590" s="151"/>
      <c r="JML4590" s="151"/>
      <c r="JMM4590" s="151"/>
      <c r="JMN4590" s="151"/>
      <c r="JMO4590" s="151"/>
      <c r="JMP4590" s="151"/>
      <c r="JMQ4590" s="151"/>
      <c r="JMR4590" s="151"/>
      <c r="JMS4590" s="151"/>
      <c r="JMT4590" s="151"/>
      <c r="JMU4590" s="151"/>
      <c r="JMV4590" s="151"/>
      <c r="JMW4590" s="151"/>
      <c r="JMX4590" s="151"/>
      <c r="JMY4590" s="151"/>
      <c r="JMZ4590" s="151"/>
      <c r="JNA4590" s="151"/>
      <c r="JNB4590" s="151"/>
      <c r="JNC4590" s="151"/>
      <c r="JND4590" s="151"/>
      <c r="JNE4590" s="151"/>
      <c r="JNF4590" s="151"/>
      <c r="JNG4590" s="151"/>
      <c r="JNH4590" s="151"/>
      <c r="JNI4590" s="151"/>
      <c r="JNJ4590" s="151"/>
      <c r="JNK4590" s="151"/>
      <c r="JNL4590" s="151"/>
      <c r="JNM4590" s="151"/>
      <c r="JNN4590" s="151"/>
      <c r="JNO4590" s="151"/>
      <c r="JNP4590" s="151"/>
      <c r="JNQ4590" s="151"/>
      <c r="JNR4590" s="151"/>
      <c r="JNS4590" s="151"/>
      <c r="JNT4590" s="151"/>
      <c r="JNU4590" s="151"/>
      <c r="JNV4590" s="151"/>
      <c r="JNW4590" s="151"/>
      <c r="JNX4590" s="151"/>
      <c r="JNY4590" s="151"/>
      <c r="JNZ4590" s="151"/>
      <c r="JOA4590" s="151"/>
      <c r="JOB4590" s="151"/>
      <c r="JOC4590" s="151"/>
      <c r="JOD4590" s="151"/>
      <c r="JOE4590" s="151"/>
      <c r="JOF4590" s="151"/>
      <c r="JOG4590" s="151"/>
      <c r="JOH4590" s="151"/>
      <c r="JOI4590" s="151"/>
      <c r="JOJ4590" s="151"/>
      <c r="JOK4590" s="151"/>
      <c r="JOL4590" s="151"/>
      <c r="JOM4590" s="151"/>
      <c r="JON4590" s="151"/>
      <c r="JOO4590" s="151"/>
      <c r="JOP4590" s="151"/>
      <c r="JOQ4590" s="151"/>
      <c r="JOR4590" s="151"/>
      <c r="JOS4590" s="151"/>
      <c r="JOT4590" s="151"/>
      <c r="JOU4590" s="151"/>
      <c r="JOV4590" s="151"/>
      <c r="JOW4590" s="151"/>
      <c r="JOX4590" s="151"/>
      <c r="JOY4590" s="151"/>
      <c r="JOZ4590" s="151"/>
      <c r="JPA4590" s="151"/>
      <c r="JPB4590" s="151"/>
      <c r="JPC4590" s="151"/>
      <c r="JPD4590" s="151"/>
      <c r="JPE4590" s="151"/>
      <c r="JPF4590" s="151"/>
      <c r="JPG4590" s="151"/>
      <c r="JPH4590" s="151"/>
      <c r="JPI4590" s="151"/>
      <c r="JPJ4590" s="151"/>
      <c r="JPK4590" s="151"/>
      <c r="JPL4590" s="151"/>
      <c r="JPM4590" s="151"/>
      <c r="JPN4590" s="151"/>
      <c r="JPO4590" s="151"/>
      <c r="JPP4590" s="151"/>
      <c r="JPQ4590" s="151"/>
      <c r="JPR4590" s="151"/>
      <c r="JPS4590" s="151"/>
      <c r="JPT4590" s="151"/>
      <c r="JPU4590" s="151"/>
      <c r="JPV4590" s="151"/>
      <c r="JPW4590" s="151"/>
      <c r="JPX4590" s="151"/>
      <c r="JPY4590" s="151"/>
      <c r="JPZ4590" s="151"/>
      <c r="JQA4590" s="151"/>
      <c r="JQB4590" s="151"/>
      <c r="JQC4590" s="151"/>
      <c r="JQD4590" s="151"/>
      <c r="JQE4590" s="151"/>
      <c r="JQF4590" s="151"/>
      <c r="JQG4590" s="151"/>
      <c r="JQH4590" s="151"/>
      <c r="JQI4590" s="151"/>
      <c r="JQJ4590" s="151"/>
      <c r="JQK4590" s="151"/>
      <c r="JQL4590" s="151"/>
      <c r="JQM4590" s="151"/>
      <c r="JQN4590" s="151"/>
      <c r="JQO4590" s="151"/>
      <c r="JQP4590" s="151"/>
      <c r="JQQ4590" s="151"/>
      <c r="JQR4590" s="151"/>
      <c r="JQS4590" s="151"/>
      <c r="JQT4590" s="151"/>
      <c r="JQU4590" s="151"/>
      <c r="JQV4590" s="151"/>
      <c r="JQW4590" s="151"/>
      <c r="JQX4590" s="151"/>
      <c r="JQY4590" s="151"/>
      <c r="JQZ4590" s="151"/>
      <c r="JRA4590" s="151"/>
      <c r="JRB4590" s="151"/>
      <c r="JRC4590" s="151"/>
      <c r="JRD4590" s="151"/>
      <c r="JRE4590" s="151"/>
      <c r="JRF4590" s="151"/>
      <c r="JRG4590" s="151"/>
      <c r="JRH4590" s="151"/>
      <c r="JRI4590" s="151"/>
      <c r="JRJ4590" s="151"/>
      <c r="JRK4590" s="151"/>
      <c r="JRL4590" s="151"/>
      <c r="JRM4590" s="151"/>
      <c r="JRN4590" s="151"/>
      <c r="JRO4590" s="151"/>
      <c r="JRP4590" s="151"/>
      <c r="JRQ4590" s="151"/>
      <c r="JRR4590" s="151"/>
      <c r="JRS4590" s="151"/>
      <c r="JRT4590" s="151"/>
      <c r="JRU4590" s="151"/>
      <c r="JRV4590" s="151"/>
      <c r="JRW4590" s="151"/>
      <c r="JRX4590" s="151"/>
      <c r="JRY4590" s="151"/>
      <c r="JRZ4590" s="151"/>
      <c r="JSA4590" s="151"/>
      <c r="JSB4590" s="151"/>
      <c r="JSC4590" s="151"/>
      <c r="JSD4590" s="151"/>
      <c r="JSE4590" s="151"/>
      <c r="JSF4590" s="151"/>
      <c r="JSG4590" s="151"/>
      <c r="JSH4590" s="151"/>
      <c r="JSI4590" s="151"/>
      <c r="JSJ4590" s="151"/>
      <c r="JSK4590" s="151"/>
      <c r="JSL4590" s="151"/>
      <c r="JSM4590" s="151"/>
      <c r="JSN4590" s="151"/>
      <c r="JSO4590" s="151"/>
      <c r="JSP4590" s="151"/>
      <c r="JSQ4590" s="151"/>
      <c r="JSR4590" s="151"/>
      <c r="JSS4590" s="151"/>
      <c r="JST4590" s="151"/>
      <c r="JSU4590" s="151"/>
      <c r="JSV4590" s="151"/>
      <c r="JSW4590" s="151"/>
      <c r="JSX4590" s="151"/>
      <c r="JSY4590" s="151"/>
      <c r="JSZ4590" s="151"/>
      <c r="JTA4590" s="151"/>
      <c r="JTB4590" s="151"/>
      <c r="JTC4590" s="151"/>
      <c r="JTD4590" s="151"/>
      <c r="JTE4590" s="151"/>
      <c r="JTF4590" s="151"/>
      <c r="JTG4590" s="151"/>
      <c r="JTH4590" s="151"/>
      <c r="JTI4590" s="151"/>
      <c r="JTJ4590" s="151"/>
      <c r="JTK4590" s="151"/>
      <c r="JTL4590" s="151"/>
      <c r="JTM4590" s="151"/>
      <c r="JTN4590" s="151"/>
      <c r="JTO4590" s="151"/>
      <c r="JTP4590" s="151"/>
      <c r="JTQ4590" s="151"/>
      <c r="JTR4590" s="151"/>
      <c r="JTS4590" s="151"/>
      <c r="JTT4590" s="151"/>
      <c r="JTU4590" s="151"/>
      <c r="JTV4590" s="151"/>
      <c r="JTW4590" s="151"/>
      <c r="JTX4590" s="151"/>
      <c r="JTY4590" s="151"/>
      <c r="JTZ4590" s="151"/>
      <c r="JUA4590" s="151"/>
      <c r="JUB4590" s="151"/>
      <c r="JUC4590" s="151"/>
      <c r="JUD4590" s="151"/>
      <c r="JUE4590" s="151"/>
      <c r="JUF4590" s="151"/>
      <c r="JUG4590" s="151"/>
      <c r="JUH4590" s="151"/>
      <c r="JUI4590" s="151"/>
      <c r="JUJ4590" s="151"/>
      <c r="JUK4590" s="151"/>
      <c r="JUL4590" s="151"/>
      <c r="JUM4590" s="151"/>
      <c r="JUN4590" s="151"/>
      <c r="JUO4590" s="151"/>
      <c r="JUP4590" s="151"/>
      <c r="JUQ4590" s="151"/>
      <c r="JUR4590" s="151"/>
      <c r="JUS4590" s="151"/>
      <c r="JUT4590" s="151"/>
      <c r="JUU4590" s="151"/>
      <c r="JUV4590" s="151"/>
      <c r="JUW4590" s="151"/>
      <c r="JUX4590" s="151"/>
      <c r="JUY4590" s="151"/>
      <c r="JUZ4590" s="151"/>
      <c r="JVA4590" s="151"/>
      <c r="JVB4590" s="151"/>
      <c r="JVC4590" s="151"/>
      <c r="JVD4590" s="151"/>
      <c r="JVE4590" s="151"/>
      <c r="JVF4590" s="151"/>
      <c r="JVG4590" s="151"/>
      <c r="JVH4590" s="151"/>
      <c r="JVI4590" s="151"/>
      <c r="JVJ4590" s="151"/>
      <c r="JVK4590" s="151"/>
      <c r="JVL4590" s="151"/>
      <c r="JVM4590" s="151"/>
      <c r="JVN4590" s="151"/>
      <c r="JVO4590" s="151"/>
      <c r="JVP4590" s="151"/>
      <c r="JVQ4590" s="151"/>
      <c r="JVR4590" s="151"/>
      <c r="JVS4590" s="151"/>
      <c r="JVT4590" s="151"/>
      <c r="JVU4590" s="151"/>
      <c r="JVV4590" s="151"/>
      <c r="JVW4590" s="151"/>
      <c r="JVX4590" s="151"/>
      <c r="JVY4590" s="151"/>
      <c r="JVZ4590" s="151"/>
      <c r="JWA4590" s="151"/>
      <c r="JWB4590" s="151"/>
      <c r="JWC4590" s="151"/>
      <c r="JWD4590" s="151"/>
      <c r="JWE4590" s="151"/>
      <c r="JWF4590" s="151"/>
      <c r="JWG4590" s="151"/>
      <c r="JWH4590" s="151"/>
      <c r="JWI4590" s="151"/>
      <c r="JWJ4590" s="151"/>
      <c r="JWK4590" s="151"/>
      <c r="JWL4590" s="151"/>
      <c r="JWM4590" s="151"/>
      <c r="JWN4590" s="151"/>
      <c r="JWO4590" s="151"/>
      <c r="JWP4590" s="151"/>
      <c r="JWQ4590" s="151"/>
      <c r="JWR4590" s="151"/>
      <c r="JWS4590" s="151"/>
      <c r="JWT4590" s="151"/>
      <c r="JWU4590" s="151"/>
      <c r="JWV4590" s="151"/>
      <c r="JWW4590" s="151"/>
      <c r="JWX4590" s="151"/>
      <c r="JWY4590" s="151"/>
      <c r="JWZ4590" s="151"/>
      <c r="JXA4590" s="151"/>
      <c r="JXB4590" s="151"/>
      <c r="JXC4590" s="151"/>
      <c r="JXD4590" s="151"/>
      <c r="JXE4590" s="151"/>
      <c r="JXF4590" s="151"/>
      <c r="JXG4590" s="151"/>
      <c r="JXH4590" s="151"/>
      <c r="JXI4590" s="151"/>
      <c r="JXJ4590" s="151"/>
      <c r="JXK4590" s="151"/>
      <c r="JXL4590" s="151"/>
      <c r="JXM4590" s="151"/>
      <c r="JXN4590" s="151"/>
      <c r="JXO4590" s="151"/>
      <c r="JXP4590" s="151"/>
      <c r="JXQ4590" s="151"/>
      <c r="JXR4590" s="151"/>
      <c r="JXS4590" s="151"/>
      <c r="JXT4590" s="151"/>
      <c r="JXU4590" s="151"/>
      <c r="JXV4590" s="151"/>
      <c r="JXW4590" s="151"/>
      <c r="JXX4590" s="151"/>
      <c r="JXY4590" s="151"/>
      <c r="JXZ4590" s="151"/>
      <c r="JYA4590" s="151"/>
      <c r="JYB4590" s="151"/>
      <c r="JYC4590" s="151"/>
      <c r="JYD4590" s="151"/>
      <c r="JYE4590" s="151"/>
      <c r="JYF4590" s="151"/>
      <c r="JYG4590" s="151"/>
      <c r="JYH4590" s="151"/>
      <c r="JYI4590" s="151"/>
      <c r="JYJ4590" s="151"/>
      <c r="JYK4590" s="151"/>
      <c r="JYL4590" s="151"/>
      <c r="JYM4590" s="151"/>
      <c r="JYN4590" s="151"/>
      <c r="JYO4590" s="151"/>
      <c r="JYP4590" s="151"/>
      <c r="JYQ4590" s="151"/>
      <c r="JYR4590" s="151"/>
      <c r="JYS4590" s="151"/>
      <c r="JYT4590" s="151"/>
      <c r="JYU4590" s="151"/>
      <c r="JYV4590" s="151"/>
      <c r="JYW4590" s="151"/>
      <c r="JYX4590" s="151"/>
      <c r="JYY4590" s="151"/>
      <c r="JYZ4590" s="151"/>
      <c r="JZA4590" s="151"/>
      <c r="JZB4590" s="151"/>
      <c r="JZC4590" s="151"/>
      <c r="JZD4590" s="151"/>
      <c r="JZE4590" s="151"/>
      <c r="JZF4590" s="151"/>
      <c r="JZG4590" s="151"/>
      <c r="JZH4590" s="151"/>
      <c r="JZI4590" s="151"/>
      <c r="JZJ4590" s="151"/>
      <c r="JZK4590" s="151"/>
      <c r="JZL4590" s="151"/>
      <c r="JZM4590" s="151"/>
      <c r="JZN4590" s="151"/>
      <c r="JZO4590" s="151"/>
      <c r="JZP4590" s="151"/>
      <c r="JZQ4590" s="151"/>
      <c r="JZR4590" s="151"/>
      <c r="JZS4590" s="151"/>
      <c r="JZT4590" s="151"/>
      <c r="JZU4590" s="151"/>
      <c r="JZV4590" s="151"/>
      <c r="JZW4590" s="151"/>
      <c r="JZX4590" s="151"/>
      <c r="JZY4590" s="151"/>
      <c r="JZZ4590" s="151"/>
      <c r="KAA4590" s="151"/>
      <c r="KAB4590" s="151"/>
      <c r="KAC4590" s="151"/>
      <c r="KAD4590" s="151"/>
      <c r="KAE4590" s="151"/>
      <c r="KAF4590" s="151"/>
      <c r="KAG4590" s="151"/>
      <c r="KAH4590" s="151"/>
      <c r="KAI4590" s="151"/>
      <c r="KAJ4590" s="151"/>
      <c r="KAK4590" s="151"/>
      <c r="KAL4590" s="151"/>
      <c r="KAM4590" s="151"/>
      <c r="KAN4590" s="151"/>
      <c r="KAO4590" s="151"/>
      <c r="KAP4590" s="151"/>
      <c r="KAQ4590" s="151"/>
      <c r="KAR4590" s="151"/>
      <c r="KAS4590" s="151"/>
      <c r="KAT4590" s="151"/>
      <c r="KAU4590" s="151"/>
      <c r="KAV4590" s="151"/>
      <c r="KAW4590" s="151"/>
      <c r="KAX4590" s="151"/>
      <c r="KAY4590" s="151"/>
      <c r="KAZ4590" s="151"/>
      <c r="KBA4590" s="151"/>
      <c r="KBB4590" s="151"/>
      <c r="KBC4590" s="151"/>
      <c r="KBD4590" s="151"/>
      <c r="KBE4590" s="151"/>
      <c r="KBF4590" s="151"/>
      <c r="KBG4590" s="151"/>
      <c r="KBH4590" s="151"/>
      <c r="KBI4590" s="151"/>
      <c r="KBJ4590" s="151"/>
      <c r="KBK4590" s="151"/>
      <c r="KBL4590" s="151"/>
      <c r="KBM4590" s="151"/>
      <c r="KBN4590" s="151"/>
      <c r="KBO4590" s="151"/>
      <c r="KBP4590" s="151"/>
      <c r="KBQ4590" s="151"/>
      <c r="KBR4590" s="151"/>
      <c r="KBS4590" s="151"/>
      <c r="KBT4590" s="151"/>
      <c r="KBU4590" s="151"/>
      <c r="KBV4590" s="151"/>
      <c r="KBW4590" s="151"/>
      <c r="KBX4590" s="151"/>
      <c r="KBY4590" s="151"/>
      <c r="KBZ4590" s="151"/>
      <c r="KCA4590" s="151"/>
      <c r="KCB4590" s="151"/>
      <c r="KCC4590" s="151"/>
      <c r="KCD4590" s="151"/>
      <c r="KCE4590" s="151"/>
      <c r="KCF4590" s="151"/>
      <c r="KCG4590" s="151"/>
      <c r="KCH4590" s="151"/>
      <c r="KCI4590" s="151"/>
      <c r="KCJ4590" s="151"/>
      <c r="KCK4590" s="151"/>
      <c r="KCL4590" s="151"/>
      <c r="KCM4590" s="151"/>
      <c r="KCN4590" s="151"/>
      <c r="KCO4590" s="151"/>
      <c r="KCP4590" s="151"/>
      <c r="KCQ4590" s="151"/>
      <c r="KCR4590" s="151"/>
      <c r="KCS4590" s="151"/>
      <c r="KCT4590" s="151"/>
      <c r="KCU4590" s="151"/>
      <c r="KCV4590" s="151"/>
      <c r="KCW4590" s="151"/>
      <c r="KCX4590" s="151"/>
      <c r="KCY4590" s="151"/>
      <c r="KCZ4590" s="151"/>
      <c r="KDA4590" s="151"/>
      <c r="KDB4590" s="151"/>
      <c r="KDC4590" s="151"/>
      <c r="KDD4590" s="151"/>
      <c r="KDE4590" s="151"/>
      <c r="KDF4590" s="151"/>
      <c r="KDG4590" s="151"/>
      <c r="KDH4590" s="151"/>
      <c r="KDI4590" s="151"/>
      <c r="KDJ4590" s="151"/>
      <c r="KDK4590" s="151"/>
      <c r="KDL4590" s="151"/>
      <c r="KDM4590" s="151"/>
      <c r="KDN4590" s="151"/>
      <c r="KDO4590" s="151"/>
      <c r="KDP4590" s="151"/>
      <c r="KDQ4590" s="151"/>
      <c r="KDR4590" s="151"/>
      <c r="KDS4590" s="151"/>
      <c r="KDT4590" s="151"/>
      <c r="KDU4590" s="151"/>
      <c r="KDV4590" s="151"/>
      <c r="KDW4590" s="151"/>
      <c r="KDX4590" s="151"/>
      <c r="KDY4590" s="151"/>
      <c r="KDZ4590" s="151"/>
      <c r="KEA4590" s="151"/>
      <c r="KEB4590" s="151"/>
      <c r="KEC4590" s="151"/>
      <c r="KED4590" s="151"/>
      <c r="KEE4590" s="151"/>
      <c r="KEF4590" s="151"/>
      <c r="KEG4590" s="151"/>
      <c r="KEH4590" s="151"/>
      <c r="KEI4590" s="151"/>
      <c r="KEJ4590" s="151"/>
      <c r="KEK4590" s="151"/>
      <c r="KEL4590" s="151"/>
      <c r="KEM4590" s="151"/>
      <c r="KEN4590" s="151"/>
      <c r="KEO4590" s="151"/>
      <c r="KEP4590" s="151"/>
      <c r="KEQ4590" s="151"/>
      <c r="KER4590" s="151"/>
      <c r="KES4590" s="151"/>
      <c r="KET4590" s="151"/>
      <c r="KEU4590" s="151"/>
      <c r="KEV4590" s="151"/>
      <c r="KEW4590" s="151"/>
      <c r="KEX4590" s="151"/>
      <c r="KEY4590" s="151"/>
      <c r="KEZ4590" s="151"/>
      <c r="KFA4590" s="151"/>
      <c r="KFB4590" s="151"/>
      <c r="KFC4590" s="151"/>
      <c r="KFD4590" s="151"/>
      <c r="KFE4590" s="151"/>
      <c r="KFF4590" s="151"/>
      <c r="KFG4590" s="151"/>
      <c r="KFH4590" s="151"/>
      <c r="KFI4590" s="151"/>
      <c r="KFJ4590" s="151"/>
      <c r="KFK4590" s="151"/>
      <c r="KFL4590" s="151"/>
      <c r="KFM4590" s="151"/>
      <c r="KFN4590" s="151"/>
      <c r="KFO4590" s="151"/>
      <c r="KFP4590" s="151"/>
      <c r="KFQ4590" s="151"/>
      <c r="KFR4590" s="151"/>
      <c r="KFS4590" s="151"/>
      <c r="KFT4590" s="151"/>
      <c r="KFU4590" s="151"/>
      <c r="KFV4590" s="151"/>
      <c r="KFW4590" s="151"/>
      <c r="KFX4590" s="151"/>
      <c r="KFY4590" s="151"/>
      <c r="KFZ4590" s="151"/>
      <c r="KGA4590" s="151"/>
      <c r="KGB4590" s="151"/>
      <c r="KGC4590" s="151"/>
      <c r="KGD4590" s="151"/>
      <c r="KGE4590" s="151"/>
      <c r="KGF4590" s="151"/>
      <c r="KGG4590" s="151"/>
      <c r="KGH4590" s="151"/>
      <c r="KGI4590" s="151"/>
      <c r="KGJ4590" s="151"/>
      <c r="KGK4590" s="151"/>
      <c r="KGL4590" s="151"/>
      <c r="KGM4590" s="151"/>
      <c r="KGN4590" s="151"/>
      <c r="KGO4590" s="151"/>
      <c r="KGP4590" s="151"/>
      <c r="KGQ4590" s="151"/>
      <c r="KGR4590" s="151"/>
      <c r="KGS4590" s="151"/>
      <c r="KGT4590" s="151"/>
      <c r="KGU4590" s="151"/>
      <c r="KGV4590" s="151"/>
      <c r="KGW4590" s="151"/>
      <c r="KGX4590" s="151"/>
      <c r="KGY4590" s="151"/>
      <c r="KGZ4590" s="151"/>
      <c r="KHA4590" s="151"/>
      <c r="KHB4590" s="151"/>
      <c r="KHC4590" s="151"/>
      <c r="KHD4590" s="151"/>
      <c r="KHE4590" s="151"/>
      <c r="KHF4590" s="151"/>
      <c r="KHG4590" s="151"/>
      <c r="KHH4590" s="151"/>
      <c r="KHI4590" s="151"/>
      <c r="KHJ4590" s="151"/>
      <c r="KHK4590" s="151"/>
      <c r="KHL4590" s="151"/>
      <c r="KHM4590" s="151"/>
      <c r="KHN4590" s="151"/>
      <c r="KHO4590" s="151"/>
      <c r="KHP4590" s="151"/>
      <c r="KHQ4590" s="151"/>
      <c r="KHR4590" s="151"/>
      <c r="KHS4590" s="151"/>
      <c r="KHT4590" s="151"/>
      <c r="KHU4590" s="151"/>
      <c r="KHV4590" s="151"/>
      <c r="KHW4590" s="151"/>
      <c r="KHX4590" s="151"/>
      <c r="KHY4590" s="151"/>
      <c r="KHZ4590" s="151"/>
      <c r="KIA4590" s="151"/>
      <c r="KIB4590" s="151"/>
      <c r="KIC4590" s="151"/>
      <c r="KID4590" s="151"/>
      <c r="KIE4590" s="151"/>
      <c r="KIF4590" s="151"/>
      <c r="KIG4590" s="151"/>
      <c r="KIH4590" s="151"/>
      <c r="KII4590" s="151"/>
      <c r="KIJ4590" s="151"/>
      <c r="KIK4590" s="151"/>
      <c r="KIL4590" s="151"/>
      <c r="KIM4590" s="151"/>
      <c r="KIN4590" s="151"/>
      <c r="KIO4590" s="151"/>
      <c r="KIP4590" s="151"/>
      <c r="KIQ4590" s="151"/>
      <c r="KIR4590" s="151"/>
      <c r="KIS4590" s="151"/>
      <c r="KIT4590" s="151"/>
      <c r="KIU4590" s="151"/>
      <c r="KIV4590" s="151"/>
      <c r="KIW4590" s="151"/>
      <c r="KIX4590" s="151"/>
      <c r="KIY4590" s="151"/>
      <c r="KIZ4590" s="151"/>
      <c r="KJA4590" s="151"/>
      <c r="KJB4590" s="151"/>
      <c r="KJC4590" s="151"/>
      <c r="KJD4590" s="151"/>
      <c r="KJE4590" s="151"/>
      <c r="KJF4590" s="151"/>
      <c r="KJG4590" s="151"/>
      <c r="KJH4590" s="151"/>
      <c r="KJI4590" s="151"/>
      <c r="KJJ4590" s="151"/>
      <c r="KJK4590" s="151"/>
      <c r="KJL4590" s="151"/>
      <c r="KJM4590" s="151"/>
      <c r="KJN4590" s="151"/>
      <c r="KJO4590" s="151"/>
      <c r="KJP4590" s="151"/>
      <c r="KJQ4590" s="151"/>
      <c r="KJR4590" s="151"/>
      <c r="KJS4590" s="151"/>
      <c r="KJT4590" s="151"/>
      <c r="KJU4590" s="151"/>
      <c r="KJV4590" s="151"/>
      <c r="KJW4590" s="151"/>
      <c r="KJX4590" s="151"/>
      <c r="KJY4590" s="151"/>
      <c r="KJZ4590" s="151"/>
      <c r="KKA4590" s="151"/>
      <c r="KKB4590" s="151"/>
      <c r="KKC4590" s="151"/>
      <c r="KKD4590" s="151"/>
      <c r="KKE4590" s="151"/>
      <c r="KKF4590" s="151"/>
      <c r="KKG4590" s="151"/>
      <c r="KKH4590" s="151"/>
      <c r="KKI4590" s="151"/>
      <c r="KKJ4590" s="151"/>
      <c r="KKK4590" s="151"/>
      <c r="KKL4590" s="151"/>
      <c r="KKM4590" s="151"/>
      <c r="KKN4590" s="151"/>
      <c r="KKO4590" s="151"/>
      <c r="KKP4590" s="151"/>
      <c r="KKQ4590" s="151"/>
      <c r="KKR4590" s="151"/>
      <c r="KKS4590" s="151"/>
      <c r="KKT4590" s="151"/>
      <c r="KKU4590" s="151"/>
      <c r="KKV4590" s="151"/>
      <c r="KKW4590" s="151"/>
      <c r="KKX4590" s="151"/>
      <c r="KKY4590" s="151"/>
      <c r="KKZ4590" s="151"/>
      <c r="KLA4590" s="151"/>
      <c r="KLB4590" s="151"/>
      <c r="KLC4590" s="151"/>
      <c r="KLD4590" s="151"/>
      <c r="KLE4590" s="151"/>
      <c r="KLF4590" s="151"/>
      <c r="KLG4590" s="151"/>
      <c r="KLH4590" s="151"/>
      <c r="KLI4590" s="151"/>
      <c r="KLJ4590" s="151"/>
      <c r="KLK4590" s="151"/>
      <c r="KLL4590" s="151"/>
      <c r="KLM4590" s="151"/>
      <c r="KLN4590" s="151"/>
      <c r="KLO4590" s="151"/>
      <c r="KLP4590" s="151"/>
      <c r="KLQ4590" s="151"/>
      <c r="KLR4590" s="151"/>
      <c r="KLS4590" s="151"/>
      <c r="KLT4590" s="151"/>
      <c r="KLU4590" s="151"/>
      <c r="KLV4590" s="151"/>
      <c r="KLW4590" s="151"/>
      <c r="KLX4590" s="151"/>
      <c r="KLY4590" s="151"/>
      <c r="KLZ4590" s="151"/>
      <c r="KMA4590" s="151"/>
      <c r="KMB4590" s="151"/>
      <c r="KMC4590" s="151"/>
      <c r="KMD4590" s="151"/>
      <c r="KME4590" s="151"/>
      <c r="KMF4590" s="151"/>
      <c r="KMG4590" s="151"/>
      <c r="KMH4590" s="151"/>
      <c r="KMI4590" s="151"/>
      <c r="KMJ4590" s="151"/>
      <c r="KMK4590" s="151"/>
      <c r="KML4590" s="151"/>
      <c r="KMM4590" s="151"/>
      <c r="KMN4590" s="151"/>
      <c r="KMO4590" s="151"/>
      <c r="KMP4590" s="151"/>
      <c r="KMQ4590" s="151"/>
      <c r="KMR4590" s="151"/>
      <c r="KMS4590" s="151"/>
      <c r="KMT4590" s="151"/>
      <c r="KMU4590" s="151"/>
      <c r="KMV4590" s="151"/>
      <c r="KMW4590" s="151"/>
      <c r="KMX4590" s="151"/>
      <c r="KMY4590" s="151"/>
      <c r="KMZ4590" s="151"/>
      <c r="KNA4590" s="151"/>
      <c r="KNB4590" s="151"/>
      <c r="KNC4590" s="151"/>
      <c r="KND4590" s="151"/>
      <c r="KNE4590" s="151"/>
      <c r="KNF4590" s="151"/>
      <c r="KNG4590" s="151"/>
      <c r="KNH4590" s="151"/>
      <c r="KNI4590" s="151"/>
      <c r="KNJ4590" s="151"/>
      <c r="KNK4590" s="151"/>
      <c r="KNL4590" s="151"/>
      <c r="KNM4590" s="151"/>
      <c r="KNN4590" s="151"/>
      <c r="KNO4590" s="151"/>
      <c r="KNP4590" s="151"/>
      <c r="KNQ4590" s="151"/>
      <c r="KNR4590" s="151"/>
      <c r="KNS4590" s="151"/>
      <c r="KNT4590" s="151"/>
      <c r="KNU4590" s="151"/>
      <c r="KNV4590" s="151"/>
      <c r="KNW4590" s="151"/>
      <c r="KNX4590" s="151"/>
      <c r="KNY4590" s="151"/>
      <c r="KNZ4590" s="151"/>
      <c r="KOA4590" s="151"/>
      <c r="KOB4590" s="151"/>
      <c r="KOC4590" s="151"/>
      <c r="KOD4590" s="151"/>
      <c r="KOE4590" s="151"/>
      <c r="KOF4590" s="151"/>
      <c r="KOG4590" s="151"/>
      <c r="KOH4590" s="151"/>
      <c r="KOI4590" s="151"/>
      <c r="KOJ4590" s="151"/>
      <c r="KOK4590" s="151"/>
      <c r="KOL4590" s="151"/>
      <c r="KOM4590" s="151"/>
      <c r="KON4590" s="151"/>
      <c r="KOO4590" s="151"/>
      <c r="KOP4590" s="151"/>
      <c r="KOQ4590" s="151"/>
      <c r="KOR4590" s="151"/>
      <c r="KOS4590" s="151"/>
      <c r="KOT4590" s="151"/>
      <c r="KOU4590" s="151"/>
      <c r="KOV4590" s="151"/>
      <c r="KOW4590" s="151"/>
      <c r="KOX4590" s="151"/>
      <c r="KOY4590" s="151"/>
      <c r="KOZ4590" s="151"/>
      <c r="KPA4590" s="151"/>
      <c r="KPB4590" s="151"/>
      <c r="KPC4590" s="151"/>
      <c r="KPD4590" s="151"/>
      <c r="KPE4590" s="151"/>
      <c r="KPF4590" s="151"/>
      <c r="KPG4590" s="151"/>
      <c r="KPH4590" s="151"/>
      <c r="KPI4590" s="151"/>
      <c r="KPJ4590" s="151"/>
      <c r="KPK4590" s="151"/>
      <c r="KPL4590" s="151"/>
      <c r="KPM4590" s="151"/>
      <c r="KPN4590" s="151"/>
      <c r="KPO4590" s="151"/>
      <c r="KPP4590" s="151"/>
      <c r="KPQ4590" s="151"/>
      <c r="KPR4590" s="151"/>
      <c r="KPS4590" s="151"/>
      <c r="KPT4590" s="151"/>
      <c r="KPU4590" s="151"/>
      <c r="KPV4590" s="151"/>
      <c r="KPW4590" s="151"/>
      <c r="KPX4590" s="151"/>
      <c r="KPY4590" s="151"/>
      <c r="KPZ4590" s="151"/>
      <c r="KQA4590" s="151"/>
      <c r="KQB4590" s="151"/>
      <c r="KQC4590" s="151"/>
      <c r="KQD4590" s="151"/>
      <c r="KQE4590" s="151"/>
      <c r="KQF4590" s="151"/>
      <c r="KQG4590" s="151"/>
      <c r="KQH4590" s="151"/>
      <c r="KQI4590" s="151"/>
      <c r="KQJ4590" s="151"/>
      <c r="KQK4590" s="151"/>
      <c r="KQL4590" s="151"/>
      <c r="KQM4590" s="151"/>
      <c r="KQN4590" s="151"/>
      <c r="KQO4590" s="151"/>
      <c r="KQP4590" s="151"/>
      <c r="KQQ4590" s="151"/>
      <c r="KQR4590" s="151"/>
      <c r="KQS4590" s="151"/>
      <c r="KQT4590" s="151"/>
      <c r="KQU4590" s="151"/>
      <c r="KQV4590" s="151"/>
      <c r="KQW4590" s="151"/>
      <c r="KQX4590" s="151"/>
      <c r="KQY4590" s="151"/>
      <c r="KQZ4590" s="151"/>
      <c r="KRA4590" s="151"/>
      <c r="KRB4590" s="151"/>
      <c r="KRC4590" s="151"/>
      <c r="KRD4590" s="151"/>
      <c r="KRE4590" s="151"/>
      <c r="KRF4590" s="151"/>
      <c r="KRG4590" s="151"/>
      <c r="KRH4590" s="151"/>
      <c r="KRI4590" s="151"/>
      <c r="KRJ4590" s="151"/>
      <c r="KRK4590" s="151"/>
      <c r="KRL4590" s="151"/>
      <c r="KRM4590" s="151"/>
      <c r="KRN4590" s="151"/>
      <c r="KRO4590" s="151"/>
      <c r="KRP4590" s="151"/>
      <c r="KRQ4590" s="151"/>
      <c r="KRR4590" s="151"/>
      <c r="KRS4590" s="151"/>
      <c r="KRT4590" s="151"/>
      <c r="KRU4590" s="151"/>
      <c r="KRV4590" s="151"/>
      <c r="KRW4590" s="151"/>
      <c r="KRX4590" s="151"/>
      <c r="KRY4590" s="151"/>
      <c r="KRZ4590" s="151"/>
      <c r="KSA4590" s="151"/>
      <c r="KSB4590" s="151"/>
      <c r="KSC4590" s="151"/>
      <c r="KSD4590" s="151"/>
      <c r="KSE4590" s="151"/>
      <c r="KSF4590" s="151"/>
      <c r="KSG4590" s="151"/>
      <c r="KSH4590" s="151"/>
      <c r="KSI4590" s="151"/>
      <c r="KSJ4590" s="151"/>
      <c r="KSK4590" s="151"/>
      <c r="KSL4590" s="151"/>
      <c r="KSM4590" s="151"/>
      <c r="KSN4590" s="151"/>
      <c r="KSO4590" s="151"/>
      <c r="KSP4590" s="151"/>
      <c r="KSQ4590" s="151"/>
      <c r="KSR4590" s="151"/>
      <c r="KSS4590" s="151"/>
      <c r="KST4590" s="151"/>
      <c r="KSU4590" s="151"/>
      <c r="KSV4590" s="151"/>
      <c r="KSW4590" s="151"/>
      <c r="KSX4590" s="151"/>
      <c r="KSY4590" s="151"/>
      <c r="KSZ4590" s="151"/>
      <c r="KTA4590" s="151"/>
      <c r="KTB4590" s="151"/>
      <c r="KTC4590" s="151"/>
      <c r="KTD4590" s="151"/>
      <c r="KTE4590" s="151"/>
      <c r="KTF4590" s="151"/>
      <c r="KTG4590" s="151"/>
      <c r="KTH4590" s="151"/>
      <c r="KTI4590" s="151"/>
      <c r="KTJ4590" s="151"/>
      <c r="KTK4590" s="151"/>
      <c r="KTL4590" s="151"/>
      <c r="KTM4590" s="151"/>
      <c r="KTN4590" s="151"/>
      <c r="KTO4590" s="151"/>
      <c r="KTP4590" s="151"/>
      <c r="KTQ4590" s="151"/>
      <c r="KTR4590" s="151"/>
      <c r="KTS4590" s="151"/>
      <c r="KTT4590" s="151"/>
      <c r="KTU4590" s="151"/>
      <c r="KTV4590" s="151"/>
      <c r="KTW4590" s="151"/>
      <c r="KTX4590" s="151"/>
      <c r="KTY4590" s="151"/>
      <c r="KTZ4590" s="151"/>
      <c r="KUA4590" s="151"/>
      <c r="KUB4590" s="151"/>
      <c r="KUC4590" s="151"/>
      <c r="KUD4590" s="151"/>
      <c r="KUE4590" s="151"/>
      <c r="KUF4590" s="151"/>
      <c r="KUG4590" s="151"/>
      <c r="KUH4590" s="151"/>
      <c r="KUI4590" s="151"/>
      <c r="KUJ4590" s="151"/>
      <c r="KUK4590" s="151"/>
      <c r="KUL4590" s="151"/>
      <c r="KUM4590" s="151"/>
      <c r="KUN4590" s="151"/>
      <c r="KUO4590" s="151"/>
      <c r="KUP4590" s="151"/>
      <c r="KUQ4590" s="151"/>
      <c r="KUR4590" s="151"/>
      <c r="KUS4590" s="151"/>
      <c r="KUT4590" s="151"/>
      <c r="KUU4590" s="151"/>
      <c r="KUV4590" s="151"/>
      <c r="KUW4590" s="151"/>
      <c r="KUX4590" s="151"/>
      <c r="KUY4590" s="151"/>
      <c r="KUZ4590" s="151"/>
      <c r="KVA4590" s="151"/>
      <c r="KVB4590" s="151"/>
      <c r="KVC4590" s="151"/>
      <c r="KVD4590" s="151"/>
      <c r="KVE4590" s="151"/>
      <c r="KVF4590" s="151"/>
      <c r="KVG4590" s="151"/>
      <c r="KVH4590" s="151"/>
      <c r="KVI4590" s="151"/>
      <c r="KVJ4590" s="151"/>
      <c r="KVK4590" s="151"/>
      <c r="KVL4590" s="151"/>
      <c r="KVM4590" s="151"/>
      <c r="KVN4590" s="151"/>
      <c r="KVO4590" s="151"/>
      <c r="KVP4590" s="151"/>
      <c r="KVQ4590" s="151"/>
      <c r="KVR4590" s="151"/>
      <c r="KVS4590" s="151"/>
      <c r="KVT4590" s="151"/>
      <c r="KVU4590" s="151"/>
      <c r="KVV4590" s="151"/>
      <c r="KVW4590" s="151"/>
      <c r="KVX4590" s="151"/>
      <c r="KVY4590" s="151"/>
      <c r="KVZ4590" s="151"/>
      <c r="KWA4590" s="151"/>
      <c r="KWB4590" s="151"/>
      <c r="KWC4590" s="151"/>
      <c r="KWD4590" s="151"/>
      <c r="KWE4590" s="151"/>
      <c r="KWF4590" s="151"/>
      <c r="KWG4590" s="151"/>
      <c r="KWH4590" s="151"/>
      <c r="KWI4590" s="151"/>
      <c r="KWJ4590" s="151"/>
      <c r="KWK4590" s="151"/>
      <c r="KWL4590" s="151"/>
      <c r="KWM4590" s="151"/>
      <c r="KWN4590" s="151"/>
      <c r="KWO4590" s="151"/>
      <c r="KWP4590" s="151"/>
      <c r="KWQ4590" s="151"/>
      <c r="KWR4590" s="151"/>
      <c r="KWS4590" s="151"/>
      <c r="KWT4590" s="151"/>
      <c r="KWU4590" s="151"/>
      <c r="KWV4590" s="151"/>
      <c r="KWW4590" s="151"/>
      <c r="KWX4590" s="151"/>
      <c r="KWY4590" s="151"/>
      <c r="KWZ4590" s="151"/>
      <c r="KXA4590" s="151"/>
      <c r="KXB4590" s="151"/>
      <c r="KXC4590" s="151"/>
      <c r="KXD4590" s="151"/>
      <c r="KXE4590" s="151"/>
      <c r="KXF4590" s="151"/>
      <c r="KXG4590" s="151"/>
      <c r="KXH4590" s="151"/>
      <c r="KXI4590" s="151"/>
      <c r="KXJ4590" s="151"/>
      <c r="KXK4590" s="151"/>
      <c r="KXL4590" s="151"/>
      <c r="KXM4590" s="151"/>
      <c r="KXN4590" s="151"/>
      <c r="KXO4590" s="151"/>
      <c r="KXP4590" s="151"/>
      <c r="KXQ4590" s="151"/>
      <c r="KXR4590" s="151"/>
      <c r="KXS4590" s="151"/>
      <c r="KXT4590" s="151"/>
      <c r="KXU4590" s="151"/>
      <c r="KXV4590" s="151"/>
      <c r="KXW4590" s="151"/>
      <c r="KXX4590" s="151"/>
      <c r="KXY4590" s="151"/>
      <c r="KXZ4590" s="151"/>
      <c r="KYA4590" s="151"/>
      <c r="KYB4590" s="151"/>
      <c r="KYC4590" s="151"/>
      <c r="KYD4590" s="151"/>
      <c r="KYE4590" s="151"/>
      <c r="KYF4590" s="151"/>
      <c r="KYG4590" s="151"/>
      <c r="KYH4590" s="151"/>
      <c r="KYI4590" s="151"/>
      <c r="KYJ4590" s="151"/>
      <c r="KYK4590" s="151"/>
      <c r="KYL4590" s="151"/>
      <c r="KYM4590" s="151"/>
      <c r="KYN4590" s="151"/>
      <c r="KYO4590" s="151"/>
      <c r="KYP4590" s="151"/>
      <c r="KYQ4590" s="151"/>
      <c r="KYR4590" s="151"/>
      <c r="KYS4590" s="151"/>
      <c r="KYT4590" s="151"/>
      <c r="KYU4590" s="151"/>
      <c r="KYV4590" s="151"/>
      <c r="KYW4590" s="151"/>
      <c r="KYX4590" s="151"/>
      <c r="KYY4590" s="151"/>
      <c r="KYZ4590" s="151"/>
      <c r="KZA4590" s="151"/>
      <c r="KZB4590" s="151"/>
      <c r="KZC4590" s="151"/>
      <c r="KZD4590" s="151"/>
      <c r="KZE4590" s="151"/>
      <c r="KZF4590" s="151"/>
      <c r="KZG4590" s="151"/>
      <c r="KZH4590" s="151"/>
      <c r="KZI4590" s="151"/>
      <c r="KZJ4590" s="151"/>
      <c r="KZK4590" s="151"/>
      <c r="KZL4590" s="151"/>
      <c r="KZM4590" s="151"/>
      <c r="KZN4590" s="151"/>
      <c r="KZO4590" s="151"/>
      <c r="KZP4590" s="151"/>
      <c r="KZQ4590" s="151"/>
      <c r="KZR4590" s="151"/>
      <c r="KZS4590" s="151"/>
      <c r="KZT4590" s="151"/>
      <c r="KZU4590" s="151"/>
      <c r="KZV4590" s="151"/>
      <c r="KZW4590" s="151"/>
      <c r="KZX4590" s="151"/>
      <c r="KZY4590" s="151"/>
      <c r="KZZ4590" s="151"/>
      <c r="LAA4590" s="151"/>
      <c r="LAB4590" s="151"/>
      <c r="LAC4590" s="151"/>
      <c r="LAD4590" s="151"/>
      <c r="LAE4590" s="151"/>
      <c r="LAF4590" s="151"/>
      <c r="LAG4590" s="151"/>
      <c r="LAH4590" s="151"/>
      <c r="LAI4590" s="151"/>
      <c r="LAJ4590" s="151"/>
      <c r="LAK4590" s="151"/>
      <c r="LAL4590" s="151"/>
      <c r="LAM4590" s="151"/>
      <c r="LAN4590" s="151"/>
      <c r="LAO4590" s="151"/>
      <c r="LAP4590" s="151"/>
      <c r="LAQ4590" s="151"/>
      <c r="LAR4590" s="151"/>
      <c r="LAS4590" s="151"/>
      <c r="LAT4590" s="151"/>
      <c r="LAU4590" s="151"/>
      <c r="LAV4590" s="151"/>
      <c r="LAW4590" s="151"/>
      <c r="LAX4590" s="151"/>
      <c r="LAY4590" s="151"/>
      <c r="LAZ4590" s="151"/>
      <c r="LBA4590" s="151"/>
      <c r="LBB4590" s="151"/>
      <c r="LBC4590" s="151"/>
      <c r="LBD4590" s="151"/>
      <c r="LBE4590" s="151"/>
      <c r="LBF4590" s="151"/>
      <c r="LBG4590" s="151"/>
      <c r="LBH4590" s="151"/>
      <c r="LBI4590" s="151"/>
      <c r="LBJ4590" s="151"/>
      <c r="LBK4590" s="151"/>
      <c r="LBL4590" s="151"/>
      <c r="LBM4590" s="151"/>
      <c r="LBN4590" s="151"/>
      <c r="LBO4590" s="151"/>
      <c r="LBP4590" s="151"/>
      <c r="LBQ4590" s="151"/>
      <c r="LBR4590" s="151"/>
      <c r="LBS4590" s="151"/>
      <c r="LBT4590" s="151"/>
      <c r="LBU4590" s="151"/>
      <c r="LBV4590" s="151"/>
      <c r="LBW4590" s="151"/>
      <c r="LBX4590" s="151"/>
      <c r="LBY4590" s="151"/>
      <c r="LBZ4590" s="151"/>
      <c r="LCA4590" s="151"/>
      <c r="LCB4590" s="151"/>
      <c r="LCC4590" s="151"/>
      <c r="LCD4590" s="151"/>
      <c r="LCE4590" s="151"/>
      <c r="LCF4590" s="151"/>
      <c r="LCG4590" s="151"/>
      <c r="LCH4590" s="151"/>
      <c r="LCI4590" s="151"/>
      <c r="LCJ4590" s="151"/>
      <c r="LCK4590" s="151"/>
      <c r="LCL4590" s="151"/>
      <c r="LCM4590" s="151"/>
      <c r="LCN4590" s="151"/>
      <c r="LCO4590" s="151"/>
      <c r="LCP4590" s="151"/>
      <c r="LCQ4590" s="151"/>
      <c r="LCR4590" s="151"/>
      <c r="LCS4590" s="151"/>
      <c r="LCT4590" s="151"/>
      <c r="LCU4590" s="151"/>
      <c r="LCV4590" s="151"/>
      <c r="LCW4590" s="151"/>
      <c r="LCX4590" s="151"/>
      <c r="LCY4590" s="151"/>
      <c r="LCZ4590" s="151"/>
      <c r="LDA4590" s="151"/>
      <c r="LDB4590" s="151"/>
      <c r="LDC4590" s="151"/>
      <c r="LDD4590" s="151"/>
      <c r="LDE4590" s="151"/>
      <c r="LDF4590" s="151"/>
      <c r="LDG4590" s="151"/>
      <c r="LDH4590" s="151"/>
      <c r="LDI4590" s="151"/>
      <c r="LDJ4590" s="151"/>
      <c r="LDK4590" s="151"/>
      <c r="LDL4590" s="151"/>
      <c r="LDM4590" s="151"/>
      <c r="LDN4590" s="151"/>
      <c r="LDO4590" s="151"/>
      <c r="LDP4590" s="151"/>
      <c r="LDQ4590" s="151"/>
      <c r="LDR4590" s="151"/>
      <c r="LDS4590" s="151"/>
      <c r="LDT4590" s="151"/>
      <c r="LDU4590" s="151"/>
      <c r="LDV4590" s="151"/>
      <c r="LDW4590" s="151"/>
      <c r="LDX4590" s="151"/>
      <c r="LDY4590" s="151"/>
      <c r="LDZ4590" s="151"/>
      <c r="LEA4590" s="151"/>
      <c r="LEB4590" s="151"/>
      <c r="LEC4590" s="151"/>
      <c r="LED4590" s="151"/>
      <c r="LEE4590" s="151"/>
      <c r="LEF4590" s="151"/>
      <c r="LEG4590" s="151"/>
      <c r="LEH4590" s="151"/>
      <c r="LEI4590" s="151"/>
      <c r="LEJ4590" s="151"/>
      <c r="LEK4590" s="151"/>
      <c r="LEL4590" s="151"/>
      <c r="LEM4590" s="151"/>
      <c r="LEN4590" s="151"/>
      <c r="LEO4590" s="151"/>
      <c r="LEP4590" s="151"/>
      <c r="LEQ4590" s="151"/>
      <c r="LER4590" s="151"/>
      <c r="LES4590" s="151"/>
      <c r="LET4590" s="151"/>
      <c r="LEU4590" s="151"/>
      <c r="LEV4590" s="151"/>
      <c r="LEW4590" s="151"/>
      <c r="LEX4590" s="151"/>
      <c r="LEY4590" s="151"/>
      <c r="LEZ4590" s="151"/>
      <c r="LFA4590" s="151"/>
      <c r="LFB4590" s="151"/>
      <c r="LFC4590" s="151"/>
      <c r="LFD4590" s="151"/>
      <c r="LFE4590" s="151"/>
      <c r="LFF4590" s="151"/>
      <c r="LFG4590" s="151"/>
      <c r="LFH4590" s="151"/>
      <c r="LFI4590" s="151"/>
      <c r="LFJ4590" s="151"/>
      <c r="LFK4590" s="151"/>
      <c r="LFL4590" s="151"/>
      <c r="LFM4590" s="151"/>
      <c r="LFN4590" s="151"/>
      <c r="LFO4590" s="151"/>
      <c r="LFP4590" s="151"/>
      <c r="LFQ4590" s="151"/>
      <c r="LFR4590" s="151"/>
      <c r="LFS4590" s="151"/>
      <c r="LFT4590" s="151"/>
      <c r="LFU4590" s="151"/>
      <c r="LFV4590" s="151"/>
      <c r="LFW4590" s="151"/>
      <c r="LFX4590" s="151"/>
      <c r="LFY4590" s="151"/>
      <c r="LFZ4590" s="151"/>
      <c r="LGA4590" s="151"/>
      <c r="LGB4590" s="151"/>
      <c r="LGC4590" s="151"/>
      <c r="LGD4590" s="151"/>
      <c r="LGE4590" s="151"/>
      <c r="LGF4590" s="151"/>
      <c r="LGG4590" s="151"/>
      <c r="LGH4590" s="151"/>
      <c r="LGI4590" s="151"/>
      <c r="LGJ4590" s="151"/>
      <c r="LGK4590" s="151"/>
      <c r="LGL4590" s="151"/>
      <c r="LGM4590" s="151"/>
      <c r="LGN4590" s="151"/>
      <c r="LGO4590" s="151"/>
      <c r="LGP4590" s="151"/>
      <c r="LGQ4590" s="151"/>
      <c r="LGR4590" s="151"/>
      <c r="LGS4590" s="151"/>
      <c r="LGT4590" s="151"/>
      <c r="LGU4590" s="151"/>
      <c r="LGV4590" s="151"/>
      <c r="LGW4590" s="151"/>
      <c r="LGX4590" s="151"/>
      <c r="LGY4590" s="151"/>
      <c r="LGZ4590" s="151"/>
      <c r="LHA4590" s="151"/>
      <c r="LHB4590" s="151"/>
      <c r="LHC4590" s="151"/>
      <c r="LHD4590" s="151"/>
      <c r="LHE4590" s="151"/>
      <c r="LHF4590" s="151"/>
      <c r="LHG4590" s="151"/>
      <c r="LHH4590" s="151"/>
      <c r="LHI4590" s="151"/>
      <c r="LHJ4590" s="151"/>
      <c r="LHK4590" s="151"/>
      <c r="LHL4590" s="151"/>
      <c r="LHM4590" s="151"/>
      <c r="LHN4590" s="151"/>
      <c r="LHO4590" s="151"/>
      <c r="LHP4590" s="151"/>
      <c r="LHQ4590" s="151"/>
      <c r="LHR4590" s="151"/>
      <c r="LHS4590" s="151"/>
      <c r="LHT4590" s="151"/>
      <c r="LHU4590" s="151"/>
      <c r="LHV4590" s="151"/>
      <c r="LHW4590" s="151"/>
      <c r="LHX4590" s="151"/>
      <c r="LHY4590" s="151"/>
      <c r="LHZ4590" s="151"/>
      <c r="LIA4590" s="151"/>
      <c r="LIB4590" s="151"/>
      <c r="LIC4590" s="151"/>
      <c r="LID4590" s="151"/>
      <c r="LIE4590" s="151"/>
      <c r="LIF4590" s="151"/>
      <c r="LIG4590" s="151"/>
      <c r="LIH4590" s="151"/>
      <c r="LII4590" s="151"/>
      <c r="LIJ4590" s="151"/>
      <c r="LIK4590" s="151"/>
      <c r="LIL4590" s="151"/>
      <c r="LIM4590" s="151"/>
      <c r="LIN4590" s="151"/>
      <c r="LIO4590" s="151"/>
      <c r="LIP4590" s="151"/>
      <c r="LIQ4590" s="151"/>
      <c r="LIR4590" s="151"/>
      <c r="LIS4590" s="151"/>
      <c r="LIT4590" s="151"/>
      <c r="LIU4590" s="151"/>
      <c r="LIV4590" s="151"/>
      <c r="LIW4590" s="151"/>
      <c r="LIX4590" s="151"/>
      <c r="LIY4590" s="151"/>
      <c r="LIZ4590" s="151"/>
      <c r="LJA4590" s="151"/>
      <c r="LJB4590" s="151"/>
      <c r="LJC4590" s="151"/>
      <c r="LJD4590" s="151"/>
      <c r="LJE4590" s="151"/>
      <c r="LJF4590" s="151"/>
      <c r="LJG4590" s="151"/>
      <c r="LJH4590" s="151"/>
      <c r="LJI4590" s="151"/>
      <c r="LJJ4590" s="151"/>
      <c r="LJK4590" s="151"/>
      <c r="LJL4590" s="151"/>
      <c r="LJM4590" s="151"/>
      <c r="LJN4590" s="151"/>
      <c r="LJO4590" s="151"/>
      <c r="LJP4590" s="151"/>
      <c r="LJQ4590" s="151"/>
      <c r="LJR4590" s="151"/>
      <c r="LJS4590" s="151"/>
      <c r="LJT4590" s="151"/>
      <c r="LJU4590" s="151"/>
      <c r="LJV4590" s="151"/>
      <c r="LJW4590" s="151"/>
      <c r="LJX4590" s="151"/>
      <c r="LJY4590" s="151"/>
      <c r="LJZ4590" s="151"/>
      <c r="LKA4590" s="151"/>
      <c r="LKB4590" s="151"/>
      <c r="LKC4590" s="151"/>
      <c r="LKD4590" s="151"/>
      <c r="LKE4590" s="151"/>
      <c r="LKF4590" s="151"/>
      <c r="LKG4590" s="151"/>
      <c r="LKH4590" s="151"/>
      <c r="LKI4590" s="151"/>
      <c r="LKJ4590" s="151"/>
      <c r="LKK4590" s="151"/>
      <c r="LKL4590" s="151"/>
      <c r="LKM4590" s="151"/>
      <c r="LKN4590" s="151"/>
      <c r="LKO4590" s="151"/>
      <c r="LKP4590" s="151"/>
      <c r="LKQ4590" s="151"/>
      <c r="LKR4590" s="151"/>
      <c r="LKS4590" s="151"/>
      <c r="LKT4590" s="151"/>
      <c r="LKU4590" s="151"/>
      <c r="LKV4590" s="151"/>
      <c r="LKW4590" s="151"/>
      <c r="LKX4590" s="151"/>
      <c r="LKY4590" s="151"/>
      <c r="LKZ4590" s="151"/>
      <c r="LLA4590" s="151"/>
      <c r="LLB4590" s="151"/>
      <c r="LLC4590" s="151"/>
      <c r="LLD4590" s="151"/>
      <c r="LLE4590" s="151"/>
      <c r="LLF4590" s="151"/>
      <c r="LLG4590" s="151"/>
      <c r="LLH4590" s="151"/>
      <c r="LLI4590" s="151"/>
      <c r="LLJ4590" s="151"/>
      <c r="LLK4590" s="151"/>
      <c r="LLL4590" s="151"/>
      <c r="LLM4590" s="151"/>
      <c r="LLN4590" s="151"/>
      <c r="LLO4590" s="151"/>
      <c r="LLP4590" s="151"/>
      <c r="LLQ4590" s="151"/>
      <c r="LLR4590" s="151"/>
      <c r="LLS4590" s="151"/>
      <c r="LLT4590" s="151"/>
      <c r="LLU4590" s="151"/>
      <c r="LLV4590" s="151"/>
      <c r="LLW4590" s="151"/>
      <c r="LLX4590" s="151"/>
      <c r="LLY4590" s="151"/>
      <c r="LLZ4590" s="151"/>
      <c r="LMA4590" s="151"/>
      <c r="LMB4590" s="151"/>
      <c r="LMC4590" s="151"/>
      <c r="LMD4590" s="151"/>
      <c r="LME4590" s="151"/>
      <c r="LMF4590" s="151"/>
      <c r="LMG4590" s="151"/>
      <c r="LMH4590" s="151"/>
      <c r="LMI4590" s="151"/>
      <c r="LMJ4590" s="151"/>
      <c r="LMK4590" s="151"/>
      <c r="LML4590" s="151"/>
      <c r="LMM4590" s="151"/>
      <c r="LMN4590" s="151"/>
      <c r="LMO4590" s="151"/>
      <c r="LMP4590" s="151"/>
      <c r="LMQ4590" s="151"/>
      <c r="LMR4590" s="151"/>
      <c r="LMS4590" s="151"/>
      <c r="LMT4590" s="151"/>
      <c r="LMU4590" s="151"/>
      <c r="LMV4590" s="151"/>
      <c r="LMW4590" s="151"/>
      <c r="LMX4590" s="151"/>
      <c r="LMY4590" s="151"/>
      <c r="LMZ4590" s="151"/>
      <c r="LNA4590" s="151"/>
      <c r="LNB4590" s="151"/>
      <c r="LNC4590" s="151"/>
      <c r="LND4590" s="151"/>
      <c r="LNE4590" s="151"/>
      <c r="LNF4590" s="151"/>
      <c r="LNG4590" s="151"/>
      <c r="LNH4590" s="151"/>
      <c r="LNI4590" s="151"/>
      <c r="LNJ4590" s="151"/>
      <c r="LNK4590" s="151"/>
      <c r="LNL4590" s="151"/>
      <c r="LNM4590" s="151"/>
      <c r="LNN4590" s="151"/>
      <c r="LNO4590" s="151"/>
      <c r="LNP4590" s="151"/>
      <c r="LNQ4590" s="151"/>
      <c r="LNR4590" s="151"/>
      <c r="LNS4590" s="151"/>
      <c r="LNT4590" s="151"/>
      <c r="LNU4590" s="151"/>
      <c r="LNV4590" s="151"/>
      <c r="LNW4590" s="151"/>
      <c r="LNX4590" s="151"/>
      <c r="LNY4590" s="151"/>
      <c r="LNZ4590" s="151"/>
      <c r="LOA4590" s="151"/>
      <c r="LOB4590" s="151"/>
      <c r="LOC4590" s="151"/>
      <c r="LOD4590" s="151"/>
      <c r="LOE4590" s="151"/>
      <c r="LOF4590" s="151"/>
      <c r="LOG4590" s="151"/>
      <c r="LOH4590" s="151"/>
      <c r="LOI4590" s="151"/>
      <c r="LOJ4590" s="151"/>
      <c r="LOK4590" s="151"/>
      <c r="LOL4590" s="151"/>
      <c r="LOM4590" s="151"/>
      <c r="LON4590" s="151"/>
      <c r="LOO4590" s="151"/>
      <c r="LOP4590" s="151"/>
      <c r="LOQ4590" s="151"/>
      <c r="LOR4590" s="151"/>
      <c r="LOS4590" s="151"/>
      <c r="LOT4590" s="151"/>
      <c r="LOU4590" s="151"/>
      <c r="LOV4590" s="151"/>
      <c r="LOW4590" s="151"/>
      <c r="LOX4590" s="151"/>
      <c r="LOY4590" s="151"/>
      <c r="LOZ4590" s="151"/>
      <c r="LPA4590" s="151"/>
      <c r="LPB4590" s="151"/>
      <c r="LPC4590" s="151"/>
      <c r="LPD4590" s="151"/>
      <c r="LPE4590" s="151"/>
      <c r="LPF4590" s="151"/>
      <c r="LPG4590" s="151"/>
      <c r="LPH4590" s="151"/>
      <c r="LPI4590" s="151"/>
      <c r="LPJ4590" s="151"/>
      <c r="LPK4590" s="151"/>
      <c r="LPL4590" s="151"/>
      <c r="LPM4590" s="151"/>
      <c r="LPN4590" s="151"/>
      <c r="LPO4590" s="151"/>
      <c r="LPP4590" s="151"/>
      <c r="LPQ4590" s="151"/>
      <c r="LPR4590" s="151"/>
      <c r="LPS4590" s="151"/>
      <c r="LPT4590" s="151"/>
      <c r="LPU4590" s="151"/>
      <c r="LPV4590" s="151"/>
      <c r="LPW4590" s="151"/>
      <c r="LPX4590" s="151"/>
      <c r="LPY4590" s="151"/>
      <c r="LPZ4590" s="151"/>
      <c r="LQA4590" s="151"/>
      <c r="LQB4590" s="151"/>
      <c r="LQC4590" s="151"/>
      <c r="LQD4590" s="151"/>
      <c r="LQE4590" s="151"/>
      <c r="LQF4590" s="151"/>
      <c r="LQG4590" s="151"/>
      <c r="LQH4590" s="151"/>
      <c r="LQI4590" s="151"/>
      <c r="LQJ4590" s="151"/>
      <c r="LQK4590" s="151"/>
      <c r="LQL4590" s="151"/>
      <c r="LQM4590" s="151"/>
      <c r="LQN4590" s="151"/>
      <c r="LQO4590" s="151"/>
      <c r="LQP4590" s="151"/>
      <c r="LQQ4590" s="151"/>
      <c r="LQR4590" s="151"/>
      <c r="LQS4590" s="151"/>
      <c r="LQT4590" s="151"/>
      <c r="LQU4590" s="151"/>
      <c r="LQV4590" s="151"/>
      <c r="LQW4590" s="151"/>
      <c r="LQX4590" s="151"/>
      <c r="LQY4590" s="151"/>
      <c r="LQZ4590" s="151"/>
      <c r="LRA4590" s="151"/>
      <c r="LRB4590" s="151"/>
      <c r="LRC4590" s="151"/>
      <c r="LRD4590" s="151"/>
      <c r="LRE4590" s="151"/>
      <c r="LRF4590" s="151"/>
      <c r="LRG4590" s="151"/>
      <c r="LRH4590" s="151"/>
      <c r="LRI4590" s="151"/>
      <c r="LRJ4590" s="151"/>
      <c r="LRK4590" s="151"/>
      <c r="LRL4590" s="151"/>
      <c r="LRM4590" s="151"/>
      <c r="LRN4590" s="151"/>
      <c r="LRO4590" s="151"/>
      <c r="LRP4590" s="151"/>
      <c r="LRQ4590" s="151"/>
      <c r="LRR4590" s="151"/>
      <c r="LRS4590" s="151"/>
      <c r="LRT4590" s="151"/>
      <c r="LRU4590" s="151"/>
      <c r="LRV4590" s="151"/>
      <c r="LRW4590" s="151"/>
      <c r="LRX4590" s="151"/>
      <c r="LRY4590" s="151"/>
      <c r="LRZ4590" s="151"/>
      <c r="LSA4590" s="151"/>
      <c r="LSB4590" s="151"/>
      <c r="LSC4590" s="151"/>
      <c r="LSD4590" s="151"/>
      <c r="LSE4590" s="151"/>
      <c r="LSF4590" s="151"/>
      <c r="LSG4590" s="151"/>
      <c r="LSH4590" s="151"/>
      <c r="LSI4590" s="151"/>
      <c r="LSJ4590" s="151"/>
      <c r="LSK4590" s="151"/>
      <c r="LSL4590" s="151"/>
      <c r="LSM4590" s="151"/>
      <c r="LSN4590" s="151"/>
      <c r="LSO4590" s="151"/>
      <c r="LSP4590" s="151"/>
      <c r="LSQ4590" s="151"/>
      <c r="LSR4590" s="151"/>
      <c r="LSS4590" s="151"/>
      <c r="LST4590" s="151"/>
      <c r="LSU4590" s="151"/>
      <c r="LSV4590" s="151"/>
      <c r="LSW4590" s="151"/>
      <c r="LSX4590" s="151"/>
      <c r="LSY4590" s="151"/>
      <c r="LSZ4590" s="151"/>
      <c r="LTA4590" s="151"/>
      <c r="LTB4590" s="151"/>
      <c r="LTC4590" s="151"/>
      <c r="LTD4590" s="151"/>
      <c r="LTE4590" s="151"/>
      <c r="LTF4590" s="151"/>
      <c r="LTG4590" s="151"/>
      <c r="LTH4590" s="151"/>
      <c r="LTI4590" s="151"/>
      <c r="LTJ4590" s="151"/>
      <c r="LTK4590" s="151"/>
      <c r="LTL4590" s="151"/>
      <c r="LTM4590" s="151"/>
      <c r="LTN4590" s="151"/>
      <c r="LTO4590" s="151"/>
      <c r="LTP4590" s="151"/>
      <c r="LTQ4590" s="151"/>
      <c r="LTR4590" s="151"/>
      <c r="LTS4590" s="151"/>
      <c r="LTT4590" s="151"/>
      <c r="LTU4590" s="151"/>
      <c r="LTV4590" s="151"/>
      <c r="LTW4590" s="151"/>
      <c r="LTX4590" s="151"/>
      <c r="LTY4590" s="151"/>
      <c r="LTZ4590" s="151"/>
      <c r="LUA4590" s="151"/>
      <c r="LUB4590" s="151"/>
      <c r="LUC4590" s="151"/>
      <c r="LUD4590" s="151"/>
      <c r="LUE4590" s="151"/>
      <c r="LUF4590" s="151"/>
      <c r="LUG4590" s="151"/>
      <c r="LUH4590" s="151"/>
      <c r="LUI4590" s="151"/>
      <c r="LUJ4590" s="151"/>
      <c r="LUK4590" s="151"/>
      <c r="LUL4590" s="151"/>
      <c r="LUM4590" s="151"/>
      <c r="LUN4590" s="151"/>
      <c r="LUO4590" s="151"/>
      <c r="LUP4590" s="151"/>
      <c r="LUQ4590" s="151"/>
      <c r="LUR4590" s="151"/>
      <c r="LUS4590" s="151"/>
      <c r="LUT4590" s="151"/>
      <c r="LUU4590" s="151"/>
      <c r="LUV4590" s="151"/>
      <c r="LUW4590" s="151"/>
      <c r="LUX4590" s="151"/>
      <c r="LUY4590" s="151"/>
      <c r="LUZ4590" s="151"/>
      <c r="LVA4590" s="151"/>
      <c r="LVB4590" s="151"/>
      <c r="LVC4590" s="151"/>
      <c r="LVD4590" s="151"/>
      <c r="LVE4590" s="151"/>
      <c r="LVF4590" s="151"/>
      <c r="LVG4590" s="151"/>
      <c r="LVH4590" s="151"/>
      <c r="LVI4590" s="151"/>
      <c r="LVJ4590" s="151"/>
      <c r="LVK4590" s="151"/>
      <c r="LVL4590" s="151"/>
      <c r="LVM4590" s="151"/>
      <c r="LVN4590" s="151"/>
      <c r="LVO4590" s="151"/>
      <c r="LVP4590" s="151"/>
      <c r="LVQ4590" s="151"/>
      <c r="LVR4590" s="151"/>
      <c r="LVS4590" s="151"/>
      <c r="LVT4590" s="151"/>
      <c r="LVU4590" s="151"/>
      <c r="LVV4590" s="151"/>
      <c r="LVW4590" s="151"/>
      <c r="LVX4590" s="151"/>
      <c r="LVY4590" s="151"/>
      <c r="LVZ4590" s="151"/>
      <c r="LWA4590" s="151"/>
      <c r="LWB4590" s="151"/>
      <c r="LWC4590" s="151"/>
      <c r="LWD4590" s="151"/>
      <c r="LWE4590" s="151"/>
      <c r="LWF4590" s="151"/>
      <c r="LWG4590" s="151"/>
      <c r="LWH4590" s="151"/>
      <c r="LWI4590" s="151"/>
      <c r="LWJ4590" s="151"/>
      <c r="LWK4590" s="151"/>
      <c r="LWL4590" s="151"/>
      <c r="LWM4590" s="151"/>
      <c r="LWN4590" s="151"/>
      <c r="LWO4590" s="151"/>
      <c r="LWP4590" s="151"/>
      <c r="LWQ4590" s="151"/>
      <c r="LWR4590" s="151"/>
      <c r="LWS4590" s="151"/>
      <c r="LWT4590" s="151"/>
      <c r="LWU4590" s="151"/>
      <c r="LWV4590" s="151"/>
      <c r="LWW4590" s="151"/>
      <c r="LWX4590" s="151"/>
      <c r="LWY4590" s="151"/>
      <c r="LWZ4590" s="151"/>
      <c r="LXA4590" s="151"/>
      <c r="LXB4590" s="151"/>
      <c r="LXC4590" s="151"/>
      <c r="LXD4590" s="151"/>
      <c r="LXE4590" s="151"/>
      <c r="LXF4590" s="151"/>
      <c r="LXG4590" s="151"/>
      <c r="LXH4590" s="151"/>
      <c r="LXI4590" s="151"/>
      <c r="LXJ4590" s="151"/>
      <c r="LXK4590" s="151"/>
      <c r="LXL4590" s="151"/>
      <c r="LXM4590" s="151"/>
      <c r="LXN4590" s="151"/>
      <c r="LXO4590" s="151"/>
      <c r="LXP4590" s="151"/>
      <c r="LXQ4590" s="151"/>
      <c r="LXR4590" s="151"/>
      <c r="LXS4590" s="151"/>
      <c r="LXT4590" s="151"/>
      <c r="LXU4590" s="151"/>
      <c r="LXV4590" s="151"/>
      <c r="LXW4590" s="151"/>
      <c r="LXX4590" s="151"/>
      <c r="LXY4590" s="151"/>
      <c r="LXZ4590" s="151"/>
      <c r="LYA4590" s="151"/>
      <c r="LYB4590" s="151"/>
      <c r="LYC4590" s="151"/>
      <c r="LYD4590" s="151"/>
      <c r="LYE4590" s="151"/>
      <c r="LYF4590" s="151"/>
      <c r="LYG4590" s="151"/>
      <c r="LYH4590" s="151"/>
      <c r="LYI4590" s="151"/>
      <c r="LYJ4590" s="151"/>
      <c r="LYK4590" s="151"/>
      <c r="LYL4590" s="151"/>
      <c r="LYM4590" s="151"/>
      <c r="LYN4590" s="151"/>
      <c r="LYO4590" s="151"/>
      <c r="LYP4590" s="151"/>
      <c r="LYQ4590" s="151"/>
      <c r="LYR4590" s="151"/>
      <c r="LYS4590" s="151"/>
      <c r="LYT4590" s="151"/>
      <c r="LYU4590" s="151"/>
      <c r="LYV4590" s="151"/>
      <c r="LYW4590" s="151"/>
      <c r="LYX4590" s="151"/>
      <c r="LYY4590" s="151"/>
      <c r="LYZ4590" s="151"/>
      <c r="LZA4590" s="151"/>
      <c r="LZB4590" s="151"/>
      <c r="LZC4590" s="151"/>
      <c r="LZD4590" s="151"/>
      <c r="LZE4590" s="151"/>
      <c r="LZF4590" s="151"/>
      <c r="LZG4590" s="151"/>
      <c r="LZH4590" s="151"/>
      <c r="LZI4590" s="151"/>
      <c r="LZJ4590" s="151"/>
      <c r="LZK4590" s="151"/>
      <c r="LZL4590" s="151"/>
      <c r="LZM4590" s="151"/>
      <c r="LZN4590" s="151"/>
      <c r="LZO4590" s="151"/>
      <c r="LZP4590" s="151"/>
      <c r="LZQ4590" s="151"/>
      <c r="LZR4590" s="151"/>
      <c r="LZS4590" s="151"/>
      <c r="LZT4590" s="151"/>
      <c r="LZU4590" s="151"/>
      <c r="LZV4590" s="151"/>
      <c r="LZW4590" s="151"/>
      <c r="LZX4590" s="151"/>
      <c r="LZY4590" s="151"/>
      <c r="LZZ4590" s="151"/>
      <c r="MAA4590" s="151"/>
      <c r="MAB4590" s="151"/>
      <c r="MAC4590" s="151"/>
      <c r="MAD4590" s="151"/>
      <c r="MAE4590" s="151"/>
      <c r="MAF4590" s="151"/>
      <c r="MAG4590" s="151"/>
      <c r="MAH4590" s="151"/>
      <c r="MAI4590" s="151"/>
      <c r="MAJ4590" s="151"/>
      <c r="MAK4590" s="151"/>
      <c r="MAL4590" s="151"/>
      <c r="MAM4590" s="151"/>
      <c r="MAN4590" s="151"/>
      <c r="MAO4590" s="151"/>
      <c r="MAP4590" s="151"/>
      <c r="MAQ4590" s="151"/>
      <c r="MAR4590" s="151"/>
      <c r="MAS4590" s="151"/>
      <c r="MAT4590" s="151"/>
      <c r="MAU4590" s="151"/>
      <c r="MAV4590" s="151"/>
      <c r="MAW4590" s="151"/>
      <c r="MAX4590" s="151"/>
      <c r="MAY4590" s="151"/>
      <c r="MAZ4590" s="151"/>
      <c r="MBA4590" s="151"/>
      <c r="MBB4590" s="151"/>
      <c r="MBC4590" s="151"/>
      <c r="MBD4590" s="151"/>
      <c r="MBE4590" s="151"/>
      <c r="MBF4590" s="151"/>
      <c r="MBG4590" s="151"/>
      <c r="MBH4590" s="151"/>
      <c r="MBI4590" s="151"/>
      <c r="MBJ4590" s="151"/>
      <c r="MBK4590" s="151"/>
      <c r="MBL4590" s="151"/>
      <c r="MBM4590" s="151"/>
      <c r="MBN4590" s="151"/>
      <c r="MBO4590" s="151"/>
      <c r="MBP4590" s="151"/>
      <c r="MBQ4590" s="151"/>
      <c r="MBR4590" s="151"/>
      <c r="MBS4590" s="151"/>
      <c r="MBT4590" s="151"/>
      <c r="MBU4590" s="151"/>
      <c r="MBV4590" s="151"/>
      <c r="MBW4590" s="151"/>
      <c r="MBX4590" s="151"/>
      <c r="MBY4590" s="151"/>
      <c r="MBZ4590" s="151"/>
      <c r="MCA4590" s="151"/>
      <c r="MCB4590" s="151"/>
      <c r="MCC4590" s="151"/>
      <c r="MCD4590" s="151"/>
      <c r="MCE4590" s="151"/>
      <c r="MCF4590" s="151"/>
      <c r="MCG4590" s="151"/>
      <c r="MCH4590" s="151"/>
      <c r="MCI4590" s="151"/>
      <c r="MCJ4590" s="151"/>
      <c r="MCK4590" s="151"/>
      <c r="MCL4590" s="151"/>
      <c r="MCM4590" s="151"/>
      <c r="MCN4590" s="151"/>
      <c r="MCO4590" s="151"/>
      <c r="MCP4590" s="151"/>
      <c r="MCQ4590" s="151"/>
      <c r="MCR4590" s="151"/>
      <c r="MCS4590" s="151"/>
      <c r="MCT4590" s="151"/>
      <c r="MCU4590" s="151"/>
      <c r="MCV4590" s="151"/>
      <c r="MCW4590" s="151"/>
      <c r="MCX4590" s="151"/>
      <c r="MCY4590" s="151"/>
      <c r="MCZ4590" s="151"/>
      <c r="MDA4590" s="151"/>
      <c r="MDB4590" s="151"/>
      <c r="MDC4590" s="151"/>
      <c r="MDD4590" s="151"/>
      <c r="MDE4590" s="151"/>
      <c r="MDF4590" s="151"/>
      <c r="MDG4590" s="151"/>
      <c r="MDH4590" s="151"/>
      <c r="MDI4590" s="151"/>
      <c r="MDJ4590" s="151"/>
      <c r="MDK4590" s="151"/>
      <c r="MDL4590" s="151"/>
      <c r="MDM4590" s="151"/>
      <c r="MDN4590" s="151"/>
      <c r="MDO4590" s="151"/>
      <c r="MDP4590" s="151"/>
      <c r="MDQ4590" s="151"/>
      <c r="MDR4590" s="151"/>
      <c r="MDS4590" s="151"/>
      <c r="MDT4590" s="151"/>
      <c r="MDU4590" s="151"/>
      <c r="MDV4590" s="151"/>
      <c r="MDW4590" s="151"/>
      <c r="MDX4590" s="151"/>
      <c r="MDY4590" s="151"/>
      <c r="MDZ4590" s="151"/>
      <c r="MEA4590" s="151"/>
      <c r="MEB4590" s="151"/>
      <c r="MEC4590" s="151"/>
      <c r="MED4590" s="151"/>
      <c r="MEE4590" s="151"/>
      <c r="MEF4590" s="151"/>
      <c r="MEG4590" s="151"/>
      <c r="MEH4590" s="151"/>
      <c r="MEI4590" s="151"/>
      <c r="MEJ4590" s="151"/>
      <c r="MEK4590" s="151"/>
      <c r="MEL4590" s="151"/>
      <c r="MEM4590" s="151"/>
      <c r="MEN4590" s="151"/>
      <c r="MEO4590" s="151"/>
      <c r="MEP4590" s="151"/>
      <c r="MEQ4590" s="151"/>
      <c r="MER4590" s="151"/>
      <c r="MES4590" s="151"/>
      <c r="MET4590" s="151"/>
      <c r="MEU4590" s="151"/>
      <c r="MEV4590" s="151"/>
      <c r="MEW4590" s="151"/>
      <c r="MEX4590" s="151"/>
      <c r="MEY4590" s="151"/>
      <c r="MEZ4590" s="151"/>
      <c r="MFA4590" s="151"/>
      <c r="MFB4590" s="151"/>
      <c r="MFC4590" s="151"/>
      <c r="MFD4590" s="151"/>
      <c r="MFE4590" s="151"/>
      <c r="MFF4590" s="151"/>
      <c r="MFG4590" s="151"/>
      <c r="MFH4590" s="151"/>
      <c r="MFI4590" s="151"/>
      <c r="MFJ4590" s="151"/>
      <c r="MFK4590" s="151"/>
      <c r="MFL4590" s="151"/>
      <c r="MFM4590" s="151"/>
      <c r="MFN4590" s="151"/>
      <c r="MFO4590" s="151"/>
      <c r="MFP4590" s="151"/>
      <c r="MFQ4590" s="151"/>
      <c r="MFR4590" s="151"/>
      <c r="MFS4590" s="151"/>
      <c r="MFT4590" s="151"/>
      <c r="MFU4590" s="151"/>
      <c r="MFV4590" s="151"/>
      <c r="MFW4590" s="151"/>
      <c r="MFX4590" s="151"/>
      <c r="MFY4590" s="151"/>
      <c r="MFZ4590" s="151"/>
      <c r="MGA4590" s="151"/>
      <c r="MGB4590" s="151"/>
      <c r="MGC4590" s="151"/>
      <c r="MGD4590" s="151"/>
      <c r="MGE4590" s="151"/>
      <c r="MGF4590" s="151"/>
      <c r="MGG4590" s="151"/>
      <c r="MGH4590" s="151"/>
      <c r="MGI4590" s="151"/>
      <c r="MGJ4590" s="151"/>
      <c r="MGK4590" s="151"/>
      <c r="MGL4590" s="151"/>
      <c r="MGM4590" s="151"/>
      <c r="MGN4590" s="151"/>
      <c r="MGO4590" s="151"/>
      <c r="MGP4590" s="151"/>
      <c r="MGQ4590" s="151"/>
      <c r="MGR4590" s="151"/>
      <c r="MGS4590" s="151"/>
      <c r="MGT4590" s="151"/>
      <c r="MGU4590" s="151"/>
      <c r="MGV4590" s="151"/>
      <c r="MGW4590" s="151"/>
      <c r="MGX4590" s="151"/>
      <c r="MGY4590" s="151"/>
      <c r="MGZ4590" s="151"/>
      <c r="MHA4590" s="151"/>
      <c r="MHB4590" s="151"/>
      <c r="MHC4590" s="151"/>
      <c r="MHD4590" s="151"/>
      <c r="MHE4590" s="151"/>
      <c r="MHF4590" s="151"/>
      <c r="MHG4590" s="151"/>
      <c r="MHH4590" s="151"/>
      <c r="MHI4590" s="151"/>
      <c r="MHJ4590" s="151"/>
      <c r="MHK4590" s="151"/>
      <c r="MHL4590" s="151"/>
      <c r="MHM4590" s="151"/>
      <c r="MHN4590" s="151"/>
      <c r="MHO4590" s="151"/>
      <c r="MHP4590" s="151"/>
      <c r="MHQ4590" s="151"/>
      <c r="MHR4590" s="151"/>
      <c r="MHS4590" s="151"/>
      <c r="MHT4590" s="151"/>
      <c r="MHU4590" s="151"/>
      <c r="MHV4590" s="151"/>
      <c r="MHW4590" s="151"/>
      <c r="MHX4590" s="151"/>
      <c r="MHY4590" s="151"/>
      <c r="MHZ4590" s="151"/>
      <c r="MIA4590" s="151"/>
      <c r="MIB4590" s="151"/>
      <c r="MIC4590" s="151"/>
      <c r="MID4590" s="151"/>
      <c r="MIE4590" s="151"/>
      <c r="MIF4590" s="151"/>
      <c r="MIG4590" s="151"/>
      <c r="MIH4590" s="151"/>
      <c r="MII4590" s="151"/>
      <c r="MIJ4590" s="151"/>
      <c r="MIK4590" s="151"/>
      <c r="MIL4590" s="151"/>
      <c r="MIM4590" s="151"/>
      <c r="MIN4590" s="151"/>
      <c r="MIO4590" s="151"/>
      <c r="MIP4590" s="151"/>
      <c r="MIQ4590" s="151"/>
      <c r="MIR4590" s="151"/>
      <c r="MIS4590" s="151"/>
      <c r="MIT4590" s="151"/>
      <c r="MIU4590" s="151"/>
      <c r="MIV4590" s="151"/>
      <c r="MIW4590" s="151"/>
      <c r="MIX4590" s="151"/>
      <c r="MIY4590" s="151"/>
      <c r="MIZ4590" s="151"/>
      <c r="MJA4590" s="151"/>
      <c r="MJB4590" s="151"/>
      <c r="MJC4590" s="151"/>
      <c r="MJD4590" s="151"/>
      <c r="MJE4590" s="151"/>
      <c r="MJF4590" s="151"/>
      <c r="MJG4590" s="151"/>
      <c r="MJH4590" s="151"/>
      <c r="MJI4590" s="151"/>
      <c r="MJJ4590" s="151"/>
      <c r="MJK4590" s="151"/>
      <c r="MJL4590" s="151"/>
      <c r="MJM4590" s="151"/>
      <c r="MJN4590" s="151"/>
      <c r="MJO4590" s="151"/>
      <c r="MJP4590" s="151"/>
      <c r="MJQ4590" s="151"/>
      <c r="MJR4590" s="151"/>
      <c r="MJS4590" s="151"/>
      <c r="MJT4590" s="151"/>
      <c r="MJU4590" s="151"/>
      <c r="MJV4590" s="151"/>
      <c r="MJW4590" s="151"/>
      <c r="MJX4590" s="151"/>
      <c r="MJY4590" s="151"/>
      <c r="MJZ4590" s="151"/>
      <c r="MKA4590" s="151"/>
      <c r="MKB4590" s="151"/>
      <c r="MKC4590" s="151"/>
      <c r="MKD4590" s="151"/>
      <c r="MKE4590" s="151"/>
      <c r="MKF4590" s="151"/>
      <c r="MKG4590" s="151"/>
      <c r="MKH4590" s="151"/>
      <c r="MKI4590" s="151"/>
      <c r="MKJ4590" s="151"/>
      <c r="MKK4590" s="151"/>
      <c r="MKL4590" s="151"/>
      <c r="MKM4590" s="151"/>
      <c r="MKN4590" s="151"/>
      <c r="MKO4590" s="151"/>
      <c r="MKP4590" s="151"/>
      <c r="MKQ4590" s="151"/>
      <c r="MKR4590" s="151"/>
      <c r="MKS4590" s="151"/>
      <c r="MKT4590" s="151"/>
      <c r="MKU4590" s="151"/>
      <c r="MKV4590" s="151"/>
      <c r="MKW4590" s="151"/>
      <c r="MKX4590" s="151"/>
      <c r="MKY4590" s="151"/>
      <c r="MKZ4590" s="151"/>
      <c r="MLA4590" s="151"/>
      <c r="MLB4590" s="151"/>
      <c r="MLC4590" s="151"/>
      <c r="MLD4590" s="151"/>
      <c r="MLE4590" s="151"/>
      <c r="MLF4590" s="151"/>
      <c r="MLG4590" s="151"/>
      <c r="MLH4590" s="151"/>
      <c r="MLI4590" s="151"/>
      <c r="MLJ4590" s="151"/>
      <c r="MLK4590" s="151"/>
      <c r="MLL4590" s="151"/>
      <c r="MLM4590" s="151"/>
      <c r="MLN4590" s="151"/>
      <c r="MLO4590" s="151"/>
      <c r="MLP4590" s="151"/>
      <c r="MLQ4590" s="151"/>
      <c r="MLR4590" s="151"/>
      <c r="MLS4590" s="151"/>
      <c r="MLT4590" s="151"/>
      <c r="MLU4590" s="151"/>
      <c r="MLV4590" s="151"/>
      <c r="MLW4590" s="151"/>
      <c r="MLX4590" s="151"/>
      <c r="MLY4590" s="151"/>
      <c r="MLZ4590" s="151"/>
      <c r="MMA4590" s="151"/>
      <c r="MMB4590" s="151"/>
      <c r="MMC4590" s="151"/>
      <c r="MMD4590" s="151"/>
      <c r="MME4590" s="151"/>
      <c r="MMF4590" s="151"/>
      <c r="MMG4590" s="151"/>
      <c r="MMH4590" s="151"/>
      <c r="MMI4590" s="151"/>
      <c r="MMJ4590" s="151"/>
      <c r="MMK4590" s="151"/>
      <c r="MML4590" s="151"/>
      <c r="MMM4590" s="151"/>
      <c r="MMN4590" s="151"/>
      <c r="MMO4590" s="151"/>
      <c r="MMP4590" s="151"/>
      <c r="MMQ4590" s="151"/>
      <c r="MMR4590" s="151"/>
      <c r="MMS4590" s="151"/>
      <c r="MMT4590" s="151"/>
      <c r="MMU4590" s="151"/>
      <c r="MMV4590" s="151"/>
      <c r="MMW4590" s="151"/>
      <c r="MMX4590" s="151"/>
      <c r="MMY4590" s="151"/>
      <c r="MMZ4590" s="151"/>
      <c r="MNA4590" s="151"/>
      <c r="MNB4590" s="151"/>
      <c r="MNC4590" s="151"/>
      <c r="MND4590" s="151"/>
      <c r="MNE4590" s="151"/>
      <c r="MNF4590" s="151"/>
      <c r="MNG4590" s="151"/>
      <c r="MNH4590" s="151"/>
      <c r="MNI4590" s="151"/>
      <c r="MNJ4590" s="151"/>
      <c r="MNK4590" s="151"/>
      <c r="MNL4590" s="151"/>
      <c r="MNM4590" s="151"/>
      <c r="MNN4590" s="151"/>
      <c r="MNO4590" s="151"/>
      <c r="MNP4590" s="151"/>
      <c r="MNQ4590" s="151"/>
      <c r="MNR4590" s="151"/>
      <c r="MNS4590" s="151"/>
      <c r="MNT4590" s="151"/>
      <c r="MNU4590" s="151"/>
      <c r="MNV4590" s="151"/>
      <c r="MNW4590" s="151"/>
      <c r="MNX4590" s="151"/>
      <c r="MNY4590" s="151"/>
      <c r="MNZ4590" s="151"/>
      <c r="MOA4590" s="151"/>
      <c r="MOB4590" s="151"/>
      <c r="MOC4590" s="151"/>
      <c r="MOD4590" s="151"/>
      <c r="MOE4590" s="151"/>
      <c r="MOF4590" s="151"/>
      <c r="MOG4590" s="151"/>
      <c r="MOH4590" s="151"/>
      <c r="MOI4590" s="151"/>
      <c r="MOJ4590" s="151"/>
      <c r="MOK4590" s="151"/>
      <c r="MOL4590" s="151"/>
      <c r="MOM4590" s="151"/>
      <c r="MON4590" s="151"/>
      <c r="MOO4590" s="151"/>
      <c r="MOP4590" s="151"/>
      <c r="MOQ4590" s="151"/>
      <c r="MOR4590" s="151"/>
      <c r="MOS4590" s="151"/>
      <c r="MOT4590" s="151"/>
      <c r="MOU4590" s="151"/>
      <c r="MOV4590" s="151"/>
      <c r="MOW4590" s="151"/>
      <c r="MOX4590" s="151"/>
      <c r="MOY4590" s="151"/>
      <c r="MOZ4590" s="151"/>
      <c r="MPA4590" s="151"/>
      <c r="MPB4590" s="151"/>
      <c r="MPC4590" s="151"/>
      <c r="MPD4590" s="151"/>
      <c r="MPE4590" s="151"/>
      <c r="MPF4590" s="151"/>
      <c r="MPG4590" s="151"/>
      <c r="MPH4590" s="151"/>
      <c r="MPI4590" s="151"/>
      <c r="MPJ4590" s="151"/>
      <c r="MPK4590" s="151"/>
      <c r="MPL4590" s="151"/>
      <c r="MPM4590" s="151"/>
      <c r="MPN4590" s="151"/>
      <c r="MPO4590" s="151"/>
      <c r="MPP4590" s="151"/>
      <c r="MPQ4590" s="151"/>
      <c r="MPR4590" s="151"/>
      <c r="MPS4590" s="151"/>
      <c r="MPT4590" s="151"/>
      <c r="MPU4590" s="151"/>
      <c r="MPV4590" s="151"/>
      <c r="MPW4590" s="151"/>
      <c r="MPX4590" s="151"/>
      <c r="MPY4590" s="151"/>
      <c r="MPZ4590" s="151"/>
      <c r="MQA4590" s="151"/>
      <c r="MQB4590" s="151"/>
      <c r="MQC4590" s="151"/>
      <c r="MQD4590" s="151"/>
      <c r="MQE4590" s="151"/>
      <c r="MQF4590" s="151"/>
      <c r="MQG4590" s="151"/>
      <c r="MQH4590" s="151"/>
      <c r="MQI4590" s="151"/>
      <c r="MQJ4590" s="151"/>
      <c r="MQK4590" s="151"/>
      <c r="MQL4590" s="151"/>
      <c r="MQM4590" s="151"/>
      <c r="MQN4590" s="151"/>
      <c r="MQO4590" s="151"/>
      <c r="MQP4590" s="151"/>
      <c r="MQQ4590" s="151"/>
      <c r="MQR4590" s="151"/>
      <c r="MQS4590" s="151"/>
      <c r="MQT4590" s="151"/>
      <c r="MQU4590" s="151"/>
      <c r="MQV4590" s="151"/>
      <c r="MQW4590" s="151"/>
      <c r="MQX4590" s="151"/>
      <c r="MQY4590" s="151"/>
      <c r="MQZ4590" s="151"/>
      <c r="MRA4590" s="151"/>
      <c r="MRB4590" s="151"/>
      <c r="MRC4590" s="151"/>
      <c r="MRD4590" s="151"/>
      <c r="MRE4590" s="151"/>
      <c r="MRF4590" s="151"/>
      <c r="MRG4590" s="151"/>
      <c r="MRH4590" s="151"/>
      <c r="MRI4590" s="151"/>
      <c r="MRJ4590" s="151"/>
      <c r="MRK4590" s="151"/>
      <c r="MRL4590" s="151"/>
      <c r="MRM4590" s="151"/>
      <c r="MRN4590" s="151"/>
      <c r="MRO4590" s="151"/>
      <c r="MRP4590" s="151"/>
      <c r="MRQ4590" s="151"/>
      <c r="MRR4590" s="151"/>
      <c r="MRS4590" s="151"/>
      <c r="MRT4590" s="151"/>
      <c r="MRU4590" s="151"/>
      <c r="MRV4590" s="151"/>
      <c r="MRW4590" s="151"/>
      <c r="MRX4590" s="151"/>
      <c r="MRY4590" s="151"/>
      <c r="MRZ4590" s="151"/>
      <c r="MSA4590" s="151"/>
      <c r="MSB4590" s="151"/>
      <c r="MSC4590" s="151"/>
      <c r="MSD4590" s="151"/>
      <c r="MSE4590" s="151"/>
      <c r="MSF4590" s="151"/>
      <c r="MSG4590" s="151"/>
      <c r="MSH4590" s="151"/>
      <c r="MSI4590" s="151"/>
      <c r="MSJ4590" s="151"/>
      <c r="MSK4590" s="151"/>
      <c r="MSL4590" s="151"/>
      <c r="MSM4590" s="151"/>
      <c r="MSN4590" s="151"/>
      <c r="MSO4590" s="151"/>
      <c r="MSP4590" s="151"/>
      <c r="MSQ4590" s="151"/>
      <c r="MSR4590" s="151"/>
      <c r="MSS4590" s="151"/>
      <c r="MST4590" s="151"/>
      <c r="MSU4590" s="151"/>
      <c r="MSV4590" s="151"/>
      <c r="MSW4590" s="151"/>
      <c r="MSX4590" s="151"/>
      <c r="MSY4590" s="151"/>
      <c r="MSZ4590" s="151"/>
      <c r="MTA4590" s="151"/>
      <c r="MTB4590" s="151"/>
      <c r="MTC4590" s="151"/>
      <c r="MTD4590" s="151"/>
      <c r="MTE4590" s="151"/>
      <c r="MTF4590" s="151"/>
      <c r="MTG4590" s="151"/>
      <c r="MTH4590" s="151"/>
      <c r="MTI4590" s="151"/>
      <c r="MTJ4590" s="151"/>
      <c r="MTK4590" s="151"/>
      <c r="MTL4590" s="151"/>
      <c r="MTM4590" s="151"/>
      <c r="MTN4590" s="151"/>
      <c r="MTO4590" s="151"/>
      <c r="MTP4590" s="151"/>
      <c r="MTQ4590" s="151"/>
      <c r="MTR4590" s="151"/>
      <c r="MTS4590" s="151"/>
      <c r="MTT4590" s="151"/>
      <c r="MTU4590" s="151"/>
      <c r="MTV4590" s="151"/>
      <c r="MTW4590" s="151"/>
      <c r="MTX4590" s="151"/>
      <c r="MTY4590" s="151"/>
      <c r="MTZ4590" s="151"/>
      <c r="MUA4590" s="151"/>
      <c r="MUB4590" s="151"/>
      <c r="MUC4590" s="151"/>
      <c r="MUD4590" s="151"/>
      <c r="MUE4590" s="151"/>
      <c r="MUF4590" s="151"/>
      <c r="MUG4590" s="151"/>
      <c r="MUH4590" s="151"/>
      <c r="MUI4590" s="151"/>
      <c r="MUJ4590" s="151"/>
      <c r="MUK4590" s="151"/>
      <c r="MUL4590" s="151"/>
      <c r="MUM4590" s="151"/>
      <c r="MUN4590" s="151"/>
      <c r="MUO4590" s="151"/>
      <c r="MUP4590" s="151"/>
      <c r="MUQ4590" s="151"/>
      <c r="MUR4590" s="151"/>
      <c r="MUS4590" s="151"/>
      <c r="MUT4590" s="151"/>
      <c r="MUU4590" s="151"/>
      <c r="MUV4590" s="151"/>
      <c r="MUW4590" s="151"/>
      <c r="MUX4590" s="151"/>
      <c r="MUY4590" s="151"/>
      <c r="MUZ4590" s="151"/>
      <c r="MVA4590" s="151"/>
      <c r="MVB4590" s="151"/>
      <c r="MVC4590" s="151"/>
      <c r="MVD4590" s="151"/>
      <c r="MVE4590" s="151"/>
      <c r="MVF4590" s="151"/>
      <c r="MVG4590" s="151"/>
      <c r="MVH4590" s="151"/>
      <c r="MVI4590" s="151"/>
      <c r="MVJ4590" s="151"/>
      <c r="MVK4590" s="151"/>
      <c r="MVL4590" s="151"/>
      <c r="MVM4590" s="151"/>
      <c r="MVN4590" s="151"/>
      <c r="MVO4590" s="151"/>
      <c r="MVP4590" s="151"/>
      <c r="MVQ4590" s="151"/>
      <c r="MVR4590" s="151"/>
      <c r="MVS4590" s="151"/>
      <c r="MVT4590" s="151"/>
      <c r="MVU4590" s="151"/>
      <c r="MVV4590" s="151"/>
      <c r="MVW4590" s="151"/>
      <c r="MVX4590" s="151"/>
      <c r="MVY4590" s="151"/>
      <c r="MVZ4590" s="151"/>
      <c r="MWA4590" s="151"/>
      <c r="MWB4590" s="151"/>
      <c r="MWC4590" s="151"/>
      <c r="MWD4590" s="151"/>
      <c r="MWE4590" s="151"/>
      <c r="MWF4590" s="151"/>
      <c r="MWG4590" s="151"/>
      <c r="MWH4590" s="151"/>
      <c r="MWI4590" s="151"/>
      <c r="MWJ4590" s="151"/>
      <c r="MWK4590" s="151"/>
      <c r="MWL4590" s="151"/>
      <c r="MWM4590" s="151"/>
      <c r="MWN4590" s="151"/>
      <c r="MWO4590" s="151"/>
      <c r="MWP4590" s="151"/>
      <c r="MWQ4590" s="151"/>
      <c r="MWR4590" s="151"/>
      <c r="MWS4590" s="151"/>
      <c r="MWT4590" s="151"/>
      <c r="MWU4590" s="151"/>
      <c r="MWV4590" s="151"/>
      <c r="MWW4590" s="151"/>
      <c r="MWX4590" s="151"/>
      <c r="MWY4590" s="151"/>
      <c r="MWZ4590" s="151"/>
      <c r="MXA4590" s="151"/>
      <c r="MXB4590" s="151"/>
      <c r="MXC4590" s="151"/>
      <c r="MXD4590" s="151"/>
      <c r="MXE4590" s="151"/>
      <c r="MXF4590" s="151"/>
      <c r="MXG4590" s="151"/>
      <c r="MXH4590" s="151"/>
      <c r="MXI4590" s="151"/>
      <c r="MXJ4590" s="151"/>
      <c r="MXK4590" s="151"/>
      <c r="MXL4590" s="151"/>
      <c r="MXM4590" s="151"/>
      <c r="MXN4590" s="151"/>
      <c r="MXO4590" s="151"/>
      <c r="MXP4590" s="151"/>
      <c r="MXQ4590" s="151"/>
      <c r="MXR4590" s="151"/>
      <c r="MXS4590" s="151"/>
      <c r="MXT4590" s="151"/>
      <c r="MXU4590" s="151"/>
      <c r="MXV4590" s="151"/>
      <c r="MXW4590" s="151"/>
      <c r="MXX4590" s="151"/>
      <c r="MXY4590" s="151"/>
      <c r="MXZ4590" s="151"/>
      <c r="MYA4590" s="151"/>
      <c r="MYB4590" s="151"/>
      <c r="MYC4590" s="151"/>
      <c r="MYD4590" s="151"/>
      <c r="MYE4590" s="151"/>
      <c r="MYF4590" s="151"/>
      <c r="MYG4590" s="151"/>
      <c r="MYH4590" s="151"/>
      <c r="MYI4590" s="151"/>
      <c r="MYJ4590" s="151"/>
      <c r="MYK4590" s="151"/>
      <c r="MYL4590" s="151"/>
      <c r="MYM4590" s="151"/>
      <c r="MYN4590" s="151"/>
      <c r="MYO4590" s="151"/>
      <c r="MYP4590" s="151"/>
      <c r="MYQ4590" s="151"/>
      <c r="MYR4590" s="151"/>
      <c r="MYS4590" s="151"/>
      <c r="MYT4590" s="151"/>
      <c r="MYU4590" s="151"/>
      <c r="MYV4590" s="151"/>
      <c r="MYW4590" s="151"/>
      <c r="MYX4590" s="151"/>
      <c r="MYY4590" s="151"/>
      <c r="MYZ4590" s="151"/>
      <c r="MZA4590" s="151"/>
      <c r="MZB4590" s="151"/>
      <c r="MZC4590" s="151"/>
      <c r="MZD4590" s="151"/>
      <c r="MZE4590" s="151"/>
      <c r="MZF4590" s="151"/>
      <c r="MZG4590" s="151"/>
      <c r="MZH4590" s="151"/>
      <c r="MZI4590" s="151"/>
      <c r="MZJ4590" s="151"/>
      <c r="MZK4590" s="151"/>
      <c r="MZL4590" s="151"/>
      <c r="MZM4590" s="151"/>
      <c r="MZN4590" s="151"/>
      <c r="MZO4590" s="151"/>
      <c r="MZP4590" s="151"/>
      <c r="MZQ4590" s="151"/>
      <c r="MZR4590" s="151"/>
      <c r="MZS4590" s="151"/>
      <c r="MZT4590" s="151"/>
      <c r="MZU4590" s="151"/>
      <c r="MZV4590" s="151"/>
      <c r="MZW4590" s="151"/>
      <c r="MZX4590" s="151"/>
      <c r="MZY4590" s="151"/>
      <c r="MZZ4590" s="151"/>
      <c r="NAA4590" s="151"/>
      <c r="NAB4590" s="151"/>
      <c r="NAC4590" s="151"/>
      <c r="NAD4590" s="151"/>
      <c r="NAE4590" s="151"/>
      <c r="NAF4590" s="151"/>
      <c r="NAG4590" s="151"/>
      <c r="NAH4590" s="151"/>
      <c r="NAI4590" s="151"/>
      <c r="NAJ4590" s="151"/>
      <c r="NAK4590" s="151"/>
      <c r="NAL4590" s="151"/>
      <c r="NAM4590" s="151"/>
      <c r="NAN4590" s="151"/>
      <c r="NAO4590" s="151"/>
      <c r="NAP4590" s="151"/>
      <c r="NAQ4590" s="151"/>
      <c r="NAR4590" s="151"/>
      <c r="NAS4590" s="151"/>
      <c r="NAT4590" s="151"/>
      <c r="NAU4590" s="151"/>
      <c r="NAV4590" s="151"/>
      <c r="NAW4590" s="151"/>
      <c r="NAX4590" s="151"/>
      <c r="NAY4590" s="151"/>
      <c r="NAZ4590" s="151"/>
      <c r="NBA4590" s="151"/>
      <c r="NBB4590" s="151"/>
      <c r="NBC4590" s="151"/>
      <c r="NBD4590" s="151"/>
      <c r="NBE4590" s="151"/>
      <c r="NBF4590" s="151"/>
      <c r="NBG4590" s="151"/>
      <c r="NBH4590" s="151"/>
      <c r="NBI4590" s="151"/>
      <c r="NBJ4590" s="151"/>
      <c r="NBK4590" s="151"/>
      <c r="NBL4590" s="151"/>
      <c r="NBM4590" s="151"/>
      <c r="NBN4590" s="151"/>
      <c r="NBO4590" s="151"/>
      <c r="NBP4590" s="151"/>
      <c r="NBQ4590" s="151"/>
      <c r="NBR4590" s="151"/>
      <c r="NBS4590" s="151"/>
      <c r="NBT4590" s="151"/>
      <c r="NBU4590" s="151"/>
      <c r="NBV4590" s="151"/>
      <c r="NBW4590" s="151"/>
      <c r="NBX4590" s="151"/>
      <c r="NBY4590" s="151"/>
      <c r="NBZ4590" s="151"/>
      <c r="NCA4590" s="151"/>
      <c r="NCB4590" s="151"/>
      <c r="NCC4590" s="151"/>
      <c r="NCD4590" s="151"/>
      <c r="NCE4590" s="151"/>
      <c r="NCF4590" s="151"/>
      <c r="NCG4590" s="151"/>
      <c r="NCH4590" s="151"/>
      <c r="NCI4590" s="151"/>
      <c r="NCJ4590" s="151"/>
      <c r="NCK4590" s="151"/>
      <c r="NCL4590" s="151"/>
      <c r="NCM4590" s="151"/>
      <c r="NCN4590" s="151"/>
      <c r="NCO4590" s="151"/>
      <c r="NCP4590" s="151"/>
      <c r="NCQ4590" s="151"/>
      <c r="NCR4590" s="151"/>
      <c r="NCS4590" s="151"/>
      <c r="NCT4590" s="151"/>
      <c r="NCU4590" s="151"/>
      <c r="NCV4590" s="151"/>
      <c r="NCW4590" s="151"/>
      <c r="NCX4590" s="151"/>
      <c r="NCY4590" s="151"/>
      <c r="NCZ4590" s="151"/>
      <c r="NDA4590" s="151"/>
      <c r="NDB4590" s="151"/>
      <c r="NDC4590" s="151"/>
      <c r="NDD4590" s="151"/>
      <c r="NDE4590" s="151"/>
      <c r="NDF4590" s="151"/>
      <c r="NDG4590" s="151"/>
      <c r="NDH4590" s="151"/>
      <c r="NDI4590" s="151"/>
      <c r="NDJ4590" s="151"/>
      <c r="NDK4590" s="151"/>
      <c r="NDL4590" s="151"/>
      <c r="NDM4590" s="151"/>
      <c r="NDN4590" s="151"/>
      <c r="NDO4590" s="151"/>
      <c r="NDP4590" s="151"/>
      <c r="NDQ4590" s="151"/>
      <c r="NDR4590" s="151"/>
      <c r="NDS4590" s="151"/>
      <c r="NDT4590" s="151"/>
      <c r="NDU4590" s="151"/>
      <c r="NDV4590" s="151"/>
      <c r="NDW4590" s="151"/>
      <c r="NDX4590" s="151"/>
      <c r="NDY4590" s="151"/>
      <c r="NDZ4590" s="151"/>
      <c r="NEA4590" s="151"/>
      <c r="NEB4590" s="151"/>
      <c r="NEC4590" s="151"/>
      <c r="NED4590" s="151"/>
      <c r="NEE4590" s="151"/>
      <c r="NEF4590" s="151"/>
      <c r="NEG4590" s="151"/>
      <c r="NEH4590" s="151"/>
      <c r="NEI4590" s="151"/>
      <c r="NEJ4590" s="151"/>
      <c r="NEK4590" s="151"/>
      <c r="NEL4590" s="151"/>
      <c r="NEM4590" s="151"/>
      <c r="NEN4590" s="151"/>
      <c r="NEO4590" s="151"/>
      <c r="NEP4590" s="151"/>
      <c r="NEQ4590" s="151"/>
      <c r="NER4590" s="151"/>
      <c r="NES4590" s="151"/>
      <c r="NET4590" s="151"/>
      <c r="NEU4590" s="151"/>
      <c r="NEV4590" s="151"/>
      <c r="NEW4590" s="151"/>
      <c r="NEX4590" s="151"/>
      <c r="NEY4590" s="151"/>
      <c r="NEZ4590" s="151"/>
      <c r="NFA4590" s="151"/>
      <c r="NFB4590" s="151"/>
      <c r="NFC4590" s="151"/>
      <c r="NFD4590" s="151"/>
      <c r="NFE4590" s="151"/>
      <c r="NFF4590" s="151"/>
      <c r="NFG4590" s="151"/>
      <c r="NFH4590" s="151"/>
      <c r="NFI4590" s="151"/>
      <c r="NFJ4590" s="151"/>
      <c r="NFK4590" s="151"/>
      <c r="NFL4590" s="151"/>
      <c r="NFM4590" s="151"/>
      <c r="NFN4590" s="151"/>
      <c r="NFO4590" s="151"/>
      <c r="NFP4590" s="151"/>
      <c r="NFQ4590" s="151"/>
      <c r="NFR4590" s="151"/>
      <c r="NFS4590" s="151"/>
      <c r="NFT4590" s="151"/>
      <c r="NFU4590" s="151"/>
      <c r="NFV4590" s="151"/>
      <c r="NFW4590" s="151"/>
      <c r="NFX4590" s="151"/>
      <c r="NFY4590" s="151"/>
      <c r="NFZ4590" s="151"/>
      <c r="NGA4590" s="151"/>
      <c r="NGB4590" s="151"/>
      <c r="NGC4590" s="151"/>
      <c r="NGD4590" s="151"/>
      <c r="NGE4590" s="151"/>
      <c r="NGF4590" s="151"/>
      <c r="NGG4590" s="151"/>
      <c r="NGH4590" s="151"/>
      <c r="NGI4590" s="151"/>
      <c r="NGJ4590" s="151"/>
      <c r="NGK4590" s="151"/>
      <c r="NGL4590" s="151"/>
      <c r="NGM4590" s="151"/>
      <c r="NGN4590" s="151"/>
      <c r="NGO4590" s="151"/>
      <c r="NGP4590" s="151"/>
      <c r="NGQ4590" s="151"/>
      <c r="NGR4590" s="151"/>
      <c r="NGS4590" s="151"/>
      <c r="NGT4590" s="151"/>
      <c r="NGU4590" s="151"/>
      <c r="NGV4590" s="151"/>
      <c r="NGW4590" s="151"/>
      <c r="NGX4590" s="151"/>
      <c r="NGY4590" s="151"/>
      <c r="NGZ4590" s="151"/>
      <c r="NHA4590" s="151"/>
      <c r="NHB4590" s="151"/>
      <c r="NHC4590" s="151"/>
      <c r="NHD4590" s="151"/>
      <c r="NHE4590" s="151"/>
      <c r="NHF4590" s="151"/>
      <c r="NHG4590" s="151"/>
      <c r="NHH4590" s="151"/>
      <c r="NHI4590" s="151"/>
      <c r="NHJ4590" s="151"/>
      <c r="NHK4590" s="151"/>
      <c r="NHL4590" s="151"/>
      <c r="NHM4590" s="151"/>
      <c r="NHN4590" s="151"/>
      <c r="NHO4590" s="151"/>
      <c r="NHP4590" s="151"/>
      <c r="NHQ4590" s="151"/>
      <c r="NHR4590" s="151"/>
      <c r="NHS4590" s="151"/>
      <c r="NHT4590" s="151"/>
      <c r="NHU4590" s="151"/>
      <c r="NHV4590" s="151"/>
      <c r="NHW4590" s="151"/>
      <c r="NHX4590" s="151"/>
      <c r="NHY4590" s="151"/>
      <c r="NHZ4590" s="151"/>
      <c r="NIA4590" s="151"/>
      <c r="NIB4590" s="151"/>
      <c r="NIC4590" s="151"/>
      <c r="NID4590" s="151"/>
      <c r="NIE4590" s="151"/>
      <c r="NIF4590" s="151"/>
      <c r="NIG4590" s="151"/>
      <c r="NIH4590" s="151"/>
      <c r="NII4590" s="151"/>
      <c r="NIJ4590" s="151"/>
      <c r="NIK4590" s="151"/>
      <c r="NIL4590" s="151"/>
      <c r="NIM4590" s="151"/>
      <c r="NIN4590" s="151"/>
      <c r="NIO4590" s="151"/>
      <c r="NIP4590" s="151"/>
      <c r="NIQ4590" s="151"/>
      <c r="NIR4590" s="151"/>
      <c r="NIS4590" s="151"/>
      <c r="NIT4590" s="151"/>
      <c r="NIU4590" s="151"/>
      <c r="NIV4590" s="151"/>
      <c r="NIW4590" s="151"/>
      <c r="NIX4590" s="151"/>
      <c r="NIY4590" s="151"/>
      <c r="NIZ4590" s="151"/>
      <c r="NJA4590" s="151"/>
      <c r="NJB4590" s="151"/>
      <c r="NJC4590" s="151"/>
      <c r="NJD4590" s="151"/>
      <c r="NJE4590" s="151"/>
      <c r="NJF4590" s="151"/>
      <c r="NJG4590" s="151"/>
      <c r="NJH4590" s="151"/>
      <c r="NJI4590" s="151"/>
      <c r="NJJ4590" s="151"/>
      <c r="NJK4590" s="151"/>
      <c r="NJL4590" s="151"/>
      <c r="NJM4590" s="151"/>
      <c r="NJN4590" s="151"/>
      <c r="NJO4590" s="151"/>
      <c r="NJP4590" s="151"/>
      <c r="NJQ4590" s="151"/>
      <c r="NJR4590" s="151"/>
      <c r="NJS4590" s="151"/>
      <c r="NJT4590" s="151"/>
      <c r="NJU4590" s="151"/>
      <c r="NJV4590" s="151"/>
      <c r="NJW4590" s="151"/>
      <c r="NJX4590" s="151"/>
      <c r="NJY4590" s="151"/>
      <c r="NJZ4590" s="151"/>
      <c r="NKA4590" s="151"/>
      <c r="NKB4590" s="151"/>
      <c r="NKC4590" s="151"/>
      <c r="NKD4590" s="151"/>
      <c r="NKE4590" s="151"/>
      <c r="NKF4590" s="151"/>
      <c r="NKG4590" s="151"/>
      <c r="NKH4590" s="151"/>
      <c r="NKI4590" s="151"/>
      <c r="NKJ4590" s="151"/>
      <c r="NKK4590" s="151"/>
      <c r="NKL4590" s="151"/>
      <c r="NKM4590" s="151"/>
      <c r="NKN4590" s="151"/>
      <c r="NKO4590" s="151"/>
      <c r="NKP4590" s="151"/>
      <c r="NKQ4590" s="151"/>
      <c r="NKR4590" s="151"/>
      <c r="NKS4590" s="151"/>
      <c r="NKT4590" s="151"/>
      <c r="NKU4590" s="151"/>
      <c r="NKV4590" s="151"/>
      <c r="NKW4590" s="151"/>
      <c r="NKX4590" s="151"/>
      <c r="NKY4590" s="151"/>
      <c r="NKZ4590" s="151"/>
      <c r="NLA4590" s="151"/>
      <c r="NLB4590" s="151"/>
      <c r="NLC4590" s="151"/>
      <c r="NLD4590" s="151"/>
      <c r="NLE4590" s="151"/>
      <c r="NLF4590" s="151"/>
      <c r="NLG4590" s="151"/>
      <c r="NLH4590" s="151"/>
      <c r="NLI4590" s="151"/>
      <c r="NLJ4590" s="151"/>
      <c r="NLK4590" s="151"/>
      <c r="NLL4590" s="151"/>
      <c r="NLM4590" s="151"/>
      <c r="NLN4590" s="151"/>
      <c r="NLO4590" s="151"/>
      <c r="NLP4590" s="151"/>
      <c r="NLQ4590" s="151"/>
      <c r="NLR4590" s="151"/>
      <c r="NLS4590" s="151"/>
      <c r="NLT4590" s="151"/>
      <c r="NLU4590" s="151"/>
      <c r="NLV4590" s="151"/>
      <c r="NLW4590" s="151"/>
      <c r="NLX4590" s="151"/>
      <c r="NLY4590" s="151"/>
      <c r="NLZ4590" s="151"/>
      <c r="NMA4590" s="151"/>
      <c r="NMB4590" s="151"/>
      <c r="NMC4590" s="151"/>
      <c r="NMD4590" s="151"/>
      <c r="NME4590" s="151"/>
      <c r="NMF4590" s="151"/>
      <c r="NMG4590" s="151"/>
      <c r="NMH4590" s="151"/>
      <c r="NMI4590" s="151"/>
      <c r="NMJ4590" s="151"/>
      <c r="NMK4590" s="151"/>
      <c r="NML4590" s="151"/>
      <c r="NMM4590" s="151"/>
      <c r="NMN4590" s="151"/>
      <c r="NMO4590" s="151"/>
      <c r="NMP4590" s="151"/>
      <c r="NMQ4590" s="151"/>
      <c r="NMR4590" s="151"/>
      <c r="NMS4590" s="151"/>
      <c r="NMT4590" s="151"/>
      <c r="NMU4590" s="151"/>
      <c r="NMV4590" s="151"/>
      <c r="NMW4590" s="151"/>
      <c r="NMX4590" s="151"/>
      <c r="NMY4590" s="151"/>
      <c r="NMZ4590" s="151"/>
      <c r="NNA4590" s="151"/>
      <c r="NNB4590" s="151"/>
      <c r="NNC4590" s="151"/>
      <c r="NND4590" s="151"/>
      <c r="NNE4590" s="151"/>
      <c r="NNF4590" s="151"/>
      <c r="NNG4590" s="151"/>
      <c r="NNH4590" s="151"/>
      <c r="NNI4590" s="151"/>
      <c r="NNJ4590" s="151"/>
      <c r="NNK4590" s="151"/>
      <c r="NNL4590" s="151"/>
      <c r="NNM4590" s="151"/>
      <c r="NNN4590" s="151"/>
      <c r="NNO4590" s="151"/>
      <c r="NNP4590" s="151"/>
      <c r="NNQ4590" s="151"/>
      <c r="NNR4590" s="151"/>
      <c r="NNS4590" s="151"/>
      <c r="NNT4590" s="151"/>
      <c r="NNU4590" s="151"/>
      <c r="NNV4590" s="151"/>
      <c r="NNW4590" s="151"/>
      <c r="NNX4590" s="151"/>
      <c r="NNY4590" s="151"/>
      <c r="NNZ4590" s="151"/>
      <c r="NOA4590" s="151"/>
      <c r="NOB4590" s="151"/>
      <c r="NOC4590" s="151"/>
      <c r="NOD4590" s="151"/>
      <c r="NOE4590" s="151"/>
      <c r="NOF4590" s="151"/>
      <c r="NOG4590" s="151"/>
      <c r="NOH4590" s="151"/>
      <c r="NOI4590" s="151"/>
      <c r="NOJ4590" s="151"/>
      <c r="NOK4590" s="151"/>
      <c r="NOL4590" s="151"/>
      <c r="NOM4590" s="151"/>
      <c r="NON4590" s="151"/>
      <c r="NOO4590" s="151"/>
      <c r="NOP4590" s="151"/>
      <c r="NOQ4590" s="151"/>
      <c r="NOR4590" s="151"/>
      <c r="NOS4590" s="151"/>
      <c r="NOT4590" s="151"/>
      <c r="NOU4590" s="151"/>
      <c r="NOV4590" s="151"/>
      <c r="NOW4590" s="151"/>
      <c r="NOX4590" s="151"/>
      <c r="NOY4590" s="151"/>
      <c r="NOZ4590" s="151"/>
      <c r="NPA4590" s="151"/>
      <c r="NPB4590" s="151"/>
      <c r="NPC4590" s="151"/>
      <c r="NPD4590" s="151"/>
      <c r="NPE4590" s="151"/>
      <c r="NPF4590" s="151"/>
      <c r="NPG4590" s="151"/>
      <c r="NPH4590" s="151"/>
      <c r="NPI4590" s="151"/>
      <c r="NPJ4590" s="151"/>
      <c r="NPK4590" s="151"/>
      <c r="NPL4590" s="151"/>
      <c r="NPM4590" s="151"/>
      <c r="NPN4590" s="151"/>
      <c r="NPO4590" s="151"/>
      <c r="NPP4590" s="151"/>
      <c r="NPQ4590" s="151"/>
      <c r="NPR4590" s="151"/>
      <c r="NPS4590" s="151"/>
      <c r="NPT4590" s="151"/>
      <c r="NPU4590" s="151"/>
      <c r="NPV4590" s="151"/>
      <c r="NPW4590" s="151"/>
      <c r="NPX4590" s="151"/>
      <c r="NPY4590" s="151"/>
      <c r="NPZ4590" s="151"/>
      <c r="NQA4590" s="151"/>
      <c r="NQB4590" s="151"/>
      <c r="NQC4590" s="151"/>
      <c r="NQD4590" s="151"/>
      <c r="NQE4590" s="151"/>
      <c r="NQF4590" s="151"/>
      <c r="NQG4590" s="151"/>
      <c r="NQH4590" s="151"/>
      <c r="NQI4590" s="151"/>
      <c r="NQJ4590" s="151"/>
      <c r="NQK4590" s="151"/>
      <c r="NQL4590" s="151"/>
      <c r="NQM4590" s="151"/>
      <c r="NQN4590" s="151"/>
      <c r="NQO4590" s="151"/>
      <c r="NQP4590" s="151"/>
      <c r="NQQ4590" s="151"/>
      <c r="NQR4590" s="151"/>
      <c r="NQS4590" s="151"/>
      <c r="NQT4590" s="151"/>
      <c r="NQU4590" s="151"/>
      <c r="NQV4590" s="151"/>
      <c r="NQW4590" s="151"/>
      <c r="NQX4590" s="151"/>
      <c r="NQY4590" s="151"/>
      <c r="NQZ4590" s="151"/>
      <c r="NRA4590" s="151"/>
      <c r="NRB4590" s="151"/>
      <c r="NRC4590" s="151"/>
      <c r="NRD4590" s="151"/>
      <c r="NRE4590" s="151"/>
      <c r="NRF4590" s="151"/>
      <c r="NRG4590" s="151"/>
      <c r="NRH4590" s="151"/>
      <c r="NRI4590" s="151"/>
      <c r="NRJ4590" s="151"/>
      <c r="NRK4590" s="151"/>
      <c r="NRL4590" s="151"/>
      <c r="NRM4590" s="151"/>
      <c r="NRN4590" s="151"/>
      <c r="NRO4590" s="151"/>
      <c r="NRP4590" s="151"/>
      <c r="NRQ4590" s="151"/>
      <c r="NRR4590" s="151"/>
      <c r="NRS4590" s="151"/>
      <c r="NRT4590" s="151"/>
      <c r="NRU4590" s="151"/>
      <c r="NRV4590" s="151"/>
      <c r="NRW4590" s="151"/>
      <c r="NRX4590" s="151"/>
      <c r="NRY4590" s="151"/>
      <c r="NRZ4590" s="151"/>
      <c r="NSA4590" s="151"/>
      <c r="NSB4590" s="151"/>
      <c r="NSC4590" s="151"/>
      <c r="NSD4590" s="151"/>
      <c r="NSE4590" s="151"/>
      <c r="NSF4590" s="151"/>
      <c r="NSG4590" s="151"/>
      <c r="NSH4590" s="151"/>
      <c r="NSI4590" s="151"/>
      <c r="NSJ4590" s="151"/>
      <c r="NSK4590" s="151"/>
      <c r="NSL4590" s="151"/>
      <c r="NSM4590" s="151"/>
      <c r="NSN4590" s="151"/>
      <c r="NSO4590" s="151"/>
      <c r="NSP4590" s="151"/>
      <c r="NSQ4590" s="151"/>
      <c r="NSR4590" s="151"/>
      <c r="NSS4590" s="151"/>
      <c r="NST4590" s="151"/>
      <c r="NSU4590" s="151"/>
      <c r="NSV4590" s="151"/>
      <c r="NSW4590" s="151"/>
      <c r="NSX4590" s="151"/>
      <c r="NSY4590" s="151"/>
      <c r="NSZ4590" s="151"/>
      <c r="NTA4590" s="151"/>
      <c r="NTB4590" s="151"/>
      <c r="NTC4590" s="151"/>
      <c r="NTD4590" s="151"/>
      <c r="NTE4590" s="151"/>
      <c r="NTF4590" s="151"/>
      <c r="NTG4590" s="151"/>
      <c r="NTH4590" s="151"/>
      <c r="NTI4590" s="151"/>
      <c r="NTJ4590" s="151"/>
      <c r="NTK4590" s="151"/>
      <c r="NTL4590" s="151"/>
      <c r="NTM4590" s="151"/>
      <c r="NTN4590" s="151"/>
      <c r="NTO4590" s="151"/>
      <c r="NTP4590" s="151"/>
      <c r="NTQ4590" s="151"/>
      <c r="NTR4590" s="151"/>
      <c r="NTS4590" s="151"/>
      <c r="NTT4590" s="151"/>
      <c r="NTU4590" s="151"/>
      <c r="NTV4590" s="151"/>
      <c r="NTW4590" s="151"/>
      <c r="NTX4590" s="151"/>
      <c r="NTY4590" s="151"/>
      <c r="NTZ4590" s="151"/>
      <c r="NUA4590" s="151"/>
      <c r="NUB4590" s="151"/>
      <c r="NUC4590" s="151"/>
      <c r="NUD4590" s="151"/>
      <c r="NUE4590" s="151"/>
      <c r="NUF4590" s="151"/>
      <c r="NUG4590" s="151"/>
      <c r="NUH4590" s="151"/>
      <c r="NUI4590" s="151"/>
      <c r="NUJ4590" s="151"/>
      <c r="NUK4590" s="151"/>
      <c r="NUL4590" s="151"/>
      <c r="NUM4590" s="151"/>
      <c r="NUN4590" s="151"/>
      <c r="NUO4590" s="151"/>
      <c r="NUP4590" s="151"/>
      <c r="NUQ4590" s="151"/>
      <c r="NUR4590" s="151"/>
      <c r="NUS4590" s="151"/>
      <c r="NUT4590" s="151"/>
      <c r="NUU4590" s="151"/>
      <c r="NUV4590" s="151"/>
      <c r="NUW4590" s="151"/>
      <c r="NUX4590" s="151"/>
      <c r="NUY4590" s="151"/>
      <c r="NUZ4590" s="151"/>
      <c r="NVA4590" s="151"/>
      <c r="NVB4590" s="151"/>
      <c r="NVC4590" s="151"/>
      <c r="NVD4590" s="151"/>
      <c r="NVE4590" s="151"/>
      <c r="NVF4590" s="151"/>
      <c r="NVG4590" s="151"/>
      <c r="NVH4590" s="151"/>
      <c r="NVI4590" s="151"/>
      <c r="NVJ4590" s="151"/>
      <c r="NVK4590" s="151"/>
      <c r="NVL4590" s="151"/>
      <c r="NVM4590" s="151"/>
      <c r="NVN4590" s="151"/>
      <c r="NVO4590" s="151"/>
      <c r="NVP4590" s="151"/>
      <c r="NVQ4590" s="151"/>
      <c r="NVR4590" s="151"/>
      <c r="NVS4590" s="151"/>
      <c r="NVT4590" s="151"/>
      <c r="NVU4590" s="151"/>
      <c r="NVV4590" s="151"/>
      <c r="NVW4590" s="151"/>
      <c r="NVX4590" s="151"/>
      <c r="NVY4590" s="151"/>
      <c r="NVZ4590" s="151"/>
      <c r="NWA4590" s="151"/>
      <c r="NWB4590" s="151"/>
      <c r="NWC4590" s="151"/>
      <c r="NWD4590" s="151"/>
      <c r="NWE4590" s="151"/>
      <c r="NWF4590" s="151"/>
      <c r="NWG4590" s="151"/>
      <c r="NWH4590" s="151"/>
      <c r="NWI4590" s="151"/>
      <c r="NWJ4590" s="151"/>
      <c r="NWK4590" s="151"/>
      <c r="NWL4590" s="151"/>
      <c r="NWM4590" s="151"/>
      <c r="NWN4590" s="151"/>
      <c r="NWO4590" s="151"/>
      <c r="NWP4590" s="151"/>
      <c r="NWQ4590" s="151"/>
      <c r="NWR4590" s="151"/>
      <c r="NWS4590" s="151"/>
      <c r="NWT4590" s="151"/>
      <c r="NWU4590" s="151"/>
      <c r="NWV4590" s="151"/>
      <c r="NWW4590" s="151"/>
      <c r="NWX4590" s="151"/>
      <c r="NWY4590" s="151"/>
      <c r="NWZ4590" s="151"/>
      <c r="NXA4590" s="151"/>
      <c r="NXB4590" s="151"/>
      <c r="NXC4590" s="151"/>
      <c r="NXD4590" s="151"/>
      <c r="NXE4590" s="151"/>
      <c r="NXF4590" s="151"/>
      <c r="NXG4590" s="151"/>
      <c r="NXH4590" s="151"/>
      <c r="NXI4590" s="151"/>
      <c r="NXJ4590" s="151"/>
      <c r="NXK4590" s="151"/>
      <c r="NXL4590" s="151"/>
      <c r="NXM4590" s="151"/>
      <c r="NXN4590" s="151"/>
      <c r="NXO4590" s="151"/>
      <c r="NXP4590" s="151"/>
      <c r="NXQ4590" s="151"/>
      <c r="NXR4590" s="151"/>
      <c r="NXS4590" s="151"/>
      <c r="NXT4590" s="151"/>
      <c r="NXU4590" s="151"/>
      <c r="NXV4590" s="151"/>
      <c r="NXW4590" s="151"/>
      <c r="NXX4590" s="151"/>
      <c r="NXY4590" s="151"/>
      <c r="NXZ4590" s="151"/>
      <c r="NYA4590" s="151"/>
      <c r="NYB4590" s="151"/>
      <c r="NYC4590" s="151"/>
      <c r="NYD4590" s="151"/>
      <c r="NYE4590" s="151"/>
      <c r="NYF4590" s="151"/>
      <c r="NYG4590" s="151"/>
      <c r="NYH4590" s="151"/>
      <c r="NYI4590" s="151"/>
      <c r="NYJ4590" s="151"/>
      <c r="NYK4590" s="151"/>
      <c r="NYL4590" s="151"/>
      <c r="NYM4590" s="151"/>
      <c r="NYN4590" s="151"/>
      <c r="NYO4590" s="151"/>
      <c r="NYP4590" s="151"/>
      <c r="NYQ4590" s="151"/>
      <c r="NYR4590" s="151"/>
      <c r="NYS4590" s="151"/>
      <c r="NYT4590" s="151"/>
      <c r="NYU4590" s="151"/>
      <c r="NYV4590" s="151"/>
      <c r="NYW4590" s="151"/>
      <c r="NYX4590" s="151"/>
      <c r="NYY4590" s="151"/>
      <c r="NYZ4590" s="151"/>
      <c r="NZA4590" s="151"/>
      <c r="NZB4590" s="151"/>
      <c r="NZC4590" s="151"/>
      <c r="NZD4590" s="151"/>
      <c r="NZE4590" s="151"/>
      <c r="NZF4590" s="151"/>
      <c r="NZG4590" s="151"/>
      <c r="NZH4590" s="151"/>
      <c r="NZI4590" s="151"/>
      <c r="NZJ4590" s="151"/>
      <c r="NZK4590" s="151"/>
      <c r="NZL4590" s="151"/>
      <c r="NZM4590" s="151"/>
      <c r="NZN4590" s="151"/>
      <c r="NZO4590" s="151"/>
      <c r="NZP4590" s="151"/>
      <c r="NZQ4590" s="151"/>
      <c r="NZR4590" s="151"/>
      <c r="NZS4590" s="151"/>
      <c r="NZT4590" s="151"/>
      <c r="NZU4590" s="151"/>
      <c r="NZV4590" s="151"/>
      <c r="NZW4590" s="151"/>
      <c r="NZX4590" s="151"/>
      <c r="NZY4590" s="151"/>
      <c r="NZZ4590" s="151"/>
      <c r="OAA4590" s="151"/>
      <c r="OAB4590" s="151"/>
      <c r="OAC4590" s="151"/>
      <c r="OAD4590" s="151"/>
      <c r="OAE4590" s="151"/>
      <c r="OAF4590" s="151"/>
      <c r="OAG4590" s="151"/>
      <c r="OAH4590" s="151"/>
      <c r="OAI4590" s="151"/>
      <c r="OAJ4590" s="151"/>
      <c r="OAK4590" s="151"/>
      <c r="OAL4590" s="151"/>
      <c r="OAM4590" s="151"/>
      <c r="OAN4590" s="151"/>
      <c r="OAO4590" s="151"/>
      <c r="OAP4590" s="151"/>
      <c r="OAQ4590" s="151"/>
      <c r="OAR4590" s="151"/>
      <c r="OAS4590" s="151"/>
      <c r="OAT4590" s="151"/>
      <c r="OAU4590" s="151"/>
      <c r="OAV4590" s="151"/>
      <c r="OAW4590" s="151"/>
      <c r="OAX4590" s="151"/>
      <c r="OAY4590" s="151"/>
      <c r="OAZ4590" s="151"/>
      <c r="OBA4590" s="151"/>
      <c r="OBB4590" s="151"/>
      <c r="OBC4590" s="151"/>
      <c r="OBD4590" s="151"/>
      <c r="OBE4590" s="151"/>
      <c r="OBF4590" s="151"/>
      <c r="OBG4590" s="151"/>
      <c r="OBH4590" s="151"/>
      <c r="OBI4590" s="151"/>
      <c r="OBJ4590" s="151"/>
      <c r="OBK4590" s="151"/>
      <c r="OBL4590" s="151"/>
      <c r="OBM4590" s="151"/>
      <c r="OBN4590" s="151"/>
      <c r="OBO4590" s="151"/>
      <c r="OBP4590" s="151"/>
      <c r="OBQ4590" s="151"/>
      <c r="OBR4590" s="151"/>
      <c r="OBS4590" s="151"/>
      <c r="OBT4590" s="151"/>
      <c r="OBU4590" s="151"/>
      <c r="OBV4590" s="151"/>
      <c r="OBW4590" s="151"/>
      <c r="OBX4590" s="151"/>
      <c r="OBY4590" s="151"/>
      <c r="OBZ4590" s="151"/>
      <c r="OCA4590" s="151"/>
      <c r="OCB4590" s="151"/>
      <c r="OCC4590" s="151"/>
      <c r="OCD4590" s="151"/>
      <c r="OCE4590" s="151"/>
      <c r="OCF4590" s="151"/>
      <c r="OCG4590" s="151"/>
      <c r="OCH4590" s="151"/>
      <c r="OCI4590" s="151"/>
      <c r="OCJ4590" s="151"/>
      <c r="OCK4590" s="151"/>
      <c r="OCL4590" s="151"/>
      <c r="OCM4590" s="151"/>
      <c r="OCN4590" s="151"/>
      <c r="OCO4590" s="151"/>
      <c r="OCP4590" s="151"/>
      <c r="OCQ4590" s="151"/>
      <c r="OCR4590" s="151"/>
      <c r="OCS4590" s="151"/>
      <c r="OCT4590" s="151"/>
      <c r="OCU4590" s="151"/>
      <c r="OCV4590" s="151"/>
      <c r="OCW4590" s="151"/>
      <c r="OCX4590" s="151"/>
      <c r="OCY4590" s="151"/>
      <c r="OCZ4590" s="151"/>
      <c r="ODA4590" s="151"/>
      <c r="ODB4590" s="151"/>
      <c r="ODC4590" s="151"/>
      <c r="ODD4590" s="151"/>
      <c r="ODE4590" s="151"/>
      <c r="ODF4590" s="151"/>
      <c r="ODG4590" s="151"/>
      <c r="ODH4590" s="151"/>
      <c r="ODI4590" s="151"/>
      <c r="ODJ4590" s="151"/>
      <c r="ODK4590" s="151"/>
      <c r="ODL4590" s="151"/>
      <c r="ODM4590" s="151"/>
      <c r="ODN4590" s="151"/>
      <c r="ODO4590" s="151"/>
      <c r="ODP4590" s="151"/>
      <c r="ODQ4590" s="151"/>
      <c r="ODR4590" s="151"/>
      <c r="ODS4590" s="151"/>
      <c r="ODT4590" s="151"/>
      <c r="ODU4590" s="151"/>
      <c r="ODV4590" s="151"/>
      <c r="ODW4590" s="151"/>
      <c r="ODX4590" s="151"/>
      <c r="ODY4590" s="151"/>
      <c r="ODZ4590" s="151"/>
      <c r="OEA4590" s="151"/>
      <c r="OEB4590" s="151"/>
      <c r="OEC4590" s="151"/>
      <c r="OED4590" s="151"/>
      <c r="OEE4590" s="151"/>
      <c r="OEF4590" s="151"/>
      <c r="OEG4590" s="151"/>
      <c r="OEH4590" s="151"/>
      <c r="OEI4590" s="151"/>
      <c r="OEJ4590" s="151"/>
      <c r="OEK4590" s="151"/>
      <c r="OEL4590" s="151"/>
      <c r="OEM4590" s="151"/>
      <c r="OEN4590" s="151"/>
      <c r="OEO4590" s="151"/>
      <c r="OEP4590" s="151"/>
      <c r="OEQ4590" s="151"/>
      <c r="OER4590" s="151"/>
      <c r="OES4590" s="151"/>
      <c r="OET4590" s="151"/>
      <c r="OEU4590" s="151"/>
      <c r="OEV4590" s="151"/>
      <c r="OEW4590" s="151"/>
      <c r="OEX4590" s="151"/>
      <c r="OEY4590" s="151"/>
      <c r="OEZ4590" s="151"/>
      <c r="OFA4590" s="151"/>
      <c r="OFB4590" s="151"/>
      <c r="OFC4590" s="151"/>
      <c r="OFD4590" s="151"/>
      <c r="OFE4590" s="151"/>
      <c r="OFF4590" s="151"/>
      <c r="OFG4590" s="151"/>
      <c r="OFH4590" s="151"/>
      <c r="OFI4590" s="151"/>
      <c r="OFJ4590" s="151"/>
      <c r="OFK4590" s="151"/>
      <c r="OFL4590" s="151"/>
      <c r="OFM4590" s="151"/>
      <c r="OFN4590" s="151"/>
      <c r="OFO4590" s="151"/>
      <c r="OFP4590" s="151"/>
      <c r="OFQ4590" s="151"/>
      <c r="OFR4590" s="151"/>
      <c r="OFS4590" s="151"/>
      <c r="OFT4590" s="151"/>
      <c r="OFU4590" s="151"/>
      <c r="OFV4590" s="151"/>
      <c r="OFW4590" s="151"/>
      <c r="OFX4590" s="151"/>
      <c r="OFY4590" s="151"/>
      <c r="OFZ4590" s="151"/>
      <c r="OGA4590" s="151"/>
      <c r="OGB4590" s="151"/>
      <c r="OGC4590" s="151"/>
      <c r="OGD4590" s="151"/>
      <c r="OGE4590" s="151"/>
      <c r="OGF4590" s="151"/>
      <c r="OGG4590" s="151"/>
      <c r="OGH4590" s="151"/>
      <c r="OGI4590" s="151"/>
      <c r="OGJ4590" s="151"/>
      <c r="OGK4590" s="151"/>
      <c r="OGL4590" s="151"/>
      <c r="OGM4590" s="151"/>
      <c r="OGN4590" s="151"/>
      <c r="OGO4590" s="151"/>
      <c r="OGP4590" s="151"/>
      <c r="OGQ4590" s="151"/>
      <c r="OGR4590" s="151"/>
      <c r="OGS4590" s="151"/>
      <c r="OGT4590" s="151"/>
      <c r="OGU4590" s="151"/>
      <c r="OGV4590" s="151"/>
      <c r="OGW4590" s="151"/>
      <c r="OGX4590" s="151"/>
      <c r="OGY4590" s="151"/>
      <c r="OGZ4590" s="151"/>
      <c r="OHA4590" s="151"/>
      <c r="OHB4590" s="151"/>
      <c r="OHC4590" s="151"/>
      <c r="OHD4590" s="151"/>
      <c r="OHE4590" s="151"/>
      <c r="OHF4590" s="151"/>
      <c r="OHG4590" s="151"/>
      <c r="OHH4590" s="151"/>
      <c r="OHI4590" s="151"/>
      <c r="OHJ4590" s="151"/>
      <c r="OHK4590" s="151"/>
      <c r="OHL4590" s="151"/>
      <c r="OHM4590" s="151"/>
      <c r="OHN4590" s="151"/>
      <c r="OHO4590" s="151"/>
      <c r="OHP4590" s="151"/>
      <c r="OHQ4590" s="151"/>
      <c r="OHR4590" s="151"/>
      <c r="OHS4590" s="151"/>
      <c r="OHT4590" s="151"/>
      <c r="OHU4590" s="151"/>
      <c r="OHV4590" s="151"/>
      <c r="OHW4590" s="151"/>
      <c r="OHX4590" s="151"/>
      <c r="OHY4590" s="151"/>
      <c r="OHZ4590" s="151"/>
      <c r="OIA4590" s="151"/>
      <c r="OIB4590" s="151"/>
      <c r="OIC4590" s="151"/>
      <c r="OID4590" s="151"/>
      <c r="OIE4590" s="151"/>
      <c r="OIF4590" s="151"/>
      <c r="OIG4590" s="151"/>
      <c r="OIH4590" s="151"/>
      <c r="OII4590" s="151"/>
      <c r="OIJ4590" s="151"/>
      <c r="OIK4590" s="151"/>
      <c r="OIL4590" s="151"/>
      <c r="OIM4590" s="151"/>
      <c r="OIN4590" s="151"/>
      <c r="OIO4590" s="151"/>
      <c r="OIP4590" s="151"/>
      <c r="OIQ4590" s="151"/>
      <c r="OIR4590" s="151"/>
      <c r="OIS4590" s="151"/>
      <c r="OIT4590" s="151"/>
      <c r="OIU4590" s="151"/>
      <c r="OIV4590" s="151"/>
      <c r="OIW4590" s="151"/>
      <c r="OIX4590" s="151"/>
      <c r="OIY4590" s="151"/>
      <c r="OIZ4590" s="151"/>
      <c r="OJA4590" s="151"/>
      <c r="OJB4590" s="151"/>
      <c r="OJC4590" s="151"/>
      <c r="OJD4590" s="151"/>
      <c r="OJE4590" s="151"/>
      <c r="OJF4590" s="151"/>
      <c r="OJG4590" s="151"/>
      <c r="OJH4590" s="151"/>
      <c r="OJI4590" s="151"/>
      <c r="OJJ4590" s="151"/>
      <c r="OJK4590" s="151"/>
      <c r="OJL4590" s="151"/>
      <c r="OJM4590" s="151"/>
      <c r="OJN4590" s="151"/>
      <c r="OJO4590" s="151"/>
      <c r="OJP4590" s="151"/>
      <c r="OJQ4590" s="151"/>
      <c r="OJR4590" s="151"/>
      <c r="OJS4590" s="151"/>
      <c r="OJT4590" s="151"/>
      <c r="OJU4590" s="151"/>
      <c r="OJV4590" s="151"/>
      <c r="OJW4590" s="151"/>
      <c r="OJX4590" s="151"/>
      <c r="OJY4590" s="151"/>
      <c r="OJZ4590" s="151"/>
      <c r="OKA4590" s="151"/>
      <c r="OKB4590" s="151"/>
      <c r="OKC4590" s="151"/>
      <c r="OKD4590" s="151"/>
      <c r="OKE4590" s="151"/>
      <c r="OKF4590" s="151"/>
      <c r="OKG4590" s="151"/>
      <c r="OKH4590" s="151"/>
      <c r="OKI4590" s="151"/>
      <c r="OKJ4590" s="151"/>
      <c r="OKK4590" s="151"/>
      <c r="OKL4590" s="151"/>
      <c r="OKM4590" s="151"/>
      <c r="OKN4590" s="151"/>
      <c r="OKO4590" s="151"/>
      <c r="OKP4590" s="151"/>
      <c r="OKQ4590" s="151"/>
      <c r="OKR4590" s="151"/>
      <c r="OKS4590" s="151"/>
      <c r="OKT4590" s="151"/>
      <c r="OKU4590" s="151"/>
      <c r="OKV4590" s="151"/>
      <c r="OKW4590" s="151"/>
      <c r="OKX4590" s="151"/>
      <c r="OKY4590" s="151"/>
      <c r="OKZ4590" s="151"/>
      <c r="OLA4590" s="151"/>
      <c r="OLB4590" s="151"/>
      <c r="OLC4590" s="151"/>
      <c r="OLD4590" s="151"/>
      <c r="OLE4590" s="151"/>
      <c r="OLF4590" s="151"/>
      <c r="OLG4590" s="151"/>
      <c r="OLH4590" s="151"/>
      <c r="OLI4590" s="151"/>
      <c r="OLJ4590" s="151"/>
      <c r="OLK4590" s="151"/>
      <c r="OLL4590" s="151"/>
      <c r="OLM4590" s="151"/>
      <c r="OLN4590" s="151"/>
      <c r="OLO4590" s="151"/>
      <c r="OLP4590" s="151"/>
      <c r="OLQ4590" s="151"/>
      <c r="OLR4590" s="151"/>
      <c r="OLS4590" s="151"/>
      <c r="OLT4590" s="151"/>
      <c r="OLU4590" s="151"/>
      <c r="OLV4590" s="151"/>
      <c r="OLW4590" s="151"/>
      <c r="OLX4590" s="151"/>
      <c r="OLY4590" s="151"/>
      <c r="OLZ4590" s="151"/>
      <c r="OMA4590" s="151"/>
      <c r="OMB4590" s="151"/>
      <c r="OMC4590" s="151"/>
      <c r="OMD4590" s="151"/>
      <c r="OME4590" s="151"/>
      <c r="OMF4590" s="151"/>
      <c r="OMG4590" s="151"/>
      <c r="OMH4590" s="151"/>
      <c r="OMI4590" s="151"/>
      <c r="OMJ4590" s="151"/>
      <c r="OMK4590" s="151"/>
      <c r="OML4590" s="151"/>
      <c r="OMM4590" s="151"/>
      <c r="OMN4590" s="151"/>
      <c r="OMO4590" s="151"/>
      <c r="OMP4590" s="151"/>
      <c r="OMQ4590" s="151"/>
      <c r="OMR4590" s="151"/>
      <c r="OMS4590" s="151"/>
      <c r="OMT4590" s="151"/>
      <c r="OMU4590" s="151"/>
      <c r="OMV4590" s="151"/>
      <c r="OMW4590" s="151"/>
      <c r="OMX4590" s="151"/>
      <c r="OMY4590" s="151"/>
      <c r="OMZ4590" s="151"/>
      <c r="ONA4590" s="151"/>
      <c r="ONB4590" s="151"/>
      <c r="ONC4590" s="151"/>
      <c r="OND4590" s="151"/>
      <c r="ONE4590" s="151"/>
      <c r="ONF4590" s="151"/>
      <c r="ONG4590" s="151"/>
      <c r="ONH4590" s="151"/>
      <c r="ONI4590" s="151"/>
      <c r="ONJ4590" s="151"/>
      <c r="ONK4590" s="151"/>
      <c r="ONL4590" s="151"/>
      <c r="ONM4590" s="151"/>
      <c r="ONN4590" s="151"/>
      <c r="ONO4590" s="151"/>
      <c r="ONP4590" s="151"/>
      <c r="ONQ4590" s="151"/>
      <c r="ONR4590" s="151"/>
      <c r="ONS4590" s="151"/>
      <c r="ONT4590" s="151"/>
      <c r="ONU4590" s="151"/>
      <c r="ONV4590" s="151"/>
      <c r="ONW4590" s="151"/>
      <c r="ONX4590" s="151"/>
      <c r="ONY4590" s="151"/>
      <c r="ONZ4590" s="151"/>
      <c r="OOA4590" s="151"/>
      <c r="OOB4590" s="151"/>
      <c r="OOC4590" s="151"/>
      <c r="OOD4590" s="151"/>
      <c r="OOE4590" s="151"/>
      <c r="OOF4590" s="151"/>
      <c r="OOG4590" s="151"/>
      <c r="OOH4590" s="151"/>
      <c r="OOI4590" s="151"/>
      <c r="OOJ4590" s="151"/>
      <c r="OOK4590" s="151"/>
      <c r="OOL4590" s="151"/>
      <c r="OOM4590" s="151"/>
      <c r="OON4590" s="151"/>
      <c r="OOO4590" s="151"/>
      <c r="OOP4590" s="151"/>
      <c r="OOQ4590" s="151"/>
      <c r="OOR4590" s="151"/>
      <c r="OOS4590" s="151"/>
      <c r="OOT4590" s="151"/>
      <c r="OOU4590" s="151"/>
      <c r="OOV4590" s="151"/>
      <c r="OOW4590" s="151"/>
      <c r="OOX4590" s="151"/>
      <c r="OOY4590" s="151"/>
      <c r="OOZ4590" s="151"/>
      <c r="OPA4590" s="151"/>
      <c r="OPB4590" s="151"/>
      <c r="OPC4590" s="151"/>
      <c r="OPD4590" s="151"/>
      <c r="OPE4590" s="151"/>
      <c r="OPF4590" s="151"/>
      <c r="OPG4590" s="151"/>
      <c r="OPH4590" s="151"/>
      <c r="OPI4590" s="151"/>
      <c r="OPJ4590" s="151"/>
      <c r="OPK4590" s="151"/>
      <c r="OPL4590" s="151"/>
      <c r="OPM4590" s="151"/>
      <c r="OPN4590" s="151"/>
      <c r="OPO4590" s="151"/>
      <c r="OPP4590" s="151"/>
      <c r="OPQ4590" s="151"/>
      <c r="OPR4590" s="151"/>
      <c r="OPS4590" s="151"/>
      <c r="OPT4590" s="151"/>
      <c r="OPU4590" s="151"/>
      <c r="OPV4590" s="151"/>
      <c r="OPW4590" s="151"/>
      <c r="OPX4590" s="151"/>
      <c r="OPY4590" s="151"/>
      <c r="OPZ4590" s="151"/>
      <c r="OQA4590" s="151"/>
      <c r="OQB4590" s="151"/>
      <c r="OQC4590" s="151"/>
      <c r="OQD4590" s="151"/>
      <c r="OQE4590" s="151"/>
      <c r="OQF4590" s="151"/>
      <c r="OQG4590" s="151"/>
      <c r="OQH4590" s="151"/>
      <c r="OQI4590" s="151"/>
      <c r="OQJ4590" s="151"/>
      <c r="OQK4590" s="151"/>
      <c r="OQL4590" s="151"/>
      <c r="OQM4590" s="151"/>
      <c r="OQN4590" s="151"/>
      <c r="OQO4590" s="151"/>
      <c r="OQP4590" s="151"/>
      <c r="OQQ4590" s="151"/>
      <c r="OQR4590" s="151"/>
      <c r="OQS4590" s="151"/>
      <c r="OQT4590" s="151"/>
      <c r="OQU4590" s="151"/>
      <c r="OQV4590" s="151"/>
      <c r="OQW4590" s="151"/>
      <c r="OQX4590" s="151"/>
      <c r="OQY4590" s="151"/>
      <c r="OQZ4590" s="151"/>
      <c r="ORA4590" s="151"/>
      <c r="ORB4590" s="151"/>
      <c r="ORC4590" s="151"/>
      <c r="ORD4590" s="151"/>
      <c r="ORE4590" s="151"/>
      <c r="ORF4590" s="151"/>
      <c r="ORG4590" s="151"/>
      <c r="ORH4590" s="151"/>
      <c r="ORI4590" s="151"/>
      <c r="ORJ4590" s="151"/>
      <c r="ORK4590" s="151"/>
      <c r="ORL4590" s="151"/>
      <c r="ORM4590" s="151"/>
      <c r="ORN4590" s="151"/>
      <c r="ORO4590" s="151"/>
      <c r="ORP4590" s="151"/>
      <c r="ORQ4590" s="151"/>
      <c r="ORR4590" s="151"/>
      <c r="ORS4590" s="151"/>
      <c r="ORT4590" s="151"/>
      <c r="ORU4590" s="151"/>
      <c r="ORV4590" s="151"/>
      <c r="ORW4590" s="151"/>
      <c r="ORX4590" s="151"/>
      <c r="ORY4590" s="151"/>
      <c r="ORZ4590" s="151"/>
      <c r="OSA4590" s="151"/>
      <c r="OSB4590" s="151"/>
      <c r="OSC4590" s="151"/>
      <c r="OSD4590" s="151"/>
      <c r="OSE4590" s="151"/>
      <c r="OSF4590" s="151"/>
      <c r="OSG4590" s="151"/>
      <c r="OSH4590" s="151"/>
      <c r="OSI4590" s="151"/>
      <c r="OSJ4590" s="151"/>
      <c r="OSK4590" s="151"/>
      <c r="OSL4590" s="151"/>
      <c r="OSM4590" s="151"/>
      <c r="OSN4590" s="151"/>
      <c r="OSO4590" s="151"/>
      <c r="OSP4590" s="151"/>
      <c r="OSQ4590" s="151"/>
      <c r="OSR4590" s="151"/>
      <c r="OSS4590" s="151"/>
      <c r="OST4590" s="151"/>
      <c r="OSU4590" s="151"/>
      <c r="OSV4590" s="151"/>
      <c r="OSW4590" s="151"/>
      <c r="OSX4590" s="151"/>
      <c r="OSY4590" s="151"/>
      <c r="OSZ4590" s="151"/>
      <c r="OTA4590" s="151"/>
      <c r="OTB4590" s="151"/>
      <c r="OTC4590" s="151"/>
      <c r="OTD4590" s="151"/>
      <c r="OTE4590" s="151"/>
      <c r="OTF4590" s="151"/>
      <c r="OTG4590" s="151"/>
      <c r="OTH4590" s="151"/>
      <c r="OTI4590" s="151"/>
      <c r="OTJ4590" s="151"/>
      <c r="OTK4590" s="151"/>
      <c r="OTL4590" s="151"/>
      <c r="OTM4590" s="151"/>
      <c r="OTN4590" s="151"/>
      <c r="OTO4590" s="151"/>
      <c r="OTP4590" s="151"/>
      <c r="OTQ4590" s="151"/>
      <c r="OTR4590" s="151"/>
      <c r="OTS4590" s="151"/>
      <c r="OTT4590" s="151"/>
      <c r="OTU4590" s="151"/>
      <c r="OTV4590" s="151"/>
      <c r="OTW4590" s="151"/>
      <c r="OTX4590" s="151"/>
      <c r="OTY4590" s="151"/>
      <c r="OTZ4590" s="151"/>
      <c r="OUA4590" s="151"/>
      <c r="OUB4590" s="151"/>
      <c r="OUC4590" s="151"/>
      <c r="OUD4590" s="151"/>
      <c r="OUE4590" s="151"/>
      <c r="OUF4590" s="151"/>
      <c r="OUG4590" s="151"/>
      <c r="OUH4590" s="151"/>
      <c r="OUI4590" s="151"/>
      <c r="OUJ4590" s="151"/>
      <c r="OUK4590" s="151"/>
      <c r="OUL4590" s="151"/>
      <c r="OUM4590" s="151"/>
      <c r="OUN4590" s="151"/>
      <c r="OUO4590" s="151"/>
      <c r="OUP4590" s="151"/>
      <c r="OUQ4590" s="151"/>
      <c r="OUR4590" s="151"/>
      <c r="OUS4590" s="151"/>
      <c r="OUT4590" s="151"/>
      <c r="OUU4590" s="151"/>
      <c r="OUV4590" s="151"/>
      <c r="OUW4590" s="151"/>
      <c r="OUX4590" s="151"/>
      <c r="OUY4590" s="151"/>
      <c r="OUZ4590" s="151"/>
      <c r="OVA4590" s="151"/>
      <c r="OVB4590" s="151"/>
      <c r="OVC4590" s="151"/>
      <c r="OVD4590" s="151"/>
      <c r="OVE4590" s="151"/>
      <c r="OVF4590" s="151"/>
      <c r="OVG4590" s="151"/>
      <c r="OVH4590" s="151"/>
      <c r="OVI4590" s="151"/>
      <c r="OVJ4590" s="151"/>
      <c r="OVK4590" s="151"/>
      <c r="OVL4590" s="151"/>
      <c r="OVM4590" s="151"/>
      <c r="OVN4590" s="151"/>
      <c r="OVO4590" s="151"/>
      <c r="OVP4590" s="151"/>
      <c r="OVQ4590" s="151"/>
      <c r="OVR4590" s="151"/>
      <c r="OVS4590" s="151"/>
      <c r="OVT4590" s="151"/>
      <c r="OVU4590" s="151"/>
      <c r="OVV4590" s="151"/>
      <c r="OVW4590" s="151"/>
      <c r="OVX4590" s="151"/>
      <c r="OVY4590" s="151"/>
      <c r="OVZ4590" s="151"/>
      <c r="OWA4590" s="151"/>
      <c r="OWB4590" s="151"/>
      <c r="OWC4590" s="151"/>
      <c r="OWD4590" s="151"/>
      <c r="OWE4590" s="151"/>
      <c r="OWF4590" s="151"/>
      <c r="OWG4590" s="151"/>
      <c r="OWH4590" s="151"/>
      <c r="OWI4590" s="151"/>
      <c r="OWJ4590" s="151"/>
      <c r="OWK4590" s="151"/>
      <c r="OWL4590" s="151"/>
      <c r="OWM4590" s="151"/>
      <c r="OWN4590" s="151"/>
      <c r="OWO4590" s="151"/>
      <c r="OWP4590" s="151"/>
      <c r="OWQ4590" s="151"/>
      <c r="OWR4590" s="151"/>
      <c r="OWS4590" s="151"/>
      <c r="OWT4590" s="151"/>
      <c r="OWU4590" s="151"/>
      <c r="OWV4590" s="151"/>
      <c r="OWW4590" s="151"/>
      <c r="OWX4590" s="151"/>
      <c r="OWY4590" s="151"/>
      <c r="OWZ4590" s="151"/>
      <c r="OXA4590" s="151"/>
      <c r="OXB4590" s="151"/>
      <c r="OXC4590" s="151"/>
      <c r="OXD4590" s="151"/>
      <c r="OXE4590" s="151"/>
      <c r="OXF4590" s="151"/>
      <c r="OXG4590" s="151"/>
      <c r="OXH4590" s="151"/>
      <c r="OXI4590" s="151"/>
      <c r="OXJ4590" s="151"/>
      <c r="OXK4590" s="151"/>
      <c r="OXL4590" s="151"/>
      <c r="OXM4590" s="151"/>
      <c r="OXN4590" s="151"/>
      <c r="OXO4590" s="151"/>
      <c r="OXP4590" s="151"/>
      <c r="OXQ4590" s="151"/>
      <c r="OXR4590" s="151"/>
      <c r="OXS4590" s="151"/>
      <c r="OXT4590" s="151"/>
      <c r="OXU4590" s="151"/>
      <c r="OXV4590" s="151"/>
      <c r="OXW4590" s="151"/>
      <c r="OXX4590" s="151"/>
      <c r="OXY4590" s="151"/>
      <c r="OXZ4590" s="151"/>
      <c r="OYA4590" s="151"/>
      <c r="OYB4590" s="151"/>
      <c r="OYC4590" s="151"/>
      <c r="OYD4590" s="151"/>
      <c r="OYE4590" s="151"/>
      <c r="OYF4590" s="151"/>
      <c r="OYG4590" s="151"/>
      <c r="OYH4590" s="151"/>
      <c r="OYI4590" s="151"/>
      <c r="OYJ4590" s="151"/>
      <c r="OYK4590" s="151"/>
      <c r="OYL4590" s="151"/>
      <c r="OYM4590" s="151"/>
      <c r="OYN4590" s="151"/>
      <c r="OYO4590" s="151"/>
      <c r="OYP4590" s="151"/>
      <c r="OYQ4590" s="151"/>
      <c r="OYR4590" s="151"/>
      <c r="OYS4590" s="151"/>
      <c r="OYT4590" s="151"/>
      <c r="OYU4590" s="151"/>
      <c r="OYV4590" s="151"/>
      <c r="OYW4590" s="151"/>
      <c r="OYX4590" s="151"/>
      <c r="OYY4590" s="151"/>
      <c r="OYZ4590" s="151"/>
      <c r="OZA4590" s="151"/>
      <c r="OZB4590" s="151"/>
      <c r="OZC4590" s="151"/>
      <c r="OZD4590" s="151"/>
      <c r="OZE4590" s="151"/>
      <c r="OZF4590" s="151"/>
      <c r="OZG4590" s="151"/>
      <c r="OZH4590" s="151"/>
      <c r="OZI4590" s="151"/>
      <c r="OZJ4590" s="151"/>
      <c r="OZK4590" s="151"/>
      <c r="OZL4590" s="151"/>
      <c r="OZM4590" s="151"/>
      <c r="OZN4590" s="151"/>
      <c r="OZO4590" s="151"/>
      <c r="OZP4590" s="151"/>
      <c r="OZQ4590" s="151"/>
      <c r="OZR4590" s="151"/>
      <c r="OZS4590" s="151"/>
      <c r="OZT4590" s="151"/>
      <c r="OZU4590" s="151"/>
      <c r="OZV4590" s="151"/>
      <c r="OZW4590" s="151"/>
      <c r="OZX4590" s="151"/>
      <c r="OZY4590" s="151"/>
      <c r="OZZ4590" s="151"/>
      <c r="PAA4590" s="151"/>
      <c r="PAB4590" s="151"/>
      <c r="PAC4590" s="151"/>
      <c r="PAD4590" s="151"/>
      <c r="PAE4590" s="151"/>
      <c r="PAF4590" s="151"/>
      <c r="PAG4590" s="151"/>
      <c r="PAH4590" s="151"/>
      <c r="PAI4590" s="151"/>
      <c r="PAJ4590" s="151"/>
      <c r="PAK4590" s="151"/>
      <c r="PAL4590" s="151"/>
      <c r="PAM4590" s="151"/>
      <c r="PAN4590" s="151"/>
      <c r="PAO4590" s="151"/>
      <c r="PAP4590" s="151"/>
      <c r="PAQ4590" s="151"/>
      <c r="PAR4590" s="151"/>
      <c r="PAS4590" s="151"/>
      <c r="PAT4590" s="151"/>
      <c r="PAU4590" s="151"/>
      <c r="PAV4590" s="151"/>
      <c r="PAW4590" s="151"/>
      <c r="PAX4590" s="151"/>
      <c r="PAY4590" s="151"/>
      <c r="PAZ4590" s="151"/>
      <c r="PBA4590" s="151"/>
      <c r="PBB4590" s="151"/>
      <c r="PBC4590" s="151"/>
      <c r="PBD4590" s="151"/>
      <c r="PBE4590" s="151"/>
      <c r="PBF4590" s="151"/>
      <c r="PBG4590" s="151"/>
      <c r="PBH4590" s="151"/>
      <c r="PBI4590" s="151"/>
      <c r="PBJ4590" s="151"/>
      <c r="PBK4590" s="151"/>
      <c r="PBL4590" s="151"/>
      <c r="PBM4590" s="151"/>
      <c r="PBN4590" s="151"/>
      <c r="PBO4590" s="151"/>
      <c r="PBP4590" s="151"/>
      <c r="PBQ4590" s="151"/>
      <c r="PBR4590" s="151"/>
      <c r="PBS4590" s="151"/>
      <c r="PBT4590" s="151"/>
      <c r="PBU4590" s="151"/>
      <c r="PBV4590" s="151"/>
      <c r="PBW4590" s="151"/>
      <c r="PBX4590" s="151"/>
      <c r="PBY4590" s="151"/>
      <c r="PBZ4590" s="151"/>
      <c r="PCA4590" s="151"/>
      <c r="PCB4590" s="151"/>
      <c r="PCC4590" s="151"/>
      <c r="PCD4590" s="151"/>
      <c r="PCE4590" s="151"/>
      <c r="PCF4590" s="151"/>
      <c r="PCG4590" s="151"/>
      <c r="PCH4590" s="151"/>
      <c r="PCI4590" s="151"/>
      <c r="PCJ4590" s="151"/>
      <c r="PCK4590" s="151"/>
      <c r="PCL4590" s="151"/>
      <c r="PCM4590" s="151"/>
      <c r="PCN4590" s="151"/>
      <c r="PCO4590" s="151"/>
      <c r="PCP4590" s="151"/>
      <c r="PCQ4590" s="151"/>
      <c r="PCR4590" s="151"/>
      <c r="PCS4590" s="151"/>
      <c r="PCT4590" s="151"/>
      <c r="PCU4590" s="151"/>
      <c r="PCV4590" s="151"/>
      <c r="PCW4590" s="151"/>
      <c r="PCX4590" s="151"/>
      <c r="PCY4590" s="151"/>
      <c r="PCZ4590" s="151"/>
      <c r="PDA4590" s="151"/>
      <c r="PDB4590" s="151"/>
      <c r="PDC4590" s="151"/>
      <c r="PDD4590" s="151"/>
      <c r="PDE4590" s="151"/>
      <c r="PDF4590" s="151"/>
      <c r="PDG4590" s="151"/>
      <c r="PDH4590" s="151"/>
      <c r="PDI4590" s="151"/>
      <c r="PDJ4590" s="151"/>
      <c r="PDK4590" s="151"/>
      <c r="PDL4590" s="151"/>
      <c r="PDM4590" s="151"/>
      <c r="PDN4590" s="151"/>
      <c r="PDO4590" s="151"/>
      <c r="PDP4590" s="151"/>
      <c r="PDQ4590" s="151"/>
      <c r="PDR4590" s="151"/>
      <c r="PDS4590" s="151"/>
      <c r="PDT4590" s="151"/>
      <c r="PDU4590" s="151"/>
      <c r="PDV4590" s="151"/>
      <c r="PDW4590" s="151"/>
      <c r="PDX4590" s="151"/>
      <c r="PDY4590" s="151"/>
      <c r="PDZ4590" s="151"/>
      <c r="PEA4590" s="151"/>
      <c r="PEB4590" s="151"/>
      <c r="PEC4590" s="151"/>
      <c r="PED4590" s="151"/>
      <c r="PEE4590" s="151"/>
      <c r="PEF4590" s="151"/>
      <c r="PEG4590" s="151"/>
      <c r="PEH4590" s="151"/>
      <c r="PEI4590" s="151"/>
      <c r="PEJ4590" s="151"/>
      <c r="PEK4590" s="151"/>
      <c r="PEL4590" s="151"/>
      <c r="PEM4590" s="151"/>
      <c r="PEN4590" s="151"/>
      <c r="PEO4590" s="151"/>
      <c r="PEP4590" s="151"/>
      <c r="PEQ4590" s="151"/>
      <c r="PER4590" s="151"/>
      <c r="PES4590" s="151"/>
      <c r="PET4590" s="151"/>
      <c r="PEU4590" s="151"/>
      <c r="PEV4590" s="151"/>
      <c r="PEW4590" s="151"/>
      <c r="PEX4590" s="151"/>
      <c r="PEY4590" s="151"/>
      <c r="PEZ4590" s="151"/>
      <c r="PFA4590" s="151"/>
      <c r="PFB4590" s="151"/>
      <c r="PFC4590" s="151"/>
      <c r="PFD4590" s="151"/>
      <c r="PFE4590" s="151"/>
      <c r="PFF4590" s="151"/>
      <c r="PFG4590" s="151"/>
      <c r="PFH4590" s="151"/>
      <c r="PFI4590" s="151"/>
      <c r="PFJ4590" s="151"/>
      <c r="PFK4590" s="151"/>
      <c r="PFL4590" s="151"/>
      <c r="PFM4590" s="151"/>
      <c r="PFN4590" s="151"/>
      <c r="PFO4590" s="151"/>
      <c r="PFP4590" s="151"/>
      <c r="PFQ4590" s="151"/>
      <c r="PFR4590" s="151"/>
      <c r="PFS4590" s="151"/>
      <c r="PFT4590" s="151"/>
      <c r="PFU4590" s="151"/>
      <c r="PFV4590" s="151"/>
      <c r="PFW4590" s="151"/>
      <c r="PFX4590" s="151"/>
      <c r="PFY4590" s="151"/>
      <c r="PFZ4590" s="151"/>
      <c r="PGA4590" s="151"/>
      <c r="PGB4590" s="151"/>
      <c r="PGC4590" s="151"/>
      <c r="PGD4590" s="151"/>
      <c r="PGE4590" s="151"/>
      <c r="PGF4590" s="151"/>
      <c r="PGG4590" s="151"/>
      <c r="PGH4590" s="151"/>
      <c r="PGI4590" s="151"/>
      <c r="PGJ4590" s="151"/>
      <c r="PGK4590" s="151"/>
      <c r="PGL4590" s="151"/>
      <c r="PGM4590" s="151"/>
      <c r="PGN4590" s="151"/>
      <c r="PGO4590" s="151"/>
      <c r="PGP4590" s="151"/>
      <c r="PGQ4590" s="151"/>
      <c r="PGR4590" s="151"/>
      <c r="PGS4590" s="151"/>
      <c r="PGT4590" s="151"/>
      <c r="PGU4590" s="151"/>
      <c r="PGV4590" s="151"/>
      <c r="PGW4590" s="151"/>
      <c r="PGX4590" s="151"/>
      <c r="PGY4590" s="151"/>
      <c r="PGZ4590" s="151"/>
      <c r="PHA4590" s="151"/>
      <c r="PHB4590" s="151"/>
      <c r="PHC4590" s="151"/>
      <c r="PHD4590" s="151"/>
      <c r="PHE4590" s="151"/>
      <c r="PHF4590" s="151"/>
      <c r="PHG4590" s="151"/>
      <c r="PHH4590" s="151"/>
      <c r="PHI4590" s="151"/>
      <c r="PHJ4590" s="151"/>
      <c r="PHK4590" s="151"/>
      <c r="PHL4590" s="151"/>
      <c r="PHM4590" s="151"/>
      <c r="PHN4590" s="151"/>
      <c r="PHO4590" s="151"/>
      <c r="PHP4590" s="151"/>
      <c r="PHQ4590" s="151"/>
      <c r="PHR4590" s="151"/>
      <c r="PHS4590" s="151"/>
      <c r="PHT4590" s="151"/>
      <c r="PHU4590" s="151"/>
      <c r="PHV4590" s="151"/>
      <c r="PHW4590" s="151"/>
      <c r="PHX4590" s="151"/>
      <c r="PHY4590" s="151"/>
      <c r="PHZ4590" s="151"/>
      <c r="PIA4590" s="151"/>
      <c r="PIB4590" s="151"/>
      <c r="PIC4590" s="151"/>
      <c r="PID4590" s="151"/>
      <c r="PIE4590" s="151"/>
      <c r="PIF4590" s="151"/>
      <c r="PIG4590" s="151"/>
      <c r="PIH4590" s="151"/>
      <c r="PII4590" s="151"/>
      <c r="PIJ4590" s="151"/>
      <c r="PIK4590" s="151"/>
      <c r="PIL4590" s="151"/>
      <c r="PIM4590" s="151"/>
      <c r="PIN4590" s="151"/>
      <c r="PIO4590" s="151"/>
      <c r="PIP4590" s="151"/>
      <c r="PIQ4590" s="151"/>
      <c r="PIR4590" s="151"/>
      <c r="PIS4590" s="151"/>
      <c r="PIT4590" s="151"/>
      <c r="PIU4590" s="151"/>
      <c r="PIV4590" s="151"/>
      <c r="PIW4590" s="151"/>
      <c r="PIX4590" s="151"/>
      <c r="PIY4590" s="151"/>
      <c r="PIZ4590" s="151"/>
      <c r="PJA4590" s="151"/>
      <c r="PJB4590" s="151"/>
      <c r="PJC4590" s="151"/>
      <c r="PJD4590" s="151"/>
      <c r="PJE4590" s="151"/>
      <c r="PJF4590" s="151"/>
      <c r="PJG4590" s="151"/>
      <c r="PJH4590" s="151"/>
      <c r="PJI4590" s="151"/>
      <c r="PJJ4590" s="151"/>
      <c r="PJK4590" s="151"/>
      <c r="PJL4590" s="151"/>
      <c r="PJM4590" s="151"/>
      <c r="PJN4590" s="151"/>
      <c r="PJO4590" s="151"/>
      <c r="PJP4590" s="151"/>
      <c r="PJQ4590" s="151"/>
      <c r="PJR4590" s="151"/>
      <c r="PJS4590" s="151"/>
      <c r="PJT4590" s="151"/>
      <c r="PJU4590" s="151"/>
      <c r="PJV4590" s="151"/>
      <c r="PJW4590" s="151"/>
      <c r="PJX4590" s="151"/>
      <c r="PJY4590" s="151"/>
      <c r="PJZ4590" s="151"/>
      <c r="PKA4590" s="151"/>
      <c r="PKB4590" s="151"/>
      <c r="PKC4590" s="151"/>
      <c r="PKD4590" s="151"/>
      <c r="PKE4590" s="151"/>
      <c r="PKF4590" s="151"/>
      <c r="PKG4590" s="151"/>
      <c r="PKH4590" s="151"/>
      <c r="PKI4590" s="151"/>
      <c r="PKJ4590" s="151"/>
      <c r="PKK4590" s="151"/>
      <c r="PKL4590" s="151"/>
      <c r="PKM4590" s="151"/>
      <c r="PKN4590" s="151"/>
      <c r="PKO4590" s="151"/>
      <c r="PKP4590" s="151"/>
      <c r="PKQ4590" s="151"/>
      <c r="PKR4590" s="151"/>
      <c r="PKS4590" s="151"/>
      <c r="PKT4590" s="151"/>
      <c r="PKU4590" s="151"/>
      <c r="PKV4590" s="151"/>
      <c r="PKW4590" s="151"/>
      <c r="PKX4590" s="151"/>
      <c r="PKY4590" s="151"/>
      <c r="PKZ4590" s="151"/>
      <c r="PLA4590" s="151"/>
      <c r="PLB4590" s="151"/>
      <c r="PLC4590" s="151"/>
      <c r="PLD4590" s="151"/>
      <c r="PLE4590" s="151"/>
      <c r="PLF4590" s="151"/>
      <c r="PLG4590" s="151"/>
      <c r="PLH4590" s="151"/>
      <c r="PLI4590" s="151"/>
      <c r="PLJ4590" s="151"/>
      <c r="PLK4590" s="151"/>
      <c r="PLL4590" s="151"/>
      <c r="PLM4590" s="151"/>
      <c r="PLN4590" s="151"/>
      <c r="PLO4590" s="151"/>
      <c r="PLP4590" s="151"/>
      <c r="PLQ4590" s="151"/>
      <c r="PLR4590" s="151"/>
      <c r="PLS4590" s="151"/>
      <c r="PLT4590" s="151"/>
      <c r="PLU4590" s="151"/>
      <c r="PLV4590" s="151"/>
      <c r="PLW4590" s="151"/>
      <c r="PLX4590" s="151"/>
      <c r="PLY4590" s="151"/>
      <c r="PLZ4590" s="151"/>
      <c r="PMA4590" s="151"/>
      <c r="PMB4590" s="151"/>
      <c r="PMC4590" s="151"/>
      <c r="PMD4590" s="151"/>
      <c r="PME4590" s="151"/>
      <c r="PMF4590" s="151"/>
      <c r="PMG4590" s="151"/>
      <c r="PMH4590" s="151"/>
      <c r="PMI4590" s="151"/>
      <c r="PMJ4590" s="151"/>
      <c r="PMK4590" s="151"/>
      <c r="PML4590" s="151"/>
      <c r="PMM4590" s="151"/>
      <c r="PMN4590" s="151"/>
      <c r="PMO4590" s="151"/>
      <c r="PMP4590" s="151"/>
      <c r="PMQ4590" s="151"/>
      <c r="PMR4590" s="151"/>
      <c r="PMS4590" s="151"/>
      <c r="PMT4590" s="151"/>
      <c r="PMU4590" s="151"/>
      <c r="PMV4590" s="151"/>
      <c r="PMW4590" s="151"/>
      <c r="PMX4590" s="151"/>
      <c r="PMY4590" s="151"/>
      <c r="PMZ4590" s="151"/>
      <c r="PNA4590" s="151"/>
      <c r="PNB4590" s="151"/>
      <c r="PNC4590" s="151"/>
      <c r="PND4590" s="151"/>
      <c r="PNE4590" s="151"/>
      <c r="PNF4590" s="151"/>
      <c r="PNG4590" s="151"/>
      <c r="PNH4590" s="151"/>
      <c r="PNI4590" s="151"/>
      <c r="PNJ4590" s="151"/>
      <c r="PNK4590" s="151"/>
      <c r="PNL4590" s="151"/>
      <c r="PNM4590" s="151"/>
      <c r="PNN4590" s="151"/>
      <c r="PNO4590" s="151"/>
      <c r="PNP4590" s="151"/>
      <c r="PNQ4590" s="151"/>
      <c r="PNR4590" s="151"/>
      <c r="PNS4590" s="151"/>
      <c r="PNT4590" s="151"/>
      <c r="PNU4590" s="151"/>
      <c r="PNV4590" s="151"/>
      <c r="PNW4590" s="151"/>
      <c r="PNX4590" s="151"/>
      <c r="PNY4590" s="151"/>
      <c r="PNZ4590" s="151"/>
      <c r="POA4590" s="151"/>
      <c r="POB4590" s="151"/>
      <c r="POC4590" s="151"/>
      <c r="POD4590" s="151"/>
      <c r="POE4590" s="151"/>
      <c r="POF4590" s="151"/>
      <c r="POG4590" s="151"/>
      <c r="POH4590" s="151"/>
      <c r="POI4590" s="151"/>
      <c r="POJ4590" s="151"/>
      <c r="POK4590" s="151"/>
      <c r="POL4590" s="151"/>
      <c r="POM4590" s="151"/>
      <c r="PON4590" s="151"/>
      <c r="POO4590" s="151"/>
      <c r="POP4590" s="151"/>
      <c r="POQ4590" s="151"/>
      <c r="POR4590" s="151"/>
      <c r="POS4590" s="151"/>
      <c r="POT4590" s="151"/>
      <c r="POU4590" s="151"/>
      <c r="POV4590" s="151"/>
      <c r="POW4590" s="151"/>
      <c r="POX4590" s="151"/>
      <c r="POY4590" s="151"/>
      <c r="POZ4590" s="151"/>
      <c r="PPA4590" s="151"/>
      <c r="PPB4590" s="151"/>
      <c r="PPC4590" s="151"/>
      <c r="PPD4590" s="151"/>
      <c r="PPE4590" s="151"/>
      <c r="PPF4590" s="151"/>
      <c r="PPG4590" s="151"/>
      <c r="PPH4590" s="151"/>
      <c r="PPI4590" s="151"/>
      <c r="PPJ4590" s="151"/>
      <c r="PPK4590" s="151"/>
      <c r="PPL4590" s="151"/>
      <c r="PPM4590" s="151"/>
      <c r="PPN4590" s="151"/>
      <c r="PPO4590" s="151"/>
      <c r="PPP4590" s="151"/>
      <c r="PPQ4590" s="151"/>
      <c r="PPR4590" s="151"/>
      <c r="PPS4590" s="151"/>
      <c r="PPT4590" s="151"/>
      <c r="PPU4590" s="151"/>
      <c r="PPV4590" s="151"/>
      <c r="PPW4590" s="151"/>
      <c r="PPX4590" s="151"/>
      <c r="PPY4590" s="151"/>
      <c r="PPZ4590" s="151"/>
      <c r="PQA4590" s="151"/>
      <c r="PQB4590" s="151"/>
      <c r="PQC4590" s="151"/>
      <c r="PQD4590" s="151"/>
      <c r="PQE4590" s="151"/>
      <c r="PQF4590" s="151"/>
      <c r="PQG4590" s="151"/>
      <c r="PQH4590" s="151"/>
      <c r="PQI4590" s="151"/>
      <c r="PQJ4590" s="151"/>
      <c r="PQK4590" s="151"/>
      <c r="PQL4590" s="151"/>
      <c r="PQM4590" s="151"/>
      <c r="PQN4590" s="151"/>
      <c r="PQO4590" s="151"/>
      <c r="PQP4590" s="151"/>
      <c r="PQQ4590" s="151"/>
      <c r="PQR4590" s="151"/>
      <c r="PQS4590" s="151"/>
      <c r="PQT4590" s="151"/>
      <c r="PQU4590" s="151"/>
      <c r="PQV4590" s="151"/>
      <c r="PQW4590" s="151"/>
      <c r="PQX4590" s="151"/>
      <c r="PQY4590" s="151"/>
      <c r="PQZ4590" s="151"/>
      <c r="PRA4590" s="151"/>
      <c r="PRB4590" s="151"/>
      <c r="PRC4590" s="151"/>
      <c r="PRD4590" s="151"/>
      <c r="PRE4590" s="151"/>
      <c r="PRF4590" s="151"/>
      <c r="PRG4590" s="151"/>
      <c r="PRH4590" s="151"/>
      <c r="PRI4590" s="151"/>
      <c r="PRJ4590" s="151"/>
      <c r="PRK4590" s="151"/>
      <c r="PRL4590" s="151"/>
      <c r="PRM4590" s="151"/>
      <c r="PRN4590" s="151"/>
      <c r="PRO4590" s="151"/>
      <c r="PRP4590" s="151"/>
      <c r="PRQ4590" s="151"/>
      <c r="PRR4590" s="151"/>
      <c r="PRS4590" s="151"/>
      <c r="PRT4590" s="151"/>
      <c r="PRU4590" s="151"/>
      <c r="PRV4590" s="151"/>
      <c r="PRW4590" s="151"/>
      <c r="PRX4590" s="151"/>
      <c r="PRY4590" s="151"/>
      <c r="PRZ4590" s="151"/>
      <c r="PSA4590" s="151"/>
      <c r="PSB4590" s="151"/>
      <c r="PSC4590" s="151"/>
      <c r="PSD4590" s="151"/>
      <c r="PSE4590" s="151"/>
      <c r="PSF4590" s="151"/>
      <c r="PSG4590" s="151"/>
      <c r="PSH4590" s="151"/>
      <c r="PSI4590" s="151"/>
      <c r="PSJ4590" s="151"/>
      <c r="PSK4590" s="151"/>
      <c r="PSL4590" s="151"/>
      <c r="PSM4590" s="151"/>
      <c r="PSN4590" s="151"/>
      <c r="PSO4590" s="151"/>
      <c r="PSP4590" s="151"/>
      <c r="PSQ4590" s="151"/>
      <c r="PSR4590" s="151"/>
      <c r="PSS4590" s="151"/>
      <c r="PST4590" s="151"/>
      <c r="PSU4590" s="151"/>
      <c r="PSV4590" s="151"/>
      <c r="PSW4590" s="151"/>
      <c r="PSX4590" s="151"/>
      <c r="PSY4590" s="151"/>
      <c r="PSZ4590" s="151"/>
      <c r="PTA4590" s="151"/>
      <c r="PTB4590" s="151"/>
      <c r="PTC4590" s="151"/>
      <c r="PTD4590" s="151"/>
      <c r="PTE4590" s="151"/>
      <c r="PTF4590" s="151"/>
      <c r="PTG4590" s="151"/>
      <c r="PTH4590" s="151"/>
      <c r="PTI4590" s="151"/>
      <c r="PTJ4590" s="151"/>
      <c r="PTK4590" s="151"/>
      <c r="PTL4590" s="151"/>
      <c r="PTM4590" s="151"/>
      <c r="PTN4590" s="151"/>
      <c r="PTO4590" s="151"/>
      <c r="PTP4590" s="151"/>
      <c r="PTQ4590" s="151"/>
      <c r="PTR4590" s="151"/>
      <c r="PTS4590" s="151"/>
      <c r="PTT4590" s="151"/>
      <c r="PTU4590" s="151"/>
      <c r="PTV4590" s="151"/>
      <c r="PTW4590" s="151"/>
      <c r="PTX4590" s="151"/>
      <c r="PTY4590" s="151"/>
      <c r="PTZ4590" s="151"/>
      <c r="PUA4590" s="151"/>
      <c r="PUB4590" s="151"/>
      <c r="PUC4590" s="151"/>
      <c r="PUD4590" s="151"/>
      <c r="PUE4590" s="151"/>
      <c r="PUF4590" s="151"/>
      <c r="PUG4590" s="151"/>
      <c r="PUH4590" s="151"/>
      <c r="PUI4590" s="151"/>
      <c r="PUJ4590" s="151"/>
      <c r="PUK4590" s="151"/>
      <c r="PUL4590" s="151"/>
      <c r="PUM4590" s="151"/>
      <c r="PUN4590" s="151"/>
      <c r="PUO4590" s="151"/>
      <c r="PUP4590" s="151"/>
      <c r="PUQ4590" s="151"/>
      <c r="PUR4590" s="151"/>
      <c r="PUS4590" s="151"/>
      <c r="PUT4590" s="151"/>
      <c r="PUU4590" s="151"/>
      <c r="PUV4590" s="151"/>
      <c r="PUW4590" s="151"/>
      <c r="PUX4590" s="151"/>
      <c r="PUY4590" s="151"/>
      <c r="PUZ4590" s="151"/>
      <c r="PVA4590" s="151"/>
      <c r="PVB4590" s="151"/>
      <c r="PVC4590" s="151"/>
      <c r="PVD4590" s="151"/>
      <c r="PVE4590" s="151"/>
      <c r="PVF4590" s="151"/>
      <c r="PVG4590" s="151"/>
      <c r="PVH4590" s="151"/>
      <c r="PVI4590" s="151"/>
      <c r="PVJ4590" s="151"/>
      <c r="PVK4590" s="151"/>
      <c r="PVL4590" s="151"/>
      <c r="PVM4590" s="151"/>
      <c r="PVN4590" s="151"/>
      <c r="PVO4590" s="151"/>
      <c r="PVP4590" s="151"/>
      <c r="PVQ4590" s="151"/>
      <c r="PVR4590" s="151"/>
      <c r="PVS4590" s="151"/>
      <c r="PVT4590" s="151"/>
      <c r="PVU4590" s="151"/>
      <c r="PVV4590" s="151"/>
      <c r="PVW4590" s="151"/>
      <c r="PVX4590" s="151"/>
      <c r="PVY4590" s="151"/>
      <c r="PVZ4590" s="151"/>
      <c r="PWA4590" s="151"/>
      <c r="PWB4590" s="151"/>
      <c r="PWC4590" s="151"/>
      <c r="PWD4590" s="151"/>
      <c r="PWE4590" s="151"/>
      <c r="PWF4590" s="151"/>
      <c r="PWG4590" s="151"/>
      <c r="PWH4590" s="151"/>
      <c r="PWI4590" s="151"/>
      <c r="PWJ4590" s="151"/>
      <c r="PWK4590" s="151"/>
      <c r="PWL4590" s="151"/>
      <c r="PWM4590" s="151"/>
      <c r="PWN4590" s="151"/>
      <c r="PWO4590" s="151"/>
      <c r="PWP4590" s="151"/>
      <c r="PWQ4590" s="151"/>
      <c r="PWR4590" s="151"/>
      <c r="PWS4590" s="151"/>
      <c r="PWT4590" s="151"/>
      <c r="PWU4590" s="151"/>
      <c r="PWV4590" s="151"/>
      <c r="PWW4590" s="151"/>
      <c r="PWX4590" s="151"/>
      <c r="PWY4590" s="151"/>
      <c r="PWZ4590" s="151"/>
      <c r="PXA4590" s="151"/>
      <c r="PXB4590" s="151"/>
      <c r="PXC4590" s="151"/>
      <c r="PXD4590" s="151"/>
      <c r="PXE4590" s="151"/>
      <c r="PXF4590" s="151"/>
      <c r="PXG4590" s="151"/>
      <c r="PXH4590" s="151"/>
      <c r="PXI4590" s="151"/>
      <c r="PXJ4590" s="151"/>
      <c r="PXK4590" s="151"/>
      <c r="PXL4590" s="151"/>
      <c r="PXM4590" s="151"/>
      <c r="PXN4590" s="151"/>
      <c r="PXO4590" s="151"/>
      <c r="PXP4590" s="151"/>
      <c r="PXQ4590" s="151"/>
      <c r="PXR4590" s="151"/>
      <c r="PXS4590" s="151"/>
      <c r="PXT4590" s="151"/>
      <c r="PXU4590" s="151"/>
      <c r="PXV4590" s="151"/>
      <c r="PXW4590" s="151"/>
      <c r="PXX4590" s="151"/>
      <c r="PXY4590" s="151"/>
      <c r="PXZ4590" s="151"/>
      <c r="PYA4590" s="151"/>
      <c r="PYB4590" s="151"/>
      <c r="PYC4590" s="151"/>
      <c r="PYD4590" s="151"/>
      <c r="PYE4590" s="151"/>
      <c r="PYF4590" s="151"/>
      <c r="PYG4590" s="151"/>
      <c r="PYH4590" s="151"/>
      <c r="PYI4590" s="151"/>
      <c r="PYJ4590" s="151"/>
      <c r="PYK4590" s="151"/>
      <c r="PYL4590" s="151"/>
      <c r="PYM4590" s="151"/>
      <c r="PYN4590" s="151"/>
      <c r="PYO4590" s="151"/>
      <c r="PYP4590" s="151"/>
      <c r="PYQ4590" s="151"/>
      <c r="PYR4590" s="151"/>
      <c r="PYS4590" s="151"/>
      <c r="PYT4590" s="151"/>
      <c r="PYU4590" s="151"/>
      <c r="PYV4590" s="151"/>
      <c r="PYW4590" s="151"/>
      <c r="PYX4590" s="151"/>
      <c r="PYY4590" s="151"/>
      <c r="PYZ4590" s="151"/>
      <c r="PZA4590" s="151"/>
      <c r="PZB4590" s="151"/>
      <c r="PZC4590" s="151"/>
      <c r="PZD4590" s="151"/>
      <c r="PZE4590" s="151"/>
      <c r="PZF4590" s="151"/>
      <c r="PZG4590" s="151"/>
      <c r="PZH4590" s="151"/>
      <c r="PZI4590" s="151"/>
      <c r="PZJ4590" s="151"/>
      <c r="PZK4590" s="151"/>
      <c r="PZL4590" s="151"/>
      <c r="PZM4590" s="151"/>
      <c r="PZN4590" s="151"/>
      <c r="PZO4590" s="151"/>
      <c r="PZP4590" s="151"/>
      <c r="PZQ4590" s="151"/>
      <c r="PZR4590" s="151"/>
      <c r="PZS4590" s="151"/>
      <c r="PZT4590" s="151"/>
      <c r="PZU4590" s="151"/>
      <c r="PZV4590" s="151"/>
      <c r="PZW4590" s="151"/>
      <c r="PZX4590" s="151"/>
      <c r="PZY4590" s="151"/>
      <c r="PZZ4590" s="151"/>
      <c r="QAA4590" s="151"/>
      <c r="QAB4590" s="151"/>
      <c r="QAC4590" s="151"/>
      <c r="QAD4590" s="151"/>
      <c r="QAE4590" s="151"/>
      <c r="QAF4590" s="151"/>
      <c r="QAG4590" s="151"/>
      <c r="QAH4590" s="151"/>
      <c r="QAI4590" s="151"/>
      <c r="QAJ4590" s="151"/>
      <c r="QAK4590" s="151"/>
      <c r="QAL4590" s="151"/>
      <c r="QAM4590" s="151"/>
      <c r="QAN4590" s="151"/>
      <c r="QAO4590" s="151"/>
      <c r="QAP4590" s="151"/>
      <c r="QAQ4590" s="151"/>
      <c r="QAR4590" s="151"/>
      <c r="QAS4590" s="151"/>
      <c r="QAT4590" s="151"/>
      <c r="QAU4590" s="151"/>
      <c r="QAV4590" s="151"/>
      <c r="QAW4590" s="151"/>
      <c r="QAX4590" s="151"/>
      <c r="QAY4590" s="151"/>
      <c r="QAZ4590" s="151"/>
      <c r="QBA4590" s="151"/>
      <c r="QBB4590" s="151"/>
      <c r="QBC4590" s="151"/>
      <c r="QBD4590" s="151"/>
      <c r="QBE4590" s="151"/>
      <c r="QBF4590" s="151"/>
      <c r="QBG4590" s="151"/>
      <c r="QBH4590" s="151"/>
      <c r="QBI4590" s="151"/>
      <c r="QBJ4590" s="151"/>
      <c r="QBK4590" s="151"/>
      <c r="QBL4590" s="151"/>
      <c r="QBM4590" s="151"/>
      <c r="QBN4590" s="151"/>
      <c r="QBO4590" s="151"/>
      <c r="QBP4590" s="151"/>
      <c r="QBQ4590" s="151"/>
      <c r="QBR4590" s="151"/>
      <c r="QBS4590" s="151"/>
      <c r="QBT4590" s="151"/>
      <c r="QBU4590" s="151"/>
      <c r="QBV4590" s="151"/>
      <c r="QBW4590" s="151"/>
      <c r="QBX4590" s="151"/>
      <c r="QBY4590" s="151"/>
      <c r="QBZ4590" s="151"/>
      <c r="QCA4590" s="151"/>
      <c r="QCB4590" s="151"/>
      <c r="QCC4590" s="151"/>
      <c r="QCD4590" s="151"/>
      <c r="QCE4590" s="151"/>
      <c r="QCF4590" s="151"/>
      <c r="QCG4590" s="151"/>
      <c r="QCH4590" s="151"/>
      <c r="QCI4590" s="151"/>
      <c r="QCJ4590" s="151"/>
      <c r="QCK4590" s="151"/>
      <c r="QCL4590" s="151"/>
      <c r="QCM4590" s="151"/>
      <c r="QCN4590" s="151"/>
      <c r="QCO4590" s="151"/>
      <c r="QCP4590" s="151"/>
      <c r="QCQ4590" s="151"/>
      <c r="QCR4590" s="151"/>
      <c r="QCS4590" s="151"/>
      <c r="QCT4590" s="151"/>
      <c r="QCU4590" s="151"/>
      <c r="QCV4590" s="151"/>
      <c r="QCW4590" s="151"/>
      <c r="QCX4590" s="151"/>
      <c r="QCY4590" s="151"/>
      <c r="QCZ4590" s="151"/>
      <c r="QDA4590" s="151"/>
      <c r="QDB4590" s="151"/>
      <c r="QDC4590" s="151"/>
      <c r="QDD4590" s="151"/>
      <c r="QDE4590" s="151"/>
      <c r="QDF4590" s="151"/>
      <c r="QDG4590" s="151"/>
      <c r="QDH4590" s="151"/>
      <c r="QDI4590" s="151"/>
      <c r="QDJ4590" s="151"/>
      <c r="QDK4590" s="151"/>
      <c r="QDL4590" s="151"/>
      <c r="QDM4590" s="151"/>
      <c r="QDN4590" s="151"/>
      <c r="QDO4590" s="151"/>
      <c r="QDP4590" s="151"/>
      <c r="QDQ4590" s="151"/>
      <c r="QDR4590" s="151"/>
      <c r="QDS4590" s="151"/>
      <c r="QDT4590" s="151"/>
      <c r="QDU4590" s="151"/>
      <c r="QDV4590" s="151"/>
      <c r="QDW4590" s="151"/>
      <c r="QDX4590" s="151"/>
      <c r="QDY4590" s="151"/>
      <c r="QDZ4590" s="151"/>
      <c r="QEA4590" s="151"/>
      <c r="QEB4590" s="151"/>
      <c r="QEC4590" s="151"/>
      <c r="QED4590" s="151"/>
      <c r="QEE4590" s="151"/>
      <c r="QEF4590" s="151"/>
      <c r="QEG4590" s="151"/>
      <c r="QEH4590" s="151"/>
      <c r="QEI4590" s="151"/>
      <c r="QEJ4590" s="151"/>
      <c r="QEK4590" s="151"/>
      <c r="QEL4590" s="151"/>
      <c r="QEM4590" s="151"/>
      <c r="QEN4590" s="151"/>
      <c r="QEO4590" s="151"/>
      <c r="QEP4590" s="151"/>
      <c r="QEQ4590" s="151"/>
      <c r="QER4590" s="151"/>
      <c r="QES4590" s="151"/>
      <c r="QET4590" s="151"/>
      <c r="QEU4590" s="151"/>
      <c r="QEV4590" s="151"/>
      <c r="QEW4590" s="151"/>
      <c r="QEX4590" s="151"/>
      <c r="QEY4590" s="151"/>
      <c r="QEZ4590" s="151"/>
      <c r="QFA4590" s="151"/>
      <c r="QFB4590" s="151"/>
      <c r="QFC4590" s="151"/>
      <c r="QFD4590" s="151"/>
      <c r="QFE4590" s="151"/>
      <c r="QFF4590" s="151"/>
      <c r="QFG4590" s="151"/>
      <c r="QFH4590" s="151"/>
      <c r="QFI4590" s="151"/>
      <c r="QFJ4590" s="151"/>
      <c r="QFK4590" s="151"/>
      <c r="QFL4590" s="151"/>
      <c r="QFM4590" s="151"/>
      <c r="QFN4590" s="151"/>
      <c r="QFO4590" s="151"/>
      <c r="QFP4590" s="151"/>
      <c r="QFQ4590" s="151"/>
      <c r="QFR4590" s="151"/>
      <c r="QFS4590" s="151"/>
      <c r="QFT4590" s="151"/>
      <c r="QFU4590" s="151"/>
      <c r="QFV4590" s="151"/>
      <c r="QFW4590" s="151"/>
      <c r="QFX4590" s="151"/>
      <c r="QFY4590" s="151"/>
      <c r="QFZ4590" s="151"/>
      <c r="QGA4590" s="151"/>
      <c r="QGB4590" s="151"/>
      <c r="QGC4590" s="151"/>
      <c r="QGD4590" s="151"/>
      <c r="QGE4590" s="151"/>
      <c r="QGF4590" s="151"/>
      <c r="QGG4590" s="151"/>
      <c r="QGH4590" s="151"/>
      <c r="QGI4590" s="151"/>
      <c r="QGJ4590" s="151"/>
      <c r="QGK4590" s="151"/>
      <c r="QGL4590" s="151"/>
      <c r="QGM4590" s="151"/>
      <c r="QGN4590" s="151"/>
      <c r="QGO4590" s="151"/>
      <c r="QGP4590" s="151"/>
      <c r="QGQ4590" s="151"/>
      <c r="QGR4590" s="151"/>
      <c r="QGS4590" s="151"/>
      <c r="QGT4590" s="151"/>
      <c r="QGU4590" s="151"/>
      <c r="QGV4590" s="151"/>
      <c r="QGW4590" s="151"/>
      <c r="QGX4590" s="151"/>
      <c r="QGY4590" s="151"/>
      <c r="QGZ4590" s="151"/>
      <c r="QHA4590" s="151"/>
      <c r="QHB4590" s="151"/>
      <c r="QHC4590" s="151"/>
      <c r="QHD4590" s="151"/>
      <c r="QHE4590" s="151"/>
      <c r="QHF4590" s="151"/>
      <c r="QHG4590" s="151"/>
      <c r="QHH4590" s="151"/>
      <c r="QHI4590" s="151"/>
      <c r="QHJ4590" s="151"/>
      <c r="QHK4590" s="151"/>
      <c r="QHL4590" s="151"/>
      <c r="QHM4590" s="151"/>
      <c r="QHN4590" s="151"/>
      <c r="QHO4590" s="151"/>
      <c r="QHP4590" s="151"/>
      <c r="QHQ4590" s="151"/>
      <c r="QHR4590" s="151"/>
      <c r="QHS4590" s="151"/>
      <c r="QHT4590" s="151"/>
      <c r="QHU4590" s="151"/>
      <c r="QHV4590" s="151"/>
      <c r="QHW4590" s="151"/>
      <c r="QHX4590" s="151"/>
      <c r="QHY4590" s="151"/>
      <c r="QHZ4590" s="151"/>
      <c r="QIA4590" s="151"/>
      <c r="QIB4590" s="151"/>
      <c r="QIC4590" s="151"/>
      <c r="QID4590" s="151"/>
      <c r="QIE4590" s="151"/>
      <c r="QIF4590" s="151"/>
      <c r="QIG4590" s="151"/>
      <c r="QIH4590" s="151"/>
      <c r="QII4590" s="151"/>
      <c r="QIJ4590" s="151"/>
      <c r="QIK4590" s="151"/>
      <c r="QIL4590" s="151"/>
      <c r="QIM4590" s="151"/>
      <c r="QIN4590" s="151"/>
      <c r="QIO4590" s="151"/>
      <c r="QIP4590" s="151"/>
      <c r="QIQ4590" s="151"/>
      <c r="QIR4590" s="151"/>
      <c r="QIS4590" s="151"/>
      <c r="QIT4590" s="151"/>
      <c r="QIU4590" s="151"/>
      <c r="QIV4590" s="151"/>
      <c r="QIW4590" s="151"/>
      <c r="QIX4590" s="151"/>
      <c r="QIY4590" s="151"/>
      <c r="QIZ4590" s="151"/>
      <c r="QJA4590" s="151"/>
      <c r="QJB4590" s="151"/>
      <c r="QJC4590" s="151"/>
      <c r="QJD4590" s="151"/>
      <c r="QJE4590" s="151"/>
      <c r="QJF4590" s="151"/>
      <c r="QJG4590" s="151"/>
      <c r="QJH4590" s="151"/>
      <c r="QJI4590" s="151"/>
      <c r="QJJ4590" s="151"/>
      <c r="QJK4590" s="151"/>
      <c r="QJL4590" s="151"/>
      <c r="QJM4590" s="151"/>
      <c r="QJN4590" s="151"/>
      <c r="QJO4590" s="151"/>
      <c r="QJP4590" s="151"/>
      <c r="QJQ4590" s="151"/>
      <c r="QJR4590" s="151"/>
      <c r="QJS4590" s="151"/>
      <c r="QJT4590" s="151"/>
      <c r="QJU4590" s="151"/>
      <c r="QJV4590" s="151"/>
      <c r="QJW4590" s="151"/>
      <c r="QJX4590" s="151"/>
      <c r="QJY4590" s="151"/>
      <c r="QJZ4590" s="151"/>
      <c r="QKA4590" s="151"/>
      <c r="QKB4590" s="151"/>
      <c r="QKC4590" s="151"/>
      <c r="QKD4590" s="151"/>
      <c r="QKE4590" s="151"/>
      <c r="QKF4590" s="151"/>
      <c r="QKG4590" s="151"/>
      <c r="QKH4590" s="151"/>
      <c r="QKI4590" s="151"/>
      <c r="QKJ4590" s="151"/>
      <c r="QKK4590" s="151"/>
      <c r="QKL4590" s="151"/>
      <c r="QKM4590" s="151"/>
      <c r="QKN4590" s="151"/>
      <c r="QKO4590" s="151"/>
      <c r="QKP4590" s="151"/>
      <c r="QKQ4590" s="151"/>
      <c r="QKR4590" s="151"/>
      <c r="QKS4590" s="151"/>
      <c r="QKT4590" s="151"/>
      <c r="QKU4590" s="151"/>
      <c r="QKV4590" s="151"/>
      <c r="QKW4590" s="151"/>
      <c r="QKX4590" s="151"/>
      <c r="QKY4590" s="151"/>
      <c r="QKZ4590" s="151"/>
      <c r="QLA4590" s="151"/>
      <c r="QLB4590" s="151"/>
      <c r="QLC4590" s="151"/>
      <c r="QLD4590" s="151"/>
      <c r="QLE4590" s="151"/>
      <c r="QLF4590" s="151"/>
      <c r="QLG4590" s="151"/>
      <c r="QLH4590" s="151"/>
      <c r="QLI4590" s="151"/>
      <c r="QLJ4590" s="151"/>
      <c r="QLK4590" s="151"/>
      <c r="QLL4590" s="151"/>
      <c r="QLM4590" s="151"/>
      <c r="QLN4590" s="151"/>
      <c r="QLO4590" s="151"/>
      <c r="QLP4590" s="151"/>
      <c r="QLQ4590" s="151"/>
      <c r="QLR4590" s="151"/>
      <c r="QLS4590" s="151"/>
      <c r="QLT4590" s="151"/>
      <c r="QLU4590" s="151"/>
      <c r="QLV4590" s="151"/>
      <c r="QLW4590" s="151"/>
      <c r="QLX4590" s="151"/>
      <c r="QLY4590" s="151"/>
      <c r="QLZ4590" s="151"/>
      <c r="QMA4590" s="151"/>
      <c r="QMB4590" s="151"/>
      <c r="QMC4590" s="151"/>
      <c r="QMD4590" s="151"/>
      <c r="QME4590" s="151"/>
      <c r="QMF4590" s="151"/>
      <c r="QMG4590" s="151"/>
      <c r="QMH4590" s="151"/>
      <c r="QMI4590" s="151"/>
      <c r="QMJ4590" s="151"/>
      <c r="QMK4590" s="151"/>
      <c r="QML4590" s="151"/>
      <c r="QMM4590" s="151"/>
      <c r="QMN4590" s="151"/>
      <c r="QMO4590" s="151"/>
      <c r="QMP4590" s="151"/>
      <c r="QMQ4590" s="151"/>
      <c r="QMR4590" s="151"/>
      <c r="QMS4590" s="151"/>
      <c r="QMT4590" s="151"/>
      <c r="QMU4590" s="151"/>
      <c r="QMV4590" s="151"/>
      <c r="QMW4590" s="151"/>
      <c r="QMX4590" s="151"/>
      <c r="QMY4590" s="151"/>
      <c r="QMZ4590" s="151"/>
      <c r="QNA4590" s="151"/>
      <c r="QNB4590" s="151"/>
      <c r="QNC4590" s="151"/>
      <c r="QND4590" s="151"/>
      <c r="QNE4590" s="151"/>
      <c r="QNF4590" s="151"/>
      <c r="QNG4590" s="151"/>
      <c r="QNH4590" s="151"/>
      <c r="QNI4590" s="151"/>
      <c r="QNJ4590" s="151"/>
      <c r="QNK4590" s="151"/>
      <c r="QNL4590" s="151"/>
      <c r="QNM4590" s="151"/>
      <c r="QNN4590" s="151"/>
      <c r="QNO4590" s="151"/>
      <c r="QNP4590" s="151"/>
      <c r="QNQ4590" s="151"/>
      <c r="QNR4590" s="151"/>
      <c r="QNS4590" s="151"/>
      <c r="QNT4590" s="151"/>
      <c r="QNU4590" s="151"/>
      <c r="QNV4590" s="151"/>
      <c r="QNW4590" s="151"/>
      <c r="QNX4590" s="151"/>
      <c r="QNY4590" s="151"/>
      <c r="QNZ4590" s="151"/>
      <c r="QOA4590" s="151"/>
      <c r="QOB4590" s="151"/>
      <c r="QOC4590" s="151"/>
      <c r="QOD4590" s="151"/>
      <c r="QOE4590" s="151"/>
      <c r="QOF4590" s="151"/>
      <c r="QOG4590" s="151"/>
      <c r="QOH4590" s="151"/>
      <c r="QOI4590" s="151"/>
      <c r="QOJ4590" s="151"/>
      <c r="QOK4590" s="151"/>
      <c r="QOL4590" s="151"/>
      <c r="QOM4590" s="151"/>
      <c r="QON4590" s="151"/>
      <c r="QOO4590" s="151"/>
      <c r="QOP4590" s="151"/>
      <c r="QOQ4590" s="151"/>
      <c r="QOR4590" s="151"/>
      <c r="QOS4590" s="151"/>
      <c r="QOT4590" s="151"/>
      <c r="QOU4590" s="151"/>
      <c r="QOV4590" s="151"/>
      <c r="QOW4590" s="151"/>
      <c r="QOX4590" s="151"/>
      <c r="QOY4590" s="151"/>
      <c r="QOZ4590" s="151"/>
      <c r="QPA4590" s="151"/>
      <c r="QPB4590" s="151"/>
      <c r="QPC4590" s="151"/>
      <c r="QPD4590" s="151"/>
      <c r="QPE4590" s="151"/>
      <c r="QPF4590" s="151"/>
      <c r="QPG4590" s="151"/>
      <c r="QPH4590" s="151"/>
      <c r="QPI4590" s="151"/>
      <c r="QPJ4590" s="151"/>
      <c r="QPK4590" s="151"/>
      <c r="QPL4590" s="151"/>
      <c r="QPM4590" s="151"/>
      <c r="QPN4590" s="151"/>
      <c r="QPO4590" s="151"/>
      <c r="QPP4590" s="151"/>
      <c r="QPQ4590" s="151"/>
      <c r="QPR4590" s="151"/>
      <c r="QPS4590" s="151"/>
      <c r="QPT4590" s="151"/>
      <c r="QPU4590" s="151"/>
      <c r="QPV4590" s="151"/>
      <c r="QPW4590" s="151"/>
      <c r="QPX4590" s="151"/>
      <c r="QPY4590" s="151"/>
      <c r="QPZ4590" s="151"/>
      <c r="QQA4590" s="151"/>
      <c r="QQB4590" s="151"/>
      <c r="QQC4590" s="151"/>
      <c r="QQD4590" s="151"/>
      <c r="QQE4590" s="151"/>
      <c r="QQF4590" s="151"/>
      <c r="QQG4590" s="151"/>
      <c r="QQH4590" s="151"/>
      <c r="QQI4590" s="151"/>
      <c r="QQJ4590" s="151"/>
      <c r="QQK4590" s="151"/>
      <c r="QQL4590" s="151"/>
      <c r="QQM4590" s="151"/>
      <c r="QQN4590" s="151"/>
      <c r="QQO4590" s="151"/>
      <c r="QQP4590" s="151"/>
      <c r="QQQ4590" s="151"/>
      <c r="QQR4590" s="151"/>
      <c r="QQS4590" s="151"/>
      <c r="QQT4590" s="151"/>
      <c r="QQU4590" s="151"/>
      <c r="QQV4590" s="151"/>
      <c r="QQW4590" s="151"/>
      <c r="QQX4590" s="151"/>
      <c r="QQY4590" s="151"/>
      <c r="QQZ4590" s="151"/>
      <c r="QRA4590" s="151"/>
      <c r="QRB4590" s="151"/>
      <c r="QRC4590" s="151"/>
      <c r="QRD4590" s="151"/>
      <c r="QRE4590" s="151"/>
      <c r="QRF4590" s="151"/>
      <c r="QRG4590" s="151"/>
      <c r="QRH4590" s="151"/>
      <c r="QRI4590" s="151"/>
      <c r="QRJ4590" s="151"/>
      <c r="QRK4590" s="151"/>
      <c r="QRL4590" s="151"/>
      <c r="QRM4590" s="151"/>
      <c r="QRN4590" s="151"/>
      <c r="QRO4590" s="151"/>
      <c r="QRP4590" s="151"/>
      <c r="QRQ4590" s="151"/>
      <c r="QRR4590" s="151"/>
      <c r="QRS4590" s="151"/>
      <c r="QRT4590" s="151"/>
      <c r="QRU4590" s="151"/>
      <c r="QRV4590" s="151"/>
      <c r="QRW4590" s="151"/>
      <c r="QRX4590" s="151"/>
      <c r="QRY4590" s="151"/>
      <c r="QRZ4590" s="151"/>
      <c r="QSA4590" s="151"/>
      <c r="QSB4590" s="151"/>
      <c r="QSC4590" s="151"/>
      <c r="QSD4590" s="151"/>
      <c r="QSE4590" s="151"/>
      <c r="QSF4590" s="151"/>
      <c r="QSG4590" s="151"/>
      <c r="QSH4590" s="151"/>
      <c r="QSI4590" s="151"/>
      <c r="QSJ4590" s="151"/>
      <c r="QSK4590" s="151"/>
      <c r="QSL4590" s="151"/>
      <c r="QSM4590" s="151"/>
      <c r="QSN4590" s="151"/>
      <c r="QSO4590" s="151"/>
      <c r="QSP4590" s="151"/>
      <c r="QSQ4590" s="151"/>
      <c r="QSR4590" s="151"/>
      <c r="QSS4590" s="151"/>
      <c r="QST4590" s="151"/>
      <c r="QSU4590" s="151"/>
      <c r="QSV4590" s="151"/>
      <c r="QSW4590" s="151"/>
      <c r="QSX4590" s="151"/>
      <c r="QSY4590" s="151"/>
      <c r="QSZ4590" s="151"/>
      <c r="QTA4590" s="151"/>
      <c r="QTB4590" s="151"/>
      <c r="QTC4590" s="151"/>
      <c r="QTD4590" s="151"/>
      <c r="QTE4590" s="151"/>
      <c r="QTF4590" s="151"/>
      <c r="QTG4590" s="151"/>
      <c r="QTH4590" s="151"/>
      <c r="QTI4590" s="151"/>
      <c r="QTJ4590" s="151"/>
      <c r="QTK4590" s="151"/>
      <c r="QTL4590" s="151"/>
      <c r="QTM4590" s="151"/>
      <c r="QTN4590" s="151"/>
      <c r="QTO4590" s="151"/>
      <c r="QTP4590" s="151"/>
      <c r="QTQ4590" s="151"/>
      <c r="QTR4590" s="151"/>
      <c r="QTS4590" s="151"/>
      <c r="QTT4590" s="151"/>
      <c r="QTU4590" s="151"/>
      <c r="QTV4590" s="151"/>
      <c r="QTW4590" s="151"/>
      <c r="QTX4590" s="151"/>
      <c r="QTY4590" s="151"/>
      <c r="QTZ4590" s="151"/>
      <c r="QUA4590" s="151"/>
      <c r="QUB4590" s="151"/>
      <c r="QUC4590" s="151"/>
      <c r="QUD4590" s="151"/>
      <c r="QUE4590" s="151"/>
      <c r="QUF4590" s="151"/>
      <c r="QUG4590" s="151"/>
      <c r="QUH4590" s="151"/>
      <c r="QUI4590" s="151"/>
      <c r="QUJ4590" s="151"/>
      <c r="QUK4590" s="151"/>
      <c r="QUL4590" s="151"/>
      <c r="QUM4590" s="151"/>
      <c r="QUN4590" s="151"/>
      <c r="QUO4590" s="151"/>
      <c r="QUP4590" s="151"/>
      <c r="QUQ4590" s="151"/>
      <c r="QUR4590" s="151"/>
      <c r="QUS4590" s="151"/>
      <c r="QUT4590" s="151"/>
      <c r="QUU4590" s="151"/>
      <c r="QUV4590" s="151"/>
      <c r="QUW4590" s="151"/>
      <c r="QUX4590" s="151"/>
      <c r="QUY4590" s="151"/>
      <c r="QUZ4590" s="151"/>
      <c r="QVA4590" s="151"/>
      <c r="QVB4590" s="151"/>
      <c r="QVC4590" s="151"/>
      <c r="QVD4590" s="151"/>
      <c r="QVE4590" s="151"/>
      <c r="QVF4590" s="151"/>
      <c r="QVG4590" s="151"/>
      <c r="QVH4590" s="151"/>
      <c r="QVI4590" s="151"/>
      <c r="QVJ4590" s="151"/>
      <c r="QVK4590" s="151"/>
      <c r="QVL4590" s="151"/>
      <c r="QVM4590" s="151"/>
      <c r="QVN4590" s="151"/>
      <c r="QVO4590" s="151"/>
      <c r="QVP4590" s="151"/>
      <c r="QVQ4590" s="151"/>
      <c r="QVR4590" s="151"/>
      <c r="QVS4590" s="151"/>
      <c r="QVT4590" s="151"/>
      <c r="QVU4590" s="151"/>
      <c r="QVV4590" s="151"/>
      <c r="QVW4590" s="151"/>
      <c r="QVX4590" s="151"/>
      <c r="QVY4590" s="151"/>
      <c r="QVZ4590" s="151"/>
      <c r="QWA4590" s="151"/>
      <c r="QWB4590" s="151"/>
      <c r="QWC4590" s="151"/>
      <c r="QWD4590" s="151"/>
      <c r="QWE4590" s="151"/>
      <c r="QWF4590" s="151"/>
      <c r="QWG4590" s="151"/>
      <c r="QWH4590" s="151"/>
      <c r="QWI4590" s="151"/>
      <c r="QWJ4590" s="151"/>
      <c r="QWK4590" s="151"/>
      <c r="QWL4590" s="151"/>
      <c r="QWM4590" s="151"/>
      <c r="QWN4590" s="151"/>
      <c r="QWO4590" s="151"/>
      <c r="QWP4590" s="151"/>
      <c r="QWQ4590" s="151"/>
      <c r="QWR4590" s="151"/>
      <c r="QWS4590" s="151"/>
      <c r="QWT4590" s="151"/>
      <c r="QWU4590" s="151"/>
      <c r="QWV4590" s="151"/>
      <c r="QWW4590" s="151"/>
      <c r="QWX4590" s="151"/>
      <c r="QWY4590" s="151"/>
      <c r="QWZ4590" s="151"/>
      <c r="QXA4590" s="151"/>
      <c r="QXB4590" s="151"/>
      <c r="QXC4590" s="151"/>
      <c r="QXD4590" s="151"/>
      <c r="QXE4590" s="151"/>
      <c r="QXF4590" s="151"/>
      <c r="QXG4590" s="151"/>
      <c r="QXH4590" s="151"/>
      <c r="QXI4590" s="151"/>
      <c r="QXJ4590" s="151"/>
      <c r="QXK4590" s="151"/>
      <c r="QXL4590" s="151"/>
      <c r="QXM4590" s="151"/>
      <c r="QXN4590" s="151"/>
      <c r="QXO4590" s="151"/>
      <c r="QXP4590" s="151"/>
      <c r="QXQ4590" s="151"/>
      <c r="QXR4590" s="151"/>
      <c r="QXS4590" s="151"/>
      <c r="QXT4590" s="151"/>
      <c r="QXU4590" s="151"/>
      <c r="QXV4590" s="151"/>
      <c r="QXW4590" s="151"/>
      <c r="QXX4590" s="151"/>
      <c r="QXY4590" s="151"/>
      <c r="QXZ4590" s="151"/>
      <c r="QYA4590" s="151"/>
      <c r="QYB4590" s="151"/>
      <c r="QYC4590" s="151"/>
      <c r="QYD4590" s="151"/>
      <c r="QYE4590" s="151"/>
      <c r="QYF4590" s="151"/>
      <c r="QYG4590" s="151"/>
      <c r="QYH4590" s="151"/>
      <c r="QYI4590" s="151"/>
      <c r="QYJ4590" s="151"/>
      <c r="QYK4590" s="151"/>
      <c r="QYL4590" s="151"/>
      <c r="QYM4590" s="151"/>
      <c r="QYN4590" s="151"/>
      <c r="QYO4590" s="151"/>
      <c r="QYP4590" s="151"/>
      <c r="QYQ4590" s="151"/>
      <c r="QYR4590" s="151"/>
      <c r="QYS4590" s="151"/>
      <c r="QYT4590" s="151"/>
      <c r="QYU4590" s="151"/>
      <c r="QYV4590" s="151"/>
      <c r="QYW4590" s="151"/>
      <c r="QYX4590" s="151"/>
      <c r="QYY4590" s="151"/>
      <c r="QYZ4590" s="151"/>
      <c r="QZA4590" s="151"/>
      <c r="QZB4590" s="151"/>
      <c r="QZC4590" s="151"/>
      <c r="QZD4590" s="151"/>
      <c r="QZE4590" s="151"/>
      <c r="QZF4590" s="151"/>
      <c r="QZG4590" s="151"/>
      <c r="QZH4590" s="151"/>
      <c r="QZI4590" s="151"/>
      <c r="QZJ4590" s="151"/>
      <c r="QZK4590" s="151"/>
      <c r="QZL4590" s="151"/>
      <c r="QZM4590" s="151"/>
      <c r="QZN4590" s="151"/>
      <c r="QZO4590" s="151"/>
      <c r="QZP4590" s="151"/>
      <c r="QZQ4590" s="151"/>
      <c r="QZR4590" s="151"/>
      <c r="QZS4590" s="151"/>
      <c r="QZT4590" s="151"/>
      <c r="QZU4590" s="151"/>
      <c r="QZV4590" s="151"/>
      <c r="QZW4590" s="151"/>
      <c r="QZX4590" s="151"/>
      <c r="QZY4590" s="151"/>
      <c r="QZZ4590" s="151"/>
      <c r="RAA4590" s="151"/>
      <c r="RAB4590" s="151"/>
      <c r="RAC4590" s="151"/>
      <c r="RAD4590" s="151"/>
      <c r="RAE4590" s="151"/>
      <c r="RAF4590" s="151"/>
      <c r="RAG4590" s="151"/>
      <c r="RAH4590" s="151"/>
      <c r="RAI4590" s="151"/>
      <c r="RAJ4590" s="151"/>
      <c r="RAK4590" s="151"/>
      <c r="RAL4590" s="151"/>
      <c r="RAM4590" s="151"/>
      <c r="RAN4590" s="151"/>
      <c r="RAO4590" s="151"/>
      <c r="RAP4590" s="151"/>
      <c r="RAQ4590" s="151"/>
      <c r="RAR4590" s="151"/>
      <c r="RAS4590" s="151"/>
      <c r="RAT4590" s="151"/>
      <c r="RAU4590" s="151"/>
      <c r="RAV4590" s="151"/>
      <c r="RAW4590" s="151"/>
      <c r="RAX4590" s="151"/>
      <c r="RAY4590" s="151"/>
      <c r="RAZ4590" s="151"/>
      <c r="RBA4590" s="151"/>
      <c r="RBB4590" s="151"/>
      <c r="RBC4590" s="151"/>
      <c r="RBD4590" s="151"/>
      <c r="RBE4590" s="151"/>
      <c r="RBF4590" s="151"/>
      <c r="RBG4590" s="151"/>
      <c r="RBH4590" s="151"/>
      <c r="RBI4590" s="151"/>
      <c r="RBJ4590" s="151"/>
      <c r="RBK4590" s="151"/>
      <c r="RBL4590" s="151"/>
      <c r="RBM4590" s="151"/>
      <c r="RBN4590" s="151"/>
      <c r="RBO4590" s="151"/>
      <c r="RBP4590" s="151"/>
      <c r="RBQ4590" s="151"/>
      <c r="RBR4590" s="151"/>
      <c r="RBS4590" s="151"/>
      <c r="RBT4590" s="151"/>
      <c r="RBU4590" s="151"/>
      <c r="RBV4590" s="151"/>
      <c r="RBW4590" s="151"/>
      <c r="RBX4590" s="151"/>
      <c r="RBY4590" s="151"/>
      <c r="RBZ4590" s="151"/>
      <c r="RCA4590" s="151"/>
      <c r="RCB4590" s="151"/>
      <c r="RCC4590" s="151"/>
      <c r="RCD4590" s="151"/>
      <c r="RCE4590" s="151"/>
      <c r="RCF4590" s="151"/>
      <c r="RCG4590" s="151"/>
      <c r="RCH4590" s="151"/>
      <c r="RCI4590" s="151"/>
      <c r="RCJ4590" s="151"/>
      <c r="RCK4590" s="151"/>
      <c r="RCL4590" s="151"/>
      <c r="RCM4590" s="151"/>
      <c r="RCN4590" s="151"/>
      <c r="RCO4590" s="151"/>
      <c r="RCP4590" s="151"/>
      <c r="RCQ4590" s="151"/>
      <c r="RCR4590" s="151"/>
      <c r="RCS4590" s="151"/>
      <c r="RCT4590" s="151"/>
      <c r="RCU4590" s="151"/>
      <c r="RCV4590" s="151"/>
      <c r="RCW4590" s="151"/>
      <c r="RCX4590" s="151"/>
      <c r="RCY4590" s="151"/>
      <c r="RCZ4590" s="151"/>
      <c r="RDA4590" s="151"/>
      <c r="RDB4590" s="151"/>
      <c r="RDC4590" s="151"/>
      <c r="RDD4590" s="151"/>
      <c r="RDE4590" s="151"/>
      <c r="RDF4590" s="151"/>
      <c r="RDG4590" s="151"/>
      <c r="RDH4590" s="151"/>
      <c r="RDI4590" s="151"/>
      <c r="RDJ4590" s="151"/>
      <c r="RDK4590" s="151"/>
      <c r="RDL4590" s="151"/>
      <c r="RDM4590" s="151"/>
      <c r="RDN4590" s="151"/>
      <c r="RDO4590" s="151"/>
      <c r="RDP4590" s="151"/>
      <c r="RDQ4590" s="151"/>
      <c r="RDR4590" s="151"/>
      <c r="RDS4590" s="151"/>
      <c r="RDT4590" s="151"/>
      <c r="RDU4590" s="151"/>
      <c r="RDV4590" s="151"/>
      <c r="RDW4590" s="151"/>
      <c r="RDX4590" s="151"/>
      <c r="RDY4590" s="151"/>
      <c r="RDZ4590" s="151"/>
      <c r="REA4590" s="151"/>
      <c r="REB4590" s="151"/>
      <c r="REC4590" s="151"/>
      <c r="RED4590" s="151"/>
      <c r="REE4590" s="151"/>
      <c r="REF4590" s="151"/>
      <c r="REG4590" s="151"/>
      <c r="REH4590" s="151"/>
      <c r="REI4590" s="151"/>
      <c r="REJ4590" s="151"/>
      <c r="REK4590" s="151"/>
      <c r="REL4590" s="151"/>
      <c r="REM4590" s="151"/>
      <c r="REN4590" s="151"/>
      <c r="REO4590" s="151"/>
      <c r="REP4590" s="151"/>
      <c r="REQ4590" s="151"/>
      <c r="RER4590" s="151"/>
      <c r="RES4590" s="151"/>
      <c r="RET4590" s="151"/>
      <c r="REU4590" s="151"/>
      <c r="REV4590" s="151"/>
      <c r="REW4590" s="151"/>
      <c r="REX4590" s="151"/>
      <c r="REY4590" s="151"/>
      <c r="REZ4590" s="151"/>
      <c r="RFA4590" s="151"/>
      <c r="RFB4590" s="151"/>
      <c r="RFC4590" s="151"/>
      <c r="RFD4590" s="151"/>
      <c r="RFE4590" s="151"/>
      <c r="RFF4590" s="151"/>
      <c r="RFG4590" s="151"/>
      <c r="RFH4590" s="151"/>
      <c r="RFI4590" s="151"/>
      <c r="RFJ4590" s="151"/>
      <c r="RFK4590" s="151"/>
      <c r="RFL4590" s="151"/>
      <c r="RFM4590" s="151"/>
      <c r="RFN4590" s="151"/>
      <c r="RFO4590" s="151"/>
      <c r="RFP4590" s="151"/>
      <c r="RFQ4590" s="151"/>
      <c r="RFR4590" s="151"/>
      <c r="RFS4590" s="151"/>
      <c r="RFT4590" s="151"/>
      <c r="RFU4590" s="151"/>
      <c r="RFV4590" s="151"/>
      <c r="RFW4590" s="151"/>
      <c r="RFX4590" s="151"/>
      <c r="RFY4590" s="151"/>
      <c r="RFZ4590" s="151"/>
      <c r="RGA4590" s="151"/>
      <c r="RGB4590" s="151"/>
      <c r="RGC4590" s="151"/>
      <c r="RGD4590" s="151"/>
      <c r="RGE4590" s="151"/>
      <c r="RGF4590" s="151"/>
      <c r="RGG4590" s="151"/>
      <c r="RGH4590" s="151"/>
      <c r="RGI4590" s="151"/>
      <c r="RGJ4590" s="151"/>
      <c r="RGK4590" s="151"/>
      <c r="RGL4590" s="151"/>
      <c r="RGM4590" s="151"/>
      <c r="RGN4590" s="151"/>
      <c r="RGO4590" s="151"/>
      <c r="RGP4590" s="151"/>
      <c r="RGQ4590" s="151"/>
      <c r="RGR4590" s="151"/>
      <c r="RGS4590" s="151"/>
      <c r="RGT4590" s="151"/>
      <c r="RGU4590" s="151"/>
      <c r="RGV4590" s="151"/>
      <c r="RGW4590" s="151"/>
      <c r="RGX4590" s="151"/>
      <c r="RGY4590" s="151"/>
      <c r="RGZ4590" s="151"/>
      <c r="RHA4590" s="151"/>
      <c r="RHB4590" s="151"/>
      <c r="RHC4590" s="151"/>
      <c r="RHD4590" s="151"/>
      <c r="RHE4590" s="151"/>
      <c r="RHF4590" s="151"/>
      <c r="RHG4590" s="151"/>
      <c r="RHH4590" s="151"/>
      <c r="RHI4590" s="151"/>
      <c r="RHJ4590" s="151"/>
      <c r="RHK4590" s="151"/>
      <c r="RHL4590" s="151"/>
      <c r="RHM4590" s="151"/>
      <c r="RHN4590" s="151"/>
      <c r="RHO4590" s="151"/>
      <c r="RHP4590" s="151"/>
      <c r="RHQ4590" s="151"/>
      <c r="RHR4590" s="151"/>
      <c r="RHS4590" s="151"/>
      <c r="RHT4590" s="151"/>
      <c r="RHU4590" s="151"/>
      <c r="RHV4590" s="151"/>
      <c r="RHW4590" s="151"/>
      <c r="RHX4590" s="151"/>
      <c r="RHY4590" s="151"/>
      <c r="RHZ4590" s="151"/>
      <c r="RIA4590" s="151"/>
      <c r="RIB4590" s="151"/>
      <c r="RIC4590" s="151"/>
      <c r="RID4590" s="151"/>
      <c r="RIE4590" s="151"/>
      <c r="RIF4590" s="151"/>
      <c r="RIG4590" s="151"/>
      <c r="RIH4590" s="151"/>
      <c r="RII4590" s="151"/>
      <c r="RIJ4590" s="151"/>
      <c r="RIK4590" s="151"/>
      <c r="RIL4590" s="151"/>
      <c r="RIM4590" s="151"/>
      <c r="RIN4590" s="151"/>
      <c r="RIO4590" s="151"/>
      <c r="RIP4590" s="151"/>
      <c r="RIQ4590" s="151"/>
      <c r="RIR4590" s="151"/>
      <c r="RIS4590" s="151"/>
      <c r="RIT4590" s="151"/>
      <c r="RIU4590" s="151"/>
      <c r="RIV4590" s="151"/>
      <c r="RIW4590" s="151"/>
      <c r="RIX4590" s="151"/>
      <c r="RIY4590" s="151"/>
      <c r="RIZ4590" s="151"/>
      <c r="RJA4590" s="151"/>
      <c r="RJB4590" s="151"/>
      <c r="RJC4590" s="151"/>
      <c r="RJD4590" s="151"/>
      <c r="RJE4590" s="151"/>
      <c r="RJF4590" s="151"/>
      <c r="RJG4590" s="151"/>
      <c r="RJH4590" s="151"/>
      <c r="RJI4590" s="151"/>
      <c r="RJJ4590" s="151"/>
      <c r="RJK4590" s="151"/>
      <c r="RJL4590" s="151"/>
      <c r="RJM4590" s="151"/>
      <c r="RJN4590" s="151"/>
      <c r="RJO4590" s="151"/>
      <c r="RJP4590" s="151"/>
      <c r="RJQ4590" s="151"/>
      <c r="RJR4590" s="151"/>
      <c r="RJS4590" s="151"/>
      <c r="RJT4590" s="151"/>
      <c r="RJU4590" s="151"/>
      <c r="RJV4590" s="151"/>
      <c r="RJW4590" s="151"/>
      <c r="RJX4590" s="151"/>
      <c r="RJY4590" s="151"/>
      <c r="RJZ4590" s="151"/>
      <c r="RKA4590" s="151"/>
      <c r="RKB4590" s="151"/>
      <c r="RKC4590" s="151"/>
      <c r="RKD4590" s="151"/>
      <c r="RKE4590" s="151"/>
      <c r="RKF4590" s="151"/>
      <c r="RKG4590" s="151"/>
      <c r="RKH4590" s="151"/>
      <c r="RKI4590" s="151"/>
      <c r="RKJ4590" s="151"/>
      <c r="RKK4590" s="151"/>
      <c r="RKL4590" s="151"/>
      <c r="RKM4590" s="151"/>
      <c r="RKN4590" s="151"/>
      <c r="RKO4590" s="151"/>
      <c r="RKP4590" s="151"/>
      <c r="RKQ4590" s="151"/>
      <c r="RKR4590" s="151"/>
      <c r="RKS4590" s="151"/>
      <c r="RKT4590" s="151"/>
      <c r="RKU4590" s="151"/>
      <c r="RKV4590" s="151"/>
      <c r="RKW4590" s="151"/>
      <c r="RKX4590" s="151"/>
      <c r="RKY4590" s="151"/>
      <c r="RKZ4590" s="151"/>
      <c r="RLA4590" s="151"/>
      <c r="RLB4590" s="151"/>
      <c r="RLC4590" s="151"/>
      <c r="RLD4590" s="151"/>
      <c r="RLE4590" s="151"/>
      <c r="RLF4590" s="151"/>
      <c r="RLG4590" s="151"/>
      <c r="RLH4590" s="151"/>
      <c r="RLI4590" s="151"/>
      <c r="RLJ4590" s="151"/>
      <c r="RLK4590" s="151"/>
      <c r="RLL4590" s="151"/>
      <c r="RLM4590" s="151"/>
      <c r="RLN4590" s="151"/>
      <c r="RLO4590" s="151"/>
      <c r="RLP4590" s="151"/>
      <c r="RLQ4590" s="151"/>
      <c r="RLR4590" s="151"/>
      <c r="RLS4590" s="151"/>
      <c r="RLT4590" s="151"/>
      <c r="RLU4590" s="151"/>
      <c r="RLV4590" s="151"/>
      <c r="RLW4590" s="151"/>
      <c r="RLX4590" s="151"/>
      <c r="RLY4590" s="151"/>
      <c r="RLZ4590" s="151"/>
      <c r="RMA4590" s="151"/>
      <c r="RMB4590" s="151"/>
      <c r="RMC4590" s="151"/>
      <c r="RMD4590" s="151"/>
      <c r="RME4590" s="151"/>
      <c r="RMF4590" s="151"/>
      <c r="RMG4590" s="151"/>
      <c r="RMH4590" s="151"/>
      <c r="RMI4590" s="151"/>
      <c r="RMJ4590" s="151"/>
      <c r="RMK4590" s="151"/>
      <c r="RML4590" s="151"/>
      <c r="RMM4590" s="151"/>
      <c r="RMN4590" s="151"/>
      <c r="RMO4590" s="151"/>
      <c r="RMP4590" s="151"/>
      <c r="RMQ4590" s="151"/>
      <c r="RMR4590" s="151"/>
      <c r="RMS4590" s="151"/>
      <c r="RMT4590" s="151"/>
      <c r="RMU4590" s="151"/>
      <c r="RMV4590" s="151"/>
      <c r="RMW4590" s="151"/>
      <c r="RMX4590" s="151"/>
      <c r="RMY4590" s="151"/>
      <c r="RMZ4590" s="151"/>
      <c r="RNA4590" s="151"/>
      <c r="RNB4590" s="151"/>
      <c r="RNC4590" s="151"/>
      <c r="RND4590" s="151"/>
      <c r="RNE4590" s="151"/>
      <c r="RNF4590" s="151"/>
      <c r="RNG4590" s="151"/>
      <c r="RNH4590" s="151"/>
      <c r="RNI4590" s="151"/>
      <c r="RNJ4590" s="151"/>
      <c r="RNK4590" s="151"/>
      <c r="RNL4590" s="151"/>
      <c r="RNM4590" s="151"/>
      <c r="RNN4590" s="151"/>
      <c r="RNO4590" s="151"/>
      <c r="RNP4590" s="151"/>
      <c r="RNQ4590" s="151"/>
      <c r="RNR4590" s="151"/>
      <c r="RNS4590" s="151"/>
      <c r="RNT4590" s="151"/>
      <c r="RNU4590" s="151"/>
      <c r="RNV4590" s="151"/>
      <c r="RNW4590" s="151"/>
      <c r="RNX4590" s="151"/>
      <c r="RNY4590" s="151"/>
      <c r="RNZ4590" s="151"/>
      <c r="ROA4590" s="151"/>
      <c r="ROB4590" s="151"/>
      <c r="ROC4590" s="151"/>
      <c r="ROD4590" s="151"/>
      <c r="ROE4590" s="151"/>
      <c r="ROF4590" s="151"/>
      <c r="ROG4590" s="151"/>
      <c r="ROH4590" s="151"/>
      <c r="ROI4590" s="151"/>
      <c r="ROJ4590" s="151"/>
      <c r="ROK4590" s="151"/>
      <c r="ROL4590" s="151"/>
      <c r="ROM4590" s="151"/>
      <c r="RON4590" s="151"/>
      <c r="ROO4590" s="151"/>
      <c r="ROP4590" s="151"/>
      <c r="ROQ4590" s="151"/>
      <c r="ROR4590" s="151"/>
      <c r="ROS4590" s="151"/>
      <c r="ROT4590" s="151"/>
      <c r="ROU4590" s="151"/>
      <c r="ROV4590" s="151"/>
      <c r="ROW4590" s="151"/>
      <c r="ROX4590" s="151"/>
      <c r="ROY4590" s="151"/>
      <c r="ROZ4590" s="151"/>
      <c r="RPA4590" s="151"/>
      <c r="RPB4590" s="151"/>
      <c r="RPC4590" s="151"/>
      <c r="RPD4590" s="151"/>
      <c r="RPE4590" s="151"/>
      <c r="RPF4590" s="151"/>
      <c r="RPG4590" s="151"/>
      <c r="RPH4590" s="151"/>
      <c r="RPI4590" s="151"/>
      <c r="RPJ4590" s="151"/>
      <c r="RPK4590" s="151"/>
      <c r="RPL4590" s="151"/>
      <c r="RPM4590" s="151"/>
      <c r="RPN4590" s="151"/>
      <c r="RPO4590" s="151"/>
      <c r="RPP4590" s="151"/>
      <c r="RPQ4590" s="151"/>
      <c r="RPR4590" s="151"/>
      <c r="RPS4590" s="151"/>
      <c r="RPT4590" s="151"/>
      <c r="RPU4590" s="151"/>
      <c r="RPV4590" s="151"/>
      <c r="RPW4590" s="151"/>
      <c r="RPX4590" s="151"/>
      <c r="RPY4590" s="151"/>
      <c r="RPZ4590" s="151"/>
      <c r="RQA4590" s="151"/>
      <c r="RQB4590" s="151"/>
      <c r="RQC4590" s="151"/>
      <c r="RQD4590" s="151"/>
      <c r="RQE4590" s="151"/>
      <c r="RQF4590" s="151"/>
      <c r="RQG4590" s="151"/>
      <c r="RQH4590" s="151"/>
      <c r="RQI4590" s="151"/>
      <c r="RQJ4590" s="151"/>
      <c r="RQK4590" s="151"/>
      <c r="RQL4590" s="151"/>
      <c r="RQM4590" s="151"/>
      <c r="RQN4590" s="151"/>
      <c r="RQO4590" s="151"/>
      <c r="RQP4590" s="151"/>
      <c r="RQQ4590" s="151"/>
      <c r="RQR4590" s="151"/>
      <c r="RQS4590" s="151"/>
      <c r="RQT4590" s="151"/>
      <c r="RQU4590" s="151"/>
      <c r="RQV4590" s="151"/>
      <c r="RQW4590" s="151"/>
      <c r="RQX4590" s="151"/>
      <c r="RQY4590" s="151"/>
      <c r="RQZ4590" s="151"/>
      <c r="RRA4590" s="151"/>
      <c r="RRB4590" s="151"/>
      <c r="RRC4590" s="151"/>
      <c r="RRD4590" s="151"/>
      <c r="RRE4590" s="151"/>
      <c r="RRF4590" s="151"/>
      <c r="RRG4590" s="151"/>
      <c r="RRH4590" s="151"/>
      <c r="RRI4590" s="151"/>
      <c r="RRJ4590" s="151"/>
      <c r="RRK4590" s="151"/>
      <c r="RRL4590" s="151"/>
      <c r="RRM4590" s="151"/>
      <c r="RRN4590" s="151"/>
      <c r="RRO4590" s="151"/>
      <c r="RRP4590" s="151"/>
      <c r="RRQ4590" s="151"/>
      <c r="RRR4590" s="151"/>
      <c r="RRS4590" s="151"/>
      <c r="RRT4590" s="151"/>
      <c r="RRU4590" s="151"/>
      <c r="RRV4590" s="151"/>
      <c r="RRW4590" s="151"/>
      <c r="RRX4590" s="151"/>
      <c r="RRY4590" s="151"/>
      <c r="RRZ4590" s="151"/>
      <c r="RSA4590" s="151"/>
      <c r="RSB4590" s="151"/>
      <c r="RSC4590" s="151"/>
      <c r="RSD4590" s="151"/>
      <c r="RSE4590" s="151"/>
      <c r="RSF4590" s="151"/>
      <c r="RSG4590" s="151"/>
      <c r="RSH4590" s="151"/>
      <c r="RSI4590" s="151"/>
      <c r="RSJ4590" s="151"/>
      <c r="RSK4590" s="151"/>
      <c r="RSL4590" s="151"/>
      <c r="RSM4590" s="151"/>
      <c r="RSN4590" s="151"/>
      <c r="RSO4590" s="151"/>
      <c r="RSP4590" s="151"/>
      <c r="RSQ4590" s="151"/>
      <c r="RSR4590" s="151"/>
      <c r="RSS4590" s="151"/>
      <c r="RST4590" s="151"/>
      <c r="RSU4590" s="151"/>
      <c r="RSV4590" s="151"/>
      <c r="RSW4590" s="151"/>
      <c r="RSX4590" s="151"/>
      <c r="RSY4590" s="151"/>
      <c r="RSZ4590" s="151"/>
      <c r="RTA4590" s="151"/>
      <c r="RTB4590" s="151"/>
      <c r="RTC4590" s="151"/>
      <c r="RTD4590" s="151"/>
      <c r="RTE4590" s="151"/>
      <c r="RTF4590" s="151"/>
      <c r="RTG4590" s="151"/>
      <c r="RTH4590" s="151"/>
      <c r="RTI4590" s="151"/>
      <c r="RTJ4590" s="151"/>
      <c r="RTK4590" s="151"/>
      <c r="RTL4590" s="151"/>
      <c r="RTM4590" s="151"/>
      <c r="RTN4590" s="151"/>
      <c r="RTO4590" s="151"/>
      <c r="RTP4590" s="151"/>
      <c r="RTQ4590" s="151"/>
      <c r="RTR4590" s="151"/>
      <c r="RTS4590" s="151"/>
      <c r="RTT4590" s="151"/>
      <c r="RTU4590" s="151"/>
      <c r="RTV4590" s="151"/>
      <c r="RTW4590" s="151"/>
      <c r="RTX4590" s="151"/>
      <c r="RTY4590" s="151"/>
      <c r="RTZ4590" s="151"/>
      <c r="RUA4590" s="151"/>
      <c r="RUB4590" s="151"/>
      <c r="RUC4590" s="151"/>
      <c r="RUD4590" s="151"/>
      <c r="RUE4590" s="151"/>
      <c r="RUF4590" s="151"/>
      <c r="RUG4590" s="151"/>
      <c r="RUH4590" s="151"/>
      <c r="RUI4590" s="151"/>
      <c r="RUJ4590" s="151"/>
      <c r="RUK4590" s="151"/>
      <c r="RUL4590" s="151"/>
      <c r="RUM4590" s="151"/>
      <c r="RUN4590" s="151"/>
      <c r="RUO4590" s="151"/>
      <c r="RUP4590" s="151"/>
      <c r="RUQ4590" s="151"/>
      <c r="RUR4590" s="151"/>
      <c r="RUS4590" s="151"/>
      <c r="RUT4590" s="151"/>
      <c r="RUU4590" s="151"/>
      <c r="RUV4590" s="151"/>
      <c r="RUW4590" s="151"/>
      <c r="RUX4590" s="151"/>
      <c r="RUY4590" s="151"/>
      <c r="RUZ4590" s="151"/>
      <c r="RVA4590" s="151"/>
      <c r="RVB4590" s="151"/>
      <c r="RVC4590" s="151"/>
      <c r="RVD4590" s="151"/>
      <c r="RVE4590" s="151"/>
      <c r="RVF4590" s="151"/>
      <c r="RVG4590" s="151"/>
      <c r="RVH4590" s="151"/>
      <c r="RVI4590" s="151"/>
      <c r="RVJ4590" s="151"/>
      <c r="RVK4590" s="151"/>
      <c r="RVL4590" s="151"/>
      <c r="RVM4590" s="151"/>
      <c r="RVN4590" s="151"/>
      <c r="RVO4590" s="151"/>
      <c r="RVP4590" s="151"/>
      <c r="RVQ4590" s="151"/>
      <c r="RVR4590" s="151"/>
      <c r="RVS4590" s="151"/>
      <c r="RVT4590" s="151"/>
      <c r="RVU4590" s="151"/>
      <c r="RVV4590" s="151"/>
      <c r="RVW4590" s="151"/>
      <c r="RVX4590" s="151"/>
      <c r="RVY4590" s="151"/>
      <c r="RVZ4590" s="151"/>
      <c r="RWA4590" s="151"/>
      <c r="RWB4590" s="151"/>
      <c r="RWC4590" s="151"/>
      <c r="RWD4590" s="151"/>
      <c r="RWE4590" s="151"/>
      <c r="RWF4590" s="151"/>
      <c r="RWG4590" s="151"/>
      <c r="RWH4590" s="151"/>
      <c r="RWI4590" s="151"/>
      <c r="RWJ4590" s="151"/>
      <c r="RWK4590" s="151"/>
      <c r="RWL4590" s="151"/>
      <c r="RWM4590" s="151"/>
      <c r="RWN4590" s="151"/>
      <c r="RWO4590" s="151"/>
      <c r="RWP4590" s="151"/>
      <c r="RWQ4590" s="151"/>
      <c r="RWR4590" s="151"/>
      <c r="RWS4590" s="151"/>
      <c r="RWT4590" s="151"/>
      <c r="RWU4590" s="151"/>
      <c r="RWV4590" s="151"/>
      <c r="RWW4590" s="151"/>
      <c r="RWX4590" s="151"/>
      <c r="RWY4590" s="151"/>
      <c r="RWZ4590" s="151"/>
      <c r="RXA4590" s="151"/>
      <c r="RXB4590" s="151"/>
      <c r="RXC4590" s="151"/>
      <c r="RXD4590" s="151"/>
      <c r="RXE4590" s="151"/>
      <c r="RXF4590" s="151"/>
      <c r="RXG4590" s="151"/>
      <c r="RXH4590" s="151"/>
      <c r="RXI4590" s="151"/>
      <c r="RXJ4590" s="151"/>
      <c r="RXK4590" s="151"/>
      <c r="RXL4590" s="151"/>
      <c r="RXM4590" s="151"/>
      <c r="RXN4590" s="151"/>
      <c r="RXO4590" s="151"/>
      <c r="RXP4590" s="151"/>
      <c r="RXQ4590" s="151"/>
      <c r="RXR4590" s="151"/>
      <c r="RXS4590" s="151"/>
      <c r="RXT4590" s="151"/>
      <c r="RXU4590" s="151"/>
      <c r="RXV4590" s="151"/>
      <c r="RXW4590" s="151"/>
      <c r="RXX4590" s="151"/>
      <c r="RXY4590" s="151"/>
      <c r="RXZ4590" s="151"/>
      <c r="RYA4590" s="151"/>
      <c r="RYB4590" s="151"/>
      <c r="RYC4590" s="151"/>
      <c r="RYD4590" s="151"/>
      <c r="RYE4590" s="151"/>
      <c r="RYF4590" s="151"/>
      <c r="RYG4590" s="151"/>
      <c r="RYH4590" s="151"/>
      <c r="RYI4590" s="151"/>
      <c r="RYJ4590" s="151"/>
      <c r="RYK4590" s="151"/>
      <c r="RYL4590" s="151"/>
      <c r="RYM4590" s="151"/>
      <c r="RYN4590" s="151"/>
      <c r="RYO4590" s="151"/>
      <c r="RYP4590" s="151"/>
      <c r="RYQ4590" s="151"/>
      <c r="RYR4590" s="151"/>
      <c r="RYS4590" s="151"/>
      <c r="RYT4590" s="151"/>
      <c r="RYU4590" s="151"/>
      <c r="RYV4590" s="151"/>
      <c r="RYW4590" s="151"/>
      <c r="RYX4590" s="151"/>
      <c r="RYY4590" s="151"/>
      <c r="RYZ4590" s="151"/>
      <c r="RZA4590" s="151"/>
      <c r="RZB4590" s="151"/>
      <c r="RZC4590" s="151"/>
      <c r="RZD4590" s="151"/>
      <c r="RZE4590" s="151"/>
      <c r="RZF4590" s="151"/>
      <c r="RZG4590" s="151"/>
      <c r="RZH4590" s="151"/>
      <c r="RZI4590" s="151"/>
      <c r="RZJ4590" s="151"/>
      <c r="RZK4590" s="151"/>
      <c r="RZL4590" s="151"/>
      <c r="RZM4590" s="151"/>
      <c r="RZN4590" s="151"/>
      <c r="RZO4590" s="151"/>
      <c r="RZP4590" s="151"/>
      <c r="RZQ4590" s="151"/>
      <c r="RZR4590" s="151"/>
      <c r="RZS4590" s="151"/>
      <c r="RZT4590" s="151"/>
      <c r="RZU4590" s="151"/>
      <c r="RZV4590" s="151"/>
      <c r="RZW4590" s="151"/>
      <c r="RZX4590" s="151"/>
      <c r="RZY4590" s="151"/>
      <c r="RZZ4590" s="151"/>
      <c r="SAA4590" s="151"/>
      <c r="SAB4590" s="151"/>
      <c r="SAC4590" s="151"/>
      <c r="SAD4590" s="151"/>
      <c r="SAE4590" s="151"/>
      <c r="SAF4590" s="151"/>
      <c r="SAG4590" s="151"/>
      <c r="SAH4590" s="151"/>
      <c r="SAI4590" s="151"/>
      <c r="SAJ4590" s="151"/>
      <c r="SAK4590" s="151"/>
      <c r="SAL4590" s="151"/>
      <c r="SAM4590" s="151"/>
      <c r="SAN4590" s="151"/>
      <c r="SAO4590" s="151"/>
      <c r="SAP4590" s="151"/>
      <c r="SAQ4590" s="151"/>
      <c r="SAR4590" s="151"/>
      <c r="SAS4590" s="151"/>
      <c r="SAT4590" s="151"/>
      <c r="SAU4590" s="151"/>
      <c r="SAV4590" s="151"/>
      <c r="SAW4590" s="151"/>
      <c r="SAX4590" s="151"/>
      <c r="SAY4590" s="151"/>
      <c r="SAZ4590" s="151"/>
      <c r="SBA4590" s="151"/>
      <c r="SBB4590" s="151"/>
      <c r="SBC4590" s="151"/>
      <c r="SBD4590" s="151"/>
      <c r="SBE4590" s="151"/>
      <c r="SBF4590" s="151"/>
      <c r="SBG4590" s="151"/>
      <c r="SBH4590" s="151"/>
      <c r="SBI4590" s="151"/>
      <c r="SBJ4590" s="151"/>
      <c r="SBK4590" s="151"/>
      <c r="SBL4590" s="151"/>
      <c r="SBM4590" s="151"/>
      <c r="SBN4590" s="151"/>
      <c r="SBO4590" s="151"/>
      <c r="SBP4590" s="151"/>
      <c r="SBQ4590" s="151"/>
      <c r="SBR4590" s="151"/>
      <c r="SBS4590" s="151"/>
      <c r="SBT4590" s="151"/>
      <c r="SBU4590" s="151"/>
      <c r="SBV4590" s="151"/>
      <c r="SBW4590" s="151"/>
      <c r="SBX4590" s="151"/>
      <c r="SBY4590" s="151"/>
      <c r="SBZ4590" s="151"/>
      <c r="SCA4590" s="151"/>
      <c r="SCB4590" s="151"/>
      <c r="SCC4590" s="151"/>
      <c r="SCD4590" s="151"/>
      <c r="SCE4590" s="151"/>
      <c r="SCF4590" s="151"/>
      <c r="SCG4590" s="151"/>
      <c r="SCH4590" s="151"/>
      <c r="SCI4590" s="151"/>
      <c r="SCJ4590" s="151"/>
      <c r="SCK4590" s="151"/>
      <c r="SCL4590" s="151"/>
      <c r="SCM4590" s="151"/>
      <c r="SCN4590" s="151"/>
      <c r="SCO4590" s="151"/>
      <c r="SCP4590" s="151"/>
      <c r="SCQ4590" s="151"/>
      <c r="SCR4590" s="151"/>
      <c r="SCS4590" s="151"/>
      <c r="SCT4590" s="151"/>
      <c r="SCU4590" s="151"/>
      <c r="SCV4590" s="151"/>
      <c r="SCW4590" s="151"/>
      <c r="SCX4590" s="151"/>
      <c r="SCY4590" s="151"/>
      <c r="SCZ4590" s="151"/>
      <c r="SDA4590" s="151"/>
      <c r="SDB4590" s="151"/>
      <c r="SDC4590" s="151"/>
      <c r="SDD4590" s="151"/>
      <c r="SDE4590" s="151"/>
      <c r="SDF4590" s="151"/>
      <c r="SDG4590" s="151"/>
      <c r="SDH4590" s="151"/>
      <c r="SDI4590" s="151"/>
      <c r="SDJ4590" s="151"/>
      <c r="SDK4590" s="151"/>
      <c r="SDL4590" s="151"/>
      <c r="SDM4590" s="151"/>
      <c r="SDN4590" s="151"/>
      <c r="SDO4590" s="151"/>
      <c r="SDP4590" s="151"/>
      <c r="SDQ4590" s="151"/>
      <c r="SDR4590" s="151"/>
      <c r="SDS4590" s="151"/>
      <c r="SDT4590" s="151"/>
      <c r="SDU4590" s="151"/>
      <c r="SDV4590" s="151"/>
      <c r="SDW4590" s="151"/>
      <c r="SDX4590" s="151"/>
      <c r="SDY4590" s="151"/>
      <c r="SDZ4590" s="151"/>
      <c r="SEA4590" s="151"/>
      <c r="SEB4590" s="151"/>
      <c r="SEC4590" s="151"/>
      <c r="SED4590" s="151"/>
      <c r="SEE4590" s="151"/>
      <c r="SEF4590" s="151"/>
      <c r="SEG4590" s="151"/>
      <c r="SEH4590" s="151"/>
      <c r="SEI4590" s="151"/>
      <c r="SEJ4590" s="151"/>
      <c r="SEK4590" s="151"/>
      <c r="SEL4590" s="151"/>
      <c r="SEM4590" s="151"/>
      <c r="SEN4590" s="151"/>
      <c r="SEO4590" s="151"/>
      <c r="SEP4590" s="151"/>
      <c r="SEQ4590" s="151"/>
      <c r="SER4590" s="151"/>
      <c r="SES4590" s="151"/>
      <c r="SET4590" s="151"/>
      <c r="SEU4590" s="151"/>
      <c r="SEV4590" s="151"/>
      <c r="SEW4590" s="151"/>
      <c r="SEX4590" s="151"/>
      <c r="SEY4590" s="151"/>
      <c r="SEZ4590" s="151"/>
      <c r="SFA4590" s="151"/>
      <c r="SFB4590" s="151"/>
      <c r="SFC4590" s="151"/>
      <c r="SFD4590" s="151"/>
      <c r="SFE4590" s="151"/>
      <c r="SFF4590" s="151"/>
      <c r="SFG4590" s="151"/>
      <c r="SFH4590" s="151"/>
      <c r="SFI4590" s="151"/>
      <c r="SFJ4590" s="151"/>
      <c r="SFK4590" s="151"/>
      <c r="SFL4590" s="151"/>
      <c r="SFM4590" s="151"/>
      <c r="SFN4590" s="151"/>
      <c r="SFO4590" s="151"/>
      <c r="SFP4590" s="151"/>
      <c r="SFQ4590" s="151"/>
      <c r="SFR4590" s="151"/>
      <c r="SFS4590" s="151"/>
      <c r="SFT4590" s="151"/>
      <c r="SFU4590" s="151"/>
      <c r="SFV4590" s="151"/>
      <c r="SFW4590" s="151"/>
      <c r="SFX4590" s="151"/>
      <c r="SFY4590" s="151"/>
      <c r="SFZ4590" s="151"/>
      <c r="SGA4590" s="151"/>
      <c r="SGB4590" s="151"/>
      <c r="SGC4590" s="151"/>
      <c r="SGD4590" s="151"/>
      <c r="SGE4590" s="151"/>
      <c r="SGF4590" s="151"/>
      <c r="SGG4590" s="151"/>
      <c r="SGH4590" s="151"/>
      <c r="SGI4590" s="151"/>
      <c r="SGJ4590" s="151"/>
      <c r="SGK4590" s="151"/>
      <c r="SGL4590" s="151"/>
      <c r="SGM4590" s="151"/>
      <c r="SGN4590" s="151"/>
      <c r="SGO4590" s="151"/>
      <c r="SGP4590" s="151"/>
      <c r="SGQ4590" s="151"/>
      <c r="SGR4590" s="151"/>
      <c r="SGS4590" s="151"/>
      <c r="SGT4590" s="151"/>
      <c r="SGU4590" s="151"/>
      <c r="SGV4590" s="151"/>
      <c r="SGW4590" s="151"/>
      <c r="SGX4590" s="151"/>
      <c r="SGY4590" s="151"/>
      <c r="SGZ4590" s="151"/>
      <c r="SHA4590" s="151"/>
      <c r="SHB4590" s="151"/>
      <c r="SHC4590" s="151"/>
      <c r="SHD4590" s="151"/>
      <c r="SHE4590" s="151"/>
      <c r="SHF4590" s="151"/>
      <c r="SHG4590" s="151"/>
      <c r="SHH4590" s="151"/>
      <c r="SHI4590" s="151"/>
      <c r="SHJ4590" s="151"/>
      <c r="SHK4590" s="151"/>
      <c r="SHL4590" s="151"/>
      <c r="SHM4590" s="151"/>
      <c r="SHN4590" s="151"/>
      <c r="SHO4590" s="151"/>
      <c r="SHP4590" s="151"/>
      <c r="SHQ4590" s="151"/>
      <c r="SHR4590" s="151"/>
      <c r="SHS4590" s="151"/>
      <c r="SHT4590" s="151"/>
      <c r="SHU4590" s="151"/>
      <c r="SHV4590" s="151"/>
      <c r="SHW4590" s="151"/>
      <c r="SHX4590" s="151"/>
      <c r="SHY4590" s="151"/>
      <c r="SHZ4590" s="151"/>
      <c r="SIA4590" s="151"/>
      <c r="SIB4590" s="151"/>
      <c r="SIC4590" s="151"/>
      <c r="SID4590" s="151"/>
      <c r="SIE4590" s="151"/>
      <c r="SIF4590" s="151"/>
      <c r="SIG4590" s="151"/>
      <c r="SIH4590" s="151"/>
      <c r="SII4590" s="151"/>
      <c r="SIJ4590" s="151"/>
      <c r="SIK4590" s="151"/>
      <c r="SIL4590" s="151"/>
      <c r="SIM4590" s="151"/>
      <c r="SIN4590" s="151"/>
      <c r="SIO4590" s="151"/>
      <c r="SIP4590" s="151"/>
      <c r="SIQ4590" s="151"/>
      <c r="SIR4590" s="151"/>
      <c r="SIS4590" s="151"/>
      <c r="SIT4590" s="151"/>
      <c r="SIU4590" s="151"/>
      <c r="SIV4590" s="151"/>
      <c r="SIW4590" s="151"/>
      <c r="SIX4590" s="151"/>
      <c r="SIY4590" s="151"/>
      <c r="SIZ4590" s="151"/>
      <c r="SJA4590" s="151"/>
      <c r="SJB4590" s="151"/>
      <c r="SJC4590" s="151"/>
      <c r="SJD4590" s="151"/>
      <c r="SJE4590" s="151"/>
      <c r="SJF4590" s="151"/>
      <c r="SJG4590" s="151"/>
      <c r="SJH4590" s="151"/>
      <c r="SJI4590" s="151"/>
      <c r="SJJ4590" s="151"/>
      <c r="SJK4590" s="151"/>
      <c r="SJL4590" s="151"/>
      <c r="SJM4590" s="151"/>
      <c r="SJN4590" s="151"/>
      <c r="SJO4590" s="151"/>
      <c r="SJP4590" s="151"/>
      <c r="SJQ4590" s="151"/>
      <c r="SJR4590" s="151"/>
      <c r="SJS4590" s="151"/>
      <c r="SJT4590" s="151"/>
      <c r="SJU4590" s="151"/>
      <c r="SJV4590" s="151"/>
      <c r="SJW4590" s="151"/>
      <c r="SJX4590" s="151"/>
      <c r="SJY4590" s="151"/>
      <c r="SJZ4590" s="151"/>
      <c r="SKA4590" s="151"/>
      <c r="SKB4590" s="151"/>
      <c r="SKC4590" s="151"/>
      <c r="SKD4590" s="151"/>
      <c r="SKE4590" s="151"/>
      <c r="SKF4590" s="151"/>
      <c r="SKG4590" s="151"/>
      <c r="SKH4590" s="151"/>
      <c r="SKI4590" s="151"/>
      <c r="SKJ4590" s="151"/>
      <c r="SKK4590" s="151"/>
      <c r="SKL4590" s="151"/>
      <c r="SKM4590" s="151"/>
      <c r="SKN4590" s="151"/>
      <c r="SKO4590" s="151"/>
      <c r="SKP4590" s="151"/>
      <c r="SKQ4590" s="151"/>
      <c r="SKR4590" s="151"/>
      <c r="SKS4590" s="151"/>
      <c r="SKT4590" s="151"/>
      <c r="SKU4590" s="151"/>
      <c r="SKV4590" s="151"/>
      <c r="SKW4590" s="151"/>
      <c r="SKX4590" s="151"/>
      <c r="SKY4590" s="151"/>
      <c r="SKZ4590" s="151"/>
      <c r="SLA4590" s="151"/>
      <c r="SLB4590" s="151"/>
      <c r="SLC4590" s="151"/>
      <c r="SLD4590" s="151"/>
      <c r="SLE4590" s="151"/>
      <c r="SLF4590" s="151"/>
      <c r="SLG4590" s="151"/>
      <c r="SLH4590" s="151"/>
      <c r="SLI4590" s="151"/>
      <c r="SLJ4590" s="151"/>
      <c r="SLK4590" s="151"/>
      <c r="SLL4590" s="151"/>
      <c r="SLM4590" s="151"/>
      <c r="SLN4590" s="151"/>
      <c r="SLO4590" s="151"/>
      <c r="SLP4590" s="151"/>
      <c r="SLQ4590" s="151"/>
      <c r="SLR4590" s="151"/>
      <c r="SLS4590" s="151"/>
      <c r="SLT4590" s="151"/>
      <c r="SLU4590" s="151"/>
      <c r="SLV4590" s="151"/>
      <c r="SLW4590" s="151"/>
      <c r="SLX4590" s="151"/>
      <c r="SLY4590" s="151"/>
      <c r="SLZ4590" s="151"/>
      <c r="SMA4590" s="151"/>
      <c r="SMB4590" s="151"/>
      <c r="SMC4590" s="151"/>
      <c r="SMD4590" s="151"/>
      <c r="SME4590" s="151"/>
      <c r="SMF4590" s="151"/>
      <c r="SMG4590" s="151"/>
      <c r="SMH4590" s="151"/>
      <c r="SMI4590" s="151"/>
      <c r="SMJ4590" s="151"/>
      <c r="SMK4590" s="151"/>
      <c r="SML4590" s="151"/>
      <c r="SMM4590" s="151"/>
      <c r="SMN4590" s="151"/>
      <c r="SMO4590" s="151"/>
      <c r="SMP4590" s="151"/>
      <c r="SMQ4590" s="151"/>
      <c r="SMR4590" s="151"/>
      <c r="SMS4590" s="151"/>
      <c r="SMT4590" s="151"/>
      <c r="SMU4590" s="151"/>
      <c r="SMV4590" s="151"/>
      <c r="SMW4590" s="151"/>
      <c r="SMX4590" s="151"/>
      <c r="SMY4590" s="151"/>
      <c r="SMZ4590" s="151"/>
      <c r="SNA4590" s="151"/>
      <c r="SNB4590" s="151"/>
      <c r="SNC4590" s="151"/>
      <c r="SND4590" s="151"/>
      <c r="SNE4590" s="151"/>
      <c r="SNF4590" s="151"/>
      <c r="SNG4590" s="151"/>
      <c r="SNH4590" s="151"/>
      <c r="SNI4590" s="151"/>
      <c r="SNJ4590" s="151"/>
      <c r="SNK4590" s="151"/>
      <c r="SNL4590" s="151"/>
      <c r="SNM4590" s="151"/>
      <c r="SNN4590" s="151"/>
      <c r="SNO4590" s="151"/>
      <c r="SNP4590" s="151"/>
      <c r="SNQ4590" s="151"/>
      <c r="SNR4590" s="151"/>
      <c r="SNS4590" s="151"/>
      <c r="SNT4590" s="151"/>
      <c r="SNU4590" s="151"/>
      <c r="SNV4590" s="151"/>
      <c r="SNW4590" s="151"/>
      <c r="SNX4590" s="151"/>
      <c r="SNY4590" s="151"/>
      <c r="SNZ4590" s="151"/>
      <c r="SOA4590" s="151"/>
      <c r="SOB4590" s="151"/>
      <c r="SOC4590" s="151"/>
      <c r="SOD4590" s="151"/>
      <c r="SOE4590" s="151"/>
      <c r="SOF4590" s="151"/>
      <c r="SOG4590" s="151"/>
      <c r="SOH4590" s="151"/>
      <c r="SOI4590" s="151"/>
      <c r="SOJ4590" s="151"/>
      <c r="SOK4590" s="151"/>
      <c r="SOL4590" s="151"/>
      <c r="SOM4590" s="151"/>
      <c r="SON4590" s="151"/>
      <c r="SOO4590" s="151"/>
      <c r="SOP4590" s="151"/>
      <c r="SOQ4590" s="151"/>
      <c r="SOR4590" s="151"/>
      <c r="SOS4590" s="151"/>
      <c r="SOT4590" s="151"/>
      <c r="SOU4590" s="151"/>
      <c r="SOV4590" s="151"/>
      <c r="SOW4590" s="151"/>
      <c r="SOX4590" s="151"/>
      <c r="SOY4590" s="151"/>
      <c r="SOZ4590" s="151"/>
      <c r="SPA4590" s="151"/>
      <c r="SPB4590" s="151"/>
      <c r="SPC4590" s="151"/>
      <c r="SPD4590" s="151"/>
      <c r="SPE4590" s="151"/>
      <c r="SPF4590" s="151"/>
      <c r="SPG4590" s="151"/>
      <c r="SPH4590" s="151"/>
      <c r="SPI4590" s="151"/>
      <c r="SPJ4590" s="151"/>
      <c r="SPK4590" s="151"/>
      <c r="SPL4590" s="151"/>
      <c r="SPM4590" s="151"/>
      <c r="SPN4590" s="151"/>
      <c r="SPO4590" s="151"/>
      <c r="SPP4590" s="151"/>
      <c r="SPQ4590" s="151"/>
      <c r="SPR4590" s="151"/>
      <c r="SPS4590" s="151"/>
      <c r="SPT4590" s="151"/>
      <c r="SPU4590" s="151"/>
      <c r="SPV4590" s="151"/>
      <c r="SPW4590" s="151"/>
      <c r="SPX4590" s="151"/>
      <c r="SPY4590" s="151"/>
      <c r="SPZ4590" s="151"/>
      <c r="SQA4590" s="151"/>
      <c r="SQB4590" s="151"/>
      <c r="SQC4590" s="151"/>
      <c r="SQD4590" s="151"/>
      <c r="SQE4590" s="151"/>
      <c r="SQF4590" s="151"/>
      <c r="SQG4590" s="151"/>
      <c r="SQH4590" s="151"/>
      <c r="SQI4590" s="151"/>
      <c r="SQJ4590" s="151"/>
      <c r="SQK4590" s="151"/>
      <c r="SQL4590" s="151"/>
      <c r="SQM4590" s="151"/>
      <c r="SQN4590" s="151"/>
      <c r="SQO4590" s="151"/>
      <c r="SQP4590" s="151"/>
      <c r="SQQ4590" s="151"/>
      <c r="SQR4590" s="151"/>
      <c r="SQS4590" s="151"/>
      <c r="SQT4590" s="151"/>
      <c r="SQU4590" s="151"/>
      <c r="SQV4590" s="151"/>
      <c r="SQW4590" s="151"/>
      <c r="SQX4590" s="151"/>
      <c r="SQY4590" s="151"/>
      <c r="SQZ4590" s="151"/>
      <c r="SRA4590" s="151"/>
      <c r="SRB4590" s="151"/>
      <c r="SRC4590" s="151"/>
      <c r="SRD4590" s="151"/>
      <c r="SRE4590" s="151"/>
      <c r="SRF4590" s="151"/>
      <c r="SRG4590" s="151"/>
      <c r="SRH4590" s="151"/>
      <c r="SRI4590" s="151"/>
      <c r="SRJ4590" s="151"/>
      <c r="SRK4590" s="151"/>
      <c r="SRL4590" s="151"/>
      <c r="SRM4590" s="151"/>
      <c r="SRN4590" s="151"/>
      <c r="SRO4590" s="151"/>
      <c r="SRP4590" s="151"/>
      <c r="SRQ4590" s="151"/>
      <c r="SRR4590" s="151"/>
      <c r="SRS4590" s="151"/>
      <c r="SRT4590" s="151"/>
      <c r="SRU4590" s="151"/>
      <c r="SRV4590" s="151"/>
      <c r="SRW4590" s="151"/>
      <c r="SRX4590" s="151"/>
      <c r="SRY4590" s="151"/>
      <c r="SRZ4590" s="151"/>
      <c r="SSA4590" s="151"/>
      <c r="SSB4590" s="151"/>
      <c r="SSC4590" s="151"/>
      <c r="SSD4590" s="151"/>
      <c r="SSE4590" s="151"/>
      <c r="SSF4590" s="151"/>
      <c r="SSG4590" s="151"/>
      <c r="SSH4590" s="151"/>
      <c r="SSI4590" s="151"/>
      <c r="SSJ4590" s="151"/>
      <c r="SSK4590" s="151"/>
      <c r="SSL4590" s="151"/>
      <c r="SSM4590" s="151"/>
      <c r="SSN4590" s="151"/>
      <c r="SSO4590" s="151"/>
      <c r="SSP4590" s="151"/>
      <c r="SSQ4590" s="151"/>
      <c r="SSR4590" s="151"/>
      <c r="SSS4590" s="151"/>
      <c r="SST4590" s="151"/>
      <c r="SSU4590" s="151"/>
      <c r="SSV4590" s="151"/>
      <c r="SSW4590" s="151"/>
      <c r="SSX4590" s="151"/>
      <c r="SSY4590" s="151"/>
      <c r="SSZ4590" s="151"/>
      <c r="STA4590" s="151"/>
      <c r="STB4590" s="151"/>
      <c r="STC4590" s="151"/>
      <c r="STD4590" s="151"/>
      <c r="STE4590" s="151"/>
      <c r="STF4590" s="151"/>
      <c r="STG4590" s="151"/>
      <c r="STH4590" s="151"/>
      <c r="STI4590" s="151"/>
      <c r="STJ4590" s="151"/>
      <c r="STK4590" s="151"/>
      <c r="STL4590" s="151"/>
      <c r="STM4590" s="151"/>
      <c r="STN4590" s="151"/>
      <c r="STO4590" s="151"/>
      <c r="STP4590" s="151"/>
      <c r="STQ4590" s="151"/>
      <c r="STR4590" s="151"/>
      <c r="STS4590" s="151"/>
      <c r="STT4590" s="151"/>
      <c r="STU4590" s="151"/>
      <c r="STV4590" s="151"/>
      <c r="STW4590" s="151"/>
      <c r="STX4590" s="151"/>
      <c r="STY4590" s="151"/>
      <c r="STZ4590" s="151"/>
      <c r="SUA4590" s="151"/>
      <c r="SUB4590" s="151"/>
      <c r="SUC4590" s="151"/>
      <c r="SUD4590" s="151"/>
      <c r="SUE4590" s="151"/>
      <c r="SUF4590" s="151"/>
      <c r="SUG4590" s="151"/>
      <c r="SUH4590" s="151"/>
      <c r="SUI4590" s="151"/>
      <c r="SUJ4590" s="151"/>
      <c r="SUK4590" s="151"/>
      <c r="SUL4590" s="151"/>
      <c r="SUM4590" s="151"/>
      <c r="SUN4590" s="151"/>
      <c r="SUO4590" s="151"/>
      <c r="SUP4590" s="151"/>
      <c r="SUQ4590" s="151"/>
      <c r="SUR4590" s="151"/>
      <c r="SUS4590" s="151"/>
      <c r="SUT4590" s="151"/>
      <c r="SUU4590" s="151"/>
      <c r="SUV4590" s="151"/>
      <c r="SUW4590" s="151"/>
      <c r="SUX4590" s="151"/>
      <c r="SUY4590" s="151"/>
      <c r="SUZ4590" s="151"/>
      <c r="SVA4590" s="151"/>
      <c r="SVB4590" s="151"/>
      <c r="SVC4590" s="151"/>
      <c r="SVD4590" s="151"/>
      <c r="SVE4590" s="151"/>
      <c r="SVF4590" s="151"/>
      <c r="SVG4590" s="151"/>
      <c r="SVH4590" s="151"/>
      <c r="SVI4590" s="151"/>
      <c r="SVJ4590" s="151"/>
      <c r="SVK4590" s="151"/>
      <c r="SVL4590" s="151"/>
      <c r="SVM4590" s="151"/>
      <c r="SVN4590" s="151"/>
      <c r="SVO4590" s="151"/>
      <c r="SVP4590" s="151"/>
      <c r="SVQ4590" s="151"/>
      <c r="SVR4590" s="151"/>
      <c r="SVS4590" s="151"/>
      <c r="SVT4590" s="151"/>
      <c r="SVU4590" s="151"/>
      <c r="SVV4590" s="151"/>
      <c r="SVW4590" s="151"/>
      <c r="SVX4590" s="151"/>
      <c r="SVY4590" s="151"/>
      <c r="SVZ4590" s="151"/>
      <c r="SWA4590" s="151"/>
      <c r="SWB4590" s="151"/>
      <c r="SWC4590" s="151"/>
      <c r="SWD4590" s="151"/>
      <c r="SWE4590" s="151"/>
      <c r="SWF4590" s="151"/>
      <c r="SWG4590" s="151"/>
      <c r="SWH4590" s="151"/>
      <c r="SWI4590" s="151"/>
      <c r="SWJ4590" s="151"/>
      <c r="SWK4590" s="151"/>
      <c r="SWL4590" s="151"/>
      <c r="SWM4590" s="151"/>
      <c r="SWN4590" s="151"/>
      <c r="SWO4590" s="151"/>
      <c r="SWP4590" s="151"/>
      <c r="SWQ4590" s="151"/>
      <c r="SWR4590" s="151"/>
      <c r="SWS4590" s="151"/>
      <c r="SWT4590" s="151"/>
      <c r="SWU4590" s="151"/>
      <c r="SWV4590" s="151"/>
      <c r="SWW4590" s="151"/>
      <c r="SWX4590" s="151"/>
      <c r="SWY4590" s="151"/>
      <c r="SWZ4590" s="151"/>
      <c r="SXA4590" s="151"/>
      <c r="SXB4590" s="151"/>
      <c r="SXC4590" s="151"/>
      <c r="SXD4590" s="151"/>
      <c r="SXE4590" s="151"/>
      <c r="SXF4590" s="151"/>
      <c r="SXG4590" s="151"/>
      <c r="SXH4590" s="151"/>
      <c r="SXI4590" s="151"/>
      <c r="SXJ4590" s="151"/>
      <c r="SXK4590" s="151"/>
      <c r="SXL4590" s="151"/>
      <c r="SXM4590" s="151"/>
      <c r="SXN4590" s="151"/>
      <c r="SXO4590" s="151"/>
      <c r="SXP4590" s="151"/>
      <c r="SXQ4590" s="151"/>
      <c r="SXR4590" s="151"/>
      <c r="SXS4590" s="151"/>
      <c r="SXT4590" s="151"/>
      <c r="SXU4590" s="151"/>
      <c r="SXV4590" s="151"/>
      <c r="SXW4590" s="151"/>
      <c r="SXX4590" s="151"/>
      <c r="SXY4590" s="151"/>
      <c r="SXZ4590" s="151"/>
      <c r="SYA4590" s="151"/>
      <c r="SYB4590" s="151"/>
      <c r="SYC4590" s="151"/>
      <c r="SYD4590" s="151"/>
      <c r="SYE4590" s="151"/>
      <c r="SYF4590" s="151"/>
      <c r="SYG4590" s="151"/>
      <c r="SYH4590" s="151"/>
      <c r="SYI4590" s="151"/>
      <c r="SYJ4590" s="151"/>
      <c r="SYK4590" s="151"/>
      <c r="SYL4590" s="151"/>
      <c r="SYM4590" s="151"/>
      <c r="SYN4590" s="151"/>
      <c r="SYO4590" s="151"/>
      <c r="SYP4590" s="151"/>
      <c r="SYQ4590" s="151"/>
      <c r="SYR4590" s="151"/>
      <c r="SYS4590" s="151"/>
      <c r="SYT4590" s="151"/>
      <c r="SYU4590" s="151"/>
      <c r="SYV4590" s="151"/>
      <c r="SYW4590" s="151"/>
      <c r="SYX4590" s="151"/>
      <c r="SYY4590" s="151"/>
      <c r="SYZ4590" s="151"/>
      <c r="SZA4590" s="151"/>
      <c r="SZB4590" s="151"/>
      <c r="SZC4590" s="151"/>
      <c r="SZD4590" s="151"/>
      <c r="SZE4590" s="151"/>
      <c r="SZF4590" s="151"/>
      <c r="SZG4590" s="151"/>
      <c r="SZH4590" s="151"/>
      <c r="SZI4590" s="151"/>
      <c r="SZJ4590" s="151"/>
      <c r="SZK4590" s="151"/>
      <c r="SZL4590" s="151"/>
      <c r="SZM4590" s="151"/>
      <c r="SZN4590" s="151"/>
      <c r="SZO4590" s="151"/>
      <c r="SZP4590" s="151"/>
      <c r="SZQ4590" s="151"/>
      <c r="SZR4590" s="151"/>
      <c r="SZS4590" s="151"/>
      <c r="SZT4590" s="151"/>
      <c r="SZU4590" s="151"/>
      <c r="SZV4590" s="151"/>
      <c r="SZW4590" s="151"/>
      <c r="SZX4590" s="151"/>
      <c r="SZY4590" s="151"/>
      <c r="SZZ4590" s="151"/>
      <c r="TAA4590" s="151"/>
      <c r="TAB4590" s="151"/>
      <c r="TAC4590" s="151"/>
      <c r="TAD4590" s="151"/>
      <c r="TAE4590" s="151"/>
      <c r="TAF4590" s="151"/>
      <c r="TAG4590" s="151"/>
      <c r="TAH4590" s="151"/>
      <c r="TAI4590" s="151"/>
      <c r="TAJ4590" s="151"/>
      <c r="TAK4590" s="151"/>
      <c r="TAL4590" s="151"/>
      <c r="TAM4590" s="151"/>
      <c r="TAN4590" s="151"/>
      <c r="TAO4590" s="151"/>
      <c r="TAP4590" s="151"/>
      <c r="TAQ4590" s="151"/>
      <c r="TAR4590" s="151"/>
      <c r="TAS4590" s="151"/>
      <c r="TAT4590" s="151"/>
      <c r="TAU4590" s="151"/>
      <c r="TAV4590" s="151"/>
      <c r="TAW4590" s="151"/>
      <c r="TAX4590" s="151"/>
      <c r="TAY4590" s="151"/>
      <c r="TAZ4590" s="151"/>
      <c r="TBA4590" s="151"/>
      <c r="TBB4590" s="151"/>
      <c r="TBC4590" s="151"/>
      <c r="TBD4590" s="151"/>
      <c r="TBE4590" s="151"/>
      <c r="TBF4590" s="151"/>
      <c r="TBG4590" s="151"/>
      <c r="TBH4590" s="151"/>
      <c r="TBI4590" s="151"/>
      <c r="TBJ4590" s="151"/>
      <c r="TBK4590" s="151"/>
      <c r="TBL4590" s="151"/>
      <c r="TBM4590" s="151"/>
      <c r="TBN4590" s="151"/>
      <c r="TBO4590" s="151"/>
      <c r="TBP4590" s="151"/>
      <c r="TBQ4590" s="151"/>
      <c r="TBR4590" s="151"/>
      <c r="TBS4590" s="151"/>
      <c r="TBT4590" s="151"/>
      <c r="TBU4590" s="151"/>
      <c r="TBV4590" s="151"/>
      <c r="TBW4590" s="151"/>
      <c r="TBX4590" s="151"/>
      <c r="TBY4590" s="151"/>
      <c r="TBZ4590" s="151"/>
      <c r="TCA4590" s="151"/>
      <c r="TCB4590" s="151"/>
      <c r="TCC4590" s="151"/>
      <c r="TCD4590" s="151"/>
      <c r="TCE4590" s="151"/>
      <c r="TCF4590" s="151"/>
      <c r="TCG4590" s="151"/>
      <c r="TCH4590" s="151"/>
      <c r="TCI4590" s="151"/>
      <c r="TCJ4590" s="151"/>
      <c r="TCK4590" s="151"/>
      <c r="TCL4590" s="151"/>
      <c r="TCM4590" s="151"/>
      <c r="TCN4590" s="151"/>
      <c r="TCO4590" s="151"/>
      <c r="TCP4590" s="151"/>
      <c r="TCQ4590" s="151"/>
      <c r="TCR4590" s="151"/>
      <c r="TCS4590" s="151"/>
      <c r="TCT4590" s="151"/>
      <c r="TCU4590" s="151"/>
      <c r="TCV4590" s="151"/>
      <c r="TCW4590" s="151"/>
      <c r="TCX4590" s="151"/>
      <c r="TCY4590" s="151"/>
      <c r="TCZ4590" s="151"/>
      <c r="TDA4590" s="151"/>
      <c r="TDB4590" s="151"/>
      <c r="TDC4590" s="151"/>
      <c r="TDD4590" s="151"/>
      <c r="TDE4590" s="151"/>
      <c r="TDF4590" s="151"/>
      <c r="TDG4590" s="151"/>
      <c r="TDH4590" s="151"/>
      <c r="TDI4590" s="151"/>
      <c r="TDJ4590" s="151"/>
      <c r="TDK4590" s="151"/>
      <c r="TDL4590" s="151"/>
      <c r="TDM4590" s="151"/>
      <c r="TDN4590" s="151"/>
      <c r="TDO4590" s="151"/>
      <c r="TDP4590" s="151"/>
      <c r="TDQ4590" s="151"/>
      <c r="TDR4590" s="151"/>
      <c r="TDS4590" s="151"/>
      <c r="TDT4590" s="151"/>
      <c r="TDU4590" s="151"/>
      <c r="TDV4590" s="151"/>
      <c r="TDW4590" s="151"/>
      <c r="TDX4590" s="151"/>
      <c r="TDY4590" s="151"/>
      <c r="TDZ4590" s="151"/>
      <c r="TEA4590" s="151"/>
      <c r="TEB4590" s="151"/>
      <c r="TEC4590" s="151"/>
      <c r="TED4590" s="151"/>
      <c r="TEE4590" s="151"/>
      <c r="TEF4590" s="151"/>
      <c r="TEG4590" s="151"/>
      <c r="TEH4590" s="151"/>
      <c r="TEI4590" s="151"/>
      <c r="TEJ4590" s="151"/>
      <c r="TEK4590" s="151"/>
      <c r="TEL4590" s="151"/>
      <c r="TEM4590" s="151"/>
      <c r="TEN4590" s="151"/>
      <c r="TEO4590" s="151"/>
      <c r="TEP4590" s="151"/>
      <c r="TEQ4590" s="151"/>
      <c r="TER4590" s="151"/>
      <c r="TES4590" s="151"/>
      <c r="TET4590" s="151"/>
      <c r="TEU4590" s="151"/>
      <c r="TEV4590" s="151"/>
      <c r="TEW4590" s="151"/>
      <c r="TEX4590" s="151"/>
      <c r="TEY4590" s="151"/>
      <c r="TEZ4590" s="151"/>
      <c r="TFA4590" s="151"/>
      <c r="TFB4590" s="151"/>
      <c r="TFC4590" s="151"/>
      <c r="TFD4590" s="151"/>
      <c r="TFE4590" s="151"/>
      <c r="TFF4590" s="151"/>
      <c r="TFG4590" s="151"/>
      <c r="TFH4590" s="151"/>
      <c r="TFI4590" s="151"/>
      <c r="TFJ4590" s="151"/>
      <c r="TFK4590" s="151"/>
      <c r="TFL4590" s="151"/>
      <c r="TFM4590" s="151"/>
      <c r="TFN4590" s="151"/>
      <c r="TFO4590" s="151"/>
      <c r="TFP4590" s="151"/>
      <c r="TFQ4590" s="151"/>
      <c r="TFR4590" s="151"/>
      <c r="TFS4590" s="151"/>
      <c r="TFT4590" s="151"/>
      <c r="TFU4590" s="151"/>
      <c r="TFV4590" s="151"/>
      <c r="TFW4590" s="151"/>
      <c r="TFX4590" s="151"/>
      <c r="TFY4590" s="151"/>
      <c r="TFZ4590" s="151"/>
      <c r="TGA4590" s="151"/>
      <c r="TGB4590" s="151"/>
      <c r="TGC4590" s="151"/>
      <c r="TGD4590" s="151"/>
      <c r="TGE4590" s="151"/>
      <c r="TGF4590" s="151"/>
      <c r="TGG4590" s="151"/>
      <c r="TGH4590" s="151"/>
      <c r="TGI4590" s="151"/>
      <c r="TGJ4590" s="151"/>
      <c r="TGK4590" s="151"/>
      <c r="TGL4590" s="151"/>
      <c r="TGM4590" s="151"/>
      <c r="TGN4590" s="151"/>
      <c r="TGO4590" s="151"/>
      <c r="TGP4590" s="151"/>
      <c r="TGQ4590" s="151"/>
      <c r="TGR4590" s="151"/>
      <c r="TGS4590" s="151"/>
      <c r="TGT4590" s="151"/>
      <c r="TGU4590" s="151"/>
      <c r="TGV4590" s="151"/>
      <c r="TGW4590" s="151"/>
      <c r="TGX4590" s="151"/>
      <c r="TGY4590" s="151"/>
      <c r="TGZ4590" s="151"/>
      <c r="THA4590" s="151"/>
      <c r="THB4590" s="151"/>
      <c r="THC4590" s="151"/>
      <c r="THD4590" s="151"/>
      <c r="THE4590" s="151"/>
      <c r="THF4590" s="151"/>
      <c r="THG4590" s="151"/>
      <c r="THH4590" s="151"/>
      <c r="THI4590" s="151"/>
      <c r="THJ4590" s="151"/>
      <c r="THK4590" s="151"/>
      <c r="THL4590" s="151"/>
      <c r="THM4590" s="151"/>
      <c r="THN4590" s="151"/>
      <c r="THO4590" s="151"/>
      <c r="THP4590" s="151"/>
      <c r="THQ4590" s="151"/>
      <c r="THR4590" s="151"/>
      <c r="THS4590" s="151"/>
      <c r="THT4590" s="151"/>
      <c r="THU4590" s="151"/>
      <c r="THV4590" s="151"/>
      <c r="THW4590" s="151"/>
      <c r="THX4590" s="151"/>
      <c r="THY4590" s="151"/>
      <c r="THZ4590" s="151"/>
      <c r="TIA4590" s="151"/>
      <c r="TIB4590" s="151"/>
      <c r="TIC4590" s="151"/>
      <c r="TID4590" s="151"/>
      <c r="TIE4590" s="151"/>
      <c r="TIF4590" s="151"/>
      <c r="TIG4590" s="151"/>
      <c r="TIH4590" s="151"/>
      <c r="TII4590" s="151"/>
      <c r="TIJ4590" s="151"/>
      <c r="TIK4590" s="151"/>
      <c r="TIL4590" s="151"/>
      <c r="TIM4590" s="151"/>
      <c r="TIN4590" s="151"/>
      <c r="TIO4590" s="151"/>
      <c r="TIP4590" s="151"/>
      <c r="TIQ4590" s="151"/>
      <c r="TIR4590" s="151"/>
      <c r="TIS4590" s="151"/>
      <c r="TIT4590" s="151"/>
      <c r="TIU4590" s="151"/>
      <c r="TIV4590" s="151"/>
      <c r="TIW4590" s="151"/>
      <c r="TIX4590" s="151"/>
      <c r="TIY4590" s="151"/>
      <c r="TIZ4590" s="151"/>
      <c r="TJA4590" s="151"/>
      <c r="TJB4590" s="151"/>
      <c r="TJC4590" s="151"/>
      <c r="TJD4590" s="151"/>
      <c r="TJE4590" s="151"/>
      <c r="TJF4590" s="151"/>
      <c r="TJG4590" s="151"/>
      <c r="TJH4590" s="151"/>
      <c r="TJI4590" s="151"/>
      <c r="TJJ4590" s="151"/>
      <c r="TJK4590" s="151"/>
      <c r="TJL4590" s="151"/>
      <c r="TJM4590" s="151"/>
      <c r="TJN4590" s="151"/>
      <c r="TJO4590" s="151"/>
      <c r="TJP4590" s="151"/>
      <c r="TJQ4590" s="151"/>
      <c r="TJR4590" s="151"/>
      <c r="TJS4590" s="151"/>
      <c r="TJT4590" s="151"/>
      <c r="TJU4590" s="151"/>
      <c r="TJV4590" s="151"/>
      <c r="TJW4590" s="151"/>
      <c r="TJX4590" s="151"/>
      <c r="TJY4590" s="151"/>
      <c r="TJZ4590" s="151"/>
      <c r="TKA4590" s="151"/>
      <c r="TKB4590" s="151"/>
      <c r="TKC4590" s="151"/>
      <c r="TKD4590" s="151"/>
      <c r="TKE4590" s="151"/>
      <c r="TKF4590" s="151"/>
      <c r="TKG4590" s="151"/>
      <c r="TKH4590" s="151"/>
      <c r="TKI4590" s="151"/>
      <c r="TKJ4590" s="151"/>
      <c r="TKK4590" s="151"/>
      <c r="TKL4590" s="151"/>
      <c r="TKM4590" s="151"/>
      <c r="TKN4590" s="151"/>
      <c r="TKO4590" s="151"/>
      <c r="TKP4590" s="151"/>
      <c r="TKQ4590" s="151"/>
      <c r="TKR4590" s="151"/>
      <c r="TKS4590" s="151"/>
      <c r="TKT4590" s="151"/>
      <c r="TKU4590" s="151"/>
      <c r="TKV4590" s="151"/>
      <c r="TKW4590" s="151"/>
      <c r="TKX4590" s="151"/>
      <c r="TKY4590" s="151"/>
      <c r="TKZ4590" s="151"/>
      <c r="TLA4590" s="151"/>
      <c r="TLB4590" s="151"/>
      <c r="TLC4590" s="151"/>
      <c r="TLD4590" s="151"/>
      <c r="TLE4590" s="151"/>
      <c r="TLF4590" s="151"/>
      <c r="TLG4590" s="151"/>
      <c r="TLH4590" s="151"/>
      <c r="TLI4590" s="151"/>
      <c r="TLJ4590" s="151"/>
      <c r="TLK4590" s="151"/>
      <c r="TLL4590" s="151"/>
      <c r="TLM4590" s="151"/>
      <c r="TLN4590" s="151"/>
      <c r="TLO4590" s="151"/>
      <c r="TLP4590" s="151"/>
      <c r="TLQ4590" s="151"/>
      <c r="TLR4590" s="151"/>
      <c r="TLS4590" s="151"/>
      <c r="TLT4590" s="151"/>
      <c r="TLU4590" s="151"/>
      <c r="TLV4590" s="151"/>
      <c r="TLW4590" s="151"/>
      <c r="TLX4590" s="151"/>
      <c r="TLY4590" s="151"/>
      <c r="TLZ4590" s="151"/>
      <c r="TMA4590" s="151"/>
      <c r="TMB4590" s="151"/>
      <c r="TMC4590" s="151"/>
      <c r="TMD4590" s="151"/>
      <c r="TME4590" s="151"/>
      <c r="TMF4590" s="151"/>
      <c r="TMG4590" s="151"/>
      <c r="TMH4590" s="151"/>
      <c r="TMI4590" s="151"/>
      <c r="TMJ4590" s="151"/>
      <c r="TMK4590" s="151"/>
      <c r="TML4590" s="151"/>
      <c r="TMM4590" s="151"/>
      <c r="TMN4590" s="151"/>
      <c r="TMO4590" s="151"/>
      <c r="TMP4590" s="151"/>
      <c r="TMQ4590" s="151"/>
      <c r="TMR4590" s="151"/>
      <c r="TMS4590" s="151"/>
      <c r="TMT4590" s="151"/>
      <c r="TMU4590" s="151"/>
      <c r="TMV4590" s="151"/>
      <c r="TMW4590" s="151"/>
      <c r="TMX4590" s="151"/>
      <c r="TMY4590" s="151"/>
      <c r="TMZ4590" s="151"/>
      <c r="TNA4590" s="151"/>
      <c r="TNB4590" s="151"/>
      <c r="TNC4590" s="151"/>
      <c r="TND4590" s="151"/>
      <c r="TNE4590" s="151"/>
      <c r="TNF4590" s="151"/>
      <c r="TNG4590" s="151"/>
      <c r="TNH4590" s="151"/>
      <c r="TNI4590" s="151"/>
      <c r="TNJ4590" s="151"/>
      <c r="TNK4590" s="151"/>
      <c r="TNL4590" s="151"/>
      <c r="TNM4590" s="151"/>
      <c r="TNN4590" s="151"/>
      <c r="TNO4590" s="151"/>
      <c r="TNP4590" s="151"/>
      <c r="TNQ4590" s="151"/>
      <c r="TNR4590" s="151"/>
      <c r="TNS4590" s="151"/>
      <c r="TNT4590" s="151"/>
      <c r="TNU4590" s="151"/>
      <c r="TNV4590" s="151"/>
      <c r="TNW4590" s="151"/>
      <c r="TNX4590" s="151"/>
      <c r="TNY4590" s="151"/>
      <c r="TNZ4590" s="151"/>
      <c r="TOA4590" s="151"/>
      <c r="TOB4590" s="151"/>
      <c r="TOC4590" s="151"/>
      <c r="TOD4590" s="151"/>
      <c r="TOE4590" s="151"/>
      <c r="TOF4590" s="151"/>
      <c r="TOG4590" s="151"/>
      <c r="TOH4590" s="151"/>
      <c r="TOI4590" s="151"/>
      <c r="TOJ4590" s="151"/>
      <c r="TOK4590" s="151"/>
      <c r="TOL4590" s="151"/>
      <c r="TOM4590" s="151"/>
      <c r="TON4590" s="151"/>
      <c r="TOO4590" s="151"/>
      <c r="TOP4590" s="151"/>
      <c r="TOQ4590" s="151"/>
      <c r="TOR4590" s="151"/>
      <c r="TOS4590" s="151"/>
      <c r="TOT4590" s="151"/>
      <c r="TOU4590" s="151"/>
      <c r="TOV4590" s="151"/>
      <c r="TOW4590" s="151"/>
      <c r="TOX4590" s="151"/>
      <c r="TOY4590" s="151"/>
      <c r="TOZ4590" s="151"/>
      <c r="TPA4590" s="151"/>
      <c r="TPB4590" s="151"/>
      <c r="TPC4590" s="151"/>
      <c r="TPD4590" s="151"/>
      <c r="TPE4590" s="151"/>
      <c r="TPF4590" s="151"/>
      <c r="TPG4590" s="151"/>
      <c r="TPH4590" s="151"/>
      <c r="TPI4590" s="151"/>
      <c r="TPJ4590" s="151"/>
      <c r="TPK4590" s="151"/>
      <c r="TPL4590" s="151"/>
      <c r="TPM4590" s="151"/>
      <c r="TPN4590" s="151"/>
      <c r="TPO4590" s="151"/>
      <c r="TPP4590" s="151"/>
      <c r="TPQ4590" s="151"/>
      <c r="TPR4590" s="151"/>
      <c r="TPS4590" s="151"/>
      <c r="TPT4590" s="151"/>
      <c r="TPU4590" s="151"/>
      <c r="TPV4590" s="151"/>
      <c r="TPW4590" s="151"/>
      <c r="TPX4590" s="151"/>
      <c r="TPY4590" s="151"/>
      <c r="TPZ4590" s="151"/>
      <c r="TQA4590" s="151"/>
      <c r="TQB4590" s="151"/>
      <c r="TQC4590" s="151"/>
      <c r="TQD4590" s="151"/>
      <c r="TQE4590" s="151"/>
      <c r="TQF4590" s="151"/>
      <c r="TQG4590" s="151"/>
      <c r="TQH4590" s="151"/>
      <c r="TQI4590" s="151"/>
      <c r="TQJ4590" s="151"/>
      <c r="TQK4590" s="151"/>
      <c r="TQL4590" s="151"/>
      <c r="TQM4590" s="151"/>
      <c r="TQN4590" s="151"/>
      <c r="TQO4590" s="151"/>
      <c r="TQP4590" s="151"/>
      <c r="TQQ4590" s="151"/>
      <c r="TQR4590" s="151"/>
      <c r="TQS4590" s="151"/>
      <c r="TQT4590" s="151"/>
      <c r="TQU4590" s="151"/>
      <c r="TQV4590" s="151"/>
      <c r="TQW4590" s="151"/>
      <c r="TQX4590" s="151"/>
      <c r="TQY4590" s="151"/>
      <c r="TQZ4590" s="151"/>
      <c r="TRA4590" s="151"/>
      <c r="TRB4590" s="151"/>
      <c r="TRC4590" s="151"/>
      <c r="TRD4590" s="151"/>
      <c r="TRE4590" s="151"/>
      <c r="TRF4590" s="151"/>
      <c r="TRG4590" s="151"/>
      <c r="TRH4590" s="151"/>
      <c r="TRI4590" s="151"/>
      <c r="TRJ4590" s="151"/>
      <c r="TRK4590" s="151"/>
      <c r="TRL4590" s="151"/>
      <c r="TRM4590" s="151"/>
      <c r="TRN4590" s="151"/>
      <c r="TRO4590" s="151"/>
      <c r="TRP4590" s="151"/>
      <c r="TRQ4590" s="151"/>
      <c r="TRR4590" s="151"/>
      <c r="TRS4590" s="151"/>
      <c r="TRT4590" s="151"/>
      <c r="TRU4590" s="151"/>
      <c r="TRV4590" s="151"/>
      <c r="TRW4590" s="151"/>
      <c r="TRX4590" s="151"/>
      <c r="TRY4590" s="151"/>
      <c r="TRZ4590" s="151"/>
      <c r="TSA4590" s="151"/>
      <c r="TSB4590" s="151"/>
      <c r="TSC4590" s="151"/>
      <c r="TSD4590" s="151"/>
      <c r="TSE4590" s="151"/>
      <c r="TSF4590" s="151"/>
      <c r="TSG4590" s="151"/>
      <c r="TSH4590" s="151"/>
      <c r="TSI4590" s="151"/>
      <c r="TSJ4590" s="151"/>
      <c r="TSK4590" s="151"/>
      <c r="TSL4590" s="151"/>
      <c r="TSM4590" s="151"/>
      <c r="TSN4590" s="151"/>
      <c r="TSO4590" s="151"/>
      <c r="TSP4590" s="151"/>
      <c r="TSQ4590" s="151"/>
      <c r="TSR4590" s="151"/>
      <c r="TSS4590" s="151"/>
      <c r="TST4590" s="151"/>
      <c r="TSU4590" s="151"/>
      <c r="TSV4590" s="151"/>
      <c r="TSW4590" s="151"/>
      <c r="TSX4590" s="151"/>
      <c r="TSY4590" s="151"/>
      <c r="TSZ4590" s="151"/>
      <c r="TTA4590" s="151"/>
      <c r="TTB4590" s="151"/>
      <c r="TTC4590" s="151"/>
      <c r="TTD4590" s="151"/>
      <c r="TTE4590" s="151"/>
      <c r="TTF4590" s="151"/>
      <c r="TTG4590" s="151"/>
      <c r="TTH4590" s="151"/>
      <c r="TTI4590" s="151"/>
      <c r="TTJ4590" s="151"/>
      <c r="TTK4590" s="151"/>
      <c r="TTL4590" s="151"/>
      <c r="TTM4590" s="151"/>
      <c r="TTN4590" s="151"/>
      <c r="TTO4590" s="151"/>
      <c r="TTP4590" s="151"/>
      <c r="TTQ4590" s="151"/>
      <c r="TTR4590" s="151"/>
      <c r="TTS4590" s="151"/>
      <c r="TTT4590" s="151"/>
      <c r="TTU4590" s="151"/>
      <c r="TTV4590" s="151"/>
      <c r="TTW4590" s="151"/>
      <c r="TTX4590" s="151"/>
      <c r="TTY4590" s="151"/>
      <c r="TTZ4590" s="151"/>
      <c r="TUA4590" s="151"/>
      <c r="TUB4590" s="151"/>
      <c r="TUC4590" s="151"/>
      <c r="TUD4590" s="151"/>
      <c r="TUE4590" s="151"/>
      <c r="TUF4590" s="151"/>
      <c r="TUG4590" s="151"/>
      <c r="TUH4590" s="151"/>
      <c r="TUI4590" s="151"/>
      <c r="TUJ4590" s="151"/>
      <c r="TUK4590" s="151"/>
      <c r="TUL4590" s="151"/>
      <c r="TUM4590" s="151"/>
      <c r="TUN4590" s="151"/>
      <c r="TUO4590" s="151"/>
      <c r="TUP4590" s="151"/>
      <c r="TUQ4590" s="151"/>
      <c r="TUR4590" s="151"/>
      <c r="TUS4590" s="151"/>
      <c r="TUT4590" s="151"/>
      <c r="TUU4590" s="151"/>
      <c r="TUV4590" s="151"/>
      <c r="TUW4590" s="151"/>
      <c r="TUX4590" s="151"/>
      <c r="TUY4590" s="151"/>
      <c r="TUZ4590" s="151"/>
      <c r="TVA4590" s="151"/>
      <c r="TVB4590" s="151"/>
      <c r="TVC4590" s="151"/>
      <c r="TVD4590" s="151"/>
      <c r="TVE4590" s="151"/>
      <c r="TVF4590" s="151"/>
      <c r="TVG4590" s="151"/>
      <c r="TVH4590" s="151"/>
      <c r="TVI4590" s="151"/>
      <c r="TVJ4590" s="151"/>
      <c r="TVK4590" s="151"/>
      <c r="TVL4590" s="151"/>
      <c r="TVM4590" s="151"/>
      <c r="TVN4590" s="151"/>
      <c r="TVO4590" s="151"/>
      <c r="TVP4590" s="151"/>
      <c r="TVQ4590" s="151"/>
      <c r="TVR4590" s="151"/>
      <c r="TVS4590" s="151"/>
      <c r="TVT4590" s="151"/>
      <c r="TVU4590" s="151"/>
      <c r="TVV4590" s="151"/>
      <c r="TVW4590" s="151"/>
      <c r="TVX4590" s="151"/>
      <c r="TVY4590" s="151"/>
      <c r="TVZ4590" s="151"/>
      <c r="TWA4590" s="151"/>
      <c r="TWB4590" s="151"/>
      <c r="TWC4590" s="151"/>
      <c r="TWD4590" s="151"/>
      <c r="TWE4590" s="151"/>
      <c r="TWF4590" s="151"/>
      <c r="TWG4590" s="151"/>
      <c r="TWH4590" s="151"/>
      <c r="TWI4590" s="151"/>
      <c r="TWJ4590" s="151"/>
      <c r="TWK4590" s="151"/>
      <c r="TWL4590" s="151"/>
      <c r="TWM4590" s="151"/>
      <c r="TWN4590" s="151"/>
      <c r="TWO4590" s="151"/>
      <c r="TWP4590" s="151"/>
      <c r="TWQ4590" s="151"/>
      <c r="TWR4590" s="151"/>
      <c r="TWS4590" s="151"/>
      <c r="TWT4590" s="151"/>
      <c r="TWU4590" s="151"/>
      <c r="TWV4590" s="151"/>
      <c r="TWW4590" s="151"/>
      <c r="TWX4590" s="151"/>
      <c r="TWY4590" s="151"/>
      <c r="TWZ4590" s="151"/>
      <c r="TXA4590" s="151"/>
      <c r="TXB4590" s="151"/>
      <c r="TXC4590" s="151"/>
      <c r="TXD4590" s="151"/>
      <c r="TXE4590" s="151"/>
      <c r="TXF4590" s="151"/>
      <c r="TXG4590" s="151"/>
      <c r="TXH4590" s="151"/>
      <c r="TXI4590" s="151"/>
      <c r="TXJ4590" s="151"/>
      <c r="TXK4590" s="151"/>
      <c r="TXL4590" s="151"/>
      <c r="TXM4590" s="151"/>
      <c r="TXN4590" s="151"/>
      <c r="TXO4590" s="151"/>
      <c r="TXP4590" s="151"/>
      <c r="TXQ4590" s="151"/>
      <c r="TXR4590" s="151"/>
      <c r="TXS4590" s="151"/>
      <c r="TXT4590" s="151"/>
      <c r="TXU4590" s="151"/>
      <c r="TXV4590" s="151"/>
      <c r="TXW4590" s="151"/>
      <c r="TXX4590" s="151"/>
      <c r="TXY4590" s="151"/>
      <c r="TXZ4590" s="151"/>
      <c r="TYA4590" s="151"/>
      <c r="TYB4590" s="151"/>
      <c r="TYC4590" s="151"/>
      <c r="TYD4590" s="151"/>
      <c r="TYE4590" s="151"/>
      <c r="TYF4590" s="151"/>
      <c r="TYG4590" s="151"/>
      <c r="TYH4590" s="151"/>
      <c r="TYI4590" s="151"/>
      <c r="TYJ4590" s="151"/>
      <c r="TYK4590" s="151"/>
      <c r="TYL4590" s="151"/>
      <c r="TYM4590" s="151"/>
      <c r="TYN4590" s="151"/>
      <c r="TYO4590" s="151"/>
      <c r="TYP4590" s="151"/>
      <c r="TYQ4590" s="151"/>
      <c r="TYR4590" s="151"/>
      <c r="TYS4590" s="151"/>
      <c r="TYT4590" s="151"/>
      <c r="TYU4590" s="151"/>
      <c r="TYV4590" s="151"/>
      <c r="TYW4590" s="151"/>
      <c r="TYX4590" s="151"/>
      <c r="TYY4590" s="151"/>
      <c r="TYZ4590" s="151"/>
      <c r="TZA4590" s="151"/>
      <c r="TZB4590" s="151"/>
      <c r="TZC4590" s="151"/>
      <c r="TZD4590" s="151"/>
      <c r="TZE4590" s="151"/>
      <c r="TZF4590" s="151"/>
      <c r="TZG4590" s="151"/>
      <c r="TZH4590" s="151"/>
      <c r="TZI4590" s="151"/>
      <c r="TZJ4590" s="151"/>
      <c r="TZK4590" s="151"/>
      <c r="TZL4590" s="151"/>
      <c r="TZM4590" s="151"/>
      <c r="TZN4590" s="151"/>
      <c r="TZO4590" s="151"/>
      <c r="TZP4590" s="151"/>
      <c r="TZQ4590" s="151"/>
      <c r="TZR4590" s="151"/>
      <c r="TZS4590" s="151"/>
      <c r="TZT4590" s="151"/>
      <c r="TZU4590" s="151"/>
      <c r="TZV4590" s="151"/>
      <c r="TZW4590" s="151"/>
      <c r="TZX4590" s="151"/>
      <c r="TZY4590" s="151"/>
      <c r="TZZ4590" s="151"/>
      <c r="UAA4590" s="151"/>
      <c r="UAB4590" s="151"/>
      <c r="UAC4590" s="151"/>
      <c r="UAD4590" s="151"/>
      <c r="UAE4590" s="151"/>
      <c r="UAF4590" s="151"/>
      <c r="UAG4590" s="151"/>
      <c r="UAH4590" s="151"/>
      <c r="UAI4590" s="151"/>
      <c r="UAJ4590" s="151"/>
      <c r="UAK4590" s="151"/>
      <c r="UAL4590" s="151"/>
      <c r="UAM4590" s="151"/>
      <c r="UAN4590" s="151"/>
      <c r="UAO4590" s="151"/>
      <c r="UAP4590" s="151"/>
      <c r="UAQ4590" s="151"/>
      <c r="UAR4590" s="151"/>
      <c r="UAS4590" s="151"/>
      <c r="UAT4590" s="151"/>
      <c r="UAU4590" s="151"/>
      <c r="UAV4590" s="151"/>
      <c r="UAW4590" s="151"/>
      <c r="UAX4590" s="151"/>
      <c r="UAY4590" s="151"/>
      <c r="UAZ4590" s="151"/>
      <c r="UBA4590" s="151"/>
      <c r="UBB4590" s="151"/>
      <c r="UBC4590" s="151"/>
      <c r="UBD4590" s="151"/>
      <c r="UBE4590" s="151"/>
      <c r="UBF4590" s="151"/>
      <c r="UBG4590" s="151"/>
      <c r="UBH4590" s="151"/>
      <c r="UBI4590" s="151"/>
      <c r="UBJ4590" s="151"/>
      <c r="UBK4590" s="151"/>
      <c r="UBL4590" s="151"/>
      <c r="UBM4590" s="151"/>
      <c r="UBN4590" s="151"/>
      <c r="UBO4590" s="151"/>
      <c r="UBP4590" s="151"/>
      <c r="UBQ4590" s="151"/>
      <c r="UBR4590" s="151"/>
      <c r="UBS4590" s="151"/>
      <c r="UBT4590" s="151"/>
      <c r="UBU4590" s="151"/>
      <c r="UBV4590" s="151"/>
      <c r="UBW4590" s="151"/>
      <c r="UBX4590" s="151"/>
      <c r="UBY4590" s="151"/>
      <c r="UBZ4590" s="151"/>
      <c r="UCA4590" s="151"/>
      <c r="UCB4590" s="151"/>
      <c r="UCC4590" s="151"/>
      <c r="UCD4590" s="151"/>
      <c r="UCE4590" s="151"/>
      <c r="UCF4590" s="151"/>
      <c r="UCG4590" s="151"/>
      <c r="UCH4590" s="151"/>
      <c r="UCI4590" s="151"/>
      <c r="UCJ4590" s="151"/>
      <c r="UCK4590" s="151"/>
      <c r="UCL4590" s="151"/>
      <c r="UCM4590" s="151"/>
      <c r="UCN4590" s="151"/>
      <c r="UCO4590" s="151"/>
      <c r="UCP4590" s="151"/>
      <c r="UCQ4590" s="151"/>
      <c r="UCR4590" s="151"/>
      <c r="UCS4590" s="151"/>
      <c r="UCT4590" s="151"/>
      <c r="UCU4590" s="151"/>
      <c r="UCV4590" s="151"/>
      <c r="UCW4590" s="151"/>
      <c r="UCX4590" s="151"/>
      <c r="UCY4590" s="151"/>
      <c r="UCZ4590" s="151"/>
      <c r="UDA4590" s="151"/>
      <c r="UDB4590" s="151"/>
      <c r="UDC4590" s="151"/>
      <c r="UDD4590" s="151"/>
      <c r="UDE4590" s="151"/>
      <c r="UDF4590" s="151"/>
      <c r="UDG4590" s="151"/>
      <c r="UDH4590" s="151"/>
      <c r="UDI4590" s="151"/>
      <c r="UDJ4590" s="151"/>
      <c r="UDK4590" s="151"/>
      <c r="UDL4590" s="151"/>
      <c r="UDM4590" s="151"/>
      <c r="UDN4590" s="151"/>
      <c r="UDO4590" s="151"/>
      <c r="UDP4590" s="151"/>
      <c r="UDQ4590" s="151"/>
      <c r="UDR4590" s="151"/>
      <c r="UDS4590" s="151"/>
      <c r="UDT4590" s="151"/>
      <c r="UDU4590" s="151"/>
      <c r="UDV4590" s="151"/>
      <c r="UDW4590" s="151"/>
      <c r="UDX4590" s="151"/>
      <c r="UDY4590" s="151"/>
      <c r="UDZ4590" s="151"/>
      <c r="UEA4590" s="151"/>
      <c r="UEB4590" s="151"/>
      <c r="UEC4590" s="151"/>
      <c r="UED4590" s="151"/>
      <c r="UEE4590" s="151"/>
      <c r="UEF4590" s="151"/>
      <c r="UEG4590" s="151"/>
      <c r="UEH4590" s="151"/>
      <c r="UEI4590" s="151"/>
      <c r="UEJ4590" s="151"/>
      <c r="UEK4590" s="151"/>
      <c r="UEL4590" s="151"/>
      <c r="UEM4590" s="151"/>
      <c r="UEN4590" s="151"/>
      <c r="UEO4590" s="151"/>
      <c r="UEP4590" s="151"/>
      <c r="UEQ4590" s="151"/>
      <c r="UER4590" s="151"/>
      <c r="UES4590" s="151"/>
      <c r="UET4590" s="151"/>
      <c r="UEU4590" s="151"/>
      <c r="UEV4590" s="151"/>
      <c r="UEW4590" s="151"/>
      <c r="UEX4590" s="151"/>
      <c r="UEY4590" s="151"/>
      <c r="UEZ4590" s="151"/>
      <c r="UFA4590" s="151"/>
      <c r="UFB4590" s="151"/>
      <c r="UFC4590" s="151"/>
      <c r="UFD4590" s="151"/>
      <c r="UFE4590" s="151"/>
      <c r="UFF4590" s="151"/>
      <c r="UFG4590" s="151"/>
      <c r="UFH4590" s="151"/>
      <c r="UFI4590" s="151"/>
      <c r="UFJ4590" s="151"/>
      <c r="UFK4590" s="151"/>
      <c r="UFL4590" s="151"/>
      <c r="UFM4590" s="151"/>
      <c r="UFN4590" s="151"/>
      <c r="UFO4590" s="151"/>
      <c r="UFP4590" s="151"/>
      <c r="UFQ4590" s="151"/>
      <c r="UFR4590" s="151"/>
      <c r="UFS4590" s="151"/>
      <c r="UFT4590" s="151"/>
      <c r="UFU4590" s="151"/>
      <c r="UFV4590" s="151"/>
      <c r="UFW4590" s="151"/>
      <c r="UFX4590" s="151"/>
      <c r="UFY4590" s="151"/>
      <c r="UFZ4590" s="151"/>
      <c r="UGA4590" s="151"/>
      <c r="UGB4590" s="151"/>
      <c r="UGC4590" s="151"/>
      <c r="UGD4590" s="151"/>
      <c r="UGE4590" s="151"/>
      <c r="UGF4590" s="151"/>
      <c r="UGG4590" s="151"/>
      <c r="UGH4590" s="151"/>
      <c r="UGI4590" s="151"/>
      <c r="UGJ4590" s="151"/>
      <c r="UGK4590" s="151"/>
      <c r="UGL4590" s="151"/>
      <c r="UGM4590" s="151"/>
      <c r="UGN4590" s="151"/>
      <c r="UGO4590" s="151"/>
      <c r="UGP4590" s="151"/>
      <c r="UGQ4590" s="151"/>
      <c r="UGR4590" s="151"/>
      <c r="UGS4590" s="151"/>
      <c r="UGT4590" s="151"/>
      <c r="UGU4590" s="151"/>
      <c r="UGV4590" s="151"/>
      <c r="UGW4590" s="151"/>
      <c r="UGX4590" s="151"/>
      <c r="UGY4590" s="151"/>
      <c r="UGZ4590" s="151"/>
      <c r="UHA4590" s="151"/>
      <c r="UHB4590" s="151"/>
      <c r="UHC4590" s="151"/>
      <c r="UHD4590" s="151"/>
      <c r="UHE4590" s="151"/>
      <c r="UHF4590" s="151"/>
      <c r="UHG4590" s="151"/>
      <c r="UHH4590" s="151"/>
      <c r="UHI4590" s="151"/>
      <c r="UHJ4590" s="151"/>
      <c r="UHK4590" s="151"/>
      <c r="UHL4590" s="151"/>
      <c r="UHM4590" s="151"/>
      <c r="UHN4590" s="151"/>
      <c r="UHO4590" s="151"/>
      <c r="UHP4590" s="151"/>
      <c r="UHQ4590" s="151"/>
      <c r="UHR4590" s="151"/>
      <c r="UHS4590" s="151"/>
      <c r="UHT4590" s="151"/>
      <c r="UHU4590" s="151"/>
      <c r="UHV4590" s="151"/>
      <c r="UHW4590" s="151"/>
      <c r="UHX4590" s="151"/>
      <c r="UHY4590" s="151"/>
      <c r="UHZ4590" s="151"/>
      <c r="UIA4590" s="151"/>
      <c r="UIB4590" s="151"/>
      <c r="UIC4590" s="151"/>
      <c r="UID4590" s="151"/>
      <c r="UIE4590" s="151"/>
      <c r="UIF4590" s="151"/>
      <c r="UIG4590" s="151"/>
      <c r="UIH4590" s="151"/>
      <c r="UII4590" s="151"/>
      <c r="UIJ4590" s="151"/>
      <c r="UIK4590" s="151"/>
      <c r="UIL4590" s="151"/>
      <c r="UIM4590" s="151"/>
      <c r="UIN4590" s="151"/>
      <c r="UIO4590" s="151"/>
      <c r="UIP4590" s="151"/>
      <c r="UIQ4590" s="151"/>
      <c r="UIR4590" s="151"/>
      <c r="UIS4590" s="151"/>
      <c r="UIT4590" s="151"/>
      <c r="UIU4590" s="151"/>
      <c r="UIV4590" s="151"/>
      <c r="UIW4590" s="151"/>
      <c r="UIX4590" s="151"/>
      <c r="UIY4590" s="151"/>
      <c r="UIZ4590" s="151"/>
      <c r="UJA4590" s="151"/>
      <c r="UJB4590" s="151"/>
      <c r="UJC4590" s="151"/>
      <c r="UJD4590" s="151"/>
      <c r="UJE4590" s="151"/>
      <c r="UJF4590" s="151"/>
      <c r="UJG4590" s="151"/>
      <c r="UJH4590" s="151"/>
      <c r="UJI4590" s="151"/>
      <c r="UJJ4590" s="151"/>
      <c r="UJK4590" s="151"/>
      <c r="UJL4590" s="151"/>
      <c r="UJM4590" s="151"/>
      <c r="UJN4590" s="151"/>
      <c r="UJO4590" s="151"/>
      <c r="UJP4590" s="151"/>
      <c r="UJQ4590" s="151"/>
      <c r="UJR4590" s="151"/>
      <c r="UJS4590" s="151"/>
      <c r="UJT4590" s="151"/>
      <c r="UJU4590" s="151"/>
      <c r="UJV4590" s="151"/>
      <c r="UJW4590" s="151"/>
      <c r="UJX4590" s="151"/>
      <c r="UJY4590" s="151"/>
      <c r="UJZ4590" s="151"/>
      <c r="UKA4590" s="151"/>
      <c r="UKB4590" s="151"/>
      <c r="UKC4590" s="151"/>
      <c r="UKD4590" s="151"/>
      <c r="UKE4590" s="151"/>
      <c r="UKF4590" s="151"/>
      <c r="UKG4590" s="151"/>
      <c r="UKH4590" s="151"/>
      <c r="UKI4590" s="151"/>
      <c r="UKJ4590" s="151"/>
      <c r="UKK4590" s="151"/>
      <c r="UKL4590" s="151"/>
      <c r="UKM4590" s="151"/>
      <c r="UKN4590" s="151"/>
      <c r="UKO4590" s="151"/>
      <c r="UKP4590" s="151"/>
      <c r="UKQ4590" s="151"/>
      <c r="UKR4590" s="151"/>
      <c r="UKS4590" s="151"/>
      <c r="UKT4590" s="151"/>
      <c r="UKU4590" s="151"/>
      <c r="UKV4590" s="151"/>
      <c r="UKW4590" s="151"/>
      <c r="UKX4590" s="151"/>
      <c r="UKY4590" s="151"/>
      <c r="UKZ4590" s="151"/>
      <c r="ULA4590" s="151"/>
      <c r="ULB4590" s="151"/>
      <c r="ULC4590" s="151"/>
      <c r="ULD4590" s="151"/>
      <c r="ULE4590" s="151"/>
      <c r="ULF4590" s="151"/>
      <c r="ULG4590" s="151"/>
      <c r="ULH4590" s="151"/>
      <c r="ULI4590" s="151"/>
      <c r="ULJ4590" s="151"/>
      <c r="ULK4590" s="151"/>
      <c r="ULL4590" s="151"/>
      <c r="ULM4590" s="151"/>
      <c r="ULN4590" s="151"/>
      <c r="ULO4590" s="151"/>
      <c r="ULP4590" s="151"/>
      <c r="ULQ4590" s="151"/>
      <c r="ULR4590" s="151"/>
      <c r="ULS4590" s="151"/>
      <c r="ULT4590" s="151"/>
      <c r="ULU4590" s="151"/>
      <c r="ULV4590" s="151"/>
      <c r="ULW4590" s="151"/>
      <c r="ULX4590" s="151"/>
      <c r="ULY4590" s="151"/>
      <c r="ULZ4590" s="151"/>
      <c r="UMA4590" s="151"/>
      <c r="UMB4590" s="151"/>
      <c r="UMC4590" s="151"/>
      <c r="UMD4590" s="151"/>
      <c r="UME4590" s="151"/>
      <c r="UMF4590" s="151"/>
      <c r="UMG4590" s="151"/>
      <c r="UMH4590" s="151"/>
      <c r="UMI4590" s="151"/>
      <c r="UMJ4590" s="151"/>
      <c r="UMK4590" s="151"/>
      <c r="UML4590" s="151"/>
      <c r="UMM4590" s="151"/>
      <c r="UMN4590" s="151"/>
      <c r="UMO4590" s="151"/>
      <c r="UMP4590" s="151"/>
      <c r="UMQ4590" s="151"/>
      <c r="UMR4590" s="151"/>
      <c r="UMS4590" s="151"/>
      <c r="UMT4590" s="151"/>
      <c r="UMU4590" s="151"/>
      <c r="UMV4590" s="151"/>
      <c r="UMW4590" s="151"/>
      <c r="UMX4590" s="151"/>
      <c r="UMY4590" s="151"/>
      <c r="UMZ4590" s="151"/>
      <c r="UNA4590" s="151"/>
      <c r="UNB4590" s="151"/>
      <c r="UNC4590" s="151"/>
      <c r="UND4590" s="151"/>
      <c r="UNE4590" s="151"/>
      <c r="UNF4590" s="151"/>
      <c r="UNG4590" s="151"/>
      <c r="UNH4590" s="151"/>
      <c r="UNI4590" s="151"/>
      <c r="UNJ4590" s="151"/>
      <c r="UNK4590" s="151"/>
      <c r="UNL4590" s="151"/>
      <c r="UNM4590" s="151"/>
      <c r="UNN4590" s="151"/>
      <c r="UNO4590" s="151"/>
      <c r="UNP4590" s="151"/>
      <c r="UNQ4590" s="151"/>
      <c r="UNR4590" s="151"/>
      <c r="UNS4590" s="151"/>
      <c r="UNT4590" s="151"/>
      <c r="UNU4590" s="151"/>
      <c r="UNV4590" s="151"/>
      <c r="UNW4590" s="151"/>
      <c r="UNX4590" s="151"/>
      <c r="UNY4590" s="151"/>
      <c r="UNZ4590" s="151"/>
      <c r="UOA4590" s="151"/>
      <c r="UOB4590" s="151"/>
      <c r="UOC4590" s="151"/>
      <c r="UOD4590" s="151"/>
      <c r="UOE4590" s="151"/>
      <c r="UOF4590" s="151"/>
      <c r="UOG4590" s="151"/>
      <c r="UOH4590" s="151"/>
      <c r="UOI4590" s="151"/>
      <c r="UOJ4590" s="151"/>
      <c r="UOK4590" s="151"/>
      <c r="UOL4590" s="151"/>
      <c r="UOM4590" s="151"/>
      <c r="UON4590" s="151"/>
      <c r="UOO4590" s="151"/>
      <c r="UOP4590" s="151"/>
      <c r="UOQ4590" s="151"/>
      <c r="UOR4590" s="151"/>
      <c r="UOS4590" s="151"/>
      <c r="UOT4590" s="151"/>
      <c r="UOU4590" s="151"/>
      <c r="UOV4590" s="151"/>
      <c r="UOW4590" s="151"/>
      <c r="UOX4590" s="151"/>
      <c r="UOY4590" s="151"/>
      <c r="UOZ4590" s="151"/>
      <c r="UPA4590" s="151"/>
      <c r="UPB4590" s="151"/>
      <c r="UPC4590" s="151"/>
      <c r="UPD4590" s="151"/>
      <c r="UPE4590" s="151"/>
      <c r="UPF4590" s="151"/>
      <c r="UPG4590" s="151"/>
      <c r="UPH4590" s="151"/>
      <c r="UPI4590" s="151"/>
      <c r="UPJ4590" s="151"/>
      <c r="UPK4590" s="151"/>
      <c r="UPL4590" s="151"/>
      <c r="UPM4590" s="151"/>
      <c r="UPN4590" s="151"/>
      <c r="UPO4590" s="151"/>
      <c r="UPP4590" s="151"/>
      <c r="UPQ4590" s="151"/>
      <c r="UPR4590" s="151"/>
      <c r="UPS4590" s="151"/>
      <c r="UPT4590" s="151"/>
      <c r="UPU4590" s="151"/>
      <c r="UPV4590" s="151"/>
      <c r="UPW4590" s="151"/>
      <c r="UPX4590" s="151"/>
      <c r="UPY4590" s="151"/>
      <c r="UPZ4590" s="151"/>
      <c r="UQA4590" s="151"/>
      <c r="UQB4590" s="151"/>
      <c r="UQC4590" s="151"/>
      <c r="UQD4590" s="151"/>
      <c r="UQE4590" s="151"/>
      <c r="UQF4590" s="151"/>
      <c r="UQG4590" s="151"/>
      <c r="UQH4590" s="151"/>
      <c r="UQI4590" s="151"/>
      <c r="UQJ4590" s="151"/>
      <c r="UQK4590" s="151"/>
      <c r="UQL4590" s="151"/>
      <c r="UQM4590" s="151"/>
      <c r="UQN4590" s="151"/>
      <c r="UQO4590" s="151"/>
      <c r="UQP4590" s="151"/>
      <c r="UQQ4590" s="151"/>
      <c r="UQR4590" s="151"/>
      <c r="UQS4590" s="151"/>
      <c r="UQT4590" s="151"/>
      <c r="UQU4590" s="151"/>
      <c r="UQV4590" s="151"/>
      <c r="UQW4590" s="151"/>
      <c r="UQX4590" s="151"/>
      <c r="UQY4590" s="151"/>
      <c r="UQZ4590" s="151"/>
      <c r="URA4590" s="151"/>
      <c r="URB4590" s="151"/>
      <c r="URC4590" s="151"/>
      <c r="URD4590" s="151"/>
      <c r="URE4590" s="151"/>
      <c r="URF4590" s="151"/>
      <c r="URG4590" s="151"/>
      <c r="URH4590" s="151"/>
      <c r="URI4590" s="151"/>
      <c r="URJ4590" s="151"/>
      <c r="URK4590" s="151"/>
      <c r="URL4590" s="151"/>
      <c r="URM4590" s="151"/>
      <c r="URN4590" s="151"/>
      <c r="URO4590" s="151"/>
      <c r="URP4590" s="151"/>
      <c r="URQ4590" s="151"/>
      <c r="URR4590" s="151"/>
      <c r="URS4590" s="151"/>
      <c r="URT4590" s="151"/>
      <c r="URU4590" s="151"/>
      <c r="URV4590" s="151"/>
      <c r="URW4590" s="151"/>
      <c r="URX4590" s="151"/>
      <c r="URY4590" s="151"/>
      <c r="URZ4590" s="151"/>
      <c r="USA4590" s="151"/>
      <c r="USB4590" s="151"/>
      <c r="USC4590" s="151"/>
      <c r="USD4590" s="151"/>
      <c r="USE4590" s="151"/>
      <c r="USF4590" s="151"/>
      <c r="USG4590" s="151"/>
      <c r="USH4590" s="151"/>
      <c r="USI4590" s="151"/>
      <c r="USJ4590" s="151"/>
      <c r="USK4590" s="151"/>
      <c r="USL4590" s="151"/>
      <c r="USM4590" s="151"/>
      <c r="USN4590" s="151"/>
      <c r="USO4590" s="151"/>
      <c r="USP4590" s="151"/>
      <c r="USQ4590" s="151"/>
      <c r="USR4590" s="151"/>
      <c r="USS4590" s="151"/>
      <c r="UST4590" s="151"/>
      <c r="USU4590" s="151"/>
      <c r="USV4590" s="151"/>
      <c r="USW4590" s="151"/>
      <c r="USX4590" s="151"/>
      <c r="USY4590" s="151"/>
      <c r="USZ4590" s="151"/>
      <c r="UTA4590" s="151"/>
      <c r="UTB4590" s="151"/>
      <c r="UTC4590" s="151"/>
      <c r="UTD4590" s="151"/>
      <c r="UTE4590" s="151"/>
      <c r="UTF4590" s="151"/>
      <c r="UTG4590" s="151"/>
      <c r="UTH4590" s="151"/>
      <c r="UTI4590" s="151"/>
      <c r="UTJ4590" s="151"/>
      <c r="UTK4590" s="151"/>
      <c r="UTL4590" s="151"/>
      <c r="UTM4590" s="151"/>
      <c r="UTN4590" s="151"/>
      <c r="UTO4590" s="151"/>
      <c r="UTP4590" s="151"/>
      <c r="UTQ4590" s="151"/>
      <c r="UTR4590" s="151"/>
      <c r="UTS4590" s="151"/>
      <c r="UTT4590" s="151"/>
      <c r="UTU4590" s="151"/>
      <c r="UTV4590" s="151"/>
      <c r="UTW4590" s="151"/>
      <c r="UTX4590" s="151"/>
      <c r="UTY4590" s="151"/>
      <c r="UTZ4590" s="151"/>
      <c r="UUA4590" s="151"/>
      <c r="UUB4590" s="151"/>
      <c r="UUC4590" s="151"/>
      <c r="UUD4590" s="151"/>
      <c r="UUE4590" s="151"/>
      <c r="UUF4590" s="151"/>
      <c r="UUG4590" s="151"/>
      <c r="UUH4590" s="151"/>
      <c r="UUI4590" s="151"/>
      <c r="UUJ4590" s="151"/>
      <c r="UUK4590" s="151"/>
      <c r="UUL4590" s="151"/>
      <c r="UUM4590" s="151"/>
      <c r="UUN4590" s="151"/>
      <c r="UUO4590" s="151"/>
      <c r="UUP4590" s="151"/>
      <c r="UUQ4590" s="151"/>
      <c r="UUR4590" s="151"/>
      <c r="UUS4590" s="151"/>
      <c r="UUT4590" s="151"/>
      <c r="UUU4590" s="151"/>
      <c r="UUV4590" s="151"/>
      <c r="UUW4590" s="151"/>
      <c r="UUX4590" s="151"/>
      <c r="UUY4590" s="151"/>
      <c r="UUZ4590" s="151"/>
      <c r="UVA4590" s="151"/>
      <c r="UVB4590" s="151"/>
      <c r="UVC4590" s="151"/>
      <c r="UVD4590" s="151"/>
      <c r="UVE4590" s="151"/>
      <c r="UVF4590" s="151"/>
      <c r="UVG4590" s="151"/>
      <c r="UVH4590" s="151"/>
      <c r="UVI4590" s="151"/>
      <c r="UVJ4590" s="151"/>
      <c r="UVK4590" s="151"/>
      <c r="UVL4590" s="151"/>
      <c r="UVM4590" s="151"/>
      <c r="UVN4590" s="151"/>
      <c r="UVO4590" s="151"/>
      <c r="UVP4590" s="151"/>
      <c r="UVQ4590" s="151"/>
      <c r="UVR4590" s="151"/>
      <c r="UVS4590" s="151"/>
      <c r="UVT4590" s="151"/>
      <c r="UVU4590" s="151"/>
      <c r="UVV4590" s="151"/>
      <c r="UVW4590" s="151"/>
      <c r="UVX4590" s="151"/>
      <c r="UVY4590" s="151"/>
      <c r="UVZ4590" s="151"/>
      <c r="UWA4590" s="151"/>
      <c r="UWB4590" s="151"/>
      <c r="UWC4590" s="151"/>
      <c r="UWD4590" s="151"/>
      <c r="UWE4590" s="151"/>
      <c r="UWF4590" s="151"/>
      <c r="UWG4590" s="151"/>
      <c r="UWH4590" s="151"/>
      <c r="UWI4590" s="151"/>
      <c r="UWJ4590" s="151"/>
      <c r="UWK4590" s="151"/>
      <c r="UWL4590" s="151"/>
      <c r="UWM4590" s="151"/>
      <c r="UWN4590" s="151"/>
      <c r="UWO4590" s="151"/>
      <c r="UWP4590" s="151"/>
      <c r="UWQ4590" s="151"/>
      <c r="UWR4590" s="151"/>
      <c r="UWS4590" s="151"/>
      <c r="UWT4590" s="151"/>
      <c r="UWU4590" s="151"/>
      <c r="UWV4590" s="151"/>
      <c r="UWW4590" s="151"/>
      <c r="UWX4590" s="151"/>
      <c r="UWY4590" s="151"/>
      <c r="UWZ4590" s="151"/>
      <c r="UXA4590" s="151"/>
      <c r="UXB4590" s="151"/>
      <c r="UXC4590" s="151"/>
      <c r="UXD4590" s="151"/>
      <c r="UXE4590" s="151"/>
      <c r="UXF4590" s="151"/>
      <c r="UXG4590" s="151"/>
      <c r="UXH4590" s="151"/>
      <c r="UXI4590" s="151"/>
      <c r="UXJ4590" s="151"/>
      <c r="UXK4590" s="151"/>
      <c r="UXL4590" s="151"/>
      <c r="UXM4590" s="151"/>
      <c r="UXN4590" s="151"/>
      <c r="UXO4590" s="151"/>
      <c r="UXP4590" s="151"/>
      <c r="UXQ4590" s="151"/>
      <c r="UXR4590" s="151"/>
      <c r="UXS4590" s="151"/>
      <c r="UXT4590" s="151"/>
      <c r="UXU4590" s="151"/>
      <c r="UXV4590" s="151"/>
      <c r="UXW4590" s="151"/>
      <c r="UXX4590" s="151"/>
      <c r="UXY4590" s="151"/>
      <c r="UXZ4590" s="151"/>
      <c r="UYA4590" s="151"/>
      <c r="UYB4590" s="151"/>
      <c r="UYC4590" s="151"/>
      <c r="UYD4590" s="151"/>
      <c r="UYE4590" s="151"/>
      <c r="UYF4590" s="151"/>
      <c r="UYG4590" s="151"/>
      <c r="UYH4590" s="151"/>
      <c r="UYI4590" s="151"/>
      <c r="UYJ4590" s="151"/>
      <c r="UYK4590" s="151"/>
      <c r="UYL4590" s="151"/>
      <c r="UYM4590" s="151"/>
      <c r="UYN4590" s="151"/>
      <c r="UYO4590" s="151"/>
      <c r="UYP4590" s="151"/>
      <c r="UYQ4590" s="151"/>
      <c r="UYR4590" s="151"/>
      <c r="UYS4590" s="151"/>
      <c r="UYT4590" s="151"/>
      <c r="UYU4590" s="151"/>
      <c r="UYV4590" s="151"/>
      <c r="UYW4590" s="151"/>
      <c r="UYX4590" s="151"/>
      <c r="UYY4590" s="151"/>
      <c r="UYZ4590" s="151"/>
      <c r="UZA4590" s="151"/>
      <c r="UZB4590" s="151"/>
      <c r="UZC4590" s="151"/>
      <c r="UZD4590" s="151"/>
      <c r="UZE4590" s="151"/>
      <c r="UZF4590" s="151"/>
      <c r="UZG4590" s="151"/>
      <c r="UZH4590" s="151"/>
      <c r="UZI4590" s="151"/>
      <c r="UZJ4590" s="151"/>
      <c r="UZK4590" s="151"/>
      <c r="UZL4590" s="151"/>
      <c r="UZM4590" s="151"/>
      <c r="UZN4590" s="151"/>
      <c r="UZO4590" s="151"/>
      <c r="UZP4590" s="151"/>
      <c r="UZQ4590" s="151"/>
      <c r="UZR4590" s="151"/>
      <c r="UZS4590" s="151"/>
      <c r="UZT4590" s="151"/>
      <c r="UZU4590" s="151"/>
      <c r="UZV4590" s="151"/>
      <c r="UZW4590" s="151"/>
      <c r="UZX4590" s="151"/>
      <c r="UZY4590" s="151"/>
      <c r="UZZ4590" s="151"/>
      <c r="VAA4590" s="151"/>
      <c r="VAB4590" s="151"/>
      <c r="VAC4590" s="151"/>
      <c r="VAD4590" s="151"/>
      <c r="VAE4590" s="151"/>
      <c r="VAF4590" s="151"/>
      <c r="VAG4590" s="151"/>
      <c r="VAH4590" s="151"/>
      <c r="VAI4590" s="151"/>
      <c r="VAJ4590" s="151"/>
      <c r="VAK4590" s="151"/>
      <c r="VAL4590" s="151"/>
      <c r="VAM4590" s="151"/>
      <c r="VAN4590" s="151"/>
      <c r="VAO4590" s="151"/>
      <c r="VAP4590" s="151"/>
      <c r="VAQ4590" s="151"/>
      <c r="VAR4590" s="151"/>
      <c r="VAS4590" s="151"/>
      <c r="VAT4590" s="151"/>
      <c r="VAU4590" s="151"/>
      <c r="VAV4590" s="151"/>
      <c r="VAW4590" s="151"/>
      <c r="VAX4590" s="151"/>
      <c r="VAY4590" s="151"/>
      <c r="VAZ4590" s="151"/>
      <c r="VBA4590" s="151"/>
      <c r="VBB4590" s="151"/>
      <c r="VBC4590" s="151"/>
      <c r="VBD4590" s="151"/>
      <c r="VBE4590" s="151"/>
      <c r="VBF4590" s="151"/>
      <c r="VBG4590" s="151"/>
      <c r="VBH4590" s="151"/>
      <c r="VBI4590" s="151"/>
      <c r="VBJ4590" s="151"/>
      <c r="VBK4590" s="151"/>
      <c r="VBL4590" s="151"/>
      <c r="VBM4590" s="151"/>
      <c r="VBN4590" s="151"/>
      <c r="VBO4590" s="151"/>
      <c r="VBP4590" s="151"/>
      <c r="VBQ4590" s="151"/>
      <c r="VBR4590" s="151"/>
      <c r="VBS4590" s="151"/>
      <c r="VBT4590" s="151"/>
      <c r="VBU4590" s="151"/>
      <c r="VBV4590" s="151"/>
      <c r="VBW4590" s="151"/>
      <c r="VBX4590" s="151"/>
      <c r="VBY4590" s="151"/>
      <c r="VBZ4590" s="151"/>
      <c r="VCA4590" s="151"/>
      <c r="VCB4590" s="151"/>
      <c r="VCC4590" s="151"/>
      <c r="VCD4590" s="151"/>
      <c r="VCE4590" s="151"/>
      <c r="VCF4590" s="151"/>
      <c r="VCG4590" s="151"/>
      <c r="VCH4590" s="151"/>
      <c r="VCI4590" s="151"/>
      <c r="VCJ4590" s="151"/>
      <c r="VCK4590" s="151"/>
      <c r="VCL4590" s="151"/>
      <c r="VCM4590" s="151"/>
      <c r="VCN4590" s="151"/>
      <c r="VCO4590" s="151"/>
      <c r="VCP4590" s="151"/>
      <c r="VCQ4590" s="151"/>
      <c r="VCR4590" s="151"/>
      <c r="VCS4590" s="151"/>
      <c r="VCT4590" s="151"/>
      <c r="VCU4590" s="151"/>
      <c r="VCV4590" s="151"/>
      <c r="VCW4590" s="151"/>
      <c r="VCX4590" s="151"/>
      <c r="VCY4590" s="151"/>
      <c r="VCZ4590" s="151"/>
      <c r="VDA4590" s="151"/>
      <c r="VDB4590" s="151"/>
      <c r="VDC4590" s="151"/>
      <c r="VDD4590" s="151"/>
      <c r="VDE4590" s="151"/>
      <c r="VDF4590" s="151"/>
      <c r="VDG4590" s="151"/>
      <c r="VDH4590" s="151"/>
      <c r="VDI4590" s="151"/>
      <c r="VDJ4590" s="151"/>
      <c r="VDK4590" s="151"/>
      <c r="VDL4590" s="151"/>
      <c r="VDM4590" s="151"/>
      <c r="VDN4590" s="151"/>
      <c r="VDO4590" s="151"/>
      <c r="VDP4590" s="151"/>
      <c r="VDQ4590" s="151"/>
      <c r="VDR4590" s="151"/>
      <c r="VDS4590" s="151"/>
      <c r="VDT4590" s="151"/>
      <c r="VDU4590" s="151"/>
      <c r="VDV4590" s="151"/>
      <c r="VDW4590" s="151"/>
      <c r="VDX4590" s="151"/>
      <c r="VDY4590" s="151"/>
      <c r="VDZ4590" s="151"/>
      <c r="VEA4590" s="151"/>
      <c r="VEB4590" s="151"/>
      <c r="VEC4590" s="151"/>
      <c r="VED4590" s="151"/>
      <c r="VEE4590" s="151"/>
      <c r="VEF4590" s="151"/>
      <c r="VEG4590" s="151"/>
      <c r="VEH4590" s="151"/>
      <c r="VEI4590" s="151"/>
      <c r="VEJ4590" s="151"/>
      <c r="VEK4590" s="151"/>
      <c r="VEL4590" s="151"/>
      <c r="VEM4590" s="151"/>
      <c r="VEN4590" s="151"/>
      <c r="VEO4590" s="151"/>
      <c r="VEP4590" s="151"/>
      <c r="VEQ4590" s="151"/>
      <c r="VER4590" s="151"/>
      <c r="VES4590" s="151"/>
      <c r="VET4590" s="151"/>
      <c r="VEU4590" s="151"/>
      <c r="VEV4590" s="151"/>
      <c r="VEW4590" s="151"/>
      <c r="VEX4590" s="151"/>
      <c r="VEY4590" s="151"/>
      <c r="VEZ4590" s="151"/>
      <c r="VFA4590" s="151"/>
      <c r="VFB4590" s="151"/>
      <c r="VFC4590" s="151"/>
      <c r="VFD4590" s="151"/>
      <c r="VFE4590" s="151"/>
      <c r="VFF4590" s="151"/>
      <c r="VFG4590" s="151"/>
      <c r="VFH4590" s="151"/>
      <c r="VFI4590" s="151"/>
      <c r="VFJ4590" s="151"/>
      <c r="VFK4590" s="151"/>
      <c r="VFL4590" s="151"/>
      <c r="VFM4590" s="151"/>
      <c r="VFN4590" s="151"/>
      <c r="VFO4590" s="151"/>
      <c r="VFP4590" s="151"/>
      <c r="VFQ4590" s="151"/>
      <c r="VFR4590" s="151"/>
      <c r="VFS4590" s="151"/>
      <c r="VFT4590" s="151"/>
      <c r="VFU4590" s="151"/>
      <c r="VFV4590" s="151"/>
      <c r="VFW4590" s="151"/>
      <c r="VFX4590" s="151"/>
      <c r="VFY4590" s="151"/>
      <c r="VFZ4590" s="151"/>
      <c r="VGA4590" s="151"/>
      <c r="VGB4590" s="151"/>
      <c r="VGC4590" s="151"/>
      <c r="VGD4590" s="151"/>
      <c r="VGE4590" s="151"/>
      <c r="VGF4590" s="151"/>
      <c r="VGG4590" s="151"/>
      <c r="VGH4590" s="151"/>
      <c r="VGI4590" s="151"/>
      <c r="VGJ4590" s="151"/>
      <c r="VGK4590" s="151"/>
      <c r="VGL4590" s="151"/>
      <c r="VGM4590" s="151"/>
      <c r="VGN4590" s="151"/>
      <c r="VGO4590" s="151"/>
      <c r="VGP4590" s="151"/>
      <c r="VGQ4590" s="151"/>
      <c r="VGR4590" s="151"/>
      <c r="VGS4590" s="151"/>
      <c r="VGT4590" s="151"/>
      <c r="VGU4590" s="151"/>
      <c r="VGV4590" s="151"/>
      <c r="VGW4590" s="151"/>
      <c r="VGX4590" s="151"/>
      <c r="VGY4590" s="151"/>
      <c r="VGZ4590" s="151"/>
      <c r="VHA4590" s="151"/>
      <c r="VHB4590" s="151"/>
      <c r="VHC4590" s="151"/>
      <c r="VHD4590" s="151"/>
      <c r="VHE4590" s="151"/>
      <c r="VHF4590" s="151"/>
      <c r="VHG4590" s="151"/>
      <c r="VHH4590" s="151"/>
      <c r="VHI4590" s="151"/>
      <c r="VHJ4590" s="151"/>
      <c r="VHK4590" s="151"/>
      <c r="VHL4590" s="151"/>
      <c r="VHM4590" s="151"/>
      <c r="VHN4590" s="151"/>
      <c r="VHO4590" s="151"/>
      <c r="VHP4590" s="151"/>
      <c r="VHQ4590" s="151"/>
      <c r="VHR4590" s="151"/>
      <c r="VHS4590" s="151"/>
      <c r="VHT4590" s="151"/>
      <c r="VHU4590" s="151"/>
      <c r="VHV4590" s="151"/>
      <c r="VHW4590" s="151"/>
      <c r="VHX4590" s="151"/>
      <c r="VHY4590" s="151"/>
      <c r="VHZ4590" s="151"/>
      <c r="VIA4590" s="151"/>
      <c r="VIB4590" s="151"/>
      <c r="VIC4590" s="151"/>
      <c r="VID4590" s="151"/>
      <c r="VIE4590" s="151"/>
      <c r="VIF4590" s="151"/>
      <c r="VIG4590" s="151"/>
      <c r="VIH4590" s="151"/>
      <c r="VII4590" s="151"/>
      <c r="VIJ4590" s="151"/>
      <c r="VIK4590" s="151"/>
      <c r="VIL4590" s="151"/>
      <c r="VIM4590" s="151"/>
      <c r="VIN4590" s="151"/>
      <c r="VIO4590" s="151"/>
      <c r="VIP4590" s="151"/>
      <c r="VIQ4590" s="151"/>
      <c r="VIR4590" s="151"/>
      <c r="VIS4590" s="151"/>
      <c r="VIT4590" s="151"/>
      <c r="VIU4590" s="151"/>
      <c r="VIV4590" s="151"/>
      <c r="VIW4590" s="151"/>
      <c r="VIX4590" s="151"/>
      <c r="VIY4590" s="151"/>
      <c r="VIZ4590" s="151"/>
      <c r="VJA4590" s="151"/>
      <c r="VJB4590" s="151"/>
      <c r="VJC4590" s="151"/>
      <c r="VJD4590" s="151"/>
      <c r="VJE4590" s="151"/>
      <c r="VJF4590" s="151"/>
      <c r="VJG4590" s="151"/>
      <c r="VJH4590" s="151"/>
      <c r="VJI4590" s="151"/>
      <c r="VJJ4590" s="151"/>
      <c r="VJK4590" s="151"/>
      <c r="VJL4590" s="151"/>
      <c r="VJM4590" s="151"/>
      <c r="VJN4590" s="151"/>
      <c r="VJO4590" s="151"/>
      <c r="VJP4590" s="151"/>
      <c r="VJQ4590" s="151"/>
      <c r="VJR4590" s="151"/>
      <c r="VJS4590" s="151"/>
      <c r="VJT4590" s="151"/>
      <c r="VJU4590" s="151"/>
      <c r="VJV4590" s="151"/>
      <c r="VJW4590" s="151"/>
      <c r="VJX4590" s="151"/>
      <c r="VJY4590" s="151"/>
      <c r="VJZ4590" s="151"/>
      <c r="VKA4590" s="151"/>
      <c r="VKB4590" s="151"/>
      <c r="VKC4590" s="151"/>
      <c r="VKD4590" s="151"/>
      <c r="VKE4590" s="151"/>
      <c r="VKF4590" s="151"/>
      <c r="VKG4590" s="151"/>
      <c r="VKH4590" s="151"/>
      <c r="VKI4590" s="151"/>
      <c r="VKJ4590" s="151"/>
      <c r="VKK4590" s="151"/>
      <c r="VKL4590" s="151"/>
      <c r="VKM4590" s="151"/>
      <c r="VKN4590" s="151"/>
      <c r="VKO4590" s="151"/>
      <c r="VKP4590" s="151"/>
      <c r="VKQ4590" s="151"/>
      <c r="VKR4590" s="151"/>
      <c r="VKS4590" s="151"/>
      <c r="VKT4590" s="151"/>
      <c r="VKU4590" s="151"/>
      <c r="VKV4590" s="151"/>
      <c r="VKW4590" s="151"/>
      <c r="VKX4590" s="151"/>
      <c r="VKY4590" s="151"/>
      <c r="VKZ4590" s="151"/>
      <c r="VLA4590" s="151"/>
      <c r="VLB4590" s="151"/>
      <c r="VLC4590" s="151"/>
      <c r="VLD4590" s="151"/>
      <c r="VLE4590" s="151"/>
      <c r="VLF4590" s="151"/>
      <c r="VLG4590" s="151"/>
      <c r="VLH4590" s="151"/>
      <c r="VLI4590" s="151"/>
      <c r="VLJ4590" s="151"/>
      <c r="VLK4590" s="151"/>
      <c r="VLL4590" s="151"/>
      <c r="VLM4590" s="151"/>
      <c r="VLN4590" s="151"/>
      <c r="VLO4590" s="151"/>
      <c r="VLP4590" s="151"/>
      <c r="VLQ4590" s="151"/>
      <c r="VLR4590" s="151"/>
      <c r="VLS4590" s="151"/>
      <c r="VLT4590" s="151"/>
      <c r="VLU4590" s="151"/>
      <c r="VLV4590" s="151"/>
      <c r="VLW4590" s="151"/>
      <c r="VLX4590" s="151"/>
      <c r="VLY4590" s="151"/>
      <c r="VLZ4590" s="151"/>
      <c r="VMA4590" s="151"/>
      <c r="VMB4590" s="151"/>
      <c r="VMC4590" s="151"/>
      <c r="VMD4590" s="151"/>
      <c r="VME4590" s="151"/>
      <c r="VMF4590" s="151"/>
      <c r="VMG4590" s="151"/>
      <c r="VMH4590" s="151"/>
      <c r="VMI4590" s="151"/>
      <c r="VMJ4590" s="151"/>
      <c r="VMK4590" s="151"/>
      <c r="VML4590" s="151"/>
      <c r="VMM4590" s="151"/>
      <c r="VMN4590" s="151"/>
      <c r="VMO4590" s="151"/>
      <c r="VMP4590" s="151"/>
      <c r="VMQ4590" s="151"/>
      <c r="VMR4590" s="151"/>
      <c r="VMS4590" s="151"/>
      <c r="VMT4590" s="151"/>
      <c r="VMU4590" s="151"/>
      <c r="VMV4590" s="151"/>
      <c r="VMW4590" s="151"/>
      <c r="VMX4590" s="151"/>
      <c r="VMY4590" s="151"/>
      <c r="VMZ4590" s="151"/>
      <c r="VNA4590" s="151"/>
      <c r="VNB4590" s="151"/>
      <c r="VNC4590" s="151"/>
      <c r="VND4590" s="151"/>
      <c r="VNE4590" s="151"/>
      <c r="VNF4590" s="151"/>
      <c r="VNG4590" s="151"/>
      <c r="VNH4590" s="151"/>
      <c r="VNI4590" s="151"/>
      <c r="VNJ4590" s="151"/>
      <c r="VNK4590" s="151"/>
      <c r="VNL4590" s="151"/>
      <c r="VNM4590" s="151"/>
      <c r="VNN4590" s="151"/>
      <c r="VNO4590" s="151"/>
      <c r="VNP4590" s="151"/>
      <c r="VNQ4590" s="151"/>
      <c r="VNR4590" s="151"/>
      <c r="VNS4590" s="151"/>
      <c r="VNT4590" s="151"/>
      <c r="VNU4590" s="151"/>
      <c r="VNV4590" s="151"/>
      <c r="VNW4590" s="151"/>
      <c r="VNX4590" s="151"/>
      <c r="VNY4590" s="151"/>
      <c r="VNZ4590" s="151"/>
      <c r="VOA4590" s="151"/>
      <c r="VOB4590" s="151"/>
      <c r="VOC4590" s="151"/>
      <c r="VOD4590" s="151"/>
      <c r="VOE4590" s="151"/>
      <c r="VOF4590" s="151"/>
      <c r="VOG4590" s="151"/>
      <c r="VOH4590" s="151"/>
      <c r="VOI4590" s="151"/>
      <c r="VOJ4590" s="151"/>
      <c r="VOK4590" s="151"/>
      <c r="VOL4590" s="151"/>
      <c r="VOM4590" s="151"/>
      <c r="VON4590" s="151"/>
      <c r="VOO4590" s="151"/>
      <c r="VOP4590" s="151"/>
      <c r="VOQ4590" s="151"/>
      <c r="VOR4590" s="151"/>
      <c r="VOS4590" s="151"/>
      <c r="VOT4590" s="151"/>
      <c r="VOU4590" s="151"/>
      <c r="VOV4590" s="151"/>
      <c r="VOW4590" s="151"/>
      <c r="VOX4590" s="151"/>
      <c r="VOY4590" s="151"/>
      <c r="VOZ4590" s="151"/>
      <c r="VPA4590" s="151"/>
      <c r="VPB4590" s="151"/>
      <c r="VPC4590" s="151"/>
      <c r="VPD4590" s="151"/>
      <c r="VPE4590" s="151"/>
      <c r="VPF4590" s="151"/>
      <c r="VPG4590" s="151"/>
      <c r="VPH4590" s="151"/>
      <c r="VPI4590" s="151"/>
      <c r="VPJ4590" s="151"/>
      <c r="VPK4590" s="151"/>
      <c r="VPL4590" s="151"/>
      <c r="VPM4590" s="151"/>
      <c r="VPN4590" s="151"/>
      <c r="VPO4590" s="151"/>
      <c r="VPP4590" s="151"/>
      <c r="VPQ4590" s="151"/>
      <c r="VPR4590" s="151"/>
      <c r="VPS4590" s="151"/>
      <c r="VPT4590" s="151"/>
      <c r="VPU4590" s="151"/>
      <c r="VPV4590" s="151"/>
      <c r="VPW4590" s="151"/>
      <c r="VPX4590" s="151"/>
      <c r="VPY4590" s="151"/>
      <c r="VPZ4590" s="151"/>
      <c r="VQA4590" s="151"/>
      <c r="VQB4590" s="151"/>
      <c r="VQC4590" s="151"/>
      <c r="VQD4590" s="151"/>
      <c r="VQE4590" s="151"/>
      <c r="VQF4590" s="151"/>
      <c r="VQG4590" s="151"/>
      <c r="VQH4590" s="151"/>
      <c r="VQI4590" s="151"/>
      <c r="VQJ4590" s="151"/>
      <c r="VQK4590" s="151"/>
      <c r="VQL4590" s="151"/>
      <c r="VQM4590" s="151"/>
      <c r="VQN4590" s="151"/>
      <c r="VQO4590" s="151"/>
      <c r="VQP4590" s="151"/>
      <c r="VQQ4590" s="151"/>
      <c r="VQR4590" s="151"/>
      <c r="VQS4590" s="151"/>
      <c r="VQT4590" s="151"/>
      <c r="VQU4590" s="151"/>
      <c r="VQV4590" s="151"/>
      <c r="VQW4590" s="151"/>
      <c r="VQX4590" s="151"/>
      <c r="VQY4590" s="151"/>
      <c r="VQZ4590" s="151"/>
      <c r="VRA4590" s="151"/>
      <c r="VRB4590" s="151"/>
      <c r="VRC4590" s="151"/>
      <c r="VRD4590" s="151"/>
      <c r="VRE4590" s="151"/>
      <c r="VRF4590" s="151"/>
      <c r="VRG4590" s="151"/>
      <c r="VRH4590" s="151"/>
      <c r="VRI4590" s="151"/>
      <c r="VRJ4590" s="151"/>
      <c r="VRK4590" s="151"/>
      <c r="VRL4590" s="151"/>
      <c r="VRM4590" s="151"/>
      <c r="VRN4590" s="151"/>
      <c r="VRO4590" s="151"/>
      <c r="VRP4590" s="151"/>
      <c r="VRQ4590" s="151"/>
      <c r="VRR4590" s="151"/>
      <c r="VRS4590" s="151"/>
      <c r="VRT4590" s="151"/>
      <c r="VRU4590" s="151"/>
      <c r="VRV4590" s="151"/>
      <c r="VRW4590" s="151"/>
      <c r="VRX4590" s="151"/>
      <c r="VRY4590" s="151"/>
      <c r="VRZ4590" s="151"/>
      <c r="VSA4590" s="151"/>
      <c r="VSB4590" s="151"/>
      <c r="VSC4590" s="151"/>
      <c r="VSD4590" s="151"/>
      <c r="VSE4590" s="151"/>
      <c r="VSF4590" s="151"/>
      <c r="VSG4590" s="151"/>
      <c r="VSH4590" s="151"/>
      <c r="VSI4590" s="151"/>
      <c r="VSJ4590" s="151"/>
      <c r="VSK4590" s="151"/>
      <c r="VSL4590" s="151"/>
      <c r="VSM4590" s="151"/>
      <c r="VSN4590" s="151"/>
      <c r="VSO4590" s="151"/>
      <c r="VSP4590" s="151"/>
      <c r="VSQ4590" s="151"/>
      <c r="VSR4590" s="151"/>
      <c r="VSS4590" s="151"/>
      <c r="VST4590" s="151"/>
      <c r="VSU4590" s="151"/>
      <c r="VSV4590" s="151"/>
      <c r="VSW4590" s="151"/>
      <c r="VSX4590" s="151"/>
      <c r="VSY4590" s="151"/>
      <c r="VSZ4590" s="151"/>
      <c r="VTA4590" s="151"/>
      <c r="VTB4590" s="151"/>
      <c r="VTC4590" s="151"/>
      <c r="VTD4590" s="151"/>
      <c r="VTE4590" s="151"/>
      <c r="VTF4590" s="151"/>
      <c r="VTG4590" s="151"/>
      <c r="VTH4590" s="151"/>
      <c r="VTI4590" s="151"/>
      <c r="VTJ4590" s="151"/>
      <c r="VTK4590" s="151"/>
      <c r="VTL4590" s="151"/>
      <c r="VTM4590" s="151"/>
      <c r="VTN4590" s="151"/>
      <c r="VTO4590" s="151"/>
      <c r="VTP4590" s="151"/>
      <c r="VTQ4590" s="151"/>
      <c r="VTR4590" s="151"/>
      <c r="VTS4590" s="151"/>
      <c r="VTT4590" s="151"/>
      <c r="VTU4590" s="151"/>
      <c r="VTV4590" s="151"/>
      <c r="VTW4590" s="151"/>
      <c r="VTX4590" s="151"/>
      <c r="VTY4590" s="151"/>
      <c r="VTZ4590" s="151"/>
      <c r="VUA4590" s="151"/>
      <c r="VUB4590" s="151"/>
      <c r="VUC4590" s="151"/>
      <c r="VUD4590" s="151"/>
      <c r="VUE4590" s="151"/>
      <c r="VUF4590" s="151"/>
      <c r="VUG4590" s="151"/>
      <c r="VUH4590" s="151"/>
      <c r="VUI4590" s="151"/>
      <c r="VUJ4590" s="151"/>
      <c r="VUK4590" s="151"/>
      <c r="VUL4590" s="151"/>
      <c r="VUM4590" s="151"/>
      <c r="VUN4590" s="151"/>
      <c r="VUO4590" s="151"/>
      <c r="VUP4590" s="151"/>
      <c r="VUQ4590" s="151"/>
      <c r="VUR4590" s="151"/>
      <c r="VUS4590" s="151"/>
      <c r="VUT4590" s="151"/>
      <c r="VUU4590" s="151"/>
      <c r="VUV4590" s="151"/>
      <c r="VUW4590" s="151"/>
      <c r="VUX4590" s="151"/>
      <c r="VUY4590" s="151"/>
      <c r="VUZ4590" s="151"/>
      <c r="VVA4590" s="151"/>
      <c r="VVB4590" s="151"/>
      <c r="VVC4590" s="151"/>
      <c r="VVD4590" s="151"/>
      <c r="VVE4590" s="151"/>
      <c r="VVF4590" s="151"/>
      <c r="VVG4590" s="151"/>
      <c r="VVH4590" s="151"/>
      <c r="VVI4590" s="151"/>
      <c r="VVJ4590" s="151"/>
      <c r="VVK4590" s="151"/>
      <c r="VVL4590" s="151"/>
      <c r="VVM4590" s="151"/>
      <c r="VVN4590" s="151"/>
      <c r="VVO4590" s="151"/>
      <c r="VVP4590" s="151"/>
      <c r="VVQ4590" s="151"/>
      <c r="VVR4590" s="151"/>
      <c r="VVS4590" s="151"/>
      <c r="VVT4590" s="151"/>
      <c r="VVU4590" s="151"/>
      <c r="VVV4590" s="151"/>
      <c r="VVW4590" s="151"/>
      <c r="VVX4590" s="151"/>
      <c r="VVY4590" s="151"/>
      <c r="VVZ4590" s="151"/>
      <c r="VWA4590" s="151"/>
      <c r="VWB4590" s="151"/>
      <c r="VWC4590" s="151"/>
      <c r="VWD4590" s="151"/>
      <c r="VWE4590" s="151"/>
      <c r="VWF4590" s="151"/>
      <c r="VWG4590" s="151"/>
      <c r="VWH4590" s="151"/>
      <c r="VWI4590" s="151"/>
      <c r="VWJ4590" s="151"/>
      <c r="VWK4590" s="151"/>
      <c r="VWL4590" s="151"/>
      <c r="VWM4590" s="151"/>
      <c r="VWN4590" s="151"/>
      <c r="VWO4590" s="151"/>
      <c r="VWP4590" s="151"/>
      <c r="VWQ4590" s="151"/>
      <c r="VWR4590" s="151"/>
      <c r="VWS4590" s="151"/>
      <c r="VWT4590" s="151"/>
      <c r="VWU4590" s="151"/>
      <c r="VWV4590" s="151"/>
      <c r="VWW4590" s="151"/>
      <c r="VWX4590" s="151"/>
      <c r="VWY4590" s="151"/>
      <c r="VWZ4590" s="151"/>
      <c r="VXA4590" s="151"/>
      <c r="VXB4590" s="151"/>
      <c r="VXC4590" s="151"/>
      <c r="VXD4590" s="151"/>
      <c r="VXE4590" s="151"/>
      <c r="VXF4590" s="151"/>
      <c r="VXG4590" s="151"/>
      <c r="VXH4590" s="151"/>
      <c r="VXI4590" s="151"/>
      <c r="VXJ4590" s="151"/>
      <c r="VXK4590" s="151"/>
      <c r="VXL4590" s="151"/>
      <c r="VXM4590" s="151"/>
      <c r="VXN4590" s="151"/>
      <c r="VXO4590" s="151"/>
      <c r="VXP4590" s="151"/>
      <c r="VXQ4590" s="151"/>
      <c r="VXR4590" s="151"/>
      <c r="VXS4590" s="151"/>
      <c r="VXT4590" s="151"/>
      <c r="VXU4590" s="151"/>
      <c r="VXV4590" s="151"/>
      <c r="VXW4590" s="151"/>
      <c r="VXX4590" s="151"/>
      <c r="VXY4590" s="151"/>
      <c r="VXZ4590" s="151"/>
      <c r="VYA4590" s="151"/>
      <c r="VYB4590" s="151"/>
      <c r="VYC4590" s="151"/>
      <c r="VYD4590" s="151"/>
      <c r="VYE4590" s="151"/>
      <c r="VYF4590" s="151"/>
      <c r="VYG4590" s="151"/>
      <c r="VYH4590" s="151"/>
      <c r="VYI4590" s="151"/>
      <c r="VYJ4590" s="151"/>
      <c r="VYK4590" s="151"/>
      <c r="VYL4590" s="151"/>
      <c r="VYM4590" s="151"/>
      <c r="VYN4590" s="151"/>
      <c r="VYO4590" s="151"/>
      <c r="VYP4590" s="151"/>
      <c r="VYQ4590" s="151"/>
      <c r="VYR4590" s="151"/>
      <c r="VYS4590" s="151"/>
      <c r="VYT4590" s="151"/>
      <c r="VYU4590" s="151"/>
      <c r="VYV4590" s="151"/>
      <c r="VYW4590" s="151"/>
      <c r="VYX4590" s="151"/>
      <c r="VYY4590" s="151"/>
      <c r="VYZ4590" s="151"/>
      <c r="VZA4590" s="151"/>
      <c r="VZB4590" s="151"/>
      <c r="VZC4590" s="151"/>
      <c r="VZD4590" s="151"/>
      <c r="VZE4590" s="151"/>
      <c r="VZF4590" s="151"/>
      <c r="VZG4590" s="151"/>
      <c r="VZH4590" s="151"/>
      <c r="VZI4590" s="151"/>
      <c r="VZJ4590" s="151"/>
      <c r="VZK4590" s="151"/>
      <c r="VZL4590" s="151"/>
      <c r="VZM4590" s="151"/>
      <c r="VZN4590" s="151"/>
      <c r="VZO4590" s="151"/>
      <c r="VZP4590" s="151"/>
      <c r="VZQ4590" s="151"/>
      <c r="VZR4590" s="151"/>
      <c r="VZS4590" s="151"/>
      <c r="VZT4590" s="151"/>
      <c r="VZU4590" s="151"/>
      <c r="VZV4590" s="151"/>
      <c r="VZW4590" s="151"/>
      <c r="VZX4590" s="151"/>
      <c r="VZY4590" s="151"/>
      <c r="VZZ4590" s="151"/>
      <c r="WAA4590" s="151"/>
      <c r="WAB4590" s="151"/>
      <c r="WAC4590" s="151"/>
      <c r="WAD4590" s="151"/>
      <c r="WAE4590" s="151"/>
      <c r="WAF4590" s="151"/>
      <c r="WAG4590" s="151"/>
      <c r="WAH4590" s="151"/>
      <c r="WAI4590" s="151"/>
      <c r="WAJ4590" s="151"/>
      <c r="WAK4590" s="151"/>
      <c r="WAL4590" s="151"/>
      <c r="WAM4590" s="151"/>
      <c r="WAN4590" s="151"/>
      <c r="WAO4590" s="151"/>
      <c r="WAP4590" s="151"/>
      <c r="WAQ4590" s="151"/>
      <c r="WAR4590" s="151"/>
      <c r="WAS4590" s="151"/>
      <c r="WAT4590" s="151"/>
      <c r="WAU4590" s="151"/>
      <c r="WAV4590" s="151"/>
      <c r="WAW4590" s="151"/>
      <c r="WAX4590" s="151"/>
      <c r="WAY4590" s="151"/>
      <c r="WAZ4590" s="151"/>
      <c r="WBA4590" s="151"/>
      <c r="WBB4590" s="151"/>
      <c r="WBC4590" s="151"/>
      <c r="WBD4590" s="151"/>
      <c r="WBE4590" s="151"/>
      <c r="WBF4590" s="151"/>
      <c r="WBG4590" s="151"/>
      <c r="WBH4590" s="151"/>
      <c r="WBI4590" s="151"/>
      <c r="WBJ4590" s="151"/>
      <c r="WBK4590" s="151"/>
      <c r="WBL4590" s="151"/>
      <c r="WBM4590" s="151"/>
      <c r="WBN4590" s="151"/>
      <c r="WBO4590" s="151"/>
      <c r="WBP4590" s="151"/>
      <c r="WBQ4590" s="151"/>
      <c r="WBR4590" s="151"/>
      <c r="WBS4590" s="151"/>
      <c r="WBT4590" s="151"/>
      <c r="WBU4590" s="151"/>
      <c r="WBV4590" s="151"/>
      <c r="WBW4590" s="151"/>
      <c r="WBX4590" s="151"/>
      <c r="WBY4590" s="151"/>
      <c r="WBZ4590" s="151"/>
      <c r="WCA4590" s="151"/>
      <c r="WCB4590" s="151"/>
      <c r="WCC4590" s="151"/>
      <c r="WCD4590" s="151"/>
      <c r="WCE4590" s="151"/>
      <c r="WCF4590" s="151"/>
      <c r="WCG4590" s="151"/>
      <c r="WCH4590" s="151"/>
      <c r="WCI4590" s="151"/>
      <c r="WCJ4590" s="151"/>
      <c r="WCK4590" s="151"/>
      <c r="WCL4590" s="151"/>
      <c r="WCM4590" s="151"/>
      <c r="WCN4590" s="151"/>
      <c r="WCO4590" s="151"/>
      <c r="WCP4590" s="151"/>
      <c r="WCQ4590" s="151"/>
      <c r="WCR4590" s="151"/>
      <c r="WCS4590" s="151"/>
      <c r="WCT4590" s="151"/>
      <c r="WCU4590" s="151"/>
      <c r="WCV4590" s="151"/>
      <c r="WCW4590" s="151"/>
      <c r="WCX4590" s="151"/>
      <c r="WCY4590" s="151"/>
      <c r="WCZ4590" s="151"/>
      <c r="WDA4590" s="151"/>
      <c r="WDB4590" s="151"/>
      <c r="WDC4590" s="151"/>
      <c r="WDD4590" s="151"/>
      <c r="WDE4590" s="151"/>
      <c r="WDF4590" s="151"/>
      <c r="WDG4590" s="151"/>
      <c r="WDH4590" s="151"/>
      <c r="WDI4590" s="151"/>
      <c r="WDJ4590" s="151"/>
      <c r="WDK4590" s="151"/>
      <c r="WDL4590" s="151"/>
      <c r="WDM4590" s="151"/>
      <c r="WDN4590" s="151"/>
      <c r="WDO4590" s="151"/>
      <c r="WDP4590" s="151"/>
      <c r="WDQ4590" s="151"/>
      <c r="WDR4590" s="151"/>
      <c r="WDS4590" s="151"/>
      <c r="WDT4590" s="151"/>
      <c r="WDU4590" s="151"/>
      <c r="WDV4590" s="151"/>
      <c r="WDW4590" s="151"/>
      <c r="WDX4590" s="151"/>
      <c r="WDY4590" s="151"/>
      <c r="WDZ4590" s="151"/>
      <c r="WEA4590" s="151"/>
      <c r="WEB4590" s="151"/>
      <c r="WEC4590" s="151"/>
      <c r="WED4590" s="151"/>
      <c r="WEE4590" s="151"/>
      <c r="WEF4590" s="151"/>
      <c r="WEG4590" s="151"/>
      <c r="WEH4590" s="151"/>
      <c r="WEI4590" s="151"/>
      <c r="WEJ4590" s="151"/>
      <c r="WEK4590" s="151"/>
      <c r="WEL4590" s="151"/>
      <c r="WEM4590" s="151"/>
      <c r="WEN4590" s="151"/>
      <c r="WEO4590" s="151"/>
      <c r="WEP4590" s="151"/>
      <c r="WEQ4590" s="151"/>
      <c r="WER4590" s="151"/>
      <c r="WES4590" s="151"/>
      <c r="WET4590" s="151"/>
      <c r="WEU4590" s="151"/>
      <c r="WEV4590" s="151"/>
      <c r="WEW4590" s="151"/>
      <c r="WEX4590" s="151"/>
      <c r="WEY4590" s="151"/>
      <c r="WEZ4590" s="151"/>
      <c r="WFA4590" s="151"/>
      <c r="WFB4590" s="151"/>
      <c r="WFC4590" s="151"/>
      <c r="WFD4590" s="151"/>
      <c r="WFE4590" s="151"/>
      <c r="WFF4590" s="151"/>
      <c r="WFG4590" s="151"/>
      <c r="WFH4590" s="151"/>
      <c r="WFI4590" s="151"/>
      <c r="WFJ4590" s="151"/>
      <c r="WFK4590" s="151"/>
      <c r="WFL4590" s="151"/>
      <c r="WFM4590" s="151"/>
      <c r="WFN4590" s="151"/>
      <c r="WFO4590" s="151"/>
      <c r="WFP4590" s="151"/>
      <c r="WFQ4590" s="151"/>
      <c r="WFR4590" s="151"/>
      <c r="WFS4590" s="151"/>
      <c r="WFT4590" s="151"/>
      <c r="WFU4590" s="151"/>
      <c r="WFV4590" s="151"/>
      <c r="WFW4590" s="151"/>
      <c r="WFX4590" s="151"/>
      <c r="WFY4590" s="151"/>
      <c r="WFZ4590" s="151"/>
      <c r="WGA4590" s="151"/>
      <c r="WGB4590" s="151"/>
      <c r="WGC4590" s="151"/>
      <c r="WGD4590" s="151"/>
      <c r="WGE4590" s="151"/>
      <c r="WGF4590" s="151"/>
      <c r="WGG4590" s="151"/>
      <c r="WGH4590" s="151"/>
      <c r="WGI4590" s="151"/>
      <c r="WGJ4590" s="151"/>
      <c r="WGK4590" s="151"/>
      <c r="WGL4590" s="151"/>
      <c r="WGM4590" s="151"/>
      <c r="WGN4590" s="151"/>
      <c r="WGO4590" s="151"/>
      <c r="WGP4590" s="151"/>
      <c r="WGQ4590" s="151"/>
      <c r="WGR4590" s="151"/>
      <c r="WGS4590" s="151"/>
      <c r="WGT4590" s="151"/>
      <c r="WGU4590" s="151"/>
      <c r="WGV4590" s="151"/>
      <c r="WGW4590" s="151"/>
      <c r="WGX4590" s="151"/>
      <c r="WGY4590" s="151"/>
      <c r="WGZ4590" s="151"/>
      <c r="WHA4590" s="151"/>
      <c r="WHB4590" s="151"/>
      <c r="WHC4590" s="151"/>
      <c r="WHD4590" s="151"/>
      <c r="WHE4590" s="151"/>
      <c r="WHF4590" s="151"/>
      <c r="WHG4590" s="151"/>
      <c r="WHH4590" s="151"/>
      <c r="WHI4590" s="151"/>
      <c r="WHJ4590" s="151"/>
      <c r="WHK4590" s="151"/>
      <c r="WHL4590" s="151"/>
      <c r="WHM4590" s="151"/>
      <c r="WHN4590" s="151"/>
      <c r="WHO4590" s="151"/>
      <c r="WHP4590" s="151"/>
      <c r="WHQ4590" s="151"/>
      <c r="WHR4590" s="151"/>
      <c r="WHS4590" s="151"/>
      <c r="WHT4590" s="151"/>
      <c r="WHU4590" s="151"/>
      <c r="WHV4590" s="151"/>
      <c r="WHW4590" s="151"/>
      <c r="WHX4590" s="151"/>
      <c r="WHY4590" s="151"/>
      <c r="WHZ4590" s="151"/>
      <c r="WIA4590" s="151"/>
      <c r="WIB4590" s="151"/>
      <c r="WIC4590" s="151"/>
      <c r="WID4590" s="151"/>
      <c r="WIE4590" s="151"/>
      <c r="WIF4590" s="151"/>
      <c r="WIG4590" s="151"/>
      <c r="WIH4590" s="151"/>
      <c r="WII4590" s="151"/>
      <c r="WIJ4590" s="151"/>
      <c r="WIK4590" s="151"/>
      <c r="WIL4590" s="151"/>
      <c r="WIM4590" s="151"/>
      <c r="WIN4590" s="151"/>
      <c r="WIO4590" s="151"/>
      <c r="WIP4590" s="151"/>
      <c r="WIQ4590" s="151"/>
      <c r="WIR4590" s="151"/>
      <c r="WIS4590" s="151"/>
      <c r="WIT4590" s="151"/>
      <c r="WIU4590" s="151"/>
      <c r="WIV4590" s="151"/>
      <c r="WIW4590" s="151"/>
      <c r="WIX4590" s="151"/>
      <c r="WIY4590" s="151"/>
      <c r="WIZ4590" s="151"/>
      <c r="WJA4590" s="151"/>
      <c r="WJB4590" s="151"/>
      <c r="WJC4590" s="151"/>
      <c r="WJD4590" s="151"/>
      <c r="WJE4590" s="151"/>
      <c r="WJF4590" s="151"/>
      <c r="WJG4590" s="151"/>
      <c r="WJH4590" s="151"/>
      <c r="WJI4590" s="151"/>
      <c r="WJJ4590" s="151"/>
      <c r="WJK4590" s="151"/>
      <c r="WJL4590" s="151"/>
      <c r="WJM4590" s="151"/>
      <c r="WJN4590" s="151"/>
      <c r="WJO4590" s="151"/>
      <c r="WJP4590" s="151"/>
      <c r="WJQ4590" s="151"/>
      <c r="WJR4590" s="151"/>
      <c r="WJS4590" s="151"/>
      <c r="WJT4590" s="151"/>
      <c r="WJU4590" s="151"/>
      <c r="WJV4590" s="151"/>
      <c r="WJW4590" s="151"/>
      <c r="WJX4590" s="151"/>
      <c r="WJY4590" s="151"/>
      <c r="WJZ4590" s="151"/>
      <c r="WKA4590" s="151"/>
      <c r="WKB4590" s="151"/>
      <c r="WKC4590" s="151"/>
      <c r="WKD4590" s="151"/>
      <c r="WKE4590" s="151"/>
      <c r="WKF4590" s="151"/>
      <c r="WKG4590" s="151"/>
      <c r="WKH4590" s="151"/>
      <c r="WKI4590" s="151"/>
      <c r="WKJ4590" s="151"/>
      <c r="WKK4590" s="151"/>
      <c r="WKL4590" s="151"/>
      <c r="WKM4590" s="151"/>
      <c r="WKN4590" s="151"/>
      <c r="WKO4590" s="151"/>
      <c r="WKP4590" s="151"/>
      <c r="WKQ4590" s="151"/>
      <c r="WKR4590" s="151"/>
      <c r="WKS4590" s="151"/>
      <c r="WKT4590" s="151"/>
      <c r="WKU4590" s="151"/>
      <c r="WKV4590" s="151"/>
      <c r="WKW4590" s="151"/>
      <c r="WKX4590" s="151"/>
      <c r="WKY4590" s="151"/>
      <c r="WKZ4590" s="151"/>
      <c r="WLA4590" s="151"/>
      <c r="WLB4590" s="151"/>
      <c r="WLC4590" s="151"/>
      <c r="WLD4590" s="151"/>
      <c r="WLE4590" s="151"/>
      <c r="WLF4590" s="151"/>
      <c r="WLG4590" s="151"/>
      <c r="WLH4590" s="151"/>
      <c r="WLI4590" s="151"/>
      <c r="WLJ4590" s="151"/>
      <c r="WLK4590" s="151"/>
      <c r="WLL4590" s="151"/>
      <c r="WLM4590" s="151"/>
      <c r="WLN4590" s="151"/>
      <c r="WLO4590" s="151"/>
      <c r="WLP4590" s="151"/>
      <c r="WLQ4590" s="151"/>
      <c r="WLR4590" s="151"/>
      <c r="WLS4590" s="151"/>
      <c r="WLT4590" s="151"/>
      <c r="WLU4590" s="151"/>
      <c r="WLV4590" s="151"/>
      <c r="WLW4590" s="151"/>
      <c r="WLX4590" s="151"/>
      <c r="WLY4590" s="151"/>
      <c r="WLZ4590" s="151"/>
      <c r="WMA4590" s="151"/>
      <c r="WMB4590" s="151"/>
      <c r="WMC4590" s="151"/>
      <c r="WMD4590" s="151"/>
      <c r="WME4590" s="151"/>
      <c r="WMF4590" s="151"/>
      <c r="WMG4590" s="151"/>
      <c r="WMH4590" s="151"/>
      <c r="WMI4590" s="151"/>
      <c r="WMJ4590" s="151"/>
      <c r="WMK4590" s="151"/>
      <c r="WML4590" s="151"/>
      <c r="WMM4590" s="151"/>
      <c r="WMN4590" s="151"/>
      <c r="WMO4590" s="151"/>
      <c r="WMP4590" s="151"/>
      <c r="WMQ4590" s="151"/>
      <c r="WMR4590" s="151"/>
      <c r="WMS4590" s="151"/>
      <c r="WMT4590" s="151"/>
      <c r="WMU4590" s="151"/>
      <c r="WMV4590" s="151"/>
      <c r="WMW4590" s="151"/>
      <c r="WMX4590" s="151"/>
      <c r="WMY4590" s="151"/>
      <c r="WMZ4590" s="151"/>
      <c r="WNA4590" s="151"/>
      <c r="WNB4590" s="151"/>
      <c r="WNC4590" s="151"/>
      <c r="WND4590" s="151"/>
      <c r="WNE4590" s="151"/>
      <c r="WNF4590" s="151"/>
      <c r="WNG4590" s="151"/>
      <c r="WNH4590" s="151"/>
      <c r="WNI4590" s="151"/>
      <c r="WNJ4590" s="151"/>
      <c r="WNK4590" s="151"/>
      <c r="WNL4590" s="151"/>
      <c r="WNM4590" s="151"/>
      <c r="WNN4590" s="151"/>
      <c r="WNO4590" s="151"/>
      <c r="WNP4590" s="151"/>
      <c r="WNQ4590" s="151"/>
      <c r="WNR4590" s="151"/>
      <c r="WNS4590" s="151"/>
      <c r="WNT4590" s="151"/>
      <c r="WNU4590" s="151"/>
      <c r="WNV4590" s="151"/>
      <c r="WNW4590" s="151"/>
      <c r="WNX4590" s="151"/>
      <c r="WNY4590" s="151"/>
      <c r="WNZ4590" s="151"/>
      <c r="WOA4590" s="151"/>
      <c r="WOB4590" s="151"/>
      <c r="WOC4590" s="151"/>
      <c r="WOD4590" s="151"/>
      <c r="WOE4590" s="151"/>
      <c r="WOF4590" s="151"/>
      <c r="WOG4590" s="151"/>
      <c r="WOH4590" s="151"/>
      <c r="WOI4590" s="151"/>
      <c r="WOJ4590" s="151"/>
      <c r="WOK4590" s="151"/>
      <c r="WOL4590" s="151"/>
      <c r="WOM4590" s="151"/>
      <c r="WON4590" s="151"/>
      <c r="WOO4590" s="151"/>
      <c r="WOP4590" s="151"/>
      <c r="WOQ4590" s="151"/>
      <c r="WOR4590" s="151"/>
      <c r="WOS4590" s="151"/>
      <c r="WOT4590" s="151"/>
      <c r="WOU4590" s="151"/>
      <c r="WOV4590" s="151"/>
      <c r="WOW4590" s="151"/>
      <c r="WOX4590" s="151"/>
      <c r="WOY4590" s="151"/>
      <c r="WOZ4590" s="151"/>
      <c r="WPA4590" s="151"/>
      <c r="WPB4590" s="151"/>
      <c r="WPC4590" s="151"/>
      <c r="WPD4590" s="151"/>
      <c r="WPE4590" s="151"/>
      <c r="WPF4590" s="151"/>
      <c r="WPG4590" s="151"/>
      <c r="WPH4590" s="151"/>
      <c r="WPI4590" s="151"/>
      <c r="WPJ4590" s="151"/>
      <c r="WPK4590" s="151"/>
      <c r="WPL4590" s="151"/>
      <c r="WPM4590" s="151"/>
      <c r="WPN4590" s="151"/>
      <c r="WPO4590" s="151"/>
      <c r="WPP4590" s="151"/>
      <c r="WPQ4590" s="151"/>
      <c r="WPR4590" s="151"/>
      <c r="WPS4590" s="151"/>
      <c r="WPT4590" s="151"/>
      <c r="WPU4590" s="151"/>
      <c r="WPV4590" s="151"/>
      <c r="WPW4590" s="151"/>
      <c r="WPX4590" s="151"/>
      <c r="WPY4590" s="151"/>
      <c r="WPZ4590" s="151"/>
      <c r="WQA4590" s="151"/>
      <c r="WQB4590" s="151"/>
      <c r="WQC4590" s="151"/>
      <c r="WQD4590" s="151"/>
      <c r="WQE4590" s="151"/>
      <c r="WQF4590" s="151"/>
      <c r="WQG4590" s="151"/>
      <c r="WQH4590" s="151"/>
      <c r="WQI4590" s="151"/>
      <c r="WQJ4590" s="151"/>
      <c r="WQK4590" s="151"/>
      <c r="WQL4590" s="151"/>
      <c r="WQM4590" s="151"/>
      <c r="WQN4590" s="151"/>
      <c r="WQO4590" s="151"/>
      <c r="WQP4590" s="151"/>
      <c r="WQQ4590" s="151"/>
      <c r="WQR4590" s="151"/>
      <c r="WQS4590" s="151"/>
      <c r="WQT4590" s="151"/>
      <c r="WQU4590" s="151"/>
      <c r="WQV4590" s="151"/>
      <c r="WQW4590" s="151"/>
      <c r="WQX4590" s="151"/>
      <c r="WQY4590" s="151"/>
      <c r="WQZ4590" s="151"/>
      <c r="WRA4590" s="151"/>
      <c r="WRB4590" s="151"/>
      <c r="WRC4590" s="151"/>
      <c r="WRD4590" s="151"/>
      <c r="WRE4590" s="151"/>
      <c r="WRF4590" s="151"/>
      <c r="WRG4590" s="151"/>
      <c r="WRH4590" s="151"/>
      <c r="WRI4590" s="151"/>
      <c r="WRJ4590" s="151"/>
      <c r="WRK4590" s="151"/>
      <c r="WRL4590" s="151"/>
      <c r="WRM4590" s="151"/>
      <c r="WRN4590" s="151"/>
      <c r="WRO4590" s="151"/>
      <c r="WRP4590" s="151"/>
      <c r="WRQ4590" s="151"/>
      <c r="WRR4590" s="151"/>
      <c r="WRS4590" s="151"/>
      <c r="WRT4590" s="151"/>
      <c r="WRU4590" s="151"/>
      <c r="WRV4590" s="151"/>
      <c r="WRW4590" s="151"/>
      <c r="WRX4590" s="151"/>
      <c r="WRY4590" s="151"/>
      <c r="WRZ4590" s="151"/>
      <c r="WSA4590" s="151"/>
      <c r="WSB4590" s="151"/>
      <c r="WSC4590" s="151"/>
      <c r="WSD4590" s="151"/>
      <c r="WSE4590" s="151"/>
      <c r="WSF4590" s="151"/>
      <c r="WSG4590" s="151"/>
      <c r="WSH4590" s="151"/>
      <c r="WSI4590" s="151"/>
      <c r="WSJ4590" s="151"/>
      <c r="WSK4590" s="151"/>
      <c r="WSL4590" s="151"/>
      <c r="WSM4590" s="151"/>
      <c r="WSN4590" s="151"/>
      <c r="WSO4590" s="151"/>
      <c r="WSP4590" s="151"/>
      <c r="WSQ4590" s="151"/>
      <c r="WSR4590" s="151"/>
      <c r="WSS4590" s="151"/>
      <c r="WST4590" s="151"/>
      <c r="WSU4590" s="151"/>
      <c r="WSV4590" s="151"/>
      <c r="WSW4590" s="151"/>
      <c r="WSX4590" s="151"/>
      <c r="WSY4590" s="151"/>
      <c r="WSZ4590" s="151"/>
      <c r="WTA4590" s="151"/>
      <c r="WTB4590" s="151"/>
      <c r="WTC4590" s="151"/>
      <c r="WTD4590" s="151"/>
      <c r="WTE4590" s="151"/>
      <c r="WTF4590" s="151"/>
      <c r="WTG4590" s="151"/>
      <c r="WTH4590" s="151"/>
      <c r="WTI4590" s="151"/>
      <c r="WTJ4590" s="151"/>
      <c r="WTK4590" s="151"/>
      <c r="WTL4590" s="151"/>
      <c r="WTM4590" s="151"/>
      <c r="WTN4590" s="151"/>
      <c r="WTO4590" s="151"/>
      <c r="WTP4590" s="151"/>
      <c r="WTQ4590" s="151"/>
      <c r="WTR4590" s="151"/>
      <c r="WTS4590" s="151"/>
      <c r="WTT4590" s="151"/>
      <c r="WTU4590" s="151"/>
      <c r="WTV4590" s="151"/>
      <c r="WTW4590" s="151"/>
      <c r="WTX4590" s="151"/>
      <c r="WTY4590" s="151"/>
      <c r="WTZ4590" s="151"/>
      <c r="WUA4590" s="151"/>
      <c r="WUB4590" s="151"/>
      <c r="WUC4590" s="151"/>
      <c r="WUD4590" s="151"/>
      <c r="WUE4590" s="151"/>
      <c r="WUF4590" s="151"/>
      <c r="WUG4590" s="151"/>
      <c r="WUH4590" s="151"/>
      <c r="WUI4590" s="151"/>
      <c r="WUJ4590" s="151"/>
      <c r="WUK4590" s="151"/>
      <c r="WUL4590" s="151"/>
      <c r="WUM4590" s="151"/>
      <c r="WUN4590" s="151"/>
      <c r="WUO4590" s="151"/>
      <c r="WUP4590" s="151"/>
      <c r="WUQ4590" s="151"/>
      <c r="WUR4590" s="151"/>
      <c r="WUS4590" s="151"/>
      <c r="WUT4590" s="151"/>
      <c r="WUU4590" s="151"/>
      <c r="WUV4590" s="151"/>
      <c r="WUW4590" s="151"/>
      <c r="WUX4590" s="151"/>
      <c r="WUY4590" s="151"/>
      <c r="WUZ4590" s="151"/>
      <c r="WVA4590" s="151"/>
      <c r="WVB4590" s="151"/>
      <c r="WVC4590" s="151"/>
      <c r="WVD4590" s="151"/>
      <c r="WVE4590" s="151"/>
      <c r="WVF4590" s="151"/>
      <c r="WVG4590" s="151"/>
      <c r="WVH4590" s="151"/>
      <c r="WVI4590" s="151"/>
      <c r="WVJ4590" s="151"/>
      <c r="WVK4590" s="151"/>
      <c r="WVL4590" s="151"/>
      <c r="WVM4590" s="151"/>
      <c r="WVN4590" s="151"/>
      <c r="WVO4590" s="151"/>
      <c r="WVP4590" s="151"/>
      <c r="WVQ4590" s="151"/>
      <c r="WVR4590" s="151"/>
      <c r="WVS4590" s="151"/>
      <c r="WVT4590" s="151"/>
      <c r="WVU4590" s="151"/>
      <c r="WVV4590" s="151"/>
      <c r="WVW4590" s="151"/>
      <c r="WVX4590" s="151"/>
      <c r="WVY4590" s="151"/>
      <c r="WVZ4590" s="151"/>
      <c r="WWA4590" s="151"/>
      <c r="WWB4590" s="151"/>
      <c r="WWC4590" s="151"/>
      <c r="WWD4590" s="151"/>
      <c r="WWE4590" s="151"/>
      <c r="WWF4590" s="151"/>
      <c r="WWG4590" s="151"/>
      <c r="WWH4590" s="151"/>
      <c r="WWI4590" s="151"/>
      <c r="WWJ4590" s="151"/>
      <c r="WWK4590" s="151"/>
      <c r="WWL4590" s="151"/>
      <c r="WWM4590" s="151"/>
      <c r="WWN4590" s="151"/>
      <c r="WWO4590" s="151"/>
      <c r="WWP4590" s="151"/>
      <c r="WWQ4590" s="151"/>
      <c r="WWR4590" s="151"/>
      <c r="WWS4590" s="151"/>
      <c r="WWT4590" s="151"/>
      <c r="WWU4590" s="151"/>
      <c r="WWV4590" s="151"/>
      <c r="WWW4590" s="151"/>
      <c r="WWX4590" s="151"/>
      <c r="WWY4590" s="151"/>
      <c r="WWZ4590" s="151"/>
      <c r="WXA4590" s="151"/>
      <c r="WXB4590" s="151"/>
      <c r="WXC4590" s="151"/>
      <c r="WXD4590" s="151"/>
      <c r="WXE4590" s="151"/>
      <c r="WXF4590" s="151"/>
      <c r="WXG4590" s="151"/>
      <c r="WXH4590" s="151"/>
      <c r="WXI4590" s="151"/>
      <c r="WXJ4590" s="151"/>
      <c r="WXK4590" s="151"/>
      <c r="WXL4590" s="151"/>
      <c r="WXM4590" s="151"/>
      <c r="WXN4590" s="151"/>
      <c r="WXO4590" s="151"/>
      <c r="WXP4590" s="151"/>
      <c r="WXQ4590" s="151"/>
      <c r="WXR4590" s="151"/>
      <c r="WXS4590" s="151"/>
      <c r="WXT4590" s="151"/>
      <c r="WXU4590" s="151"/>
      <c r="WXV4590" s="151"/>
      <c r="WXW4590" s="151"/>
      <c r="WXX4590" s="151"/>
      <c r="WXY4590" s="151"/>
    </row>
    <row r="4591" spans="1:16222" s="155" customFormat="1" hidden="1" outlineLevel="2">
      <c r="A4591" s="28"/>
      <c r="B4591" s="29" t="s">
        <v>46</v>
      </c>
      <c r="C4591" s="29" t="s">
        <v>2349</v>
      </c>
      <c r="D4591" s="29" t="s">
        <v>3591</v>
      </c>
      <c r="E4591" s="29"/>
      <c r="F4591" s="27"/>
      <c r="G4591" s="30" t="s">
        <v>378</v>
      </c>
      <c r="H4591" s="30"/>
      <c r="I4591" s="21" t="s">
        <v>43</v>
      </c>
      <c r="J4591" s="23">
        <v>3</v>
      </c>
      <c r="K4591" s="23">
        <v>3</v>
      </c>
      <c r="L4591" s="79" t="s">
        <v>4726</v>
      </c>
      <c r="M4591" s="57" t="s">
        <v>44</v>
      </c>
      <c r="N4591" s="21">
        <v>1</v>
      </c>
    </row>
    <row r="4592" spans="1:16222" s="155" customFormat="1" outlineLevel="1" collapsed="1">
      <c r="A4592" s="28" t="s">
        <v>3476</v>
      </c>
      <c r="B4592" s="30" t="s">
        <v>46</v>
      </c>
      <c r="C4592" s="29" t="s">
        <v>3646</v>
      </c>
      <c r="D4592" s="29" t="s">
        <v>3591</v>
      </c>
      <c r="E4592" s="29" t="s">
        <v>4492</v>
      </c>
      <c r="F4592" s="27" t="s">
        <v>4727</v>
      </c>
      <c r="G4592" s="6"/>
      <c r="H4592" s="6"/>
      <c r="I4592" s="148"/>
      <c r="J4592" s="38">
        <v>8</v>
      </c>
      <c r="K4592" s="38">
        <v>8</v>
      </c>
      <c r="L4592" s="34" t="str">
        <f>L4593&amp;" "&amp;N4593&amp;M4593&amp;""</f>
        <v>Отсыпка щебнем ОРУ-35кВ 180м³</v>
      </c>
      <c r="M4592" s="21"/>
      <c r="N4592" s="148"/>
      <c r="O4592" s="151"/>
      <c r="P4592" s="151"/>
      <c r="Q4592" s="151"/>
      <c r="R4592" s="151"/>
      <c r="S4592" s="151"/>
      <c r="T4592" s="151"/>
      <c r="U4592" s="151"/>
      <c r="V4592" s="151"/>
      <c r="W4592" s="151"/>
      <c r="X4592" s="151"/>
      <c r="Y4592" s="151"/>
      <c r="Z4592" s="151"/>
      <c r="AA4592" s="151"/>
      <c r="AB4592" s="151"/>
      <c r="AC4592" s="151"/>
      <c r="AD4592" s="151"/>
      <c r="AE4592" s="151"/>
      <c r="AF4592" s="151"/>
      <c r="AG4592" s="151"/>
      <c r="AH4592" s="151"/>
      <c r="AI4592" s="151"/>
      <c r="AJ4592" s="151"/>
      <c r="AK4592" s="151"/>
      <c r="AL4592" s="151"/>
      <c r="AM4592" s="151"/>
      <c r="AN4592" s="151"/>
      <c r="AO4592" s="151"/>
      <c r="AP4592" s="151"/>
      <c r="AQ4592" s="151"/>
      <c r="AR4592" s="151"/>
      <c r="AS4592" s="151"/>
      <c r="AT4592" s="151"/>
      <c r="AU4592" s="151"/>
      <c r="AV4592" s="151"/>
      <c r="AW4592" s="151"/>
      <c r="AX4592" s="151"/>
      <c r="AY4592" s="151"/>
      <c r="AZ4592" s="151"/>
      <c r="BA4592" s="151"/>
      <c r="BB4592" s="151"/>
      <c r="BC4592" s="151"/>
      <c r="BD4592" s="151"/>
      <c r="BE4592" s="151"/>
      <c r="BF4592" s="151"/>
      <c r="BG4592" s="151"/>
      <c r="BH4592" s="151"/>
      <c r="BI4592" s="151"/>
      <c r="BJ4592" s="151"/>
      <c r="BK4592" s="151"/>
      <c r="BL4592" s="151"/>
      <c r="BM4592" s="151"/>
      <c r="BN4592" s="151"/>
      <c r="BO4592" s="151"/>
      <c r="BP4592" s="151"/>
      <c r="BQ4592" s="151"/>
      <c r="BR4592" s="151"/>
      <c r="BS4592" s="151"/>
      <c r="BT4592" s="151"/>
      <c r="BU4592" s="151"/>
      <c r="BV4592" s="151"/>
      <c r="BW4592" s="151"/>
      <c r="BX4592" s="151"/>
      <c r="BY4592" s="151"/>
      <c r="BZ4592" s="151"/>
      <c r="CA4592" s="151"/>
      <c r="CB4592" s="151"/>
      <c r="CC4592" s="151"/>
      <c r="CD4592" s="151"/>
      <c r="CE4592" s="151"/>
      <c r="CF4592" s="151"/>
      <c r="CG4592" s="151"/>
      <c r="CH4592" s="151"/>
      <c r="CI4592" s="151"/>
      <c r="CJ4592" s="151"/>
      <c r="CK4592" s="151"/>
      <c r="CL4592" s="151"/>
      <c r="CM4592" s="151"/>
      <c r="CN4592" s="151"/>
      <c r="CO4592" s="151"/>
      <c r="CP4592" s="151"/>
      <c r="CQ4592" s="151"/>
      <c r="CR4592" s="151"/>
      <c r="CS4592" s="151"/>
      <c r="CT4592" s="151"/>
      <c r="CU4592" s="151"/>
      <c r="CV4592" s="151"/>
      <c r="CW4592" s="151"/>
      <c r="CX4592" s="151"/>
      <c r="CY4592" s="151"/>
      <c r="CZ4592" s="151"/>
      <c r="DA4592" s="151"/>
      <c r="DB4592" s="151"/>
      <c r="DC4592" s="151"/>
      <c r="DD4592" s="151"/>
      <c r="DE4592" s="151"/>
      <c r="DF4592" s="151"/>
      <c r="DG4592" s="151"/>
      <c r="DH4592" s="151"/>
      <c r="DI4592" s="151"/>
      <c r="DJ4592" s="151"/>
      <c r="DK4592" s="151"/>
      <c r="DL4592" s="151"/>
      <c r="DM4592" s="151"/>
      <c r="DN4592" s="151"/>
      <c r="DO4592" s="151"/>
      <c r="DP4592" s="151"/>
      <c r="DQ4592" s="151"/>
      <c r="DR4592" s="151"/>
      <c r="DS4592" s="151"/>
      <c r="DT4592" s="151"/>
      <c r="DU4592" s="151"/>
      <c r="DV4592" s="151"/>
      <c r="DW4592" s="151"/>
      <c r="DX4592" s="151"/>
      <c r="DY4592" s="151"/>
      <c r="DZ4592" s="151"/>
      <c r="EA4592" s="151"/>
      <c r="EB4592" s="151"/>
      <c r="EC4592" s="151"/>
      <c r="ED4592" s="151"/>
      <c r="EE4592" s="151"/>
      <c r="EF4592" s="151"/>
      <c r="EG4592" s="151"/>
      <c r="EH4592" s="151"/>
      <c r="EI4592" s="151"/>
      <c r="EJ4592" s="151"/>
      <c r="EK4592" s="151"/>
      <c r="EL4592" s="151"/>
      <c r="EM4592" s="151"/>
      <c r="EN4592" s="151"/>
      <c r="EO4592" s="151"/>
      <c r="EP4592" s="151"/>
      <c r="EQ4592" s="151"/>
      <c r="ER4592" s="151"/>
      <c r="ES4592" s="151"/>
      <c r="ET4592" s="151"/>
      <c r="EU4592" s="151"/>
      <c r="EV4592" s="151"/>
      <c r="EW4592" s="151"/>
      <c r="EX4592" s="151"/>
      <c r="EY4592" s="151"/>
      <c r="EZ4592" s="151"/>
      <c r="FA4592" s="151"/>
      <c r="FB4592" s="151"/>
      <c r="FC4592" s="151"/>
      <c r="FD4592" s="151"/>
      <c r="FE4592" s="151"/>
      <c r="FF4592" s="151"/>
      <c r="FG4592" s="151"/>
      <c r="FH4592" s="151"/>
      <c r="FI4592" s="151"/>
      <c r="FJ4592" s="151"/>
      <c r="FK4592" s="151"/>
      <c r="FL4592" s="151"/>
      <c r="FM4592" s="151"/>
      <c r="FN4592" s="151"/>
      <c r="FO4592" s="151"/>
      <c r="FP4592" s="151"/>
      <c r="FQ4592" s="151"/>
      <c r="FR4592" s="151"/>
      <c r="FS4592" s="151"/>
      <c r="FT4592" s="151"/>
      <c r="FU4592" s="151"/>
      <c r="FV4592" s="151"/>
      <c r="FW4592" s="151"/>
      <c r="FX4592" s="151"/>
      <c r="FY4592" s="151"/>
      <c r="FZ4592" s="151"/>
      <c r="GA4592" s="151"/>
      <c r="GB4592" s="151"/>
      <c r="GC4592" s="151"/>
      <c r="GD4592" s="151"/>
      <c r="GE4592" s="151"/>
      <c r="GF4592" s="151"/>
      <c r="GG4592" s="151"/>
      <c r="GH4592" s="151"/>
      <c r="GI4592" s="151"/>
      <c r="GJ4592" s="151"/>
      <c r="GK4592" s="151"/>
      <c r="GL4592" s="151"/>
      <c r="GM4592" s="151"/>
      <c r="GN4592" s="151"/>
      <c r="GO4592" s="151"/>
      <c r="GP4592" s="151"/>
      <c r="GQ4592" s="151"/>
      <c r="GR4592" s="151"/>
      <c r="GS4592" s="151"/>
      <c r="GT4592" s="151"/>
      <c r="GU4592" s="151"/>
      <c r="GV4592" s="151"/>
      <c r="GW4592" s="151"/>
      <c r="GX4592" s="151"/>
      <c r="GY4592" s="151"/>
      <c r="GZ4592" s="151"/>
      <c r="HA4592" s="151"/>
      <c r="HB4592" s="151"/>
      <c r="HC4592" s="151"/>
      <c r="HD4592" s="151"/>
      <c r="HE4592" s="151"/>
      <c r="HF4592" s="151"/>
      <c r="HG4592" s="151"/>
      <c r="HH4592" s="151"/>
      <c r="HI4592" s="151"/>
      <c r="HJ4592" s="151"/>
      <c r="HK4592" s="151"/>
      <c r="HL4592" s="151"/>
      <c r="HM4592" s="151"/>
      <c r="HN4592" s="151"/>
      <c r="HO4592" s="151"/>
      <c r="HP4592" s="151"/>
      <c r="HQ4592" s="151"/>
      <c r="HR4592" s="151"/>
      <c r="HS4592" s="151"/>
      <c r="HT4592" s="151"/>
      <c r="HU4592" s="151"/>
      <c r="HV4592" s="151"/>
      <c r="HW4592" s="151"/>
      <c r="HX4592" s="151"/>
      <c r="HY4592" s="151"/>
      <c r="HZ4592" s="151"/>
      <c r="IA4592" s="151"/>
      <c r="IB4592" s="151"/>
      <c r="IC4592" s="151"/>
      <c r="ID4592" s="151"/>
      <c r="IE4592" s="151"/>
      <c r="IF4592" s="151"/>
      <c r="IG4592" s="151"/>
      <c r="IH4592" s="151"/>
      <c r="II4592" s="151"/>
      <c r="IJ4592" s="151"/>
      <c r="IK4592" s="151"/>
      <c r="IL4592" s="151"/>
      <c r="IM4592" s="151"/>
      <c r="IN4592" s="151"/>
      <c r="IO4592" s="151"/>
      <c r="IP4592" s="151"/>
      <c r="IQ4592" s="151"/>
      <c r="IR4592" s="151"/>
      <c r="IS4592" s="151"/>
      <c r="IT4592" s="151"/>
      <c r="IU4592" s="151"/>
      <c r="IV4592" s="151"/>
      <c r="IW4592" s="151"/>
      <c r="IX4592" s="151"/>
      <c r="IY4592" s="151"/>
      <c r="IZ4592" s="151"/>
      <c r="JA4592" s="151"/>
      <c r="JB4592" s="151"/>
      <c r="JC4592" s="151"/>
      <c r="JD4592" s="151"/>
      <c r="JE4592" s="151"/>
      <c r="JF4592" s="151"/>
      <c r="JG4592" s="151"/>
      <c r="JH4592" s="151"/>
      <c r="JI4592" s="151"/>
      <c r="JJ4592" s="151"/>
      <c r="JK4592" s="151"/>
      <c r="JL4592" s="151"/>
      <c r="JM4592" s="151"/>
      <c r="JN4592" s="151"/>
      <c r="JO4592" s="151"/>
      <c r="JP4592" s="151"/>
      <c r="JQ4592" s="151"/>
      <c r="JR4592" s="151"/>
      <c r="JS4592" s="151"/>
      <c r="JT4592" s="151"/>
      <c r="JU4592" s="151"/>
      <c r="JV4592" s="151"/>
      <c r="JW4592" s="151"/>
      <c r="JX4592" s="151"/>
      <c r="JY4592" s="151"/>
      <c r="JZ4592" s="151"/>
      <c r="KA4592" s="151"/>
      <c r="KB4592" s="151"/>
      <c r="KC4592" s="151"/>
      <c r="KD4592" s="151"/>
      <c r="KE4592" s="151"/>
      <c r="KF4592" s="151"/>
      <c r="KG4592" s="151"/>
      <c r="KH4592" s="151"/>
      <c r="KI4592" s="151"/>
      <c r="KJ4592" s="151"/>
      <c r="KK4592" s="151"/>
      <c r="KL4592" s="151"/>
      <c r="KM4592" s="151"/>
      <c r="KN4592" s="151"/>
      <c r="KO4592" s="151"/>
      <c r="KP4592" s="151"/>
      <c r="KQ4592" s="151"/>
      <c r="KR4592" s="151"/>
      <c r="KS4592" s="151"/>
      <c r="KT4592" s="151"/>
      <c r="KU4592" s="151"/>
      <c r="KV4592" s="151"/>
      <c r="KW4592" s="151"/>
      <c r="KX4592" s="151"/>
      <c r="KY4592" s="151"/>
      <c r="KZ4592" s="151"/>
      <c r="LA4592" s="151"/>
      <c r="LB4592" s="151"/>
      <c r="LC4592" s="151"/>
      <c r="LD4592" s="151"/>
      <c r="LE4592" s="151"/>
      <c r="LF4592" s="151"/>
      <c r="LG4592" s="151"/>
      <c r="LH4592" s="151"/>
      <c r="LI4592" s="151"/>
      <c r="LJ4592" s="151"/>
      <c r="LK4592" s="151"/>
      <c r="LL4592" s="151"/>
      <c r="LM4592" s="151"/>
      <c r="LN4592" s="151"/>
      <c r="LO4592" s="151"/>
      <c r="LP4592" s="151"/>
      <c r="LQ4592" s="151"/>
      <c r="LR4592" s="151"/>
      <c r="LS4592" s="151"/>
      <c r="LT4592" s="151"/>
      <c r="LU4592" s="151"/>
      <c r="LV4592" s="151"/>
      <c r="LW4592" s="151"/>
      <c r="LX4592" s="151"/>
      <c r="LY4592" s="151"/>
      <c r="LZ4592" s="151"/>
      <c r="MA4592" s="151"/>
      <c r="MB4592" s="151"/>
      <c r="MC4592" s="151"/>
      <c r="MD4592" s="151"/>
      <c r="ME4592" s="151"/>
      <c r="MF4592" s="151"/>
      <c r="MG4592" s="151"/>
      <c r="MH4592" s="151"/>
      <c r="MI4592" s="151"/>
      <c r="MJ4592" s="151"/>
      <c r="MK4592" s="151"/>
      <c r="ML4592" s="151"/>
      <c r="MM4592" s="151"/>
      <c r="MN4592" s="151"/>
      <c r="MO4592" s="151"/>
      <c r="MP4592" s="151"/>
      <c r="MQ4592" s="151"/>
      <c r="MR4592" s="151"/>
      <c r="MS4592" s="151"/>
      <c r="MT4592" s="151"/>
      <c r="MU4592" s="151"/>
      <c r="MV4592" s="151"/>
      <c r="MW4592" s="151"/>
      <c r="MX4592" s="151"/>
      <c r="MY4592" s="151"/>
      <c r="MZ4592" s="151"/>
      <c r="NA4592" s="151"/>
      <c r="NB4592" s="151"/>
      <c r="NC4592" s="151"/>
      <c r="ND4592" s="151"/>
      <c r="NE4592" s="151"/>
      <c r="NF4592" s="151"/>
      <c r="NG4592" s="151"/>
      <c r="NH4592" s="151"/>
      <c r="NI4592" s="151"/>
      <c r="NJ4592" s="151"/>
      <c r="NK4592" s="151"/>
      <c r="NL4592" s="151"/>
      <c r="NM4592" s="151"/>
      <c r="NN4592" s="151"/>
      <c r="NO4592" s="151"/>
      <c r="NP4592" s="151"/>
      <c r="NQ4592" s="151"/>
      <c r="NR4592" s="151"/>
      <c r="NS4592" s="151"/>
      <c r="NT4592" s="151"/>
      <c r="NU4592" s="151"/>
      <c r="NV4592" s="151"/>
      <c r="NW4592" s="151"/>
      <c r="NX4592" s="151"/>
      <c r="NY4592" s="151"/>
      <c r="NZ4592" s="151"/>
      <c r="OA4592" s="151"/>
      <c r="OB4592" s="151"/>
      <c r="OC4592" s="151"/>
      <c r="OD4592" s="151"/>
      <c r="OE4592" s="151"/>
      <c r="OF4592" s="151"/>
      <c r="OG4592" s="151"/>
      <c r="OH4592" s="151"/>
      <c r="OI4592" s="151"/>
      <c r="OJ4592" s="151"/>
      <c r="OK4592" s="151"/>
      <c r="OL4592" s="151"/>
      <c r="OM4592" s="151"/>
      <c r="ON4592" s="151"/>
      <c r="OO4592" s="151"/>
      <c r="OP4592" s="151"/>
      <c r="OQ4592" s="151"/>
      <c r="OR4592" s="151"/>
      <c r="OS4592" s="151"/>
      <c r="OT4592" s="151"/>
      <c r="OU4592" s="151"/>
      <c r="OV4592" s="151"/>
      <c r="OW4592" s="151"/>
      <c r="OX4592" s="151"/>
      <c r="OY4592" s="151"/>
      <c r="OZ4592" s="151"/>
      <c r="PA4592" s="151"/>
      <c r="PB4592" s="151"/>
      <c r="PC4592" s="151"/>
      <c r="PD4592" s="151"/>
      <c r="PE4592" s="151"/>
      <c r="PF4592" s="151"/>
      <c r="PG4592" s="151"/>
      <c r="PH4592" s="151"/>
      <c r="PI4592" s="151"/>
      <c r="PJ4592" s="151"/>
      <c r="PK4592" s="151"/>
      <c r="PL4592" s="151"/>
      <c r="PM4592" s="151"/>
      <c r="PN4592" s="151"/>
      <c r="PO4592" s="151"/>
      <c r="PP4592" s="151"/>
      <c r="PQ4592" s="151"/>
      <c r="PR4592" s="151"/>
      <c r="PS4592" s="151"/>
      <c r="PT4592" s="151"/>
      <c r="PU4592" s="151"/>
      <c r="PV4592" s="151"/>
      <c r="PW4592" s="151"/>
      <c r="PX4592" s="151"/>
      <c r="PY4592" s="151"/>
      <c r="PZ4592" s="151"/>
      <c r="QA4592" s="151"/>
      <c r="QB4592" s="151"/>
      <c r="QC4592" s="151"/>
      <c r="QD4592" s="151"/>
      <c r="QE4592" s="151"/>
      <c r="QF4592" s="151"/>
      <c r="QG4592" s="151"/>
      <c r="QH4592" s="151"/>
      <c r="QI4592" s="151"/>
      <c r="QJ4592" s="151"/>
      <c r="QK4592" s="151"/>
      <c r="QL4592" s="151"/>
      <c r="QM4592" s="151"/>
      <c r="QN4592" s="151"/>
      <c r="QO4592" s="151"/>
      <c r="QP4592" s="151"/>
      <c r="QQ4592" s="151"/>
      <c r="QR4592" s="151"/>
      <c r="QS4592" s="151"/>
      <c r="QT4592" s="151"/>
      <c r="QU4592" s="151"/>
      <c r="QV4592" s="151"/>
      <c r="QW4592" s="151"/>
      <c r="QX4592" s="151"/>
      <c r="QY4592" s="151"/>
      <c r="QZ4592" s="151"/>
      <c r="RA4592" s="151"/>
      <c r="RB4592" s="151"/>
      <c r="RC4592" s="151"/>
      <c r="RD4592" s="151"/>
      <c r="RE4592" s="151"/>
      <c r="RF4592" s="151"/>
      <c r="RG4592" s="151"/>
      <c r="RH4592" s="151"/>
      <c r="RI4592" s="151"/>
      <c r="RJ4592" s="151"/>
      <c r="RK4592" s="151"/>
      <c r="RL4592" s="151"/>
      <c r="RM4592" s="151"/>
      <c r="RN4592" s="151"/>
      <c r="RO4592" s="151"/>
      <c r="RP4592" s="151"/>
      <c r="RQ4592" s="151"/>
      <c r="RR4592" s="151"/>
      <c r="RS4592" s="151"/>
      <c r="RT4592" s="151"/>
      <c r="RU4592" s="151"/>
      <c r="RV4592" s="151"/>
      <c r="RW4592" s="151"/>
      <c r="RX4592" s="151"/>
      <c r="RY4592" s="151"/>
      <c r="RZ4592" s="151"/>
      <c r="SA4592" s="151"/>
      <c r="SB4592" s="151"/>
      <c r="SC4592" s="151"/>
      <c r="SD4592" s="151"/>
      <c r="SE4592" s="151"/>
      <c r="SF4592" s="151"/>
      <c r="SG4592" s="151"/>
      <c r="SH4592" s="151"/>
      <c r="SI4592" s="151"/>
      <c r="SJ4592" s="151"/>
      <c r="SK4592" s="151"/>
      <c r="SL4592" s="151"/>
      <c r="SM4592" s="151"/>
      <c r="SN4592" s="151"/>
      <c r="SO4592" s="151"/>
      <c r="SP4592" s="151"/>
      <c r="SQ4592" s="151"/>
      <c r="SR4592" s="151"/>
      <c r="SS4592" s="151"/>
      <c r="ST4592" s="151"/>
      <c r="SU4592" s="151"/>
      <c r="SV4592" s="151"/>
      <c r="SW4592" s="151"/>
      <c r="SX4592" s="151"/>
      <c r="SY4592" s="151"/>
      <c r="SZ4592" s="151"/>
      <c r="TA4592" s="151"/>
      <c r="TB4592" s="151"/>
      <c r="TC4592" s="151"/>
      <c r="TD4592" s="151"/>
      <c r="TE4592" s="151"/>
      <c r="TF4592" s="151"/>
      <c r="TG4592" s="151"/>
      <c r="TH4592" s="151"/>
      <c r="TI4592" s="151"/>
      <c r="TJ4592" s="151"/>
      <c r="TK4592" s="151"/>
      <c r="TL4592" s="151"/>
      <c r="TM4592" s="151"/>
      <c r="TN4592" s="151"/>
      <c r="TO4592" s="151"/>
      <c r="TP4592" s="151"/>
      <c r="TQ4592" s="151"/>
      <c r="TR4592" s="151"/>
      <c r="TS4592" s="151"/>
      <c r="TT4592" s="151"/>
      <c r="TU4592" s="151"/>
      <c r="TV4592" s="151"/>
      <c r="TW4592" s="151"/>
      <c r="TX4592" s="151"/>
      <c r="TY4592" s="151"/>
      <c r="TZ4592" s="151"/>
      <c r="UA4592" s="151"/>
      <c r="UB4592" s="151"/>
      <c r="UC4592" s="151"/>
      <c r="UD4592" s="151"/>
      <c r="UE4592" s="151"/>
      <c r="UF4592" s="151"/>
      <c r="UG4592" s="151"/>
      <c r="UH4592" s="151"/>
      <c r="UI4592" s="151"/>
      <c r="UJ4592" s="151"/>
      <c r="UK4592" s="151"/>
      <c r="UL4592" s="151"/>
      <c r="UM4592" s="151"/>
      <c r="UN4592" s="151"/>
      <c r="UO4592" s="151"/>
      <c r="UP4592" s="151"/>
      <c r="UQ4592" s="151"/>
      <c r="UR4592" s="151"/>
      <c r="US4592" s="151"/>
      <c r="UT4592" s="151"/>
      <c r="UU4592" s="151"/>
      <c r="UV4592" s="151"/>
      <c r="UW4592" s="151"/>
      <c r="UX4592" s="151"/>
      <c r="UY4592" s="151"/>
      <c r="UZ4592" s="151"/>
      <c r="VA4592" s="151"/>
      <c r="VB4592" s="151"/>
      <c r="VC4592" s="151"/>
      <c r="VD4592" s="151"/>
      <c r="VE4592" s="151"/>
      <c r="VF4592" s="151"/>
      <c r="VG4592" s="151"/>
      <c r="VH4592" s="151"/>
      <c r="VI4592" s="151"/>
      <c r="VJ4592" s="151"/>
      <c r="VK4592" s="151"/>
      <c r="VL4592" s="151"/>
      <c r="VM4592" s="151"/>
      <c r="VN4592" s="151"/>
      <c r="VO4592" s="151"/>
      <c r="VP4592" s="151"/>
      <c r="VQ4592" s="151"/>
      <c r="VR4592" s="151"/>
      <c r="VS4592" s="151"/>
      <c r="VT4592" s="151"/>
      <c r="VU4592" s="151"/>
      <c r="VV4592" s="151"/>
      <c r="VW4592" s="151"/>
      <c r="VX4592" s="151"/>
      <c r="VY4592" s="151"/>
      <c r="VZ4592" s="151"/>
      <c r="WA4592" s="151"/>
      <c r="WB4592" s="151"/>
      <c r="WC4592" s="151"/>
      <c r="WD4592" s="151"/>
      <c r="WE4592" s="151"/>
      <c r="WF4592" s="151"/>
      <c r="WG4592" s="151"/>
      <c r="WH4592" s="151"/>
      <c r="WI4592" s="151"/>
      <c r="WJ4592" s="151"/>
      <c r="WK4592" s="151"/>
      <c r="WL4592" s="151"/>
      <c r="WM4592" s="151"/>
      <c r="WN4592" s="151"/>
      <c r="WO4592" s="151"/>
      <c r="WP4592" s="151"/>
      <c r="WQ4592" s="151"/>
      <c r="WR4592" s="151"/>
      <c r="WS4592" s="151"/>
      <c r="WT4592" s="151"/>
      <c r="WU4592" s="151"/>
      <c r="WV4592" s="151"/>
      <c r="WW4592" s="151"/>
      <c r="WX4592" s="151"/>
      <c r="WY4592" s="151"/>
      <c r="WZ4592" s="151"/>
      <c r="XA4592" s="151"/>
      <c r="XB4592" s="151"/>
      <c r="XC4592" s="151"/>
      <c r="XD4592" s="151"/>
      <c r="XE4592" s="151"/>
      <c r="XF4592" s="151"/>
      <c r="XG4592" s="151"/>
      <c r="XH4592" s="151"/>
      <c r="XI4592" s="151"/>
      <c r="XJ4592" s="151"/>
      <c r="XK4592" s="151"/>
      <c r="XL4592" s="151"/>
      <c r="XM4592" s="151"/>
      <c r="XN4592" s="151"/>
      <c r="XO4592" s="151"/>
      <c r="XP4592" s="151"/>
      <c r="XQ4592" s="151"/>
      <c r="XR4592" s="151"/>
      <c r="XS4592" s="151"/>
      <c r="XT4592" s="151"/>
      <c r="XU4592" s="151"/>
      <c r="XV4592" s="151"/>
      <c r="XW4592" s="151"/>
      <c r="XX4592" s="151"/>
      <c r="XY4592" s="151"/>
      <c r="XZ4592" s="151"/>
      <c r="YA4592" s="151"/>
      <c r="YB4592" s="151"/>
      <c r="YC4592" s="151"/>
      <c r="YD4592" s="151"/>
      <c r="YE4592" s="151"/>
      <c r="YF4592" s="151"/>
      <c r="YG4592" s="151"/>
      <c r="YH4592" s="151"/>
      <c r="YI4592" s="151"/>
      <c r="YJ4592" s="151"/>
      <c r="YK4592" s="151"/>
      <c r="YL4592" s="151"/>
      <c r="YM4592" s="151"/>
      <c r="YN4592" s="151"/>
      <c r="YO4592" s="151"/>
      <c r="YP4592" s="151"/>
      <c r="YQ4592" s="151"/>
      <c r="YR4592" s="151"/>
      <c r="YS4592" s="151"/>
      <c r="YT4592" s="151"/>
      <c r="YU4592" s="151"/>
      <c r="YV4592" s="151"/>
      <c r="YW4592" s="151"/>
      <c r="YX4592" s="151"/>
      <c r="YY4592" s="151"/>
      <c r="YZ4592" s="151"/>
      <c r="ZA4592" s="151"/>
      <c r="ZB4592" s="151"/>
      <c r="ZC4592" s="151"/>
      <c r="ZD4592" s="151"/>
      <c r="ZE4592" s="151"/>
      <c r="ZF4592" s="151"/>
      <c r="ZG4592" s="151"/>
      <c r="ZH4592" s="151"/>
      <c r="ZI4592" s="151"/>
      <c r="ZJ4592" s="151"/>
      <c r="ZK4592" s="151"/>
      <c r="ZL4592" s="151"/>
      <c r="ZM4592" s="151"/>
      <c r="ZN4592" s="151"/>
      <c r="ZO4592" s="151"/>
      <c r="ZP4592" s="151"/>
      <c r="ZQ4592" s="151"/>
      <c r="ZR4592" s="151"/>
      <c r="ZS4592" s="151"/>
      <c r="ZT4592" s="151"/>
      <c r="ZU4592" s="151"/>
      <c r="ZV4592" s="151"/>
      <c r="ZW4592" s="151"/>
      <c r="ZX4592" s="151"/>
      <c r="ZY4592" s="151"/>
      <c r="ZZ4592" s="151"/>
      <c r="AAA4592" s="151"/>
      <c r="AAB4592" s="151"/>
      <c r="AAC4592" s="151"/>
      <c r="AAD4592" s="151"/>
      <c r="AAE4592" s="151"/>
      <c r="AAF4592" s="151"/>
      <c r="AAG4592" s="151"/>
      <c r="AAH4592" s="151"/>
      <c r="AAI4592" s="151"/>
      <c r="AAJ4592" s="151"/>
      <c r="AAK4592" s="151"/>
      <c r="AAL4592" s="151"/>
      <c r="AAM4592" s="151"/>
      <c r="AAN4592" s="151"/>
      <c r="AAO4592" s="151"/>
      <c r="AAP4592" s="151"/>
      <c r="AAQ4592" s="151"/>
      <c r="AAR4592" s="151"/>
      <c r="AAS4592" s="151"/>
      <c r="AAT4592" s="151"/>
      <c r="AAU4592" s="151"/>
      <c r="AAV4592" s="151"/>
      <c r="AAW4592" s="151"/>
      <c r="AAX4592" s="151"/>
      <c r="AAY4592" s="151"/>
      <c r="AAZ4592" s="151"/>
      <c r="ABA4592" s="151"/>
      <c r="ABB4592" s="151"/>
      <c r="ABC4592" s="151"/>
      <c r="ABD4592" s="151"/>
      <c r="ABE4592" s="151"/>
      <c r="ABF4592" s="151"/>
      <c r="ABG4592" s="151"/>
      <c r="ABH4592" s="151"/>
      <c r="ABI4592" s="151"/>
      <c r="ABJ4592" s="151"/>
      <c r="ABK4592" s="151"/>
      <c r="ABL4592" s="151"/>
      <c r="ABM4592" s="151"/>
      <c r="ABN4592" s="151"/>
      <c r="ABO4592" s="151"/>
      <c r="ABP4592" s="151"/>
      <c r="ABQ4592" s="151"/>
      <c r="ABR4592" s="151"/>
      <c r="ABS4592" s="151"/>
      <c r="ABT4592" s="151"/>
      <c r="ABU4592" s="151"/>
      <c r="ABV4592" s="151"/>
      <c r="ABW4592" s="151"/>
      <c r="ABX4592" s="151"/>
      <c r="ABY4592" s="151"/>
      <c r="ABZ4592" s="151"/>
      <c r="ACA4592" s="151"/>
      <c r="ACB4592" s="151"/>
      <c r="ACC4592" s="151"/>
      <c r="ACD4592" s="151"/>
      <c r="ACE4592" s="151"/>
      <c r="ACF4592" s="151"/>
      <c r="ACG4592" s="151"/>
      <c r="ACH4592" s="151"/>
      <c r="ACI4592" s="151"/>
      <c r="ACJ4592" s="151"/>
      <c r="ACK4592" s="151"/>
      <c r="ACL4592" s="151"/>
      <c r="ACM4592" s="151"/>
      <c r="ACN4592" s="151"/>
      <c r="ACO4592" s="151"/>
      <c r="ACP4592" s="151"/>
      <c r="ACQ4592" s="151"/>
      <c r="ACR4592" s="151"/>
      <c r="ACS4592" s="151"/>
      <c r="ACT4592" s="151"/>
      <c r="ACU4592" s="151"/>
      <c r="ACV4592" s="151"/>
      <c r="ACW4592" s="151"/>
      <c r="ACX4592" s="151"/>
      <c r="ACY4592" s="151"/>
      <c r="ACZ4592" s="151"/>
      <c r="ADA4592" s="151"/>
      <c r="ADB4592" s="151"/>
      <c r="ADC4592" s="151"/>
      <c r="ADD4592" s="151"/>
      <c r="ADE4592" s="151"/>
      <c r="ADF4592" s="151"/>
      <c r="ADG4592" s="151"/>
      <c r="ADH4592" s="151"/>
      <c r="ADI4592" s="151"/>
      <c r="ADJ4592" s="151"/>
      <c r="ADK4592" s="151"/>
      <c r="ADL4592" s="151"/>
      <c r="ADM4592" s="151"/>
      <c r="ADN4592" s="151"/>
      <c r="ADO4592" s="151"/>
      <c r="ADP4592" s="151"/>
      <c r="ADQ4592" s="151"/>
      <c r="ADR4592" s="151"/>
      <c r="ADS4592" s="151"/>
      <c r="ADT4592" s="151"/>
      <c r="ADU4592" s="151"/>
      <c r="ADV4592" s="151"/>
      <c r="ADW4592" s="151"/>
      <c r="ADX4592" s="151"/>
      <c r="ADY4592" s="151"/>
      <c r="ADZ4592" s="151"/>
      <c r="AEA4592" s="151"/>
      <c r="AEB4592" s="151"/>
      <c r="AEC4592" s="151"/>
      <c r="AED4592" s="151"/>
      <c r="AEE4592" s="151"/>
      <c r="AEF4592" s="151"/>
      <c r="AEG4592" s="151"/>
      <c r="AEH4592" s="151"/>
      <c r="AEI4592" s="151"/>
      <c r="AEJ4592" s="151"/>
      <c r="AEK4592" s="151"/>
      <c r="AEL4592" s="151"/>
      <c r="AEM4592" s="151"/>
      <c r="AEN4592" s="151"/>
      <c r="AEO4592" s="151"/>
      <c r="AEP4592" s="151"/>
      <c r="AEQ4592" s="151"/>
      <c r="AER4592" s="151"/>
      <c r="AES4592" s="151"/>
      <c r="AET4592" s="151"/>
      <c r="AEU4592" s="151"/>
      <c r="AEV4592" s="151"/>
      <c r="AEW4592" s="151"/>
      <c r="AEX4592" s="151"/>
      <c r="AEY4592" s="151"/>
      <c r="AEZ4592" s="151"/>
      <c r="AFA4592" s="151"/>
      <c r="AFB4592" s="151"/>
      <c r="AFC4592" s="151"/>
      <c r="AFD4592" s="151"/>
      <c r="AFE4592" s="151"/>
      <c r="AFF4592" s="151"/>
      <c r="AFG4592" s="151"/>
      <c r="AFH4592" s="151"/>
      <c r="AFI4592" s="151"/>
      <c r="AFJ4592" s="151"/>
      <c r="AFK4592" s="151"/>
      <c r="AFL4592" s="151"/>
      <c r="AFM4592" s="151"/>
      <c r="AFN4592" s="151"/>
      <c r="AFO4592" s="151"/>
      <c r="AFP4592" s="151"/>
      <c r="AFQ4592" s="151"/>
      <c r="AFR4592" s="151"/>
      <c r="AFS4592" s="151"/>
      <c r="AFT4592" s="151"/>
      <c r="AFU4592" s="151"/>
      <c r="AFV4592" s="151"/>
      <c r="AFW4592" s="151"/>
      <c r="AFX4592" s="151"/>
      <c r="AFY4592" s="151"/>
      <c r="AFZ4592" s="151"/>
      <c r="AGA4592" s="151"/>
      <c r="AGB4592" s="151"/>
      <c r="AGC4592" s="151"/>
      <c r="AGD4592" s="151"/>
      <c r="AGE4592" s="151"/>
      <c r="AGF4592" s="151"/>
      <c r="AGG4592" s="151"/>
      <c r="AGH4592" s="151"/>
      <c r="AGI4592" s="151"/>
      <c r="AGJ4592" s="151"/>
      <c r="AGK4592" s="151"/>
      <c r="AGL4592" s="151"/>
      <c r="AGM4592" s="151"/>
      <c r="AGN4592" s="151"/>
      <c r="AGO4592" s="151"/>
      <c r="AGP4592" s="151"/>
      <c r="AGQ4592" s="151"/>
      <c r="AGR4592" s="151"/>
      <c r="AGS4592" s="151"/>
      <c r="AGT4592" s="151"/>
      <c r="AGU4592" s="151"/>
      <c r="AGV4592" s="151"/>
      <c r="AGW4592" s="151"/>
      <c r="AGX4592" s="151"/>
      <c r="AGY4592" s="151"/>
      <c r="AGZ4592" s="151"/>
      <c r="AHA4592" s="151"/>
      <c r="AHB4592" s="151"/>
      <c r="AHC4592" s="151"/>
      <c r="AHD4592" s="151"/>
      <c r="AHE4592" s="151"/>
      <c r="AHF4592" s="151"/>
      <c r="AHG4592" s="151"/>
      <c r="AHH4592" s="151"/>
      <c r="AHI4592" s="151"/>
      <c r="AHJ4592" s="151"/>
      <c r="AHK4592" s="151"/>
      <c r="AHL4592" s="151"/>
      <c r="AHM4592" s="151"/>
      <c r="AHN4592" s="151"/>
      <c r="AHO4592" s="151"/>
      <c r="AHP4592" s="151"/>
      <c r="AHQ4592" s="151"/>
      <c r="AHR4592" s="151"/>
      <c r="AHS4592" s="151"/>
      <c r="AHT4592" s="151"/>
      <c r="AHU4592" s="151"/>
      <c r="AHV4592" s="151"/>
      <c r="AHW4592" s="151"/>
      <c r="AHX4592" s="151"/>
      <c r="AHY4592" s="151"/>
      <c r="AHZ4592" s="151"/>
      <c r="AIA4592" s="151"/>
      <c r="AIB4592" s="151"/>
      <c r="AIC4592" s="151"/>
      <c r="AID4592" s="151"/>
      <c r="AIE4592" s="151"/>
      <c r="AIF4592" s="151"/>
      <c r="AIG4592" s="151"/>
      <c r="AIH4592" s="151"/>
      <c r="AII4592" s="151"/>
      <c r="AIJ4592" s="151"/>
      <c r="AIK4592" s="151"/>
      <c r="AIL4592" s="151"/>
      <c r="AIM4592" s="151"/>
      <c r="AIN4592" s="151"/>
      <c r="AIO4592" s="151"/>
      <c r="AIP4592" s="151"/>
      <c r="AIQ4592" s="151"/>
      <c r="AIR4592" s="151"/>
      <c r="AIS4592" s="151"/>
      <c r="AIT4592" s="151"/>
      <c r="AIU4592" s="151"/>
      <c r="AIV4592" s="151"/>
      <c r="AIW4592" s="151"/>
      <c r="AIX4592" s="151"/>
      <c r="AIY4592" s="151"/>
      <c r="AIZ4592" s="151"/>
      <c r="AJA4592" s="151"/>
      <c r="AJB4592" s="151"/>
      <c r="AJC4592" s="151"/>
      <c r="AJD4592" s="151"/>
      <c r="AJE4592" s="151"/>
      <c r="AJF4592" s="151"/>
      <c r="AJG4592" s="151"/>
      <c r="AJH4592" s="151"/>
      <c r="AJI4592" s="151"/>
      <c r="AJJ4592" s="151"/>
      <c r="AJK4592" s="151"/>
      <c r="AJL4592" s="151"/>
      <c r="AJM4592" s="151"/>
      <c r="AJN4592" s="151"/>
      <c r="AJO4592" s="151"/>
      <c r="AJP4592" s="151"/>
      <c r="AJQ4592" s="151"/>
      <c r="AJR4592" s="151"/>
      <c r="AJS4592" s="151"/>
      <c r="AJT4592" s="151"/>
      <c r="AJU4592" s="151"/>
      <c r="AJV4592" s="151"/>
      <c r="AJW4592" s="151"/>
      <c r="AJX4592" s="151"/>
      <c r="AJY4592" s="151"/>
      <c r="AJZ4592" s="151"/>
      <c r="AKA4592" s="151"/>
      <c r="AKB4592" s="151"/>
      <c r="AKC4592" s="151"/>
      <c r="AKD4592" s="151"/>
      <c r="AKE4592" s="151"/>
      <c r="AKF4592" s="151"/>
      <c r="AKG4592" s="151"/>
      <c r="AKH4592" s="151"/>
      <c r="AKI4592" s="151"/>
      <c r="AKJ4592" s="151"/>
      <c r="AKK4592" s="151"/>
      <c r="AKL4592" s="151"/>
      <c r="AKM4592" s="151"/>
      <c r="AKN4592" s="151"/>
      <c r="AKO4592" s="151"/>
      <c r="AKP4592" s="151"/>
      <c r="AKQ4592" s="151"/>
      <c r="AKR4592" s="151"/>
      <c r="AKS4592" s="151"/>
      <c r="AKT4592" s="151"/>
      <c r="AKU4592" s="151"/>
      <c r="AKV4592" s="151"/>
      <c r="AKW4592" s="151"/>
      <c r="AKX4592" s="151"/>
      <c r="AKY4592" s="151"/>
      <c r="AKZ4592" s="151"/>
      <c r="ALA4592" s="151"/>
      <c r="ALB4592" s="151"/>
      <c r="ALC4592" s="151"/>
      <c r="ALD4592" s="151"/>
      <c r="ALE4592" s="151"/>
      <c r="ALF4592" s="151"/>
      <c r="ALG4592" s="151"/>
      <c r="ALH4592" s="151"/>
      <c r="ALI4592" s="151"/>
      <c r="ALJ4592" s="151"/>
      <c r="ALK4592" s="151"/>
      <c r="ALL4592" s="151"/>
      <c r="ALM4592" s="151"/>
      <c r="ALN4592" s="151"/>
      <c r="ALO4592" s="151"/>
      <c r="ALP4592" s="151"/>
      <c r="ALQ4592" s="151"/>
      <c r="ALR4592" s="151"/>
      <c r="ALS4592" s="151"/>
      <c r="ALT4592" s="151"/>
      <c r="ALU4592" s="151"/>
      <c r="ALV4592" s="151"/>
      <c r="ALW4592" s="151"/>
      <c r="ALX4592" s="151"/>
      <c r="ALY4592" s="151"/>
      <c r="ALZ4592" s="151"/>
      <c r="AMA4592" s="151"/>
      <c r="AMB4592" s="151"/>
      <c r="AMC4592" s="151"/>
      <c r="AMD4592" s="151"/>
      <c r="AME4592" s="151"/>
      <c r="AMF4592" s="151"/>
      <c r="AMG4592" s="151"/>
      <c r="AMH4592" s="151"/>
      <c r="AMI4592" s="151"/>
      <c r="AMJ4592" s="151"/>
      <c r="AMK4592" s="151"/>
      <c r="AML4592" s="151"/>
      <c r="AMM4592" s="151"/>
      <c r="AMN4592" s="151"/>
      <c r="AMO4592" s="151"/>
      <c r="AMP4592" s="151"/>
      <c r="AMQ4592" s="151"/>
      <c r="AMR4592" s="151"/>
      <c r="AMS4592" s="151"/>
      <c r="AMT4592" s="151"/>
      <c r="AMU4592" s="151"/>
      <c r="AMV4592" s="151"/>
      <c r="AMW4592" s="151"/>
      <c r="AMX4592" s="151"/>
      <c r="AMY4592" s="151"/>
      <c r="AMZ4592" s="151"/>
      <c r="ANA4592" s="151"/>
      <c r="ANB4592" s="151"/>
      <c r="ANC4592" s="151"/>
      <c r="AND4592" s="151"/>
      <c r="ANE4592" s="151"/>
      <c r="ANF4592" s="151"/>
      <c r="ANG4592" s="151"/>
      <c r="ANH4592" s="151"/>
      <c r="ANI4592" s="151"/>
      <c r="ANJ4592" s="151"/>
      <c r="ANK4592" s="151"/>
      <c r="ANL4592" s="151"/>
      <c r="ANM4592" s="151"/>
      <c r="ANN4592" s="151"/>
      <c r="ANO4592" s="151"/>
      <c r="ANP4592" s="151"/>
      <c r="ANQ4592" s="151"/>
      <c r="ANR4592" s="151"/>
      <c r="ANS4592" s="151"/>
      <c r="ANT4592" s="151"/>
      <c r="ANU4592" s="151"/>
      <c r="ANV4592" s="151"/>
      <c r="ANW4592" s="151"/>
      <c r="ANX4592" s="151"/>
      <c r="ANY4592" s="151"/>
      <c r="ANZ4592" s="151"/>
      <c r="AOA4592" s="151"/>
      <c r="AOB4592" s="151"/>
      <c r="AOC4592" s="151"/>
      <c r="AOD4592" s="151"/>
      <c r="AOE4592" s="151"/>
      <c r="AOF4592" s="151"/>
      <c r="AOG4592" s="151"/>
      <c r="AOH4592" s="151"/>
      <c r="AOI4592" s="151"/>
      <c r="AOJ4592" s="151"/>
      <c r="AOK4592" s="151"/>
      <c r="AOL4592" s="151"/>
      <c r="AOM4592" s="151"/>
      <c r="AON4592" s="151"/>
      <c r="AOO4592" s="151"/>
      <c r="AOP4592" s="151"/>
      <c r="AOQ4592" s="151"/>
      <c r="AOR4592" s="151"/>
      <c r="AOS4592" s="151"/>
      <c r="AOT4592" s="151"/>
      <c r="AOU4592" s="151"/>
      <c r="AOV4592" s="151"/>
      <c r="AOW4592" s="151"/>
      <c r="AOX4592" s="151"/>
      <c r="AOY4592" s="151"/>
      <c r="AOZ4592" s="151"/>
      <c r="APA4592" s="151"/>
      <c r="APB4592" s="151"/>
      <c r="APC4592" s="151"/>
      <c r="APD4592" s="151"/>
      <c r="APE4592" s="151"/>
      <c r="APF4592" s="151"/>
      <c r="APG4592" s="151"/>
      <c r="APH4592" s="151"/>
      <c r="API4592" s="151"/>
      <c r="APJ4592" s="151"/>
      <c r="APK4592" s="151"/>
      <c r="APL4592" s="151"/>
      <c r="APM4592" s="151"/>
      <c r="APN4592" s="151"/>
      <c r="APO4592" s="151"/>
      <c r="APP4592" s="151"/>
      <c r="APQ4592" s="151"/>
      <c r="APR4592" s="151"/>
      <c r="APS4592" s="151"/>
      <c r="APT4592" s="151"/>
      <c r="APU4592" s="151"/>
      <c r="APV4592" s="151"/>
      <c r="APW4592" s="151"/>
      <c r="APX4592" s="151"/>
      <c r="APY4592" s="151"/>
      <c r="APZ4592" s="151"/>
      <c r="AQA4592" s="151"/>
      <c r="AQB4592" s="151"/>
      <c r="AQC4592" s="151"/>
      <c r="AQD4592" s="151"/>
      <c r="AQE4592" s="151"/>
      <c r="AQF4592" s="151"/>
      <c r="AQG4592" s="151"/>
      <c r="AQH4592" s="151"/>
      <c r="AQI4592" s="151"/>
      <c r="AQJ4592" s="151"/>
      <c r="AQK4592" s="151"/>
      <c r="AQL4592" s="151"/>
      <c r="AQM4592" s="151"/>
      <c r="AQN4592" s="151"/>
      <c r="AQO4592" s="151"/>
      <c r="AQP4592" s="151"/>
      <c r="AQQ4592" s="151"/>
      <c r="AQR4592" s="151"/>
      <c r="AQS4592" s="151"/>
      <c r="AQT4592" s="151"/>
      <c r="AQU4592" s="151"/>
      <c r="AQV4592" s="151"/>
      <c r="AQW4592" s="151"/>
      <c r="AQX4592" s="151"/>
      <c r="AQY4592" s="151"/>
      <c r="AQZ4592" s="151"/>
      <c r="ARA4592" s="151"/>
      <c r="ARB4592" s="151"/>
      <c r="ARC4592" s="151"/>
      <c r="ARD4592" s="151"/>
      <c r="ARE4592" s="151"/>
      <c r="ARF4592" s="151"/>
      <c r="ARG4592" s="151"/>
      <c r="ARH4592" s="151"/>
      <c r="ARI4592" s="151"/>
      <c r="ARJ4592" s="151"/>
      <c r="ARK4592" s="151"/>
      <c r="ARL4592" s="151"/>
      <c r="ARM4592" s="151"/>
      <c r="ARN4592" s="151"/>
      <c r="ARO4592" s="151"/>
      <c r="ARP4592" s="151"/>
      <c r="ARQ4592" s="151"/>
      <c r="ARR4592" s="151"/>
      <c r="ARS4592" s="151"/>
      <c r="ART4592" s="151"/>
      <c r="ARU4592" s="151"/>
      <c r="ARV4592" s="151"/>
      <c r="ARW4592" s="151"/>
      <c r="ARX4592" s="151"/>
      <c r="ARY4592" s="151"/>
      <c r="ARZ4592" s="151"/>
      <c r="ASA4592" s="151"/>
      <c r="ASB4592" s="151"/>
      <c r="ASC4592" s="151"/>
      <c r="ASD4592" s="151"/>
      <c r="ASE4592" s="151"/>
      <c r="ASF4592" s="151"/>
      <c r="ASG4592" s="151"/>
      <c r="ASH4592" s="151"/>
      <c r="ASI4592" s="151"/>
      <c r="ASJ4592" s="151"/>
      <c r="ASK4592" s="151"/>
      <c r="ASL4592" s="151"/>
      <c r="ASM4592" s="151"/>
      <c r="ASN4592" s="151"/>
      <c r="ASO4592" s="151"/>
      <c r="ASP4592" s="151"/>
      <c r="ASQ4592" s="151"/>
      <c r="ASR4592" s="151"/>
      <c r="ASS4592" s="151"/>
      <c r="AST4592" s="151"/>
      <c r="ASU4592" s="151"/>
      <c r="ASV4592" s="151"/>
      <c r="ASW4592" s="151"/>
      <c r="ASX4592" s="151"/>
      <c r="ASY4592" s="151"/>
      <c r="ASZ4592" s="151"/>
      <c r="ATA4592" s="151"/>
      <c r="ATB4592" s="151"/>
      <c r="ATC4592" s="151"/>
      <c r="ATD4592" s="151"/>
      <c r="ATE4592" s="151"/>
      <c r="ATF4592" s="151"/>
      <c r="ATG4592" s="151"/>
      <c r="ATH4592" s="151"/>
      <c r="ATI4592" s="151"/>
      <c r="ATJ4592" s="151"/>
      <c r="ATK4592" s="151"/>
      <c r="ATL4592" s="151"/>
      <c r="ATM4592" s="151"/>
      <c r="ATN4592" s="151"/>
      <c r="ATO4592" s="151"/>
      <c r="ATP4592" s="151"/>
      <c r="ATQ4592" s="151"/>
      <c r="ATR4592" s="151"/>
      <c r="ATS4592" s="151"/>
      <c r="ATT4592" s="151"/>
      <c r="ATU4592" s="151"/>
      <c r="ATV4592" s="151"/>
      <c r="ATW4592" s="151"/>
      <c r="ATX4592" s="151"/>
      <c r="ATY4592" s="151"/>
      <c r="ATZ4592" s="151"/>
      <c r="AUA4592" s="151"/>
      <c r="AUB4592" s="151"/>
      <c r="AUC4592" s="151"/>
      <c r="AUD4592" s="151"/>
      <c r="AUE4592" s="151"/>
      <c r="AUF4592" s="151"/>
      <c r="AUG4592" s="151"/>
      <c r="AUH4592" s="151"/>
      <c r="AUI4592" s="151"/>
      <c r="AUJ4592" s="151"/>
      <c r="AUK4592" s="151"/>
      <c r="AUL4592" s="151"/>
      <c r="AUM4592" s="151"/>
      <c r="AUN4592" s="151"/>
      <c r="AUO4592" s="151"/>
      <c r="AUP4592" s="151"/>
      <c r="AUQ4592" s="151"/>
      <c r="AUR4592" s="151"/>
      <c r="AUS4592" s="151"/>
      <c r="AUT4592" s="151"/>
      <c r="AUU4592" s="151"/>
      <c r="AUV4592" s="151"/>
      <c r="AUW4592" s="151"/>
      <c r="AUX4592" s="151"/>
      <c r="AUY4592" s="151"/>
      <c r="AUZ4592" s="151"/>
      <c r="AVA4592" s="151"/>
      <c r="AVB4592" s="151"/>
      <c r="AVC4592" s="151"/>
      <c r="AVD4592" s="151"/>
      <c r="AVE4592" s="151"/>
      <c r="AVF4592" s="151"/>
      <c r="AVG4592" s="151"/>
      <c r="AVH4592" s="151"/>
      <c r="AVI4592" s="151"/>
      <c r="AVJ4592" s="151"/>
      <c r="AVK4592" s="151"/>
      <c r="AVL4592" s="151"/>
      <c r="AVM4592" s="151"/>
      <c r="AVN4592" s="151"/>
      <c r="AVO4592" s="151"/>
      <c r="AVP4592" s="151"/>
      <c r="AVQ4592" s="151"/>
      <c r="AVR4592" s="151"/>
      <c r="AVS4592" s="151"/>
      <c r="AVT4592" s="151"/>
      <c r="AVU4592" s="151"/>
      <c r="AVV4592" s="151"/>
      <c r="AVW4592" s="151"/>
      <c r="AVX4592" s="151"/>
      <c r="AVY4592" s="151"/>
      <c r="AVZ4592" s="151"/>
      <c r="AWA4592" s="151"/>
      <c r="AWB4592" s="151"/>
      <c r="AWC4592" s="151"/>
      <c r="AWD4592" s="151"/>
      <c r="AWE4592" s="151"/>
      <c r="AWF4592" s="151"/>
      <c r="AWG4592" s="151"/>
      <c r="AWH4592" s="151"/>
      <c r="AWI4592" s="151"/>
      <c r="AWJ4592" s="151"/>
      <c r="AWK4592" s="151"/>
      <c r="AWL4592" s="151"/>
      <c r="AWM4592" s="151"/>
      <c r="AWN4592" s="151"/>
      <c r="AWO4592" s="151"/>
      <c r="AWP4592" s="151"/>
      <c r="AWQ4592" s="151"/>
      <c r="AWR4592" s="151"/>
      <c r="AWS4592" s="151"/>
      <c r="AWT4592" s="151"/>
      <c r="AWU4592" s="151"/>
      <c r="AWV4592" s="151"/>
      <c r="AWW4592" s="151"/>
      <c r="AWX4592" s="151"/>
      <c r="AWY4592" s="151"/>
      <c r="AWZ4592" s="151"/>
      <c r="AXA4592" s="151"/>
      <c r="AXB4592" s="151"/>
      <c r="AXC4592" s="151"/>
      <c r="AXD4592" s="151"/>
      <c r="AXE4592" s="151"/>
      <c r="AXF4592" s="151"/>
      <c r="AXG4592" s="151"/>
      <c r="AXH4592" s="151"/>
      <c r="AXI4592" s="151"/>
      <c r="AXJ4592" s="151"/>
      <c r="AXK4592" s="151"/>
      <c r="AXL4592" s="151"/>
      <c r="AXM4592" s="151"/>
      <c r="AXN4592" s="151"/>
      <c r="AXO4592" s="151"/>
      <c r="AXP4592" s="151"/>
      <c r="AXQ4592" s="151"/>
      <c r="AXR4592" s="151"/>
      <c r="AXS4592" s="151"/>
      <c r="AXT4592" s="151"/>
      <c r="AXU4592" s="151"/>
      <c r="AXV4592" s="151"/>
      <c r="AXW4592" s="151"/>
      <c r="AXX4592" s="151"/>
      <c r="AXY4592" s="151"/>
      <c r="AXZ4592" s="151"/>
      <c r="AYA4592" s="151"/>
      <c r="AYB4592" s="151"/>
      <c r="AYC4592" s="151"/>
      <c r="AYD4592" s="151"/>
      <c r="AYE4592" s="151"/>
      <c r="AYF4592" s="151"/>
      <c r="AYG4592" s="151"/>
      <c r="AYH4592" s="151"/>
      <c r="AYI4592" s="151"/>
      <c r="AYJ4592" s="151"/>
      <c r="AYK4592" s="151"/>
      <c r="AYL4592" s="151"/>
      <c r="AYM4592" s="151"/>
      <c r="AYN4592" s="151"/>
      <c r="AYO4592" s="151"/>
      <c r="AYP4592" s="151"/>
      <c r="AYQ4592" s="151"/>
      <c r="AYR4592" s="151"/>
      <c r="AYS4592" s="151"/>
      <c r="AYT4592" s="151"/>
      <c r="AYU4592" s="151"/>
      <c r="AYV4592" s="151"/>
      <c r="AYW4592" s="151"/>
      <c r="AYX4592" s="151"/>
      <c r="AYY4592" s="151"/>
      <c r="AYZ4592" s="151"/>
      <c r="AZA4592" s="151"/>
      <c r="AZB4592" s="151"/>
      <c r="AZC4592" s="151"/>
      <c r="AZD4592" s="151"/>
      <c r="AZE4592" s="151"/>
      <c r="AZF4592" s="151"/>
      <c r="AZG4592" s="151"/>
      <c r="AZH4592" s="151"/>
      <c r="AZI4592" s="151"/>
      <c r="AZJ4592" s="151"/>
      <c r="AZK4592" s="151"/>
      <c r="AZL4592" s="151"/>
      <c r="AZM4592" s="151"/>
      <c r="AZN4592" s="151"/>
      <c r="AZO4592" s="151"/>
      <c r="AZP4592" s="151"/>
      <c r="AZQ4592" s="151"/>
      <c r="AZR4592" s="151"/>
      <c r="AZS4592" s="151"/>
      <c r="AZT4592" s="151"/>
      <c r="AZU4592" s="151"/>
      <c r="AZV4592" s="151"/>
      <c r="AZW4592" s="151"/>
      <c r="AZX4592" s="151"/>
      <c r="AZY4592" s="151"/>
      <c r="AZZ4592" s="151"/>
      <c r="BAA4592" s="151"/>
      <c r="BAB4592" s="151"/>
      <c r="BAC4592" s="151"/>
      <c r="BAD4592" s="151"/>
      <c r="BAE4592" s="151"/>
      <c r="BAF4592" s="151"/>
      <c r="BAG4592" s="151"/>
      <c r="BAH4592" s="151"/>
      <c r="BAI4592" s="151"/>
      <c r="BAJ4592" s="151"/>
      <c r="BAK4592" s="151"/>
      <c r="BAL4592" s="151"/>
      <c r="BAM4592" s="151"/>
      <c r="BAN4592" s="151"/>
      <c r="BAO4592" s="151"/>
      <c r="BAP4592" s="151"/>
      <c r="BAQ4592" s="151"/>
      <c r="BAR4592" s="151"/>
      <c r="BAS4592" s="151"/>
      <c r="BAT4592" s="151"/>
      <c r="BAU4592" s="151"/>
      <c r="BAV4592" s="151"/>
      <c r="BAW4592" s="151"/>
      <c r="BAX4592" s="151"/>
      <c r="BAY4592" s="151"/>
      <c r="BAZ4592" s="151"/>
      <c r="BBA4592" s="151"/>
      <c r="BBB4592" s="151"/>
      <c r="BBC4592" s="151"/>
      <c r="BBD4592" s="151"/>
      <c r="BBE4592" s="151"/>
      <c r="BBF4592" s="151"/>
      <c r="BBG4592" s="151"/>
      <c r="BBH4592" s="151"/>
      <c r="BBI4592" s="151"/>
      <c r="BBJ4592" s="151"/>
      <c r="BBK4592" s="151"/>
      <c r="BBL4592" s="151"/>
      <c r="BBM4592" s="151"/>
      <c r="BBN4592" s="151"/>
      <c r="BBO4592" s="151"/>
      <c r="BBP4592" s="151"/>
      <c r="BBQ4592" s="151"/>
      <c r="BBR4592" s="151"/>
      <c r="BBS4592" s="151"/>
      <c r="BBT4592" s="151"/>
      <c r="BBU4592" s="151"/>
      <c r="BBV4592" s="151"/>
      <c r="BBW4592" s="151"/>
      <c r="BBX4592" s="151"/>
      <c r="BBY4592" s="151"/>
      <c r="BBZ4592" s="151"/>
      <c r="BCA4592" s="151"/>
      <c r="BCB4592" s="151"/>
      <c r="BCC4592" s="151"/>
      <c r="BCD4592" s="151"/>
      <c r="BCE4592" s="151"/>
      <c r="BCF4592" s="151"/>
      <c r="BCG4592" s="151"/>
      <c r="BCH4592" s="151"/>
      <c r="BCI4592" s="151"/>
      <c r="BCJ4592" s="151"/>
      <c r="BCK4592" s="151"/>
      <c r="BCL4592" s="151"/>
      <c r="BCM4592" s="151"/>
      <c r="BCN4592" s="151"/>
      <c r="BCO4592" s="151"/>
      <c r="BCP4592" s="151"/>
      <c r="BCQ4592" s="151"/>
      <c r="BCR4592" s="151"/>
      <c r="BCS4592" s="151"/>
      <c r="BCT4592" s="151"/>
      <c r="BCU4592" s="151"/>
      <c r="BCV4592" s="151"/>
      <c r="BCW4592" s="151"/>
      <c r="BCX4592" s="151"/>
      <c r="BCY4592" s="151"/>
      <c r="BCZ4592" s="151"/>
      <c r="BDA4592" s="151"/>
      <c r="BDB4592" s="151"/>
      <c r="BDC4592" s="151"/>
      <c r="BDD4592" s="151"/>
      <c r="BDE4592" s="151"/>
      <c r="BDF4592" s="151"/>
      <c r="BDG4592" s="151"/>
      <c r="BDH4592" s="151"/>
      <c r="BDI4592" s="151"/>
      <c r="BDJ4592" s="151"/>
      <c r="BDK4592" s="151"/>
      <c r="BDL4592" s="151"/>
      <c r="BDM4592" s="151"/>
      <c r="BDN4592" s="151"/>
      <c r="BDO4592" s="151"/>
      <c r="BDP4592" s="151"/>
      <c r="BDQ4592" s="151"/>
      <c r="BDR4592" s="151"/>
      <c r="BDS4592" s="151"/>
      <c r="BDT4592" s="151"/>
      <c r="BDU4592" s="151"/>
      <c r="BDV4592" s="151"/>
      <c r="BDW4592" s="151"/>
      <c r="BDX4592" s="151"/>
      <c r="BDY4592" s="151"/>
      <c r="BDZ4592" s="151"/>
      <c r="BEA4592" s="151"/>
      <c r="BEB4592" s="151"/>
      <c r="BEC4592" s="151"/>
      <c r="BED4592" s="151"/>
      <c r="BEE4592" s="151"/>
      <c r="BEF4592" s="151"/>
      <c r="BEG4592" s="151"/>
      <c r="BEH4592" s="151"/>
      <c r="BEI4592" s="151"/>
      <c r="BEJ4592" s="151"/>
      <c r="BEK4592" s="151"/>
      <c r="BEL4592" s="151"/>
      <c r="BEM4592" s="151"/>
      <c r="BEN4592" s="151"/>
      <c r="BEO4592" s="151"/>
      <c r="BEP4592" s="151"/>
      <c r="BEQ4592" s="151"/>
      <c r="BER4592" s="151"/>
      <c r="BES4592" s="151"/>
      <c r="BET4592" s="151"/>
      <c r="BEU4592" s="151"/>
      <c r="BEV4592" s="151"/>
      <c r="BEW4592" s="151"/>
      <c r="BEX4592" s="151"/>
      <c r="BEY4592" s="151"/>
      <c r="BEZ4592" s="151"/>
      <c r="BFA4592" s="151"/>
      <c r="BFB4592" s="151"/>
      <c r="BFC4592" s="151"/>
      <c r="BFD4592" s="151"/>
      <c r="BFE4592" s="151"/>
      <c r="BFF4592" s="151"/>
      <c r="BFG4592" s="151"/>
      <c r="BFH4592" s="151"/>
      <c r="BFI4592" s="151"/>
      <c r="BFJ4592" s="151"/>
      <c r="BFK4592" s="151"/>
      <c r="BFL4592" s="151"/>
      <c r="BFM4592" s="151"/>
      <c r="BFN4592" s="151"/>
      <c r="BFO4592" s="151"/>
      <c r="BFP4592" s="151"/>
      <c r="BFQ4592" s="151"/>
      <c r="BFR4592" s="151"/>
      <c r="BFS4592" s="151"/>
      <c r="BFT4592" s="151"/>
      <c r="BFU4592" s="151"/>
      <c r="BFV4592" s="151"/>
      <c r="BFW4592" s="151"/>
      <c r="BFX4592" s="151"/>
      <c r="BFY4592" s="151"/>
      <c r="BFZ4592" s="151"/>
      <c r="BGA4592" s="151"/>
      <c r="BGB4592" s="151"/>
      <c r="BGC4592" s="151"/>
      <c r="BGD4592" s="151"/>
      <c r="BGE4592" s="151"/>
      <c r="BGF4592" s="151"/>
      <c r="BGG4592" s="151"/>
      <c r="BGH4592" s="151"/>
      <c r="BGI4592" s="151"/>
      <c r="BGJ4592" s="151"/>
      <c r="BGK4592" s="151"/>
      <c r="BGL4592" s="151"/>
      <c r="BGM4592" s="151"/>
      <c r="BGN4592" s="151"/>
      <c r="BGO4592" s="151"/>
      <c r="BGP4592" s="151"/>
      <c r="BGQ4592" s="151"/>
      <c r="BGR4592" s="151"/>
      <c r="BGS4592" s="151"/>
      <c r="BGT4592" s="151"/>
      <c r="BGU4592" s="151"/>
      <c r="BGV4592" s="151"/>
      <c r="BGW4592" s="151"/>
      <c r="BGX4592" s="151"/>
      <c r="BGY4592" s="151"/>
      <c r="BGZ4592" s="151"/>
      <c r="BHA4592" s="151"/>
      <c r="BHB4592" s="151"/>
      <c r="BHC4592" s="151"/>
      <c r="BHD4592" s="151"/>
      <c r="BHE4592" s="151"/>
      <c r="BHF4592" s="151"/>
      <c r="BHG4592" s="151"/>
      <c r="BHH4592" s="151"/>
      <c r="BHI4592" s="151"/>
      <c r="BHJ4592" s="151"/>
      <c r="BHK4592" s="151"/>
      <c r="BHL4592" s="151"/>
      <c r="BHM4592" s="151"/>
      <c r="BHN4592" s="151"/>
      <c r="BHO4592" s="151"/>
      <c r="BHP4592" s="151"/>
      <c r="BHQ4592" s="151"/>
      <c r="BHR4592" s="151"/>
      <c r="BHS4592" s="151"/>
      <c r="BHT4592" s="151"/>
      <c r="BHU4592" s="151"/>
      <c r="BHV4592" s="151"/>
      <c r="BHW4592" s="151"/>
      <c r="BHX4592" s="151"/>
      <c r="BHY4592" s="151"/>
      <c r="BHZ4592" s="151"/>
      <c r="BIA4592" s="151"/>
      <c r="BIB4592" s="151"/>
      <c r="BIC4592" s="151"/>
      <c r="BID4592" s="151"/>
      <c r="BIE4592" s="151"/>
      <c r="BIF4592" s="151"/>
      <c r="BIG4592" s="151"/>
      <c r="BIH4592" s="151"/>
      <c r="BII4592" s="151"/>
      <c r="BIJ4592" s="151"/>
      <c r="BIK4592" s="151"/>
      <c r="BIL4592" s="151"/>
      <c r="BIM4592" s="151"/>
      <c r="BIN4592" s="151"/>
      <c r="BIO4592" s="151"/>
      <c r="BIP4592" s="151"/>
      <c r="BIQ4592" s="151"/>
      <c r="BIR4592" s="151"/>
      <c r="BIS4592" s="151"/>
      <c r="BIT4592" s="151"/>
      <c r="BIU4592" s="151"/>
      <c r="BIV4592" s="151"/>
      <c r="BIW4592" s="151"/>
      <c r="BIX4592" s="151"/>
      <c r="BIY4592" s="151"/>
      <c r="BIZ4592" s="151"/>
      <c r="BJA4592" s="151"/>
      <c r="BJB4592" s="151"/>
      <c r="BJC4592" s="151"/>
      <c r="BJD4592" s="151"/>
      <c r="BJE4592" s="151"/>
      <c r="BJF4592" s="151"/>
      <c r="BJG4592" s="151"/>
      <c r="BJH4592" s="151"/>
      <c r="BJI4592" s="151"/>
      <c r="BJJ4592" s="151"/>
      <c r="BJK4592" s="151"/>
      <c r="BJL4592" s="151"/>
      <c r="BJM4592" s="151"/>
      <c r="BJN4592" s="151"/>
      <c r="BJO4592" s="151"/>
      <c r="BJP4592" s="151"/>
      <c r="BJQ4592" s="151"/>
      <c r="BJR4592" s="151"/>
      <c r="BJS4592" s="151"/>
      <c r="BJT4592" s="151"/>
      <c r="BJU4592" s="151"/>
      <c r="BJV4592" s="151"/>
      <c r="BJW4592" s="151"/>
      <c r="BJX4592" s="151"/>
      <c r="BJY4592" s="151"/>
      <c r="BJZ4592" s="151"/>
      <c r="BKA4592" s="151"/>
      <c r="BKB4592" s="151"/>
      <c r="BKC4592" s="151"/>
      <c r="BKD4592" s="151"/>
      <c r="BKE4592" s="151"/>
      <c r="BKF4592" s="151"/>
      <c r="BKG4592" s="151"/>
      <c r="BKH4592" s="151"/>
      <c r="BKI4592" s="151"/>
      <c r="BKJ4592" s="151"/>
      <c r="BKK4592" s="151"/>
      <c r="BKL4592" s="151"/>
      <c r="BKM4592" s="151"/>
      <c r="BKN4592" s="151"/>
      <c r="BKO4592" s="151"/>
      <c r="BKP4592" s="151"/>
      <c r="BKQ4592" s="151"/>
      <c r="BKR4592" s="151"/>
      <c r="BKS4592" s="151"/>
      <c r="BKT4592" s="151"/>
      <c r="BKU4592" s="151"/>
      <c r="BKV4592" s="151"/>
      <c r="BKW4592" s="151"/>
      <c r="BKX4592" s="151"/>
      <c r="BKY4592" s="151"/>
      <c r="BKZ4592" s="151"/>
      <c r="BLA4592" s="151"/>
      <c r="BLB4592" s="151"/>
      <c r="BLC4592" s="151"/>
      <c r="BLD4592" s="151"/>
      <c r="BLE4592" s="151"/>
      <c r="BLF4592" s="151"/>
      <c r="BLG4592" s="151"/>
      <c r="BLH4592" s="151"/>
      <c r="BLI4592" s="151"/>
      <c r="BLJ4592" s="151"/>
      <c r="BLK4592" s="151"/>
      <c r="BLL4592" s="151"/>
      <c r="BLM4592" s="151"/>
      <c r="BLN4592" s="151"/>
      <c r="BLO4592" s="151"/>
      <c r="BLP4592" s="151"/>
      <c r="BLQ4592" s="151"/>
      <c r="BLR4592" s="151"/>
      <c r="BLS4592" s="151"/>
      <c r="BLT4592" s="151"/>
      <c r="BLU4592" s="151"/>
      <c r="BLV4592" s="151"/>
      <c r="BLW4592" s="151"/>
      <c r="BLX4592" s="151"/>
      <c r="BLY4592" s="151"/>
      <c r="BLZ4592" s="151"/>
      <c r="BMA4592" s="151"/>
      <c r="BMB4592" s="151"/>
      <c r="BMC4592" s="151"/>
      <c r="BMD4592" s="151"/>
      <c r="BME4592" s="151"/>
      <c r="BMF4592" s="151"/>
      <c r="BMG4592" s="151"/>
      <c r="BMH4592" s="151"/>
      <c r="BMI4592" s="151"/>
      <c r="BMJ4592" s="151"/>
      <c r="BMK4592" s="151"/>
      <c r="BML4592" s="151"/>
      <c r="BMM4592" s="151"/>
      <c r="BMN4592" s="151"/>
      <c r="BMO4592" s="151"/>
      <c r="BMP4592" s="151"/>
      <c r="BMQ4592" s="151"/>
      <c r="BMR4592" s="151"/>
      <c r="BMS4592" s="151"/>
      <c r="BMT4592" s="151"/>
      <c r="BMU4592" s="151"/>
      <c r="BMV4592" s="151"/>
      <c r="BMW4592" s="151"/>
      <c r="BMX4592" s="151"/>
      <c r="BMY4592" s="151"/>
      <c r="BMZ4592" s="151"/>
      <c r="BNA4592" s="151"/>
      <c r="BNB4592" s="151"/>
      <c r="BNC4592" s="151"/>
      <c r="BND4592" s="151"/>
      <c r="BNE4592" s="151"/>
      <c r="BNF4592" s="151"/>
      <c r="BNG4592" s="151"/>
      <c r="BNH4592" s="151"/>
      <c r="BNI4592" s="151"/>
      <c r="BNJ4592" s="151"/>
      <c r="BNK4592" s="151"/>
      <c r="BNL4592" s="151"/>
      <c r="BNM4592" s="151"/>
      <c r="BNN4592" s="151"/>
      <c r="BNO4592" s="151"/>
      <c r="BNP4592" s="151"/>
      <c r="BNQ4592" s="151"/>
      <c r="BNR4592" s="151"/>
      <c r="BNS4592" s="151"/>
      <c r="BNT4592" s="151"/>
      <c r="BNU4592" s="151"/>
      <c r="BNV4592" s="151"/>
      <c r="BNW4592" s="151"/>
      <c r="BNX4592" s="151"/>
      <c r="BNY4592" s="151"/>
      <c r="BNZ4592" s="151"/>
      <c r="BOA4592" s="151"/>
      <c r="BOB4592" s="151"/>
      <c r="BOC4592" s="151"/>
      <c r="BOD4592" s="151"/>
      <c r="BOE4592" s="151"/>
      <c r="BOF4592" s="151"/>
      <c r="BOG4592" s="151"/>
      <c r="BOH4592" s="151"/>
      <c r="BOI4592" s="151"/>
      <c r="BOJ4592" s="151"/>
      <c r="BOK4592" s="151"/>
      <c r="BOL4592" s="151"/>
      <c r="BOM4592" s="151"/>
      <c r="BON4592" s="151"/>
      <c r="BOO4592" s="151"/>
      <c r="BOP4592" s="151"/>
      <c r="BOQ4592" s="151"/>
      <c r="BOR4592" s="151"/>
      <c r="BOS4592" s="151"/>
      <c r="BOT4592" s="151"/>
      <c r="BOU4592" s="151"/>
      <c r="BOV4592" s="151"/>
      <c r="BOW4592" s="151"/>
      <c r="BOX4592" s="151"/>
      <c r="BOY4592" s="151"/>
      <c r="BOZ4592" s="151"/>
      <c r="BPA4592" s="151"/>
      <c r="BPB4592" s="151"/>
      <c r="BPC4592" s="151"/>
      <c r="BPD4592" s="151"/>
      <c r="BPE4592" s="151"/>
      <c r="BPF4592" s="151"/>
      <c r="BPG4592" s="151"/>
      <c r="BPH4592" s="151"/>
      <c r="BPI4592" s="151"/>
      <c r="BPJ4592" s="151"/>
      <c r="BPK4592" s="151"/>
      <c r="BPL4592" s="151"/>
      <c r="BPM4592" s="151"/>
      <c r="BPN4592" s="151"/>
      <c r="BPO4592" s="151"/>
      <c r="BPP4592" s="151"/>
      <c r="BPQ4592" s="151"/>
      <c r="BPR4592" s="151"/>
      <c r="BPS4592" s="151"/>
      <c r="BPT4592" s="151"/>
      <c r="BPU4592" s="151"/>
      <c r="BPV4592" s="151"/>
      <c r="BPW4592" s="151"/>
      <c r="BPX4592" s="151"/>
      <c r="BPY4592" s="151"/>
      <c r="BPZ4592" s="151"/>
      <c r="BQA4592" s="151"/>
      <c r="BQB4592" s="151"/>
      <c r="BQC4592" s="151"/>
      <c r="BQD4592" s="151"/>
      <c r="BQE4592" s="151"/>
      <c r="BQF4592" s="151"/>
      <c r="BQG4592" s="151"/>
      <c r="BQH4592" s="151"/>
      <c r="BQI4592" s="151"/>
      <c r="BQJ4592" s="151"/>
      <c r="BQK4592" s="151"/>
      <c r="BQL4592" s="151"/>
      <c r="BQM4592" s="151"/>
      <c r="BQN4592" s="151"/>
      <c r="BQO4592" s="151"/>
      <c r="BQP4592" s="151"/>
      <c r="BQQ4592" s="151"/>
      <c r="BQR4592" s="151"/>
      <c r="BQS4592" s="151"/>
      <c r="BQT4592" s="151"/>
      <c r="BQU4592" s="151"/>
      <c r="BQV4592" s="151"/>
      <c r="BQW4592" s="151"/>
      <c r="BQX4592" s="151"/>
      <c r="BQY4592" s="151"/>
      <c r="BQZ4592" s="151"/>
      <c r="BRA4592" s="151"/>
      <c r="BRB4592" s="151"/>
      <c r="BRC4592" s="151"/>
      <c r="BRD4592" s="151"/>
      <c r="BRE4592" s="151"/>
      <c r="BRF4592" s="151"/>
      <c r="BRG4592" s="151"/>
      <c r="BRH4592" s="151"/>
      <c r="BRI4592" s="151"/>
      <c r="BRJ4592" s="151"/>
      <c r="BRK4592" s="151"/>
      <c r="BRL4592" s="151"/>
      <c r="BRM4592" s="151"/>
      <c r="BRN4592" s="151"/>
      <c r="BRO4592" s="151"/>
      <c r="BRP4592" s="151"/>
      <c r="BRQ4592" s="151"/>
      <c r="BRR4592" s="151"/>
      <c r="BRS4592" s="151"/>
      <c r="BRT4592" s="151"/>
      <c r="BRU4592" s="151"/>
      <c r="BRV4592" s="151"/>
      <c r="BRW4592" s="151"/>
      <c r="BRX4592" s="151"/>
      <c r="BRY4592" s="151"/>
      <c r="BRZ4592" s="151"/>
      <c r="BSA4592" s="151"/>
      <c r="BSB4592" s="151"/>
      <c r="BSC4592" s="151"/>
      <c r="BSD4592" s="151"/>
      <c r="BSE4592" s="151"/>
      <c r="BSF4592" s="151"/>
      <c r="BSG4592" s="151"/>
      <c r="BSH4592" s="151"/>
      <c r="BSI4592" s="151"/>
      <c r="BSJ4592" s="151"/>
      <c r="BSK4592" s="151"/>
      <c r="BSL4592" s="151"/>
      <c r="BSM4592" s="151"/>
      <c r="BSN4592" s="151"/>
      <c r="BSO4592" s="151"/>
      <c r="BSP4592" s="151"/>
      <c r="BSQ4592" s="151"/>
      <c r="BSR4592" s="151"/>
      <c r="BSS4592" s="151"/>
      <c r="BST4592" s="151"/>
      <c r="BSU4592" s="151"/>
      <c r="BSV4592" s="151"/>
      <c r="BSW4592" s="151"/>
      <c r="BSX4592" s="151"/>
      <c r="BSY4592" s="151"/>
      <c r="BSZ4592" s="151"/>
      <c r="BTA4592" s="151"/>
      <c r="BTB4592" s="151"/>
      <c r="BTC4592" s="151"/>
      <c r="BTD4592" s="151"/>
      <c r="BTE4592" s="151"/>
      <c r="BTF4592" s="151"/>
      <c r="BTG4592" s="151"/>
      <c r="BTH4592" s="151"/>
      <c r="BTI4592" s="151"/>
      <c r="BTJ4592" s="151"/>
      <c r="BTK4592" s="151"/>
      <c r="BTL4592" s="151"/>
      <c r="BTM4592" s="151"/>
      <c r="BTN4592" s="151"/>
      <c r="BTO4592" s="151"/>
      <c r="BTP4592" s="151"/>
      <c r="BTQ4592" s="151"/>
      <c r="BTR4592" s="151"/>
      <c r="BTS4592" s="151"/>
      <c r="BTT4592" s="151"/>
      <c r="BTU4592" s="151"/>
      <c r="BTV4592" s="151"/>
      <c r="BTW4592" s="151"/>
      <c r="BTX4592" s="151"/>
      <c r="BTY4592" s="151"/>
      <c r="BTZ4592" s="151"/>
      <c r="BUA4592" s="151"/>
      <c r="BUB4592" s="151"/>
      <c r="BUC4592" s="151"/>
      <c r="BUD4592" s="151"/>
      <c r="BUE4592" s="151"/>
      <c r="BUF4592" s="151"/>
      <c r="BUG4592" s="151"/>
      <c r="BUH4592" s="151"/>
      <c r="BUI4592" s="151"/>
      <c r="BUJ4592" s="151"/>
      <c r="BUK4592" s="151"/>
      <c r="BUL4592" s="151"/>
      <c r="BUM4592" s="151"/>
      <c r="BUN4592" s="151"/>
      <c r="BUO4592" s="151"/>
      <c r="BUP4592" s="151"/>
      <c r="BUQ4592" s="151"/>
      <c r="BUR4592" s="151"/>
      <c r="BUS4592" s="151"/>
      <c r="BUT4592" s="151"/>
      <c r="BUU4592" s="151"/>
      <c r="BUV4592" s="151"/>
      <c r="BUW4592" s="151"/>
      <c r="BUX4592" s="151"/>
      <c r="BUY4592" s="151"/>
      <c r="BUZ4592" s="151"/>
      <c r="BVA4592" s="151"/>
      <c r="BVB4592" s="151"/>
      <c r="BVC4592" s="151"/>
      <c r="BVD4592" s="151"/>
      <c r="BVE4592" s="151"/>
      <c r="BVF4592" s="151"/>
      <c r="BVG4592" s="151"/>
      <c r="BVH4592" s="151"/>
      <c r="BVI4592" s="151"/>
      <c r="BVJ4592" s="151"/>
      <c r="BVK4592" s="151"/>
      <c r="BVL4592" s="151"/>
      <c r="BVM4592" s="151"/>
      <c r="BVN4592" s="151"/>
      <c r="BVO4592" s="151"/>
      <c r="BVP4592" s="151"/>
      <c r="BVQ4592" s="151"/>
      <c r="BVR4592" s="151"/>
      <c r="BVS4592" s="151"/>
      <c r="BVT4592" s="151"/>
      <c r="BVU4592" s="151"/>
      <c r="BVV4592" s="151"/>
      <c r="BVW4592" s="151"/>
      <c r="BVX4592" s="151"/>
      <c r="BVY4592" s="151"/>
      <c r="BVZ4592" s="151"/>
      <c r="BWA4592" s="151"/>
      <c r="BWB4592" s="151"/>
      <c r="BWC4592" s="151"/>
      <c r="BWD4592" s="151"/>
      <c r="BWE4592" s="151"/>
      <c r="BWF4592" s="151"/>
      <c r="BWG4592" s="151"/>
      <c r="BWH4592" s="151"/>
      <c r="BWI4592" s="151"/>
      <c r="BWJ4592" s="151"/>
      <c r="BWK4592" s="151"/>
      <c r="BWL4592" s="151"/>
      <c r="BWM4592" s="151"/>
      <c r="BWN4592" s="151"/>
      <c r="BWO4592" s="151"/>
      <c r="BWP4592" s="151"/>
      <c r="BWQ4592" s="151"/>
      <c r="BWR4592" s="151"/>
      <c r="BWS4592" s="151"/>
      <c r="BWT4592" s="151"/>
      <c r="BWU4592" s="151"/>
      <c r="BWV4592" s="151"/>
      <c r="BWW4592" s="151"/>
      <c r="BWX4592" s="151"/>
      <c r="BWY4592" s="151"/>
      <c r="BWZ4592" s="151"/>
      <c r="BXA4592" s="151"/>
      <c r="BXB4592" s="151"/>
      <c r="BXC4592" s="151"/>
      <c r="BXD4592" s="151"/>
      <c r="BXE4592" s="151"/>
      <c r="BXF4592" s="151"/>
      <c r="BXG4592" s="151"/>
      <c r="BXH4592" s="151"/>
      <c r="BXI4592" s="151"/>
      <c r="BXJ4592" s="151"/>
      <c r="BXK4592" s="151"/>
      <c r="BXL4592" s="151"/>
      <c r="BXM4592" s="151"/>
      <c r="BXN4592" s="151"/>
      <c r="BXO4592" s="151"/>
      <c r="BXP4592" s="151"/>
      <c r="BXQ4592" s="151"/>
      <c r="BXR4592" s="151"/>
      <c r="BXS4592" s="151"/>
      <c r="BXT4592" s="151"/>
      <c r="BXU4592" s="151"/>
      <c r="BXV4592" s="151"/>
      <c r="BXW4592" s="151"/>
      <c r="BXX4592" s="151"/>
      <c r="BXY4592" s="151"/>
      <c r="BXZ4592" s="151"/>
      <c r="BYA4592" s="151"/>
      <c r="BYB4592" s="151"/>
      <c r="BYC4592" s="151"/>
      <c r="BYD4592" s="151"/>
      <c r="BYE4592" s="151"/>
      <c r="BYF4592" s="151"/>
      <c r="BYG4592" s="151"/>
      <c r="BYH4592" s="151"/>
      <c r="BYI4592" s="151"/>
      <c r="BYJ4592" s="151"/>
      <c r="BYK4592" s="151"/>
      <c r="BYL4592" s="151"/>
      <c r="BYM4592" s="151"/>
      <c r="BYN4592" s="151"/>
      <c r="BYO4592" s="151"/>
      <c r="BYP4592" s="151"/>
      <c r="BYQ4592" s="151"/>
      <c r="BYR4592" s="151"/>
      <c r="BYS4592" s="151"/>
      <c r="BYT4592" s="151"/>
      <c r="BYU4592" s="151"/>
      <c r="BYV4592" s="151"/>
      <c r="BYW4592" s="151"/>
      <c r="BYX4592" s="151"/>
      <c r="BYY4592" s="151"/>
      <c r="BYZ4592" s="151"/>
      <c r="BZA4592" s="151"/>
      <c r="BZB4592" s="151"/>
      <c r="BZC4592" s="151"/>
      <c r="BZD4592" s="151"/>
      <c r="BZE4592" s="151"/>
      <c r="BZF4592" s="151"/>
      <c r="BZG4592" s="151"/>
      <c r="BZH4592" s="151"/>
      <c r="BZI4592" s="151"/>
      <c r="BZJ4592" s="151"/>
      <c r="BZK4592" s="151"/>
      <c r="BZL4592" s="151"/>
      <c r="BZM4592" s="151"/>
      <c r="BZN4592" s="151"/>
      <c r="BZO4592" s="151"/>
      <c r="BZP4592" s="151"/>
      <c r="BZQ4592" s="151"/>
      <c r="BZR4592" s="151"/>
      <c r="BZS4592" s="151"/>
      <c r="BZT4592" s="151"/>
      <c r="BZU4592" s="151"/>
      <c r="BZV4592" s="151"/>
      <c r="BZW4592" s="151"/>
      <c r="BZX4592" s="151"/>
      <c r="BZY4592" s="151"/>
      <c r="BZZ4592" s="151"/>
      <c r="CAA4592" s="151"/>
      <c r="CAB4592" s="151"/>
      <c r="CAC4592" s="151"/>
      <c r="CAD4592" s="151"/>
      <c r="CAE4592" s="151"/>
      <c r="CAF4592" s="151"/>
      <c r="CAG4592" s="151"/>
      <c r="CAH4592" s="151"/>
      <c r="CAI4592" s="151"/>
      <c r="CAJ4592" s="151"/>
      <c r="CAK4592" s="151"/>
      <c r="CAL4592" s="151"/>
      <c r="CAM4592" s="151"/>
      <c r="CAN4592" s="151"/>
      <c r="CAO4592" s="151"/>
      <c r="CAP4592" s="151"/>
      <c r="CAQ4592" s="151"/>
      <c r="CAR4592" s="151"/>
      <c r="CAS4592" s="151"/>
      <c r="CAT4592" s="151"/>
      <c r="CAU4592" s="151"/>
      <c r="CAV4592" s="151"/>
      <c r="CAW4592" s="151"/>
      <c r="CAX4592" s="151"/>
      <c r="CAY4592" s="151"/>
      <c r="CAZ4592" s="151"/>
      <c r="CBA4592" s="151"/>
      <c r="CBB4592" s="151"/>
      <c r="CBC4592" s="151"/>
      <c r="CBD4592" s="151"/>
      <c r="CBE4592" s="151"/>
      <c r="CBF4592" s="151"/>
      <c r="CBG4592" s="151"/>
      <c r="CBH4592" s="151"/>
      <c r="CBI4592" s="151"/>
      <c r="CBJ4592" s="151"/>
      <c r="CBK4592" s="151"/>
      <c r="CBL4592" s="151"/>
      <c r="CBM4592" s="151"/>
      <c r="CBN4592" s="151"/>
      <c r="CBO4592" s="151"/>
      <c r="CBP4592" s="151"/>
      <c r="CBQ4592" s="151"/>
      <c r="CBR4592" s="151"/>
      <c r="CBS4592" s="151"/>
      <c r="CBT4592" s="151"/>
      <c r="CBU4592" s="151"/>
      <c r="CBV4592" s="151"/>
      <c r="CBW4592" s="151"/>
      <c r="CBX4592" s="151"/>
      <c r="CBY4592" s="151"/>
      <c r="CBZ4592" s="151"/>
      <c r="CCA4592" s="151"/>
      <c r="CCB4592" s="151"/>
      <c r="CCC4592" s="151"/>
      <c r="CCD4592" s="151"/>
      <c r="CCE4592" s="151"/>
      <c r="CCF4592" s="151"/>
      <c r="CCG4592" s="151"/>
      <c r="CCH4592" s="151"/>
      <c r="CCI4592" s="151"/>
      <c r="CCJ4592" s="151"/>
      <c r="CCK4592" s="151"/>
      <c r="CCL4592" s="151"/>
      <c r="CCM4592" s="151"/>
      <c r="CCN4592" s="151"/>
      <c r="CCO4592" s="151"/>
      <c r="CCP4592" s="151"/>
      <c r="CCQ4592" s="151"/>
      <c r="CCR4592" s="151"/>
      <c r="CCS4592" s="151"/>
      <c r="CCT4592" s="151"/>
      <c r="CCU4592" s="151"/>
      <c r="CCV4592" s="151"/>
      <c r="CCW4592" s="151"/>
      <c r="CCX4592" s="151"/>
      <c r="CCY4592" s="151"/>
      <c r="CCZ4592" s="151"/>
      <c r="CDA4592" s="151"/>
      <c r="CDB4592" s="151"/>
      <c r="CDC4592" s="151"/>
      <c r="CDD4592" s="151"/>
      <c r="CDE4592" s="151"/>
      <c r="CDF4592" s="151"/>
      <c r="CDG4592" s="151"/>
      <c r="CDH4592" s="151"/>
      <c r="CDI4592" s="151"/>
      <c r="CDJ4592" s="151"/>
      <c r="CDK4592" s="151"/>
      <c r="CDL4592" s="151"/>
      <c r="CDM4592" s="151"/>
      <c r="CDN4592" s="151"/>
      <c r="CDO4592" s="151"/>
      <c r="CDP4592" s="151"/>
      <c r="CDQ4592" s="151"/>
      <c r="CDR4592" s="151"/>
      <c r="CDS4592" s="151"/>
      <c r="CDT4592" s="151"/>
      <c r="CDU4592" s="151"/>
      <c r="CDV4592" s="151"/>
      <c r="CDW4592" s="151"/>
      <c r="CDX4592" s="151"/>
      <c r="CDY4592" s="151"/>
      <c r="CDZ4592" s="151"/>
      <c r="CEA4592" s="151"/>
      <c r="CEB4592" s="151"/>
      <c r="CEC4592" s="151"/>
      <c r="CED4592" s="151"/>
      <c r="CEE4592" s="151"/>
      <c r="CEF4592" s="151"/>
      <c r="CEG4592" s="151"/>
      <c r="CEH4592" s="151"/>
      <c r="CEI4592" s="151"/>
      <c r="CEJ4592" s="151"/>
      <c r="CEK4592" s="151"/>
      <c r="CEL4592" s="151"/>
      <c r="CEM4592" s="151"/>
      <c r="CEN4592" s="151"/>
      <c r="CEO4592" s="151"/>
      <c r="CEP4592" s="151"/>
      <c r="CEQ4592" s="151"/>
      <c r="CER4592" s="151"/>
      <c r="CES4592" s="151"/>
      <c r="CET4592" s="151"/>
      <c r="CEU4592" s="151"/>
      <c r="CEV4592" s="151"/>
      <c r="CEW4592" s="151"/>
      <c r="CEX4592" s="151"/>
      <c r="CEY4592" s="151"/>
      <c r="CEZ4592" s="151"/>
      <c r="CFA4592" s="151"/>
      <c r="CFB4592" s="151"/>
      <c r="CFC4592" s="151"/>
      <c r="CFD4592" s="151"/>
      <c r="CFE4592" s="151"/>
      <c r="CFF4592" s="151"/>
      <c r="CFG4592" s="151"/>
      <c r="CFH4592" s="151"/>
      <c r="CFI4592" s="151"/>
      <c r="CFJ4592" s="151"/>
      <c r="CFK4592" s="151"/>
      <c r="CFL4592" s="151"/>
      <c r="CFM4592" s="151"/>
      <c r="CFN4592" s="151"/>
      <c r="CFO4592" s="151"/>
      <c r="CFP4592" s="151"/>
      <c r="CFQ4592" s="151"/>
      <c r="CFR4592" s="151"/>
      <c r="CFS4592" s="151"/>
      <c r="CFT4592" s="151"/>
      <c r="CFU4592" s="151"/>
      <c r="CFV4592" s="151"/>
      <c r="CFW4592" s="151"/>
      <c r="CFX4592" s="151"/>
      <c r="CFY4592" s="151"/>
      <c r="CFZ4592" s="151"/>
      <c r="CGA4592" s="151"/>
      <c r="CGB4592" s="151"/>
      <c r="CGC4592" s="151"/>
      <c r="CGD4592" s="151"/>
      <c r="CGE4592" s="151"/>
      <c r="CGF4592" s="151"/>
      <c r="CGG4592" s="151"/>
      <c r="CGH4592" s="151"/>
      <c r="CGI4592" s="151"/>
      <c r="CGJ4592" s="151"/>
      <c r="CGK4592" s="151"/>
      <c r="CGL4592" s="151"/>
      <c r="CGM4592" s="151"/>
      <c r="CGN4592" s="151"/>
      <c r="CGO4592" s="151"/>
      <c r="CGP4592" s="151"/>
      <c r="CGQ4592" s="151"/>
      <c r="CGR4592" s="151"/>
      <c r="CGS4592" s="151"/>
      <c r="CGT4592" s="151"/>
      <c r="CGU4592" s="151"/>
      <c r="CGV4592" s="151"/>
      <c r="CGW4592" s="151"/>
      <c r="CGX4592" s="151"/>
      <c r="CGY4592" s="151"/>
      <c r="CGZ4592" s="151"/>
      <c r="CHA4592" s="151"/>
      <c r="CHB4592" s="151"/>
      <c r="CHC4592" s="151"/>
      <c r="CHD4592" s="151"/>
      <c r="CHE4592" s="151"/>
      <c r="CHF4592" s="151"/>
      <c r="CHG4592" s="151"/>
      <c r="CHH4592" s="151"/>
      <c r="CHI4592" s="151"/>
      <c r="CHJ4592" s="151"/>
      <c r="CHK4592" s="151"/>
      <c r="CHL4592" s="151"/>
      <c r="CHM4592" s="151"/>
      <c r="CHN4592" s="151"/>
      <c r="CHO4592" s="151"/>
      <c r="CHP4592" s="151"/>
      <c r="CHQ4592" s="151"/>
      <c r="CHR4592" s="151"/>
      <c r="CHS4592" s="151"/>
      <c r="CHT4592" s="151"/>
      <c r="CHU4592" s="151"/>
      <c r="CHV4592" s="151"/>
      <c r="CHW4592" s="151"/>
      <c r="CHX4592" s="151"/>
      <c r="CHY4592" s="151"/>
      <c r="CHZ4592" s="151"/>
      <c r="CIA4592" s="151"/>
      <c r="CIB4592" s="151"/>
      <c r="CIC4592" s="151"/>
      <c r="CID4592" s="151"/>
      <c r="CIE4592" s="151"/>
      <c r="CIF4592" s="151"/>
      <c r="CIG4592" s="151"/>
      <c r="CIH4592" s="151"/>
      <c r="CII4592" s="151"/>
      <c r="CIJ4592" s="151"/>
      <c r="CIK4592" s="151"/>
      <c r="CIL4592" s="151"/>
      <c r="CIM4592" s="151"/>
      <c r="CIN4592" s="151"/>
      <c r="CIO4592" s="151"/>
      <c r="CIP4592" s="151"/>
      <c r="CIQ4592" s="151"/>
      <c r="CIR4592" s="151"/>
      <c r="CIS4592" s="151"/>
      <c r="CIT4592" s="151"/>
      <c r="CIU4592" s="151"/>
      <c r="CIV4592" s="151"/>
      <c r="CIW4592" s="151"/>
      <c r="CIX4592" s="151"/>
      <c r="CIY4592" s="151"/>
      <c r="CIZ4592" s="151"/>
      <c r="CJA4592" s="151"/>
      <c r="CJB4592" s="151"/>
      <c r="CJC4592" s="151"/>
      <c r="CJD4592" s="151"/>
      <c r="CJE4592" s="151"/>
      <c r="CJF4592" s="151"/>
      <c r="CJG4592" s="151"/>
      <c r="CJH4592" s="151"/>
      <c r="CJI4592" s="151"/>
      <c r="CJJ4592" s="151"/>
      <c r="CJK4592" s="151"/>
      <c r="CJL4592" s="151"/>
      <c r="CJM4592" s="151"/>
      <c r="CJN4592" s="151"/>
      <c r="CJO4592" s="151"/>
      <c r="CJP4592" s="151"/>
      <c r="CJQ4592" s="151"/>
      <c r="CJR4592" s="151"/>
      <c r="CJS4592" s="151"/>
      <c r="CJT4592" s="151"/>
      <c r="CJU4592" s="151"/>
      <c r="CJV4592" s="151"/>
      <c r="CJW4592" s="151"/>
      <c r="CJX4592" s="151"/>
      <c r="CJY4592" s="151"/>
      <c r="CJZ4592" s="151"/>
      <c r="CKA4592" s="151"/>
      <c r="CKB4592" s="151"/>
      <c r="CKC4592" s="151"/>
      <c r="CKD4592" s="151"/>
      <c r="CKE4592" s="151"/>
      <c r="CKF4592" s="151"/>
      <c r="CKG4592" s="151"/>
      <c r="CKH4592" s="151"/>
      <c r="CKI4592" s="151"/>
      <c r="CKJ4592" s="151"/>
      <c r="CKK4592" s="151"/>
      <c r="CKL4592" s="151"/>
      <c r="CKM4592" s="151"/>
      <c r="CKN4592" s="151"/>
      <c r="CKO4592" s="151"/>
      <c r="CKP4592" s="151"/>
      <c r="CKQ4592" s="151"/>
      <c r="CKR4592" s="151"/>
      <c r="CKS4592" s="151"/>
      <c r="CKT4592" s="151"/>
      <c r="CKU4592" s="151"/>
      <c r="CKV4592" s="151"/>
      <c r="CKW4592" s="151"/>
      <c r="CKX4592" s="151"/>
      <c r="CKY4592" s="151"/>
      <c r="CKZ4592" s="151"/>
      <c r="CLA4592" s="151"/>
      <c r="CLB4592" s="151"/>
      <c r="CLC4592" s="151"/>
      <c r="CLD4592" s="151"/>
      <c r="CLE4592" s="151"/>
      <c r="CLF4592" s="151"/>
      <c r="CLG4592" s="151"/>
      <c r="CLH4592" s="151"/>
      <c r="CLI4592" s="151"/>
      <c r="CLJ4592" s="151"/>
      <c r="CLK4592" s="151"/>
      <c r="CLL4592" s="151"/>
      <c r="CLM4592" s="151"/>
      <c r="CLN4592" s="151"/>
      <c r="CLO4592" s="151"/>
      <c r="CLP4592" s="151"/>
      <c r="CLQ4592" s="151"/>
      <c r="CLR4592" s="151"/>
      <c r="CLS4592" s="151"/>
      <c r="CLT4592" s="151"/>
      <c r="CLU4592" s="151"/>
      <c r="CLV4592" s="151"/>
      <c r="CLW4592" s="151"/>
      <c r="CLX4592" s="151"/>
      <c r="CLY4592" s="151"/>
      <c r="CLZ4592" s="151"/>
      <c r="CMA4592" s="151"/>
      <c r="CMB4592" s="151"/>
      <c r="CMC4592" s="151"/>
      <c r="CMD4592" s="151"/>
      <c r="CME4592" s="151"/>
      <c r="CMF4592" s="151"/>
      <c r="CMG4592" s="151"/>
      <c r="CMH4592" s="151"/>
      <c r="CMI4592" s="151"/>
      <c r="CMJ4592" s="151"/>
      <c r="CMK4592" s="151"/>
      <c r="CML4592" s="151"/>
      <c r="CMM4592" s="151"/>
      <c r="CMN4592" s="151"/>
      <c r="CMO4592" s="151"/>
      <c r="CMP4592" s="151"/>
      <c r="CMQ4592" s="151"/>
      <c r="CMR4592" s="151"/>
      <c r="CMS4592" s="151"/>
      <c r="CMT4592" s="151"/>
      <c r="CMU4592" s="151"/>
      <c r="CMV4592" s="151"/>
      <c r="CMW4592" s="151"/>
      <c r="CMX4592" s="151"/>
      <c r="CMY4592" s="151"/>
      <c r="CMZ4592" s="151"/>
      <c r="CNA4592" s="151"/>
      <c r="CNB4592" s="151"/>
      <c r="CNC4592" s="151"/>
      <c r="CND4592" s="151"/>
      <c r="CNE4592" s="151"/>
      <c r="CNF4592" s="151"/>
      <c r="CNG4592" s="151"/>
      <c r="CNH4592" s="151"/>
      <c r="CNI4592" s="151"/>
      <c r="CNJ4592" s="151"/>
      <c r="CNK4592" s="151"/>
      <c r="CNL4592" s="151"/>
      <c r="CNM4592" s="151"/>
      <c r="CNN4592" s="151"/>
      <c r="CNO4592" s="151"/>
      <c r="CNP4592" s="151"/>
      <c r="CNQ4592" s="151"/>
      <c r="CNR4592" s="151"/>
      <c r="CNS4592" s="151"/>
      <c r="CNT4592" s="151"/>
      <c r="CNU4592" s="151"/>
      <c r="CNV4592" s="151"/>
      <c r="CNW4592" s="151"/>
      <c r="CNX4592" s="151"/>
      <c r="CNY4592" s="151"/>
      <c r="CNZ4592" s="151"/>
      <c r="COA4592" s="151"/>
      <c r="COB4592" s="151"/>
      <c r="COC4592" s="151"/>
      <c r="COD4592" s="151"/>
      <c r="COE4592" s="151"/>
      <c r="COF4592" s="151"/>
      <c r="COG4592" s="151"/>
      <c r="COH4592" s="151"/>
      <c r="COI4592" s="151"/>
      <c r="COJ4592" s="151"/>
      <c r="COK4592" s="151"/>
      <c r="COL4592" s="151"/>
      <c r="COM4592" s="151"/>
      <c r="CON4592" s="151"/>
      <c r="COO4592" s="151"/>
      <c r="COP4592" s="151"/>
      <c r="COQ4592" s="151"/>
      <c r="COR4592" s="151"/>
      <c r="COS4592" s="151"/>
      <c r="COT4592" s="151"/>
      <c r="COU4592" s="151"/>
      <c r="COV4592" s="151"/>
      <c r="COW4592" s="151"/>
      <c r="COX4592" s="151"/>
      <c r="COY4592" s="151"/>
      <c r="COZ4592" s="151"/>
      <c r="CPA4592" s="151"/>
      <c r="CPB4592" s="151"/>
      <c r="CPC4592" s="151"/>
      <c r="CPD4592" s="151"/>
      <c r="CPE4592" s="151"/>
      <c r="CPF4592" s="151"/>
      <c r="CPG4592" s="151"/>
      <c r="CPH4592" s="151"/>
      <c r="CPI4592" s="151"/>
      <c r="CPJ4592" s="151"/>
      <c r="CPK4592" s="151"/>
      <c r="CPL4592" s="151"/>
      <c r="CPM4592" s="151"/>
      <c r="CPN4592" s="151"/>
      <c r="CPO4592" s="151"/>
      <c r="CPP4592" s="151"/>
      <c r="CPQ4592" s="151"/>
      <c r="CPR4592" s="151"/>
      <c r="CPS4592" s="151"/>
      <c r="CPT4592" s="151"/>
      <c r="CPU4592" s="151"/>
      <c r="CPV4592" s="151"/>
      <c r="CPW4592" s="151"/>
      <c r="CPX4592" s="151"/>
      <c r="CPY4592" s="151"/>
      <c r="CPZ4592" s="151"/>
      <c r="CQA4592" s="151"/>
      <c r="CQB4592" s="151"/>
      <c r="CQC4592" s="151"/>
      <c r="CQD4592" s="151"/>
      <c r="CQE4592" s="151"/>
      <c r="CQF4592" s="151"/>
      <c r="CQG4592" s="151"/>
      <c r="CQH4592" s="151"/>
      <c r="CQI4592" s="151"/>
      <c r="CQJ4592" s="151"/>
      <c r="CQK4592" s="151"/>
      <c r="CQL4592" s="151"/>
      <c r="CQM4592" s="151"/>
      <c r="CQN4592" s="151"/>
      <c r="CQO4592" s="151"/>
      <c r="CQP4592" s="151"/>
      <c r="CQQ4592" s="151"/>
      <c r="CQR4592" s="151"/>
      <c r="CQS4592" s="151"/>
      <c r="CQT4592" s="151"/>
      <c r="CQU4592" s="151"/>
      <c r="CQV4592" s="151"/>
      <c r="CQW4592" s="151"/>
      <c r="CQX4592" s="151"/>
      <c r="CQY4592" s="151"/>
      <c r="CQZ4592" s="151"/>
      <c r="CRA4592" s="151"/>
      <c r="CRB4592" s="151"/>
      <c r="CRC4592" s="151"/>
      <c r="CRD4592" s="151"/>
      <c r="CRE4592" s="151"/>
      <c r="CRF4592" s="151"/>
      <c r="CRG4592" s="151"/>
      <c r="CRH4592" s="151"/>
      <c r="CRI4592" s="151"/>
      <c r="CRJ4592" s="151"/>
      <c r="CRK4592" s="151"/>
      <c r="CRL4592" s="151"/>
      <c r="CRM4592" s="151"/>
      <c r="CRN4592" s="151"/>
      <c r="CRO4592" s="151"/>
      <c r="CRP4592" s="151"/>
      <c r="CRQ4592" s="151"/>
      <c r="CRR4592" s="151"/>
      <c r="CRS4592" s="151"/>
      <c r="CRT4592" s="151"/>
      <c r="CRU4592" s="151"/>
      <c r="CRV4592" s="151"/>
      <c r="CRW4592" s="151"/>
      <c r="CRX4592" s="151"/>
      <c r="CRY4592" s="151"/>
      <c r="CRZ4592" s="151"/>
      <c r="CSA4592" s="151"/>
      <c r="CSB4592" s="151"/>
      <c r="CSC4592" s="151"/>
      <c r="CSD4592" s="151"/>
      <c r="CSE4592" s="151"/>
      <c r="CSF4592" s="151"/>
      <c r="CSG4592" s="151"/>
      <c r="CSH4592" s="151"/>
      <c r="CSI4592" s="151"/>
      <c r="CSJ4592" s="151"/>
      <c r="CSK4592" s="151"/>
      <c r="CSL4592" s="151"/>
      <c r="CSM4592" s="151"/>
      <c r="CSN4592" s="151"/>
      <c r="CSO4592" s="151"/>
      <c r="CSP4592" s="151"/>
      <c r="CSQ4592" s="151"/>
      <c r="CSR4592" s="151"/>
      <c r="CSS4592" s="151"/>
      <c r="CST4592" s="151"/>
      <c r="CSU4592" s="151"/>
      <c r="CSV4592" s="151"/>
      <c r="CSW4592" s="151"/>
      <c r="CSX4592" s="151"/>
      <c r="CSY4592" s="151"/>
      <c r="CSZ4592" s="151"/>
      <c r="CTA4592" s="151"/>
      <c r="CTB4592" s="151"/>
      <c r="CTC4592" s="151"/>
      <c r="CTD4592" s="151"/>
      <c r="CTE4592" s="151"/>
      <c r="CTF4592" s="151"/>
      <c r="CTG4592" s="151"/>
      <c r="CTH4592" s="151"/>
      <c r="CTI4592" s="151"/>
      <c r="CTJ4592" s="151"/>
      <c r="CTK4592" s="151"/>
      <c r="CTL4592" s="151"/>
      <c r="CTM4592" s="151"/>
      <c r="CTN4592" s="151"/>
      <c r="CTO4592" s="151"/>
      <c r="CTP4592" s="151"/>
      <c r="CTQ4592" s="151"/>
      <c r="CTR4592" s="151"/>
      <c r="CTS4592" s="151"/>
      <c r="CTT4592" s="151"/>
      <c r="CTU4592" s="151"/>
      <c r="CTV4592" s="151"/>
      <c r="CTW4592" s="151"/>
      <c r="CTX4592" s="151"/>
      <c r="CTY4592" s="151"/>
      <c r="CTZ4592" s="151"/>
      <c r="CUA4592" s="151"/>
      <c r="CUB4592" s="151"/>
      <c r="CUC4592" s="151"/>
      <c r="CUD4592" s="151"/>
      <c r="CUE4592" s="151"/>
      <c r="CUF4592" s="151"/>
      <c r="CUG4592" s="151"/>
      <c r="CUH4592" s="151"/>
      <c r="CUI4592" s="151"/>
      <c r="CUJ4592" s="151"/>
      <c r="CUK4592" s="151"/>
      <c r="CUL4592" s="151"/>
      <c r="CUM4592" s="151"/>
      <c r="CUN4592" s="151"/>
      <c r="CUO4592" s="151"/>
      <c r="CUP4592" s="151"/>
      <c r="CUQ4592" s="151"/>
      <c r="CUR4592" s="151"/>
      <c r="CUS4592" s="151"/>
      <c r="CUT4592" s="151"/>
      <c r="CUU4592" s="151"/>
      <c r="CUV4592" s="151"/>
      <c r="CUW4592" s="151"/>
      <c r="CUX4592" s="151"/>
      <c r="CUY4592" s="151"/>
      <c r="CUZ4592" s="151"/>
      <c r="CVA4592" s="151"/>
      <c r="CVB4592" s="151"/>
      <c r="CVC4592" s="151"/>
      <c r="CVD4592" s="151"/>
      <c r="CVE4592" s="151"/>
      <c r="CVF4592" s="151"/>
      <c r="CVG4592" s="151"/>
      <c r="CVH4592" s="151"/>
      <c r="CVI4592" s="151"/>
      <c r="CVJ4592" s="151"/>
      <c r="CVK4592" s="151"/>
      <c r="CVL4592" s="151"/>
      <c r="CVM4592" s="151"/>
      <c r="CVN4592" s="151"/>
      <c r="CVO4592" s="151"/>
      <c r="CVP4592" s="151"/>
      <c r="CVQ4592" s="151"/>
      <c r="CVR4592" s="151"/>
      <c r="CVS4592" s="151"/>
      <c r="CVT4592" s="151"/>
      <c r="CVU4592" s="151"/>
      <c r="CVV4592" s="151"/>
      <c r="CVW4592" s="151"/>
      <c r="CVX4592" s="151"/>
      <c r="CVY4592" s="151"/>
      <c r="CVZ4592" s="151"/>
      <c r="CWA4592" s="151"/>
      <c r="CWB4592" s="151"/>
      <c r="CWC4592" s="151"/>
      <c r="CWD4592" s="151"/>
      <c r="CWE4592" s="151"/>
      <c r="CWF4592" s="151"/>
      <c r="CWG4592" s="151"/>
      <c r="CWH4592" s="151"/>
      <c r="CWI4592" s="151"/>
      <c r="CWJ4592" s="151"/>
      <c r="CWK4592" s="151"/>
      <c r="CWL4592" s="151"/>
      <c r="CWM4592" s="151"/>
      <c r="CWN4592" s="151"/>
      <c r="CWO4592" s="151"/>
      <c r="CWP4592" s="151"/>
      <c r="CWQ4592" s="151"/>
      <c r="CWR4592" s="151"/>
      <c r="CWS4592" s="151"/>
      <c r="CWT4592" s="151"/>
      <c r="CWU4592" s="151"/>
      <c r="CWV4592" s="151"/>
      <c r="CWW4592" s="151"/>
      <c r="CWX4592" s="151"/>
      <c r="CWY4592" s="151"/>
      <c r="CWZ4592" s="151"/>
      <c r="CXA4592" s="151"/>
      <c r="CXB4592" s="151"/>
      <c r="CXC4592" s="151"/>
      <c r="CXD4592" s="151"/>
      <c r="CXE4592" s="151"/>
      <c r="CXF4592" s="151"/>
      <c r="CXG4592" s="151"/>
      <c r="CXH4592" s="151"/>
      <c r="CXI4592" s="151"/>
      <c r="CXJ4592" s="151"/>
      <c r="CXK4592" s="151"/>
      <c r="CXL4592" s="151"/>
      <c r="CXM4592" s="151"/>
      <c r="CXN4592" s="151"/>
      <c r="CXO4592" s="151"/>
      <c r="CXP4592" s="151"/>
      <c r="CXQ4592" s="151"/>
      <c r="CXR4592" s="151"/>
      <c r="CXS4592" s="151"/>
      <c r="CXT4592" s="151"/>
      <c r="CXU4592" s="151"/>
      <c r="CXV4592" s="151"/>
      <c r="CXW4592" s="151"/>
      <c r="CXX4592" s="151"/>
      <c r="CXY4592" s="151"/>
      <c r="CXZ4592" s="151"/>
      <c r="CYA4592" s="151"/>
      <c r="CYB4592" s="151"/>
      <c r="CYC4592" s="151"/>
      <c r="CYD4592" s="151"/>
      <c r="CYE4592" s="151"/>
      <c r="CYF4592" s="151"/>
      <c r="CYG4592" s="151"/>
      <c r="CYH4592" s="151"/>
      <c r="CYI4592" s="151"/>
      <c r="CYJ4592" s="151"/>
      <c r="CYK4592" s="151"/>
      <c r="CYL4592" s="151"/>
      <c r="CYM4592" s="151"/>
      <c r="CYN4592" s="151"/>
      <c r="CYO4592" s="151"/>
      <c r="CYP4592" s="151"/>
      <c r="CYQ4592" s="151"/>
      <c r="CYR4592" s="151"/>
      <c r="CYS4592" s="151"/>
      <c r="CYT4592" s="151"/>
      <c r="CYU4592" s="151"/>
      <c r="CYV4592" s="151"/>
      <c r="CYW4592" s="151"/>
      <c r="CYX4592" s="151"/>
      <c r="CYY4592" s="151"/>
      <c r="CYZ4592" s="151"/>
      <c r="CZA4592" s="151"/>
      <c r="CZB4592" s="151"/>
      <c r="CZC4592" s="151"/>
      <c r="CZD4592" s="151"/>
      <c r="CZE4592" s="151"/>
      <c r="CZF4592" s="151"/>
      <c r="CZG4592" s="151"/>
      <c r="CZH4592" s="151"/>
      <c r="CZI4592" s="151"/>
      <c r="CZJ4592" s="151"/>
      <c r="CZK4592" s="151"/>
      <c r="CZL4592" s="151"/>
      <c r="CZM4592" s="151"/>
      <c r="CZN4592" s="151"/>
      <c r="CZO4592" s="151"/>
      <c r="CZP4592" s="151"/>
      <c r="CZQ4592" s="151"/>
      <c r="CZR4592" s="151"/>
      <c r="CZS4592" s="151"/>
      <c r="CZT4592" s="151"/>
      <c r="CZU4592" s="151"/>
      <c r="CZV4592" s="151"/>
      <c r="CZW4592" s="151"/>
      <c r="CZX4592" s="151"/>
      <c r="CZY4592" s="151"/>
      <c r="CZZ4592" s="151"/>
      <c r="DAA4592" s="151"/>
      <c r="DAB4592" s="151"/>
      <c r="DAC4592" s="151"/>
      <c r="DAD4592" s="151"/>
      <c r="DAE4592" s="151"/>
      <c r="DAF4592" s="151"/>
      <c r="DAG4592" s="151"/>
      <c r="DAH4592" s="151"/>
      <c r="DAI4592" s="151"/>
      <c r="DAJ4592" s="151"/>
      <c r="DAK4592" s="151"/>
      <c r="DAL4592" s="151"/>
      <c r="DAM4592" s="151"/>
      <c r="DAN4592" s="151"/>
      <c r="DAO4592" s="151"/>
      <c r="DAP4592" s="151"/>
      <c r="DAQ4592" s="151"/>
      <c r="DAR4592" s="151"/>
      <c r="DAS4592" s="151"/>
      <c r="DAT4592" s="151"/>
      <c r="DAU4592" s="151"/>
      <c r="DAV4592" s="151"/>
      <c r="DAW4592" s="151"/>
      <c r="DAX4592" s="151"/>
      <c r="DAY4592" s="151"/>
      <c r="DAZ4592" s="151"/>
      <c r="DBA4592" s="151"/>
      <c r="DBB4592" s="151"/>
      <c r="DBC4592" s="151"/>
      <c r="DBD4592" s="151"/>
      <c r="DBE4592" s="151"/>
      <c r="DBF4592" s="151"/>
      <c r="DBG4592" s="151"/>
      <c r="DBH4592" s="151"/>
      <c r="DBI4592" s="151"/>
      <c r="DBJ4592" s="151"/>
      <c r="DBK4592" s="151"/>
      <c r="DBL4592" s="151"/>
      <c r="DBM4592" s="151"/>
      <c r="DBN4592" s="151"/>
      <c r="DBO4592" s="151"/>
      <c r="DBP4592" s="151"/>
      <c r="DBQ4592" s="151"/>
      <c r="DBR4592" s="151"/>
      <c r="DBS4592" s="151"/>
      <c r="DBT4592" s="151"/>
      <c r="DBU4592" s="151"/>
      <c r="DBV4592" s="151"/>
      <c r="DBW4592" s="151"/>
      <c r="DBX4592" s="151"/>
      <c r="DBY4592" s="151"/>
      <c r="DBZ4592" s="151"/>
      <c r="DCA4592" s="151"/>
      <c r="DCB4592" s="151"/>
      <c r="DCC4592" s="151"/>
      <c r="DCD4592" s="151"/>
      <c r="DCE4592" s="151"/>
      <c r="DCF4592" s="151"/>
      <c r="DCG4592" s="151"/>
      <c r="DCH4592" s="151"/>
      <c r="DCI4592" s="151"/>
      <c r="DCJ4592" s="151"/>
      <c r="DCK4592" s="151"/>
      <c r="DCL4592" s="151"/>
      <c r="DCM4592" s="151"/>
      <c r="DCN4592" s="151"/>
      <c r="DCO4592" s="151"/>
      <c r="DCP4592" s="151"/>
      <c r="DCQ4592" s="151"/>
      <c r="DCR4592" s="151"/>
      <c r="DCS4592" s="151"/>
      <c r="DCT4592" s="151"/>
      <c r="DCU4592" s="151"/>
      <c r="DCV4592" s="151"/>
      <c r="DCW4592" s="151"/>
      <c r="DCX4592" s="151"/>
      <c r="DCY4592" s="151"/>
      <c r="DCZ4592" s="151"/>
      <c r="DDA4592" s="151"/>
      <c r="DDB4592" s="151"/>
      <c r="DDC4592" s="151"/>
      <c r="DDD4592" s="151"/>
      <c r="DDE4592" s="151"/>
      <c r="DDF4592" s="151"/>
      <c r="DDG4592" s="151"/>
      <c r="DDH4592" s="151"/>
      <c r="DDI4592" s="151"/>
      <c r="DDJ4592" s="151"/>
      <c r="DDK4592" s="151"/>
      <c r="DDL4592" s="151"/>
      <c r="DDM4592" s="151"/>
      <c r="DDN4592" s="151"/>
      <c r="DDO4592" s="151"/>
      <c r="DDP4592" s="151"/>
      <c r="DDQ4592" s="151"/>
      <c r="DDR4592" s="151"/>
      <c r="DDS4592" s="151"/>
      <c r="DDT4592" s="151"/>
      <c r="DDU4592" s="151"/>
      <c r="DDV4592" s="151"/>
      <c r="DDW4592" s="151"/>
      <c r="DDX4592" s="151"/>
      <c r="DDY4592" s="151"/>
      <c r="DDZ4592" s="151"/>
      <c r="DEA4592" s="151"/>
      <c r="DEB4592" s="151"/>
      <c r="DEC4592" s="151"/>
      <c r="DED4592" s="151"/>
      <c r="DEE4592" s="151"/>
      <c r="DEF4592" s="151"/>
      <c r="DEG4592" s="151"/>
      <c r="DEH4592" s="151"/>
      <c r="DEI4592" s="151"/>
      <c r="DEJ4592" s="151"/>
      <c r="DEK4592" s="151"/>
      <c r="DEL4592" s="151"/>
      <c r="DEM4592" s="151"/>
      <c r="DEN4592" s="151"/>
      <c r="DEO4592" s="151"/>
      <c r="DEP4592" s="151"/>
      <c r="DEQ4592" s="151"/>
      <c r="DER4592" s="151"/>
      <c r="DES4592" s="151"/>
      <c r="DET4592" s="151"/>
      <c r="DEU4592" s="151"/>
      <c r="DEV4592" s="151"/>
      <c r="DEW4592" s="151"/>
      <c r="DEX4592" s="151"/>
      <c r="DEY4592" s="151"/>
      <c r="DEZ4592" s="151"/>
      <c r="DFA4592" s="151"/>
      <c r="DFB4592" s="151"/>
      <c r="DFC4592" s="151"/>
      <c r="DFD4592" s="151"/>
      <c r="DFE4592" s="151"/>
      <c r="DFF4592" s="151"/>
      <c r="DFG4592" s="151"/>
      <c r="DFH4592" s="151"/>
      <c r="DFI4592" s="151"/>
      <c r="DFJ4592" s="151"/>
      <c r="DFK4592" s="151"/>
      <c r="DFL4592" s="151"/>
      <c r="DFM4592" s="151"/>
      <c r="DFN4592" s="151"/>
      <c r="DFO4592" s="151"/>
      <c r="DFP4592" s="151"/>
      <c r="DFQ4592" s="151"/>
      <c r="DFR4592" s="151"/>
      <c r="DFS4592" s="151"/>
      <c r="DFT4592" s="151"/>
      <c r="DFU4592" s="151"/>
      <c r="DFV4592" s="151"/>
      <c r="DFW4592" s="151"/>
      <c r="DFX4592" s="151"/>
      <c r="DFY4592" s="151"/>
      <c r="DFZ4592" s="151"/>
      <c r="DGA4592" s="151"/>
      <c r="DGB4592" s="151"/>
      <c r="DGC4592" s="151"/>
      <c r="DGD4592" s="151"/>
      <c r="DGE4592" s="151"/>
      <c r="DGF4592" s="151"/>
      <c r="DGG4592" s="151"/>
      <c r="DGH4592" s="151"/>
      <c r="DGI4592" s="151"/>
      <c r="DGJ4592" s="151"/>
      <c r="DGK4592" s="151"/>
      <c r="DGL4592" s="151"/>
      <c r="DGM4592" s="151"/>
      <c r="DGN4592" s="151"/>
      <c r="DGO4592" s="151"/>
      <c r="DGP4592" s="151"/>
      <c r="DGQ4592" s="151"/>
      <c r="DGR4592" s="151"/>
      <c r="DGS4592" s="151"/>
      <c r="DGT4592" s="151"/>
      <c r="DGU4592" s="151"/>
      <c r="DGV4592" s="151"/>
      <c r="DGW4592" s="151"/>
      <c r="DGX4592" s="151"/>
      <c r="DGY4592" s="151"/>
      <c r="DGZ4592" s="151"/>
      <c r="DHA4592" s="151"/>
      <c r="DHB4592" s="151"/>
      <c r="DHC4592" s="151"/>
      <c r="DHD4592" s="151"/>
      <c r="DHE4592" s="151"/>
      <c r="DHF4592" s="151"/>
      <c r="DHG4592" s="151"/>
      <c r="DHH4592" s="151"/>
      <c r="DHI4592" s="151"/>
      <c r="DHJ4592" s="151"/>
      <c r="DHK4592" s="151"/>
      <c r="DHL4592" s="151"/>
      <c r="DHM4592" s="151"/>
      <c r="DHN4592" s="151"/>
      <c r="DHO4592" s="151"/>
      <c r="DHP4592" s="151"/>
      <c r="DHQ4592" s="151"/>
      <c r="DHR4592" s="151"/>
      <c r="DHS4592" s="151"/>
      <c r="DHT4592" s="151"/>
      <c r="DHU4592" s="151"/>
      <c r="DHV4592" s="151"/>
      <c r="DHW4592" s="151"/>
      <c r="DHX4592" s="151"/>
      <c r="DHY4592" s="151"/>
      <c r="DHZ4592" s="151"/>
      <c r="DIA4592" s="151"/>
      <c r="DIB4592" s="151"/>
      <c r="DIC4592" s="151"/>
      <c r="DID4592" s="151"/>
      <c r="DIE4592" s="151"/>
      <c r="DIF4592" s="151"/>
      <c r="DIG4592" s="151"/>
      <c r="DIH4592" s="151"/>
      <c r="DII4592" s="151"/>
      <c r="DIJ4592" s="151"/>
      <c r="DIK4592" s="151"/>
      <c r="DIL4592" s="151"/>
      <c r="DIM4592" s="151"/>
      <c r="DIN4592" s="151"/>
      <c r="DIO4592" s="151"/>
      <c r="DIP4592" s="151"/>
      <c r="DIQ4592" s="151"/>
      <c r="DIR4592" s="151"/>
      <c r="DIS4592" s="151"/>
      <c r="DIT4592" s="151"/>
      <c r="DIU4592" s="151"/>
      <c r="DIV4592" s="151"/>
      <c r="DIW4592" s="151"/>
      <c r="DIX4592" s="151"/>
      <c r="DIY4592" s="151"/>
      <c r="DIZ4592" s="151"/>
      <c r="DJA4592" s="151"/>
      <c r="DJB4592" s="151"/>
      <c r="DJC4592" s="151"/>
      <c r="DJD4592" s="151"/>
      <c r="DJE4592" s="151"/>
      <c r="DJF4592" s="151"/>
      <c r="DJG4592" s="151"/>
      <c r="DJH4592" s="151"/>
      <c r="DJI4592" s="151"/>
      <c r="DJJ4592" s="151"/>
      <c r="DJK4592" s="151"/>
      <c r="DJL4592" s="151"/>
      <c r="DJM4592" s="151"/>
      <c r="DJN4592" s="151"/>
      <c r="DJO4592" s="151"/>
      <c r="DJP4592" s="151"/>
      <c r="DJQ4592" s="151"/>
      <c r="DJR4592" s="151"/>
      <c r="DJS4592" s="151"/>
      <c r="DJT4592" s="151"/>
      <c r="DJU4592" s="151"/>
      <c r="DJV4592" s="151"/>
      <c r="DJW4592" s="151"/>
      <c r="DJX4592" s="151"/>
      <c r="DJY4592" s="151"/>
      <c r="DJZ4592" s="151"/>
      <c r="DKA4592" s="151"/>
      <c r="DKB4592" s="151"/>
      <c r="DKC4592" s="151"/>
      <c r="DKD4592" s="151"/>
      <c r="DKE4592" s="151"/>
      <c r="DKF4592" s="151"/>
      <c r="DKG4592" s="151"/>
      <c r="DKH4592" s="151"/>
      <c r="DKI4592" s="151"/>
      <c r="DKJ4592" s="151"/>
      <c r="DKK4592" s="151"/>
      <c r="DKL4592" s="151"/>
      <c r="DKM4592" s="151"/>
      <c r="DKN4592" s="151"/>
      <c r="DKO4592" s="151"/>
      <c r="DKP4592" s="151"/>
      <c r="DKQ4592" s="151"/>
      <c r="DKR4592" s="151"/>
      <c r="DKS4592" s="151"/>
      <c r="DKT4592" s="151"/>
      <c r="DKU4592" s="151"/>
      <c r="DKV4592" s="151"/>
      <c r="DKW4592" s="151"/>
      <c r="DKX4592" s="151"/>
      <c r="DKY4592" s="151"/>
      <c r="DKZ4592" s="151"/>
      <c r="DLA4592" s="151"/>
      <c r="DLB4592" s="151"/>
      <c r="DLC4592" s="151"/>
      <c r="DLD4592" s="151"/>
      <c r="DLE4592" s="151"/>
      <c r="DLF4592" s="151"/>
      <c r="DLG4592" s="151"/>
      <c r="DLH4592" s="151"/>
      <c r="DLI4592" s="151"/>
      <c r="DLJ4592" s="151"/>
      <c r="DLK4592" s="151"/>
      <c r="DLL4592" s="151"/>
      <c r="DLM4592" s="151"/>
      <c r="DLN4592" s="151"/>
      <c r="DLO4592" s="151"/>
      <c r="DLP4592" s="151"/>
      <c r="DLQ4592" s="151"/>
      <c r="DLR4592" s="151"/>
      <c r="DLS4592" s="151"/>
      <c r="DLT4592" s="151"/>
      <c r="DLU4592" s="151"/>
      <c r="DLV4592" s="151"/>
      <c r="DLW4592" s="151"/>
      <c r="DLX4592" s="151"/>
      <c r="DLY4592" s="151"/>
      <c r="DLZ4592" s="151"/>
      <c r="DMA4592" s="151"/>
      <c r="DMB4592" s="151"/>
      <c r="DMC4592" s="151"/>
      <c r="DMD4592" s="151"/>
      <c r="DME4592" s="151"/>
      <c r="DMF4592" s="151"/>
      <c r="DMG4592" s="151"/>
      <c r="DMH4592" s="151"/>
      <c r="DMI4592" s="151"/>
      <c r="DMJ4592" s="151"/>
      <c r="DMK4592" s="151"/>
      <c r="DML4592" s="151"/>
      <c r="DMM4592" s="151"/>
      <c r="DMN4592" s="151"/>
      <c r="DMO4592" s="151"/>
      <c r="DMP4592" s="151"/>
      <c r="DMQ4592" s="151"/>
      <c r="DMR4592" s="151"/>
      <c r="DMS4592" s="151"/>
      <c r="DMT4592" s="151"/>
      <c r="DMU4592" s="151"/>
      <c r="DMV4592" s="151"/>
      <c r="DMW4592" s="151"/>
      <c r="DMX4592" s="151"/>
      <c r="DMY4592" s="151"/>
      <c r="DMZ4592" s="151"/>
      <c r="DNA4592" s="151"/>
      <c r="DNB4592" s="151"/>
      <c r="DNC4592" s="151"/>
      <c r="DND4592" s="151"/>
      <c r="DNE4592" s="151"/>
      <c r="DNF4592" s="151"/>
      <c r="DNG4592" s="151"/>
      <c r="DNH4592" s="151"/>
      <c r="DNI4592" s="151"/>
      <c r="DNJ4592" s="151"/>
      <c r="DNK4592" s="151"/>
      <c r="DNL4592" s="151"/>
      <c r="DNM4592" s="151"/>
      <c r="DNN4592" s="151"/>
      <c r="DNO4592" s="151"/>
      <c r="DNP4592" s="151"/>
      <c r="DNQ4592" s="151"/>
      <c r="DNR4592" s="151"/>
      <c r="DNS4592" s="151"/>
      <c r="DNT4592" s="151"/>
      <c r="DNU4592" s="151"/>
      <c r="DNV4592" s="151"/>
      <c r="DNW4592" s="151"/>
      <c r="DNX4592" s="151"/>
      <c r="DNY4592" s="151"/>
      <c r="DNZ4592" s="151"/>
      <c r="DOA4592" s="151"/>
      <c r="DOB4592" s="151"/>
      <c r="DOC4592" s="151"/>
      <c r="DOD4592" s="151"/>
      <c r="DOE4592" s="151"/>
      <c r="DOF4592" s="151"/>
      <c r="DOG4592" s="151"/>
      <c r="DOH4592" s="151"/>
      <c r="DOI4592" s="151"/>
      <c r="DOJ4592" s="151"/>
      <c r="DOK4592" s="151"/>
      <c r="DOL4592" s="151"/>
      <c r="DOM4592" s="151"/>
      <c r="DON4592" s="151"/>
      <c r="DOO4592" s="151"/>
      <c r="DOP4592" s="151"/>
      <c r="DOQ4592" s="151"/>
      <c r="DOR4592" s="151"/>
      <c r="DOS4592" s="151"/>
      <c r="DOT4592" s="151"/>
      <c r="DOU4592" s="151"/>
      <c r="DOV4592" s="151"/>
      <c r="DOW4592" s="151"/>
      <c r="DOX4592" s="151"/>
      <c r="DOY4592" s="151"/>
      <c r="DOZ4592" s="151"/>
      <c r="DPA4592" s="151"/>
      <c r="DPB4592" s="151"/>
      <c r="DPC4592" s="151"/>
      <c r="DPD4592" s="151"/>
      <c r="DPE4592" s="151"/>
      <c r="DPF4592" s="151"/>
      <c r="DPG4592" s="151"/>
      <c r="DPH4592" s="151"/>
      <c r="DPI4592" s="151"/>
      <c r="DPJ4592" s="151"/>
      <c r="DPK4592" s="151"/>
      <c r="DPL4592" s="151"/>
      <c r="DPM4592" s="151"/>
      <c r="DPN4592" s="151"/>
      <c r="DPO4592" s="151"/>
      <c r="DPP4592" s="151"/>
      <c r="DPQ4592" s="151"/>
      <c r="DPR4592" s="151"/>
      <c r="DPS4592" s="151"/>
      <c r="DPT4592" s="151"/>
      <c r="DPU4592" s="151"/>
      <c r="DPV4592" s="151"/>
      <c r="DPW4592" s="151"/>
      <c r="DPX4592" s="151"/>
      <c r="DPY4592" s="151"/>
      <c r="DPZ4592" s="151"/>
      <c r="DQA4592" s="151"/>
      <c r="DQB4592" s="151"/>
      <c r="DQC4592" s="151"/>
      <c r="DQD4592" s="151"/>
      <c r="DQE4592" s="151"/>
      <c r="DQF4592" s="151"/>
      <c r="DQG4592" s="151"/>
      <c r="DQH4592" s="151"/>
      <c r="DQI4592" s="151"/>
      <c r="DQJ4592" s="151"/>
      <c r="DQK4592" s="151"/>
      <c r="DQL4592" s="151"/>
      <c r="DQM4592" s="151"/>
      <c r="DQN4592" s="151"/>
      <c r="DQO4592" s="151"/>
      <c r="DQP4592" s="151"/>
      <c r="DQQ4592" s="151"/>
      <c r="DQR4592" s="151"/>
      <c r="DQS4592" s="151"/>
      <c r="DQT4592" s="151"/>
      <c r="DQU4592" s="151"/>
      <c r="DQV4592" s="151"/>
      <c r="DQW4592" s="151"/>
      <c r="DQX4592" s="151"/>
      <c r="DQY4592" s="151"/>
      <c r="DQZ4592" s="151"/>
      <c r="DRA4592" s="151"/>
      <c r="DRB4592" s="151"/>
      <c r="DRC4592" s="151"/>
      <c r="DRD4592" s="151"/>
      <c r="DRE4592" s="151"/>
      <c r="DRF4592" s="151"/>
      <c r="DRG4592" s="151"/>
      <c r="DRH4592" s="151"/>
      <c r="DRI4592" s="151"/>
      <c r="DRJ4592" s="151"/>
      <c r="DRK4592" s="151"/>
      <c r="DRL4592" s="151"/>
      <c r="DRM4592" s="151"/>
      <c r="DRN4592" s="151"/>
      <c r="DRO4592" s="151"/>
      <c r="DRP4592" s="151"/>
      <c r="DRQ4592" s="151"/>
      <c r="DRR4592" s="151"/>
      <c r="DRS4592" s="151"/>
      <c r="DRT4592" s="151"/>
      <c r="DRU4592" s="151"/>
      <c r="DRV4592" s="151"/>
      <c r="DRW4592" s="151"/>
      <c r="DRX4592" s="151"/>
      <c r="DRY4592" s="151"/>
      <c r="DRZ4592" s="151"/>
      <c r="DSA4592" s="151"/>
      <c r="DSB4592" s="151"/>
      <c r="DSC4592" s="151"/>
      <c r="DSD4592" s="151"/>
      <c r="DSE4592" s="151"/>
      <c r="DSF4592" s="151"/>
      <c r="DSG4592" s="151"/>
      <c r="DSH4592" s="151"/>
      <c r="DSI4592" s="151"/>
      <c r="DSJ4592" s="151"/>
      <c r="DSK4592" s="151"/>
      <c r="DSL4592" s="151"/>
      <c r="DSM4592" s="151"/>
      <c r="DSN4592" s="151"/>
      <c r="DSO4592" s="151"/>
      <c r="DSP4592" s="151"/>
      <c r="DSQ4592" s="151"/>
      <c r="DSR4592" s="151"/>
      <c r="DSS4592" s="151"/>
      <c r="DST4592" s="151"/>
      <c r="DSU4592" s="151"/>
      <c r="DSV4592" s="151"/>
      <c r="DSW4592" s="151"/>
      <c r="DSX4592" s="151"/>
      <c r="DSY4592" s="151"/>
      <c r="DSZ4592" s="151"/>
      <c r="DTA4592" s="151"/>
      <c r="DTB4592" s="151"/>
      <c r="DTC4592" s="151"/>
      <c r="DTD4592" s="151"/>
      <c r="DTE4592" s="151"/>
      <c r="DTF4592" s="151"/>
      <c r="DTG4592" s="151"/>
      <c r="DTH4592" s="151"/>
      <c r="DTI4592" s="151"/>
      <c r="DTJ4592" s="151"/>
      <c r="DTK4592" s="151"/>
      <c r="DTL4592" s="151"/>
      <c r="DTM4592" s="151"/>
      <c r="DTN4592" s="151"/>
      <c r="DTO4592" s="151"/>
      <c r="DTP4592" s="151"/>
      <c r="DTQ4592" s="151"/>
      <c r="DTR4592" s="151"/>
      <c r="DTS4592" s="151"/>
      <c r="DTT4592" s="151"/>
      <c r="DTU4592" s="151"/>
      <c r="DTV4592" s="151"/>
      <c r="DTW4592" s="151"/>
      <c r="DTX4592" s="151"/>
      <c r="DTY4592" s="151"/>
      <c r="DTZ4592" s="151"/>
      <c r="DUA4592" s="151"/>
      <c r="DUB4592" s="151"/>
      <c r="DUC4592" s="151"/>
      <c r="DUD4592" s="151"/>
      <c r="DUE4592" s="151"/>
      <c r="DUF4592" s="151"/>
      <c r="DUG4592" s="151"/>
      <c r="DUH4592" s="151"/>
      <c r="DUI4592" s="151"/>
      <c r="DUJ4592" s="151"/>
      <c r="DUK4592" s="151"/>
      <c r="DUL4592" s="151"/>
      <c r="DUM4592" s="151"/>
      <c r="DUN4592" s="151"/>
      <c r="DUO4592" s="151"/>
      <c r="DUP4592" s="151"/>
      <c r="DUQ4592" s="151"/>
      <c r="DUR4592" s="151"/>
      <c r="DUS4592" s="151"/>
      <c r="DUT4592" s="151"/>
      <c r="DUU4592" s="151"/>
      <c r="DUV4592" s="151"/>
      <c r="DUW4592" s="151"/>
      <c r="DUX4592" s="151"/>
      <c r="DUY4592" s="151"/>
      <c r="DUZ4592" s="151"/>
      <c r="DVA4592" s="151"/>
      <c r="DVB4592" s="151"/>
      <c r="DVC4592" s="151"/>
      <c r="DVD4592" s="151"/>
      <c r="DVE4592" s="151"/>
      <c r="DVF4592" s="151"/>
      <c r="DVG4592" s="151"/>
      <c r="DVH4592" s="151"/>
      <c r="DVI4592" s="151"/>
      <c r="DVJ4592" s="151"/>
      <c r="DVK4592" s="151"/>
      <c r="DVL4592" s="151"/>
      <c r="DVM4592" s="151"/>
      <c r="DVN4592" s="151"/>
      <c r="DVO4592" s="151"/>
      <c r="DVP4592" s="151"/>
      <c r="DVQ4592" s="151"/>
      <c r="DVR4592" s="151"/>
      <c r="DVS4592" s="151"/>
      <c r="DVT4592" s="151"/>
      <c r="DVU4592" s="151"/>
      <c r="DVV4592" s="151"/>
      <c r="DVW4592" s="151"/>
      <c r="DVX4592" s="151"/>
      <c r="DVY4592" s="151"/>
      <c r="DVZ4592" s="151"/>
      <c r="DWA4592" s="151"/>
      <c r="DWB4592" s="151"/>
      <c r="DWC4592" s="151"/>
      <c r="DWD4592" s="151"/>
      <c r="DWE4592" s="151"/>
      <c r="DWF4592" s="151"/>
      <c r="DWG4592" s="151"/>
      <c r="DWH4592" s="151"/>
      <c r="DWI4592" s="151"/>
      <c r="DWJ4592" s="151"/>
      <c r="DWK4592" s="151"/>
      <c r="DWL4592" s="151"/>
      <c r="DWM4592" s="151"/>
      <c r="DWN4592" s="151"/>
      <c r="DWO4592" s="151"/>
      <c r="DWP4592" s="151"/>
      <c r="DWQ4592" s="151"/>
      <c r="DWR4592" s="151"/>
      <c r="DWS4592" s="151"/>
      <c r="DWT4592" s="151"/>
      <c r="DWU4592" s="151"/>
      <c r="DWV4592" s="151"/>
      <c r="DWW4592" s="151"/>
      <c r="DWX4592" s="151"/>
      <c r="DWY4592" s="151"/>
      <c r="DWZ4592" s="151"/>
      <c r="DXA4592" s="151"/>
      <c r="DXB4592" s="151"/>
      <c r="DXC4592" s="151"/>
      <c r="DXD4592" s="151"/>
      <c r="DXE4592" s="151"/>
      <c r="DXF4592" s="151"/>
      <c r="DXG4592" s="151"/>
      <c r="DXH4592" s="151"/>
      <c r="DXI4592" s="151"/>
      <c r="DXJ4592" s="151"/>
      <c r="DXK4592" s="151"/>
      <c r="DXL4592" s="151"/>
      <c r="DXM4592" s="151"/>
      <c r="DXN4592" s="151"/>
      <c r="DXO4592" s="151"/>
      <c r="DXP4592" s="151"/>
      <c r="DXQ4592" s="151"/>
      <c r="DXR4592" s="151"/>
      <c r="DXS4592" s="151"/>
      <c r="DXT4592" s="151"/>
      <c r="DXU4592" s="151"/>
      <c r="DXV4592" s="151"/>
      <c r="DXW4592" s="151"/>
      <c r="DXX4592" s="151"/>
      <c r="DXY4592" s="151"/>
      <c r="DXZ4592" s="151"/>
      <c r="DYA4592" s="151"/>
      <c r="DYB4592" s="151"/>
      <c r="DYC4592" s="151"/>
      <c r="DYD4592" s="151"/>
      <c r="DYE4592" s="151"/>
      <c r="DYF4592" s="151"/>
      <c r="DYG4592" s="151"/>
      <c r="DYH4592" s="151"/>
      <c r="DYI4592" s="151"/>
      <c r="DYJ4592" s="151"/>
      <c r="DYK4592" s="151"/>
      <c r="DYL4592" s="151"/>
      <c r="DYM4592" s="151"/>
      <c r="DYN4592" s="151"/>
      <c r="DYO4592" s="151"/>
      <c r="DYP4592" s="151"/>
      <c r="DYQ4592" s="151"/>
      <c r="DYR4592" s="151"/>
      <c r="DYS4592" s="151"/>
      <c r="DYT4592" s="151"/>
      <c r="DYU4592" s="151"/>
      <c r="DYV4592" s="151"/>
      <c r="DYW4592" s="151"/>
      <c r="DYX4592" s="151"/>
      <c r="DYY4592" s="151"/>
      <c r="DYZ4592" s="151"/>
      <c r="DZA4592" s="151"/>
      <c r="DZB4592" s="151"/>
      <c r="DZC4592" s="151"/>
      <c r="DZD4592" s="151"/>
      <c r="DZE4592" s="151"/>
      <c r="DZF4592" s="151"/>
      <c r="DZG4592" s="151"/>
      <c r="DZH4592" s="151"/>
      <c r="DZI4592" s="151"/>
      <c r="DZJ4592" s="151"/>
      <c r="DZK4592" s="151"/>
      <c r="DZL4592" s="151"/>
      <c r="DZM4592" s="151"/>
      <c r="DZN4592" s="151"/>
      <c r="DZO4592" s="151"/>
      <c r="DZP4592" s="151"/>
      <c r="DZQ4592" s="151"/>
      <c r="DZR4592" s="151"/>
      <c r="DZS4592" s="151"/>
      <c r="DZT4592" s="151"/>
      <c r="DZU4592" s="151"/>
      <c r="DZV4592" s="151"/>
      <c r="DZW4592" s="151"/>
      <c r="DZX4592" s="151"/>
      <c r="DZY4592" s="151"/>
      <c r="DZZ4592" s="151"/>
      <c r="EAA4592" s="151"/>
      <c r="EAB4592" s="151"/>
      <c r="EAC4592" s="151"/>
      <c r="EAD4592" s="151"/>
      <c r="EAE4592" s="151"/>
      <c r="EAF4592" s="151"/>
      <c r="EAG4592" s="151"/>
      <c r="EAH4592" s="151"/>
      <c r="EAI4592" s="151"/>
      <c r="EAJ4592" s="151"/>
      <c r="EAK4592" s="151"/>
      <c r="EAL4592" s="151"/>
      <c r="EAM4592" s="151"/>
      <c r="EAN4592" s="151"/>
      <c r="EAO4592" s="151"/>
      <c r="EAP4592" s="151"/>
      <c r="EAQ4592" s="151"/>
      <c r="EAR4592" s="151"/>
      <c r="EAS4592" s="151"/>
      <c r="EAT4592" s="151"/>
      <c r="EAU4592" s="151"/>
      <c r="EAV4592" s="151"/>
      <c r="EAW4592" s="151"/>
      <c r="EAX4592" s="151"/>
      <c r="EAY4592" s="151"/>
      <c r="EAZ4592" s="151"/>
      <c r="EBA4592" s="151"/>
      <c r="EBB4592" s="151"/>
      <c r="EBC4592" s="151"/>
      <c r="EBD4592" s="151"/>
      <c r="EBE4592" s="151"/>
      <c r="EBF4592" s="151"/>
      <c r="EBG4592" s="151"/>
      <c r="EBH4592" s="151"/>
      <c r="EBI4592" s="151"/>
      <c r="EBJ4592" s="151"/>
      <c r="EBK4592" s="151"/>
      <c r="EBL4592" s="151"/>
      <c r="EBM4592" s="151"/>
      <c r="EBN4592" s="151"/>
      <c r="EBO4592" s="151"/>
      <c r="EBP4592" s="151"/>
      <c r="EBQ4592" s="151"/>
      <c r="EBR4592" s="151"/>
      <c r="EBS4592" s="151"/>
      <c r="EBT4592" s="151"/>
      <c r="EBU4592" s="151"/>
      <c r="EBV4592" s="151"/>
      <c r="EBW4592" s="151"/>
      <c r="EBX4592" s="151"/>
      <c r="EBY4592" s="151"/>
      <c r="EBZ4592" s="151"/>
      <c r="ECA4592" s="151"/>
      <c r="ECB4592" s="151"/>
      <c r="ECC4592" s="151"/>
      <c r="ECD4592" s="151"/>
      <c r="ECE4592" s="151"/>
      <c r="ECF4592" s="151"/>
      <c r="ECG4592" s="151"/>
      <c r="ECH4592" s="151"/>
      <c r="ECI4592" s="151"/>
      <c r="ECJ4592" s="151"/>
      <c r="ECK4592" s="151"/>
      <c r="ECL4592" s="151"/>
      <c r="ECM4592" s="151"/>
      <c r="ECN4592" s="151"/>
      <c r="ECO4592" s="151"/>
      <c r="ECP4592" s="151"/>
      <c r="ECQ4592" s="151"/>
      <c r="ECR4592" s="151"/>
      <c r="ECS4592" s="151"/>
      <c r="ECT4592" s="151"/>
      <c r="ECU4592" s="151"/>
      <c r="ECV4592" s="151"/>
      <c r="ECW4592" s="151"/>
      <c r="ECX4592" s="151"/>
      <c r="ECY4592" s="151"/>
      <c r="ECZ4592" s="151"/>
      <c r="EDA4592" s="151"/>
      <c r="EDB4592" s="151"/>
      <c r="EDC4592" s="151"/>
      <c r="EDD4592" s="151"/>
      <c r="EDE4592" s="151"/>
      <c r="EDF4592" s="151"/>
      <c r="EDG4592" s="151"/>
      <c r="EDH4592" s="151"/>
      <c r="EDI4592" s="151"/>
      <c r="EDJ4592" s="151"/>
      <c r="EDK4592" s="151"/>
      <c r="EDL4592" s="151"/>
      <c r="EDM4592" s="151"/>
      <c r="EDN4592" s="151"/>
      <c r="EDO4592" s="151"/>
      <c r="EDP4592" s="151"/>
      <c r="EDQ4592" s="151"/>
      <c r="EDR4592" s="151"/>
      <c r="EDS4592" s="151"/>
      <c r="EDT4592" s="151"/>
      <c r="EDU4592" s="151"/>
      <c r="EDV4592" s="151"/>
      <c r="EDW4592" s="151"/>
      <c r="EDX4592" s="151"/>
      <c r="EDY4592" s="151"/>
      <c r="EDZ4592" s="151"/>
      <c r="EEA4592" s="151"/>
      <c r="EEB4592" s="151"/>
      <c r="EEC4592" s="151"/>
      <c r="EED4592" s="151"/>
      <c r="EEE4592" s="151"/>
      <c r="EEF4592" s="151"/>
      <c r="EEG4592" s="151"/>
      <c r="EEH4592" s="151"/>
      <c r="EEI4592" s="151"/>
      <c r="EEJ4592" s="151"/>
      <c r="EEK4592" s="151"/>
      <c r="EEL4592" s="151"/>
      <c r="EEM4592" s="151"/>
      <c r="EEN4592" s="151"/>
      <c r="EEO4592" s="151"/>
      <c r="EEP4592" s="151"/>
      <c r="EEQ4592" s="151"/>
      <c r="EER4592" s="151"/>
      <c r="EES4592" s="151"/>
      <c r="EET4592" s="151"/>
      <c r="EEU4592" s="151"/>
      <c r="EEV4592" s="151"/>
      <c r="EEW4592" s="151"/>
      <c r="EEX4592" s="151"/>
      <c r="EEY4592" s="151"/>
      <c r="EEZ4592" s="151"/>
      <c r="EFA4592" s="151"/>
      <c r="EFB4592" s="151"/>
      <c r="EFC4592" s="151"/>
      <c r="EFD4592" s="151"/>
      <c r="EFE4592" s="151"/>
      <c r="EFF4592" s="151"/>
      <c r="EFG4592" s="151"/>
      <c r="EFH4592" s="151"/>
      <c r="EFI4592" s="151"/>
      <c r="EFJ4592" s="151"/>
      <c r="EFK4592" s="151"/>
      <c r="EFL4592" s="151"/>
      <c r="EFM4592" s="151"/>
      <c r="EFN4592" s="151"/>
      <c r="EFO4592" s="151"/>
      <c r="EFP4592" s="151"/>
      <c r="EFQ4592" s="151"/>
      <c r="EFR4592" s="151"/>
      <c r="EFS4592" s="151"/>
      <c r="EFT4592" s="151"/>
      <c r="EFU4592" s="151"/>
      <c r="EFV4592" s="151"/>
      <c r="EFW4592" s="151"/>
      <c r="EFX4592" s="151"/>
      <c r="EFY4592" s="151"/>
      <c r="EFZ4592" s="151"/>
      <c r="EGA4592" s="151"/>
      <c r="EGB4592" s="151"/>
      <c r="EGC4592" s="151"/>
      <c r="EGD4592" s="151"/>
      <c r="EGE4592" s="151"/>
      <c r="EGF4592" s="151"/>
      <c r="EGG4592" s="151"/>
      <c r="EGH4592" s="151"/>
      <c r="EGI4592" s="151"/>
      <c r="EGJ4592" s="151"/>
      <c r="EGK4592" s="151"/>
      <c r="EGL4592" s="151"/>
      <c r="EGM4592" s="151"/>
      <c r="EGN4592" s="151"/>
      <c r="EGO4592" s="151"/>
      <c r="EGP4592" s="151"/>
      <c r="EGQ4592" s="151"/>
      <c r="EGR4592" s="151"/>
      <c r="EGS4592" s="151"/>
      <c r="EGT4592" s="151"/>
      <c r="EGU4592" s="151"/>
      <c r="EGV4592" s="151"/>
      <c r="EGW4592" s="151"/>
      <c r="EGX4592" s="151"/>
      <c r="EGY4592" s="151"/>
      <c r="EGZ4592" s="151"/>
      <c r="EHA4592" s="151"/>
      <c r="EHB4592" s="151"/>
      <c r="EHC4592" s="151"/>
      <c r="EHD4592" s="151"/>
      <c r="EHE4592" s="151"/>
      <c r="EHF4592" s="151"/>
      <c r="EHG4592" s="151"/>
      <c r="EHH4592" s="151"/>
      <c r="EHI4592" s="151"/>
      <c r="EHJ4592" s="151"/>
      <c r="EHK4592" s="151"/>
      <c r="EHL4592" s="151"/>
      <c r="EHM4592" s="151"/>
      <c r="EHN4592" s="151"/>
      <c r="EHO4592" s="151"/>
      <c r="EHP4592" s="151"/>
      <c r="EHQ4592" s="151"/>
      <c r="EHR4592" s="151"/>
      <c r="EHS4592" s="151"/>
      <c r="EHT4592" s="151"/>
      <c r="EHU4592" s="151"/>
      <c r="EHV4592" s="151"/>
      <c r="EHW4592" s="151"/>
      <c r="EHX4592" s="151"/>
      <c r="EHY4592" s="151"/>
      <c r="EHZ4592" s="151"/>
      <c r="EIA4592" s="151"/>
      <c r="EIB4592" s="151"/>
      <c r="EIC4592" s="151"/>
      <c r="EID4592" s="151"/>
      <c r="EIE4592" s="151"/>
      <c r="EIF4592" s="151"/>
      <c r="EIG4592" s="151"/>
      <c r="EIH4592" s="151"/>
      <c r="EII4592" s="151"/>
      <c r="EIJ4592" s="151"/>
      <c r="EIK4592" s="151"/>
      <c r="EIL4592" s="151"/>
      <c r="EIM4592" s="151"/>
      <c r="EIN4592" s="151"/>
      <c r="EIO4592" s="151"/>
      <c r="EIP4592" s="151"/>
      <c r="EIQ4592" s="151"/>
      <c r="EIR4592" s="151"/>
      <c r="EIS4592" s="151"/>
      <c r="EIT4592" s="151"/>
      <c r="EIU4592" s="151"/>
      <c r="EIV4592" s="151"/>
      <c r="EIW4592" s="151"/>
      <c r="EIX4592" s="151"/>
      <c r="EIY4592" s="151"/>
      <c r="EIZ4592" s="151"/>
      <c r="EJA4592" s="151"/>
      <c r="EJB4592" s="151"/>
      <c r="EJC4592" s="151"/>
      <c r="EJD4592" s="151"/>
      <c r="EJE4592" s="151"/>
      <c r="EJF4592" s="151"/>
      <c r="EJG4592" s="151"/>
      <c r="EJH4592" s="151"/>
      <c r="EJI4592" s="151"/>
      <c r="EJJ4592" s="151"/>
      <c r="EJK4592" s="151"/>
      <c r="EJL4592" s="151"/>
      <c r="EJM4592" s="151"/>
      <c r="EJN4592" s="151"/>
      <c r="EJO4592" s="151"/>
      <c r="EJP4592" s="151"/>
      <c r="EJQ4592" s="151"/>
      <c r="EJR4592" s="151"/>
      <c r="EJS4592" s="151"/>
      <c r="EJT4592" s="151"/>
      <c r="EJU4592" s="151"/>
      <c r="EJV4592" s="151"/>
      <c r="EJW4592" s="151"/>
      <c r="EJX4592" s="151"/>
      <c r="EJY4592" s="151"/>
      <c r="EJZ4592" s="151"/>
      <c r="EKA4592" s="151"/>
      <c r="EKB4592" s="151"/>
      <c r="EKC4592" s="151"/>
      <c r="EKD4592" s="151"/>
      <c r="EKE4592" s="151"/>
      <c r="EKF4592" s="151"/>
      <c r="EKG4592" s="151"/>
      <c r="EKH4592" s="151"/>
      <c r="EKI4592" s="151"/>
      <c r="EKJ4592" s="151"/>
      <c r="EKK4592" s="151"/>
      <c r="EKL4592" s="151"/>
      <c r="EKM4592" s="151"/>
      <c r="EKN4592" s="151"/>
      <c r="EKO4592" s="151"/>
      <c r="EKP4592" s="151"/>
      <c r="EKQ4592" s="151"/>
      <c r="EKR4592" s="151"/>
      <c r="EKS4592" s="151"/>
      <c r="EKT4592" s="151"/>
      <c r="EKU4592" s="151"/>
      <c r="EKV4592" s="151"/>
      <c r="EKW4592" s="151"/>
      <c r="EKX4592" s="151"/>
      <c r="EKY4592" s="151"/>
      <c r="EKZ4592" s="151"/>
      <c r="ELA4592" s="151"/>
      <c r="ELB4592" s="151"/>
      <c r="ELC4592" s="151"/>
      <c r="ELD4592" s="151"/>
      <c r="ELE4592" s="151"/>
      <c r="ELF4592" s="151"/>
      <c r="ELG4592" s="151"/>
      <c r="ELH4592" s="151"/>
      <c r="ELI4592" s="151"/>
      <c r="ELJ4592" s="151"/>
      <c r="ELK4592" s="151"/>
      <c r="ELL4592" s="151"/>
      <c r="ELM4592" s="151"/>
      <c r="ELN4592" s="151"/>
      <c r="ELO4592" s="151"/>
      <c r="ELP4592" s="151"/>
      <c r="ELQ4592" s="151"/>
      <c r="ELR4592" s="151"/>
      <c r="ELS4592" s="151"/>
      <c r="ELT4592" s="151"/>
      <c r="ELU4592" s="151"/>
      <c r="ELV4592" s="151"/>
      <c r="ELW4592" s="151"/>
      <c r="ELX4592" s="151"/>
      <c r="ELY4592" s="151"/>
      <c r="ELZ4592" s="151"/>
      <c r="EMA4592" s="151"/>
      <c r="EMB4592" s="151"/>
      <c r="EMC4592" s="151"/>
      <c r="EMD4592" s="151"/>
      <c r="EME4592" s="151"/>
      <c r="EMF4592" s="151"/>
      <c r="EMG4592" s="151"/>
      <c r="EMH4592" s="151"/>
      <c r="EMI4592" s="151"/>
      <c r="EMJ4592" s="151"/>
      <c r="EMK4592" s="151"/>
      <c r="EML4592" s="151"/>
      <c r="EMM4592" s="151"/>
      <c r="EMN4592" s="151"/>
      <c r="EMO4592" s="151"/>
      <c r="EMP4592" s="151"/>
      <c r="EMQ4592" s="151"/>
      <c r="EMR4592" s="151"/>
      <c r="EMS4592" s="151"/>
      <c r="EMT4592" s="151"/>
      <c r="EMU4592" s="151"/>
      <c r="EMV4592" s="151"/>
      <c r="EMW4592" s="151"/>
      <c r="EMX4592" s="151"/>
      <c r="EMY4592" s="151"/>
      <c r="EMZ4592" s="151"/>
      <c r="ENA4592" s="151"/>
      <c r="ENB4592" s="151"/>
      <c r="ENC4592" s="151"/>
      <c r="END4592" s="151"/>
      <c r="ENE4592" s="151"/>
      <c r="ENF4592" s="151"/>
      <c r="ENG4592" s="151"/>
      <c r="ENH4592" s="151"/>
      <c r="ENI4592" s="151"/>
      <c r="ENJ4592" s="151"/>
      <c r="ENK4592" s="151"/>
      <c r="ENL4592" s="151"/>
      <c r="ENM4592" s="151"/>
      <c r="ENN4592" s="151"/>
      <c r="ENO4592" s="151"/>
      <c r="ENP4592" s="151"/>
      <c r="ENQ4592" s="151"/>
      <c r="ENR4592" s="151"/>
      <c r="ENS4592" s="151"/>
      <c r="ENT4592" s="151"/>
      <c r="ENU4592" s="151"/>
      <c r="ENV4592" s="151"/>
      <c r="ENW4592" s="151"/>
      <c r="ENX4592" s="151"/>
      <c r="ENY4592" s="151"/>
      <c r="ENZ4592" s="151"/>
      <c r="EOA4592" s="151"/>
      <c r="EOB4592" s="151"/>
      <c r="EOC4592" s="151"/>
      <c r="EOD4592" s="151"/>
      <c r="EOE4592" s="151"/>
      <c r="EOF4592" s="151"/>
      <c r="EOG4592" s="151"/>
      <c r="EOH4592" s="151"/>
      <c r="EOI4592" s="151"/>
      <c r="EOJ4592" s="151"/>
      <c r="EOK4592" s="151"/>
      <c r="EOL4592" s="151"/>
      <c r="EOM4592" s="151"/>
      <c r="EON4592" s="151"/>
      <c r="EOO4592" s="151"/>
      <c r="EOP4592" s="151"/>
      <c r="EOQ4592" s="151"/>
      <c r="EOR4592" s="151"/>
      <c r="EOS4592" s="151"/>
      <c r="EOT4592" s="151"/>
      <c r="EOU4592" s="151"/>
      <c r="EOV4592" s="151"/>
      <c r="EOW4592" s="151"/>
      <c r="EOX4592" s="151"/>
      <c r="EOY4592" s="151"/>
      <c r="EOZ4592" s="151"/>
      <c r="EPA4592" s="151"/>
      <c r="EPB4592" s="151"/>
      <c r="EPC4592" s="151"/>
      <c r="EPD4592" s="151"/>
      <c r="EPE4592" s="151"/>
      <c r="EPF4592" s="151"/>
      <c r="EPG4592" s="151"/>
      <c r="EPH4592" s="151"/>
      <c r="EPI4592" s="151"/>
      <c r="EPJ4592" s="151"/>
      <c r="EPK4592" s="151"/>
      <c r="EPL4592" s="151"/>
      <c r="EPM4592" s="151"/>
      <c r="EPN4592" s="151"/>
      <c r="EPO4592" s="151"/>
      <c r="EPP4592" s="151"/>
      <c r="EPQ4592" s="151"/>
      <c r="EPR4592" s="151"/>
      <c r="EPS4592" s="151"/>
      <c r="EPT4592" s="151"/>
      <c r="EPU4592" s="151"/>
      <c r="EPV4592" s="151"/>
      <c r="EPW4592" s="151"/>
      <c r="EPX4592" s="151"/>
      <c r="EPY4592" s="151"/>
      <c r="EPZ4592" s="151"/>
      <c r="EQA4592" s="151"/>
      <c r="EQB4592" s="151"/>
      <c r="EQC4592" s="151"/>
      <c r="EQD4592" s="151"/>
      <c r="EQE4592" s="151"/>
      <c r="EQF4592" s="151"/>
      <c r="EQG4592" s="151"/>
      <c r="EQH4592" s="151"/>
      <c r="EQI4592" s="151"/>
      <c r="EQJ4592" s="151"/>
      <c r="EQK4592" s="151"/>
      <c r="EQL4592" s="151"/>
      <c r="EQM4592" s="151"/>
      <c r="EQN4592" s="151"/>
      <c r="EQO4592" s="151"/>
      <c r="EQP4592" s="151"/>
      <c r="EQQ4592" s="151"/>
      <c r="EQR4592" s="151"/>
      <c r="EQS4592" s="151"/>
      <c r="EQT4592" s="151"/>
      <c r="EQU4592" s="151"/>
      <c r="EQV4592" s="151"/>
      <c r="EQW4592" s="151"/>
      <c r="EQX4592" s="151"/>
      <c r="EQY4592" s="151"/>
      <c r="EQZ4592" s="151"/>
      <c r="ERA4592" s="151"/>
      <c r="ERB4592" s="151"/>
      <c r="ERC4592" s="151"/>
      <c r="ERD4592" s="151"/>
      <c r="ERE4592" s="151"/>
      <c r="ERF4592" s="151"/>
      <c r="ERG4592" s="151"/>
      <c r="ERH4592" s="151"/>
      <c r="ERI4592" s="151"/>
      <c r="ERJ4592" s="151"/>
      <c r="ERK4592" s="151"/>
      <c r="ERL4592" s="151"/>
      <c r="ERM4592" s="151"/>
      <c r="ERN4592" s="151"/>
      <c r="ERO4592" s="151"/>
      <c r="ERP4592" s="151"/>
      <c r="ERQ4592" s="151"/>
      <c r="ERR4592" s="151"/>
      <c r="ERS4592" s="151"/>
      <c r="ERT4592" s="151"/>
      <c r="ERU4592" s="151"/>
      <c r="ERV4592" s="151"/>
      <c r="ERW4592" s="151"/>
      <c r="ERX4592" s="151"/>
      <c r="ERY4592" s="151"/>
      <c r="ERZ4592" s="151"/>
      <c r="ESA4592" s="151"/>
      <c r="ESB4592" s="151"/>
      <c r="ESC4592" s="151"/>
      <c r="ESD4592" s="151"/>
      <c r="ESE4592" s="151"/>
      <c r="ESF4592" s="151"/>
      <c r="ESG4592" s="151"/>
      <c r="ESH4592" s="151"/>
      <c r="ESI4592" s="151"/>
      <c r="ESJ4592" s="151"/>
      <c r="ESK4592" s="151"/>
      <c r="ESL4592" s="151"/>
      <c r="ESM4592" s="151"/>
      <c r="ESN4592" s="151"/>
      <c r="ESO4592" s="151"/>
      <c r="ESP4592" s="151"/>
      <c r="ESQ4592" s="151"/>
      <c r="ESR4592" s="151"/>
      <c r="ESS4592" s="151"/>
      <c r="EST4592" s="151"/>
      <c r="ESU4592" s="151"/>
      <c r="ESV4592" s="151"/>
      <c r="ESW4592" s="151"/>
      <c r="ESX4592" s="151"/>
      <c r="ESY4592" s="151"/>
      <c r="ESZ4592" s="151"/>
      <c r="ETA4592" s="151"/>
      <c r="ETB4592" s="151"/>
      <c r="ETC4592" s="151"/>
      <c r="ETD4592" s="151"/>
      <c r="ETE4592" s="151"/>
      <c r="ETF4592" s="151"/>
      <c r="ETG4592" s="151"/>
      <c r="ETH4592" s="151"/>
      <c r="ETI4592" s="151"/>
      <c r="ETJ4592" s="151"/>
      <c r="ETK4592" s="151"/>
      <c r="ETL4592" s="151"/>
      <c r="ETM4592" s="151"/>
      <c r="ETN4592" s="151"/>
      <c r="ETO4592" s="151"/>
      <c r="ETP4592" s="151"/>
      <c r="ETQ4592" s="151"/>
      <c r="ETR4592" s="151"/>
      <c r="ETS4592" s="151"/>
      <c r="ETT4592" s="151"/>
      <c r="ETU4592" s="151"/>
      <c r="ETV4592" s="151"/>
      <c r="ETW4592" s="151"/>
      <c r="ETX4592" s="151"/>
      <c r="ETY4592" s="151"/>
      <c r="ETZ4592" s="151"/>
      <c r="EUA4592" s="151"/>
      <c r="EUB4592" s="151"/>
      <c r="EUC4592" s="151"/>
      <c r="EUD4592" s="151"/>
      <c r="EUE4592" s="151"/>
      <c r="EUF4592" s="151"/>
      <c r="EUG4592" s="151"/>
      <c r="EUH4592" s="151"/>
      <c r="EUI4592" s="151"/>
      <c r="EUJ4592" s="151"/>
      <c r="EUK4592" s="151"/>
      <c r="EUL4592" s="151"/>
      <c r="EUM4592" s="151"/>
      <c r="EUN4592" s="151"/>
      <c r="EUO4592" s="151"/>
      <c r="EUP4592" s="151"/>
      <c r="EUQ4592" s="151"/>
      <c r="EUR4592" s="151"/>
      <c r="EUS4592" s="151"/>
      <c r="EUT4592" s="151"/>
      <c r="EUU4592" s="151"/>
      <c r="EUV4592" s="151"/>
      <c r="EUW4592" s="151"/>
      <c r="EUX4592" s="151"/>
      <c r="EUY4592" s="151"/>
      <c r="EUZ4592" s="151"/>
      <c r="EVA4592" s="151"/>
      <c r="EVB4592" s="151"/>
      <c r="EVC4592" s="151"/>
      <c r="EVD4592" s="151"/>
      <c r="EVE4592" s="151"/>
      <c r="EVF4592" s="151"/>
      <c r="EVG4592" s="151"/>
      <c r="EVH4592" s="151"/>
      <c r="EVI4592" s="151"/>
      <c r="EVJ4592" s="151"/>
      <c r="EVK4592" s="151"/>
      <c r="EVL4592" s="151"/>
      <c r="EVM4592" s="151"/>
      <c r="EVN4592" s="151"/>
      <c r="EVO4592" s="151"/>
      <c r="EVP4592" s="151"/>
      <c r="EVQ4592" s="151"/>
      <c r="EVR4592" s="151"/>
      <c r="EVS4592" s="151"/>
      <c r="EVT4592" s="151"/>
      <c r="EVU4592" s="151"/>
      <c r="EVV4592" s="151"/>
      <c r="EVW4592" s="151"/>
      <c r="EVX4592" s="151"/>
      <c r="EVY4592" s="151"/>
      <c r="EVZ4592" s="151"/>
      <c r="EWA4592" s="151"/>
      <c r="EWB4592" s="151"/>
      <c r="EWC4592" s="151"/>
      <c r="EWD4592" s="151"/>
      <c r="EWE4592" s="151"/>
      <c r="EWF4592" s="151"/>
      <c r="EWG4592" s="151"/>
      <c r="EWH4592" s="151"/>
      <c r="EWI4592" s="151"/>
      <c r="EWJ4592" s="151"/>
      <c r="EWK4592" s="151"/>
      <c r="EWL4592" s="151"/>
      <c r="EWM4592" s="151"/>
      <c r="EWN4592" s="151"/>
      <c r="EWO4592" s="151"/>
      <c r="EWP4592" s="151"/>
      <c r="EWQ4592" s="151"/>
      <c r="EWR4592" s="151"/>
      <c r="EWS4592" s="151"/>
      <c r="EWT4592" s="151"/>
      <c r="EWU4592" s="151"/>
      <c r="EWV4592" s="151"/>
      <c r="EWW4592" s="151"/>
      <c r="EWX4592" s="151"/>
      <c r="EWY4592" s="151"/>
      <c r="EWZ4592" s="151"/>
      <c r="EXA4592" s="151"/>
      <c r="EXB4592" s="151"/>
      <c r="EXC4592" s="151"/>
      <c r="EXD4592" s="151"/>
      <c r="EXE4592" s="151"/>
      <c r="EXF4592" s="151"/>
      <c r="EXG4592" s="151"/>
      <c r="EXH4592" s="151"/>
      <c r="EXI4592" s="151"/>
      <c r="EXJ4592" s="151"/>
      <c r="EXK4592" s="151"/>
      <c r="EXL4592" s="151"/>
      <c r="EXM4592" s="151"/>
      <c r="EXN4592" s="151"/>
      <c r="EXO4592" s="151"/>
      <c r="EXP4592" s="151"/>
      <c r="EXQ4592" s="151"/>
      <c r="EXR4592" s="151"/>
      <c r="EXS4592" s="151"/>
      <c r="EXT4592" s="151"/>
      <c r="EXU4592" s="151"/>
      <c r="EXV4592" s="151"/>
      <c r="EXW4592" s="151"/>
      <c r="EXX4592" s="151"/>
      <c r="EXY4592" s="151"/>
      <c r="EXZ4592" s="151"/>
      <c r="EYA4592" s="151"/>
      <c r="EYB4592" s="151"/>
      <c r="EYC4592" s="151"/>
      <c r="EYD4592" s="151"/>
      <c r="EYE4592" s="151"/>
      <c r="EYF4592" s="151"/>
      <c r="EYG4592" s="151"/>
      <c r="EYH4592" s="151"/>
      <c r="EYI4592" s="151"/>
      <c r="EYJ4592" s="151"/>
      <c r="EYK4592" s="151"/>
      <c r="EYL4592" s="151"/>
      <c r="EYM4592" s="151"/>
      <c r="EYN4592" s="151"/>
      <c r="EYO4592" s="151"/>
      <c r="EYP4592" s="151"/>
      <c r="EYQ4592" s="151"/>
      <c r="EYR4592" s="151"/>
      <c r="EYS4592" s="151"/>
      <c r="EYT4592" s="151"/>
      <c r="EYU4592" s="151"/>
      <c r="EYV4592" s="151"/>
      <c r="EYW4592" s="151"/>
      <c r="EYX4592" s="151"/>
      <c r="EYY4592" s="151"/>
      <c r="EYZ4592" s="151"/>
      <c r="EZA4592" s="151"/>
      <c r="EZB4592" s="151"/>
      <c r="EZC4592" s="151"/>
      <c r="EZD4592" s="151"/>
      <c r="EZE4592" s="151"/>
      <c r="EZF4592" s="151"/>
      <c r="EZG4592" s="151"/>
      <c r="EZH4592" s="151"/>
      <c r="EZI4592" s="151"/>
      <c r="EZJ4592" s="151"/>
      <c r="EZK4592" s="151"/>
      <c r="EZL4592" s="151"/>
      <c r="EZM4592" s="151"/>
      <c r="EZN4592" s="151"/>
      <c r="EZO4592" s="151"/>
      <c r="EZP4592" s="151"/>
      <c r="EZQ4592" s="151"/>
      <c r="EZR4592" s="151"/>
      <c r="EZS4592" s="151"/>
      <c r="EZT4592" s="151"/>
      <c r="EZU4592" s="151"/>
      <c r="EZV4592" s="151"/>
      <c r="EZW4592" s="151"/>
      <c r="EZX4592" s="151"/>
      <c r="EZY4592" s="151"/>
      <c r="EZZ4592" s="151"/>
      <c r="FAA4592" s="151"/>
      <c r="FAB4592" s="151"/>
      <c r="FAC4592" s="151"/>
      <c r="FAD4592" s="151"/>
      <c r="FAE4592" s="151"/>
      <c r="FAF4592" s="151"/>
      <c r="FAG4592" s="151"/>
      <c r="FAH4592" s="151"/>
      <c r="FAI4592" s="151"/>
      <c r="FAJ4592" s="151"/>
      <c r="FAK4592" s="151"/>
      <c r="FAL4592" s="151"/>
      <c r="FAM4592" s="151"/>
      <c r="FAN4592" s="151"/>
      <c r="FAO4592" s="151"/>
      <c r="FAP4592" s="151"/>
      <c r="FAQ4592" s="151"/>
      <c r="FAR4592" s="151"/>
      <c r="FAS4592" s="151"/>
      <c r="FAT4592" s="151"/>
      <c r="FAU4592" s="151"/>
      <c r="FAV4592" s="151"/>
      <c r="FAW4592" s="151"/>
      <c r="FAX4592" s="151"/>
      <c r="FAY4592" s="151"/>
      <c r="FAZ4592" s="151"/>
      <c r="FBA4592" s="151"/>
      <c r="FBB4592" s="151"/>
      <c r="FBC4592" s="151"/>
      <c r="FBD4592" s="151"/>
      <c r="FBE4592" s="151"/>
      <c r="FBF4592" s="151"/>
      <c r="FBG4592" s="151"/>
      <c r="FBH4592" s="151"/>
      <c r="FBI4592" s="151"/>
      <c r="FBJ4592" s="151"/>
      <c r="FBK4592" s="151"/>
      <c r="FBL4592" s="151"/>
      <c r="FBM4592" s="151"/>
      <c r="FBN4592" s="151"/>
      <c r="FBO4592" s="151"/>
      <c r="FBP4592" s="151"/>
      <c r="FBQ4592" s="151"/>
      <c r="FBR4592" s="151"/>
      <c r="FBS4592" s="151"/>
      <c r="FBT4592" s="151"/>
      <c r="FBU4592" s="151"/>
      <c r="FBV4592" s="151"/>
      <c r="FBW4592" s="151"/>
      <c r="FBX4592" s="151"/>
      <c r="FBY4592" s="151"/>
      <c r="FBZ4592" s="151"/>
      <c r="FCA4592" s="151"/>
      <c r="FCB4592" s="151"/>
      <c r="FCC4592" s="151"/>
      <c r="FCD4592" s="151"/>
      <c r="FCE4592" s="151"/>
      <c r="FCF4592" s="151"/>
      <c r="FCG4592" s="151"/>
      <c r="FCH4592" s="151"/>
      <c r="FCI4592" s="151"/>
      <c r="FCJ4592" s="151"/>
      <c r="FCK4592" s="151"/>
      <c r="FCL4592" s="151"/>
      <c r="FCM4592" s="151"/>
      <c r="FCN4592" s="151"/>
      <c r="FCO4592" s="151"/>
      <c r="FCP4592" s="151"/>
      <c r="FCQ4592" s="151"/>
      <c r="FCR4592" s="151"/>
      <c r="FCS4592" s="151"/>
      <c r="FCT4592" s="151"/>
      <c r="FCU4592" s="151"/>
      <c r="FCV4592" s="151"/>
      <c r="FCW4592" s="151"/>
      <c r="FCX4592" s="151"/>
      <c r="FCY4592" s="151"/>
      <c r="FCZ4592" s="151"/>
      <c r="FDA4592" s="151"/>
      <c r="FDB4592" s="151"/>
      <c r="FDC4592" s="151"/>
      <c r="FDD4592" s="151"/>
      <c r="FDE4592" s="151"/>
      <c r="FDF4592" s="151"/>
      <c r="FDG4592" s="151"/>
      <c r="FDH4592" s="151"/>
      <c r="FDI4592" s="151"/>
      <c r="FDJ4592" s="151"/>
      <c r="FDK4592" s="151"/>
      <c r="FDL4592" s="151"/>
      <c r="FDM4592" s="151"/>
      <c r="FDN4592" s="151"/>
      <c r="FDO4592" s="151"/>
      <c r="FDP4592" s="151"/>
      <c r="FDQ4592" s="151"/>
      <c r="FDR4592" s="151"/>
      <c r="FDS4592" s="151"/>
      <c r="FDT4592" s="151"/>
      <c r="FDU4592" s="151"/>
      <c r="FDV4592" s="151"/>
      <c r="FDW4592" s="151"/>
      <c r="FDX4592" s="151"/>
      <c r="FDY4592" s="151"/>
      <c r="FDZ4592" s="151"/>
      <c r="FEA4592" s="151"/>
      <c r="FEB4592" s="151"/>
      <c r="FEC4592" s="151"/>
      <c r="FED4592" s="151"/>
      <c r="FEE4592" s="151"/>
      <c r="FEF4592" s="151"/>
      <c r="FEG4592" s="151"/>
      <c r="FEH4592" s="151"/>
      <c r="FEI4592" s="151"/>
      <c r="FEJ4592" s="151"/>
      <c r="FEK4592" s="151"/>
      <c r="FEL4592" s="151"/>
      <c r="FEM4592" s="151"/>
      <c r="FEN4592" s="151"/>
      <c r="FEO4592" s="151"/>
      <c r="FEP4592" s="151"/>
      <c r="FEQ4592" s="151"/>
      <c r="FER4592" s="151"/>
      <c r="FES4592" s="151"/>
      <c r="FET4592" s="151"/>
      <c r="FEU4592" s="151"/>
      <c r="FEV4592" s="151"/>
      <c r="FEW4592" s="151"/>
      <c r="FEX4592" s="151"/>
      <c r="FEY4592" s="151"/>
      <c r="FEZ4592" s="151"/>
      <c r="FFA4592" s="151"/>
      <c r="FFB4592" s="151"/>
      <c r="FFC4592" s="151"/>
      <c r="FFD4592" s="151"/>
      <c r="FFE4592" s="151"/>
      <c r="FFF4592" s="151"/>
      <c r="FFG4592" s="151"/>
      <c r="FFH4592" s="151"/>
      <c r="FFI4592" s="151"/>
      <c r="FFJ4592" s="151"/>
      <c r="FFK4592" s="151"/>
      <c r="FFL4592" s="151"/>
      <c r="FFM4592" s="151"/>
      <c r="FFN4592" s="151"/>
      <c r="FFO4592" s="151"/>
      <c r="FFP4592" s="151"/>
      <c r="FFQ4592" s="151"/>
      <c r="FFR4592" s="151"/>
      <c r="FFS4592" s="151"/>
      <c r="FFT4592" s="151"/>
      <c r="FFU4592" s="151"/>
      <c r="FFV4592" s="151"/>
      <c r="FFW4592" s="151"/>
      <c r="FFX4592" s="151"/>
      <c r="FFY4592" s="151"/>
      <c r="FFZ4592" s="151"/>
      <c r="FGA4592" s="151"/>
      <c r="FGB4592" s="151"/>
      <c r="FGC4592" s="151"/>
      <c r="FGD4592" s="151"/>
      <c r="FGE4592" s="151"/>
      <c r="FGF4592" s="151"/>
      <c r="FGG4592" s="151"/>
      <c r="FGH4592" s="151"/>
      <c r="FGI4592" s="151"/>
      <c r="FGJ4592" s="151"/>
      <c r="FGK4592" s="151"/>
      <c r="FGL4592" s="151"/>
      <c r="FGM4592" s="151"/>
      <c r="FGN4592" s="151"/>
      <c r="FGO4592" s="151"/>
      <c r="FGP4592" s="151"/>
      <c r="FGQ4592" s="151"/>
      <c r="FGR4592" s="151"/>
      <c r="FGS4592" s="151"/>
      <c r="FGT4592" s="151"/>
      <c r="FGU4592" s="151"/>
      <c r="FGV4592" s="151"/>
      <c r="FGW4592" s="151"/>
      <c r="FGX4592" s="151"/>
      <c r="FGY4592" s="151"/>
      <c r="FGZ4592" s="151"/>
      <c r="FHA4592" s="151"/>
      <c r="FHB4592" s="151"/>
      <c r="FHC4592" s="151"/>
      <c r="FHD4592" s="151"/>
      <c r="FHE4592" s="151"/>
      <c r="FHF4592" s="151"/>
      <c r="FHG4592" s="151"/>
      <c r="FHH4592" s="151"/>
      <c r="FHI4592" s="151"/>
      <c r="FHJ4592" s="151"/>
      <c r="FHK4592" s="151"/>
      <c r="FHL4592" s="151"/>
      <c r="FHM4592" s="151"/>
      <c r="FHN4592" s="151"/>
      <c r="FHO4592" s="151"/>
      <c r="FHP4592" s="151"/>
      <c r="FHQ4592" s="151"/>
      <c r="FHR4592" s="151"/>
      <c r="FHS4592" s="151"/>
      <c r="FHT4592" s="151"/>
      <c r="FHU4592" s="151"/>
      <c r="FHV4592" s="151"/>
      <c r="FHW4592" s="151"/>
      <c r="FHX4592" s="151"/>
      <c r="FHY4592" s="151"/>
      <c r="FHZ4592" s="151"/>
      <c r="FIA4592" s="151"/>
      <c r="FIB4592" s="151"/>
      <c r="FIC4592" s="151"/>
      <c r="FID4592" s="151"/>
      <c r="FIE4592" s="151"/>
      <c r="FIF4592" s="151"/>
      <c r="FIG4592" s="151"/>
      <c r="FIH4592" s="151"/>
      <c r="FII4592" s="151"/>
      <c r="FIJ4592" s="151"/>
      <c r="FIK4592" s="151"/>
      <c r="FIL4592" s="151"/>
      <c r="FIM4592" s="151"/>
      <c r="FIN4592" s="151"/>
      <c r="FIO4592" s="151"/>
      <c r="FIP4592" s="151"/>
      <c r="FIQ4592" s="151"/>
      <c r="FIR4592" s="151"/>
      <c r="FIS4592" s="151"/>
      <c r="FIT4592" s="151"/>
      <c r="FIU4592" s="151"/>
      <c r="FIV4592" s="151"/>
      <c r="FIW4592" s="151"/>
      <c r="FIX4592" s="151"/>
      <c r="FIY4592" s="151"/>
      <c r="FIZ4592" s="151"/>
      <c r="FJA4592" s="151"/>
      <c r="FJB4592" s="151"/>
      <c r="FJC4592" s="151"/>
      <c r="FJD4592" s="151"/>
      <c r="FJE4592" s="151"/>
      <c r="FJF4592" s="151"/>
      <c r="FJG4592" s="151"/>
      <c r="FJH4592" s="151"/>
      <c r="FJI4592" s="151"/>
      <c r="FJJ4592" s="151"/>
      <c r="FJK4592" s="151"/>
      <c r="FJL4592" s="151"/>
      <c r="FJM4592" s="151"/>
      <c r="FJN4592" s="151"/>
      <c r="FJO4592" s="151"/>
      <c r="FJP4592" s="151"/>
      <c r="FJQ4592" s="151"/>
      <c r="FJR4592" s="151"/>
      <c r="FJS4592" s="151"/>
      <c r="FJT4592" s="151"/>
      <c r="FJU4592" s="151"/>
      <c r="FJV4592" s="151"/>
      <c r="FJW4592" s="151"/>
      <c r="FJX4592" s="151"/>
      <c r="FJY4592" s="151"/>
      <c r="FJZ4592" s="151"/>
      <c r="FKA4592" s="151"/>
      <c r="FKB4592" s="151"/>
      <c r="FKC4592" s="151"/>
      <c r="FKD4592" s="151"/>
      <c r="FKE4592" s="151"/>
      <c r="FKF4592" s="151"/>
      <c r="FKG4592" s="151"/>
      <c r="FKH4592" s="151"/>
      <c r="FKI4592" s="151"/>
      <c r="FKJ4592" s="151"/>
      <c r="FKK4592" s="151"/>
      <c r="FKL4592" s="151"/>
      <c r="FKM4592" s="151"/>
      <c r="FKN4592" s="151"/>
      <c r="FKO4592" s="151"/>
      <c r="FKP4592" s="151"/>
      <c r="FKQ4592" s="151"/>
      <c r="FKR4592" s="151"/>
      <c r="FKS4592" s="151"/>
      <c r="FKT4592" s="151"/>
      <c r="FKU4592" s="151"/>
      <c r="FKV4592" s="151"/>
      <c r="FKW4592" s="151"/>
      <c r="FKX4592" s="151"/>
      <c r="FKY4592" s="151"/>
      <c r="FKZ4592" s="151"/>
      <c r="FLA4592" s="151"/>
      <c r="FLB4592" s="151"/>
      <c r="FLC4592" s="151"/>
      <c r="FLD4592" s="151"/>
      <c r="FLE4592" s="151"/>
      <c r="FLF4592" s="151"/>
      <c r="FLG4592" s="151"/>
      <c r="FLH4592" s="151"/>
      <c r="FLI4592" s="151"/>
      <c r="FLJ4592" s="151"/>
      <c r="FLK4592" s="151"/>
      <c r="FLL4592" s="151"/>
      <c r="FLM4592" s="151"/>
      <c r="FLN4592" s="151"/>
      <c r="FLO4592" s="151"/>
      <c r="FLP4592" s="151"/>
      <c r="FLQ4592" s="151"/>
      <c r="FLR4592" s="151"/>
      <c r="FLS4592" s="151"/>
      <c r="FLT4592" s="151"/>
      <c r="FLU4592" s="151"/>
      <c r="FLV4592" s="151"/>
      <c r="FLW4592" s="151"/>
      <c r="FLX4592" s="151"/>
      <c r="FLY4592" s="151"/>
      <c r="FLZ4592" s="151"/>
      <c r="FMA4592" s="151"/>
      <c r="FMB4592" s="151"/>
      <c r="FMC4592" s="151"/>
      <c r="FMD4592" s="151"/>
      <c r="FME4592" s="151"/>
      <c r="FMF4592" s="151"/>
      <c r="FMG4592" s="151"/>
      <c r="FMH4592" s="151"/>
      <c r="FMI4592" s="151"/>
      <c r="FMJ4592" s="151"/>
      <c r="FMK4592" s="151"/>
      <c r="FML4592" s="151"/>
      <c r="FMM4592" s="151"/>
      <c r="FMN4592" s="151"/>
      <c r="FMO4592" s="151"/>
      <c r="FMP4592" s="151"/>
      <c r="FMQ4592" s="151"/>
      <c r="FMR4592" s="151"/>
      <c r="FMS4592" s="151"/>
      <c r="FMT4592" s="151"/>
      <c r="FMU4592" s="151"/>
      <c r="FMV4592" s="151"/>
      <c r="FMW4592" s="151"/>
      <c r="FMX4592" s="151"/>
      <c r="FMY4592" s="151"/>
      <c r="FMZ4592" s="151"/>
      <c r="FNA4592" s="151"/>
      <c r="FNB4592" s="151"/>
      <c r="FNC4592" s="151"/>
      <c r="FND4592" s="151"/>
      <c r="FNE4592" s="151"/>
      <c r="FNF4592" s="151"/>
      <c r="FNG4592" s="151"/>
      <c r="FNH4592" s="151"/>
      <c r="FNI4592" s="151"/>
      <c r="FNJ4592" s="151"/>
      <c r="FNK4592" s="151"/>
      <c r="FNL4592" s="151"/>
      <c r="FNM4592" s="151"/>
      <c r="FNN4592" s="151"/>
      <c r="FNO4592" s="151"/>
      <c r="FNP4592" s="151"/>
      <c r="FNQ4592" s="151"/>
      <c r="FNR4592" s="151"/>
      <c r="FNS4592" s="151"/>
      <c r="FNT4592" s="151"/>
      <c r="FNU4592" s="151"/>
      <c r="FNV4592" s="151"/>
      <c r="FNW4592" s="151"/>
      <c r="FNX4592" s="151"/>
      <c r="FNY4592" s="151"/>
      <c r="FNZ4592" s="151"/>
      <c r="FOA4592" s="151"/>
      <c r="FOB4592" s="151"/>
      <c r="FOC4592" s="151"/>
      <c r="FOD4592" s="151"/>
      <c r="FOE4592" s="151"/>
      <c r="FOF4592" s="151"/>
      <c r="FOG4592" s="151"/>
      <c r="FOH4592" s="151"/>
      <c r="FOI4592" s="151"/>
      <c r="FOJ4592" s="151"/>
      <c r="FOK4592" s="151"/>
      <c r="FOL4592" s="151"/>
      <c r="FOM4592" s="151"/>
      <c r="FON4592" s="151"/>
      <c r="FOO4592" s="151"/>
      <c r="FOP4592" s="151"/>
      <c r="FOQ4592" s="151"/>
      <c r="FOR4592" s="151"/>
      <c r="FOS4592" s="151"/>
      <c r="FOT4592" s="151"/>
      <c r="FOU4592" s="151"/>
      <c r="FOV4592" s="151"/>
      <c r="FOW4592" s="151"/>
      <c r="FOX4592" s="151"/>
      <c r="FOY4592" s="151"/>
      <c r="FOZ4592" s="151"/>
      <c r="FPA4592" s="151"/>
      <c r="FPB4592" s="151"/>
      <c r="FPC4592" s="151"/>
      <c r="FPD4592" s="151"/>
      <c r="FPE4592" s="151"/>
      <c r="FPF4592" s="151"/>
      <c r="FPG4592" s="151"/>
      <c r="FPH4592" s="151"/>
      <c r="FPI4592" s="151"/>
      <c r="FPJ4592" s="151"/>
      <c r="FPK4592" s="151"/>
      <c r="FPL4592" s="151"/>
      <c r="FPM4592" s="151"/>
      <c r="FPN4592" s="151"/>
      <c r="FPO4592" s="151"/>
      <c r="FPP4592" s="151"/>
      <c r="FPQ4592" s="151"/>
      <c r="FPR4592" s="151"/>
      <c r="FPS4592" s="151"/>
      <c r="FPT4592" s="151"/>
      <c r="FPU4592" s="151"/>
      <c r="FPV4592" s="151"/>
      <c r="FPW4592" s="151"/>
      <c r="FPX4592" s="151"/>
      <c r="FPY4592" s="151"/>
      <c r="FPZ4592" s="151"/>
      <c r="FQA4592" s="151"/>
      <c r="FQB4592" s="151"/>
      <c r="FQC4592" s="151"/>
      <c r="FQD4592" s="151"/>
      <c r="FQE4592" s="151"/>
      <c r="FQF4592" s="151"/>
      <c r="FQG4592" s="151"/>
      <c r="FQH4592" s="151"/>
      <c r="FQI4592" s="151"/>
      <c r="FQJ4592" s="151"/>
      <c r="FQK4592" s="151"/>
      <c r="FQL4592" s="151"/>
      <c r="FQM4592" s="151"/>
      <c r="FQN4592" s="151"/>
      <c r="FQO4592" s="151"/>
      <c r="FQP4592" s="151"/>
      <c r="FQQ4592" s="151"/>
      <c r="FQR4592" s="151"/>
      <c r="FQS4592" s="151"/>
      <c r="FQT4592" s="151"/>
      <c r="FQU4592" s="151"/>
      <c r="FQV4592" s="151"/>
      <c r="FQW4592" s="151"/>
      <c r="FQX4592" s="151"/>
      <c r="FQY4592" s="151"/>
      <c r="FQZ4592" s="151"/>
      <c r="FRA4592" s="151"/>
      <c r="FRB4592" s="151"/>
      <c r="FRC4592" s="151"/>
      <c r="FRD4592" s="151"/>
      <c r="FRE4592" s="151"/>
      <c r="FRF4592" s="151"/>
      <c r="FRG4592" s="151"/>
      <c r="FRH4592" s="151"/>
      <c r="FRI4592" s="151"/>
      <c r="FRJ4592" s="151"/>
      <c r="FRK4592" s="151"/>
      <c r="FRL4592" s="151"/>
      <c r="FRM4592" s="151"/>
      <c r="FRN4592" s="151"/>
      <c r="FRO4592" s="151"/>
      <c r="FRP4592" s="151"/>
      <c r="FRQ4592" s="151"/>
      <c r="FRR4592" s="151"/>
      <c r="FRS4592" s="151"/>
      <c r="FRT4592" s="151"/>
      <c r="FRU4592" s="151"/>
      <c r="FRV4592" s="151"/>
      <c r="FRW4592" s="151"/>
      <c r="FRX4592" s="151"/>
      <c r="FRY4592" s="151"/>
      <c r="FRZ4592" s="151"/>
      <c r="FSA4592" s="151"/>
      <c r="FSB4592" s="151"/>
      <c r="FSC4592" s="151"/>
      <c r="FSD4592" s="151"/>
      <c r="FSE4592" s="151"/>
      <c r="FSF4592" s="151"/>
      <c r="FSG4592" s="151"/>
      <c r="FSH4592" s="151"/>
      <c r="FSI4592" s="151"/>
      <c r="FSJ4592" s="151"/>
      <c r="FSK4592" s="151"/>
      <c r="FSL4592" s="151"/>
      <c r="FSM4592" s="151"/>
      <c r="FSN4592" s="151"/>
      <c r="FSO4592" s="151"/>
      <c r="FSP4592" s="151"/>
      <c r="FSQ4592" s="151"/>
      <c r="FSR4592" s="151"/>
      <c r="FSS4592" s="151"/>
      <c r="FST4592" s="151"/>
      <c r="FSU4592" s="151"/>
      <c r="FSV4592" s="151"/>
      <c r="FSW4592" s="151"/>
      <c r="FSX4592" s="151"/>
      <c r="FSY4592" s="151"/>
      <c r="FSZ4592" s="151"/>
      <c r="FTA4592" s="151"/>
      <c r="FTB4592" s="151"/>
      <c r="FTC4592" s="151"/>
      <c r="FTD4592" s="151"/>
      <c r="FTE4592" s="151"/>
      <c r="FTF4592" s="151"/>
      <c r="FTG4592" s="151"/>
      <c r="FTH4592" s="151"/>
      <c r="FTI4592" s="151"/>
      <c r="FTJ4592" s="151"/>
      <c r="FTK4592" s="151"/>
      <c r="FTL4592" s="151"/>
      <c r="FTM4592" s="151"/>
      <c r="FTN4592" s="151"/>
      <c r="FTO4592" s="151"/>
      <c r="FTP4592" s="151"/>
      <c r="FTQ4592" s="151"/>
      <c r="FTR4592" s="151"/>
      <c r="FTS4592" s="151"/>
      <c r="FTT4592" s="151"/>
      <c r="FTU4592" s="151"/>
      <c r="FTV4592" s="151"/>
      <c r="FTW4592" s="151"/>
      <c r="FTX4592" s="151"/>
      <c r="FTY4592" s="151"/>
      <c r="FTZ4592" s="151"/>
      <c r="FUA4592" s="151"/>
      <c r="FUB4592" s="151"/>
      <c r="FUC4592" s="151"/>
      <c r="FUD4592" s="151"/>
      <c r="FUE4592" s="151"/>
      <c r="FUF4592" s="151"/>
      <c r="FUG4592" s="151"/>
      <c r="FUH4592" s="151"/>
      <c r="FUI4592" s="151"/>
      <c r="FUJ4592" s="151"/>
      <c r="FUK4592" s="151"/>
      <c r="FUL4592" s="151"/>
      <c r="FUM4592" s="151"/>
      <c r="FUN4592" s="151"/>
      <c r="FUO4592" s="151"/>
      <c r="FUP4592" s="151"/>
      <c r="FUQ4592" s="151"/>
      <c r="FUR4592" s="151"/>
      <c r="FUS4592" s="151"/>
      <c r="FUT4592" s="151"/>
      <c r="FUU4592" s="151"/>
      <c r="FUV4592" s="151"/>
      <c r="FUW4592" s="151"/>
      <c r="FUX4592" s="151"/>
      <c r="FUY4592" s="151"/>
      <c r="FUZ4592" s="151"/>
      <c r="FVA4592" s="151"/>
      <c r="FVB4592" s="151"/>
      <c r="FVC4592" s="151"/>
      <c r="FVD4592" s="151"/>
      <c r="FVE4592" s="151"/>
      <c r="FVF4592" s="151"/>
      <c r="FVG4592" s="151"/>
      <c r="FVH4592" s="151"/>
      <c r="FVI4592" s="151"/>
      <c r="FVJ4592" s="151"/>
      <c r="FVK4592" s="151"/>
      <c r="FVL4592" s="151"/>
      <c r="FVM4592" s="151"/>
      <c r="FVN4592" s="151"/>
      <c r="FVO4592" s="151"/>
      <c r="FVP4592" s="151"/>
      <c r="FVQ4592" s="151"/>
      <c r="FVR4592" s="151"/>
      <c r="FVS4592" s="151"/>
      <c r="FVT4592" s="151"/>
      <c r="FVU4592" s="151"/>
      <c r="FVV4592" s="151"/>
      <c r="FVW4592" s="151"/>
      <c r="FVX4592" s="151"/>
      <c r="FVY4592" s="151"/>
      <c r="FVZ4592" s="151"/>
      <c r="FWA4592" s="151"/>
      <c r="FWB4592" s="151"/>
      <c r="FWC4592" s="151"/>
      <c r="FWD4592" s="151"/>
      <c r="FWE4592" s="151"/>
      <c r="FWF4592" s="151"/>
      <c r="FWG4592" s="151"/>
      <c r="FWH4592" s="151"/>
      <c r="FWI4592" s="151"/>
      <c r="FWJ4592" s="151"/>
      <c r="FWK4592" s="151"/>
      <c r="FWL4592" s="151"/>
      <c r="FWM4592" s="151"/>
      <c r="FWN4592" s="151"/>
      <c r="FWO4592" s="151"/>
      <c r="FWP4592" s="151"/>
      <c r="FWQ4592" s="151"/>
      <c r="FWR4592" s="151"/>
      <c r="FWS4592" s="151"/>
      <c r="FWT4592" s="151"/>
      <c r="FWU4592" s="151"/>
      <c r="FWV4592" s="151"/>
      <c r="FWW4592" s="151"/>
      <c r="FWX4592" s="151"/>
      <c r="FWY4592" s="151"/>
      <c r="FWZ4592" s="151"/>
      <c r="FXA4592" s="151"/>
      <c r="FXB4592" s="151"/>
      <c r="FXC4592" s="151"/>
      <c r="FXD4592" s="151"/>
      <c r="FXE4592" s="151"/>
      <c r="FXF4592" s="151"/>
      <c r="FXG4592" s="151"/>
      <c r="FXH4592" s="151"/>
      <c r="FXI4592" s="151"/>
      <c r="FXJ4592" s="151"/>
      <c r="FXK4592" s="151"/>
      <c r="FXL4592" s="151"/>
      <c r="FXM4592" s="151"/>
      <c r="FXN4592" s="151"/>
      <c r="FXO4592" s="151"/>
      <c r="FXP4592" s="151"/>
      <c r="FXQ4592" s="151"/>
      <c r="FXR4592" s="151"/>
      <c r="FXS4592" s="151"/>
      <c r="FXT4592" s="151"/>
      <c r="FXU4592" s="151"/>
      <c r="FXV4592" s="151"/>
      <c r="FXW4592" s="151"/>
      <c r="FXX4592" s="151"/>
      <c r="FXY4592" s="151"/>
      <c r="FXZ4592" s="151"/>
      <c r="FYA4592" s="151"/>
      <c r="FYB4592" s="151"/>
      <c r="FYC4592" s="151"/>
      <c r="FYD4592" s="151"/>
      <c r="FYE4592" s="151"/>
      <c r="FYF4592" s="151"/>
      <c r="FYG4592" s="151"/>
      <c r="FYH4592" s="151"/>
      <c r="FYI4592" s="151"/>
      <c r="FYJ4592" s="151"/>
      <c r="FYK4592" s="151"/>
      <c r="FYL4592" s="151"/>
      <c r="FYM4592" s="151"/>
      <c r="FYN4592" s="151"/>
      <c r="FYO4592" s="151"/>
      <c r="FYP4592" s="151"/>
      <c r="FYQ4592" s="151"/>
      <c r="FYR4592" s="151"/>
      <c r="FYS4592" s="151"/>
      <c r="FYT4592" s="151"/>
      <c r="FYU4592" s="151"/>
      <c r="FYV4592" s="151"/>
      <c r="FYW4592" s="151"/>
      <c r="FYX4592" s="151"/>
      <c r="FYY4592" s="151"/>
      <c r="FYZ4592" s="151"/>
      <c r="FZA4592" s="151"/>
      <c r="FZB4592" s="151"/>
      <c r="FZC4592" s="151"/>
      <c r="FZD4592" s="151"/>
      <c r="FZE4592" s="151"/>
      <c r="FZF4592" s="151"/>
      <c r="FZG4592" s="151"/>
      <c r="FZH4592" s="151"/>
      <c r="FZI4592" s="151"/>
      <c r="FZJ4592" s="151"/>
      <c r="FZK4592" s="151"/>
      <c r="FZL4592" s="151"/>
      <c r="FZM4592" s="151"/>
      <c r="FZN4592" s="151"/>
      <c r="FZO4592" s="151"/>
      <c r="FZP4592" s="151"/>
      <c r="FZQ4592" s="151"/>
      <c r="FZR4592" s="151"/>
      <c r="FZS4592" s="151"/>
      <c r="FZT4592" s="151"/>
      <c r="FZU4592" s="151"/>
      <c r="FZV4592" s="151"/>
      <c r="FZW4592" s="151"/>
      <c r="FZX4592" s="151"/>
      <c r="FZY4592" s="151"/>
      <c r="FZZ4592" s="151"/>
      <c r="GAA4592" s="151"/>
      <c r="GAB4592" s="151"/>
      <c r="GAC4592" s="151"/>
      <c r="GAD4592" s="151"/>
      <c r="GAE4592" s="151"/>
      <c r="GAF4592" s="151"/>
      <c r="GAG4592" s="151"/>
      <c r="GAH4592" s="151"/>
      <c r="GAI4592" s="151"/>
      <c r="GAJ4592" s="151"/>
      <c r="GAK4592" s="151"/>
      <c r="GAL4592" s="151"/>
      <c r="GAM4592" s="151"/>
      <c r="GAN4592" s="151"/>
      <c r="GAO4592" s="151"/>
      <c r="GAP4592" s="151"/>
      <c r="GAQ4592" s="151"/>
      <c r="GAR4592" s="151"/>
      <c r="GAS4592" s="151"/>
      <c r="GAT4592" s="151"/>
      <c r="GAU4592" s="151"/>
      <c r="GAV4592" s="151"/>
      <c r="GAW4592" s="151"/>
      <c r="GAX4592" s="151"/>
      <c r="GAY4592" s="151"/>
      <c r="GAZ4592" s="151"/>
      <c r="GBA4592" s="151"/>
      <c r="GBB4592" s="151"/>
      <c r="GBC4592" s="151"/>
      <c r="GBD4592" s="151"/>
      <c r="GBE4592" s="151"/>
      <c r="GBF4592" s="151"/>
      <c r="GBG4592" s="151"/>
      <c r="GBH4592" s="151"/>
      <c r="GBI4592" s="151"/>
      <c r="GBJ4592" s="151"/>
      <c r="GBK4592" s="151"/>
      <c r="GBL4592" s="151"/>
      <c r="GBM4592" s="151"/>
      <c r="GBN4592" s="151"/>
      <c r="GBO4592" s="151"/>
      <c r="GBP4592" s="151"/>
      <c r="GBQ4592" s="151"/>
      <c r="GBR4592" s="151"/>
      <c r="GBS4592" s="151"/>
      <c r="GBT4592" s="151"/>
      <c r="GBU4592" s="151"/>
      <c r="GBV4592" s="151"/>
      <c r="GBW4592" s="151"/>
      <c r="GBX4592" s="151"/>
      <c r="GBY4592" s="151"/>
      <c r="GBZ4592" s="151"/>
      <c r="GCA4592" s="151"/>
      <c r="GCB4592" s="151"/>
      <c r="GCC4592" s="151"/>
      <c r="GCD4592" s="151"/>
      <c r="GCE4592" s="151"/>
      <c r="GCF4592" s="151"/>
      <c r="GCG4592" s="151"/>
      <c r="GCH4592" s="151"/>
      <c r="GCI4592" s="151"/>
      <c r="GCJ4592" s="151"/>
      <c r="GCK4592" s="151"/>
      <c r="GCL4592" s="151"/>
      <c r="GCM4592" s="151"/>
      <c r="GCN4592" s="151"/>
      <c r="GCO4592" s="151"/>
      <c r="GCP4592" s="151"/>
      <c r="GCQ4592" s="151"/>
      <c r="GCR4592" s="151"/>
      <c r="GCS4592" s="151"/>
      <c r="GCT4592" s="151"/>
      <c r="GCU4592" s="151"/>
      <c r="GCV4592" s="151"/>
      <c r="GCW4592" s="151"/>
      <c r="GCX4592" s="151"/>
      <c r="GCY4592" s="151"/>
      <c r="GCZ4592" s="151"/>
      <c r="GDA4592" s="151"/>
      <c r="GDB4592" s="151"/>
      <c r="GDC4592" s="151"/>
      <c r="GDD4592" s="151"/>
      <c r="GDE4592" s="151"/>
      <c r="GDF4592" s="151"/>
      <c r="GDG4592" s="151"/>
      <c r="GDH4592" s="151"/>
      <c r="GDI4592" s="151"/>
      <c r="GDJ4592" s="151"/>
      <c r="GDK4592" s="151"/>
      <c r="GDL4592" s="151"/>
      <c r="GDM4592" s="151"/>
      <c r="GDN4592" s="151"/>
      <c r="GDO4592" s="151"/>
      <c r="GDP4592" s="151"/>
      <c r="GDQ4592" s="151"/>
      <c r="GDR4592" s="151"/>
      <c r="GDS4592" s="151"/>
      <c r="GDT4592" s="151"/>
      <c r="GDU4592" s="151"/>
      <c r="GDV4592" s="151"/>
      <c r="GDW4592" s="151"/>
      <c r="GDX4592" s="151"/>
      <c r="GDY4592" s="151"/>
      <c r="GDZ4592" s="151"/>
      <c r="GEA4592" s="151"/>
      <c r="GEB4592" s="151"/>
      <c r="GEC4592" s="151"/>
      <c r="GED4592" s="151"/>
      <c r="GEE4592" s="151"/>
      <c r="GEF4592" s="151"/>
      <c r="GEG4592" s="151"/>
      <c r="GEH4592" s="151"/>
      <c r="GEI4592" s="151"/>
      <c r="GEJ4592" s="151"/>
      <c r="GEK4592" s="151"/>
      <c r="GEL4592" s="151"/>
      <c r="GEM4592" s="151"/>
      <c r="GEN4592" s="151"/>
      <c r="GEO4592" s="151"/>
      <c r="GEP4592" s="151"/>
      <c r="GEQ4592" s="151"/>
      <c r="GER4592" s="151"/>
      <c r="GES4592" s="151"/>
      <c r="GET4592" s="151"/>
      <c r="GEU4592" s="151"/>
      <c r="GEV4592" s="151"/>
      <c r="GEW4592" s="151"/>
      <c r="GEX4592" s="151"/>
      <c r="GEY4592" s="151"/>
      <c r="GEZ4592" s="151"/>
      <c r="GFA4592" s="151"/>
      <c r="GFB4592" s="151"/>
      <c r="GFC4592" s="151"/>
      <c r="GFD4592" s="151"/>
      <c r="GFE4592" s="151"/>
      <c r="GFF4592" s="151"/>
      <c r="GFG4592" s="151"/>
      <c r="GFH4592" s="151"/>
      <c r="GFI4592" s="151"/>
      <c r="GFJ4592" s="151"/>
      <c r="GFK4592" s="151"/>
      <c r="GFL4592" s="151"/>
      <c r="GFM4592" s="151"/>
      <c r="GFN4592" s="151"/>
      <c r="GFO4592" s="151"/>
      <c r="GFP4592" s="151"/>
      <c r="GFQ4592" s="151"/>
      <c r="GFR4592" s="151"/>
      <c r="GFS4592" s="151"/>
      <c r="GFT4592" s="151"/>
      <c r="GFU4592" s="151"/>
      <c r="GFV4592" s="151"/>
      <c r="GFW4592" s="151"/>
      <c r="GFX4592" s="151"/>
      <c r="GFY4592" s="151"/>
      <c r="GFZ4592" s="151"/>
      <c r="GGA4592" s="151"/>
      <c r="GGB4592" s="151"/>
      <c r="GGC4592" s="151"/>
      <c r="GGD4592" s="151"/>
      <c r="GGE4592" s="151"/>
      <c r="GGF4592" s="151"/>
      <c r="GGG4592" s="151"/>
      <c r="GGH4592" s="151"/>
      <c r="GGI4592" s="151"/>
      <c r="GGJ4592" s="151"/>
      <c r="GGK4592" s="151"/>
      <c r="GGL4592" s="151"/>
      <c r="GGM4592" s="151"/>
      <c r="GGN4592" s="151"/>
      <c r="GGO4592" s="151"/>
      <c r="GGP4592" s="151"/>
      <c r="GGQ4592" s="151"/>
      <c r="GGR4592" s="151"/>
      <c r="GGS4592" s="151"/>
      <c r="GGT4592" s="151"/>
      <c r="GGU4592" s="151"/>
      <c r="GGV4592" s="151"/>
      <c r="GGW4592" s="151"/>
      <c r="GGX4592" s="151"/>
      <c r="GGY4592" s="151"/>
      <c r="GGZ4592" s="151"/>
      <c r="GHA4592" s="151"/>
      <c r="GHB4592" s="151"/>
      <c r="GHC4592" s="151"/>
      <c r="GHD4592" s="151"/>
      <c r="GHE4592" s="151"/>
      <c r="GHF4592" s="151"/>
      <c r="GHG4592" s="151"/>
      <c r="GHH4592" s="151"/>
      <c r="GHI4592" s="151"/>
      <c r="GHJ4592" s="151"/>
      <c r="GHK4592" s="151"/>
      <c r="GHL4592" s="151"/>
      <c r="GHM4592" s="151"/>
      <c r="GHN4592" s="151"/>
      <c r="GHO4592" s="151"/>
      <c r="GHP4592" s="151"/>
      <c r="GHQ4592" s="151"/>
      <c r="GHR4592" s="151"/>
      <c r="GHS4592" s="151"/>
      <c r="GHT4592" s="151"/>
      <c r="GHU4592" s="151"/>
      <c r="GHV4592" s="151"/>
      <c r="GHW4592" s="151"/>
      <c r="GHX4592" s="151"/>
      <c r="GHY4592" s="151"/>
      <c r="GHZ4592" s="151"/>
      <c r="GIA4592" s="151"/>
      <c r="GIB4592" s="151"/>
      <c r="GIC4592" s="151"/>
      <c r="GID4592" s="151"/>
      <c r="GIE4592" s="151"/>
      <c r="GIF4592" s="151"/>
      <c r="GIG4592" s="151"/>
      <c r="GIH4592" s="151"/>
      <c r="GII4592" s="151"/>
      <c r="GIJ4592" s="151"/>
      <c r="GIK4592" s="151"/>
      <c r="GIL4592" s="151"/>
      <c r="GIM4592" s="151"/>
      <c r="GIN4592" s="151"/>
      <c r="GIO4592" s="151"/>
      <c r="GIP4592" s="151"/>
      <c r="GIQ4592" s="151"/>
      <c r="GIR4592" s="151"/>
      <c r="GIS4592" s="151"/>
      <c r="GIT4592" s="151"/>
      <c r="GIU4592" s="151"/>
      <c r="GIV4592" s="151"/>
      <c r="GIW4592" s="151"/>
      <c r="GIX4592" s="151"/>
      <c r="GIY4592" s="151"/>
      <c r="GIZ4592" s="151"/>
      <c r="GJA4592" s="151"/>
      <c r="GJB4592" s="151"/>
      <c r="GJC4592" s="151"/>
      <c r="GJD4592" s="151"/>
      <c r="GJE4592" s="151"/>
      <c r="GJF4592" s="151"/>
      <c r="GJG4592" s="151"/>
      <c r="GJH4592" s="151"/>
      <c r="GJI4592" s="151"/>
      <c r="GJJ4592" s="151"/>
      <c r="GJK4592" s="151"/>
      <c r="GJL4592" s="151"/>
      <c r="GJM4592" s="151"/>
      <c r="GJN4592" s="151"/>
      <c r="GJO4592" s="151"/>
      <c r="GJP4592" s="151"/>
      <c r="GJQ4592" s="151"/>
      <c r="GJR4592" s="151"/>
      <c r="GJS4592" s="151"/>
      <c r="GJT4592" s="151"/>
      <c r="GJU4592" s="151"/>
      <c r="GJV4592" s="151"/>
      <c r="GJW4592" s="151"/>
      <c r="GJX4592" s="151"/>
      <c r="GJY4592" s="151"/>
      <c r="GJZ4592" s="151"/>
      <c r="GKA4592" s="151"/>
      <c r="GKB4592" s="151"/>
      <c r="GKC4592" s="151"/>
      <c r="GKD4592" s="151"/>
      <c r="GKE4592" s="151"/>
      <c r="GKF4592" s="151"/>
      <c r="GKG4592" s="151"/>
      <c r="GKH4592" s="151"/>
      <c r="GKI4592" s="151"/>
      <c r="GKJ4592" s="151"/>
      <c r="GKK4592" s="151"/>
      <c r="GKL4592" s="151"/>
      <c r="GKM4592" s="151"/>
      <c r="GKN4592" s="151"/>
      <c r="GKO4592" s="151"/>
      <c r="GKP4592" s="151"/>
      <c r="GKQ4592" s="151"/>
      <c r="GKR4592" s="151"/>
      <c r="GKS4592" s="151"/>
      <c r="GKT4592" s="151"/>
      <c r="GKU4592" s="151"/>
      <c r="GKV4592" s="151"/>
      <c r="GKW4592" s="151"/>
      <c r="GKX4592" s="151"/>
      <c r="GKY4592" s="151"/>
      <c r="GKZ4592" s="151"/>
      <c r="GLA4592" s="151"/>
      <c r="GLB4592" s="151"/>
      <c r="GLC4592" s="151"/>
      <c r="GLD4592" s="151"/>
      <c r="GLE4592" s="151"/>
      <c r="GLF4592" s="151"/>
      <c r="GLG4592" s="151"/>
      <c r="GLH4592" s="151"/>
      <c r="GLI4592" s="151"/>
      <c r="GLJ4592" s="151"/>
      <c r="GLK4592" s="151"/>
      <c r="GLL4592" s="151"/>
      <c r="GLM4592" s="151"/>
      <c r="GLN4592" s="151"/>
      <c r="GLO4592" s="151"/>
      <c r="GLP4592" s="151"/>
      <c r="GLQ4592" s="151"/>
      <c r="GLR4592" s="151"/>
      <c r="GLS4592" s="151"/>
      <c r="GLT4592" s="151"/>
      <c r="GLU4592" s="151"/>
      <c r="GLV4592" s="151"/>
      <c r="GLW4592" s="151"/>
      <c r="GLX4592" s="151"/>
      <c r="GLY4592" s="151"/>
      <c r="GLZ4592" s="151"/>
      <c r="GMA4592" s="151"/>
      <c r="GMB4592" s="151"/>
      <c r="GMC4592" s="151"/>
      <c r="GMD4592" s="151"/>
      <c r="GME4592" s="151"/>
      <c r="GMF4592" s="151"/>
      <c r="GMG4592" s="151"/>
      <c r="GMH4592" s="151"/>
      <c r="GMI4592" s="151"/>
      <c r="GMJ4592" s="151"/>
      <c r="GMK4592" s="151"/>
      <c r="GML4592" s="151"/>
      <c r="GMM4592" s="151"/>
      <c r="GMN4592" s="151"/>
      <c r="GMO4592" s="151"/>
      <c r="GMP4592" s="151"/>
      <c r="GMQ4592" s="151"/>
      <c r="GMR4592" s="151"/>
      <c r="GMS4592" s="151"/>
      <c r="GMT4592" s="151"/>
      <c r="GMU4592" s="151"/>
      <c r="GMV4592" s="151"/>
      <c r="GMW4592" s="151"/>
      <c r="GMX4592" s="151"/>
      <c r="GMY4592" s="151"/>
      <c r="GMZ4592" s="151"/>
      <c r="GNA4592" s="151"/>
      <c r="GNB4592" s="151"/>
      <c r="GNC4592" s="151"/>
      <c r="GND4592" s="151"/>
      <c r="GNE4592" s="151"/>
      <c r="GNF4592" s="151"/>
      <c r="GNG4592" s="151"/>
      <c r="GNH4592" s="151"/>
      <c r="GNI4592" s="151"/>
      <c r="GNJ4592" s="151"/>
      <c r="GNK4592" s="151"/>
      <c r="GNL4592" s="151"/>
      <c r="GNM4592" s="151"/>
      <c r="GNN4592" s="151"/>
      <c r="GNO4592" s="151"/>
      <c r="GNP4592" s="151"/>
      <c r="GNQ4592" s="151"/>
      <c r="GNR4592" s="151"/>
      <c r="GNS4592" s="151"/>
      <c r="GNT4592" s="151"/>
      <c r="GNU4592" s="151"/>
      <c r="GNV4592" s="151"/>
      <c r="GNW4592" s="151"/>
      <c r="GNX4592" s="151"/>
      <c r="GNY4592" s="151"/>
      <c r="GNZ4592" s="151"/>
      <c r="GOA4592" s="151"/>
      <c r="GOB4592" s="151"/>
      <c r="GOC4592" s="151"/>
      <c r="GOD4592" s="151"/>
      <c r="GOE4592" s="151"/>
      <c r="GOF4592" s="151"/>
      <c r="GOG4592" s="151"/>
      <c r="GOH4592" s="151"/>
      <c r="GOI4592" s="151"/>
      <c r="GOJ4592" s="151"/>
      <c r="GOK4592" s="151"/>
      <c r="GOL4592" s="151"/>
      <c r="GOM4592" s="151"/>
      <c r="GON4592" s="151"/>
      <c r="GOO4592" s="151"/>
      <c r="GOP4592" s="151"/>
      <c r="GOQ4592" s="151"/>
      <c r="GOR4592" s="151"/>
      <c r="GOS4592" s="151"/>
      <c r="GOT4592" s="151"/>
      <c r="GOU4592" s="151"/>
      <c r="GOV4592" s="151"/>
      <c r="GOW4592" s="151"/>
      <c r="GOX4592" s="151"/>
      <c r="GOY4592" s="151"/>
      <c r="GOZ4592" s="151"/>
      <c r="GPA4592" s="151"/>
      <c r="GPB4592" s="151"/>
      <c r="GPC4592" s="151"/>
      <c r="GPD4592" s="151"/>
      <c r="GPE4592" s="151"/>
      <c r="GPF4592" s="151"/>
      <c r="GPG4592" s="151"/>
      <c r="GPH4592" s="151"/>
      <c r="GPI4592" s="151"/>
      <c r="GPJ4592" s="151"/>
      <c r="GPK4592" s="151"/>
      <c r="GPL4592" s="151"/>
      <c r="GPM4592" s="151"/>
      <c r="GPN4592" s="151"/>
      <c r="GPO4592" s="151"/>
      <c r="GPP4592" s="151"/>
      <c r="GPQ4592" s="151"/>
      <c r="GPR4592" s="151"/>
      <c r="GPS4592" s="151"/>
      <c r="GPT4592" s="151"/>
      <c r="GPU4592" s="151"/>
      <c r="GPV4592" s="151"/>
      <c r="GPW4592" s="151"/>
      <c r="GPX4592" s="151"/>
      <c r="GPY4592" s="151"/>
      <c r="GPZ4592" s="151"/>
      <c r="GQA4592" s="151"/>
      <c r="GQB4592" s="151"/>
      <c r="GQC4592" s="151"/>
      <c r="GQD4592" s="151"/>
      <c r="GQE4592" s="151"/>
      <c r="GQF4592" s="151"/>
      <c r="GQG4592" s="151"/>
      <c r="GQH4592" s="151"/>
      <c r="GQI4592" s="151"/>
      <c r="GQJ4592" s="151"/>
      <c r="GQK4592" s="151"/>
      <c r="GQL4592" s="151"/>
      <c r="GQM4592" s="151"/>
      <c r="GQN4592" s="151"/>
      <c r="GQO4592" s="151"/>
      <c r="GQP4592" s="151"/>
      <c r="GQQ4592" s="151"/>
      <c r="GQR4592" s="151"/>
      <c r="GQS4592" s="151"/>
      <c r="GQT4592" s="151"/>
      <c r="GQU4592" s="151"/>
      <c r="GQV4592" s="151"/>
      <c r="GQW4592" s="151"/>
      <c r="GQX4592" s="151"/>
      <c r="GQY4592" s="151"/>
      <c r="GQZ4592" s="151"/>
      <c r="GRA4592" s="151"/>
      <c r="GRB4592" s="151"/>
      <c r="GRC4592" s="151"/>
      <c r="GRD4592" s="151"/>
      <c r="GRE4592" s="151"/>
      <c r="GRF4592" s="151"/>
      <c r="GRG4592" s="151"/>
      <c r="GRH4592" s="151"/>
      <c r="GRI4592" s="151"/>
      <c r="GRJ4592" s="151"/>
      <c r="GRK4592" s="151"/>
      <c r="GRL4592" s="151"/>
      <c r="GRM4592" s="151"/>
      <c r="GRN4592" s="151"/>
      <c r="GRO4592" s="151"/>
      <c r="GRP4592" s="151"/>
      <c r="GRQ4592" s="151"/>
      <c r="GRR4592" s="151"/>
      <c r="GRS4592" s="151"/>
      <c r="GRT4592" s="151"/>
      <c r="GRU4592" s="151"/>
      <c r="GRV4592" s="151"/>
      <c r="GRW4592" s="151"/>
      <c r="GRX4592" s="151"/>
      <c r="GRY4592" s="151"/>
      <c r="GRZ4592" s="151"/>
      <c r="GSA4592" s="151"/>
      <c r="GSB4592" s="151"/>
      <c r="GSC4592" s="151"/>
      <c r="GSD4592" s="151"/>
      <c r="GSE4592" s="151"/>
      <c r="GSF4592" s="151"/>
      <c r="GSG4592" s="151"/>
      <c r="GSH4592" s="151"/>
      <c r="GSI4592" s="151"/>
      <c r="GSJ4592" s="151"/>
      <c r="GSK4592" s="151"/>
      <c r="GSL4592" s="151"/>
      <c r="GSM4592" s="151"/>
      <c r="GSN4592" s="151"/>
      <c r="GSO4592" s="151"/>
      <c r="GSP4592" s="151"/>
      <c r="GSQ4592" s="151"/>
      <c r="GSR4592" s="151"/>
      <c r="GSS4592" s="151"/>
      <c r="GST4592" s="151"/>
      <c r="GSU4592" s="151"/>
      <c r="GSV4592" s="151"/>
      <c r="GSW4592" s="151"/>
      <c r="GSX4592" s="151"/>
      <c r="GSY4592" s="151"/>
      <c r="GSZ4592" s="151"/>
      <c r="GTA4592" s="151"/>
      <c r="GTB4592" s="151"/>
      <c r="GTC4592" s="151"/>
      <c r="GTD4592" s="151"/>
      <c r="GTE4592" s="151"/>
      <c r="GTF4592" s="151"/>
      <c r="GTG4592" s="151"/>
      <c r="GTH4592" s="151"/>
      <c r="GTI4592" s="151"/>
      <c r="GTJ4592" s="151"/>
      <c r="GTK4592" s="151"/>
      <c r="GTL4592" s="151"/>
      <c r="GTM4592" s="151"/>
      <c r="GTN4592" s="151"/>
      <c r="GTO4592" s="151"/>
      <c r="GTP4592" s="151"/>
      <c r="GTQ4592" s="151"/>
      <c r="GTR4592" s="151"/>
      <c r="GTS4592" s="151"/>
      <c r="GTT4592" s="151"/>
      <c r="GTU4592" s="151"/>
      <c r="GTV4592" s="151"/>
      <c r="GTW4592" s="151"/>
      <c r="GTX4592" s="151"/>
      <c r="GTY4592" s="151"/>
      <c r="GTZ4592" s="151"/>
      <c r="GUA4592" s="151"/>
      <c r="GUB4592" s="151"/>
      <c r="GUC4592" s="151"/>
      <c r="GUD4592" s="151"/>
      <c r="GUE4592" s="151"/>
      <c r="GUF4592" s="151"/>
      <c r="GUG4592" s="151"/>
      <c r="GUH4592" s="151"/>
      <c r="GUI4592" s="151"/>
      <c r="GUJ4592" s="151"/>
      <c r="GUK4592" s="151"/>
      <c r="GUL4592" s="151"/>
      <c r="GUM4592" s="151"/>
      <c r="GUN4592" s="151"/>
      <c r="GUO4592" s="151"/>
      <c r="GUP4592" s="151"/>
      <c r="GUQ4592" s="151"/>
      <c r="GUR4592" s="151"/>
      <c r="GUS4592" s="151"/>
      <c r="GUT4592" s="151"/>
      <c r="GUU4592" s="151"/>
      <c r="GUV4592" s="151"/>
      <c r="GUW4592" s="151"/>
      <c r="GUX4592" s="151"/>
      <c r="GUY4592" s="151"/>
      <c r="GUZ4592" s="151"/>
      <c r="GVA4592" s="151"/>
      <c r="GVB4592" s="151"/>
      <c r="GVC4592" s="151"/>
      <c r="GVD4592" s="151"/>
      <c r="GVE4592" s="151"/>
      <c r="GVF4592" s="151"/>
      <c r="GVG4592" s="151"/>
      <c r="GVH4592" s="151"/>
      <c r="GVI4592" s="151"/>
      <c r="GVJ4592" s="151"/>
      <c r="GVK4592" s="151"/>
      <c r="GVL4592" s="151"/>
      <c r="GVM4592" s="151"/>
      <c r="GVN4592" s="151"/>
      <c r="GVO4592" s="151"/>
      <c r="GVP4592" s="151"/>
      <c r="GVQ4592" s="151"/>
      <c r="GVR4592" s="151"/>
      <c r="GVS4592" s="151"/>
      <c r="GVT4592" s="151"/>
      <c r="GVU4592" s="151"/>
      <c r="GVV4592" s="151"/>
      <c r="GVW4592" s="151"/>
      <c r="GVX4592" s="151"/>
      <c r="GVY4592" s="151"/>
      <c r="GVZ4592" s="151"/>
      <c r="GWA4592" s="151"/>
      <c r="GWB4592" s="151"/>
      <c r="GWC4592" s="151"/>
      <c r="GWD4592" s="151"/>
      <c r="GWE4592" s="151"/>
      <c r="GWF4592" s="151"/>
      <c r="GWG4592" s="151"/>
      <c r="GWH4592" s="151"/>
      <c r="GWI4592" s="151"/>
      <c r="GWJ4592" s="151"/>
      <c r="GWK4592" s="151"/>
      <c r="GWL4592" s="151"/>
      <c r="GWM4592" s="151"/>
      <c r="GWN4592" s="151"/>
      <c r="GWO4592" s="151"/>
      <c r="GWP4592" s="151"/>
      <c r="GWQ4592" s="151"/>
      <c r="GWR4592" s="151"/>
      <c r="GWS4592" s="151"/>
      <c r="GWT4592" s="151"/>
      <c r="GWU4592" s="151"/>
      <c r="GWV4592" s="151"/>
      <c r="GWW4592" s="151"/>
      <c r="GWX4592" s="151"/>
      <c r="GWY4592" s="151"/>
      <c r="GWZ4592" s="151"/>
      <c r="GXA4592" s="151"/>
      <c r="GXB4592" s="151"/>
      <c r="GXC4592" s="151"/>
      <c r="GXD4592" s="151"/>
      <c r="GXE4592" s="151"/>
      <c r="GXF4592" s="151"/>
      <c r="GXG4592" s="151"/>
      <c r="GXH4592" s="151"/>
      <c r="GXI4592" s="151"/>
      <c r="GXJ4592" s="151"/>
      <c r="GXK4592" s="151"/>
      <c r="GXL4592" s="151"/>
      <c r="GXM4592" s="151"/>
      <c r="GXN4592" s="151"/>
      <c r="GXO4592" s="151"/>
      <c r="GXP4592" s="151"/>
      <c r="GXQ4592" s="151"/>
      <c r="GXR4592" s="151"/>
      <c r="GXS4592" s="151"/>
      <c r="GXT4592" s="151"/>
      <c r="GXU4592" s="151"/>
      <c r="GXV4592" s="151"/>
      <c r="GXW4592" s="151"/>
      <c r="GXX4592" s="151"/>
      <c r="GXY4592" s="151"/>
      <c r="GXZ4592" s="151"/>
      <c r="GYA4592" s="151"/>
      <c r="GYB4592" s="151"/>
      <c r="GYC4592" s="151"/>
      <c r="GYD4592" s="151"/>
      <c r="GYE4592" s="151"/>
      <c r="GYF4592" s="151"/>
      <c r="GYG4592" s="151"/>
      <c r="GYH4592" s="151"/>
      <c r="GYI4592" s="151"/>
      <c r="GYJ4592" s="151"/>
      <c r="GYK4592" s="151"/>
      <c r="GYL4592" s="151"/>
      <c r="GYM4592" s="151"/>
      <c r="GYN4592" s="151"/>
      <c r="GYO4592" s="151"/>
      <c r="GYP4592" s="151"/>
      <c r="GYQ4592" s="151"/>
      <c r="GYR4592" s="151"/>
      <c r="GYS4592" s="151"/>
      <c r="GYT4592" s="151"/>
      <c r="GYU4592" s="151"/>
      <c r="GYV4592" s="151"/>
      <c r="GYW4592" s="151"/>
      <c r="GYX4592" s="151"/>
      <c r="GYY4592" s="151"/>
      <c r="GYZ4592" s="151"/>
      <c r="GZA4592" s="151"/>
      <c r="GZB4592" s="151"/>
      <c r="GZC4592" s="151"/>
      <c r="GZD4592" s="151"/>
      <c r="GZE4592" s="151"/>
      <c r="GZF4592" s="151"/>
      <c r="GZG4592" s="151"/>
      <c r="GZH4592" s="151"/>
      <c r="GZI4592" s="151"/>
      <c r="GZJ4592" s="151"/>
      <c r="GZK4592" s="151"/>
      <c r="GZL4592" s="151"/>
      <c r="GZM4592" s="151"/>
      <c r="GZN4592" s="151"/>
      <c r="GZO4592" s="151"/>
      <c r="GZP4592" s="151"/>
      <c r="GZQ4592" s="151"/>
      <c r="GZR4592" s="151"/>
      <c r="GZS4592" s="151"/>
      <c r="GZT4592" s="151"/>
      <c r="GZU4592" s="151"/>
      <c r="GZV4592" s="151"/>
      <c r="GZW4592" s="151"/>
      <c r="GZX4592" s="151"/>
      <c r="GZY4592" s="151"/>
      <c r="GZZ4592" s="151"/>
      <c r="HAA4592" s="151"/>
      <c r="HAB4592" s="151"/>
      <c r="HAC4592" s="151"/>
      <c r="HAD4592" s="151"/>
      <c r="HAE4592" s="151"/>
      <c r="HAF4592" s="151"/>
      <c r="HAG4592" s="151"/>
      <c r="HAH4592" s="151"/>
      <c r="HAI4592" s="151"/>
      <c r="HAJ4592" s="151"/>
      <c r="HAK4592" s="151"/>
      <c r="HAL4592" s="151"/>
      <c r="HAM4592" s="151"/>
      <c r="HAN4592" s="151"/>
      <c r="HAO4592" s="151"/>
      <c r="HAP4592" s="151"/>
      <c r="HAQ4592" s="151"/>
      <c r="HAR4592" s="151"/>
      <c r="HAS4592" s="151"/>
      <c r="HAT4592" s="151"/>
      <c r="HAU4592" s="151"/>
      <c r="HAV4592" s="151"/>
      <c r="HAW4592" s="151"/>
      <c r="HAX4592" s="151"/>
      <c r="HAY4592" s="151"/>
      <c r="HAZ4592" s="151"/>
      <c r="HBA4592" s="151"/>
      <c r="HBB4592" s="151"/>
      <c r="HBC4592" s="151"/>
      <c r="HBD4592" s="151"/>
      <c r="HBE4592" s="151"/>
      <c r="HBF4592" s="151"/>
      <c r="HBG4592" s="151"/>
      <c r="HBH4592" s="151"/>
      <c r="HBI4592" s="151"/>
      <c r="HBJ4592" s="151"/>
      <c r="HBK4592" s="151"/>
      <c r="HBL4592" s="151"/>
      <c r="HBM4592" s="151"/>
      <c r="HBN4592" s="151"/>
      <c r="HBO4592" s="151"/>
      <c r="HBP4592" s="151"/>
      <c r="HBQ4592" s="151"/>
      <c r="HBR4592" s="151"/>
      <c r="HBS4592" s="151"/>
      <c r="HBT4592" s="151"/>
      <c r="HBU4592" s="151"/>
      <c r="HBV4592" s="151"/>
      <c r="HBW4592" s="151"/>
      <c r="HBX4592" s="151"/>
      <c r="HBY4592" s="151"/>
      <c r="HBZ4592" s="151"/>
      <c r="HCA4592" s="151"/>
      <c r="HCB4592" s="151"/>
      <c r="HCC4592" s="151"/>
      <c r="HCD4592" s="151"/>
      <c r="HCE4592" s="151"/>
      <c r="HCF4592" s="151"/>
      <c r="HCG4592" s="151"/>
      <c r="HCH4592" s="151"/>
      <c r="HCI4592" s="151"/>
      <c r="HCJ4592" s="151"/>
      <c r="HCK4592" s="151"/>
      <c r="HCL4592" s="151"/>
      <c r="HCM4592" s="151"/>
      <c r="HCN4592" s="151"/>
      <c r="HCO4592" s="151"/>
      <c r="HCP4592" s="151"/>
      <c r="HCQ4592" s="151"/>
      <c r="HCR4592" s="151"/>
      <c r="HCS4592" s="151"/>
      <c r="HCT4592" s="151"/>
      <c r="HCU4592" s="151"/>
      <c r="HCV4592" s="151"/>
      <c r="HCW4592" s="151"/>
      <c r="HCX4592" s="151"/>
      <c r="HCY4592" s="151"/>
      <c r="HCZ4592" s="151"/>
      <c r="HDA4592" s="151"/>
      <c r="HDB4592" s="151"/>
      <c r="HDC4592" s="151"/>
      <c r="HDD4592" s="151"/>
      <c r="HDE4592" s="151"/>
      <c r="HDF4592" s="151"/>
      <c r="HDG4592" s="151"/>
      <c r="HDH4592" s="151"/>
      <c r="HDI4592" s="151"/>
      <c r="HDJ4592" s="151"/>
      <c r="HDK4592" s="151"/>
      <c r="HDL4592" s="151"/>
      <c r="HDM4592" s="151"/>
      <c r="HDN4592" s="151"/>
      <c r="HDO4592" s="151"/>
      <c r="HDP4592" s="151"/>
      <c r="HDQ4592" s="151"/>
      <c r="HDR4592" s="151"/>
      <c r="HDS4592" s="151"/>
      <c r="HDT4592" s="151"/>
      <c r="HDU4592" s="151"/>
      <c r="HDV4592" s="151"/>
      <c r="HDW4592" s="151"/>
      <c r="HDX4592" s="151"/>
      <c r="HDY4592" s="151"/>
      <c r="HDZ4592" s="151"/>
      <c r="HEA4592" s="151"/>
      <c r="HEB4592" s="151"/>
      <c r="HEC4592" s="151"/>
      <c r="HED4592" s="151"/>
      <c r="HEE4592" s="151"/>
      <c r="HEF4592" s="151"/>
      <c r="HEG4592" s="151"/>
      <c r="HEH4592" s="151"/>
      <c r="HEI4592" s="151"/>
      <c r="HEJ4592" s="151"/>
      <c r="HEK4592" s="151"/>
      <c r="HEL4592" s="151"/>
      <c r="HEM4592" s="151"/>
      <c r="HEN4592" s="151"/>
      <c r="HEO4592" s="151"/>
      <c r="HEP4592" s="151"/>
      <c r="HEQ4592" s="151"/>
      <c r="HER4592" s="151"/>
      <c r="HES4592" s="151"/>
      <c r="HET4592" s="151"/>
      <c r="HEU4592" s="151"/>
      <c r="HEV4592" s="151"/>
      <c r="HEW4592" s="151"/>
      <c r="HEX4592" s="151"/>
      <c r="HEY4592" s="151"/>
      <c r="HEZ4592" s="151"/>
      <c r="HFA4592" s="151"/>
      <c r="HFB4592" s="151"/>
      <c r="HFC4592" s="151"/>
      <c r="HFD4592" s="151"/>
      <c r="HFE4592" s="151"/>
      <c r="HFF4592" s="151"/>
      <c r="HFG4592" s="151"/>
      <c r="HFH4592" s="151"/>
      <c r="HFI4592" s="151"/>
      <c r="HFJ4592" s="151"/>
      <c r="HFK4592" s="151"/>
      <c r="HFL4592" s="151"/>
      <c r="HFM4592" s="151"/>
      <c r="HFN4592" s="151"/>
      <c r="HFO4592" s="151"/>
      <c r="HFP4592" s="151"/>
      <c r="HFQ4592" s="151"/>
      <c r="HFR4592" s="151"/>
      <c r="HFS4592" s="151"/>
      <c r="HFT4592" s="151"/>
      <c r="HFU4592" s="151"/>
      <c r="HFV4592" s="151"/>
      <c r="HFW4592" s="151"/>
      <c r="HFX4592" s="151"/>
      <c r="HFY4592" s="151"/>
      <c r="HFZ4592" s="151"/>
      <c r="HGA4592" s="151"/>
      <c r="HGB4592" s="151"/>
      <c r="HGC4592" s="151"/>
      <c r="HGD4592" s="151"/>
      <c r="HGE4592" s="151"/>
      <c r="HGF4592" s="151"/>
      <c r="HGG4592" s="151"/>
      <c r="HGH4592" s="151"/>
      <c r="HGI4592" s="151"/>
      <c r="HGJ4592" s="151"/>
      <c r="HGK4592" s="151"/>
      <c r="HGL4592" s="151"/>
      <c r="HGM4592" s="151"/>
      <c r="HGN4592" s="151"/>
      <c r="HGO4592" s="151"/>
      <c r="HGP4592" s="151"/>
      <c r="HGQ4592" s="151"/>
      <c r="HGR4592" s="151"/>
      <c r="HGS4592" s="151"/>
      <c r="HGT4592" s="151"/>
      <c r="HGU4592" s="151"/>
      <c r="HGV4592" s="151"/>
      <c r="HGW4592" s="151"/>
      <c r="HGX4592" s="151"/>
      <c r="HGY4592" s="151"/>
      <c r="HGZ4592" s="151"/>
      <c r="HHA4592" s="151"/>
      <c r="HHB4592" s="151"/>
      <c r="HHC4592" s="151"/>
      <c r="HHD4592" s="151"/>
      <c r="HHE4592" s="151"/>
      <c r="HHF4592" s="151"/>
      <c r="HHG4592" s="151"/>
      <c r="HHH4592" s="151"/>
      <c r="HHI4592" s="151"/>
      <c r="HHJ4592" s="151"/>
      <c r="HHK4592" s="151"/>
      <c r="HHL4592" s="151"/>
      <c r="HHM4592" s="151"/>
      <c r="HHN4592" s="151"/>
      <c r="HHO4592" s="151"/>
      <c r="HHP4592" s="151"/>
      <c r="HHQ4592" s="151"/>
      <c r="HHR4592" s="151"/>
      <c r="HHS4592" s="151"/>
      <c r="HHT4592" s="151"/>
      <c r="HHU4592" s="151"/>
      <c r="HHV4592" s="151"/>
      <c r="HHW4592" s="151"/>
      <c r="HHX4592" s="151"/>
      <c r="HHY4592" s="151"/>
      <c r="HHZ4592" s="151"/>
      <c r="HIA4592" s="151"/>
      <c r="HIB4592" s="151"/>
      <c r="HIC4592" s="151"/>
      <c r="HID4592" s="151"/>
      <c r="HIE4592" s="151"/>
      <c r="HIF4592" s="151"/>
      <c r="HIG4592" s="151"/>
      <c r="HIH4592" s="151"/>
      <c r="HII4592" s="151"/>
      <c r="HIJ4592" s="151"/>
      <c r="HIK4592" s="151"/>
      <c r="HIL4592" s="151"/>
      <c r="HIM4592" s="151"/>
      <c r="HIN4592" s="151"/>
      <c r="HIO4592" s="151"/>
      <c r="HIP4592" s="151"/>
      <c r="HIQ4592" s="151"/>
      <c r="HIR4592" s="151"/>
      <c r="HIS4592" s="151"/>
      <c r="HIT4592" s="151"/>
      <c r="HIU4592" s="151"/>
      <c r="HIV4592" s="151"/>
      <c r="HIW4592" s="151"/>
      <c r="HIX4592" s="151"/>
      <c r="HIY4592" s="151"/>
      <c r="HIZ4592" s="151"/>
      <c r="HJA4592" s="151"/>
      <c r="HJB4592" s="151"/>
      <c r="HJC4592" s="151"/>
      <c r="HJD4592" s="151"/>
      <c r="HJE4592" s="151"/>
      <c r="HJF4592" s="151"/>
      <c r="HJG4592" s="151"/>
      <c r="HJH4592" s="151"/>
      <c r="HJI4592" s="151"/>
      <c r="HJJ4592" s="151"/>
      <c r="HJK4592" s="151"/>
      <c r="HJL4592" s="151"/>
      <c r="HJM4592" s="151"/>
      <c r="HJN4592" s="151"/>
      <c r="HJO4592" s="151"/>
      <c r="HJP4592" s="151"/>
      <c r="HJQ4592" s="151"/>
      <c r="HJR4592" s="151"/>
      <c r="HJS4592" s="151"/>
      <c r="HJT4592" s="151"/>
      <c r="HJU4592" s="151"/>
      <c r="HJV4592" s="151"/>
      <c r="HJW4592" s="151"/>
      <c r="HJX4592" s="151"/>
      <c r="HJY4592" s="151"/>
      <c r="HJZ4592" s="151"/>
      <c r="HKA4592" s="151"/>
      <c r="HKB4592" s="151"/>
      <c r="HKC4592" s="151"/>
      <c r="HKD4592" s="151"/>
      <c r="HKE4592" s="151"/>
      <c r="HKF4592" s="151"/>
      <c r="HKG4592" s="151"/>
      <c r="HKH4592" s="151"/>
      <c r="HKI4592" s="151"/>
      <c r="HKJ4592" s="151"/>
      <c r="HKK4592" s="151"/>
      <c r="HKL4592" s="151"/>
      <c r="HKM4592" s="151"/>
      <c r="HKN4592" s="151"/>
      <c r="HKO4592" s="151"/>
      <c r="HKP4592" s="151"/>
      <c r="HKQ4592" s="151"/>
      <c r="HKR4592" s="151"/>
      <c r="HKS4592" s="151"/>
      <c r="HKT4592" s="151"/>
      <c r="HKU4592" s="151"/>
      <c r="HKV4592" s="151"/>
      <c r="HKW4592" s="151"/>
      <c r="HKX4592" s="151"/>
      <c r="HKY4592" s="151"/>
      <c r="HKZ4592" s="151"/>
      <c r="HLA4592" s="151"/>
      <c r="HLB4592" s="151"/>
      <c r="HLC4592" s="151"/>
      <c r="HLD4592" s="151"/>
      <c r="HLE4592" s="151"/>
      <c r="HLF4592" s="151"/>
      <c r="HLG4592" s="151"/>
      <c r="HLH4592" s="151"/>
      <c r="HLI4592" s="151"/>
      <c r="HLJ4592" s="151"/>
      <c r="HLK4592" s="151"/>
      <c r="HLL4592" s="151"/>
      <c r="HLM4592" s="151"/>
      <c r="HLN4592" s="151"/>
      <c r="HLO4592" s="151"/>
      <c r="HLP4592" s="151"/>
      <c r="HLQ4592" s="151"/>
      <c r="HLR4592" s="151"/>
      <c r="HLS4592" s="151"/>
      <c r="HLT4592" s="151"/>
      <c r="HLU4592" s="151"/>
      <c r="HLV4592" s="151"/>
      <c r="HLW4592" s="151"/>
      <c r="HLX4592" s="151"/>
      <c r="HLY4592" s="151"/>
      <c r="HLZ4592" s="151"/>
      <c r="HMA4592" s="151"/>
      <c r="HMB4592" s="151"/>
      <c r="HMC4592" s="151"/>
      <c r="HMD4592" s="151"/>
      <c r="HME4592" s="151"/>
      <c r="HMF4592" s="151"/>
      <c r="HMG4592" s="151"/>
      <c r="HMH4592" s="151"/>
      <c r="HMI4592" s="151"/>
      <c r="HMJ4592" s="151"/>
      <c r="HMK4592" s="151"/>
      <c r="HML4592" s="151"/>
      <c r="HMM4592" s="151"/>
      <c r="HMN4592" s="151"/>
      <c r="HMO4592" s="151"/>
      <c r="HMP4592" s="151"/>
      <c r="HMQ4592" s="151"/>
      <c r="HMR4592" s="151"/>
      <c r="HMS4592" s="151"/>
      <c r="HMT4592" s="151"/>
      <c r="HMU4592" s="151"/>
      <c r="HMV4592" s="151"/>
      <c r="HMW4592" s="151"/>
      <c r="HMX4592" s="151"/>
      <c r="HMY4592" s="151"/>
      <c r="HMZ4592" s="151"/>
      <c r="HNA4592" s="151"/>
      <c r="HNB4592" s="151"/>
      <c r="HNC4592" s="151"/>
      <c r="HND4592" s="151"/>
      <c r="HNE4592" s="151"/>
      <c r="HNF4592" s="151"/>
      <c r="HNG4592" s="151"/>
      <c r="HNH4592" s="151"/>
      <c r="HNI4592" s="151"/>
      <c r="HNJ4592" s="151"/>
      <c r="HNK4592" s="151"/>
      <c r="HNL4592" s="151"/>
      <c r="HNM4592" s="151"/>
      <c r="HNN4592" s="151"/>
      <c r="HNO4592" s="151"/>
      <c r="HNP4592" s="151"/>
      <c r="HNQ4592" s="151"/>
      <c r="HNR4592" s="151"/>
      <c r="HNS4592" s="151"/>
      <c r="HNT4592" s="151"/>
      <c r="HNU4592" s="151"/>
      <c r="HNV4592" s="151"/>
      <c r="HNW4592" s="151"/>
      <c r="HNX4592" s="151"/>
      <c r="HNY4592" s="151"/>
      <c r="HNZ4592" s="151"/>
      <c r="HOA4592" s="151"/>
      <c r="HOB4592" s="151"/>
      <c r="HOC4592" s="151"/>
      <c r="HOD4592" s="151"/>
      <c r="HOE4592" s="151"/>
      <c r="HOF4592" s="151"/>
      <c r="HOG4592" s="151"/>
      <c r="HOH4592" s="151"/>
      <c r="HOI4592" s="151"/>
      <c r="HOJ4592" s="151"/>
      <c r="HOK4592" s="151"/>
      <c r="HOL4592" s="151"/>
      <c r="HOM4592" s="151"/>
      <c r="HON4592" s="151"/>
      <c r="HOO4592" s="151"/>
      <c r="HOP4592" s="151"/>
      <c r="HOQ4592" s="151"/>
      <c r="HOR4592" s="151"/>
      <c r="HOS4592" s="151"/>
      <c r="HOT4592" s="151"/>
      <c r="HOU4592" s="151"/>
      <c r="HOV4592" s="151"/>
      <c r="HOW4592" s="151"/>
      <c r="HOX4592" s="151"/>
      <c r="HOY4592" s="151"/>
      <c r="HOZ4592" s="151"/>
      <c r="HPA4592" s="151"/>
      <c r="HPB4592" s="151"/>
      <c r="HPC4592" s="151"/>
      <c r="HPD4592" s="151"/>
      <c r="HPE4592" s="151"/>
      <c r="HPF4592" s="151"/>
      <c r="HPG4592" s="151"/>
      <c r="HPH4592" s="151"/>
      <c r="HPI4592" s="151"/>
      <c r="HPJ4592" s="151"/>
      <c r="HPK4592" s="151"/>
      <c r="HPL4592" s="151"/>
      <c r="HPM4592" s="151"/>
      <c r="HPN4592" s="151"/>
      <c r="HPO4592" s="151"/>
      <c r="HPP4592" s="151"/>
      <c r="HPQ4592" s="151"/>
      <c r="HPR4592" s="151"/>
      <c r="HPS4592" s="151"/>
      <c r="HPT4592" s="151"/>
      <c r="HPU4592" s="151"/>
      <c r="HPV4592" s="151"/>
      <c r="HPW4592" s="151"/>
      <c r="HPX4592" s="151"/>
      <c r="HPY4592" s="151"/>
      <c r="HPZ4592" s="151"/>
      <c r="HQA4592" s="151"/>
      <c r="HQB4592" s="151"/>
      <c r="HQC4592" s="151"/>
      <c r="HQD4592" s="151"/>
      <c r="HQE4592" s="151"/>
      <c r="HQF4592" s="151"/>
      <c r="HQG4592" s="151"/>
      <c r="HQH4592" s="151"/>
      <c r="HQI4592" s="151"/>
      <c r="HQJ4592" s="151"/>
      <c r="HQK4592" s="151"/>
      <c r="HQL4592" s="151"/>
      <c r="HQM4592" s="151"/>
      <c r="HQN4592" s="151"/>
      <c r="HQO4592" s="151"/>
      <c r="HQP4592" s="151"/>
      <c r="HQQ4592" s="151"/>
      <c r="HQR4592" s="151"/>
      <c r="HQS4592" s="151"/>
      <c r="HQT4592" s="151"/>
      <c r="HQU4592" s="151"/>
      <c r="HQV4592" s="151"/>
      <c r="HQW4592" s="151"/>
      <c r="HQX4592" s="151"/>
      <c r="HQY4592" s="151"/>
      <c r="HQZ4592" s="151"/>
      <c r="HRA4592" s="151"/>
      <c r="HRB4592" s="151"/>
      <c r="HRC4592" s="151"/>
      <c r="HRD4592" s="151"/>
      <c r="HRE4592" s="151"/>
      <c r="HRF4592" s="151"/>
      <c r="HRG4592" s="151"/>
      <c r="HRH4592" s="151"/>
      <c r="HRI4592" s="151"/>
      <c r="HRJ4592" s="151"/>
      <c r="HRK4592" s="151"/>
      <c r="HRL4592" s="151"/>
      <c r="HRM4592" s="151"/>
      <c r="HRN4592" s="151"/>
      <c r="HRO4592" s="151"/>
      <c r="HRP4592" s="151"/>
      <c r="HRQ4592" s="151"/>
      <c r="HRR4592" s="151"/>
      <c r="HRS4592" s="151"/>
      <c r="HRT4592" s="151"/>
      <c r="HRU4592" s="151"/>
      <c r="HRV4592" s="151"/>
      <c r="HRW4592" s="151"/>
      <c r="HRX4592" s="151"/>
      <c r="HRY4592" s="151"/>
      <c r="HRZ4592" s="151"/>
      <c r="HSA4592" s="151"/>
      <c r="HSB4592" s="151"/>
      <c r="HSC4592" s="151"/>
      <c r="HSD4592" s="151"/>
      <c r="HSE4592" s="151"/>
      <c r="HSF4592" s="151"/>
      <c r="HSG4592" s="151"/>
      <c r="HSH4592" s="151"/>
      <c r="HSI4592" s="151"/>
      <c r="HSJ4592" s="151"/>
      <c r="HSK4592" s="151"/>
      <c r="HSL4592" s="151"/>
      <c r="HSM4592" s="151"/>
      <c r="HSN4592" s="151"/>
      <c r="HSO4592" s="151"/>
      <c r="HSP4592" s="151"/>
      <c r="HSQ4592" s="151"/>
      <c r="HSR4592" s="151"/>
      <c r="HSS4592" s="151"/>
      <c r="HST4592" s="151"/>
      <c r="HSU4592" s="151"/>
      <c r="HSV4592" s="151"/>
      <c r="HSW4592" s="151"/>
      <c r="HSX4592" s="151"/>
      <c r="HSY4592" s="151"/>
      <c r="HSZ4592" s="151"/>
      <c r="HTA4592" s="151"/>
      <c r="HTB4592" s="151"/>
      <c r="HTC4592" s="151"/>
      <c r="HTD4592" s="151"/>
      <c r="HTE4592" s="151"/>
      <c r="HTF4592" s="151"/>
      <c r="HTG4592" s="151"/>
      <c r="HTH4592" s="151"/>
      <c r="HTI4592" s="151"/>
      <c r="HTJ4592" s="151"/>
      <c r="HTK4592" s="151"/>
      <c r="HTL4592" s="151"/>
      <c r="HTM4592" s="151"/>
      <c r="HTN4592" s="151"/>
      <c r="HTO4592" s="151"/>
      <c r="HTP4592" s="151"/>
      <c r="HTQ4592" s="151"/>
      <c r="HTR4592" s="151"/>
      <c r="HTS4592" s="151"/>
      <c r="HTT4592" s="151"/>
      <c r="HTU4592" s="151"/>
      <c r="HTV4592" s="151"/>
      <c r="HTW4592" s="151"/>
      <c r="HTX4592" s="151"/>
      <c r="HTY4592" s="151"/>
      <c r="HTZ4592" s="151"/>
      <c r="HUA4592" s="151"/>
      <c r="HUB4592" s="151"/>
      <c r="HUC4592" s="151"/>
      <c r="HUD4592" s="151"/>
      <c r="HUE4592" s="151"/>
      <c r="HUF4592" s="151"/>
      <c r="HUG4592" s="151"/>
      <c r="HUH4592" s="151"/>
      <c r="HUI4592" s="151"/>
      <c r="HUJ4592" s="151"/>
      <c r="HUK4592" s="151"/>
      <c r="HUL4592" s="151"/>
      <c r="HUM4592" s="151"/>
      <c r="HUN4592" s="151"/>
      <c r="HUO4592" s="151"/>
      <c r="HUP4592" s="151"/>
      <c r="HUQ4592" s="151"/>
      <c r="HUR4592" s="151"/>
      <c r="HUS4592" s="151"/>
      <c r="HUT4592" s="151"/>
      <c r="HUU4592" s="151"/>
      <c r="HUV4592" s="151"/>
      <c r="HUW4592" s="151"/>
      <c r="HUX4592" s="151"/>
      <c r="HUY4592" s="151"/>
      <c r="HUZ4592" s="151"/>
      <c r="HVA4592" s="151"/>
      <c r="HVB4592" s="151"/>
      <c r="HVC4592" s="151"/>
      <c r="HVD4592" s="151"/>
      <c r="HVE4592" s="151"/>
      <c r="HVF4592" s="151"/>
      <c r="HVG4592" s="151"/>
      <c r="HVH4592" s="151"/>
      <c r="HVI4592" s="151"/>
      <c r="HVJ4592" s="151"/>
      <c r="HVK4592" s="151"/>
      <c r="HVL4592" s="151"/>
      <c r="HVM4592" s="151"/>
      <c r="HVN4592" s="151"/>
      <c r="HVO4592" s="151"/>
      <c r="HVP4592" s="151"/>
      <c r="HVQ4592" s="151"/>
      <c r="HVR4592" s="151"/>
      <c r="HVS4592" s="151"/>
      <c r="HVT4592" s="151"/>
      <c r="HVU4592" s="151"/>
      <c r="HVV4592" s="151"/>
      <c r="HVW4592" s="151"/>
      <c r="HVX4592" s="151"/>
      <c r="HVY4592" s="151"/>
      <c r="HVZ4592" s="151"/>
      <c r="HWA4592" s="151"/>
      <c r="HWB4592" s="151"/>
      <c r="HWC4592" s="151"/>
      <c r="HWD4592" s="151"/>
      <c r="HWE4592" s="151"/>
      <c r="HWF4592" s="151"/>
      <c r="HWG4592" s="151"/>
      <c r="HWH4592" s="151"/>
      <c r="HWI4592" s="151"/>
      <c r="HWJ4592" s="151"/>
      <c r="HWK4592" s="151"/>
      <c r="HWL4592" s="151"/>
      <c r="HWM4592" s="151"/>
      <c r="HWN4592" s="151"/>
      <c r="HWO4592" s="151"/>
      <c r="HWP4592" s="151"/>
      <c r="HWQ4592" s="151"/>
      <c r="HWR4592" s="151"/>
      <c r="HWS4592" s="151"/>
      <c r="HWT4592" s="151"/>
      <c r="HWU4592" s="151"/>
      <c r="HWV4592" s="151"/>
      <c r="HWW4592" s="151"/>
      <c r="HWX4592" s="151"/>
      <c r="HWY4592" s="151"/>
      <c r="HWZ4592" s="151"/>
      <c r="HXA4592" s="151"/>
      <c r="HXB4592" s="151"/>
      <c r="HXC4592" s="151"/>
      <c r="HXD4592" s="151"/>
      <c r="HXE4592" s="151"/>
      <c r="HXF4592" s="151"/>
      <c r="HXG4592" s="151"/>
      <c r="HXH4592" s="151"/>
      <c r="HXI4592" s="151"/>
      <c r="HXJ4592" s="151"/>
      <c r="HXK4592" s="151"/>
      <c r="HXL4592" s="151"/>
      <c r="HXM4592" s="151"/>
      <c r="HXN4592" s="151"/>
      <c r="HXO4592" s="151"/>
      <c r="HXP4592" s="151"/>
      <c r="HXQ4592" s="151"/>
      <c r="HXR4592" s="151"/>
      <c r="HXS4592" s="151"/>
      <c r="HXT4592" s="151"/>
      <c r="HXU4592" s="151"/>
      <c r="HXV4592" s="151"/>
      <c r="HXW4592" s="151"/>
      <c r="HXX4592" s="151"/>
      <c r="HXY4592" s="151"/>
      <c r="HXZ4592" s="151"/>
      <c r="HYA4592" s="151"/>
      <c r="HYB4592" s="151"/>
      <c r="HYC4592" s="151"/>
      <c r="HYD4592" s="151"/>
      <c r="HYE4592" s="151"/>
      <c r="HYF4592" s="151"/>
      <c r="HYG4592" s="151"/>
      <c r="HYH4592" s="151"/>
      <c r="HYI4592" s="151"/>
      <c r="HYJ4592" s="151"/>
      <c r="HYK4592" s="151"/>
      <c r="HYL4592" s="151"/>
      <c r="HYM4592" s="151"/>
      <c r="HYN4592" s="151"/>
      <c r="HYO4592" s="151"/>
      <c r="HYP4592" s="151"/>
      <c r="HYQ4592" s="151"/>
      <c r="HYR4592" s="151"/>
      <c r="HYS4592" s="151"/>
      <c r="HYT4592" s="151"/>
      <c r="HYU4592" s="151"/>
      <c r="HYV4592" s="151"/>
      <c r="HYW4592" s="151"/>
      <c r="HYX4592" s="151"/>
      <c r="HYY4592" s="151"/>
      <c r="HYZ4592" s="151"/>
      <c r="HZA4592" s="151"/>
      <c r="HZB4592" s="151"/>
      <c r="HZC4592" s="151"/>
      <c r="HZD4592" s="151"/>
      <c r="HZE4592" s="151"/>
      <c r="HZF4592" s="151"/>
      <c r="HZG4592" s="151"/>
      <c r="HZH4592" s="151"/>
      <c r="HZI4592" s="151"/>
      <c r="HZJ4592" s="151"/>
      <c r="HZK4592" s="151"/>
      <c r="HZL4592" s="151"/>
      <c r="HZM4592" s="151"/>
      <c r="HZN4592" s="151"/>
      <c r="HZO4592" s="151"/>
      <c r="HZP4592" s="151"/>
      <c r="HZQ4592" s="151"/>
      <c r="HZR4592" s="151"/>
      <c r="HZS4592" s="151"/>
      <c r="HZT4592" s="151"/>
      <c r="HZU4592" s="151"/>
      <c r="HZV4592" s="151"/>
      <c r="HZW4592" s="151"/>
      <c r="HZX4592" s="151"/>
      <c r="HZY4592" s="151"/>
      <c r="HZZ4592" s="151"/>
      <c r="IAA4592" s="151"/>
      <c r="IAB4592" s="151"/>
      <c r="IAC4592" s="151"/>
      <c r="IAD4592" s="151"/>
      <c r="IAE4592" s="151"/>
      <c r="IAF4592" s="151"/>
      <c r="IAG4592" s="151"/>
      <c r="IAH4592" s="151"/>
      <c r="IAI4592" s="151"/>
      <c r="IAJ4592" s="151"/>
      <c r="IAK4592" s="151"/>
      <c r="IAL4592" s="151"/>
      <c r="IAM4592" s="151"/>
      <c r="IAN4592" s="151"/>
      <c r="IAO4592" s="151"/>
      <c r="IAP4592" s="151"/>
      <c r="IAQ4592" s="151"/>
      <c r="IAR4592" s="151"/>
      <c r="IAS4592" s="151"/>
      <c r="IAT4592" s="151"/>
      <c r="IAU4592" s="151"/>
      <c r="IAV4592" s="151"/>
      <c r="IAW4592" s="151"/>
      <c r="IAX4592" s="151"/>
      <c r="IAY4592" s="151"/>
      <c r="IAZ4592" s="151"/>
      <c r="IBA4592" s="151"/>
      <c r="IBB4592" s="151"/>
      <c r="IBC4592" s="151"/>
      <c r="IBD4592" s="151"/>
      <c r="IBE4592" s="151"/>
      <c r="IBF4592" s="151"/>
      <c r="IBG4592" s="151"/>
      <c r="IBH4592" s="151"/>
      <c r="IBI4592" s="151"/>
      <c r="IBJ4592" s="151"/>
      <c r="IBK4592" s="151"/>
      <c r="IBL4592" s="151"/>
      <c r="IBM4592" s="151"/>
      <c r="IBN4592" s="151"/>
      <c r="IBO4592" s="151"/>
      <c r="IBP4592" s="151"/>
      <c r="IBQ4592" s="151"/>
      <c r="IBR4592" s="151"/>
      <c r="IBS4592" s="151"/>
      <c r="IBT4592" s="151"/>
      <c r="IBU4592" s="151"/>
      <c r="IBV4592" s="151"/>
      <c r="IBW4592" s="151"/>
      <c r="IBX4592" s="151"/>
      <c r="IBY4592" s="151"/>
      <c r="IBZ4592" s="151"/>
      <c r="ICA4592" s="151"/>
      <c r="ICB4592" s="151"/>
      <c r="ICC4592" s="151"/>
      <c r="ICD4592" s="151"/>
      <c r="ICE4592" s="151"/>
      <c r="ICF4592" s="151"/>
      <c r="ICG4592" s="151"/>
      <c r="ICH4592" s="151"/>
      <c r="ICI4592" s="151"/>
      <c r="ICJ4592" s="151"/>
      <c r="ICK4592" s="151"/>
      <c r="ICL4592" s="151"/>
      <c r="ICM4592" s="151"/>
      <c r="ICN4592" s="151"/>
      <c r="ICO4592" s="151"/>
      <c r="ICP4592" s="151"/>
      <c r="ICQ4592" s="151"/>
      <c r="ICR4592" s="151"/>
      <c r="ICS4592" s="151"/>
      <c r="ICT4592" s="151"/>
      <c r="ICU4592" s="151"/>
      <c r="ICV4592" s="151"/>
      <c r="ICW4592" s="151"/>
      <c r="ICX4592" s="151"/>
      <c r="ICY4592" s="151"/>
      <c r="ICZ4592" s="151"/>
      <c r="IDA4592" s="151"/>
      <c r="IDB4592" s="151"/>
      <c r="IDC4592" s="151"/>
      <c r="IDD4592" s="151"/>
      <c r="IDE4592" s="151"/>
      <c r="IDF4592" s="151"/>
      <c r="IDG4592" s="151"/>
      <c r="IDH4592" s="151"/>
      <c r="IDI4592" s="151"/>
      <c r="IDJ4592" s="151"/>
      <c r="IDK4592" s="151"/>
      <c r="IDL4592" s="151"/>
      <c r="IDM4592" s="151"/>
      <c r="IDN4592" s="151"/>
      <c r="IDO4592" s="151"/>
      <c r="IDP4592" s="151"/>
      <c r="IDQ4592" s="151"/>
      <c r="IDR4592" s="151"/>
      <c r="IDS4592" s="151"/>
      <c r="IDT4592" s="151"/>
      <c r="IDU4592" s="151"/>
      <c r="IDV4592" s="151"/>
      <c r="IDW4592" s="151"/>
      <c r="IDX4592" s="151"/>
      <c r="IDY4592" s="151"/>
      <c r="IDZ4592" s="151"/>
      <c r="IEA4592" s="151"/>
      <c r="IEB4592" s="151"/>
      <c r="IEC4592" s="151"/>
      <c r="IED4592" s="151"/>
      <c r="IEE4592" s="151"/>
      <c r="IEF4592" s="151"/>
      <c r="IEG4592" s="151"/>
      <c r="IEH4592" s="151"/>
      <c r="IEI4592" s="151"/>
      <c r="IEJ4592" s="151"/>
      <c r="IEK4592" s="151"/>
      <c r="IEL4592" s="151"/>
      <c r="IEM4592" s="151"/>
      <c r="IEN4592" s="151"/>
      <c r="IEO4592" s="151"/>
      <c r="IEP4592" s="151"/>
      <c r="IEQ4592" s="151"/>
      <c r="IER4592" s="151"/>
      <c r="IES4592" s="151"/>
      <c r="IET4592" s="151"/>
      <c r="IEU4592" s="151"/>
      <c r="IEV4592" s="151"/>
      <c r="IEW4592" s="151"/>
      <c r="IEX4592" s="151"/>
      <c r="IEY4592" s="151"/>
      <c r="IEZ4592" s="151"/>
      <c r="IFA4592" s="151"/>
      <c r="IFB4592" s="151"/>
      <c r="IFC4592" s="151"/>
      <c r="IFD4592" s="151"/>
      <c r="IFE4592" s="151"/>
      <c r="IFF4592" s="151"/>
      <c r="IFG4592" s="151"/>
      <c r="IFH4592" s="151"/>
      <c r="IFI4592" s="151"/>
      <c r="IFJ4592" s="151"/>
      <c r="IFK4592" s="151"/>
      <c r="IFL4592" s="151"/>
      <c r="IFM4592" s="151"/>
      <c r="IFN4592" s="151"/>
      <c r="IFO4592" s="151"/>
      <c r="IFP4592" s="151"/>
      <c r="IFQ4592" s="151"/>
      <c r="IFR4592" s="151"/>
      <c r="IFS4592" s="151"/>
      <c r="IFT4592" s="151"/>
      <c r="IFU4592" s="151"/>
      <c r="IFV4592" s="151"/>
      <c r="IFW4592" s="151"/>
      <c r="IFX4592" s="151"/>
      <c r="IFY4592" s="151"/>
      <c r="IFZ4592" s="151"/>
      <c r="IGA4592" s="151"/>
      <c r="IGB4592" s="151"/>
      <c r="IGC4592" s="151"/>
      <c r="IGD4592" s="151"/>
      <c r="IGE4592" s="151"/>
      <c r="IGF4592" s="151"/>
      <c r="IGG4592" s="151"/>
      <c r="IGH4592" s="151"/>
      <c r="IGI4592" s="151"/>
      <c r="IGJ4592" s="151"/>
      <c r="IGK4592" s="151"/>
      <c r="IGL4592" s="151"/>
      <c r="IGM4592" s="151"/>
      <c r="IGN4592" s="151"/>
      <c r="IGO4592" s="151"/>
      <c r="IGP4592" s="151"/>
      <c r="IGQ4592" s="151"/>
      <c r="IGR4592" s="151"/>
      <c r="IGS4592" s="151"/>
      <c r="IGT4592" s="151"/>
      <c r="IGU4592" s="151"/>
      <c r="IGV4592" s="151"/>
      <c r="IGW4592" s="151"/>
      <c r="IGX4592" s="151"/>
      <c r="IGY4592" s="151"/>
      <c r="IGZ4592" s="151"/>
      <c r="IHA4592" s="151"/>
      <c r="IHB4592" s="151"/>
      <c r="IHC4592" s="151"/>
      <c r="IHD4592" s="151"/>
      <c r="IHE4592" s="151"/>
      <c r="IHF4592" s="151"/>
      <c r="IHG4592" s="151"/>
      <c r="IHH4592" s="151"/>
      <c r="IHI4592" s="151"/>
      <c r="IHJ4592" s="151"/>
      <c r="IHK4592" s="151"/>
      <c r="IHL4592" s="151"/>
      <c r="IHM4592" s="151"/>
      <c r="IHN4592" s="151"/>
      <c r="IHO4592" s="151"/>
      <c r="IHP4592" s="151"/>
      <c r="IHQ4592" s="151"/>
      <c r="IHR4592" s="151"/>
      <c r="IHS4592" s="151"/>
      <c r="IHT4592" s="151"/>
      <c r="IHU4592" s="151"/>
      <c r="IHV4592" s="151"/>
      <c r="IHW4592" s="151"/>
      <c r="IHX4592" s="151"/>
      <c r="IHY4592" s="151"/>
      <c r="IHZ4592" s="151"/>
      <c r="IIA4592" s="151"/>
      <c r="IIB4592" s="151"/>
      <c r="IIC4592" s="151"/>
      <c r="IID4592" s="151"/>
      <c r="IIE4592" s="151"/>
      <c r="IIF4592" s="151"/>
      <c r="IIG4592" s="151"/>
      <c r="IIH4592" s="151"/>
      <c r="III4592" s="151"/>
      <c r="IIJ4592" s="151"/>
      <c r="IIK4592" s="151"/>
      <c r="IIL4592" s="151"/>
      <c r="IIM4592" s="151"/>
      <c r="IIN4592" s="151"/>
      <c r="IIO4592" s="151"/>
      <c r="IIP4592" s="151"/>
      <c r="IIQ4592" s="151"/>
      <c r="IIR4592" s="151"/>
      <c r="IIS4592" s="151"/>
      <c r="IIT4592" s="151"/>
      <c r="IIU4592" s="151"/>
      <c r="IIV4592" s="151"/>
      <c r="IIW4592" s="151"/>
      <c r="IIX4592" s="151"/>
      <c r="IIY4592" s="151"/>
      <c r="IIZ4592" s="151"/>
      <c r="IJA4592" s="151"/>
      <c r="IJB4592" s="151"/>
      <c r="IJC4592" s="151"/>
      <c r="IJD4592" s="151"/>
      <c r="IJE4592" s="151"/>
      <c r="IJF4592" s="151"/>
      <c r="IJG4592" s="151"/>
      <c r="IJH4592" s="151"/>
      <c r="IJI4592" s="151"/>
      <c r="IJJ4592" s="151"/>
      <c r="IJK4592" s="151"/>
      <c r="IJL4592" s="151"/>
      <c r="IJM4592" s="151"/>
      <c r="IJN4592" s="151"/>
      <c r="IJO4592" s="151"/>
      <c r="IJP4592" s="151"/>
      <c r="IJQ4592" s="151"/>
      <c r="IJR4592" s="151"/>
      <c r="IJS4592" s="151"/>
      <c r="IJT4592" s="151"/>
      <c r="IJU4592" s="151"/>
      <c r="IJV4592" s="151"/>
      <c r="IJW4592" s="151"/>
      <c r="IJX4592" s="151"/>
      <c r="IJY4592" s="151"/>
      <c r="IJZ4592" s="151"/>
      <c r="IKA4592" s="151"/>
      <c r="IKB4592" s="151"/>
      <c r="IKC4592" s="151"/>
      <c r="IKD4592" s="151"/>
      <c r="IKE4592" s="151"/>
      <c r="IKF4592" s="151"/>
      <c r="IKG4592" s="151"/>
      <c r="IKH4592" s="151"/>
      <c r="IKI4592" s="151"/>
      <c r="IKJ4592" s="151"/>
      <c r="IKK4592" s="151"/>
      <c r="IKL4592" s="151"/>
      <c r="IKM4592" s="151"/>
      <c r="IKN4592" s="151"/>
      <c r="IKO4592" s="151"/>
      <c r="IKP4592" s="151"/>
      <c r="IKQ4592" s="151"/>
      <c r="IKR4592" s="151"/>
      <c r="IKS4592" s="151"/>
      <c r="IKT4592" s="151"/>
      <c r="IKU4592" s="151"/>
      <c r="IKV4592" s="151"/>
      <c r="IKW4592" s="151"/>
      <c r="IKX4592" s="151"/>
      <c r="IKY4592" s="151"/>
      <c r="IKZ4592" s="151"/>
      <c r="ILA4592" s="151"/>
      <c r="ILB4592" s="151"/>
      <c r="ILC4592" s="151"/>
      <c r="ILD4592" s="151"/>
      <c r="ILE4592" s="151"/>
      <c r="ILF4592" s="151"/>
      <c r="ILG4592" s="151"/>
      <c r="ILH4592" s="151"/>
      <c r="ILI4592" s="151"/>
      <c r="ILJ4592" s="151"/>
      <c r="ILK4592" s="151"/>
      <c r="ILL4592" s="151"/>
      <c r="ILM4592" s="151"/>
      <c r="ILN4592" s="151"/>
      <c r="ILO4592" s="151"/>
      <c r="ILP4592" s="151"/>
      <c r="ILQ4592" s="151"/>
      <c r="ILR4592" s="151"/>
      <c r="ILS4592" s="151"/>
      <c r="ILT4592" s="151"/>
      <c r="ILU4592" s="151"/>
      <c r="ILV4592" s="151"/>
      <c r="ILW4592" s="151"/>
      <c r="ILX4592" s="151"/>
      <c r="ILY4592" s="151"/>
      <c r="ILZ4592" s="151"/>
      <c r="IMA4592" s="151"/>
      <c r="IMB4592" s="151"/>
      <c r="IMC4592" s="151"/>
      <c r="IMD4592" s="151"/>
      <c r="IME4592" s="151"/>
      <c r="IMF4592" s="151"/>
      <c r="IMG4592" s="151"/>
      <c r="IMH4592" s="151"/>
      <c r="IMI4592" s="151"/>
      <c r="IMJ4592" s="151"/>
      <c r="IMK4592" s="151"/>
      <c r="IML4592" s="151"/>
      <c r="IMM4592" s="151"/>
      <c r="IMN4592" s="151"/>
      <c r="IMO4592" s="151"/>
      <c r="IMP4592" s="151"/>
      <c r="IMQ4592" s="151"/>
      <c r="IMR4592" s="151"/>
      <c r="IMS4592" s="151"/>
      <c r="IMT4592" s="151"/>
      <c r="IMU4592" s="151"/>
      <c r="IMV4592" s="151"/>
      <c r="IMW4592" s="151"/>
      <c r="IMX4592" s="151"/>
      <c r="IMY4592" s="151"/>
      <c r="IMZ4592" s="151"/>
      <c r="INA4592" s="151"/>
      <c r="INB4592" s="151"/>
      <c r="INC4592" s="151"/>
      <c r="IND4592" s="151"/>
      <c r="INE4592" s="151"/>
      <c r="INF4592" s="151"/>
      <c r="ING4592" s="151"/>
      <c r="INH4592" s="151"/>
      <c r="INI4592" s="151"/>
      <c r="INJ4592" s="151"/>
      <c r="INK4592" s="151"/>
      <c r="INL4592" s="151"/>
      <c r="INM4592" s="151"/>
      <c r="INN4592" s="151"/>
      <c r="INO4592" s="151"/>
      <c r="INP4592" s="151"/>
      <c r="INQ4592" s="151"/>
      <c r="INR4592" s="151"/>
      <c r="INS4592" s="151"/>
      <c r="INT4592" s="151"/>
      <c r="INU4592" s="151"/>
      <c r="INV4592" s="151"/>
      <c r="INW4592" s="151"/>
      <c r="INX4592" s="151"/>
      <c r="INY4592" s="151"/>
      <c r="INZ4592" s="151"/>
      <c r="IOA4592" s="151"/>
      <c r="IOB4592" s="151"/>
      <c r="IOC4592" s="151"/>
      <c r="IOD4592" s="151"/>
      <c r="IOE4592" s="151"/>
      <c r="IOF4592" s="151"/>
      <c r="IOG4592" s="151"/>
      <c r="IOH4592" s="151"/>
      <c r="IOI4592" s="151"/>
      <c r="IOJ4592" s="151"/>
      <c r="IOK4592" s="151"/>
      <c r="IOL4592" s="151"/>
      <c r="IOM4592" s="151"/>
      <c r="ION4592" s="151"/>
      <c r="IOO4592" s="151"/>
      <c r="IOP4592" s="151"/>
      <c r="IOQ4592" s="151"/>
      <c r="IOR4592" s="151"/>
      <c r="IOS4592" s="151"/>
      <c r="IOT4592" s="151"/>
      <c r="IOU4592" s="151"/>
      <c r="IOV4592" s="151"/>
      <c r="IOW4592" s="151"/>
      <c r="IOX4592" s="151"/>
      <c r="IOY4592" s="151"/>
      <c r="IOZ4592" s="151"/>
      <c r="IPA4592" s="151"/>
      <c r="IPB4592" s="151"/>
      <c r="IPC4592" s="151"/>
      <c r="IPD4592" s="151"/>
      <c r="IPE4592" s="151"/>
      <c r="IPF4592" s="151"/>
      <c r="IPG4592" s="151"/>
      <c r="IPH4592" s="151"/>
      <c r="IPI4592" s="151"/>
      <c r="IPJ4592" s="151"/>
      <c r="IPK4592" s="151"/>
      <c r="IPL4592" s="151"/>
      <c r="IPM4592" s="151"/>
      <c r="IPN4592" s="151"/>
      <c r="IPO4592" s="151"/>
      <c r="IPP4592" s="151"/>
      <c r="IPQ4592" s="151"/>
      <c r="IPR4592" s="151"/>
      <c r="IPS4592" s="151"/>
      <c r="IPT4592" s="151"/>
      <c r="IPU4592" s="151"/>
      <c r="IPV4592" s="151"/>
      <c r="IPW4592" s="151"/>
      <c r="IPX4592" s="151"/>
      <c r="IPY4592" s="151"/>
      <c r="IPZ4592" s="151"/>
      <c r="IQA4592" s="151"/>
      <c r="IQB4592" s="151"/>
      <c r="IQC4592" s="151"/>
      <c r="IQD4592" s="151"/>
      <c r="IQE4592" s="151"/>
      <c r="IQF4592" s="151"/>
      <c r="IQG4592" s="151"/>
      <c r="IQH4592" s="151"/>
      <c r="IQI4592" s="151"/>
      <c r="IQJ4592" s="151"/>
      <c r="IQK4592" s="151"/>
      <c r="IQL4592" s="151"/>
      <c r="IQM4592" s="151"/>
      <c r="IQN4592" s="151"/>
      <c r="IQO4592" s="151"/>
      <c r="IQP4592" s="151"/>
      <c r="IQQ4592" s="151"/>
      <c r="IQR4592" s="151"/>
      <c r="IQS4592" s="151"/>
      <c r="IQT4592" s="151"/>
      <c r="IQU4592" s="151"/>
      <c r="IQV4592" s="151"/>
      <c r="IQW4592" s="151"/>
      <c r="IQX4592" s="151"/>
      <c r="IQY4592" s="151"/>
      <c r="IQZ4592" s="151"/>
      <c r="IRA4592" s="151"/>
      <c r="IRB4592" s="151"/>
      <c r="IRC4592" s="151"/>
      <c r="IRD4592" s="151"/>
      <c r="IRE4592" s="151"/>
      <c r="IRF4592" s="151"/>
      <c r="IRG4592" s="151"/>
      <c r="IRH4592" s="151"/>
      <c r="IRI4592" s="151"/>
      <c r="IRJ4592" s="151"/>
      <c r="IRK4592" s="151"/>
      <c r="IRL4592" s="151"/>
      <c r="IRM4592" s="151"/>
      <c r="IRN4592" s="151"/>
      <c r="IRO4592" s="151"/>
      <c r="IRP4592" s="151"/>
      <c r="IRQ4592" s="151"/>
      <c r="IRR4592" s="151"/>
      <c r="IRS4592" s="151"/>
      <c r="IRT4592" s="151"/>
      <c r="IRU4592" s="151"/>
      <c r="IRV4592" s="151"/>
      <c r="IRW4592" s="151"/>
      <c r="IRX4592" s="151"/>
      <c r="IRY4592" s="151"/>
      <c r="IRZ4592" s="151"/>
      <c r="ISA4592" s="151"/>
      <c r="ISB4592" s="151"/>
      <c r="ISC4592" s="151"/>
      <c r="ISD4592" s="151"/>
      <c r="ISE4592" s="151"/>
      <c r="ISF4592" s="151"/>
      <c r="ISG4592" s="151"/>
      <c r="ISH4592" s="151"/>
      <c r="ISI4592" s="151"/>
      <c r="ISJ4592" s="151"/>
      <c r="ISK4592" s="151"/>
      <c r="ISL4592" s="151"/>
      <c r="ISM4592" s="151"/>
      <c r="ISN4592" s="151"/>
      <c r="ISO4592" s="151"/>
      <c r="ISP4592" s="151"/>
      <c r="ISQ4592" s="151"/>
      <c r="ISR4592" s="151"/>
      <c r="ISS4592" s="151"/>
      <c r="IST4592" s="151"/>
      <c r="ISU4592" s="151"/>
      <c r="ISV4592" s="151"/>
      <c r="ISW4592" s="151"/>
      <c r="ISX4592" s="151"/>
      <c r="ISY4592" s="151"/>
      <c r="ISZ4592" s="151"/>
      <c r="ITA4592" s="151"/>
      <c r="ITB4592" s="151"/>
      <c r="ITC4592" s="151"/>
      <c r="ITD4592" s="151"/>
      <c r="ITE4592" s="151"/>
      <c r="ITF4592" s="151"/>
      <c r="ITG4592" s="151"/>
      <c r="ITH4592" s="151"/>
      <c r="ITI4592" s="151"/>
      <c r="ITJ4592" s="151"/>
      <c r="ITK4592" s="151"/>
      <c r="ITL4592" s="151"/>
      <c r="ITM4592" s="151"/>
      <c r="ITN4592" s="151"/>
      <c r="ITO4592" s="151"/>
      <c r="ITP4592" s="151"/>
      <c r="ITQ4592" s="151"/>
      <c r="ITR4592" s="151"/>
      <c r="ITS4592" s="151"/>
      <c r="ITT4592" s="151"/>
      <c r="ITU4592" s="151"/>
      <c r="ITV4592" s="151"/>
      <c r="ITW4592" s="151"/>
      <c r="ITX4592" s="151"/>
      <c r="ITY4592" s="151"/>
      <c r="ITZ4592" s="151"/>
      <c r="IUA4592" s="151"/>
      <c r="IUB4592" s="151"/>
      <c r="IUC4592" s="151"/>
      <c r="IUD4592" s="151"/>
      <c r="IUE4592" s="151"/>
      <c r="IUF4592" s="151"/>
      <c r="IUG4592" s="151"/>
      <c r="IUH4592" s="151"/>
      <c r="IUI4592" s="151"/>
      <c r="IUJ4592" s="151"/>
      <c r="IUK4592" s="151"/>
      <c r="IUL4592" s="151"/>
      <c r="IUM4592" s="151"/>
      <c r="IUN4592" s="151"/>
      <c r="IUO4592" s="151"/>
      <c r="IUP4592" s="151"/>
      <c r="IUQ4592" s="151"/>
      <c r="IUR4592" s="151"/>
      <c r="IUS4592" s="151"/>
      <c r="IUT4592" s="151"/>
      <c r="IUU4592" s="151"/>
      <c r="IUV4592" s="151"/>
      <c r="IUW4592" s="151"/>
      <c r="IUX4592" s="151"/>
      <c r="IUY4592" s="151"/>
      <c r="IUZ4592" s="151"/>
      <c r="IVA4592" s="151"/>
      <c r="IVB4592" s="151"/>
      <c r="IVC4592" s="151"/>
      <c r="IVD4592" s="151"/>
      <c r="IVE4592" s="151"/>
      <c r="IVF4592" s="151"/>
      <c r="IVG4592" s="151"/>
      <c r="IVH4592" s="151"/>
      <c r="IVI4592" s="151"/>
      <c r="IVJ4592" s="151"/>
      <c r="IVK4592" s="151"/>
      <c r="IVL4592" s="151"/>
      <c r="IVM4592" s="151"/>
      <c r="IVN4592" s="151"/>
      <c r="IVO4592" s="151"/>
      <c r="IVP4592" s="151"/>
      <c r="IVQ4592" s="151"/>
      <c r="IVR4592" s="151"/>
      <c r="IVS4592" s="151"/>
      <c r="IVT4592" s="151"/>
      <c r="IVU4592" s="151"/>
      <c r="IVV4592" s="151"/>
      <c r="IVW4592" s="151"/>
      <c r="IVX4592" s="151"/>
      <c r="IVY4592" s="151"/>
      <c r="IVZ4592" s="151"/>
      <c r="IWA4592" s="151"/>
      <c r="IWB4592" s="151"/>
      <c r="IWC4592" s="151"/>
      <c r="IWD4592" s="151"/>
      <c r="IWE4592" s="151"/>
      <c r="IWF4592" s="151"/>
      <c r="IWG4592" s="151"/>
      <c r="IWH4592" s="151"/>
      <c r="IWI4592" s="151"/>
      <c r="IWJ4592" s="151"/>
      <c r="IWK4592" s="151"/>
      <c r="IWL4592" s="151"/>
      <c r="IWM4592" s="151"/>
      <c r="IWN4592" s="151"/>
      <c r="IWO4592" s="151"/>
      <c r="IWP4592" s="151"/>
      <c r="IWQ4592" s="151"/>
      <c r="IWR4592" s="151"/>
      <c r="IWS4592" s="151"/>
      <c r="IWT4592" s="151"/>
      <c r="IWU4592" s="151"/>
      <c r="IWV4592" s="151"/>
      <c r="IWW4592" s="151"/>
      <c r="IWX4592" s="151"/>
      <c r="IWY4592" s="151"/>
      <c r="IWZ4592" s="151"/>
      <c r="IXA4592" s="151"/>
      <c r="IXB4592" s="151"/>
      <c r="IXC4592" s="151"/>
      <c r="IXD4592" s="151"/>
      <c r="IXE4592" s="151"/>
      <c r="IXF4592" s="151"/>
      <c r="IXG4592" s="151"/>
      <c r="IXH4592" s="151"/>
      <c r="IXI4592" s="151"/>
      <c r="IXJ4592" s="151"/>
      <c r="IXK4592" s="151"/>
      <c r="IXL4592" s="151"/>
      <c r="IXM4592" s="151"/>
      <c r="IXN4592" s="151"/>
      <c r="IXO4592" s="151"/>
      <c r="IXP4592" s="151"/>
      <c r="IXQ4592" s="151"/>
      <c r="IXR4592" s="151"/>
      <c r="IXS4592" s="151"/>
      <c r="IXT4592" s="151"/>
      <c r="IXU4592" s="151"/>
      <c r="IXV4592" s="151"/>
      <c r="IXW4592" s="151"/>
      <c r="IXX4592" s="151"/>
      <c r="IXY4592" s="151"/>
      <c r="IXZ4592" s="151"/>
      <c r="IYA4592" s="151"/>
      <c r="IYB4592" s="151"/>
      <c r="IYC4592" s="151"/>
      <c r="IYD4592" s="151"/>
      <c r="IYE4592" s="151"/>
      <c r="IYF4592" s="151"/>
      <c r="IYG4592" s="151"/>
      <c r="IYH4592" s="151"/>
      <c r="IYI4592" s="151"/>
      <c r="IYJ4592" s="151"/>
      <c r="IYK4592" s="151"/>
      <c r="IYL4592" s="151"/>
      <c r="IYM4592" s="151"/>
      <c r="IYN4592" s="151"/>
      <c r="IYO4592" s="151"/>
      <c r="IYP4592" s="151"/>
      <c r="IYQ4592" s="151"/>
      <c r="IYR4592" s="151"/>
      <c r="IYS4592" s="151"/>
      <c r="IYT4592" s="151"/>
      <c r="IYU4592" s="151"/>
      <c r="IYV4592" s="151"/>
      <c r="IYW4592" s="151"/>
      <c r="IYX4592" s="151"/>
      <c r="IYY4592" s="151"/>
      <c r="IYZ4592" s="151"/>
      <c r="IZA4592" s="151"/>
      <c r="IZB4592" s="151"/>
      <c r="IZC4592" s="151"/>
      <c r="IZD4592" s="151"/>
      <c r="IZE4592" s="151"/>
      <c r="IZF4592" s="151"/>
      <c r="IZG4592" s="151"/>
      <c r="IZH4592" s="151"/>
      <c r="IZI4592" s="151"/>
      <c r="IZJ4592" s="151"/>
      <c r="IZK4592" s="151"/>
      <c r="IZL4592" s="151"/>
      <c r="IZM4592" s="151"/>
      <c r="IZN4592" s="151"/>
      <c r="IZO4592" s="151"/>
      <c r="IZP4592" s="151"/>
      <c r="IZQ4592" s="151"/>
      <c r="IZR4592" s="151"/>
      <c r="IZS4592" s="151"/>
      <c r="IZT4592" s="151"/>
      <c r="IZU4592" s="151"/>
      <c r="IZV4592" s="151"/>
      <c r="IZW4592" s="151"/>
      <c r="IZX4592" s="151"/>
      <c r="IZY4592" s="151"/>
      <c r="IZZ4592" s="151"/>
      <c r="JAA4592" s="151"/>
      <c r="JAB4592" s="151"/>
      <c r="JAC4592" s="151"/>
      <c r="JAD4592" s="151"/>
      <c r="JAE4592" s="151"/>
      <c r="JAF4592" s="151"/>
      <c r="JAG4592" s="151"/>
      <c r="JAH4592" s="151"/>
      <c r="JAI4592" s="151"/>
      <c r="JAJ4592" s="151"/>
      <c r="JAK4592" s="151"/>
      <c r="JAL4592" s="151"/>
      <c r="JAM4592" s="151"/>
      <c r="JAN4592" s="151"/>
      <c r="JAO4592" s="151"/>
      <c r="JAP4592" s="151"/>
      <c r="JAQ4592" s="151"/>
      <c r="JAR4592" s="151"/>
      <c r="JAS4592" s="151"/>
      <c r="JAT4592" s="151"/>
      <c r="JAU4592" s="151"/>
      <c r="JAV4592" s="151"/>
      <c r="JAW4592" s="151"/>
      <c r="JAX4592" s="151"/>
      <c r="JAY4592" s="151"/>
      <c r="JAZ4592" s="151"/>
      <c r="JBA4592" s="151"/>
      <c r="JBB4592" s="151"/>
      <c r="JBC4592" s="151"/>
      <c r="JBD4592" s="151"/>
      <c r="JBE4592" s="151"/>
      <c r="JBF4592" s="151"/>
      <c r="JBG4592" s="151"/>
      <c r="JBH4592" s="151"/>
      <c r="JBI4592" s="151"/>
      <c r="JBJ4592" s="151"/>
      <c r="JBK4592" s="151"/>
      <c r="JBL4592" s="151"/>
      <c r="JBM4592" s="151"/>
      <c r="JBN4592" s="151"/>
      <c r="JBO4592" s="151"/>
      <c r="JBP4592" s="151"/>
      <c r="JBQ4592" s="151"/>
      <c r="JBR4592" s="151"/>
      <c r="JBS4592" s="151"/>
      <c r="JBT4592" s="151"/>
      <c r="JBU4592" s="151"/>
      <c r="JBV4592" s="151"/>
      <c r="JBW4592" s="151"/>
      <c r="JBX4592" s="151"/>
      <c r="JBY4592" s="151"/>
      <c r="JBZ4592" s="151"/>
      <c r="JCA4592" s="151"/>
      <c r="JCB4592" s="151"/>
      <c r="JCC4592" s="151"/>
      <c r="JCD4592" s="151"/>
      <c r="JCE4592" s="151"/>
      <c r="JCF4592" s="151"/>
      <c r="JCG4592" s="151"/>
      <c r="JCH4592" s="151"/>
      <c r="JCI4592" s="151"/>
      <c r="JCJ4592" s="151"/>
      <c r="JCK4592" s="151"/>
      <c r="JCL4592" s="151"/>
      <c r="JCM4592" s="151"/>
      <c r="JCN4592" s="151"/>
      <c r="JCO4592" s="151"/>
      <c r="JCP4592" s="151"/>
      <c r="JCQ4592" s="151"/>
      <c r="JCR4592" s="151"/>
      <c r="JCS4592" s="151"/>
      <c r="JCT4592" s="151"/>
      <c r="JCU4592" s="151"/>
      <c r="JCV4592" s="151"/>
      <c r="JCW4592" s="151"/>
      <c r="JCX4592" s="151"/>
      <c r="JCY4592" s="151"/>
      <c r="JCZ4592" s="151"/>
      <c r="JDA4592" s="151"/>
      <c r="JDB4592" s="151"/>
      <c r="JDC4592" s="151"/>
      <c r="JDD4592" s="151"/>
      <c r="JDE4592" s="151"/>
      <c r="JDF4592" s="151"/>
      <c r="JDG4592" s="151"/>
      <c r="JDH4592" s="151"/>
      <c r="JDI4592" s="151"/>
      <c r="JDJ4592" s="151"/>
      <c r="JDK4592" s="151"/>
      <c r="JDL4592" s="151"/>
      <c r="JDM4592" s="151"/>
      <c r="JDN4592" s="151"/>
      <c r="JDO4592" s="151"/>
      <c r="JDP4592" s="151"/>
      <c r="JDQ4592" s="151"/>
      <c r="JDR4592" s="151"/>
      <c r="JDS4592" s="151"/>
      <c r="JDT4592" s="151"/>
      <c r="JDU4592" s="151"/>
      <c r="JDV4592" s="151"/>
      <c r="JDW4592" s="151"/>
      <c r="JDX4592" s="151"/>
      <c r="JDY4592" s="151"/>
      <c r="JDZ4592" s="151"/>
      <c r="JEA4592" s="151"/>
      <c r="JEB4592" s="151"/>
      <c r="JEC4592" s="151"/>
      <c r="JED4592" s="151"/>
      <c r="JEE4592" s="151"/>
      <c r="JEF4592" s="151"/>
      <c r="JEG4592" s="151"/>
      <c r="JEH4592" s="151"/>
      <c r="JEI4592" s="151"/>
      <c r="JEJ4592" s="151"/>
      <c r="JEK4592" s="151"/>
      <c r="JEL4592" s="151"/>
      <c r="JEM4592" s="151"/>
      <c r="JEN4592" s="151"/>
      <c r="JEO4592" s="151"/>
      <c r="JEP4592" s="151"/>
      <c r="JEQ4592" s="151"/>
      <c r="JER4592" s="151"/>
      <c r="JES4592" s="151"/>
      <c r="JET4592" s="151"/>
      <c r="JEU4592" s="151"/>
      <c r="JEV4592" s="151"/>
      <c r="JEW4592" s="151"/>
      <c r="JEX4592" s="151"/>
      <c r="JEY4592" s="151"/>
      <c r="JEZ4592" s="151"/>
      <c r="JFA4592" s="151"/>
      <c r="JFB4592" s="151"/>
      <c r="JFC4592" s="151"/>
      <c r="JFD4592" s="151"/>
      <c r="JFE4592" s="151"/>
      <c r="JFF4592" s="151"/>
      <c r="JFG4592" s="151"/>
      <c r="JFH4592" s="151"/>
      <c r="JFI4592" s="151"/>
      <c r="JFJ4592" s="151"/>
      <c r="JFK4592" s="151"/>
      <c r="JFL4592" s="151"/>
      <c r="JFM4592" s="151"/>
      <c r="JFN4592" s="151"/>
      <c r="JFO4592" s="151"/>
      <c r="JFP4592" s="151"/>
      <c r="JFQ4592" s="151"/>
      <c r="JFR4592" s="151"/>
      <c r="JFS4592" s="151"/>
      <c r="JFT4592" s="151"/>
      <c r="JFU4592" s="151"/>
      <c r="JFV4592" s="151"/>
      <c r="JFW4592" s="151"/>
      <c r="JFX4592" s="151"/>
      <c r="JFY4592" s="151"/>
      <c r="JFZ4592" s="151"/>
      <c r="JGA4592" s="151"/>
      <c r="JGB4592" s="151"/>
      <c r="JGC4592" s="151"/>
      <c r="JGD4592" s="151"/>
      <c r="JGE4592" s="151"/>
      <c r="JGF4592" s="151"/>
      <c r="JGG4592" s="151"/>
      <c r="JGH4592" s="151"/>
      <c r="JGI4592" s="151"/>
      <c r="JGJ4592" s="151"/>
      <c r="JGK4592" s="151"/>
      <c r="JGL4592" s="151"/>
      <c r="JGM4592" s="151"/>
      <c r="JGN4592" s="151"/>
      <c r="JGO4592" s="151"/>
      <c r="JGP4592" s="151"/>
      <c r="JGQ4592" s="151"/>
      <c r="JGR4592" s="151"/>
      <c r="JGS4592" s="151"/>
      <c r="JGT4592" s="151"/>
      <c r="JGU4592" s="151"/>
      <c r="JGV4592" s="151"/>
      <c r="JGW4592" s="151"/>
      <c r="JGX4592" s="151"/>
      <c r="JGY4592" s="151"/>
      <c r="JGZ4592" s="151"/>
      <c r="JHA4592" s="151"/>
      <c r="JHB4592" s="151"/>
      <c r="JHC4592" s="151"/>
      <c r="JHD4592" s="151"/>
      <c r="JHE4592" s="151"/>
      <c r="JHF4592" s="151"/>
      <c r="JHG4592" s="151"/>
      <c r="JHH4592" s="151"/>
      <c r="JHI4592" s="151"/>
      <c r="JHJ4592" s="151"/>
      <c r="JHK4592" s="151"/>
      <c r="JHL4592" s="151"/>
      <c r="JHM4592" s="151"/>
      <c r="JHN4592" s="151"/>
      <c r="JHO4592" s="151"/>
      <c r="JHP4592" s="151"/>
      <c r="JHQ4592" s="151"/>
      <c r="JHR4592" s="151"/>
      <c r="JHS4592" s="151"/>
      <c r="JHT4592" s="151"/>
      <c r="JHU4592" s="151"/>
      <c r="JHV4592" s="151"/>
      <c r="JHW4592" s="151"/>
      <c r="JHX4592" s="151"/>
      <c r="JHY4592" s="151"/>
      <c r="JHZ4592" s="151"/>
      <c r="JIA4592" s="151"/>
      <c r="JIB4592" s="151"/>
      <c r="JIC4592" s="151"/>
      <c r="JID4592" s="151"/>
      <c r="JIE4592" s="151"/>
      <c r="JIF4592" s="151"/>
      <c r="JIG4592" s="151"/>
      <c r="JIH4592" s="151"/>
      <c r="JII4592" s="151"/>
      <c r="JIJ4592" s="151"/>
      <c r="JIK4592" s="151"/>
      <c r="JIL4592" s="151"/>
      <c r="JIM4592" s="151"/>
      <c r="JIN4592" s="151"/>
      <c r="JIO4592" s="151"/>
      <c r="JIP4592" s="151"/>
      <c r="JIQ4592" s="151"/>
      <c r="JIR4592" s="151"/>
      <c r="JIS4592" s="151"/>
      <c r="JIT4592" s="151"/>
      <c r="JIU4592" s="151"/>
      <c r="JIV4592" s="151"/>
      <c r="JIW4592" s="151"/>
      <c r="JIX4592" s="151"/>
      <c r="JIY4592" s="151"/>
      <c r="JIZ4592" s="151"/>
      <c r="JJA4592" s="151"/>
      <c r="JJB4592" s="151"/>
      <c r="JJC4592" s="151"/>
      <c r="JJD4592" s="151"/>
      <c r="JJE4592" s="151"/>
      <c r="JJF4592" s="151"/>
      <c r="JJG4592" s="151"/>
      <c r="JJH4592" s="151"/>
      <c r="JJI4592" s="151"/>
      <c r="JJJ4592" s="151"/>
      <c r="JJK4592" s="151"/>
      <c r="JJL4592" s="151"/>
      <c r="JJM4592" s="151"/>
      <c r="JJN4592" s="151"/>
      <c r="JJO4592" s="151"/>
      <c r="JJP4592" s="151"/>
      <c r="JJQ4592" s="151"/>
      <c r="JJR4592" s="151"/>
      <c r="JJS4592" s="151"/>
      <c r="JJT4592" s="151"/>
      <c r="JJU4592" s="151"/>
      <c r="JJV4592" s="151"/>
      <c r="JJW4592" s="151"/>
      <c r="JJX4592" s="151"/>
      <c r="JJY4592" s="151"/>
      <c r="JJZ4592" s="151"/>
      <c r="JKA4592" s="151"/>
      <c r="JKB4592" s="151"/>
      <c r="JKC4592" s="151"/>
      <c r="JKD4592" s="151"/>
      <c r="JKE4592" s="151"/>
      <c r="JKF4592" s="151"/>
      <c r="JKG4592" s="151"/>
      <c r="JKH4592" s="151"/>
      <c r="JKI4592" s="151"/>
      <c r="JKJ4592" s="151"/>
      <c r="JKK4592" s="151"/>
      <c r="JKL4592" s="151"/>
      <c r="JKM4592" s="151"/>
      <c r="JKN4592" s="151"/>
      <c r="JKO4592" s="151"/>
      <c r="JKP4592" s="151"/>
      <c r="JKQ4592" s="151"/>
      <c r="JKR4592" s="151"/>
      <c r="JKS4592" s="151"/>
      <c r="JKT4592" s="151"/>
      <c r="JKU4592" s="151"/>
      <c r="JKV4592" s="151"/>
      <c r="JKW4592" s="151"/>
      <c r="JKX4592" s="151"/>
      <c r="JKY4592" s="151"/>
      <c r="JKZ4592" s="151"/>
      <c r="JLA4592" s="151"/>
      <c r="JLB4592" s="151"/>
      <c r="JLC4592" s="151"/>
      <c r="JLD4592" s="151"/>
      <c r="JLE4592" s="151"/>
      <c r="JLF4592" s="151"/>
      <c r="JLG4592" s="151"/>
      <c r="JLH4592" s="151"/>
      <c r="JLI4592" s="151"/>
      <c r="JLJ4592" s="151"/>
      <c r="JLK4592" s="151"/>
      <c r="JLL4592" s="151"/>
      <c r="JLM4592" s="151"/>
      <c r="JLN4592" s="151"/>
      <c r="JLO4592" s="151"/>
      <c r="JLP4592" s="151"/>
      <c r="JLQ4592" s="151"/>
      <c r="JLR4592" s="151"/>
      <c r="JLS4592" s="151"/>
      <c r="JLT4592" s="151"/>
      <c r="JLU4592" s="151"/>
      <c r="JLV4592" s="151"/>
      <c r="JLW4592" s="151"/>
      <c r="JLX4592" s="151"/>
      <c r="JLY4592" s="151"/>
      <c r="JLZ4592" s="151"/>
      <c r="JMA4592" s="151"/>
      <c r="JMB4592" s="151"/>
      <c r="JMC4592" s="151"/>
      <c r="JMD4592" s="151"/>
      <c r="JME4592" s="151"/>
      <c r="JMF4592" s="151"/>
      <c r="JMG4592" s="151"/>
      <c r="JMH4592" s="151"/>
      <c r="JMI4592" s="151"/>
      <c r="JMJ4592" s="151"/>
      <c r="JMK4592" s="151"/>
      <c r="JML4592" s="151"/>
      <c r="JMM4592" s="151"/>
      <c r="JMN4592" s="151"/>
      <c r="JMO4592" s="151"/>
      <c r="JMP4592" s="151"/>
      <c r="JMQ4592" s="151"/>
      <c r="JMR4592" s="151"/>
      <c r="JMS4592" s="151"/>
      <c r="JMT4592" s="151"/>
      <c r="JMU4592" s="151"/>
      <c r="JMV4592" s="151"/>
      <c r="JMW4592" s="151"/>
      <c r="JMX4592" s="151"/>
      <c r="JMY4592" s="151"/>
      <c r="JMZ4592" s="151"/>
      <c r="JNA4592" s="151"/>
      <c r="JNB4592" s="151"/>
      <c r="JNC4592" s="151"/>
      <c r="JND4592" s="151"/>
      <c r="JNE4592" s="151"/>
      <c r="JNF4592" s="151"/>
      <c r="JNG4592" s="151"/>
      <c r="JNH4592" s="151"/>
      <c r="JNI4592" s="151"/>
      <c r="JNJ4592" s="151"/>
      <c r="JNK4592" s="151"/>
      <c r="JNL4592" s="151"/>
      <c r="JNM4592" s="151"/>
      <c r="JNN4592" s="151"/>
      <c r="JNO4592" s="151"/>
      <c r="JNP4592" s="151"/>
      <c r="JNQ4592" s="151"/>
      <c r="JNR4592" s="151"/>
      <c r="JNS4592" s="151"/>
      <c r="JNT4592" s="151"/>
      <c r="JNU4592" s="151"/>
      <c r="JNV4592" s="151"/>
      <c r="JNW4592" s="151"/>
      <c r="JNX4592" s="151"/>
      <c r="JNY4592" s="151"/>
      <c r="JNZ4592" s="151"/>
      <c r="JOA4592" s="151"/>
      <c r="JOB4592" s="151"/>
      <c r="JOC4592" s="151"/>
      <c r="JOD4592" s="151"/>
      <c r="JOE4592" s="151"/>
      <c r="JOF4592" s="151"/>
      <c r="JOG4592" s="151"/>
      <c r="JOH4592" s="151"/>
      <c r="JOI4592" s="151"/>
      <c r="JOJ4592" s="151"/>
      <c r="JOK4592" s="151"/>
      <c r="JOL4592" s="151"/>
      <c r="JOM4592" s="151"/>
      <c r="JON4592" s="151"/>
      <c r="JOO4592" s="151"/>
      <c r="JOP4592" s="151"/>
      <c r="JOQ4592" s="151"/>
      <c r="JOR4592" s="151"/>
      <c r="JOS4592" s="151"/>
      <c r="JOT4592" s="151"/>
      <c r="JOU4592" s="151"/>
      <c r="JOV4592" s="151"/>
      <c r="JOW4592" s="151"/>
      <c r="JOX4592" s="151"/>
      <c r="JOY4592" s="151"/>
      <c r="JOZ4592" s="151"/>
      <c r="JPA4592" s="151"/>
      <c r="JPB4592" s="151"/>
      <c r="JPC4592" s="151"/>
      <c r="JPD4592" s="151"/>
      <c r="JPE4592" s="151"/>
      <c r="JPF4592" s="151"/>
      <c r="JPG4592" s="151"/>
      <c r="JPH4592" s="151"/>
      <c r="JPI4592" s="151"/>
      <c r="JPJ4592" s="151"/>
      <c r="JPK4592" s="151"/>
      <c r="JPL4592" s="151"/>
      <c r="JPM4592" s="151"/>
      <c r="JPN4592" s="151"/>
      <c r="JPO4592" s="151"/>
      <c r="JPP4592" s="151"/>
      <c r="JPQ4592" s="151"/>
      <c r="JPR4592" s="151"/>
      <c r="JPS4592" s="151"/>
      <c r="JPT4592" s="151"/>
      <c r="JPU4592" s="151"/>
      <c r="JPV4592" s="151"/>
      <c r="JPW4592" s="151"/>
      <c r="JPX4592" s="151"/>
      <c r="JPY4592" s="151"/>
      <c r="JPZ4592" s="151"/>
      <c r="JQA4592" s="151"/>
      <c r="JQB4592" s="151"/>
      <c r="JQC4592" s="151"/>
      <c r="JQD4592" s="151"/>
      <c r="JQE4592" s="151"/>
      <c r="JQF4592" s="151"/>
      <c r="JQG4592" s="151"/>
      <c r="JQH4592" s="151"/>
      <c r="JQI4592" s="151"/>
      <c r="JQJ4592" s="151"/>
      <c r="JQK4592" s="151"/>
      <c r="JQL4592" s="151"/>
      <c r="JQM4592" s="151"/>
      <c r="JQN4592" s="151"/>
      <c r="JQO4592" s="151"/>
      <c r="JQP4592" s="151"/>
      <c r="JQQ4592" s="151"/>
      <c r="JQR4592" s="151"/>
      <c r="JQS4592" s="151"/>
      <c r="JQT4592" s="151"/>
      <c r="JQU4592" s="151"/>
      <c r="JQV4592" s="151"/>
      <c r="JQW4592" s="151"/>
      <c r="JQX4592" s="151"/>
      <c r="JQY4592" s="151"/>
      <c r="JQZ4592" s="151"/>
      <c r="JRA4592" s="151"/>
      <c r="JRB4592" s="151"/>
      <c r="JRC4592" s="151"/>
      <c r="JRD4592" s="151"/>
      <c r="JRE4592" s="151"/>
      <c r="JRF4592" s="151"/>
      <c r="JRG4592" s="151"/>
      <c r="JRH4592" s="151"/>
      <c r="JRI4592" s="151"/>
      <c r="JRJ4592" s="151"/>
      <c r="JRK4592" s="151"/>
      <c r="JRL4592" s="151"/>
      <c r="JRM4592" s="151"/>
      <c r="JRN4592" s="151"/>
      <c r="JRO4592" s="151"/>
      <c r="JRP4592" s="151"/>
      <c r="JRQ4592" s="151"/>
      <c r="JRR4592" s="151"/>
      <c r="JRS4592" s="151"/>
      <c r="JRT4592" s="151"/>
      <c r="JRU4592" s="151"/>
      <c r="JRV4592" s="151"/>
      <c r="JRW4592" s="151"/>
      <c r="JRX4592" s="151"/>
      <c r="JRY4592" s="151"/>
      <c r="JRZ4592" s="151"/>
      <c r="JSA4592" s="151"/>
      <c r="JSB4592" s="151"/>
      <c r="JSC4592" s="151"/>
      <c r="JSD4592" s="151"/>
      <c r="JSE4592" s="151"/>
      <c r="JSF4592" s="151"/>
      <c r="JSG4592" s="151"/>
      <c r="JSH4592" s="151"/>
      <c r="JSI4592" s="151"/>
      <c r="JSJ4592" s="151"/>
      <c r="JSK4592" s="151"/>
      <c r="JSL4592" s="151"/>
      <c r="JSM4592" s="151"/>
      <c r="JSN4592" s="151"/>
      <c r="JSO4592" s="151"/>
      <c r="JSP4592" s="151"/>
      <c r="JSQ4592" s="151"/>
      <c r="JSR4592" s="151"/>
      <c r="JSS4592" s="151"/>
      <c r="JST4592" s="151"/>
      <c r="JSU4592" s="151"/>
      <c r="JSV4592" s="151"/>
      <c r="JSW4592" s="151"/>
      <c r="JSX4592" s="151"/>
      <c r="JSY4592" s="151"/>
      <c r="JSZ4592" s="151"/>
      <c r="JTA4592" s="151"/>
      <c r="JTB4592" s="151"/>
      <c r="JTC4592" s="151"/>
      <c r="JTD4592" s="151"/>
      <c r="JTE4592" s="151"/>
      <c r="JTF4592" s="151"/>
      <c r="JTG4592" s="151"/>
      <c r="JTH4592" s="151"/>
      <c r="JTI4592" s="151"/>
      <c r="JTJ4592" s="151"/>
      <c r="JTK4592" s="151"/>
      <c r="JTL4592" s="151"/>
      <c r="JTM4592" s="151"/>
      <c r="JTN4592" s="151"/>
      <c r="JTO4592" s="151"/>
      <c r="JTP4592" s="151"/>
      <c r="JTQ4592" s="151"/>
      <c r="JTR4592" s="151"/>
      <c r="JTS4592" s="151"/>
      <c r="JTT4592" s="151"/>
      <c r="JTU4592" s="151"/>
      <c r="JTV4592" s="151"/>
      <c r="JTW4592" s="151"/>
      <c r="JTX4592" s="151"/>
      <c r="JTY4592" s="151"/>
      <c r="JTZ4592" s="151"/>
      <c r="JUA4592" s="151"/>
      <c r="JUB4592" s="151"/>
      <c r="JUC4592" s="151"/>
      <c r="JUD4592" s="151"/>
      <c r="JUE4592" s="151"/>
      <c r="JUF4592" s="151"/>
      <c r="JUG4592" s="151"/>
      <c r="JUH4592" s="151"/>
      <c r="JUI4592" s="151"/>
      <c r="JUJ4592" s="151"/>
      <c r="JUK4592" s="151"/>
      <c r="JUL4592" s="151"/>
      <c r="JUM4592" s="151"/>
      <c r="JUN4592" s="151"/>
      <c r="JUO4592" s="151"/>
      <c r="JUP4592" s="151"/>
      <c r="JUQ4592" s="151"/>
      <c r="JUR4592" s="151"/>
      <c r="JUS4592" s="151"/>
      <c r="JUT4592" s="151"/>
      <c r="JUU4592" s="151"/>
      <c r="JUV4592" s="151"/>
      <c r="JUW4592" s="151"/>
      <c r="JUX4592" s="151"/>
      <c r="JUY4592" s="151"/>
      <c r="JUZ4592" s="151"/>
      <c r="JVA4592" s="151"/>
      <c r="JVB4592" s="151"/>
      <c r="JVC4592" s="151"/>
      <c r="JVD4592" s="151"/>
      <c r="JVE4592" s="151"/>
      <c r="JVF4592" s="151"/>
      <c r="JVG4592" s="151"/>
      <c r="JVH4592" s="151"/>
      <c r="JVI4592" s="151"/>
      <c r="JVJ4592" s="151"/>
      <c r="JVK4592" s="151"/>
      <c r="JVL4592" s="151"/>
      <c r="JVM4592" s="151"/>
      <c r="JVN4592" s="151"/>
      <c r="JVO4592" s="151"/>
      <c r="JVP4592" s="151"/>
      <c r="JVQ4592" s="151"/>
      <c r="JVR4592" s="151"/>
      <c r="JVS4592" s="151"/>
      <c r="JVT4592" s="151"/>
      <c r="JVU4592" s="151"/>
      <c r="JVV4592" s="151"/>
      <c r="JVW4592" s="151"/>
      <c r="JVX4592" s="151"/>
      <c r="JVY4592" s="151"/>
      <c r="JVZ4592" s="151"/>
      <c r="JWA4592" s="151"/>
      <c r="JWB4592" s="151"/>
      <c r="JWC4592" s="151"/>
      <c r="JWD4592" s="151"/>
      <c r="JWE4592" s="151"/>
      <c r="JWF4592" s="151"/>
      <c r="JWG4592" s="151"/>
      <c r="JWH4592" s="151"/>
      <c r="JWI4592" s="151"/>
      <c r="JWJ4592" s="151"/>
      <c r="JWK4592" s="151"/>
      <c r="JWL4592" s="151"/>
      <c r="JWM4592" s="151"/>
      <c r="JWN4592" s="151"/>
      <c r="JWO4592" s="151"/>
      <c r="JWP4592" s="151"/>
      <c r="JWQ4592" s="151"/>
      <c r="JWR4592" s="151"/>
      <c r="JWS4592" s="151"/>
      <c r="JWT4592" s="151"/>
      <c r="JWU4592" s="151"/>
      <c r="JWV4592" s="151"/>
      <c r="JWW4592" s="151"/>
      <c r="JWX4592" s="151"/>
      <c r="JWY4592" s="151"/>
      <c r="JWZ4592" s="151"/>
      <c r="JXA4592" s="151"/>
      <c r="JXB4592" s="151"/>
      <c r="JXC4592" s="151"/>
      <c r="JXD4592" s="151"/>
      <c r="JXE4592" s="151"/>
      <c r="JXF4592" s="151"/>
      <c r="JXG4592" s="151"/>
      <c r="JXH4592" s="151"/>
      <c r="JXI4592" s="151"/>
      <c r="JXJ4592" s="151"/>
      <c r="JXK4592" s="151"/>
      <c r="JXL4592" s="151"/>
      <c r="JXM4592" s="151"/>
      <c r="JXN4592" s="151"/>
      <c r="JXO4592" s="151"/>
      <c r="JXP4592" s="151"/>
      <c r="JXQ4592" s="151"/>
      <c r="JXR4592" s="151"/>
      <c r="JXS4592" s="151"/>
      <c r="JXT4592" s="151"/>
      <c r="JXU4592" s="151"/>
      <c r="JXV4592" s="151"/>
      <c r="JXW4592" s="151"/>
      <c r="JXX4592" s="151"/>
      <c r="JXY4592" s="151"/>
      <c r="JXZ4592" s="151"/>
      <c r="JYA4592" s="151"/>
      <c r="JYB4592" s="151"/>
      <c r="JYC4592" s="151"/>
      <c r="JYD4592" s="151"/>
      <c r="JYE4592" s="151"/>
      <c r="JYF4592" s="151"/>
      <c r="JYG4592" s="151"/>
      <c r="JYH4592" s="151"/>
      <c r="JYI4592" s="151"/>
      <c r="JYJ4592" s="151"/>
      <c r="JYK4592" s="151"/>
      <c r="JYL4592" s="151"/>
      <c r="JYM4592" s="151"/>
      <c r="JYN4592" s="151"/>
      <c r="JYO4592" s="151"/>
      <c r="JYP4592" s="151"/>
      <c r="JYQ4592" s="151"/>
      <c r="JYR4592" s="151"/>
      <c r="JYS4592" s="151"/>
      <c r="JYT4592" s="151"/>
      <c r="JYU4592" s="151"/>
      <c r="JYV4592" s="151"/>
      <c r="JYW4592" s="151"/>
      <c r="JYX4592" s="151"/>
      <c r="JYY4592" s="151"/>
      <c r="JYZ4592" s="151"/>
      <c r="JZA4592" s="151"/>
      <c r="JZB4592" s="151"/>
      <c r="JZC4592" s="151"/>
      <c r="JZD4592" s="151"/>
      <c r="JZE4592" s="151"/>
      <c r="JZF4592" s="151"/>
      <c r="JZG4592" s="151"/>
      <c r="JZH4592" s="151"/>
      <c r="JZI4592" s="151"/>
      <c r="JZJ4592" s="151"/>
      <c r="JZK4592" s="151"/>
      <c r="JZL4592" s="151"/>
      <c r="JZM4592" s="151"/>
      <c r="JZN4592" s="151"/>
      <c r="JZO4592" s="151"/>
      <c r="JZP4592" s="151"/>
      <c r="JZQ4592" s="151"/>
      <c r="JZR4592" s="151"/>
      <c r="JZS4592" s="151"/>
      <c r="JZT4592" s="151"/>
      <c r="JZU4592" s="151"/>
      <c r="JZV4592" s="151"/>
      <c r="JZW4592" s="151"/>
      <c r="JZX4592" s="151"/>
      <c r="JZY4592" s="151"/>
      <c r="JZZ4592" s="151"/>
      <c r="KAA4592" s="151"/>
      <c r="KAB4592" s="151"/>
      <c r="KAC4592" s="151"/>
      <c r="KAD4592" s="151"/>
      <c r="KAE4592" s="151"/>
      <c r="KAF4592" s="151"/>
      <c r="KAG4592" s="151"/>
      <c r="KAH4592" s="151"/>
      <c r="KAI4592" s="151"/>
      <c r="KAJ4592" s="151"/>
      <c r="KAK4592" s="151"/>
      <c r="KAL4592" s="151"/>
      <c r="KAM4592" s="151"/>
      <c r="KAN4592" s="151"/>
      <c r="KAO4592" s="151"/>
      <c r="KAP4592" s="151"/>
      <c r="KAQ4592" s="151"/>
      <c r="KAR4592" s="151"/>
      <c r="KAS4592" s="151"/>
      <c r="KAT4592" s="151"/>
      <c r="KAU4592" s="151"/>
      <c r="KAV4592" s="151"/>
      <c r="KAW4592" s="151"/>
      <c r="KAX4592" s="151"/>
      <c r="KAY4592" s="151"/>
      <c r="KAZ4592" s="151"/>
      <c r="KBA4592" s="151"/>
      <c r="KBB4592" s="151"/>
      <c r="KBC4592" s="151"/>
      <c r="KBD4592" s="151"/>
      <c r="KBE4592" s="151"/>
      <c r="KBF4592" s="151"/>
      <c r="KBG4592" s="151"/>
      <c r="KBH4592" s="151"/>
      <c r="KBI4592" s="151"/>
      <c r="KBJ4592" s="151"/>
      <c r="KBK4592" s="151"/>
      <c r="KBL4592" s="151"/>
      <c r="KBM4592" s="151"/>
      <c r="KBN4592" s="151"/>
      <c r="KBO4592" s="151"/>
      <c r="KBP4592" s="151"/>
      <c r="KBQ4592" s="151"/>
      <c r="KBR4592" s="151"/>
      <c r="KBS4592" s="151"/>
      <c r="KBT4592" s="151"/>
      <c r="KBU4592" s="151"/>
      <c r="KBV4592" s="151"/>
      <c r="KBW4592" s="151"/>
      <c r="KBX4592" s="151"/>
      <c r="KBY4592" s="151"/>
      <c r="KBZ4592" s="151"/>
      <c r="KCA4592" s="151"/>
      <c r="KCB4592" s="151"/>
      <c r="KCC4592" s="151"/>
      <c r="KCD4592" s="151"/>
      <c r="KCE4592" s="151"/>
      <c r="KCF4592" s="151"/>
      <c r="KCG4592" s="151"/>
      <c r="KCH4592" s="151"/>
      <c r="KCI4592" s="151"/>
      <c r="KCJ4592" s="151"/>
      <c r="KCK4592" s="151"/>
      <c r="KCL4592" s="151"/>
      <c r="KCM4592" s="151"/>
      <c r="KCN4592" s="151"/>
      <c r="KCO4592" s="151"/>
      <c r="KCP4592" s="151"/>
      <c r="KCQ4592" s="151"/>
      <c r="KCR4592" s="151"/>
      <c r="KCS4592" s="151"/>
      <c r="KCT4592" s="151"/>
      <c r="KCU4592" s="151"/>
      <c r="KCV4592" s="151"/>
      <c r="KCW4592" s="151"/>
      <c r="KCX4592" s="151"/>
      <c r="KCY4592" s="151"/>
      <c r="KCZ4592" s="151"/>
      <c r="KDA4592" s="151"/>
      <c r="KDB4592" s="151"/>
      <c r="KDC4592" s="151"/>
      <c r="KDD4592" s="151"/>
      <c r="KDE4592" s="151"/>
      <c r="KDF4592" s="151"/>
      <c r="KDG4592" s="151"/>
      <c r="KDH4592" s="151"/>
      <c r="KDI4592" s="151"/>
      <c r="KDJ4592" s="151"/>
      <c r="KDK4592" s="151"/>
      <c r="KDL4592" s="151"/>
      <c r="KDM4592" s="151"/>
      <c r="KDN4592" s="151"/>
      <c r="KDO4592" s="151"/>
      <c r="KDP4592" s="151"/>
      <c r="KDQ4592" s="151"/>
      <c r="KDR4592" s="151"/>
      <c r="KDS4592" s="151"/>
      <c r="KDT4592" s="151"/>
      <c r="KDU4592" s="151"/>
      <c r="KDV4592" s="151"/>
      <c r="KDW4592" s="151"/>
      <c r="KDX4592" s="151"/>
      <c r="KDY4592" s="151"/>
      <c r="KDZ4592" s="151"/>
      <c r="KEA4592" s="151"/>
      <c r="KEB4592" s="151"/>
      <c r="KEC4592" s="151"/>
      <c r="KED4592" s="151"/>
      <c r="KEE4592" s="151"/>
      <c r="KEF4592" s="151"/>
      <c r="KEG4592" s="151"/>
      <c r="KEH4592" s="151"/>
      <c r="KEI4592" s="151"/>
      <c r="KEJ4592" s="151"/>
      <c r="KEK4592" s="151"/>
      <c r="KEL4592" s="151"/>
      <c r="KEM4592" s="151"/>
      <c r="KEN4592" s="151"/>
      <c r="KEO4592" s="151"/>
      <c r="KEP4592" s="151"/>
      <c r="KEQ4592" s="151"/>
      <c r="KER4592" s="151"/>
      <c r="KES4592" s="151"/>
      <c r="KET4592" s="151"/>
      <c r="KEU4592" s="151"/>
      <c r="KEV4592" s="151"/>
      <c r="KEW4592" s="151"/>
      <c r="KEX4592" s="151"/>
      <c r="KEY4592" s="151"/>
      <c r="KEZ4592" s="151"/>
      <c r="KFA4592" s="151"/>
      <c r="KFB4592" s="151"/>
      <c r="KFC4592" s="151"/>
      <c r="KFD4592" s="151"/>
      <c r="KFE4592" s="151"/>
      <c r="KFF4592" s="151"/>
      <c r="KFG4592" s="151"/>
      <c r="KFH4592" s="151"/>
      <c r="KFI4592" s="151"/>
      <c r="KFJ4592" s="151"/>
      <c r="KFK4592" s="151"/>
      <c r="KFL4592" s="151"/>
      <c r="KFM4592" s="151"/>
      <c r="KFN4592" s="151"/>
      <c r="KFO4592" s="151"/>
      <c r="KFP4592" s="151"/>
      <c r="KFQ4592" s="151"/>
      <c r="KFR4592" s="151"/>
      <c r="KFS4592" s="151"/>
      <c r="KFT4592" s="151"/>
      <c r="KFU4592" s="151"/>
      <c r="KFV4592" s="151"/>
      <c r="KFW4592" s="151"/>
      <c r="KFX4592" s="151"/>
      <c r="KFY4592" s="151"/>
      <c r="KFZ4592" s="151"/>
      <c r="KGA4592" s="151"/>
      <c r="KGB4592" s="151"/>
      <c r="KGC4592" s="151"/>
      <c r="KGD4592" s="151"/>
      <c r="KGE4592" s="151"/>
      <c r="KGF4592" s="151"/>
      <c r="KGG4592" s="151"/>
      <c r="KGH4592" s="151"/>
      <c r="KGI4592" s="151"/>
      <c r="KGJ4592" s="151"/>
      <c r="KGK4592" s="151"/>
      <c r="KGL4592" s="151"/>
      <c r="KGM4592" s="151"/>
      <c r="KGN4592" s="151"/>
      <c r="KGO4592" s="151"/>
      <c r="KGP4592" s="151"/>
      <c r="KGQ4592" s="151"/>
      <c r="KGR4592" s="151"/>
      <c r="KGS4592" s="151"/>
      <c r="KGT4592" s="151"/>
      <c r="KGU4592" s="151"/>
      <c r="KGV4592" s="151"/>
      <c r="KGW4592" s="151"/>
      <c r="KGX4592" s="151"/>
      <c r="KGY4592" s="151"/>
      <c r="KGZ4592" s="151"/>
      <c r="KHA4592" s="151"/>
      <c r="KHB4592" s="151"/>
      <c r="KHC4592" s="151"/>
      <c r="KHD4592" s="151"/>
      <c r="KHE4592" s="151"/>
      <c r="KHF4592" s="151"/>
      <c r="KHG4592" s="151"/>
      <c r="KHH4592" s="151"/>
      <c r="KHI4592" s="151"/>
      <c r="KHJ4592" s="151"/>
      <c r="KHK4592" s="151"/>
      <c r="KHL4592" s="151"/>
      <c r="KHM4592" s="151"/>
      <c r="KHN4592" s="151"/>
      <c r="KHO4592" s="151"/>
      <c r="KHP4592" s="151"/>
      <c r="KHQ4592" s="151"/>
      <c r="KHR4592" s="151"/>
      <c r="KHS4592" s="151"/>
      <c r="KHT4592" s="151"/>
      <c r="KHU4592" s="151"/>
      <c r="KHV4592" s="151"/>
      <c r="KHW4592" s="151"/>
      <c r="KHX4592" s="151"/>
      <c r="KHY4592" s="151"/>
      <c r="KHZ4592" s="151"/>
      <c r="KIA4592" s="151"/>
      <c r="KIB4592" s="151"/>
      <c r="KIC4592" s="151"/>
      <c r="KID4592" s="151"/>
      <c r="KIE4592" s="151"/>
      <c r="KIF4592" s="151"/>
      <c r="KIG4592" s="151"/>
      <c r="KIH4592" s="151"/>
      <c r="KII4592" s="151"/>
      <c r="KIJ4592" s="151"/>
      <c r="KIK4592" s="151"/>
      <c r="KIL4592" s="151"/>
      <c r="KIM4592" s="151"/>
      <c r="KIN4592" s="151"/>
      <c r="KIO4592" s="151"/>
      <c r="KIP4592" s="151"/>
      <c r="KIQ4592" s="151"/>
      <c r="KIR4592" s="151"/>
      <c r="KIS4592" s="151"/>
      <c r="KIT4592" s="151"/>
      <c r="KIU4592" s="151"/>
      <c r="KIV4592" s="151"/>
      <c r="KIW4592" s="151"/>
      <c r="KIX4592" s="151"/>
      <c r="KIY4592" s="151"/>
      <c r="KIZ4592" s="151"/>
      <c r="KJA4592" s="151"/>
      <c r="KJB4592" s="151"/>
      <c r="KJC4592" s="151"/>
      <c r="KJD4592" s="151"/>
      <c r="KJE4592" s="151"/>
      <c r="KJF4592" s="151"/>
      <c r="KJG4592" s="151"/>
      <c r="KJH4592" s="151"/>
      <c r="KJI4592" s="151"/>
      <c r="KJJ4592" s="151"/>
      <c r="KJK4592" s="151"/>
      <c r="KJL4592" s="151"/>
      <c r="KJM4592" s="151"/>
      <c r="KJN4592" s="151"/>
      <c r="KJO4592" s="151"/>
      <c r="KJP4592" s="151"/>
      <c r="KJQ4592" s="151"/>
      <c r="KJR4592" s="151"/>
      <c r="KJS4592" s="151"/>
      <c r="KJT4592" s="151"/>
      <c r="KJU4592" s="151"/>
      <c r="KJV4592" s="151"/>
      <c r="KJW4592" s="151"/>
      <c r="KJX4592" s="151"/>
      <c r="KJY4592" s="151"/>
      <c r="KJZ4592" s="151"/>
      <c r="KKA4592" s="151"/>
      <c r="KKB4592" s="151"/>
      <c r="KKC4592" s="151"/>
      <c r="KKD4592" s="151"/>
      <c r="KKE4592" s="151"/>
      <c r="KKF4592" s="151"/>
      <c r="KKG4592" s="151"/>
      <c r="KKH4592" s="151"/>
      <c r="KKI4592" s="151"/>
      <c r="KKJ4592" s="151"/>
      <c r="KKK4592" s="151"/>
      <c r="KKL4592" s="151"/>
      <c r="KKM4592" s="151"/>
      <c r="KKN4592" s="151"/>
      <c r="KKO4592" s="151"/>
      <c r="KKP4592" s="151"/>
      <c r="KKQ4592" s="151"/>
      <c r="KKR4592" s="151"/>
      <c r="KKS4592" s="151"/>
      <c r="KKT4592" s="151"/>
      <c r="KKU4592" s="151"/>
      <c r="KKV4592" s="151"/>
      <c r="KKW4592" s="151"/>
      <c r="KKX4592" s="151"/>
      <c r="KKY4592" s="151"/>
      <c r="KKZ4592" s="151"/>
      <c r="KLA4592" s="151"/>
      <c r="KLB4592" s="151"/>
      <c r="KLC4592" s="151"/>
      <c r="KLD4592" s="151"/>
      <c r="KLE4592" s="151"/>
      <c r="KLF4592" s="151"/>
      <c r="KLG4592" s="151"/>
      <c r="KLH4592" s="151"/>
      <c r="KLI4592" s="151"/>
      <c r="KLJ4592" s="151"/>
      <c r="KLK4592" s="151"/>
      <c r="KLL4592" s="151"/>
      <c r="KLM4592" s="151"/>
      <c r="KLN4592" s="151"/>
      <c r="KLO4592" s="151"/>
      <c r="KLP4592" s="151"/>
      <c r="KLQ4592" s="151"/>
      <c r="KLR4592" s="151"/>
      <c r="KLS4592" s="151"/>
      <c r="KLT4592" s="151"/>
      <c r="KLU4592" s="151"/>
      <c r="KLV4592" s="151"/>
      <c r="KLW4592" s="151"/>
      <c r="KLX4592" s="151"/>
      <c r="KLY4592" s="151"/>
      <c r="KLZ4592" s="151"/>
      <c r="KMA4592" s="151"/>
      <c r="KMB4592" s="151"/>
      <c r="KMC4592" s="151"/>
      <c r="KMD4592" s="151"/>
      <c r="KME4592" s="151"/>
      <c r="KMF4592" s="151"/>
      <c r="KMG4592" s="151"/>
      <c r="KMH4592" s="151"/>
      <c r="KMI4592" s="151"/>
      <c r="KMJ4592" s="151"/>
      <c r="KMK4592" s="151"/>
      <c r="KML4592" s="151"/>
      <c r="KMM4592" s="151"/>
      <c r="KMN4592" s="151"/>
      <c r="KMO4592" s="151"/>
      <c r="KMP4592" s="151"/>
      <c r="KMQ4592" s="151"/>
      <c r="KMR4592" s="151"/>
      <c r="KMS4592" s="151"/>
      <c r="KMT4592" s="151"/>
      <c r="KMU4592" s="151"/>
      <c r="KMV4592" s="151"/>
      <c r="KMW4592" s="151"/>
      <c r="KMX4592" s="151"/>
      <c r="KMY4592" s="151"/>
      <c r="KMZ4592" s="151"/>
      <c r="KNA4592" s="151"/>
      <c r="KNB4592" s="151"/>
      <c r="KNC4592" s="151"/>
      <c r="KND4592" s="151"/>
      <c r="KNE4592" s="151"/>
      <c r="KNF4592" s="151"/>
      <c r="KNG4592" s="151"/>
      <c r="KNH4592" s="151"/>
      <c r="KNI4592" s="151"/>
      <c r="KNJ4592" s="151"/>
      <c r="KNK4592" s="151"/>
      <c r="KNL4592" s="151"/>
      <c r="KNM4592" s="151"/>
      <c r="KNN4592" s="151"/>
      <c r="KNO4592" s="151"/>
      <c r="KNP4592" s="151"/>
      <c r="KNQ4592" s="151"/>
      <c r="KNR4592" s="151"/>
      <c r="KNS4592" s="151"/>
      <c r="KNT4592" s="151"/>
      <c r="KNU4592" s="151"/>
      <c r="KNV4592" s="151"/>
      <c r="KNW4592" s="151"/>
      <c r="KNX4592" s="151"/>
      <c r="KNY4592" s="151"/>
      <c r="KNZ4592" s="151"/>
      <c r="KOA4592" s="151"/>
      <c r="KOB4592" s="151"/>
      <c r="KOC4592" s="151"/>
      <c r="KOD4592" s="151"/>
      <c r="KOE4592" s="151"/>
      <c r="KOF4592" s="151"/>
      <c r="KOG4592" s="151"/>
      <c r="KOH4592" s="151"/>
      <c r="KOI4592" s="151"/>
      <c r="KOJ4592" s="151"/>
      <c r="KOK4592" s="151"/>
      <c r="KOL4592" s="151"/>
      <c r="KOM4592" s="151"/>
      <c r="KON4592" s="151"/>
      <c r="KOO4592" s="151"/>
      <c r="KOP4592" s="151"/>
      <c r="KOQ4592" s="151"/>
      <c r="KOR4592" s="151"/>
      <c r="KOS4592" s="151"/>
      <c r="KOT4592" s="151"/>
      <c r="KOU4592" s="151"/>
      <c r="KOV4592" s="151"/>
      <c r="KOW4592" s="151"/>
      <c r="KOX4592" s="151"/>
      <c r="KOY4592" s="151"/>
      <c r="KOZ4592" s="151"/>
      <c r="KPA4592" s="151"/>
      <c r="KPB4592" s="151"/>
      <c r="KPC4592" s="151"/>
      <c r="KPD4592" s="151"/>
      <c r="KPE4592" s="151"/>
      <c r="KPF4592" s="151"/>
      <c r="KPG4592" s="151"/>
      <c r="KPH4592" s="151"/>
      <c r="KPI4592" s="151"/>
      <c r="KPJ4592" s="151"/>
      <c r="KPK4592" s="151"/>
      <c r="KPL4592" s="151"/>
      <c r="KPM4592" s="151"/>
      <c r="KPN4592" s="151"/>
      <c r="KPO4592" s="151"/>
      <c r="KPP4592" s="151"/>
      <c r="KPQ4592" s="151"/>
      <c r="KPR4592" s="151"/>
      <c r="KPS4592" s="151"/>
      <c r="KPT4592" s="151"/>
      <c r="KPU4592" s="151"/>
      <c r="KPV4592" s="151"/>
      <c r="KPW4592" s="151"/>
      <c r="KPX4592" s="151"/>
      <c r="KPY4592" s="151"/>
      <c r="KPZ4592" s="151"/>
      <c r="KQA4592" s="151"/>
      <c r="KQB4592" s="151"/>
      <c r="KQC4592" s="151"/>
      <c r="KQD4592" s="151"/>
      <c r="KQE4592" s="151"/>
      <c r="KQF4592" s="151"/>
      <c r="KQG4592" s="151"/>
      <c r="KQH4592" s="151"/>
      <c r="KQI4592" s="151"/>
      <c r="KQJ4592" s="151"/>
      <c r="KQK4592" s="151"/>
      <c r="KQL4592" s="151"/>
      <c r="KQM4592" s="151"/>
      <c r="KQN4592" s="151"/>
      <c r="KQO4592" s="151"/>
      <c r="KQP4592" s="151"/>
      <c r="KQQ4592" s="151"/>
      <c r="KQR4592" s="151"/>
      <c r="KQS4592" s="151"/>
      <c r="KQT4592" s="151"/>
      <c r="KQU4592" s="151"/>
      <c r="KQV4592" s="151"/>
      <c r="KQW4592" s="151"/>
      <c r="KQX4592" s="151"/>
      <c r="KQY4592" s="151"/>
      <c r="KQZ4592" s="151"/>
      <c r="KRA4592" s="151"/>
      <c r="KRB4592" s="151"/>
      <c r="KRC4592" s="151"/>
      <c r="KRD4592" s="151"/>
      <c r="KRE4592" s="151"/>
      <c r="KRF4592" s="151"/>
      <c r="KRG4592" s="151"/>
      <c r="KRH4592" s="151"/>
      <c r="KRI4592" s="151"/>
      <c r="KRJ4592" s="151"/>
      <c r="KRK4592" s="151"/>
      <c r="KRL4592" s="151"/>
      <c r="KRM4592" s="151"/>
      <c r="KRN4592" s="151"/>
      <c r="KRO4592" s="151"/>
      <c r="KRP4592" s="151"/>
      <c r="KRQ4592" s="151"/>
      <c r="KRR4592" s="151"/>
      <c r="KRS4592" s="151"/>
      <c r="KRT4592" s="151"/>
      <c r="KRU4592" s="151"/>
      <c r="KRV4592" s="151"/>
      <c r="KRW4592" s="151"/>
      <c r="KRX4592" s="151"/>
      <c r="KRY4592" s="151"/>
      <c r="KRZ4592" s="151"/>
      <c r="KSA4592" s="151"/>
      <c r="KSB4592" s="151"/>
      <c r="KSC4592" s="151"/>
      <c r="KSD4592" s="151"/>
      <c r="KSE4592" s="151"/>
      <c r="KSF4592" s="151"/>
      <c r="KSG4592" s="151"/>
      <c r="KSH4592" s="151"/>
      <c r="KSI4592" s="151"/>
      <c r="KSJ4592" s="151"/>
      <c r="KSK4592" s="151"/>
      <c r="KSL4592" s="151"/>
      <c r="KSM4592" s="151"/>
      <c r="KSN4592" s="151"/>
      <c r="KSO4592" s="151"/>
      <c r="KSP4592" s="151"/>
      <c r="KSQ4592" s="151"/>
      <c r="KSR4592" s="151"/>
      <c r="KSS4592" s="151"/>
      <c r="KST4592" s="151"/>
      <c r="KSU4592" s="151"/>
      <c r="KSV4592" s="151"/>
      <c r="KSW4592" s="151"/>
      <c r="KSX4592" s="151"/>
      <c r="KSY4592" s="151"/>
      <c r="KSZ4592" s="151"/>
      <c r="KTA4592" s="151"/>
      <c r="KTB4592" s="151"/>
      <c r="KTC4592" s="151"/>
      <c r="KTD4592" s="151"/>
      <c r="KTE4592" s="151"/>
      <c r="KTF4592" s="151"/>
      <c r="KTG4592" s="151"/>
      <c r="KTH4592" s="151"/>
      <c r="KTI4592" s="151"/>
      <c r="KTJ4592" s="151"/>
      <c r="KTK4592" s="151"/>
      <c r="KTL4592" s="151"/>
      <c r="KTM4592" s="151"/>
      <c r="KTN4592" s="151"/>
      <c r="KTO4592" s="151"/>
      <c r="KTP4592" s="151"/>
      <c r="KTQ4592" s="151"/>
      <c r="KTR4592" s="151"/>
      <c r="KTS4592" s="151"/>
      <c r="KTT4592" s="151"/>
      <c r="KTU4592" s="151"/>
      <c r="KTV4592" s="151"/>
      <c r="KTW4592" s="151"/>
      <c r="KTX4592" s="151"/>
      <c r="KTY4592" s="151"/>
      <c r="KTZ4592" s="151"/>
      <c r="KUA4592" s="151"/>
      <c r="KUB4592" s="151"/>
      <c r="KUC4592" s="151"/>
      <c r="KUD4592" s="151"/>
      <c r="KUE4592" s="151"/>
      <c r="KUF4592" s="151"/>
      <c r="KUG4592" s="151"/>
      <c r="KUH4592" s="151"/>
      <c r="KUI4592" s="151"/>
      <c r="KUJ4592" s="151"/>
      <c r="KUK4592" s="151"/>
      <c r="KUL4592" s="151"/>
      <c r="KUM4592" s="151"/>
      <c r="KUN4592" s="151"/>
      <c r="KUO4592" s="151"/>
      <c r="KUP4592" s="151"/>
      <c r="KUQ4592" s="151"/>
      <c r="KUR4592" s="151"/>
      <c r="KUS4592" s="151"/>
      <c r="KUT4592" s="151"/>
      <c r="KUU4592" s="151"/>
      <c r="KUV4592" s="151"/>
      <c r="KUW4592" s="151"/>
      <c r="KUX4592" s="151"/>
      <c r="KUY4592" s="151"/>
      <c r="KUZ4592" s="151"/>
      <c r="KVA4592" s="151"/>
      <c r="KVB4592" s="151"/>
      <c r="KVC4592" s="151"/>
      <c r="KVD4592" s="151"/>
      <c r="KVE4592" s="151"/>
      <c r="KVF4592" s="151"/>
      <c r="KVG4592" s="151"/>
      <c r="KVH4592" s="151"/>
      <c r="KVI4592" s="151"/>
      <c r="KVJ4592" s="151"/>
      <c r="KVK4592" s="151"/>
      <c r="KVL4592" s="151"/>
      <c r="KVM4592" s="151"/>
      <c r="KVN4592" s="151"/>
      <c r="KVO4592" s="151"/>
      <c r="KVP4592" s="151"/>
      <c r="KVQ4592" s="151"/>
      <c r="KVR4592" s="151"/>
      <c r="KVS4592" s="151"/>
      <c r="KVT4592" s="151"/>
      <c r="KVU4592" s="151"/>
      <c r="KVV4592" s="151"/>
      <c r="KVW4592" s="151"/>
      <c r="KVX4592" s="151"/>
      <c r="KVY4592" s="151"/>
      <c r="KVZ4592" s="151"/>
      <c r="KWA4592" s="151"/>
      <c r="KWB4592" s="151"/>
      <c r="KWC4592" s="151"/>
      <c r="KWD4592" s="151"/>
      <c r="KWE4592" s="151"/>
      <c r="KWF4592" s="151"/>
      <c r="KWG4592" s="151"/>
      <c r="KWH4592" s="151"/>
      <c r="KWI4592" s="151"/>
      <c r="KWJ4592" s="151"/>
      <c r="KWK4592" s="151"/>
      <c r="KWL4592" s="151"/>
      <c r="KWM4592" s="151"/>
      <c r="KWN4592" s="151"/>
      <c r="KWO4592" s="151"/>
      <c r="KWP4592" s="151"/>
      <c r="KWQ4592" s="151"/>
      <c r="KWR4592" s="151"/>
      <c r="KWS4592" s="151"/>
      <c r="KWT4592" s="151"/>
      <c r="KWU4592" s="151"/>
      <c r="KWV4592" s="151"/>
      <c r="KWW4592" s="151"/>
      <c r="KWX4592" s="151"/>
      <c r="KWY4592" s="151"/>
      <c r="KWZ4592" s="151"/>
      <c r="KXA4592" s="151"/>
      <c r="KXB4592" s="151"/>
      <c r="KXC4592" s="151"/>
      <c r="KXD4592" s="151"/>
      <c r="KXE4592" s="151"/>
      <c r="KXF4592" s="151"/>
      <c r="KXG4592" s="151"/>
      <c r="KXH4592" s="151"/>
      <c r="KXI4592" s="151"/>
      <c r="KXJ4592" s="151"/>
      <c r="KXK4592" s="151"/>
      <c r="KXL4592" s="151"/>
      <c r="KXM4592" s="151"/>
      <c r="KXN4592" s="151"/>
      <c r="KXO4592" s="151"/>
      <c r="KXP4592" s="151"/>
      <c r="KXQ4592" s="151"/>
      <c r="KXR4592" s="151"/>
      <c r="KXS4592" s="151"/>
      <c r="KXT4592" s="151"/>
      <c r="KXU4592" s="151"/>
      <c r="KXV4592" s="151"/>
      <c r="KXW4592" s="151"/>
      <c r="KXX4592" s="151"/>
      <c r="KXY4592" s="151"/>
      <c r="KXZ4592" s="151"/>
      <c r="KYA4592" s="151"/>
      <c r="KYB4592" s="151"/>
      <c r="KYC4592" s="151"/>
      <c r="KYD4592" s="151"/>
      <c r="KYE4592" s="151"/>
      <c r="KYF4592" s="151"/>
      <c r="KYG4592" s="151"/>
      <c r="KYH4592" s="151"/>
      <c r="KYI4592" s="151"/>
      <c r="KYJ4592" s="151"/>
      <c r="KYK4592" s="151"/>
      <c r="KYL4592" s="151"/>
      <c r="KYM4592" s="151"/>
      <c r="KYN4592" s="151"/>
      <c r="KYO4592" s="151"/>
      <c r="KYP4592" s="151"/>
      <c r="KYQ4592" s="151"/>
      <c r="KYR4592" s="151"/>
      <c r="KYS4592" s="151"/>
      <c r="KYT4592" s="151"/>
      <c r="KYU4592" s="151"/>
      <c r="KYV4592" s="151"/>
      <c r="KYW4592" s="151"/>
      <c r="KYX4592" s="151"/>
      <c r="KYY4592" s="151"/>
      <c r="KYZ4592" s="151"/>
      <c r="KZA4592" s="151"/>
      <c r="KZB4592" s="151"/>
      <c r="KZC4592" s="151"/>
      <c r="KZD4592" s="151"/>
      <c r="KZE4592" s="151"/>
      <c r="KZF4592" s="151"/>
      <c r="KZG4592" s="151"/>
      <c r="KZH4592" s="151"/>
      <c r="KZI4592" s="151"/>
      <c r="KZJ4592" s="151"/>
      <c r="KZK4592" s="151"/>
      <c r="KZL4592" s="151"/>
      <c r="KZM4592" s="151"/>
      <c r="KZN4592" s="151"/>
      <c r="KZO4592" s="151"/>
      <c r="KZP4592" s="151"/>
      <c r="KZQ4592" s="151"/>
      <c r="KZR4592" s="151"/>
      <c r="KZS4592" s="151"/>
      <c r="KZT4592" s="151"/>
      <c r="KZU4592" s="151"/>
      <c r="KZV4592" s="151"/>
      <c r="KZW4592" s="151"/>
      <c r="KZX4592" s="151"/>
      <c r="KZY4592" s="151"/>
      <c r="KZZ4592" s="151"/>
      <c r="LAA4592" s="151"/>
      <c r="LAB4592" s="151"/>
      <c r="LAC4592" s="151"/>
      <c r="LAD4592" s="151"/>
      <c r="LAE4592" s="151"/>
      <c r="LAF4592" s="151"/>
      <c r="LAG4592" s="151"/>
      <c r="LAH4592" s="151"/>
      <c r="LAI4592" s="151"/>
      <c r="LAJ4592" s="151"/>
      <c r="LAK4592" s="151"/>
      <c r="LAL4592" s="151"/>
      <c r="LAM4592" s="151"/>
      <c r="LAN4592" s="151"/>
      <c r="LAO4592" s="151"/>
      <c r="LAP4592" s="151"/>
      <c r="LAQ4592" s="151"/>
      <c r="LAR4592" s="151"/>
      <c r="LAS4592" s="151"/>
      <c r="LAT4592" s="151"/>
      <c r="LAU4592" s="151"/>
      <c r="LAV4592" s="151"/>
      <c r="LAW4592" s="151"/>
      <c r="LAX4592" s="151"/>
      <c r="LAY4592" s="151"/>
      <c r="LAZ4592" s="151"/>
      <c r="LBA4592" s="151"/>
      <c r="LBB4592" s="151"/>
      <c r="LBC4592" s="151"/>
      <c r="LBD4592" s="151"/>
      <c r="LBE4592" s="151"/>
      <c r="LBF4592" s="151"/>
      <c r="LBG4592" s="151"/>
      <c r="LBH4592" s="151"/>
      <c r="LBI4592" s="151"/>
      <c r="LBJ4592" s="151"/>
      <c r="LBK4592" s="151"/>
      <c r="LBL4592" s="151"/>
      <c r="LBM4592" s="151"/>
      <c r="LBN4592" s="151"/>
      <c r="LBO4592" s="151"/>
      <c r="LBP4592" s="151"/>
      <c r="LBQ4592" s="151"/>
      <c r="LBR4592" s="151"/>
      <c r="LBS4592" s="151"/>
      <c r="LBT4592" s="151"/>
      <c r="LBU4592" s="151"/>
      <c r="LBV4592" s="151"/>
      <c r="LBW4592" s="151"/>
      <c r="LBX4592" s="151"/>
      <c r="LBY4592" s="151"/>
      <c r="LBZ4592" s="151"/>
      <c r="LCA4592" s="151"/>
      <c r="LCB4592" s="151"/>
      <c r="LCC4592" s="151"/>
      <c r="LCD4592" s="151"/>
      <c r="LCE4592" s="151"/>
      <c r="LCF4592" s="151"/>
      <c r="LCG4592" s="151"/>
      <c r="LCH4592" s="151"/>
      <c r="LCI4592" s="151"/>
      <c r="LCJ4592" s="151"/>
      <c r="LCK4592" s="151"/>
      <c r="LCL4592" s="151"/>
      <c r="LCM4592" s="151"/>
      <c r="LCN4592" s="151"/>
      <c r="LCO4592" s="151"/>
      <c r="LCP4592" s="151"/>
      <c r="LCQ4592" s="151"/>
      <c r="LCR4592" s="151"/>
      <c r="LCS4592" s="151"/>
      <c r="LCT4592" s="151"/>
      <c r="LCU4592" s="151"/>
      <c r="LCV4592" s="151"/>
      <c r="LCW4592" s="151"/>
      <c r="LCX4592" s="151"/>
      <c r="LCY4592" s="151"/>
      <c r="LCZ4592" s="151"/>
      <c r="LDA4592" s="151"/>
      <c r="LDB4592" s="151"/>
      <c r="LDC4592" s="151"/>
      <c r="LDD4592" s="151"/>
      <c r="LDE4592" s="151"/>
      <c r="LDF4592" s="151"/>
      <c r="LDG4592" s="151"/>
      <c r="LDH4592" s="151"/>
      <c r="LDI4592" s="151"/>
      <c r="LDJ4592" s="151"/>
      <c r="LDK4592" s="151"/>
      <c r="LDL4592" s="151"/>
      <c r="LDM4592" s="151"/>
      <c r="LDN4592" s="151"/>
      <c r="LDO4592" s="151"/>
      <c r="LDP4592" s="151"/>
      <c r="LDQ4592" s="151"/>
      <c r="LDR4592" s="151"/>
      <c r="LDS4592" s="151"/>
      <c r="LDT4592" s="151"/>
      <c r="LDU4592" s="151"/>
      <c r="LDV4592" s="151"/>
      <c r="LDW4592" s="151"/>
      <c r="LDX4592" s="151"/>
      <c r="LDY4592" s="151"/>
      <c r="LDZ4592" s="151"/>
      <c r="LEA4592" s="151"/>
      <c r="LEB4592" s="151"/>
      <c r="LEC4592" s="151"/>
      <c r="LED4592" s="151"/>
      <c r="LEE4592" s="151"/>
      <c r="LEF4592" s="151"/>
      <c r="LEG4592" s="151"/>
      <c r="LEH4592" s="151"/>
      <c r="LEI4592" s="151"/>
      <c r="LEJ4592" s="151"/>
      <c r="LEK4592" s="151"/>
      <c r="LEL4592" s="151"/>
      <c r="LEM4592" s="151"/>
      <c r="LEN4592" s="151"/>
      <c r="LEO4592" s="151"/>
      <c r="LEP4592" s="151"/>
      <c r="LEQ4592" s="151"/>
      <c r="LER4592" s="151"/>
      <c r="LES4592" s="151"/>
      <c r="LET4592" s="151"/>
      <c r="LEU4592" s="151"/>
      <c r="LEV4592" s="151"/>
      <c r="LEW4592" s="151"/>
      <c r="LEX4592" s="151"/>
      <c r="LEY4592" s="151"/>
      <c r="LEZ4592" s="151"/>
      <c r="LFA4592" s="151"/>
      <c r="LFB4592" s="151"/>
      <c r="LFC4592" s="151"/>
      <c r="LFD4592" s="151"/>
      <c r="LFE4592" s="151"/>
      <c r="LFF4592" s="151"/>
      <c r="LFG4592" s="151"/>
      <c r="LFH4592" s="151"/>
      <c r="LFI4592" s="151"/>
      <c r="LFJ4592" s="151"/>
      <c r="LFK4592" s="151"/>
      <c r="LFL4592" s="151"/>
      <c r="LFM4592" s="151"/>
      <c r="LFN4592" s="151"/>
      <c r="LFO4592" s="151"/>
      <c r="LFP4592" s="151"/>
      <c r="LFQ4592" s="151"/>
      <c r="LFR4592" s="151"/>
      <c r="LFS4592" s="151"/>
      <c r="LFT4592" s="151"/>
      <c r="LFU4592" s="151"/>
      <c r="LFV4592" s="151"/>
      <c r="LFW4592" s="151"/>
      <c r="LFX4592" s="151"/>
      <c r="LFY4592" s="151"/>
      <c r="LFZ4592" s="151"/>
      <c r="LGA4592" s="151"/>
      <c r="LGB4592" s="151"/>
      <c r="LGC4592" s="151"/>
      <c r="LGD4592" s="151"/>
      <c r="LGE4592" s="151"/>
      <c r="LGF4592" s="151"/>
      <c r="LGG4592" s="151"/>
      <c r="LGH4592" s="151"/>
      <c r="LGI4592" s="151"/>
      <c r="LGJ4592" s="151"/>
      <c r="LGK4592" s="151"/>
      <c r="LGL4592" s="151"/>
      <c r="LGM4592" s="151"/>
      <c r="LGN4592" s="151"/>
      <c r="LGO4592" s="151"/>
      <c r="LGP4592" s="151"/>
      <c r="LGQ4592" s="151"/>
      <c r="LGR4592" s="151"/>
      <c r="LGS4592" s="151"/>
      <c r="LGT4592" s="151"/>
      <c r="LGU4592" s="151"/>
      <c r="LGV4592" s="151"/>
      <c r="LGW4592" s="151"/>
      <c r="LGX4592" s="151"/>
      <c r="LGY4592" s="151"/>
      <c r="LGZ4592" s="151"/>
      <c r="LHA4592" s="151"/>
      <c r="LHB4592" s="151"/>
      <c r="LHC4592" s="151"/>
      <c r="LHD4592" s="151"/>
      <c r="LHE4592" s="151"/>
      <c r="LHF4592" s="151"/>
      <c r="LHG4592" s="151"/>
      <c r="LHH4592" s="151"/>
      <c r="LHI4592" s="151"/>
      <c r="LHJ4592" s="151"/>
      <c r="LHK4592" s="151"/>
      <c r="LHL4592" s="151"/>
      <c r="LHM4592" s="151"/>
      <c r="LHN4592" s="151"/>
      <c r="LHO4592" s="151"/>
      <c r="LHP4592" s="151"/>
      <c r="LHQ4592" s="151"/>
      <c r="LHR4592" s="151"/>
      <c r="LHS4592" s="151"/>
      <c r="LHT4592" s="151"/>
      <c r="LHU4592" s="151"/>
      <c r="LHV4592" s="151"/>
      <c r="LHW4592" s="151"/>
      <c r="LHX4592" s="151"/>
      <c r="LHY4592" s="151"/>
      <c r="LHZ4592" s="151"/>
      <c r="LIA4592" s="151"/>
      <c r="LIB4592" s="151"/>
      <c r="LIC4592" s="151"/>
      <c r="LID4592" s="151"/>
      <c r="LIE4592" s="151"/>
      <c r="LIF4592" s="151"/>
      <c r="LIG4592" s="151"/>
      <c r="LIH4592" s="151"/>
      <c r="LII4592" s="151"/>
      <c r="LIJ4592" s="151"/>
      <c r="LIK4592" s="151"/>
      <c r="LIL4592" s="151"/>
      <c r="LIM4592" s="151"/>
      <c r="LIN4592" s="151"/>
      <c r="LIO4592" s="151"/>
      <c r="LIP4592" s="151"/>
      <c r="LIQ4592" s="151"/>
      <c r="LIR4592" s="151"/>
      <c r="LIS4592" s="151"/>
      <c r="LIT4592" s="151"/>
      <c r="LIU4592" s="151"/>
      <c r="LIV4592" s="151"/>
      <c r="LIW4592" s="151"/>
      <c r="LIX4592" s="151"/>
      <c r="LIY4592" s="151"/>
      <c r="LIZ4592" s="151"/>
      <c r="LJA4592" s="151"/>
      <c r="LJB4592" s="151"/>
      <c r="LJC4592" s="151"/>
      <c r="LJD4592" s="151"/>
      <c r="LJE4592" s="151"/>
      <c r="LJF4592" s="151"/>
      <c r="LJG4592" s="151"/>
      <c r="LJH4592" s="151"/>
      <c r="LJI4592" s="151"/>
      <c r="LJJ4592" s="151"/>
      <c r="LJK4592" s="151"/>
      <c r="LJL4592" s="151"/>
      <c r="LJM4592" s="151"/>
      <c r="LJN4592" s="151"/>
      <c r="LJO4592" s="151"/>
      <c r="LJP4592" s="151"/>
      <c r="LJQ4592" s="151"/>
      <c r="LJR4592" s="151"/>
      <c r="LJS4592" s="151"/>
      <c r="LJT4592" s="151"/>
      <c r="LJU4592" s="151"/>
      <c r="LJV4592" s="151"/>
      <c r="LJW4592" s="151"/>
      <c r="LJX4592" s="151"/>
      <c r="LJY4592" s="151"/>
      <c r="LJZ4592" s="151"/>
      <c r="LKA4592" s="151"/>
      <c r="LKB4592" s="151"/>
      <c r="LKC4592" s="151"/>
      <c r="LKD4592" s="151"/>
      <c r="LKE4592" s="151"/>
      <c r="LKF4592" s="151"/>
      <c r="LKG4592" s="151"/>
      <c r="LKH4592" s="151"/>
      <c r="LKI4592" s="151"/>
      <c r="LKJ4592" s="151"/>
      <c r="LKK4592" s="151"/>
      <c r="LKL4592" s="151"/>
      <c r="LKM4592" s="151"/>
      <c r="LKN4592" s="151"/>
      <c r="LKO4592" s="151"/>
      <c r="LKP4592" s="151"/>
      <c r="LKQ4592" s="151"/>
      <c r="LKR4592" s="151"/>
      <c r="LKS4592" s="151"/>
      <c r="LKT4592" s="151"/>
      <c r="LKU4592" s="151"/>
      <c r="LKV4592" s="151"/>
      <c r="LKW4592" s="151"/>
      <c r="LKX4592" s="151"/>
      <c r="LKY4592" s="151"/>
      <c r="LKZ4592" s="151"/>
      <c r="LLA4592" s="151"/>
      <c r="LLB4592" s="151"/>
      <c r="LLC4592" s="151"/>
      <c r="LLD4592" s="151"/>
      <c r="LLE4592" s="151"/>
      <c r="LLF4592" s="151"/>
      <c r="LLG4592" s="151"/>
      <c r="LLH4592" s="151"/>
      <c r="LLI4592" s="151"/>
      <c r="LLJ4592" s="151"/>
      <c r="LLK4592" s="151"/>
      <c r="LLL4592" s="151"/>
      <c r="LLM4592" s="151"/>
      <c r="LLN4592" s="151"/>
      <c r="LLO4592" s="151"/>
      <c r="LLP4592" s="151"/>
      <c r="LLQ4592" s="151"/>
      <c r="LLR4592" s="151"/>
      <c r="LLS4592" s="151"/>
      <c r="LLT4592" s="151"/>
      <c r="LLU4592" s="151"/>
      <c r="LLV4592" s="151"/>
      <c r="LLW4592" s="151"/>
      <c r="LLX4592" s="151"/>
      <c r="LLY4592" s="151"/>
      <c r="LLZ4592" s="151"/>
      <c r="LMA4592" s="151"/>
      <c r="LMB4592" s="151"/>
      <c r="LMC4592" s="151"/>
      <c r="LMD4592" s="151"/>
      <c r="LME4592" s="151"/>
      <c r="LMF4592" s="151"/>
      <c r="LMG4592" s="151"/>
      <c r="LMH4592" s="151"/>
      <c r="LMI4592" s="151"/>
      <c r="LMJ4592" s="151"/>
      <c r="LMK4592" s="151"/>
      <c r="LML4592" s="151"/>
      <c r="LMM4592" s="151"/>
      <c r="LMN4592" s="151"/>
      <c r="LMO4592" s="151"/>
      <c r="LMP4592" s="151"/>
      <c r="LMQ4592" s="151"/>
      <c r="LMR4592" s="151"/>
      <c r="LMS4592" s="151"/>
      <c r="LMT4592" s="151"/>
      <c r="LMU4592" s="151"/>
      <c r="LMV4592" s="151"/>
      <c r="LMW4592" s="151"/>
      <c r="LMX4592" s="151"/>
      <c r="LMY4592" s="151"/>
      <c r="LMZ4592" s="151"/>
      <c r="LNA4592" s="151"/>
      <c r="LNB4592" s="151"/>
      <c r="LNC4592" s="151"/>
      <c r="LND4592" s="151"/>
      <c r="LNE4592" s="151"/>
      <c r="LNF4592" s="151"/>
      <c r="LNG4592" s="151"/>
      <c r="LNH4592" s="151"/>
      <c r="LNI4592" s="151"/>
      <c r="LNJ4592" s="151"/>
      <c r="LNK4592" s="151"/>
      <c r="LNL4592" s="151"/>
      <c r="LNM4592" s="151"/>
      <c r="LNN4592" s="151"/>
      <c r="LNO4592" s="151"/>
      <c r="LNP4592" s="151"/>
      <c r="LNQ4592" s="151"/>
      <c r="LNR4592" s="151"/>
      <c r="LNS4592" s="151"/>
      <c r="LNT4592" s="151"/>
      <c r="LNU4592" s="151"/>
      <c r="LNV4592" s="151"/>
      <c r="LNW4592" s="151"/>
      <c r="LNX4592" s="151"/>
      <c r="LNY4592" s="151"/>
      <c r="LNZ4592" s="151"/>
      <c r="LOA4592" s="151"/>
      <c r="LOB4592" s="151"/>
      <c r="LOC4592" s="151"/>
      <c r="LOD4592" s="151"/>
      <c r="LOE4592" s="151"/>
      <c r="LOF4592" s="151"/>
      <c r="LOG4592" s="151"/>
      <c r="LOH4592" s="151"/>
      <c r="LOI4592" s="151"/>
      <c r="LOJ4592" s="151"/>
      <c r="LOK4592" s="151"/>
      <c r="LOL4592" s="151"/>
      <c r="LOM4592" s="151"/>
      <c r="LON4592" s="151"/>
      <c r="LOO4592" s="151"/>
      <c r="LOP4592" s="151"/>
      <c r="LOQ4592" s="151"/>
      <c r="LOR4592" s="151"/>
      <c r="LOS4592" s="151"/>
      <c r="LOT4592" s="151"/>
      <c r="LOU4592" s="151"/>
      <c r="LOV4592" s="151"/>
      <c r="LOW4592" s="151"/>
      <c r="LOX4592" s="151"/>
      <c r="LOY4592" s="151"/>
      <c r="LOZ4592" s="151"/>
      <c r="LPA4592" s="151"/>
      <c r="LPB4592" s="151"/>
      <c r="LPC4592" s="151"/>
      <c r="LPD4592" s="151"/>
      <c r="LPE4592" s="151"/>
      <c r="LPF4592" s="151"/>
      <c r="LPG4592" s="151"/>
      <c r="LPH4592" s="151"/>
      <c r="LPI4592" s="151"/>
      <c r="LPJ4592" s="151"/>
      <c r="LPK4592" s="151"/>
      <c r="LPL4592" s="151"/>
      <c r="LPM4592" s="151"/>
      <c r="LPN4592" s="151"/>
      <c r="LPO4592" s="151"/>
      <c r="LPP4592" s="151"/>
      <c r="LPQ4592" s="151"/>
      <c r="LPR4592" s="151"/>
      <c r="LPS4592" s="151"/>
      <c r="LPT4592" s="151"/>
      <c r="LPU4592" s="151"/>
      <c r="LPV4592" s="151"/>
      <c r="LPW4592" s="151"/>
      <c r="LPX4592" s="151"/>
      <c r="LPY4592" s="151"/>
      <c r="LPZ4592" s="151"/>
      <c r="LQA4592" s="151"/>
      <c r="LQB4592" s="151"/>
      <c r="LQC4592" s="151"/>
      <c r="LQD4592" s="151"/>
      <c r="LQE4592" s="151"/>
      <c r="LQF4592" s="151"/>
      <c r="LQG4592" s="151"/>
      <c r="LQH4592" s="151"/>
      <c r="LQI4592" s="151"/>
      <c r="LQJ4592" s="151"/>
      <c r="LQK4592" s="151"/>
      <c r="LQL4592" s="151"/>
      <c r="LQM4592" s="151"/>
      <c r="LQN4592" s="151"/>
      <c r="LQO4592" s="151"/>
      <c r="LQP4592" s="151"/>
      <c r="LQQ4592" s="151"/>
      <c r="LQR4592" s="151"/>
      <c r="LQS4592" s="151"/>
      <c r="LQT4592" s="151"/>
      <c r="LQU4592" s="151"/>
      <c r="LQV4592" s="151"/>
      <c r="LQW4592" s="151"/>
      <c r="LQX4592" s="151"/>
      <c r="LQY4592" s="151"/>
      <c r="LQZ4592" s="151"/>
      <c r="LRA4592" s="151"/>
      <c r="LRB4592" s="151"/>
      <c r="LRC4592" s="151"/>
      <c r="LRD4592" s="151"/>
      <c r="LRE4592" s="151"/>
      <c r="LRF4592" s="151"/>
      <c r="LRG4592" s="151"/>
      <c r="LRH4592" s="151"/>
      <c r="LRI4592" s="151"/>
      <c r="LRJ4592" s="151"/>
      <c r="LRK4592" s="151"/>
      <c r="LRL4592" s="151"/>
      <c r="LRM4592" s="151"/>
      <c r="LRN4592" s="151"/>
      <c r="LRO4592" s="151"/>
      <c r="LRP4592" s="151"/>
      <c r="LRQ4592" s="151"/>
      <c r="LRR4592" s="151"/>
      <c r="LRS4592" s="151"/>
      <c r="LRT4592" s="151"/>
      <c r="LRU4592" s="151"/>
      <c r="LRV4592" s="151"/>
      <c r="LRW4592" s="151"/>
      <c r="LRX4592" s="151"/>
      <c r="LRY4592" s="151"/>
      <c r="LRZ4592" s="151"/>
      <c r="LSA4592" s="151"/>
      <c r="LSB4592" s="151"/>
      <c r="LSC4592" s="151"/>
      <c r="LSD4592" s="151"/>
      <c r="LSE4592" s="151"/>
      <c r="LSF4592" s="151"/>
      <c r="LSG4592" s="151"/>
      <c r="LSH4592" s="151"/>
      <c r="LSI4592" s="151"/>
      <c r="LSJ4592" s="151"/>
      <c r="LSK4592" s="151"/>
      <c r="LSL4592" s="151"/>
      <c r="LSM4592" s="151"/>
      <c r="LSN4592" s="151"/>
      <c r="LSO4592" s="151"/>
      <c r="LSP4592" s="151"/>
      <c r="LSQ4592" s="151"/>
      <c r="LSR4592" s="151"/>
      <c r="LSS4592" s="151"/>
      <c r="LST4592" s="151"/>
      <c r="LSU4592" s="151"/>
      <c r="LSV4592" s="151"/>
      <c r="LSW4592" s="151"/>
      <c r="LSX4592" s="151"/>
      <c r="LSY4592" s="151"/>
      <c r="LSZ4592" s="151"/>
      <c r="LTA4592" s="151"/>
      <c r="LTB4592" s="151"/>
      <c r="LTC4592" s="151"/>
      <c r="LTD4592" s="151"/>
      <c r="LTE4592" s="151"/>
      <c r="LTF4592" s="151"/>
      <c r="LTG4592" s="151"/>
      <c r="LTH4592" s="151"/>
      <c r="LTI4592" s="151"/>
      <c r="LTJ4592" s="151"/>
      <c r="LTK4592" s="151"/>
      <c r="LTL4592" s="151"/>
      <c r="LTM4592" s="151"/>
      <c r="LTN4592" s="151"/>
      <c r="LTO4592" s="151"/>
      <c r="LTP4592" s="151"/>
      <c r="LTQ4592" s="151"/>
      <c r="LTR4592" s="151"/>
      <c r="LTS4592" s="151"/>
      <c r="LTT4592" s="151"/>
      <c r="LTU4592" s="151"/>
      <c r="LTV4592" s="151"/>
      <c r="LTW4592" s="151"/>
      <c r="LTX4592" s="151"/>
      <c r="LTY4592" s="151"/>
      <c r="LTZ4592" s="151"/>
      <c r="LUA4592" s="151"/>
      <c r="LUB4592" s="151"/>
      <c r="LUC4592" s="151"/>
      <c r="LUD4592" s="151"/>
      <c r="LUE4592" s="151"/>
      <c r="LUF4592" s="151"/>
      <c r="LUG4592" s="151"/>
      <c r="LUH4592" s="151"/>
      <c r="LUI4592" s="151"/>
      <c r="LUJ4592" s="151"/>
      <c r="LUK4592" s="151"/>
      <c r="LUL4592" s="151"/>
      <c r="LUM4592" s="151"/>
      <c r="LUN4592" s="151"/>
      <c r="LUO4592" s="151"/>
      <c r="LUP4592" s="151"/>
      <c r="LUQ4592" s="151"/>
      <c r="LUR4592" s="151"/>
      <c r="LUS4592" s="151"/>
      <c r="LUT4592" s="151"/>
      <c r="LUU4592" s="151"/>
      <c r="LUV4592" s="151"/>
      <c r="LUW4592" s="151"/>
      <c r="LUX4592" s="151"/>
      <c r="LUY4592" s="151"/>
      <c r="LUZ4592" s="151"/>
      <c r="LVA4592" s="151"/>
      <c r="LVB4592" s="151"/>
      <c r="LVC4592" s="151"/>
      <c r="LVD4592" s="151"/>
      <c r="LVE4592" s="151"/>
      <c r="LVF4592" s="151"/>
      <c r="LVG4592" s="151"/>
      <c r="LVH4592" s="151"/>
      <c r="LVI4592" s="151"/>
      <c r="LVJ4592" s="151"/>
      <c r="LVK4592" s="151"/>
      <c r="LVL4592" s="151"/>
      <c r="LVM4592" s="151"/>
      <c r="LVN4592" s="151"/>
      <c r="LVO4592" s="151"/>
      <c r="LVP4592" s="151"/>
      <c r="LVQ4592" s="151"/>
      <c r="LVR4592" s="151"/>
      <c r="LVS4592" s="151"/>
      <c r="LVT4592" s="151"/>
      <c r="LVU4592" s="151"/>
      <c r="LVV4592" s="151"/>
      <c r="LVW4592" s="151"/>
      <c r="LVX4592" s="151"/>
      <c r="LVY4592" s="151"/>
      <c r="LVZ4592" s="151"/>
      <c r="LWA4592" s="151"/>
      <c r="LWB4592" s="151"/>
      <c r="LWC4592" s="151"/>
      <c r="LWD4592" s="151"/>
      <c r="LWE4592" s="151"/>
      <c r="LWF4592" s="151"/>
      <c r="LWG4592" s="151"/>
      <c r="LWH4592" s="151"/>
      <c r="LWI4592" s="151"/>
      <c r="LWJ4592" s="151"/>
      <c r="LWK4592" s="151"/>
      <c r="LWL4592" s="151"/>
      <c r="LWM4592" s="151"/>
      <c r="LWN4592" s="151"/>
      <c r="LWO4592" s="151"/>
      <c r="LWP4592" s="151"/>
      <c r="LWQ4592" s="151"/>
      <c r="LWR4592" s="151"/>
      <c r="LWS4592" s="151"/>
      <c r="LWT4592" s="151"/>
      <c r="LWU4592" s="151"/>
      <c r="LWV4592" s="151"/>
      <c r="LWW4592" s="151"/>
      <c r="LWX4592" s="151"/>
      <c r="LWY4592" s="151"/>
      <c r="LWZ4592" s="151"/>
      <c r="LXA4592" s="151"/>
      <c r="LXB4592" s="151"/>
      <c r="LXC4592" s="151"/>
      <c r="LXD4592" s="151"/>
      <c r="LXE4592" s="151"/>
      <c r="LXF4592" s="151"/>
      <c r="LXG4592" s="151"/>
      <c r="LXH4592" s="151"/>
      <c r="LXI4592" s="151"/>
      <c r="LXJ4592" s="151"/>
      <c r="LXK4592" s="151"/>
      <c r="LXL4592" s="151"/>
      <c r="LXM4592" s="151"/>
      <c r="LXN4592" s="151"/>
      <c r="LXO4592" s="151"/>
      <c r="LXP4592" s="151"/>
      <c r="LXQ4592" s="151"/>
      <c r="LXR4592" s="151"/>
      <c r="LXS4592" s="151"/>
      <c r="LXT4592" s="151"/>
      <c r="LXU4592" s="151"/>
      <c r="LXV4592" s="151"/>
      <c r="LXW4592" s="151"/>
      <c r="LXX4592" s="151"/>
      <c r="LXY4592" s="151"/>
      <c r="LXZ4592" s="151"/>
      <c r="LYA4592" s="151"/>
      <c r="LYB4592" s="151"/>
      <c r="LYC4592" s="151"/>
      <c r="LYD4592" s="151"/>
      <c r="LYE4592" s="151"/>
      <c r="LYF4592" s="151"/>
      <c r="LYG4592" s="151"/>
      <c r="LYH4592" s="151"/>
      <c r="LYI4592" s="151"/>
      <c r="LYJ4592" s="151"/>
      <c r="LYK4592" s="151"/>
      <c r="LYL4592" s="151"/>
      <c r="LYM4592" s="151"/>
      <c r="LYN4592" s="151"/>
      <c r="LYO4592" s="151"/>
      <c r="LYP4592" s="151"/>
      <c r="LYQ4592" s="151"/>
      <c r="LYR4592" s="151"/>
      <c r="LYS4592" s="151"/>
      <c r="LYT4592" s="151"/>
      <c r="LYU4592" s="151"/>
      <c r="LYV4592" s="151"/>
      <c r="LYW4592" s="151"/>
      <c r="LYX4592" s="151"/>
      <c r="LYY4592" s="151"/>
      <c r="LYZ4592" s="151"/>
      <c r="LZA4592" s="151"/>
      <c r="LZB4592" s="151"/>
      <c r="LZC4592" s="151"/>
      <c r="LZD4592" s="151"/>
      <c r="LZE4592" s="151"/>
      <c r="LZF4592" s="151"/>
      <c r="LZG4592" s="151"/>
      <c r="LZH4592" s="151"/>
      <c r="LZI4592" s="151"/>
      <c r="LZJ4592" s="151"/>
      <c r="LZK4592" s="151"/>
      <c r="LZL4592" s="151"/>
      <c r="LZM4592" s="151"/>
      <c r="LZN4592" s="151"/>
      <c r="LZO4592" s="151"/>
      <c r="LZP4592" s="151"/>
      <c r="LZQ4592" s="151"/>
      <c r="LZR4592" s="151"/>
      <c r="LZS4592" s="151"/>
      <c r="LZT4592" s="151"/>
      <c r="LZU4592" s="151"/>
      <c r="LZV4592" s="151"/>
      <c r="LZW4592" s="151"/>
      <c r="LZX4592" s="151"/>
      <c r="LZY4592" s="151"/>
      <c r="LZZ4592" s="151"/>
      <c r="MAA4592" s="151"/>
      <c r="MAB4592" s="151"/>
      <c r="MAC4592" s="151"/>
      <c r="MAD4592" s="151"/>
      <c r="MAE4592" s="151"/>
      <c r="MAF4592" s="151"/>
      <c r="MAG4592" s="151"/>
      <c r="MAH4592" s="151"/>
      <c r="MAI4592" s="151"/>
      <c r="MAJ4592" s="151"/>
      <c r="MAK4592" s="151"/>
      <c r="MAL4592" s="151"/>
      <c r="MAM4592" s="151"/>
      <c r="MAN4592" s="151"/>
      <c r="MAO4592" s="151"/>
      <c r="MAP4592" s="151"/>
      <c r="MAQ4592" s="151"/>
      <c r="MAR4592" s="151"/>
      <c r="MAS4592" s="151"/>
      <c r="MAT4592" s="151"/>
      <c r="MAU4592" s="151"/>
      <c r="MAV4592" s="151"/>
      <c r="MAW4592" s="151"/>
      <c r="MAX4592" s="151"/>
      <c r="MAY4592" s="151"/>
      <c r="MAZ4592" s="151"/>
      <c r="MBA4592" s="151"/>
      <c r="MBB4592" s="151"/>
      <c r="MBC4592" s="151"/>
      <c r="MBD4592" s="151"/>
      <c r="MBE4592" s="151"/>
      <c r="MBF4592" s="151"/>
      <c r="MBG4592" s="151"/>
      <c r="MBH4592" s="151"/>
      <c r="MBI4592" s="151"/>
      <c r="MBJ4592" s="151"/>
      <c r="MBK4592" s="151"/>
      <c r="MBL4592" s="151"/>
      <c r="MBM4592" s="151"/>
      <c r="MBN4592" s="151"/>
      <c r="MBO4592" s="151"/>
      <c r="MBP4592" s="151"/>
      <c r="MBQ4592" s="151"/>
      <c r="MBR4592" s="151"/>
      <c r="MBS4592" s="151"/>
      <c r="MBT4592" s="151"/>
      <c r="MBU4592" s="151"/>
      <c r="MBV4592" s="151"/>
      <c r="MBW4592" s="151"/>
      <c r="MBX4592" s="151"/>
      <c r="MBY4592" s="151"/>
      <c r="MBZ4592" s="151"/>
      <c r="MCA4592" s="151"/>
      <c r="MCB4592" s="151"/>
      <c r="MCC4592" s="151"/>
      <c r="MCD4592" s="151"/>
      <c r="MCE4592" s="151"/>
      <c r="MCF4592" s="151"/>
      <c r="MCG4592" s="151"/>
      <c r="MCH4592" s="151"/>
      <c r="MCI4592" s="151"/>
      <c r="MCJ4592" s="151"/>
      <c r="MCK4592" s="151"/>
      <c r="MCL4592" s="151"/>
      <c r="MCM4592" s="151"/>
      <c r="MCN4592" s="151"/>
      <c r="MCO4592" s="151"/>
      <c r="MCP4592" s="151"/>
      <c r="MCQ4592" s="151"/>
      <c r="MCR4592" s="151"/>
      <c r="MCS4592" s="151"/>
      <c r="MCT4592" s="151"/>
      <c r="MCU4592" s="151"/>
      <c r="MCV4592" s="151"/>
      <c r="MCW4592" s="151"/>
      <c r="MCX4592" s="151"/>
      <c r="MCY4592" s="151"/>
      <c r="MCZ4592" s="151"/>
      <c r="MDA4592" s="151"/>
      <c r="MDB4592" s="151"/>
      <c r="MDC4592" s="151"/>
      <c r="MDD4592" s="151"/>
      <c r="MDE4592" s="151"/>
      <c r="MDF4592" s="151"/>
      <c r="MDG4592" s="151"/>
      <c r="MDH4592" s="151"/>
      <c r="MDI4592" s="151"/>
      <c r="MDJ4592" s="151"/>
      <c r="MDK4592" s="151"/>
      <c r="MDL4592" s="151"/>
      <c r="MDM4592" s="151"/>
      <c r="MDN4592" s="151"/>
      <c r="MDO4592" s="151"/>
      <c r="MDP4592" s="151"/>
      <c r="MDQ4592" s="151"/>
      <c r="MDR4592" s="151"/>
      <c r="MDS4592" s="151"/>
      <c r="MDT4592" s="151"/>
      <c r="MDU4592" s="151"/>
      <c r="MDV4592" s="151"/>
      <c r="MDW4592" s="151"/>
      <c r="MDX4592" s="151"/>
      <c r="MDY4592" s="151"/>
      <c r="MDZ4592" s="151"/>
      <c r="MEA4592" s="151"/>
      <c r="MEB4592" s="151"/>
      <c r="MEC4592" s="151"/>
      <c r="MED4592" s="151"/>
      <c r="MEE4592" s="151"/>
      <c r="MEF4592" s="151"/>
      <c r="MEG4592" s="151"/>
      <c r="MEH4592" s="151"/>
      <c r="MEI4592" s="151"/>
      <c r="MEJ4592" s="151"/>
      <c r="MEK4592" s="151"/>
      <c r="MEL4592" s="151"/>
      <c r="MEM4592" s="151"/>
      <c r="MEN4592" s="151"/>
      <c r="MEO4592" s="151"/>
      <c r="MEP4592" s="151"/>
      <c r="MEQ4592" s="151"/>
      <c r="MER4592" s="151"/>
      <c r="MES4592" s="151"/>
      <c r="MET4592" s="151"/>
      <c r="MEU4592" s="151"/>
      <c r="MEV4592" s="151"/>
      <c r="MEW4592" s="151"/>
      <c r="MEX4592" s="151"/>
      <c r="MEY4592" s="151"/>
      <c r="MEZ4592" s="151"/>
      <c r="MFA4592" s="151"/>
      <c r="MFB4592" s="151"/>
      <c r="MFC4592" s="151"/>
      <c r="MFD4592" s="151"/>
      <c r="MFE4592" s="151"/>
      <c r="MFF4592" s="151"/>
      <c r="MFG4592" s="151"/>
      <c r="MFH4592" s="151"/>
      <c r="MFI4592" s="151"/>
      <c r="MFJ4592" s="151"/>
      <c r="MFK4592" s="151"/>
      <c r="MFL4592" s="151"/>
      <c r="MFM4592" s="151"/>
      <c r="MFN4592" s="151"/>
      <c r="MFO4592" s="151"/>
      <c r="MFP4592" s="151"/>
      <c r="MFQ4592" s="151"/>
      <c r="MFR4592" s="151"/>
      <c r="MFS4592" s="151"/>
      <c r="MFT4592" s="151"/>
      <c r="MFU4592" s="151"/>
      <c r="MFV4592" s="151"/>
      <c r="MFW4592" s="151"/>
      <c r="MFX4592" s="151"/>
      <c r="MFY4592" s="151"/>
      <c r="MFZ4592" s="151"/>
      <c r="MGA4592" s="151"/>
      <c r="MGB4592" s="151"/>
      <c r="MGC4592" s="151"/>
      <c r="MGD4592" s="151"/>
      <c r="MGE4592" s="151"/>
      <c r="MGF4592" s="151"/>
      <c r="MGG4592" s="151"/>
      <c r="MGH4592" s="151"/>
      <c r="MGI4592" s="151"/>
      <c r="MGJ4592" s="151"/>
      <c r="MGK4592" s="151"/>
      <c r="MGL4592" s="151"/>
      <c r="MGM4592" s="151"/>
      <c r="MGN4592" s="151"/>
      <c r="MGO4592" s="151"/>
      <c r="MGP4592" s="151"/>
      <c r="MGQ4592" s="151"/>
      <c r="MGR4592" s="151"/>
      <c r="MGS4592" s="151"/>
      <c r="MGT4592" s="151"/>
      <c r="MGU4592" s="151"/>
      <c r="MGV4592" s="151"/>
      <c r="MGW4592" s="151"/>
      <c r="MGX4592" s="151"/>
      <c r="MGY4592" s="151"/>
      <c r="MGZ4592" s="151"/>
      <c r="MHA4592" s="151"/>
      <c r="MHB4592" s="151"/>
      <c r="MHC4592" s="151"/>
      <c r="MHD4592" s="151"/>
      <c r="MHE4592" s="151"/>
      <c r="MHF4592" s="151"/>
      <c r="MHG4592" s="151"/>
      <c r="MHH4592" s="151"/>
      <c r="MHI4592" s="151"/>
      <c r="MHJ4592" s="151"/>
      <c r="MHK4592" s="151"/>
      <c r="MHL4592" s="151"/>
      <c r="MHM4592" s="151"/>
      <c r="MHN4592" s="151"/>
      <c r="MHO4592" s="151"/>
      <c r="MHP4592" s="151"/>
      <c r="MHQ4592" s="151"/>
      <c r="MHR4592" s="151"/>
      <c r="MHS4592" s="151"/>
      <c r="MHT4592" s="151"/>
      <c r="MHU4592" s="151"/>
      <c r="MHV4592" s="151"/>
      <c r="MHW4592" s="151"/>
      <c r="MHX4592" s="151"/>
      <c r="MHY4592" s="151"/>
      <c r="MHZ4592" s="151"/>
      <c r="MIA4592" s="151"/>
      <c r="MIB4592" s="151"/>
      <c r="MIC4592" s="151"/>
      <c r="MID4592" s="151"/>
      <c r="MIE4592" s="151"/>
      <c r="MIF4592" s="151"/>
      <c r="MIG4592" s="151"/>
      <c r="MIH4592" s="151"/>
      <c r="MII4592" s="151"/>
      <c r="MIJ4592" s="151"/>
      <c r="MIK4592" s="151"/>
      <c r="MIL4592" s="151"/>
      <c r="MIM4592" s="151"/>
      <c r="MIN4592" s="151"/>
      <c r="MIO4592" s="151"/>
      <c r="MIP4592" s="151"/>
      <c r="MIQ4592" s="151"/>
      <c r="MIR4592" s="151"/>
      <c r="MIS4592" s="151"/>
      <c r="MIT4592" s="151"/>
      <c r="MIU4592" s="151"/>
      <c r="MIV4592" s="151"/>
      <c r="MIW4592" s="151"/>
      <c r="MIX4592" s="151"/>
      <c r="MIY4592" s="151"/>
      <c r="MIZ4592" s="151"/>
      <c r="MJA4592" s="151"/>
      <c r="MJB4592" s="151"/>
      <c r="MJC4592" s="151"/>
      <c r="MJD4592" s="151"/>
      <c r="MJE4592" s="151"/>
      <c r="MJF4592" s="151"/>
      <c r="MJG4592" s="151"/>
      <c r="MJH4592" s="151"/>
      <c r="MJI4592" s="151"/>
      <c r="MJJ4592" s="151"/>
      <c r="MJK4592" s="151"/>
      <c r="MJL4592" s="151"/>
      <c r="MJM4592" s="151"/>
      <c r="MJN4592" s="151"/>
      <c r="MJO4592" s="151"/>
      <c r="MJP4592" s="151"/>
      <c r="MJQ4592" s="151"/>
      <c r="MJR4592" s="151"/>
      <c r="MJS4592" s="151"/>
      <c r="MJT4592" s="151"/>
      <c r="MJU4592" s="151"/>
      <c r="MJV4592" s="151"/>
      <c r="MJW4592" s="151"/>
      <c r="MJX4592" s="151"/>
      <c r="MJY4592" s="151"/>
      <c r="MJZ4592" s="151"/>
      <c r="MKA4592" s="151"/>
      <c r="MKB4592" s="151"/>
      <c r="MKC4592" s="151"/>
      <c r="MKD4592" s="151"/>
      <c r="MKE4592" s="151"/>
      <c r="MKF4592" s="151"/>
      <c r="MKG4592" s="151"/>
      <c r="MKH4592" s="151"/>
      <c r="MKI4592" s="151"/>
      <c r="MKJ4592" s="151"/>
      <c r="MKK4592" s="151"/>
      <c r="MKL4592" s="151"/>
      <c r="MKM4592" s="151"/>
      <c r="MKN4592" s="151"/>
      <c r="MKO4592" s="151"/>
      <c r="MKP4592" s="151"/>
      <c r="MKQ4592" s="151"/>
      <c r="MKR4592" s="151"/>
      <c r="MKS4592" s="151"/>
      <c r="MKT4592" s="151"/>
      <c r="MKU4592" s="151"/>
      <c r="MKV4592" s="151"/>
      <c r="MKW4592" s="151"/>
      <c r="MKX4592" s="151"/>
      <c r="MKY4592" s="151"/>
      <c r="MKZ4592" s="151"/>
      <c r="MLA4592" s="151"/>
      <c r="MLB4592" s="151"/>
      <c r="MLC4592" s="151"/>
      <c r="MLD4592" s="151"/>
      <c r="MLE4592" s="151"/>
      <c r="MLF4592" s="151"/>
      <c r="MLG4592" s="151"/>
      <c r="MLH4592" s="151"/>
      <c r="MLI4592" s="151"/>
      <c r="MLJ4592" s="151"/>
      <c r="MLK4592" s="151"/>
      <c r="MLL4592" s="151"/>
      <c r="MLM4592" s="151"/>
      <c r="MLN4592" s="151"/>
      <c r="MLO4592" s="151"/>
      <c r="MLP4592" s="151"/>
      <c r="MLQ4592" s="151"/>
      <c r="MLR4592" s="151"/>
      <c r="MLS4592" s="151"/>
      <c r="MLT4592" s="151"/>
      <c r="MLU4592" s="151"/>
      <c r="MLV4592" s="151"/>
      <c r="MLW4592" s="151"/>
      <c r="MLX4592" s="151"/>
      <c r="MLY4592" s="151"/>
      <c r="MLZ4592" s="151"/>
      <c r="MMA4592" s="151"/>
      <c r="MMB4592" s="151"/>
      <c r="MMC4592" s="151"/>
      <c r="MMD4592" s="151"/>
      <c r="MME4592" s="151"/>
      <c r="MMF4592" s="151"/>
      <c r="MMG4592" s="151"/>
      <c r="MMH4592" s="151"/>
      <c r="MMI4592" s="151"/>
      <c r="MMJ4592" s="151"/>
      <c r="MMK4592" s="151"/>
      <c r="MML4592" s="151"/>
      <c r="MMM4592" s="151"/>
      <c r="MMN4592" s="151"/>
      <c r="MMO4592" s="151"/>
      <c r="MMP4592" s="151"/>
      <c r="MMQ4592" s="151"/>
      <c r="MMR4592" s="151"/>
      <c r="MMS4592" s="151"/>
      <c r="MMT4592" s="151"/>
      <c r="MMU4592" s="151"/>
      <c r="MMV4592" s="151"/>
      <c r="MMW4592" s="151"/>
      <c r="MMX4592" s="151"/>
      <c r="MMY4592" s="151"/>
      <c r="MMZ4592" s="151"/>
      <c r="MNA4592" s="151"/>
      <c r="MNB4592" s="151"/>
      <c r="MNC4592" s="151"/>
      <c r="MND4592" s="151"/>
      <c r="MNE4592" s="151"/>
      <c r="MNF4592" s="151"/>
      <c r="MNG4592" s="151"/>
      <c r="MNH4592" s="151"/>
      <c r="MNI4592" s="151"/>
      <c r="MNJ4592" s="151"/>
      <c r="MNK4592" s="151"/>
      <c r="MNL4592" s="151"/>
      <c r="MNM4592" s="151"/>
      <c r="MNN4592" s="151"/>
      <c r="MNO4592" s="151"/>
      <c r="MNP4592" s="151"/>
      <c r="MNQ4592" s="151"/>
      <c r="MNR4592" s="151"/>
      <c r="MNS4592" s="151"/>
      <c r="MNT4592" s="151"/>
      <c r="MNU4592" s="151"/>
      <c r="MNV4592" s="151"/>
      <c r="MNW4592" s="151"/>
      <c r="MNX4592" s="151"/>
      <c r="MNY4592" s="151"/>
      <c r="MNZ4592" s="151"/>
      <c r="MOA4592" s="151"/>
      <c r="MOB4592" s="151"/>
      <c r="MOC4592" s="151"/>
      <c r="MOD4592" s="151"/>
      <c r="MOE4592" s="151"/>
      <c r="MOF4592" s="151"/>
      <c r="MOG4592" s="151"/>
      <c r="MOH4592" s="151"/>
      <c r="MOI4592" s="151"/>
      <c r="MOJ4592" s="151"/>
      <c r="MOK4592" s="151"/>
      <c r="MOL4592" s="151"/>
      <c r="MOM4592" s="151"/>
      <c r="MON4592" s="151"/>
      <c r="MOO4592" s="151"/>
      <c r="MOP4592" s="151"/>
      <c r="MOQ4592" s="151"/>
      <c r="MOR4592" s="151"/>
      <c r="MOS4592" s="151"/>
      <c r="MOT4592" s="151"/>
      <c r="MOU4592" s="151"/>
      <c r="MOV4592" s="151"/>
      <c r="MOW4592" s="151"/>
      <c r="MOX4592" s="151"/>
      <c r="MOY4592" s="151"/>
      <c r="MOZ4592" s="151"/>
      <c r="MPA4592" s="151"/>
      <c r="MPB4592" s="151"/>
      <c r="MPC4592" s="151"/>
      <c r="MPD4592" s="151"/>
      <c r="MPE4592" s="151"/>
      <c r="MPF4592" s="151"/>
      <c r="MPG4592" s="151"/>
      <c r="MPH4592" s="151"/>
      <c r="MPI4592" s="151"/>
      <c r="MPJ4592" s="151"/>
      <c r="MPK4592" s="151"/>
      <c r="MPL4592" s="151"/>
      <c r="MPM4592" s="151"/>
      <c r="MPN4592" s="151"/>
      <c r="MPO4592" s="151"/>
      <c r="MPP4592" s="151"/>
      <c r="MPQ4592" s="151"/>
      <c r="MPR4592" s="151"/>
      <c r="MPS4592" s="151"/>
      <c r="MPT4592" s="151"/>
      <c r="MPU4592" s="151"/>
      <c r="MPV4592" s="151"/>
      <c r="MPW4592" s="151"/>
      <c r="MPX4592" s="151"/>
      <c r="MPY4592" s="151"/>
      <c r="MPZ4592" s="151"/>
      <c r="MQA4592" s="151"/>
      <c r="MQB4592" s="151"/>
      <c r="MQC4592" s="151"/>
      <c r="MQD4592" s="151"/>
      <c r="MQE4592" s="151"/>
      <c r="MQF4592" s="151"/>
      <c r="MQG4592" s="151"/>
      <c r="MQH4592" s="151"/>
      <c r="MQI4592" s="151"/>
      <c r="MQJ4592" s="151"/>
      <c r="MQK4592" s="151"/>
      <c r="MQL4592" s="151"/>
      <c r="MQM4592" s="151"/>
      <c r="MQN4592" s="151"/>
      <c r="MQO4592" s="151"/>
      <c r="MQP4592" s="151"/>
      <c r="MQQ4592" s="151"/>
      <c r="MQR4592" s="151"/>
      <c r="MQS4592" s="151"/>
      <c r="MQT4592" s="151"/>
      <c r="MQU4592" s="151"/>
      <c r="MQV4592" s="151"/>
      <c r="MQW4592" s="151"/>
      <c r="MQX4592" s="151"/>
      <c r="MQY4592" s="151"/>
      <c r="MQZ4592" s="151"/>
      <c r="MRA4592" s="151"/>
      <c r="MRB4592" s="151"/>
      <c r="MRC4592" s="151"/>
      <c r="MRD4592" s="151"/>
      <c r="MRE4592" s="151"/>
      <c r="MRF4592" s="151"/>
      <c r="MRG4592" s="151"/>
      <c r="MRH4592" s="151"/>
      <c r="MRI4592" s="151"/>
      <c r="MRJ4592" s="151"/>
      <c r="MRK4592" s="151"/>
      <c r="MRL4592" s="151"/>
      <c r="MRM4592" s="151"/>
      <c r="MRN4592" s="151"/>
      <c r="MRO4592" s="151"/>
      <c r="MRP4592" s="151"/>
      <c r="MRQ4592" s="151"/>
      <c r="MRR4592" s="151"/>
      <c r="MRS4592" s="151"/>
      <c r="MRT4592" s="151"/>
      <c r="MRU4592" s="151"/>
      <c r="MRV4592" s="151"/>
      <c r="MRW4592" s="151"/>
      <c r="MRX4592" s="151"/>
      <c r="MRY4592" s="151"/>
      <c r="MRZ4592" s="151"/>
      <c r="MSA4592" s="151"/>
      <c r="MSB4592" s="151"/>
      <c r="MSC4592" s="151"/>
      <c r="MSD4592" s="151"/>
      <c r="MSE4592" s="151"/>
      <c r="MSF4592" s="151"/>
      <c r="MSG4592" s="151"/>
      <c r="MSH4592" s="151"/>
      <c r="MSI4592" s="151"/>
      <c r="MSJ4592" s="151"/>
      <c r="MSK4592" s="151"/>
      <c r="MSL4592" s="151"/>
      <c r="MSM4592" s="151"/>
      <c r="MSN4592" s="151"/>
      <c r="MSO4592" s="151"/>
      <c r="MSP4592" s="151"/>
      <c r="MSQ4592" s="151"/>
      <c r="MSR4592" s="151"/>
      <c r="MSS4592" s="151"/>
      <c r="MST4592" s="151"/>
      <c r="MSU4592" s="151"/>
      <c r="MSV4592" s="151"/>
      <c r="MSW4592" s="151"/>
      <c r="MSX4592" s="151"/>
      <c r="MSY4592" s="151"/>
      <c r="MSZ4592" s="151"/>
      <c r="MTA4592" s="151"/>
      <c r="MTB4592" s="151"/>
      <c r="MTC4592" s="151"/>
      <c r="MTD4592" s="151"/>
      <c r="MTE4592" s="151"/>
      <c r="MTF4592" s="151"/>
      <c r="MTG4592" s="151"/>
      <c r="MTH4592" s="151"/>
      <c r="MTI4592" s="151"/>
      <c r="MTJ4592" s="151"/>
      <c r="MTK4592" s="151"/>
      <c r="MTL4592" s="151"/>
      <c r="MTM4592" s="151"/>
      <c r="MTN4592" s="151"/>
      <c r="MTO4592" s="151"/>
      <c r="MTP4592" s="151"/>
      <c r="MTQ4592" s="151"/>
      <c r="MTR4592" s="151"/>
      <c r="MTS4592" s="151"/>
      <c r="MTT4592" s="151"/>
      <c r="MTU4592" s="151"/>
      <c r="MTV4592" s="151"/>
      <c r="MTW4592" s="151"/>
      <c r="MTX4592" s="151"/>
      <c r="MTY4592" s="151"/>
      <c r="MTZ4592" s="151"/>
      <c r="MUA4592" s="151"/>
      <c r="MUB4592" s="151"/>
      <c r="MUC4592" s="151"/>
      <c r="MUD4592" s="151"/>
      <c r="MUE4592" s="151"/>
      <c r="MUF4592" s="151"/>
      <c r="MUG4592" s="151"/>
      <c r="MUH4592" s="151"/>
      <c r="MUI4592" s="151"/>
      <c r="MUJ4592" s="151"/>
      <c r="MUK4592" s="151"/>
      <c r="MUL4592" s="151"/>
      <c r="MUM4592" s="151"/>
      <c r="MUN4592" s="151"/>
      <c r="MUO4592" s="151"/>
      <c r="MUP4592" s="151"/>
      <c r="MUQ4592" s="151"/>
      <c r="MUR4592" s="151"/>
      <c r="MUS4592" s="151"/>
      <c r="MUT4592" s="151"/>
      <c r="MUU4592" s="151"/>
      <c r="MUV4592" s="151"/>
      <c r="MUW4592" s="151"/>
      <c r="MUX4592" s="151"/>
      <c r="MUY4592" s="151"/>
      <c r="MUZ4592" s="151"/>
      <c r="MVA4592" s="151"/>
      <c r="MVB4592" s="151"/>
      <c r="MVC4592" s="151"/>
      <c r="MVD4592" s="151"/>
      <c r="MVE4592" s="151"/>
      <c r="MVF4592" s="151"/>
      <c r="MVG4592" s="151"/>
      <c r="MVH4592" s="151"/>
      <c r="MVI4592" s="151"/>
      <c r="MVJ4592" s="151"/>
      <c r="MVK4592" s="151"/>
      <c r="MVL4592" s="151"/>
      <c r="MVM4592" s="151"/>
      <c r="MVN4592" s="151"/>
      <c r="MVO4592" s="151"/>
      <c r="MVP4592" s="151"/>
      <c r="MVQ4592" s="151"/>
      <c r="MVR4592" s="151"/>
      <c r="MVS4592" s="151"/>
      <c r="MVT4592" s="151"/>
      <c r="MVU4592" s="151"/>
      <c r="MVV4592" s="151"/>
      <c r="MVW4592" s="151"/>
      <c r="MVX4592" s="151"/>
      <c r="MVY4592" s="151"/>
      <c r="MVZ4592" s="151"/>
      <c r="MWA4592" s="151"/>
      <c r="MWB4592" s="151"/>
      <c r="MWC4592" s="151"/>
      <c r="MWD4592" s="151"/>
      <c r="MWE4592" s="151"/>
      <c r="MWF4592" s="151"/>
      <c r="MWG4592" s="151"/>
      <c r="MWH4592" s="151"/>
      <c r="MWI4592" s="151"/>
      <c r="MWJ4592" s="151"/>
      <c r="MWK4592" s="151"/>
      <c r="MWL4592" s="151"/>
      <c r="MWM4592" s="151"/>
      <c r="MWN4592" s="151"/>
      <c r="MWO4592" s="151"/>
      <c r="MWP4592" s="151"/>
      <c r="MWQ4592" s="151"/>
      <c r="MWR4592" s="151"/>
      <c r="MWS4592" s="151"/>
      <c r="MWT4592" s="151"/>
      <c r="MWU4592" s="151"/>
      <c r="MWV4592" s="151"/>
      <c r="MWW4592" s="151"/>
      <c r="MWX4592" s="151"/>
      <c r="MWY4592" s="151"/>
      <c r="MWZ4592" s="151"/>
      <c r="MXA4592" s="151"/>
      <c r="MXB4592" s="151"/>
      <c r="MXC4592" s="151"/>
      <c r="MXD4592" s="151"/>
      <c r="MXE4592" s="151"/>
      <c r="MXF4592" s="151"/>
      <c r="MXG4592" s="151"/>
      <c r="MXH4592" s="151"/>
      <c r="MXI4592" s="151"/>
      <c r="MXJ4592" s="151"/>
      <c r="MXK4592" s="151"/>
      <c r="MXL4592" s="151"/>
      <c r="MXM4592" s="151"/>
      <c r="MXN4592" s="151"/>
      <c r="MXO4592" s="151"/>
      <c r="MXP4592" s="151"/>
      <c r="MXQ4592" s="151"/>
      <c r="MXR4592" s="151"/>
      <c r="MXS4592" s="151"/>
      <c r="MXT4592" s="151"/>
      <c r="MXU4592" s="151"/>
      <c r="MXV4592" s="151"/>
      <c r="MXW4592" s="151"/>
      <c r="MXX4592" s="151"/>
      <c r="MXY4592" s="151"/>
      <c r="MXZ4592" s="151"/>
      <c r="MYA4592" s="151"/>
      <c r="MYB4592" s="151"/>
      <c r="MYC4592" s="151"/>
      <c r="MYD4592" s="151"/>
      <c r="MYE4592" s="151"/>
      <c r="MYF4592" s="151"/>
      <c r="MYG4592" s="151"/>
      <c r="MYH4592" s="151"/>
      <c r="MYI4592" s="151"/>
      <c r="MYJ4592" s="151"/>
      <c r="MYK4592" s="151"/>
      <c r="MYL4592" s="151"/>
      <c r="MYM4592" s="151"/>
      <c r="MYN4592" s="151"/>
      <c r="MYO4592" s="151"/>
      <c r="MYP4592" s="151"/>
      <c r="MYQ4592" s="151"/>
      <c r="MYR4592" s="151"/>
      <c r="MYS4592" s="151"/>
      <c r="MYT4592" s="151"/>
      <c r="MYU4592" s="151"/>
      <c r="MYV4592" s="151"/>
      <c r="MYW4592" s="151"/>
      <c r="MYX4592" s="151"/>
      <c r="MYY4592" s="151"/>
      <c r="MYZ4592" s="151"/>
      <c r="MZA4592" s="151"/>
      <c r="MZB4592" s="151"/>
      <c r="MZC4592" s="151"/>
      <c r="MZD4592" s="151"/>
      <c r="MZE4592" s="151"/>
      <c r="MZF4592" s="151"/>
      <c r="MZG4592" s="151"/>
      <c r="MZH4592" s="151"/>
      <c r="MZI4592" s="151"/>
      <c r="MZJ4592" s="151"/>
      <c r="MZK4592" s="151"/>
      <c r="MZL4592" s="151"/>
      <c r="MZM4592" s="151"/>
      <c r="MZN4592" s="151"/>
      <c r="MZO4592" s="151"/>
      <c r="MZP4592" s="151"/>
      <c r="MZQ4592" s="151"/>
      <c r="MZR4592" s="151"/>
      <c r="MZS4592" s="151"/>
      <c r="MZT4592" s="151"/>
      <c r="MZU4592" s="151"/>
      <c r="MZV4592" s="151"/>
      <c r="MZW4592" s="151"/>
      <c r="MZX4592" s="151"/>
      <c r="MZY4592" s="151"/>
      <c r="MZZ4592" s="151"/>
      <c r="NAA4592" s="151"/>
      <c r="NAB4592" s="151"/>
      <c r="NAC4592" s="151"/>
      <c r="NAD4592" s="151"/>
      <c r="NAE4592" s="151"/>
      <c r="NAF4592" s="151"/>
      <c r="NAG4592" s="151"/>
      <c r="NAH4592" s="151"/>
      <c r="NAI4592" s="151"/>
      <c r="NAJ4592" s="151"/>
      <c r="NAK4592" s="151"/>
      <c r="NAL4592" s="151"/>
      <c r="NAM4592" s="151"/>
      <c r="NAN4592" s="151"/>
      <c r="NAO4592" s="151"/>
      <c r="NAP4592" s="151"/>
      <c r="NAQ4592" s="151"/>
      <c r="NAR4592" s="151"/>
      <c r="NAS4592" s="151"/>
      <c r="NAT4592" s="151"/>
      <c r="NAU4592" s="151"/>
      <c r="NAV4592" s="151"/>
      <c r="NAW4592" s="151"/>
      <c r="NAX4592" s="151"/>
      <c r="NAY4592" s="151"/>
      <c r="NAZ4592" s="151"/>
      <c r="NBA4592" s="151"/>
      <c r="NBB4592" s="151"/>
      <c r="NBC4592" s="151"/>
      <c r="NBD4592" s="151"/>
      <c r="NBE4592" s="151"/>
      <c r="NBF4592" s="151"/>
      <c r="NBG4592" s="151"/>
      <c r="NBH4592" s="151"/>
      <c r="NBI4592" s="151"/>
      <c r="NBJ4592" s="151"/>
      <c r="NBK4592" s="151"/>
      <c r="NBL4592" s="151"/>
      <c r="NBM4592" s="151"/>
      <c r="NBN4592" s="151"/>
      <c r="NBO4592" s="151"/>
      <c r="NBP4592" s="151"/>
      <c r="NBQ4592" s="151"/>
      <c r="NBR4592" s="151"/>
      <c r="NBS4592" s="151"/>
      <c r="NBT4592" s="151"/>
      <c r="NBU4592" s="151"/>
      <c r="NBV4592" s="151"/>
      <c r="NBW4592" s="151"/>
      <c r="NBX4592" s="151"/>
      <c r="NBY4592" s="151"/>
      <c r="NBZ4592" s="151"/>
      <c r="NCA4592" s="151"/>
      <c r="NCB4592" s="151"/>
      <c r="NCC4592" s="151"/>
      <c r="NCD4592" s="151"/>
      <c r="NCE4592" s="151"/>
      <c r="NCF4592" s="151"/>
      <c r="NCG4592" s="151"/>
      <c r="NCH4592" s="151"/>
      <c r="NCI4592" s="151"/>
      <c r="NCJ4592" s="151"/>
      <c r="NCK4592" s="151"/>
      <c r="NCL4592" s="151"/>
      <c r="NCM4592" s="151"/>
      <c r="NCN4592" s="151"/>
      <c r="NCO4592" s="151"/>
      <c r="NCP4592" s="151"/>
      <c r="NCQ4592" s="151"/>
      <c r="NCR4592" s="151"/>
      <c r="NCS4592" s="151"/>
      <c r="NCT4592" s="151"/>
      <c r="NCU4592" s="151"/>
      <c r="NCV4592" s="151"/>
      <c r="NCW4592" s="151"/>
      <c r="NCX4592" s="151"/>
      <c r="NCY4592" s="151"/>
      <c r="NCZ4592" s="151"/>
      <c r="NDA4592" s="151"/>
      <c r="NDB4592" s="151"/>
      <c r="NDC4592" s="151"/>
      <c r="NDD4592" s="151"/>
      <c r="NDE4592" s="151"/>
      <c r="NDF4592" s="151"/>
      <c r="NDG4592" s="151"/>
      <c r="NDH4592" s="151"/>
      <c r="NDI4592" s="151"/>
      <c r="NDJ4592" s="151"/>
      <c r="NDK4592" s="151"/>
      <c r="NDL4592" s="151"/>
      <c r="NDM4592" s="151"/>
      <c r="NDN4592" s="151"/>
      <c r="NDO4592" s="151"/>
      <c r="NDP4592" s="151"/>
      <c r="NDQ4592" s="151"/>
      <c r="NDR4592" s="151"/>
      <c r="NDS4592" s="151"/>
      <c r="NDT4592" s="151"/>
      <c r="NDU4592" s="151"/>
      <c r="NDV4592" s="151"/>
      <c r="NDW4592" s="151"/>
      <c r="NDX4592" s="151"/>
      <c r="NDY4592" s="151"/>
      <c r="NDZ4592" s="151"/>
      <c r="NEA4592" s="151"/>
      <c r="NEB4592" s="151"/>
      <c r="NEC4592" s="151"/>
      <c r="NED4592" s="151"/>
      <c r="NEE4592" s="151"/>
      <c r="NEF4592" s="151"/>
      <c r="NEG4592" s="151"/>
      <c r="NEH4592" s="151"/>
      <c r="NEI4592" s="151"/>
      <c r="NEJ4592" s="151"/>
      <c r="NEK4592" s="151"/>
      <c r="NEL4592" s="151"/>
      <c r="NEM4592" s="151"/>
      <c r="NEN4592" s="151"/>
      <c r="NEO4592" s="151"/>
      <c r="NEP4592" s="151"/>
      <c r="NEQ4592" s="151"/>
      <c r="NER4592" s="151"/>
      <c r="NES4592" s="151"/>
      <c r="NET4592" s="151"/>
      <c r="NEU4592" s="151"/>
      <c r="NEV4592" s="151"/>
      <c r="NEW4592" s="151"/>
      <c r="NEX4592" s="151"/>
      <c r="NEY4592" s="151"/>
      <c r="NEZ4592" s="151"/>
      <c r="NFA4592" s="151"/>
      <c r="NFB4592" s="151"/>
      <c r="NFC4592" s="151"/>
      <c r="NFD4592" s="151"/>
      <c r="NFE4592" s="151"/>
      <c r="NFF4592" s="151"/>
      <c r="NFG4592" s="151"/>
      <c r="NFH4592" s="151"/>
      <c r="NFI4592" s="151"/>
      <c r="NFJ4592" s="151"/>
      <c r="NFK4592" s="151"/>
      <c r="NFL4592" s="151"/>
      <c r="NFM4592" s="151"/>
      <c r="NFN4592" s="151"/>
      <c r="NFO4592" s="151"/>
      <c r="NFP4592" s="151"/>
      <c r="NFQ4592" s="151"/>
      <c r="NFR4592" s="151"/>
      <c r="NFS4592" s="151"/>
      <c r="NFT4592" s="151"/>
      <c r="NFU4592" s="151"/>
      <c r="NFV4592" s="151"/>
      <c r="NFW4592" s="151"/>
      <c r="NFX4592" s="151"/>
      <c r="NFY4592" s="151"/>
      <c r="NFZ4592" s="151"/>
      <c r="NGA4592" s="151"/>
      <c r="NGB4592" s="151"/>
      <c r="NGC4592" s="151"/>
      <c r="NGD4592" s="151"/>
      <c r="NGE4592" s="151"/>
      <c r="NGF4592" s="151"/>
      <c r="NGG4592" s="151"/>
      <c r="NGH4592" s="151"/>
      <c r="NGI4592" s="151"/>
      <c r="NGJ4592" s="151"/>
      <c r="NGK4592" s="151"/>
      <c r="NGL4592" s="151"/>
      <c r="NGM4592" s="151"/>
      <c r="NGN4592" s="151"/>
      <c r="NGO4592" s="151"/>
      <c r="NGP4592" s="151"/>
      <c r="NGQ4592" s="151"/>
      <c r="NGR4592" s="151"/>
      <c r="NGS4592" s="151"/>
      <c r="NGT4592" s="151"/>
      <c r="NGU4592" s="151"/>
      <c r="NGV4592" s="151"/>
      <c r="NGW4592" s="151"/>
      <c r="NGX4592" s="151"/>
      <c r="NGY4592" s="151"/>
      <c r="NGZ4592" s="151"/>
      <c r="NHA4592" s="151"/>
      <c r="NHB4592" s="151"/>
      <c r="NHC4592" s="151"/>
      <c r="NHD4592" s="151"/>
      <c r="NHE4592" s="151"/>
      <c r="NHF4592" s="151"/>
      <c r="NHG4592" s="151"/>
      <c r="NHH4592" s="151"/>
      <c r="NHI4592" s="151"/>
      <c r="NHJ4592" s="151"/>
      <c r="NHK4592" s="151"/>
      <c r="NHL4592" s="151"/>
      <c r="NHM4592" s="151"/>
      <c r="NHN4592" s="151"/>
      <c r="NHO4592" s="151"/>
      <c r="NHP4592" s="151"/>
      <c r="NHQ4592" s="151"/>
      <c r="NHR4592" s="151"/>
      <c r="NHS4592" s="151"/>
      <c r="NHT4592" s="151"/>
      <c r="NHU4592" s="151"/>
      <c r="NHV4592" s="151"/>
      <c r="NHW4592" s="151"/>
      <c r="NHX4592" s="151"/>
      <c r="NHY4592" s="151"/>
      <c r="NHZ4592" s="151"/>
      <c r="NIA4592" s="151"/>
      <c r="NIB4592" s="151"/>
      <c r="NIC4592" s="151"/>
      <c r="NID4592" s="151"/>
      <c r="NIE4592" s="151"/>
      <c r="NIF4592" s="151"/>
      <c r="NIG4592" s="151"/>
      <c r="NIH4592" s="151"/>
      <c r="NII4592" s="151"/>
      <c r="NIJ4592" s="151"/>
      <c r="NIK4592" s="151"/>
      <c r="NIL4592" s="151"/>
      <c r="NIM4592" s="151"/>
      <c r="NIN4592" s="151"/>
      <c r="NIO4592" s="151"/>
      <c r="NIP4592" s="151"/>
      <c r="NIQ4592" s="151"/>
      <c r="NIR4592" s="151"/>
      <c r="NIS4592" s="151"/>
      <c r="NIT4592" s="151"/>
      <c r="NIU4592" s="151"/>
      <c r="NIV4592" s="151"/>
      <c r="NIW4592" s="151"/>
      <c r="NIX4592" s="151"/>
      <c r="NIY4592" s="151"/>
      <c r="NIZ4592" s="151"/>
      <c r="NJA4592" s="151"/>
      <c r="NJB4592" s="151"/>
      <c r="NJC4592" s="151"/>
      <c r="NJD4592" s="151"/>
      <c r="NJE4592" s="151"/>
      <c r="NJF4592" s="151"/>
      <c r="NJG4592" s="151"/>
      <c r="NJH4592" s="151"/>
      <c r="NJI4592" s="151"/>
      <c r="NJJ4592" s="151"/>
      <c r="NJK4592" s="151"/>
      <c r="NJL4592" s="151"/>
      <c r="NJM4592" s="151"/>
      <c r="NJN4592" s="151"/>
      <c r="NJO4592" s="151"/>
      <c r="NJP4592" s="151"/>
      <c r="NJQ4592" s="151"/>
      <c r="NJR4592" s="151"/>
      <c r="NJS4592" s="151"/>
      <c r="NJT4592" s="151"/>
      <c r="NJU4592" s="151"/>
      <c r="NJV4592" s="151"/>
      <c r="NJW4592" s="151"/>
      <c r="NJX4592" s="151"/>
      <c r="NJY4592" s="151"/>
      <c r="NJZ4592" s="151"/>
      <c r="NKA4592" s="151"/>
      <c r="NKB4592" s="151"/>
      <c r="NKC4592" s="151"/>
      <c r="NKD4592" s="151"/>
      <c r="NKE4592" s="151"/>
      <c r="NKF4592" s="151"/>
      <c r="NKG4592" s="151"/>
      <c r="NKH4592" s="151"/>
      <c r="NKI4592" s="151"/>
      <c r="NKJ4592" s="151"/>
      <c r="NKK4592" s="151"/>
      <c r="NKL4592" s="151"/>
      <c r="NKM4592" s="151"/>
      <c r="NKN4592" s="151"/>
      <c r="NKO4592" s="151"/>
      <c r="NKP4592" s="151"/>
      <c r="NKQ4592" s="151"/>
      <c r="NKR4592" s="151"/>
      <c r="NKS4592" s="151"/>
      <c r="NKT4592" s="151"/>
      <c r="NKU4592" s="151"/>
      <c r="NKV4592" s="151"/>
      <c r="NKW4592" s="151"/>
      <c r="NKX4592" s="151"/>
      <c r="NKY4592" s="151"/>
      <c r="NKZ4592" s="151"/>
      <c r="NLA4592" s="151"/>
      <c r="NLB4592" s="151"/>
      <c r="NLC4592" s="151"/>
      <c r="NLD4592" s="151"/>
      <c r="NLE4592" s="151"/>
      <c r="NLF4592" s="151"/>
      <c r="NLG4592" s="151"/>
      <c r="NLH4592" s="151"/>
      <c r="NLI4592" s="151"/>
      <c r="NLJ4592" s="151"/>
      <c r="NLK4592" s="151"/>
      <c r="NLL4592" s="151"/>
      <c r="NLM4592" s="151"/>
      <c r="NLN4592" s="151"/>
      <c r="NLO4592" s="151"/>
      <c r="NLP4592" s="151"/>
      <c r="NLQ4592" s="151"/>
      <c r="NLR4592" s="151"/>
      <c r="NLS4592" s="151"/>
      <c r="NLT4592" s="151"/>
      <c r="NLU4592" s="151"/>
      <c r="NLV4592" s="151"/>
      <c r="NLW4592" s="151"/>
      <c r="NLX4592" s="151"/>
      <c r="NLY4592" s="151"/>
      <c r="NLZ4592" s="151"/>
      <c r="NMA4592" s="151"/>
      <c r="NMB4592" s="151"/>
      <c r="NMC4592" s="151"/>
      <c r="NMD4592" s="151"/>
      <c r="NME4592" s="151"/>
      <c r="NMF4592" s="151"/>
      <c r="NMG4592" s="151"/>
      <c r="NMH4592" s="151"/>
      <c r="NMI4592" s="151"/>
      <c r="NMJ4592" s="151"/>
      <c r="NMK4592" s="151"/>
      <c r="NML4592" s="151"/>
      <c r="NMM4592" s="151"/>
      <c r="NMN4592" s="151"/>
      <c r="NMO4592" s="151"/>
      <c r="NMP4592" s="151"/>
      <c r="NMQ4592" s="151"/>
      <c r="NMR4592" s="151"/>
      <c r="NMS4592" s="151"/>
      <c r="NMT4592" s="151"/>
      <c r="NMU4592" s="151"/>
      <c r="NMV4592" s="151"/>
      <c r="NMW4592" s="151"/>
      <c r="NMX4592" s="151"/>
      <c r="NMY4592" s="151"/>
      <c r="NMZ4592" s="151"/>
      <c r="NNA4592" s="151"/>
      <c r="NNB4592" s="151"/>
      <c r="NNC4592" s="151"/>
      <c r="NND4592" s="151"/>
      <c r="NNE4592" s="151"/>
      <c r="NNF4592" s="151"/>
      <c r="NNG4592" s="151"/>
      <c r="NNH4592" s="151"/>
      <c r="NNI4592" s="151"/>
      <c r="NNJ4592" s="151"/>
      <c r="NNK4592" s="151"/>
      <c r="NNL4592" s="151"/>
      <c r="NNM4592" s="151"/>
      <c r="NNN4592" s="151"/>
      <c r="NNO4592" s="151"/>
      <c r="NNP4592" s="151"/>
      <c r="NNQ4592" s="151"/>
      <c r="NNR4592" s="151"/>
      <c r="NNS4592" s="151"/>
      <c r="NNT4592" s="151"/>
      <c r="NNU4592" s="151"/>
      <c r="NNV4592" s="151"/>
      <c r="NNW4592" s="151"/>
      <c r="NNX4592" s="151"/>
      <c r="NNY4592" s="151"/>
      <c r="NNZ4592" s="151"/>
      <c r="NOA4592" s="151"/>
      <c r="NOB4592" s="151"/>
      <c r="NOC4592" s="151"/>
      <c r="NOD4592" s="151"/>
      <c r="NOE4592" s="151"/>
      <c r="NOF4592" s="151"/>
      <c r="NOG4592" s="151"/>
      <c r="NOH4592" s="151"/>
      <c r="NOI4592" s="151"/>
      <c r="NOJ4592" s="151"/>
      <c r="NOK4592" s="151"/>
      <c r="NOL4592" s="151"/>
      <c r="NOM4592" s="151"/>
      <c r="NON4592" s="151"/>
      <c r="NOO4592" s="151"/>
      <c r="NOP4592" s="151"/>
      <c r="NOQ4592" s="151"/>
      <c r="NOR4592" s="151"/>
      <c r="NOS4592" s="151"/>
      <c r="NOT4592" s="151"/>
      <c r="NOU4592" s="151"/>
      <c r="NOV4592" s="151"/>
      <c r="NOW4592" s="151"/>
      <c r="NOX4592" s="151"/>
      <c r="NOY4592" s="151"/>
      <c r="NOZ4592" s="151"/>
      <c r="NPA4592" s="151"/>
      <c r="NPB4592" s="151"/>
      <c r="NPC4592" s="151"/>
      <c r="NPD4592" s="151"/>
      <c r="NPE4592" s="151"/>
      <c r="NPF4592" s="151"/>
      <c r="NPG4592" s="151"/>
      <c r="NPH4592" s="151"/>
      <c r="NPI4592" s="151"/>
      <c r="NPJ4592" s="151"/>
      <c r="NPK4592" s="151"/>
      <c r="NPL4592" s="151"/>
      <c r="NPM4592" s="151"/>
      <c r="NPN4592" s="151"/>
      <c r="NPO4592" s="151"/>
      <c r="NPP4592" s="151"/>
      <c r="NPQ4592" s="151"/>
      <c r="NPR4592" s="151"/>
      <c r="NPS4592" s="151"/>
      <c r="NPT4592" s="151"/>
      <c r="NPU4592" s="151"/>
      <c r="NPV4592" s="151"/>
      <c r="NPW4592" s="151"/>
      <c r="NPX4592" s="151"/>
      <c r="NPY4592" s="151"/>
      <c r="NPZ4592" s="151"/>
      <c r="NQA4592" s="151"/>
      <c r="NQB4592" s="151"/>
      <c r="NQC4592" s="151"/>
      <c r="NQD4592" s="151"/>
      <c r="NQE4592" s="151"/>
      <c r="NQF4592" s="151"/>
      <c r="NQG4592" s="151"/>
      <c r="NQH4592" s="151"/>
      <c r="NQI4592" s="151"/>
      <c r="NQJ4592" s="151"/>
      <c r="NQK4592" s="151"/>
      <c r="NQL4592" s="151"/>
      <c r="NQM4592" s="151"/>
      <c r="NQN4592" s="151"/>
      <c r="NQO4592" s="151"/>
      <c r="NQP4592" s="151"/>
      <c r="NQQ4592" s="151"/>
      <c r="NQR4592" s="151"/>
      <c r="NQS4592" s="151"/>
      <c r="NQT4592" s="151"/>
      <c r="NQU4592" s="151"/>
      <c r="NQV4592" s="151"/>
      <c r="NQW4592" s="151"/>
      <c r="NQX4592" s="151"/>
      <c r="NQY4592" s="151"/>
      <c r="NQZ4592" s="151"/>
      <c r="NRA4592" s="151"/>
      <c r="NRB4592" s="151"/>
      <c r="NRC4592" s="151"/>
      <c r="NRD4592" s="151"/>
      <c r="NRE4592" s="151"/>
      <c r="NRF4592" s="151"/>
      <c r="NRG4592" s="151"/>
      <c r="NRH4592" s="151"/>
      <c r="NRI4592" s="151"/>
      <c r="NRJ4592" s="151"/>
      <c r="NRK4592" s="151"/>
      <c r="NRL4592" s="151"/>
      <c r="NRM4592" s="151"/>
      <c r="NRN4592" s="151"/>
      <c r="NRO4592" s="151"/>
      <c r="NRP4592" s="151"/>
      <c r="NRQ4592" s="151"/>
      <c r="NRR4592" s="151"/>
      <c r="NRS4592" s="151"/>
      <c r="NRT4592" s="151"/>
      <c r="NRU4592" s="151"/>
      <c r="NRV4592" s="151"/>
      <c r="NRW4592" s="151"/>
      <c r="NRX4592" s="151"/>
      <c r="NRY4592" s="151"/>
      <c r="NRZ4592" s="151"/>
      <c r="NSA4592" s="151"/>
      <c r="NSB4592" s="151"/>
      <c r="NSC4592" s="151"/>
      <c r="NSD4592" s="151"/>
      <c r="NSE4592" s="151"/>
      <c r="NSF4592" s="151"/>
      <c r="NSG4592" s="151"/>
      <c r="NSH4592" s="151"/>
      <c r="NSI4592" s="151"/>
      <c r="NSJ4592" s="151"/>
      <c r="NSK4592" s="151"/>
      <c r="NSL4592" s="151"/>
      <c r="NSM4592" s="151"/>
      <c r="NSN4592" s="151"/>
      <c r="NSO4592" s="151"/>
      <c r="NSP4592" s="151"/>
      <c r="NSQ4592" s="151"/>
      <c r="NSR4592" s="151"/>
      <c r="NSS4592" s="151"/>
      <c r="NST4592" s="151"/>
      <c r="NSU4592" s="151"/>
      <c r="NSV4592" s="151"/>
      <c r="NSW4592" s="151"/>
      <c r="NSX4592" s="151"/>
      <c r="NSY4592" s="151"/>
      <c r="NSZ4592" s="151"/>
      <c r="NTA4592" s="151"/>
      <c r="NTB4592" s="151"/>
      <c r="NTC4592" s="151"/>
      <c r="NTD4592" s="151"/>
      <c r="NTE4592" s="151"/>
      <c r="NTF4592" s="151"/>
      <c r="NTG4592" s="151"/>
      <c r="NTH4592" s="151"/>
      <c r="NTI4592" s="151"/>
      <c r="NTJ4592" s="151"/>
      <c r="NTK4592" s="151"/>
      <c r="NTL4592" s="151"/>
      <c r="NTM4592" s="151"/>
      <c r="NTN4592" s="151"/>
      <c r="NTO4592" s="151"/>
      <c r="NTP4592" s="151"/>
      <c r="NTQ4592" s="151"/>
      <c r="NTR4592" s="151"/>
      <c r="NTS4592" s="151"/>
      <c r="NTT4592" s="151"/>
      <c r="NTU4592" s="151"/>
      <c r="NTV4592" s="151"/>
      <c r="NTW4592" s="151"/>
      <c r="NTX4592" s="151"/>
      <c r="NTY4592" s="151"/>
      <c r="NTZ4592" s="151"/>
      <c r="NUA4592" s="151"/>
      <c r="NUB4592" s="151"/>
      <c r="NUC4592" s="151"/>
      <c r="NUD4592" s="151"/>
      <c r="NUE4592" s="151"/>
      <c r="NUF4592" s="151"/>
      <c r="NUG4592" s="151"/>
      <c r="NUH4592" s="151"/>
      <c r="NUI4592" s="151"/>
      <c r="NUJ4592" s="151"/>
      <c r="NUK4592" s="151"/>
      <c r="NUL4592" s="151"/>
      <c r="NUM4592" s="151"/>
      <c r="NUN4592" s="151"/>
      <c r="NUO4592" s="151"/>
      <c r="NUP4592" s="151"/>
      <c r="NUQ4592" s="151"/>
      <c r="NUR4592" s="151"/>
      <c r="NUS4592" s="151"/>
      <c r="NUT4592" s="151"/>
      <c r="NUU4592" s="151"/>
      <c r="NUV4592" s="151"/>
      <c r="NUW4592" s="151"/>
      <c r="NUX4592" s="151"/>
      <c r="NUY4592" s="151"/>
      <c r="NUZ4592" s="151"/>
      <c r="NVA4592" s="151"/>
      <c r="NVB4592" s="151"/>
      <c r="NVC4592" s="151"/>
      <c r="NVD4592" s="151"/>
      <c r="NVE4592" s="151"/>
      <c r="NVF4592" s="151"/>
      <c r="NVG4592" s="151"/>
      <c r="NVH4592" s="151"/>
      <c r="NVI4592" s="151"/>
      <c r="NVJ4592" s="151"/>
      <c r="NVK4592" s="151"/>
      <c r="NVL4592" s="151"/>
      <c r="NVM4592" s="151"/>
      <c r="NVN4592" s="151"/>
      <c r="NVO4592" s="151"/>
      <c r="NVP4592" s="151"/>
      <c r="NVQ4592" s="151"/>
      <c r="NVR4592" s="151"/>
      <c r="NVS4592" s="151"/>
      <c r="NVT4592" s="151"/>
      <c r="NVU4592" s="151"/>
      <c r="NVV4592" s="151"/>
      <c r="NVW4592" s="151"/>
      <c r="NVX4592" s="151"/>
      <c r="NVY4592" s="151"/>
      <c r="NVZ4592" s="151"/>
      <c r="NWA4592" s="151"/>
      <c r="NWB4592" s="151"/>
      <c r="NWC4592" s="151"/>
      <c r="NWD4592" s="151"/>
      <c r="NWE4592" s="151"/>
      <c r="NWF4592" s="151"/>
      <c r="NWG4592" s="151"/>
      <c r="NWH4592" s="151"/>
      <c r="NWI4592" s="151"/>
      <c r="NWJ4592" s="151"/>
      <c r="NWK4592" s="151"/>
      <c r="NWL4592" s="151"/>
      <c r="NWM4592" s="151"/>
      <c r="NWN4592" s="151"/>
      <c r="NWO4592" s="151"/>
      <c r="NWP4592" s="151"/>
      <c r="NWQ4592" s="151"/>
      <c r="NWR4592" s="151"/>
      <c r="NWS4592" s="151"/>
      <c r="NWT4592" s="151"/>
      <c r="NWU4592" s="151"/>
      <c r="NWV4592" s="151"/>
      <c r="NWW4592" s="151"/>
      <c r="NWX4592" s="151"/>
      <c r="NWY4592" s="151"/>
      <c r="NWZ4592" s="151"/>
      <c r="NXA4592" s="151"/>
      <c r="NXB4592" s="151"/>
      <c r="NXC4592" s="151"/>
      <c r="NXD4592" s="151"/>
      <c r="NXE4592" s="151"/>
      <c r="NXF4592" s="151"/>
      <c r="NXG4592" s="151"/>
      <c r="NXH4592" s="151"/>
      <c r="NXI4592" s="151"/>
      <c r="NXJ4592" s="151"/>
      <c r="NXK4592" s="151"/>
      <c r="NXL4592" s="151"/>
      <c r="NXM4592" s="151"/>
      <c r="NXN4592" s="151"/>
      <c r="NXO4592" s="151"/>
      <c r="NXP4592" s="151"/>
      <c r="NXQ4592" s="151"/>
      <c r="NXR4592" s="151"/>
      <c r="NXS4592" s="151"/>
      <c r="NXT4592" s="151"/>
      <c r="NXU4592" s="151"/>
      <c r="NXV4592" s="151"/>
      <c r="NXW4592" s="151"/>
      <c r="NXX4592" s="151"/>
      <c r="NXY4592" s="151"/>
      <c r="NXZ4592" s="151"/>
      <c r="NYA4592" s="151"/>
      <c r="NYB4592" s="151"/>
      <c r="NYC4592" s="151"/>
      <c r="NYD4592" s="151"/>
      <c r="NYE4592" s="151"/>
      <c r="NYF4592" s="151"/>
      <c r="NYG4592" s="151"/>
      <c r="NYH4592" s="151"/>
      <c r="NYI4592" s="151"/>
      <c r="NYJ4592" s="151"/>
      <c r="NYK4592" s="151"/>
      <c r="NYL4592" s="151"/>
      <c r="NYM4592" s="151"/>
      <c r="NYN4592" s="151"/>
      <c r="NYO4592" s="151"/>
      <c r="NYP4592" s="151"/>
      <c r="NYQ4592" s="151"/>
      <c r="NYR4592" s="151"/>
      <c r="NYS4592" s="151"/>
      <c r="NYT4592" s="151"/>
      <c r="NYU4592" s="151"/>
      <c r="NYV4592" s="151"/>
      <c r="NYW4592" s="151"/>
      <c r="NYX4592" s="151"/>
      <c r="NYY4592" s="151"/>
      <c r="NYZ4592" s="151"/>
      <c r="NZA4592" s="151"/>
      <c r="NZB4592" s="151"/>
      <c r="NZC4592" s="151"/>
      <c r="NZD4592" s="151"/>
      <c r="NZE4592" s="151"/>
      <c r="NZF4592" s="151"/>
      <c r="NZG4592" s="151"/>
      <c r="NZH4592" s="151"/>
      <c r="NZI4592" s="151"/>
      <c r="NZJ4592" s="151"/>
      <c r="NZK4592" s="151"/>
      <c r="NZL4592" s="151"/>
      <c r="NZM4592" s="151"/>
      <c r="NZN4592" s="151"/>
      <c r="NZO4592" s="151"/>
      <c r="NZP4592" s="151"/>
      <c r="NZQ4592" s="151"/>
      <c r="NZR4592" s="151"/>
      <c r="NZS4592" s="151"/>
      <c r="NZT4592" s="151"/>
      <c r="NZU4592" s="151"/>
      <c r="NZV4592" s="151"/>
      <c r="NZW4592" s="151"/>
      <c r="NZX4592" s="151"/>
      <c r="NZY4592" s="151"/>
      <c r="NZZ4592" s="151"/>
      <c r="OAA4592" s="151"/>
      <c r="OAB4592" s="151"/>
      <c r="OAC4592" s="151"/>
      <c r="OAD4592" s="151"/>
      <c r="OAE4592" s="151"/>
      <c r="OAF4592" s="151"/>
      <c r="OAG4592" s="151"/>
      <c r="OAH4592" s="151"/>
      <c r="OAI4592" s="151"/>
      <c r="OAJ4592" s="151"/>
      <c r="OAK4592" s="151"/>
      <c r="OAL4592" s="151"/>
      <c r="OAM4592" s="151"/>
      <c r="OAN4592" s="151"/>
      <c r="OAO4592" s="151"/>
      <c r="OAP4592" s="151"/>
      <c r="OAQ4592" s="151"/>
      <c r="OAR4592" s="151"/>
      <c r="OAS4592" s="151"/>
      <c r="OAT4592" s="151"/>
      <c r="OAU4592" s="151"/>
      <c r="OAV4592" s="151"/>
      <c r="OAW4592" s="151"/>
      <c r="OAX4592" s="151"/>
      <c r="OAY4592" s="151"/>
      <c r="OAZ4592" s="151"/>
      <c r="OBA4592" s="151"/>
      <c r="OBB4592" s="151"/>
      <c r="OBC4592" s="151"/>
      <c r="OBD4592" s="151"/>
      <c r="OBE4592" s="151"/>
      <c r="OBF4592" s="151"/>
      <c r="OBG4592" s="151"/>
      <c r="OBH4592" s="151"/>
      <c r="OBI4592" s="151"/>
      <c r="OBJ4592" s="151"/>
      <c r="OBK4592" s="151"/>
      <c r="OBL4592" s="151"/>
      <c r="OBM4592" s="151"/>
      <c r="OBN4592" s="151"/>
      <c r="OBO4592" s="151"/>
      <c r="OBP4592" s="151"/>
      <c r="OBQ4592" s="151"/>
      <c r="OBR4592" s="151"/>
      <c r="OBS4592" s="151"/>
      <c r="OBT4592" s="151"/>
      <c r="OBU4592" s="151"/>
      <c r="OBV4592" s="151"/>
      <c r="OBW4592" s="151"/>
      <c r="OBX4592" s="151"/>
      <c r="OBY4592" s="151"/>
      <c r="OBZ4592" s="151"/>
      <c r="OCA4592" s="151"/>
      <c r="OCB4592" s="151"/>
      <c r="OCC4592" s="151"/>
      <c r="OCD4592" s="151"/>
      <c r="OCE4592" s="151"/>
      <c r="OCF4592" s="151"/>
      <c r="OCG4592" s="151"/>
      <c r="OCH4592" s="151"/>
      <c r="OCI4592" s="151"/>
      <c r="OCJ4592" s="151"/>
      <c r="OCK4592" s="151"/>
      <c r="OCL4592" s="151"/>
      <c r="OCM4592" s="151"/>
      <c r="OCN4592" s="151"/>
      <c r="OCO4592" s="151"/>
      <c r="OCP4592" s="151"/>
      <c r="OCQ4592" s="151"/>
      <c r="OCR4592" s="151"/>
      <c r="OCS4592" s="151"/>
      <c r="OCT4592" s="151"/>
      <c r="OCU4592" s="151"/>
      <c r="OCV4592" s="151"/>
      <c r="OCW4592" s="151"/>
      <c r="OCX4592" s="151"/>
      <c r="OCY4592" s="151"/>
      <c r="OCZ4592" s="151"/>
      <c r="ODA4592" s="151"/>
      <c r="ODB4592" s="151"/>
      <c r="ODC4592" s="151"/>
      <c r="ODD4592" s="151"/>
      <c r="ODE4592" s="151"/>
      <c r="ODF4592" s="151"/>
      <c r="ODG4592" s="151"/>
      <c r="ODH4592" s="151"/>
      <c r="ODI4592" s="151"/>
      <c r="ODJ4592" s="151"/>
      <c r="ODK4592" s="151"/>
      <c r="ODL4592" s="151"/>
      <c r="ODM4592" s="151"/>
      <c r="ODN4592" s="151"/>
      <c r="ODO4592" s="151"/>
      <c r="ODP4592" s="151"/>
      <c r="ODQ4592" s="151"/>
      <c r="ODR4592" s="151"/>
      <c r="ODS4592" s="151"/>
      <c r="ODT4592" s="151"/>
      <c r="ODU4592" s="151"/>
      <c r="ODV4592" s="151"/>
      <c r="ODW4592" s="151"/>
      <c r="ODX4592" s="151"/>
      <c r="ODY4592" s="151"/>
      <c r="ODZ4592" s="151"/>
      <c r="OEA4592" s="151"/>
      <c r="OEB4592" s="151"/>
      <c r="OEC4592" s="151"/>
      <c r="OED4592" s="151"/>
      <c r="OEE4592" s="151"/>
      <c r="OEF4592" s="151"/>
      <c r="OEG4592" s="151"/>
      <c r="OEH4592" s="151"/>
      <c r="OEI4592" s="151"/>
      <c r="OEJ4592" s="151"/>
      <c r="OEK4592" s="151"/>
      <c r="OEL4592" s="151"/>
      <c r="OEM4592" s="151"/>
      <c r="OEN4592" s="151"/>
      <c r="OEO4592" s="151"/>
      <c r="OEP4592" s="151"/>
      <c r="OEQ4592" s="151"/>
      <c r="OER4592" s="151"/>
      <c r="OES4592" s="151"/>
      <c r="OET4592" s="151"/>
      <c r="OEU4592" s="151"/>
      <c r="OEV4592" s="151"/>
      <c r="OEW4592" s="151"/>
      <c r="OEX4592" s="151"/>
      <c r="OEY4592" s="151"/>
      <c r="OEZ4592" s="151"/>
      <c r="OFA4592" s="151"/>
      <c r="OFB4592" s="151"/>
      <c r="OFC4592" s="151"/>
      <c r="OFD4592" s="151"/>
      <c r="OFE4592" s="151"/>
      <c r="OFF4592" s="151"/>
      <c r="OFG4592" s="151"/>
      <c r="OFH4592" s="151"/>
      <c r="OFI4592" s="151"/>
      <c r="OFJ4592" s="151"/>
      <c r="OFK4592" s="151"/>
      <c r="OFL4592" s="151"/>
      <c r="OFM4592" s="151"/>
      <c r="OFN4592" s="151"/>
      <c r="OFO4592" s="151"/>
      <c r="OFP4592" s="151"/>
      <c r="OFQ4592" s="151"/>
      <c r="OFR4592" s="151"/>
      <c r="OFS4592" s="151"/>
      <c r="OFT4592" s="151"/>
      <c r="OFU4592" s="151"/>
      <c r="OFV4592" s="151"/>
      <c r="OFW4592" s="151"/>
      <c r="OFX4592" s="151"/>
      <c r="OFY4592" s="151"/>
      <c r="OFZ4592" s="151"/>
      <c r="OGA4592" s="151"/>
      <c r="OGB4592" s="151"/>
      <c r="OGC4592" s="151"/>
      <c r="OGD4592" s="151"/>
      <c r="OGE4592" s="151"/>
      <c r="OGF4592" s="151"/>
      <c r="OGG4592" s="151"/>
      <c r="OGH4592" s="151"/>
      <c r="OGI4592" s="151"/>
      <c r="OGJ4592" s="151"/>
      <c r="OGK4592" s="151"/>
      <c r="OGL4592" s="151"/>
      <c r="OGM4592" s="151"/>
      <c r="OGN4592" s="151"/>
      <c r="OGO4592" s="151"/>
      <c r="OGP4592" s="151"/>
      <c r="OGQ4592" s="151"/>
      <c r="OGR4592" s="151"/>
      <c r="OGS4592" s="151"/>
      <c r="OGT4592" s="151"/>
      <c r="OGU4592" s="151"/>
      <c r="OGV4592" s="151"/>
      <c r="OGW4592" s="151"/>
      <c r="OGX4592" s="151"/>
      <c r="OGY4592" s="151"/>
      <c r="OGZ4592" s="151"/>
      <c r="OHA4592" s="151"/>
      <c r="OHB4592" s="151"/>
      <c r="OHC4592" s="151"/>
      <c r="OHD4592" s="151"/>
      <c r="OHE4592" s="151"/>
      <c r="OHF4592" s="151"/>
      <c r="OHG4592" s="151"/>
      <c r="OHH4592" s="151"/>
      <c r="OHI4592" s="151"/>
      <c r="OHJ4592" s="151"/>
      <c r="OHK4592" s="151"/>
      <c r="OHL4592" s="151"/>
      <c r="OHM4592" s="151"/>
      <c r="OHN4592" s="151"/>
      <c r="OHO4592" s="151"/>
      <c r="OHP4592" s="151"/>
      <c r="OHQ4592" s="151"/>
      <c r="OHR4592" s="151"/>
      <c r="OHS4592" s="151"/>
      <c r="OHT4592" s="151"/>
      <c r="OHU4592" s="151"/>
      <c r="OHV4592" s="151"/>
      <c r="OHW4592" s="151"/>
      <c r="OHX4592" s="151"/>
      <c r="OHY4592" s="151"/>
      <c r="OHZ4592" s="151"/>
      <c r="OIA4592" s="151"/>
      <c r="OIB4592" s="151"/>
      <c r="OIC4592" s="151"/>
      <c r="OID4592" s="151"/>
      <c r="OIE4592" s="151"/>
      <c r="OIF4592" s="151"/>
      <c r="OIG4592" s="151"/>
      <c r="OIH4592" s="151"/>
      <c r="OII4592" s="151"/>
      <c r="OIJ4592" s="151"/>
      <c r="OIK4592" s="151"/>
      <c r="OIL4592" s="151"/>
      <c r="OIM4592" s="151"/>
      <c r="OIN4592" s="151"/>
      <c r="OIO4592" s="151"/>
      <c r="OIP4592" s="151"/>
      <c r="OIQ4592" s="151"/>
      <c r="OIR4592" s="151"/>
      <c r="OIS4592" s="151"/>
      <c r="OIT4592" s="151"/>
      <c r="OIU4592" s="151"/>
      <c r="OIV4592" s="151"/>
      <c r="OIW4592" s="151"/>
      <c r="OIX4592" s="151"/>
      <c r="OIY4592" s="151"/>
      <c r="OIZ4592" s="151"/>
      <c r="OJA4592" s="151"/>
      <c r="OJB4592" s="151"/>
      <c r="OJC4592" s="151"/>
      <c r="OJD4592" s="151"/>
      <c r="OJE4592" s="151"/>
      <c r="OJF4592" s="151"/>
      <c r="OJG4592" s="151"/>
      <c r="OJH4592" s="151"/>
      <c r="OJI4592" s="151"/>
      <c r="OJJ4592" s="151"/>
      <c r="OJK4592" s="151"/>
      <c r="OJL4592" s="151"/>
      <c r="OJM4592" s="151"/>
      <c r="OJN4592" s="151"/>
      <c r="OJO4592" s="151"/>
      <c r="OJP4592" s="151"/>
      <c r="OJQ4592" s="151"/>
      <c r="OJR4592" s="151"/>
      <c r="OJS4592" s="151"/>
      <c r="OJT4592" s="151"/>
      <c r="OJU4592" s="151"/>
      <c r="OJV4592" s="151"/>
      <c r="OJW4592" s="151"/>
      <c r="OJX4592" s="151"/>
      <c r="OJY4592" s="151"/>
      <c r="OJZ4592" s="151"/>
      <c r="OKA4592" s="151"/>
      <c r="OKB4592" s="151"/>
      <c r="OKC4592" s="151"/>
      <c r="OKD4592" s="151"/>
      <c r="OKE4592" s="151"/>
      <c r="OKF4592" s="151"/>
      <c r="OKG4592" s="151"/>
      <c r="OKH4592" s="151"/>
      <c r="OKI4592" s="151"/>
      <c r="OKJ4592" s="151"/>
      <c r="OKK4592" s="151"/>
      <c r="OKL4592" s="151"/>
      <c r="OKM4592" s="151"/>
      <c r="OKN4592" s="151"/>
      <c r="OKO4592" s="151"/>
      <c r="OKP4592" s="151"/>
      <c r="OKQ4592" s="151"/>
      <c r="OKR4592" s="151"/>
      <c r="OKS4592" s="151"/>
      <c r="OKT4592" s="151"/>
      <c r="OKU4592" s="151"/>
      <c r="OKV4592" s="151"/>
      <c r="OKW4592" s="151"/>
      <c r="OKX4592" s="151"/>
      <c r="OKY4592" s="151"/>
      <c r="OKZ4592" s="151"/>
      <c r="OLA4592" s="151"/>
      <c r="OLB4592" s="151"/>
      <c r="OLC4592" s="151"/>
      <c r="OLD4592" s="151"/>
      <c r="OLE4592" s="151"/>
      <c r="OLF4592" s="151"/>
      <c r="OLG4592" s="151"/>
      <c r="OLH4592" s="151"/>
      <c r="OLI4592" s="151"/>
      <c r="OLJ4592" s="151"/>
      <c r="OLK4592" s="151"/>
      <c r="OLL4592" s="151"/>
      <c r="OLM4592" s="151"/>
      <c r="OLN4592" s="151"/>
      <c r="OLO4592" s="151"/>
      <c r="OLP4592" s="151"/>
      <c r="OLQ4592" s="151"/>
      <c r="OLR4592" s="151"/>
      <c r="OLS4592" s="151"/>
      <c r="OLT4592" s="151"/>
      <c r="OLU4592" s="151"/>
      <c r="OLV4592" s="151"/>
      <c r="OLW4592" s="151"/>
      <c r="OLX4592" s="151"/>
      <c r="OLY4592" s="151"/>
      <c r="OLZ4592" s="151"/>
      <c r="OMA4592" s="151"/>
      <c r="OMB4592" s="151"/>
      <c r="OMC4592" s="151"/>
      <c r="OMD4592" s="151"/>
      <c r="OME4592" s="151"/>
      <c r="OMF4592" s="151"/>
      <c r="OMG4592" s="151"/>
      <c r="OMH4592" s="151"/>
      <c r="OMI4592" s="151"/>
      <c r="OMJ4592" s="151"/>
      <c r="OMK4592" s="151"/>
      <c r="OML4592" s="151"/>
      <c r="OMM4592" s="151"/>
      <c r="OMN4592" s="151"/>
      <c r="OMO4592" s="151"/>
      <c r="OMP4592" s="151"/>
      <c r="OMQ4592" s="151"/>
      <c r="OMR4592" s="151"/>
      <c r="OMS4592" s="151"/>
      <c r="OMT4592" s="151"/>
      <c r="OMU4592" s="151"/>
      <c r="OMV4592" s="151"/>
      <c r="OMW4592" s="151"/>
      <c r="OMX4592" s="151"/>
      <c r="OMY4592" s="151"/>
      <c r="OMZ4592" s="151"/>
      <c r="ONA4592" s="151"/>
      <c r="ONB4592" s="151"/>
      <c r="ONC4592" s="151"/>
      <c r="OND4592" s="151"/>
      <c r="ONE4592" s="151"/>
      <c r="ONF4592" s="151"/>
      <c r="ONG4592" s="151"/>
      <c r="ONH4592" s="151"/>
      <c r="ONI4592" s="151"/>
      <c r="ONJ4592" s="151"/>
      <c r="ONK4592" s="151"/>
      <c r="ONL4592" s="151"/>
      <c r="ONM4592" s="151"/>
      <c r="ONN4592" s="151"/>
      <c r="ONO4592" s="151"/>
      <c r="ONP4592" s="151"/>
      <c r="ONQ4592" s="151"/>
      <c r="ONR4592" s="151"/>
      <c r="ONS4592" s="151"/>
      <c r="ONT4592" s="151"/>
      <c r="ONU4592" s="151"/>
      <c r="ONV4592" s="151"/>
      <c r="ONW4592" s="151"/>
      <c r="ONX4592" s="151"/>
      <c r="ONY4592" s="151"/>
      <c r="ONZ4592" s="151"/>
      <c r="OOA4592" s="151"/>
      <c r="OOB4592" s="151"/>
      <c r="OOC4592" s="151"/>
      <c r="OOD4592" s="151"/>
      <c r="OOE4592" s="151"/>
      <c r="OOF4592" s="151"/>
      <c r="OOG4592" s="151"/>
      <c r="OOH4592" s="151"/>
      <c r="OOI4592" s="151"/>
      <c r="OOJ4592" s="151"/>
      <c r="OOK4592" s="151"/>
      <c r="OOL4592" s="151"/>
      <c r="OOM4592" s="151"/>
      <c r="OON4592" s="151"/>
      <c r="OOO4592" s="151"/>
      <c r="OOP4592" s="151"/>
      <c r="OOQ4592" s="151"/>
      <c r="OOR4592" s="151"/>
      <c r="OOS4592" s="151"/>
      <c r="OOT4592" s="151"/>
      <c r="OOU4592" s="151"/>
      <c r="OOV4592" s="151"/>
      <c r="OOW4592" s="151"/>
      <c r="OOX4592" s="151"/>
      <c r="OOY4592" s="151"/>
      <c r="OOZ4592" s="151"/>
      <c r="OPA4592" s="151"/>
      <c r="OPB4592" s="151"/>
      <c r="OPC4592" s="151"/>
      <c r="OPD4592" s="151"/>
      <c r="OPE4592" s="151"/>
      <c r="OPF4592" s="151"/>
      <c r="OPG4592" s="151"/>
      <c r="OPH4592" s="151"/>
      <c r="OPI4592" s="151"/>
      <c r="OPJ4592" s="151"/>
      <c r="OPK4592" s="151"/>
      <c r="OPL4592" s="151"/>
      <c r="OPM4592" s="151"/>
      <c r="OPN4592" s="151"/>
      <c r="OPO4592" s="151"/>
      <c r="OPP4592" s="151"/>
      <c r="OPQ4592" s="151"/>
      <c r="OPR4592" s="151"/>
      <c r="OPS4592" s="151"/>
      <c r="OPT4592" s="151"/>
      <c r="OPU4592" s="151"/>
      <c r="OPV4592" s="151"/>
      <c r="OPW4592" s="151"/>
      <c r="OPX4592" s="151"/>
      <c r="OPY4592" s="151"/>
      <c r="OPZ4592" s="151"/>
      <c r="OQA4592" s="151"/>
      <c r="OQB4592" s="151"/>
      <c r="OQC4592" s="151"/>
      <c r="OQD4592" s="151"/>
      <c r="OQE4592" s="151"/>
      <c r="OQF4592" s="151"/>
      <c r="OQG4592" s="151"/>
      <c r="OQH4592" s="151"/>
      <c r="OQI4592" s="151"/>
      <c r="OQJ4592" s="151"/>
      <c r="OQK4592" s="151"/>
      <c r="OQL4592" s="151"/>
      <c r="OQM4592" s="151"/>
      <c r="OQN4592" s="151"/>
      <c r="OQO4592" s="151"/>
      <c r="OQP4592" s="151"/>
      <c r="OQQ4592" s="151"/>
      <c r="OQR4592" s="151"/>
      <c r="OQS4592" s="151"/>
      <c r="OQT4592" s="151"/>
      <c r="OQU4592" s="151"/>
      <c r="OQV4592" s="151"/>
      <c r="OQW4592" s="151"/>
      <c r="OQX4592" s="151"/>
      <c r="OQY4592" s="151"/>
      <c r="OQZ4592" s="151"/>
      <c r="ORA4592" s="151"/>
      <c r="ORB4592" s="151"/>
      <c r="ORC4592" s="151"/>
      <c r="ORD4592" s="151"/>
      <c r="ORE4592" s="151"/>
      <c r="ORF4592" s="151"/>
      <c r="ORG4592" s="151"/>
      <c r="ORH4592" s="151"/>
      <c r="ORI4592" s="151"/>
      <c r="ORJ4592" s="151"/>
      <c r="ORK4592" s="151"/>
      <c r="ORL4592" s="151"/>
      <c r="ORM4592" s="151"/>
      <c r="ORN4592" s="151"/>
      <c r="ORO4592" s="151"/>
      <c r="ORP4592" s="151"/>
      <c r="ORQ4592" s="151"/>
      <c r="ORR4592" s="151"/>
      <c r="ORS4592" s="151"/>
      <c r="ORT4592" s="151"/>
      <c r="ORU4592" s="151"/>
      <c r="ORV4592" s="151"/>
      <c r="ORW4592" s="151"/>
      <c r="ORX4592" s="151"/>
      <c r="ORY4592" s="151"/>
      <c r="ORZ4592" s="151"/>
      <c r="OSA4592" s="151"/>
      <c r="OSB4592" s="151"/>
      <c r="OSC4592" s="151"/>
      <c r="OSD4592" s="151"/>
      <c r="OSE4592" s="151"/>
      <c r="OSF4592" s="151"/>
      <c r="OSG4592" s="151"/>
      <c r="OSH4592" s="151"/>
      <c r="OSI4592" s="151"/>
      <c r="OSJ4592" s="151"/>
      <c r="OSK4592" s="151"/>
      <c r="OSL4592" s="151"/>
      <c r="OSM4592" s="151"/>
      <c r="OSN4592" s="151"/>
      <c r="OSO4592" s="151"/>
      <c r="OSP4592" s="151"/>
      <c r="OSQ4592" s="151"/>
      <c r="OSR4592" s="151"/>
      <c r="OSS4592" s="151"/>
      <c r="OST4592" s="151"/>
      <c r="OSU4592" s="151"/>
      <c r="OSV4592" s="151"/>
      <c r="OSW4592" s="151"/>
      <c r="OSX4592" s="151"/>
      <c r="OSY4592" s="151"/>
      <c r="OSZ4592" s="151"/>
      <c r="OTA4592" s="151"/>
      <c r="OTB4592" s="151"/>
      <c r="OTC4592" s="151"/>
      <c r="OTD4592" s="151"/>
      <c r="OTE4592" s="151"/>
      <c r="OTF4592" s="151"/>
      <c r="OTG4592" s="151"/>
      <c r="OTH4592" s="151"/>
      <c r="OTI4592" s="151"/>
      <c r="OTJ4592" s="151"/>
      <c r="OTK4592" s="151"/>
      <c r="OTL4592" s="151"/>
      <c r="OTM4592" s="151"/>
      <c r="OTN4592" s="151"/>
      <c r="OTO4592" s="151"/>
      <c r="OTP4592" s="151"/>
      <c r="OTQ4592" s="151"/>
      <c r="OTR4592" s="151"/>
      <c r="OTS4592" s="151"/>
      <c r="OTT4592" s="151"/>
      <c r="OTU4592" s="151"/>
      <c r="OTV4592" s="151"/>
      <c r="OTW4592" s="151"/>
      <c r="OTX4592" s="151"/>
      <c r="OTY4592" s="151"/>
      <c r="OTZ4592" s="151"/>
      <c r="OUA4592" s="151"/>
      <c r="OUB4592" s="151"/>
      <c r="OUC4592" s="151"/>
      <c r="OUD4592" s="151"/>
      <c r="OUE4592" s="151"/>
      <c r="OUF4592" s="151"/>
      <c r="OUG4592" s="151"/>
      <c r="OUH4592" s="151"/>
      <c r="OUI4592" s="151"/>
      <c r="OUJ4592" s="151"/>
      <c r="OUK4592" s="151"/>
      <c r="OUL4592" s="151"/>
      <c r="OUM4592" s="151"/>
      <c r="OUN4592" s="151"/>
      <c r="OUO4592" s="151"/>
      <c r="OUP4592" s="151"/>
      <c r="OUQ4592" s="151"/>
      <c r="OUR4592" s="151"/>
      <c r="OUS4592" s="151"/>
      <c r="OUT4592" s="151"/>
      <c r="OUU4592" s="151"/>
      <c r="OUV4592" s="151"/>
      <c r="OUW4592" s="151"/>
      <c r="OUX4592" s="151"/>
      <c r="OUY4592" s="151"/>
      <c r="OUZ4592" s="151"/>
      <c r="OVA4592" s="151"/>
      <c r="OVB4592" s="151"/>
      <c r="OVC4592" s="151"/>
      <c r="OVD4592" s="151"/>
      <c r="OVE4592" s="151"/>
      <c r="OVF4592" s="151"/>
      <c r="OVG4592" s="151"/>
      <c r="OVH4592" s="151"/>
      <c r="OVI4592" s="151"/>
      <c r="OVJ4592" s="151"/>
      <c r="OVK4592" s="151"/>
      <c r="OVL4592" s="151"/>
      <c r="OVM4592" s="151"/>
      <c r="OVN4592" s="151"/>
      <c r="OVO4592" s="151"/>
      <c r="OVP4592" s="151"/>
      <c r="OVQ4592" s="151"/>
      <c r="OVR4592" s="151"/>
      <c r="OVS4592" s="151"/>
      <c r="OVT4592" s="151"/>
      <c r="OVU4592" s="151"/>
      <c r="OVV4592" s="151"/>
      <c r="OVW4592" s="151"/>
      <c r="OVX4592" s="151"/>
      <c r="OVY4592" s="151"/>
      <c r="OVZ4592" s="151"/>
      <c r="OWA4592" s="151"/>
      <c r="OWB4592" s="151"/>
      <c r="OWC4592" s="151"/>
      <c r="OWD4592" s="151"/>
      <c r="OWE4592" s="151"/>
      <c r="OWF4592" s="151"/>
      <c r="OWG4592" s="151"/>
      <c r="OWH4592" s="151"/>
      <c r="OWI4592" s="151"/>
      <c r="OWJ4592" s="151"/>
      <c r="OWK4592" s="151"/>
      <c r="OWL4592" s="151"/>
      <c r="OWM4592" s="151"/>
      <c r="OWN4592" s="151"/>
      <c r="OWO4592" s="151"/>
      <c r="OWP4592" s="151"/>
      <c r="OWQ4592" s="151"/>
      <c r="OWR4592" s="151"/>
      <c r="OWS4592" s="151"/>
      <c r="OWT4592" s="151"/>
      <c r="OWU4592" s="151"/>
      <c r="OWV4592" s="151"/>
      <c r="OWW4592" s="151"/>
      <c r="OWX4592" s="151"/>
      <c r="OWY4592" s="151"/>
      <c r="OWZ4592" s="151"/>
      <c r="OXA4592" s="151"/>
      <c r="OXB4592" s="151"/>
      <c r="OXC4592" s="151"/>
      <c r="OXD4592" s="151"/>
      <c r="OXE4592" s="151"/>
      <c r="OXF4592" s="151"/>
      <c r="OXG4592" s="151"/>
      <c r="OXH4592" s="151"/>
      <c r="OXI4592" s="151"/>
      <c r="OXJ4592" s="151"/>
      <c r="OXK4592" s="151"/>
      <c r="OXL4592" s="151"/>
      <c r="OXM4592" s="151"/>
      <c r="OXN4592" s="151"/>
      <c r="OXO4592" s="151"/>
      <c r="OXP4592" s="151"/>
      <c r="OXQ4592" s="151"/>
      <c r="OXR4592" s="151"/>
      <c r="OXS4592" s="151"/>
      <c r="OXT4592" s="151"/>
      <c r="OXU4592" s="151"/>
      <c r="OXV4592" s="151"/>
      <c r="OXW4592" s="151"/>
      <c r="OXX4592" s="151"/>
      <c r="OXY4592" s="151"/>
      <c r="OXZ4592" s="151"/>
      <c r="OYA4592" s="151"/>
      <c r="OYB4592" s="151"/>
      <c r="OYC4592" s="151"/>
      <c r="OYD4592" s="151"/>
      <c r="OYE4592" s="151"/>
      <c r="OYF4592" s="151"/>
      <c r="OYG4592" s="151"/>
      <c r="OYH4592" s="151"/>
      <c r="OYI4592" s="151"/>
      <c r="OYJ4592" s="151"/>
      <c r="OYK4592" s="151"/>
      <c r="OYL4592" s="151"/>
      <c r="OYM4592" s="151"/>
      <c r="OYN4592" s="151"/>
      <c r="OYO4592" s="151"/>
      <c r="OYP4592" s="151"/>
      <c r="OYQ4592" s="151"/>
      <c r="OYR4592" s="151"/>
      <c r="OYS4592" s="151"/>
      <c r="OYT4592" s="151"/>
      <c r="OYU4592" s="151"/>
      <c r="OYV4592" s="151"/>
      <c r="OYW4592" s="151"/>
      <c r="OYX4592" s="151"/>
      <c r="OYY4592" s="151"/>
      <c r="OYZ4592" s="151"/>
      <c r="OZA4592" s="151"/>
      <c r="OZB4592" s="151"/>
      <c r="OZC4592" s="151"/>
      <c r="OZD4592" s="151"/>
      <c r="OZE4592" s="151"/>
      <c r="OZF4592" s="151"/>
      <c r="OZG4592" s="151"/>
      <c r="OZH4592" s="151"/>
      <c r="OZI4592" s="151"/>
      <c r="OZJ4592" s="151"/>
      <c r="OZK4592" s="151"/>
      <c r="OZL4592" s="151"/>
      <c r="OZM4592" s="151"/>
      <c r="OZN4592" s="151"/>
      <c r="OZO4592" s="151"/>
      <c r="OZP4592" s="151"/>
      <c r="OZQ4592" s="151"/>
      <c r="OZR4592" s="151"/>
      <c r="OZS4592" s="151"/>
      <c r="OZT4592" s="151"/>
      <c r="OZU4592" s="151"/>
      <c r="OZV4592" s="151"/>
      <c r="OZW4592" s="151"/>
      <c r="OZX4592" s="151"/>
      <c r="OZY4592" s="151"/>
      <c r="OZZ4592" s="151"/>
      <c r="PAA4592" s="151"/>
      <c r="PAB4592" s="151"/>
      <c r="PAC4592" s="151"/>
      <c r="PAD4592" s="151"/>
      <c r="PAE4592" s="151"/>
      <c r="PAF4592" s="151"/>
      <c r="PAG4592" s="151"/>
      <c r="PAH4592" s="151"/>
      <c r="PAI4592" s="151"/>
      <c r="PAJ4592" s="151"/>
      <c r="PAK4592" s="151"/>
      <c r="PAL4592" s="151"/>
      <c r="PAM4592" s="151"/>
      <c r="PAN4592" s="151"/>
      <c r="PAO4592" s="151"/>
      <c r="PAP4592" s="151"/>
      <c r="PAQ4592" s="151"/>
      <c r="PAR4592" s="151"/>
      <c r="PAS4592" s="151"/>
      <c r="PAT4592" s="151"/>
      <c r="PAU4592" s="151"/>
      <c r="PAV4592" s="151"/>
      <c r="PAW4592" s="151"/>
      <c r="PAX4592" s="151"/>
      <c r="PAY4592" s="151"/>
      <c r="PAZ4592" s="151"/>
      <c r="PBA4592" s="151"/>
      <c r="PBB4592" s="151"/>
      <c r="PBC4592" s="151"/>
      <c r="PBD4592" s="151"/>
      <c r="PBE4592" s="151"/>
      <c r="PBF4592" s="151"/>
      <c r="PBG4592" s="151"/>
      <c r="PBH4592" s="151"/>
      <c r="PBI4592" s="151"/>
      <c r="PBJ4592" s="151"/>
      <c r="PBK4592" s="151"/>
      <c r="PBL4592" s="151"/>
      <c r="PBM4592" s="151"/>
      <c r="PBN4592" s="151"/>
      <c r="PBO4592" s="151"/>
      <c r="PBP4592" s="151"/>
      <c r="PBQ4592" s="151"/>
      <c r="PBR4592" s="151"/>
      <c r="PBS4592" s="151"/>
      <c r="PBT4592" s="151"/>
      <c r="PBU4592" s="151"/>
      <c r="PBV4592" s="151"/>
      <c r="PBW4592" s="151"/>
      <c r="PBX4592" s="151"/>
      <c r="PBY4592" s="151"/>
      <c r="PBZ4592" s="151"/>
      <c r="PCA4592" s="151"/>
      <c r="PCB4592" s="151"/>
      <c r="PCC4592" s="151"/>
      <c r="PCD4592" s="151"/>
      <c r="PCE4592" s="151"/>
      <c r="PCF4592" s="151"/>
      <c r="PCG4592" s="151"/>
      <c r="PCH4592" s="151"/>
      <c r="PCI4592" s="151"/>
      <c r="PCJ4592" s="151"/>
      <c r="PCK4592" s="151"/>
      <c r="PCL4592" s="151"/>
      <c r="PCM4592" s="151"/>
      <c r="PCN4592" s="151"/>
      <c r="PCO4592" s="151"/>
      <c r="PCP4592" s="151"/>
      <c r="PCQ4592" s="151"/>
      <c r="PCR4592" s="151"/>
      <c r="PCS4592" s="151"/>
      <c r="PCT4592" s="151"/>
      <c r="PCU4592" s="151"/>
      <c r="PCV4592" s="151"/>
      <c r="PCW4592" s="151"/>
      <c r="PCX4592" s="151"/>
      <c r="PCY4592" s="151"/>
      <c r="PCZ4592" s="151"/>
      <c r="PDA4592" s="151"/>
      <c r="PDB4592" s="151"/>
      <c r="PDC4592" s="151"/>
      <c r="PDD4592" s="151"/>
      <c r="PDE4592" s="151"/>
      <c r="PDF4592" s="151"/>
      <c r="PDG4592" s="151"/>
      <c r="PDH4592" s="151"/>
      <c r="PDI4592" s="151"/>
      <c r="PDJ4592" s="151"/>
      <c r="PDK4592" s="151"/>
      <c r="PDL4592" s="151"/>
      <c r="PDM4592" s="151"/>
      <c r="PDN4592" s="151"/>
      <c r="PDO4592" s="151"/>
      <c r="PDP4592" s="151"/>
      <c r="PDQ4592" s="151"/>
      <c r="PDR4592" s="151"/>
      <c r="PDS4592" s="151"/>
      <c r="PDT4592" s="151"/>
      <c r="PDU4592" s="151"/>
      <c r="PDV4592" s="151"/>
      <c r="PDW4592" s="151"/>
      <c r="PDX4592" s="151"/>
      <c r="PDY4592" s="151"/>
      <c r="PDZ4592" s="151"/>
      <c r="PEA4592" s="151"/>
      <c r="PEB4592" s="151"/>
      <c r="PEC4592" s="151"/>
      <c r="PED4592" s="151"/>
      <c r="PEE4592" s="151"/>
      <c r="PEF4592" s="151"/>
      <c r="PEG4592" s="151"/>
      <c r="PEH4592" s="151"/>
      <c r="PEI4592" s="151"/>
      <c r="PEJ4592" s="151"/>
      <c r="PEK4592" s="151"/>
      <c r="PEL4592" s="151"/>
      <c r="PEM4592" s="151"/>
      <c r="PEN4592" s="151"/>
      <c r="PEO4592" s="151"/>
      <c r="PEP4592" s="151"/>
      <c r="PEQ4592" s="151"/>
      <c r="PER4592" s="151"/>
      <c r="PES4592" s="151"/>
      <c r="PET4592" s="151"/>
      <c r="PEU4592" s="151"/>
      <c r="PEV4592" s="151"/>
      <c r="PEW4592" s="151"/>
      <c r="PEX4592" s="151"/>
      <c r="PEY4592" s="151"/>
      <c r="PEZ4592" s="151"/>
      <c r="PFA4592" s="151"/>
      <c r="PFB4592" s="151"/>
      <c r="PFC4592" s="151"/>
      <c r="PFD4592" s="151"/>
      <c r="PFE4592" s="151"/>
      <c r="PFF4592" s="151"/>
      <c r="PFG4592" s="151"/>
      <c r="PFH4592" s="151"/>
      <c r="PFI4592" s="151"/>
      <c r="PFJ4592" s="151"/>
      <c r="PFK4592" s="151"/>
      <c r="PFL4592" s="151"/>
      <c r="PFM4592" s="151"/>
      <c r="PFN4592" s="151"/>
      <c r="PFO4592" s="151"/>
      <c r="PFP4592" s="151"/>
      <c r="PFQ4592" s="151"/>
      <c r="PFR4592" s="151"/>
      <c r="PFS4592" s="151"/>
      <c r="PFT4592" s="151"/>
      <c r="PFU4592" s="151"/>
      <c r="PFV4592" s="151"/>
      <c r="PFW4592" s="151"/>
      <c r="PFX4592" s="151"/>
      <c r="PFY4592" s="151"/>
      <c r="PFZ4592" s="151"/>
      <c r="PGA4592" s="151"/>
      <c r="PGB4592" s="151"/>
      <c r="PGC4592" s="151"/>
      <c r="PGD4592" s="151"/>
      <c r="PGE4592" s="151"/>
      <c r="PGF4592" s="151"/>
      <c r="PGG4592" s="151"/>
      <c r="PGH4592" s="151"/>
      <c r="PGI4592" s="151"/>
      <c r="PGJ4592" s="151"/>
      <c r="PGK4592" s="151"/>
      <c r="PGL4592" s="151"/>
      <c r="PGM4592" s="151"/>
      <c r="PGN4592" s="151"/>
      <c r="PGO4592" s="151"/>
      <c r="PGP4592" s="151"/>
      <c r="PGQ4592" s="151"/>
      <c r="PGR4592" s="151"/>
      <c r="PGS4592" s="151"/>
      <c r="PGT4592" s="151"/>
      <c r="PGU4592" s="151"/>
      <c r="PGV4592" s="151"/>
      <c r="PGW4592" s="151"/>
      <c r="PGX4592" s="151"/>
      <c r="PGY4592" s="151"/>
      <c r="PGZ4592" s="151"/>
      <c r="PHA4592" s="151"/>
      <c r="PHB4592" s="151"/>
      <c r="PHC4592" s="151"/>
      <c r="PHD4592" s="151"/>
      <c r="PHE4592" s="151"/>
      <c r="PHF4592" s="151"/>
      <c r="PHG4592" s="151"/>
      <c r="PHH4592" s="151"/>
      <c r="PHI4592" s="151"/>
      <c r="PHJ4592" s="151"/>
      <c r="PHK4592" s="151"/>
      <c r="PHL4592" s="151"/>
      <c r="PHM4592" s="151"/>
      <c r="PHN4592" s="151"/>
      <c r="PHO4592" s="151"/>
      <c r="PHP4592" s="151"/>
      <c r="PHQ4592" s="151"/>
      <c r="PHR4592" s="151"/>
      <c r="PHS4592" s="151"/>
      <c r="PHT4592" s="151"/>
      <c r="PHU4592" s="151"/>
      <c r="PHV4592" s="151"/>
      <c r="PHW4592" s="151"/>
      <c r="PHX4592" s="151"/>
      <c r="PHY4592" s="151"/>
      <c r="PHZ4592" s="151"/>
      <c r="PIA4592" s="151"/>
      <c r="PIB4592" s="151"/>
      <c r="PIC4592" s="151"/>
      <c r="PID4592" s="151"/>
      <c r="PIE4592" s="151"/>
      <c r="PIF4592" s="151"/>
      <c r="PIG4592" s="151"/>
      <c r="PIH4592" s="151"/>
      <c r="PII4592" s="151"/>
      <c r="PIJ4592" s="151"/>
      <c r="PIK4592" s="151"/>
      <c r="PIL4592" s="151"/>
      <c r="PIM4592" s="151"/>
      <c r="PIN4592" s="151"/>
      <c r="PIO4592" s="151"/>
      <c r="PIP4592" s="151"/>
      <c r="PIQ4592" s="151"/>
      <c r="PIR4592" s="151"/>
      <c r="PIS4592" s="151"/>
      <c r="PIT4592" s="151"/>
      <c r="PIU4592" s="151"/>
      <c r="PIV4592" s="151"/>
      <c r="PIW4592" s="151"/>
      <c r="PIX4592" s="151"/>
      <c r="PIY4592" s="151"/>
      <c r="PIZ4592" s="151"/>
      <c r="PJA4592" s="151"/>
      <c r="PJB4592" s="151"/>
      <c r="PJC4592" s="151"/>
      <c r="PJD4592" s="151"/>
      <c r="PJE4592" s="151"/>
      <c r="PJF4592" s="151"/>
      <c r="PJG4592" s="151"/>
      <c r="PJH4592" s="151"/>
      <c r="PJI4592" s="151"/>
      <c r="PJJ4592" s="151"/>
      <c r="PJK4592" s="151"/>
      <c r="PJL4592" s="151"/>
      <c r="PJM4592" s="151"/>
      <c r="PJN4592" s="151"/>
      <c r="PJO4592" s="151"/>
      <c r="PJP4592" s="151"/>
      <c r="PJQ4592" s="151"/>
      <c r="PJR4592" s="151"/>
      <c r="PJS4592" s="151"/>
      <c r="PJT4592" s="151"/>
      <c r="PJU4592" s="151"/>
      <c r="PJV4592" s="151"/>
      <c r="PJW4592" s="151"/>
      <c r="PJX4592" s="151"/>
      <c r="PJY4592" s="151"/>
      <c r="PJZ4592" s="151"/>
      <c r="PKA4592" s="151"/>
      <c r="PKB4592" s="151"/>
      <c r="PKC4592" s="151"/>
      <c r="PKD4592" s="151"/>
      <c r="PKE4592" s="151"/>
      <c r="PKF4592" s="151"/>
      <c r="PKG4592" s="151"/>
      <c r="PKH4592" s="151"/>
      <c r="PKI4592" s="151"/>
      <c r="PKJ4592" s="151"/>
      <c r="PKK4592" s="151"/>
      <c r="PKL4592" s="151"/>
      <c r="PKM4592" s="151"/>
      <c r="PKN4592" s="151"/>
      <c r="PKO4592" s="151"/>
      <c r="PKP4592" s="151"/>
      <c r="PKQ4592" s="151"/>
      <c r="PKR4592" s="151"/>
      <c r="PKS4592" s="151"/>
      <c r="PKT4592" s="151"/>
      <c r="PKU4592" s="151"/>
      <c r="PKV4592" s="151"/>
      <c r="PKW4592" s="151"/>
      <c r="PKX4592" s="151"/>
      <c r="PKY4592" s="151"/>
      <c r="PKZ4592" s="151"/>
      <c r="PLA4592" s="151"/>
      <c r="PLB4592" s="151"/>
      <c r="PLC4592" s="151"/>
      <c r="PLD4592" s="151"/>
      <c r="PLE4592" s="151"/>
      <c r="PLF4592" s="151"/>
      <c r="PLG4592" s="151"/>
      <c r="PLH4592" s="151"/>
      <c r="PLI4592" s="151"/>
      <c r="PLJ4592" s="151"/>
      <c r="PLK4592" s="151"/>
      <c r="PLL4592" s="151"/>
      <c r="PLM4592" s="151"/>
      <c r="PLN4592" s="151"/>
      <c r="PLO4592" s="151"/>
      <c r="PLP4592" s="151"/>
      <c r="PLQ4592" s="151"/>
      <c r="PLR4592" s="151"/>
      <c r="PLS4592" s="151"/>
      <c r="PLT4592" s="151"/>
      <c r="PLU4592" s="151"/>
      <c r="PLV4592" s="151"/>
      <c r="PLW4592" s="151"/>
      <c r="PLX4592" s="151"/>
      <c r="PLY4592" s="151"/>
      <c r="PLZ4592" s="151"/>
      <c r="PMA4592" s="151"/>
      <c r="PMB4592" s="151"/>
      <c r="PMC4592" s="151"/>
      <c r="PMD4592" s="151"/>
      <c r="PME4592" s="151"/>
      <c r="PMF4592" s="151"/>
      <c r="PMG4592" s="151"/>
      <c r="PMH4592" s="151"/>
      <c r="PMI4592" s="151"/>
      <c r="PMJ4592" s="151"/>
      <c r="PMK4592" s="151"/>
      <c r="PML4592" s="151"/>
      <c r="PMM4592" s="151"/>
      <c r="PMN4592" s="151"/>
      <c r="PMO4592" s="151"/>
      <c r="PMP4592" s="151"/>
      <c r="PMQ4592" s="151"/>
      <c r="PMR4592" s="151"/>
      <c r="PMS4592" s="151"/>
      <c r="PMT4592" s="151"/>
      <c r="PMU4592" s="151"/>
      <c r="PMV4592" s="151"/>
      <c r="PMW4592" s="151"/>
      <c r="PMX4592" s="151"/>
      <c r="PMY4592" s="151"/>
      <c r="PMZ4592" s="151"/>
      <c r="PNA4592" s="151"/>
      <c r="PNB4592" s="151"/>
      <c r="PNC4592" s="151"/>
      <c r="PND4592" s="151"/>
      <c r="PNE4592" s="151"/>
      <c r="PNF4592" s="151"/>
      <c r="PNG4592" s="151"/>
      <c r="PNH4592" s="151"/>
      <c r="PNI4592" s="151"/>
      <c r="PNJ4592" s="151"/>
      <c r="PNK4592" s="151"/>
      <c r="PNL4592" s="151"/>
      <c r="PNM4592" s="151"/>
      <c r="PNN4592" s="151"/>
      <c r="PNO4592" s="151"/>
      <c r="PNP4592" s="151"/>
      <c r="PNQ4592" s="151"/>
      <c r="PNR4592" s="151"/>
      <c r="PNS4592" s="151"/>
      <c r="PNT4592" s="151"/>
      <c r="PNU4592" s="151"/>
      <c r="PNV4592" s="151"/>
      <c r="PNW4592" s="151"/>
      <c r="PNX4592" s="151"/>
      <c r="PNY4592" s="151"/>
      <c r="PNZ4592" s="151"/>
      <c r="POA4592" s="151"/>
      <c r="POB4592" s="151"/>
      <c r="POC4592" s="151"/>
      <c r="POD4592" s="151"/>
      <c r="POE4592" s="151"/>
      <c r="POF4592" s="151"/>
      <c r="POG4592" s="151"/>
      <c r="POH4592" s="151"/>
      <c r="POI4592" s="151"/>
      <c r="POJ4592" s="151"/>
      <c r="POK4592" s="151"/>
      <c r="POL4592" s="151"/>
      <c r="POM4592" s="151"/>
      <c r="PON4592" s="151"/>
      <c r="POO4592" s="151"/>
      <c r="POP4592" s="151"/>
      <c r="POQ4592" s="151"/>
      <c r="POR4592" s="151"/>
      <c r="POS4592" s="151"/>
      <c r="POT4592" s="151"/>
      <c r="POU4592" s="151"/>
      <c r="POV4592" s="151"/>
      <c r="POW4592" s="151"/>
      <c r="POX4592" s="151"/>
      <c r="POY4592" s="151"/>
      <c r="POZ4592" s="151"/>
      <c r="PPA4592" s="151"/>
      <c r="PPB4592" s="151"/>
      <c r="PPC4592" s="151"/>
      <c r="PPD4592" s="151"/>
      <c r="PPE4592" s="151"/>
      <c r="PPF4592" s="151"/>
      <c r="PPG4592" s="151"/>
      <c r="PPH4592" s="151"/>
      <c r="PPI4592" s="151"/>
      <c r="PPJ4592" s="151"/>
      <c r="PPK4592" s="151"/>
      <c r="PPL4592" s="151"/>
      <c r="PPM4592" s="151"/>
      <c r="PPN4592" s="151"/>
      <c r="PPO4592" s="151"/>
      <c r="PPP4592" s="151"/>
      <c r="PPQ4592" s="151"/>
      <c r="PPR4592" s="151"/>
      <c r="PPS4592" s="151"/>
      <c r="PPT4592" s="151"/>
      <c r="PPU4592" s="151"/>
      <c r="PPV4592" s="151"/>
      <c r="PPW4592" s="151"/>
      <c r="PPX4592" s="151"/>
      <c r="PPY4592" s="151"/>
      <c r="PPZ4592" s="151"/>
      <c r="PQA4592" s="151"/>
      <c r="PQB4592" s="151"/>
      <c r="PQC4592" s="151"/>
      <c r="PQD4592" s="151"/>
      <c r="PQE4592" s="151"/>
      <c r="PQF4592" s="151"/>
      <c r="PQG4592" s="151"/>
      <c r="PQH4592" s="151"/>
      <c r="PQI4592" s="151"/>
      <c r="PQJ4592" s="151"/>
      <c r="PQK4592" s="151"/>
      <c r="PQL4592" s="151"/>
      <c r="PQM4592" s="151"/>
      <c r="PQN4592" s="151"/>
      <c r="PQO4592" s="151"/>
      <c r="PQP4592" s="151"/>
      <c r="PQQ4592" s="151"/>
      <c r="PQR4592" s="151"/>
      <c r="PQS4592" s="151"/>
      <c r="PQT4592" s="151"/>
      <c r="PQU4592" s="151"/>
      <c r="PQV4592" s="151"/>
      <c r="PQW4592" s="151"/>
      <c r="PQX4592" s="151"/>
      <c r="PQY4592" s="151"/>
      <c r="PQZ4592" s="151"/>
      <c r="PRA4592" s="151"/>
      <c r="PRB4592" s="151"/>
      <c r="PRC4592" s="151"/>
      <c r="PRD4592" s="151"/>
      <c r="PRE4592" s="151"/>
      <c r="PRF4592" s="151"/>
      <c r="PRG4592" s="151"/>
      <c r="PRH4592" s="151"/>
      <c r="PRI4592" s="151"/>
      <c r="PRJ4592" s="151"/>
      <c r="PRK4592" s="151"/>
      <c r="PRL4592" s="151"/>
      <c r="PRM4592" s="151"/>
      <c r="PRN4592" s="151"/>
      <c r="PRO4592" s="151"/>
      <c r="PRP4592" s="151"/>
      <c r="PRQ4592" s="151"/>
      <c r="PRR4592" s="151"/>
      <c r="PRS4592" s="151"/>
      <c r="PRT4592" s="151"/>
      <c r="PRU4592" s="151"/>
      <c r="PRV4592" s="151"/>
      <c r="PRW4592" s="151"/>
      <c r="PRX4592" s="151"/>
      <c r="PRY4592" s="151"/>
      <c r="PRZ4592" s="151"/>
      <c r="PSA4592" s="151"/>
      <c r="PSB4592" s="151"/>
      <c r="PSC4592" s="151"/>
      <c r="PSD4592" s="151"/>
      <c r="PSE4592" s="151"/>
      <c r="PSF4592" s="151"/>
      <c r="PSG4592" s="151"/>
      <c r="PSH4592" s="151"/>
      <c r="PSI4592" s="151"/>
      <c r="PSJ4592" s="151"/>
      <c r="PSK4592" s="151"/>
      <c r="PSL4592" s="151"/>
      <c r="PSM4592" s="151"/>
      <c r="PSN4592" s="151"/>
      <c r="PSO4592" s="151"/>
      <c r="PSP4592" s="151"/>
      <c r="PSQ4592" s="151"/>
      <c r="PSR4592" s="151"/>
      <c r="PSS4592" s="151"/>
      <c r="PST4592" s="151"/>
      <c r="PSU4592" s="151"/>
      <c r="PSV4592" s="151"/>
      <c r="PSW4592" s="151"/>
      <c r="PSX4592" s="151"/>
      <c r="PSY4592" s="151"/>
      <c r="PSZ4592" s="151"/>
      <c r="PTA4592" s="151"/>
      <c r="PTB4592" s="151"/>
      <c r="PTC4592" s="151"/>
      <c r="PTD4592" s="151"/>
      <c r="PTE4592" s="151"/>
      <c r="PTF4592" s="151"/>
      <c r="PTG4592" s="151"/>
      <c r="PTH4592" s="151"/>
      <c r="PTI4592" s="151"/>
      <c r="PTJ4592" s="151"/>
      <c r="PTK4592" s="151"/>
      <c r="PTL4592" s="151"/>
      <c r="PTM4592" s="151"/>
      <c r="PTN4592" s="151"/>
      <c r="PTO4592" s="151"/>
      <c r="PTP4592" s="151"/>
      <c r="PTQ4592" s="151"/>
      <c r="PTR4592" s="151"/>
      <c r="PTS4592" s="151"/>
      <c r="PTT4592" s="151"/>
      <c r="PTU4592" s="151"/>
      <c r="PTV4592" s="151"/>
      <c r="PTW4592" s="151"/>
      <c r="PTX4592" s="151"/>
      <c r="PTY4592" s="151"/>
      <c r="PTZ4592" s="151"/>
      <c r="PUA4592" s="151"/>
      <c r="PUB4592" s="151"/>
      <c r="PUC4592" s="151"/>
      <c r="PUD4592" s="151"/>
      <c r="PUE4592" s="151"/>
      <c r="PUF4592" s="151"/>
      <c r="PUG4592" s="151"/>
      <c r="PUH4592" s="151"/>
      <c r="PUI4592" s="151"/>
      <c r="PUJ4592" s="151"/>
      <c r="PUK4592" s="151"/>
      <c r="PUL4592" s="151"/>
      <c r="PUM4592" s="151"/>
      <c r="PUN4592" s="151"/>
      <c r="PUO4592" s="151"/>
      <c r="PUP4592" s="151"/>
      <c r="PUQ4592" s="151"/>
      <c r="PUR4592" s="151"/>
      <c r="PUS4592" s="151"/>
      <c r="PUT4592" s="151"/>
      <c r="PUU4592" s="151"/>
      <c r="PUV4592" s="151"/>
      <c r="PUW4592" s="151"/>
      <c r="PUX4592" s="151"/>
      <c r="PUY4592" s="151"/>
      <c r="PUZ4592" s="151"/>
      <c r="PVA4592" s="151"/>
      <c r="PVB4592" s="151"/>
      <c r="PVC4592" s="151"/>
      <c r="PVD4592" s="151"/>
      <c r="PVE4592" s="151"/>
      <c r="PVF4592" s="151"/>
      <c r="PVG4592" s="151"/>
      <c r="PVH4592" s="151"/>
      <c r="PVI4592" s="151"/>
      <c r="PVJ4592" s="151"/>
      <c r="PVK4592" s="151"/>
      <c r="PVL4592" s="151"/>
      <c r="PVM4592" s="151"/>
      <c r="PVN4592" s="151"/>
      <c r="PVO4592" s="151"/>
      <c r="PVP4592" s="151"/>
      <c r="PVQ4592" s="151"/>
      <c r="PVR4592" s="151"/>
      <c r="PVS4592" s="151"/>
      <c r="PVT4592" s="151"/>
      <c r="PVU4592" s="151"/>
      <c r="PVV4592" s="151"/>
      <c r="PVW4592" s="151"/>
      <c r="PVX4592" s="151"/>
      <c r="PVY4592" s="151"/>
      <c r="PVZ4592" s="151"/>
      <c r="PWA4592" s="151"/>
      <c r="PWB4592" s="151"/>
      <c r="PWC4592" s="151"/>
      <c r="PWD4592" s="151"/>
      <c r="PWE4592" s="151"/>
      <c r="PWF4592" s="151"/>
      <c r="PWG4592" s="151"/>
      <c r="PWH4592" s="151"/>
      <c r="PWI4592" s="151"/>
      <c r="PWJ4592" s="151"/>
      <c r="PWK4592" s="151"/>
      <c r="PWL4592" s="151"/>
      <c r="PWM4592" s="151"/>
      <c r="PWN4592" s="151"/>
      <c r="PWO4592" s="151"/>
      <c r="PWP4592" s="151"/>
      <c r="PWQ4592" s="151"/>
      <c r="PWR4592" s="151"/>
      <c r="PWS4592" s="151"/>
      <c r="PWT4592" s="151"/>
      <c r="PWU4592" s="151"/>
      <c r="PWV4592" s="151"/>
      <c r="PWW4592" s="151"/>
      <c r="PWX4592" s="151"/>
      <c r="PWY4592" s="151"/>
      <c r="PWZ4592" s="151"/>
      <c r="PXA4592" s="151"/>
      <c r="PXB4592" s="151"/>
      <c r="PXC4592" s="151"/>
      <c r="PXD4592" s="151"/>
      <c r="PXE4592" s="151"/>
      <c r="PXF4592" s="151"/>
      <c r="PXG4592" s="151"/>
      <c r="PXH4592" s="151"/>
      <c r="PXI4592" s="151"/>
      <c r="PXJ4592" s="151"/>
      <c r="PXK4592" s="151"/>
      <c r="PXL4592" s="151"/>
      <c r="PXM4592" s="151"/>
      <c r="PXN4592" s="151"/>
      <c r="PXO4592" s="151"/>
      <c r="PXP4592" s="151"/>
      <c r="PXQ4592" s="151"/>
      <c r="PXR4592" s="151"/>
      <c r="PXS4592" s="151"/>
      <c r="PXT4592" s="151"/>
      <c r="PXU4592" s="151"/>
      <c r="PXV4592" s="151"/>
      <c r="PXW4592" s="151"/>
      <c r="PXX4592" s="151"/>
      <c r="PXY4592" s="151"/>
      <c r="PXZ4592" s="151"/>
      <c r="PYA4592" s="151"/>
      <c r="PYB4592" s="151"/>
      <c r="PYC4592" s="151"/>
      <c r="PYD4592" s="151"/>
      <c r="PYE4592" s="151"/>
      <c r="PYF4592" s="151"/>
      <c r="PYG4592" s="151"/>
      <c r="PYH4592" s="151"/>
      <c r="PYI4592" s="151"/>
      <c r="PYJ4592" s="151"/>
      <c r="PYK4592" s="151"/>
      <c r="PYL4592" s="151"/>
      <c r="PYM4592" s="151"/>
      <c r="PYN4592" s="151"/>
      <c r="PYO4592" s="151"/>
      <c r="PYP4592" s="151"/>
      <c r="PYQ4592" s="151"/>
      <c r="PYR4592" s="151"/>
      <c r="PYS4592" s="151"/>
      <c r="PYT4592" s="151"/>
      <c r="PYU4592" s="151"/>
      <c r="PYV4592" s="151"/>
      <c r="PYW4592" s="151"/>
      <c r="PYX4592" s="151"/>
      <c r="PYY4592" s="151"/>
      <c r="PYZ4592" s="151"/>
      <c r="PZA4592" s="151"/>
      <c r="PZB4592" s="151"/>
      <c r="PZC4592" s="151"/>
      <c r="PZD4592" s="151"/>
      <c r="PZE4592" s="151"/>
      <c r="PZF4592" s="151"/>
      <c r="PZG4592" s="151"/>
      <c r="PZH4592" s="151"/>
      <c r="PZI4592" s="151"/>
      <c r="PZJ4592" s="151"/>
      <c r="PZK4592" s="151"/>
      <c r="PZL4592" s="151"/>
      <c r="PZM4592" s="151"/>
      <c r="PZN4592" s="151"/>
      <c r="PZO4592" s="151"/>
      <c r="PZP4592" s="151"/>
      <c r="PZQ4592" s="151"/>
      <c r="PZR4592" s="151"/>
      <c r="PZS4592" s="151"/>
      <c r="PZT4592" s="151"/>
      <c r="PZU4592" s="151"/>
      <c r="PZV4592" s="151"/>
      <c r="PZW4592" s="151"/>
      <c r="PZX4592" s="151"/>
      <c r="PZY4592" s="151"/>
      <c r="PZZ4592" s="151"/>
      <c r="QAA4592" s="151"/>
      <c r="QAB4592" s="151"/>
      <c r="QAC4592" s="151"/>
      <c r="QAD4592" s="151"/>
      <c r="QAE4592" s="151"/>
      <c r="QAF4592" s="151"/>
      <c r="QAG4592" s="151"/>
      <c r="QAH4592" s="151"/>
      <c r="QAI4592" s="151"/>
      <c r="QAJ4592" s="151"/>
      <c r="QAK4592" s="151"/>
      <c r="QAL4592" s="151"/>
      <c r="QAM4592" s="151"/>
      <c r="QAN4592" s="151"/>
      <c r="QAO4592" s="151"/>
      <c r="QAP4592" s="151"/>
      <c r="QAQ4592" s="151"/>
      <c r="QAR4592" s="151"/>
      <c r="QAS4592" s="151"/>
      <c r="QAT4592" s="151"/>
      <c r="QAU4592" s="151"/>
      <c r="QAV4592" s="151"/>
      <c r="QAW4592" s="151"/>
      <c r="QAX4592" s="151"/>
      <c r="QAY4592" s="151"/>
      <c r="QAZ4592" s="151"/>
      <c r="QBA4592" s="151"/>
      <c r="QBB4592" s="151"/>
      <c r="QBC4592" s="151"/>
      <c r="QBD4592" s="151"/>
      <c r="QBE4592" s="151"/>
      <c r="QBF4592" s="151"/>
      <c r="QBG4592" s="151"/>
      <c r="QBH4592" s="151"/>
      <c r="QBI4592" s="151"/>
      <c r="QBJ4592" s="151"/>
      <c r="QBK4592" s="151"/>
      <c r="QBL4592" s="151"/>
      <c r="QBM4592" s="151"/>
      <c r="QBN4592" s="151"/>
      <c r="QBO4592" s="151"/>
      <c r="QBP4592" s="151"/>
      <c r="QBQ4592" s="151"/>
      <c r="QBR4592" s="151"/>
      <c r="QBS4592" s="151"/>
      <c r="QBT4592" s="151"/>
      <c r="QBU4592" s="151"/>
      <c r="QBV4592" s="151"/>
      <c r="QBW4592" s="151"/>
      <c r="QBX4592" s="151"/>
      <c r="QBY4592" s="151"/>
      <c r="QBZ4592" s="151"/>
      <c r="QCA4592" s="151"/>
      <c r="QCB4592" s="151"/>
      <c r="QCC4592" s="151"/>
      <c r="QCD4592" s="151"/>
      <c r="QCE4592" s="151"/>
      <c r="QCF4592" s="151"/>
      <c r="QCG4592" s="151"/>
      <c r="QCH4592" s="151"/>
      <c r="QCI4592" s="151"/>
      <c r="QCJ4592" s="151"/>
      <c r="QCK4592" s="151"/>
      <c r="QCL4592" s="151"/>
      <c r="QCM4592" s="151"/>
      <c r="QCN4592" s="151"/>
      <c r="QCO4592" s="151"/>
      <c r="QCP4592" s="151"/>
      <c r="QCQ4592" s="151"/>
      <c r="QCR4592" s="151"/>
      <c r="QCS4592" s="151"/>
      <c r="QCT4592" s="151"/>
      <c r="QCU4592" s="151"/>
      <c r="QCV4592" s="151"/>
      <c r="QCW4592" s="151"/>
      <c r="QCX4592" s="151"/>
      <c r="QCY4592" s="151"/>
      <c r="QCZ4592" s="151"/>
      <c r="QDA4592" s="151"/>
      <c r="QDB4592" s="151"/>
      <c r="QDC4592" s="151"/>
      <c r="QDD4592" s="151"/>
      <c r="QDE4592" s="151"/>
      <c r="QDF4592" s="151"/>
      <c r="QDG4592" s="151"/>
      <c r="QDH4592" s="151"/>
      <c r="QDI4592" s="151"/>
      <c r="QDJ4592" s="151"/>
      <c r="QDK4592" s="151"/>
      <c r="QDL4592" s="151"/>
      <c r="QDM4592" s="151"/>
      <c r="QDN4592" s="151"/>
      <c r="QDO4592" s="151"/>
      <c r="QDP4592" s="151"/>
      <c r="QDQ4592" s="151"/>
      <c r="QDR4592" s="151"/>
      <c r="QDS4592" s="151"/>
      <c r="QDT4592" s="151"/>
      <c r="QDU4592" s="151"/>
      <c r="QDV4592" s="151"/>
      <c r="QDW4592" s="151"/>
      <c r="QDX4592" s="151"/>
      <c r="QDY4592" s="151"/>
      <c r="QDZ4592" s="151"/>
      <c r="QEA4592" s="151"/>
      <c r="QEB4592" s="151"/>
      <c r="QEC4592" s="151"/>
      <c r="QED4592" s="151"/>
      <c r="QEE4592" s="151"/>
      <c r="QEF4592" s="151"/>
      <c r="QEG4592" s="151"/>
      <c r="QEH4592" s="151"/>
      <c r="QEI4592" s="151"/>
      <c r="QEJ4592" s="151"/>
      <c r="QEK4592" s="151"/>
      <c r="QEL4592" s="151"/>
      <c r="QEM4592" s="151"/>
      <c r="QEN4592" s="151"/>
      <c r="QEO4592" s="151"/>
      <c r="QEP4592" s="151"/>
      <c r="QEQ4592" s="151"/>
      <c r="QER4592" s="151"/>
      <c r="QES4592" s="151"/>
      <c r="QET4592" s="151"/>
      <c r="QEU4592" s="151"/>
      <c r="QEV4592" s="151"/>
      <c r="QEW4592" s="151"/>
      <c r="QEX4592" s="151"/>
      <c r="QEY4592" s="151"/>
      <c r="QEZ4592" s="151"/>
      <c r="QFA4592" s="151"/>
      <c r="QFB4592" s="151"/>
      <c r="QFC4592" s="151"/>
      <c r="QFD4592" s="151"/>
      <c r="QFE4592" s="151"/>
      <c r="QFF4592" s="151"/>
      <c r="QFG4592" s="151"/>
      <c r="QFH4592" s="151"/>
      <c r="QFI4592" s="151"/>
      <c r="QFJ4592" s="151"/>
      <c r="QFK4592" s="151"/>
      <c r="QFL4592" s="151"/>
      <c r="QFM4592" s="151"/>
      <c r="QFN4592" s="151"/>
      <c r="QFO4592" s="151"/>
      <c r="QFP4592" s="151"/>
      <c r="QFQ4592" s="151"/>
      <c r="QFR4592" s="151"/>
      <c r="QFS4592" s="151"/>
      <c r="QFT4592" s="151"/>
      <c r="QFU4592" s="151"/>
      <c r="QFV4592" s="151"/>
      <c r="QFW4592" s="151"/>
      <c r="QFX4592" s="151"/>
      <c r="QFY4592" s="151"/>
      <c r="QFZ4592" s="151"/>
      <c r="QGA4592" s="151"/>
      <c r="QGB4592" s="151"/>
      <c r="QGC4592" s="151"/>
      <c r="QGD4592" s="151"/>
      <c r="QGE4592" s="151"/>
      <c r="QGF4592" s="151"/>
      <c r="QGG4592" s="151"/>
      <c r="QGH4592" s="151"/>
      <c r="QGI4592" s="151"/>
      <c r="QGJ4592" s="151"/>
      <c r="QGK4592" s="151"/>
      <c r="QGL4592" s="151"/>
      <c r="QGM4592" s="151"/>
      <c r="QGN4592" s="151"/>
      <c r="QGO4592" s="151"/>
      <c r="QGP4592" s="151"/>
      <c r="QGQ4592" s="151"/>
      <c r="QGR4592" s="151"/>
      <c r="QGS4592" s="151"/>
      <c r="QGT4592" s="151"/>
      <c r="QGU4592" s="151"/>
      <c r="QGV4592" s="151"/>
      <c r="QGW4592" s="151"/>
      <c r="QGX4592" s="151"/>
      <c r="QGY4592" s="151"/>
      <c r="QGZ4592" s="151"/>
      <c r="QHA4592" s="151"/>
      <c r="QHB4592" s="151"/>
      <c r="QHC4592" s="151"/>
      <c r="QHD4592" s="151"/>
      <c r="QHE4592" s="151"/>
      <c r="QHF4592" s="151"/>
      <c r="QHG4592" s="151"/>
      <c r="QHH4592" s="151"/>
      <c r="QHI4592" s="151"/>
      <c r="QHJ4592" s="151"/>
      <c r="QHK4592" s="151"/>
      <c r="QHL4592" s="151"/>
      <c r="QHM4592" s="151"/>
      <c r="QHN4592" s="151"/>
      <c r="QHO4592" s="151"/>
      <c r="QHP4592" s="151"/>
      <c r="QHQ4592" s="151"/>
      <c r="QHR4592" s="151"/>
      <c r="QHS4592" s="151"/>
      <c r="QHT4592" s="151"/>
      <c r="QHU4592" s="151"/>
      <c r="QHV4592" s="151"/>
      <c r="QHW4592" s="151"/>
      <c r="QHX4592" s="151"/>
      <c r="QHY4592" s="151"/>
      <c r="QHZ4592" s="151"/>
      <c r="QIA4592" s="151"/>
      <c r="QIB4592" s="151"/>
      <c r="QIC4592" s="151"/>
      <c r="QID4592" s="151"/>
      <c r="QIE4592" s="151"/>
      <c r="QIF4592" s="151"/>
      <c r="QIG4592" s="151"/>
      <c r="QIH4592" s="151"/>
      <c r="QII4592" s="151"/>
      <c r="QIJ4592" s="151"/>
      <c r="QIK4592" s="151"/>
      <c r="QIL4592" s="151"/>
      <c r="QIM4592" s="151"/>
      <c r="QIN4592" s="151"/>
      <c r="QIO4592" s="151"/>
      <c r="QIP4592" s="151"/>
      <c r="QIQ4592" s="151"/>
      <c r="QIR4592" s="151"/>
      <c r="QIS4592" s="151"/>
      <c r="QIT4592" s="151"/>
      <c r="QIU4592" s="151"/>
      <c r="QIV4592" s="151"/>
      <c r="QIW4592" s="151"/>
      <c r="QIX4592" s="151"/>
      <c r="QIY4592" s="151"/>
      <c r="QIZ4592" s="151"/>
      <c r="QJA4592" s="151"/>
      <c r="QJB4592" s="151"/>
      <c r="QJC4592" s="151"/>
      <c r="QJD4592" s="151"/>
      <c r="QJE4592" s="151"/>
      <c r="QJF4592" s="151"/>
      <c r="QJG4592" s="151"/>
      <c r="QJH4592" s="151"/>
      <c r="QJI4592" s="151"/>
      <c r="QJJ4592" s="151"/>
      <c r="QJK4592" s="151"/>
      <c r="QJL4592" s="151"/>
      <c r="QJM4592" s="151"/>
      <c r="QJN4592" s="151"/>
      <c r="QJO4592" s="151"/>
      <c r="QJP4592" s="151"/>
      <c r="QJQ4592" s="151"/>
      <c r="QJR4592" s="151"/>
      <c r="QJS4592" s="151"/>
      <c r="QJT4592" s="151"/>
      <c r="QJU4592" s="151"/>
      <c r="QJV4592" s="151"/>
      <c r="QJW4592" s="151"/>
      <c r="QJX4592" s="151"/>
      <c r="QJY4592" s="151"/>
      <c r="QJZ4592" s="151"/>
      <c r="QKA4592" s="151"/>
      <c r="QKB4592" s="151"/>
      <c r="QKC4592" s="151"/>
      <c r="QKD4592" s="151"/>
      <c r="QKE4592" s="151"/>
      <c r="QKF4592" s="151"/>
      <c r="QKG4592" s="151"/>
      <c r="QKH4592" s="151"/>
      <c r="QKI4592" s="151"/>
      <c r="QKJ4592" s="151"/>
      <c r="QKK4592" s="151"/>
      <c r="QKL4592" s="151"/>
      <c r="QKM4592" s="151"/>
      <c r="QKN4592" s="151"/>
      <c r="QKO4592" s="151"/>
      <c r="QKP4592" s="151"/>
      <c r="QKQ4592" s="151"/>
      <c r="QKR4592" s="151"/>
      <c r="QKS4592" s="151"/>
      <c r="QKT4592" s="151"/>
      <c r="QKU4592" s="151"/>
      <c r="QKV4592" s="151"/>
      <c r="QKW4592" s="151"/>
      <c r="QKX4592" s="151"/>
      <c r="QKY4592" s="151"/>
      <c r="QKZ4592" s="151"/>
      <c r="QLA4592" s="151"/>
      <c r="QLB4592" s="151"/>
      <c r="QLC4592" s="151"/>
      <c r="QLD4592" s="151"/>
      <c r="QLE4592" s="151"/>
      <c r="QLF4592" s="151"/>
      <c r="QLG4592" s="151"/>
      <c r="QLH4592" s="151"/>
      <c r="QLI4592" s="151"/>
      <c r="QLJ4592" s="151"/>
      <c r="QLK4592" s="151"/>
      <c r="QLL4592" s="151"/>
      <c r="QLM4592" s="151"/>
      <c r="QLN4592" s="151"/>
      <c r="QLO4592" s="151"/>
      <c r="QLP4592" s="151"/>
      <c r="QLQ4592" s="151"/>
      <c r="QLR4592" s="151"/>
      <c r="QLS4592" s="151"/>
      <c r="QLT4592" s="151"/>
      <c r="QLU4592" s="151"/>
      <c r="QLV4592" s="151"/>
      <c r="QLW4592" s="151"/>
      <c r="QLX4592" s="151"/>
      <c r="QLY4592" s="151"/>
      <c r="QLZ4592" s="151"/>
      <c r="QMA4592" s="151"/>
      <c r="QMB4592" s="151"/>
      <c r="QMC4592" s="151"/>
      <c r="QMD4592" s="151"/>
      <c r="QME4592" s="151"/>
      <c r="QMF4592" s="151"/>
      <c r="QMG4592" s="151"/>
      <c r="QMH4592" s="151"/>
      <c r="QMI4592" s="151"/>
      <c r="QMJ4592" s="151"/>
      <c r="QMK4592" s="151"/>
      <c r="QML4592" s="151"/>
      <c r="QMM4592" s="151"/>
      <c r="QMN4592" s="151"/>
      <c r="QMO4592" s="151"/>
      <c r="QMP4592" s="151"/>
      <c r="QMQ4592" s="151"/>
      <c r="QMR4592" s="151"/>
      <c r="QMS4592" s="151"/>
      <c r="QMT4592" s="151"/>
      <c r="QMU4592" s="151"/>
      <c r="QMV4592" s="151"/>
      <c r="QMW4592" s="151"/>
      <c r="QMX4592" s="151"/>
      <c r="QMY4592" s="151"/>
      <c r="QMZ4592" s="151"/>
      <c r="QNA4592" s="151"/>
      <c r="QNB4592" s="151"/>
      <c r="QNC4592" s="151"/>
      <c r="QND4592" s="151"/>
      <c r="QNE4592" s="151"/>
      <c r="QNF4592" s="151"/>
      <c r="QNG4592" s="151"/>
      <c r="QNH4592" s="151"/>
      <c r="QNI4592" s="151"/>
      <c r="QNJ4592" s="151"/>
      <c r="QNK4592" s="151"/>
      <c r="QNL4592" s="151"/>
      <c r="QNM4592" s="151"/>
      <c r="QNN4592" s="151"/>
      <c r="QNO4592" s="151"/>
      <c r="QNP4592" s="151"/>
      <c r="QNQ4592" s="151"/>
      <c r="QNR4592" s="151"/>
      <c r="QNS4592" s="151"/>
      <c r="QNT4592" s="151"/>
      <c r="QNU4592" s="151"/>
      <c r="QNV4592" s="151"/>
      <c r="QNW4592" s="151"/>
      <c r="QNX4592" s="151"/>
      <c r="QNY4592" s="151"/>
      <c r="QNZ4592" s="151"/>
      <c r="QOA4592" s="151"/>
      <c r="QOB4592" s="151"/>
      <c r="QOC4592" s="151"/>
      <c r="QOD4592" s="151"/>
      <c r="QOE4592" s="151"/>
      <c r="QOF4592" s="151"/>
      <c r="QOG4592" s="151"/>
      <c r="QOH4592" s="151"/>
      <c r="QOI4592" s="151"/>
      <c r="QOJ4592" s="151"/>
      <c r="QOK4592" s="151"/>
      <c r="QOL4592" s="151"/>
      <c r="QOM4592" s="151"/>
      <c r="QON4592" s="151"/>
      <c r="QOO4592" s="151"/>
      <c r="QOP4592" s="151"/>
      <c r="QOQ4592" s="151"/>
      <c r="QOR4592" s="151"/>
      <c r="QOS4592" s="151"/>
      <c r="QOT4592" s="151"/>
      <c r="QOU4592" s="151"/>
      <c r="QOV4592" s="151"/>
      <c r="QOW4592" s="151"/>
      <c r="QOX4592" s="151"/>
      <c r="QOY4592" s="151"/>
      <c r="QOZ4592" s="151"/>
      <c r="QPA4592" s="151"/>
      <c r="QPB4592" s="151"/>
      <c r="QPC4592" s="151"/>
      <c r="QPD4592" s="151"/>
      <c r="QPE4592" s="151"/>
      <c r="QPF4592" s="151"/>
      <c r="QPG4592" s="151"/>
      <c r="QPH4592" s="151"/>
      <c r="QPI4592" s="151"/>
      <c r="QPJ4592" s="151"/>
      <c r="QPK4592" s="151"/>
      <c r="QPL4592" s="151"/>
      <c r="QPM4592" s="151"/>
      <c r="QPN4592" s="151"/>
      <c r="QPO4592" s="151"/>
      <c r="QPP4592" s="151"/>
      <c r="QPQ4592" s="151"/>
      <c r="QPR4592" s="151"/>
      <c r="QPS4592" s="151"/>
      <c r="QPT4592" s="151"/>
      <c r="QPU4592" s="151"/>
      <c r="QPV4592" s="151"/>
      <c r="QPW4592" s="151"/>
      <c r="QPX4592" s="151"/>
      <c r="QPY4592" s="151"/>
      <c r="QPZ4592" s="151"/>
      <c r="QQA4592" s="151"/>
      <c r="QQB4592" s="151"/>
      <c r="QQC4592" s="151"/>
      <c r="QQD4592" s="151"/>
      <c r="QQE4592" s="151"/>
      <c r="QQF4592" s="151"/>
      <c r="QQG4592" s="151"/>
      <c r="QQH4592" s="151"/>
      <c r="QQI4592" s="151"/>
      <c r="QQJ4592" s="151"/>
      <c r="QQK4592" s="151"/>
      <c r="QQL4592" s="151"/>
      <c r="QQM4592" s="151"/>
      <c r="QQN4592" s="151"/>
      <c r="QQO4592" s="151"/>
      <c r="QQP4592" s="151"/>
      <c r="QQQ4592" s="151"/>
      <c r="QQR4592" s="151"/>
      <c r="QQS4592" s="151"/>
      <c r="QQT4592" s="151"/>
      <c r="QQU4592" s="151"/>
      <c r="QQV4592" s="151"/>
      <c r="QQW4592" s="151"/>
      <c r="QQX4592" s="151"/>
      <c r="QQY4592" s="151"/>
      <c r="QQZ4592" s="151"/>
      <c r="QRA4592" s="151"/>
      <c r="QRB4592" s="151"/>
      <c r="QRC4592" s="151"/>
      <c r="QRD4592" s="151"/>
      <c r="QRE4592" s="151"/>
      <c r="QRF4592" s="151"/>
      <c r="QRG4592" s="151"/>
      <c r="QRH4592" s="151"/>
      <c r="QRI4592" s="151"/>
      <c r="QRJ4592" s="151"/>
      <c r="QRK4592" s="151"/>
      <c r="QRL4592" s="151"/>
      <c r="QRM4592" s="151"/>
      <c r="QRN4592" s="151"/>
      <c r="QRO4592" s="151"/>
      <c r="QRP4592" s="151"/>
      <c r="QRQ4592" s="151"/>
      <c r="QRR4592" s="151"/>
      <c r="QRS4592" s="151"/>
      <c r="QRT4592" s="151"/>
      <c r="QRU4592" s="151"/>
      <c r="QRV4592" s="151"/>
      <c r="QRW4592" s="151"/>
      <c r="QRX4592" s="151"/>
      <c r="QRY4592" s="151"/>
      <c r="QRZ4592" s="151"/>
      <c r="QSA4592" s="151"/>
      <c r="QSB4592" s="151"/>
      <c r="QSC4592" s="151"/>
      <c r="QSD4592" s="151"/>
      <c r="QSE4592" s="151"/>
      <c r="QSF4592" s="151"/>
      <c r="QSG4592" s="151"/>
      <c r="QSH4592" s="151"/>
      <c r="QSI4592" s="151"/>
      <c r="QSJ4592" s="151"/>
      <c r="QSK4592" s="151"/>
      <c r="QSL4592" s="151"/>
      <c r="QSM4592" s="151"/>
      <c r="QSN4592" s="151"/>
      <c r="QSO4592" s="151"/>
      <c r="QSP4592" s="151"/>
      <c r="QSQ4592" s="151"/>
      <c r="QSR4592" s="151"/>
      <c r="QSS4592" s="151"/>
      <c r="QST4592" s="151"/>
      <c r="QSU4592" s="151"/>
      <c r="QSV4592" s="151"/>
      <c r="QSW4592" s="151"/>
      <c r="QSX4592" s="151"/>
      <c r="QSY4592" s="151"/>
      <c r="QSZ4592" s="151"/>
      <c r="QTA4592" s="151"/>
      <c r="QTB4592" s="151"/>
      <c r="QTC4592" s="151"/>
      <c r="QTD4592" s="151"/>
      <c r="QTE4592" s="151"/>
      <c r="QTF4592" s="151"/>
      <c r="QTG4592" s="151"/>
      <c r="QTH4592" s="151"/>
      <c r="QTI4592" s="151"/>
      <c r="QTJ4592" s="151"/>
      <c r="QTK4592" s="151"/>
      <c r="QTL4592" s="151"/>
      <c r="QTM4592" s="151"/>
      <c r="QTN4592" s="151"/>
      <c r="QTO4592" s="151"/>
      <c r="QTP4592" s="151"/>
      <c r="QTQ4592" s="151"/>
      <c r="QTR4592" s="151"/>
      <c r="QTS4592" s="151"/>
      <c r="QTT4592" s="151"/>
      <c r="QTU4592" s="151"/>
      <c r="QTV4592" s="151"/>
      <c r="QTW4592" s="151"/>
      <c r="QTX4592" s="151"/>
      <c r="QTY4592" s="151"/>
      <c r="QTZ4592" s="151"/>
      <c r="QUA4592" s="151"/>
      <c r="QUB4592" s="151"/>
      <c r="QUC4592" s="151"/>
      <c r="QUD4592" s="151"/>
      <c r="QUE4592" s="151"/>
      <c r="QUF4592" s="151"/>
      <c r="QUG4592" s="151"/>
      <c r="QUH4592" s="151"/>
      <c r="QUI4592" s="151"/>
      <c r="QUJ4592" s="151"/>
      <c r="QUK4592" s="151"/>
      <c r="QUL4592" s="151"/>
      <c r="QUM4592" s="151"/>
      <c r="QUN4592" s="151"/>
      <c r="QUO4592" s="151"/>
      <c r="QUP4592" s="151"/>
      <c r="QUQ4592" s="151"/>
      <c r="QUR4592" s="151"/>
      <c r="QUS4592" s="151"/>
      <c r="QUT4592" s="151"/>
      <c r="QUU4592" s="151"/>
      <c r="QUV4592" s="151"/>
      <c r="QUW4592" s="151"/>
      <c r="QUX4592" s="151"/>
      <c r="QUY4592" s="151"/>
      <c r="QUZ4592" s="151"/>
      <c r="QVA4592" s="151"/>
      <c r="QVB4592" s="151"/>
      <c r="QVC4592" s="151"/>
      <c r="QVD4592" s="151"/>
      <c r="QVE4592" s="151"/>
      <c r="QVF4592" s="151"/>
      <c r="QVG4592" s="151"/>
      <c r="QVH4592" s="151"/>
      <c r="QVI4592" s="151"/>
      <c r="QVJ4592" s="151"/>
      <c r="QVK4592" s="151"/>
      <c r="QVL4592" s="151"/>
      <c r="QVM4592" s="151"/>
      <c r="QVN4592" s="151"/>
      <c r="QVO4592" s="151"/>
      <c r="QVP4592" s="151"/>
      <c r="QVQ4592" s="151"/>
      <c r="QVR4592" s="151"/>
      <c r="QVS4592" s="151"/>
      <c r="QVT4592" s="151"/>
      <c r="QVU4592" s="151"/>
      <c r="QVV4592" s="151"/>
      <c r="QVW4592" s="151"/>
      <c r="QVX4592" s="151"/>
      <c r="QVY4592" s="151"/>
      <c r="QVZ4592" s="151"/>
      <c r="QWA4592" s="151"/>
      <c r="QWB4592" s="151"/>
      <c r="QWC4592" s="151"/>
      <c r="QWD4592" s="151"/>
      <c r="QWE4592" s="151"/>
      <c r="QWF4592" s="151"/>
      <c r="QWG4592" s="151"/>
      <c r="QWH4592" s="151"/>
      <c r="QWI4592" s="151"/>
      <c r="QWJ4592" s="151"/>
      <c r="QWK4592" s="151"/>
      <c r="QWL4592" s="151"/>
      <c r="QWM4592" s="151"/>
      <c r="QWN4592" s="151"/>
      <c r="QWO4592" s="151"/>
      <c r="QWP4592" s="151"/>
      <c r="QWQ4592" s="151"/>
      <c r="QWR4592" s="151"/>
      <c r="QWS4592" s="151"/>
      <c r="QWT4592" s="151"/>
      <c r="QWU4592" s="151"/>
      <c r="QWV4592" s="151"/>
      <c r="QWW4592" s="151"/>
      <c r="QWX4592" s="151"/>
      <c r="QWY4592" s="151"/>
      <c r="QWZ4592" s="151"/>
      <c r="QXA4592" s="151"/>
      <c r="QXB4592" s="151"/>
      <c r="QXC4592" s="151"/>
      <c r="QXD4592" s="151"/>
      <c r="QXE4592" s="151"/>
      <c r="QXF4592" s="151"/>
      <c r="QXG4592" s="151"/>
      <c r="QXH4592" s="151"/>
      <c r="QXI4592" s="151"/>
      <c r="QXJ4592" s="151"/>
      <c r="QXK4592" s="151"/>
      <c r="QXL4592" s="151"/>
      <c r="QXM4592" s="151"/>
      <c r="QXN4592" s="151"/>
      <c r="QXO4592" s="151"/>
      <c r="QXP4592" s="151"/>
      <c r="QXQ4592" s="151"/>
      <c r="QXR4592" s="151"/>
      <c r="QXS4592" s="151"/>
      <c r="QXT4592" s="151"/>
      <c r="QXU4592" s="151"/>
      <c r="QXV4592" s="151"/>
      <c r="QXW4592" s="151"/>
      <c r="QXX4592" s="151"/>
      <c r="QXY4592" s="151"/>
      <c r="QXZ4592" s="151"/>
      <c r="QYA4592" s="151"/>
      <c r="QYB4592" s="151"/>
      <c r="QYC4592" s="151"/>
      <c r="QYD4592" s="151"/>
      <c r="QYE4592" s="151"/>
      <c r="QYF4592" s="151"/>
      <c r="QYG4592" s="151"/>
      <c r="QYH4592" s="151"/>
      <c r="QYI4592" s="151"/>
      <c r="QYJ4592" s="151"/>
      <c r="QYK4592" s="151"/>
      <c r="QYL4592" s="151"/>
      <c r="QYM4592" s="151"/>
      <c r="QYN4592" s="151"/>
      <c r="QYO4592" s="151"/>
      <c r="QYP4592" s="151"/>
      <c r="QYQ4592" s="151"/>
      <c r="QYR4592" s="151"/>
      <c r="QYS4592" s="151"/>
      <c r="QYT4592" s="151"/>
      <c r="QYU4592" s="151"/>
      <c r="QYV4592" s="151"/>
      <c r="QYW4592" s="151"/>
      <c r="QYX4592" s="151"/>
      <c r="QYY4592" s="151"/>
      <c r="QYZ4592" s="151"/>
      <c r="QZA4592" s="151"/>
      <c r="QZB4592" s="151"/>
      <c r="QZC4592" s="151"/>
      <c r="QZD4592" s="151"/>
      <c r="QZE4592" s="151"/>
      <c r="QZF4592" s="151"/>
      <c r="QZG4592" s="151"/>
      <c r="QZH4592" s="151"/>
      <c r="QZI4592" s="151"/>
      <c r="QZJ4592" s="151"/>
      <c r="QZK4592" s="151"/>
      <c r="QZL4592" s="151"/>
      <c r="QZM4592" s="151"/>
      <c r="QZN4592" s="151"/>
      <c r="QZO4592" s="151"/>
      <c r="QZP4592" s="151"/>
      <c r="QZQ4592" s="151"/>
      <c r="QZR4592" s="151"/>
      <c r="QZS4592" s="151"/>
      <c r="QZT4592" s="151"/>
      <c r="QZU4592" s="151"/>
      <c r="QZV4592" s="151"/>
      <c r="QZW4592" s="151"/>
      <c r="QZX4592" s="151"/>
      <c r="QZY4592" s="151"/>
      <c r="QZZ4592" s="151"/>
      <c r="RAA4592" s="151"/>
      <c r="RAB4592" s="151"/>
      <c r="RAC4592" s="151"/>
      <c r="RAD4592" s="151"/>
      <c r="RAE4592" s="151"/>
      <c r="RAF4592" s="151"/>
      <c r="RAG4592" s="151"/>
      <c r="RAH4592" s="151"/>
      <c r="RAI4592" s="151"/>
      <c r="RAJ4592" s="151"/>
      <c r="RAK4592" s="151"/>
      <c r="RAL4592" s="151"/>
      <c r="RAM4592" s="151"/>
      <c r="RAN4592" s="151"/>
      <c r="RAO4592" s="151"/>
      <c r="RAP4592" s="151"/>
      <c r="RAQ4592" s="151"/>
      <c r="RAR4592" s="151"/>
      <c r="RAS4592" s="151"/>
      <c r="RAT4592" s="151"/>
      <c r="RAU4592" s="151"/>
      <c r="RAV4592" s="151"/>
      <c r="RAW4592" s="151"/>
      <c r="RAX4592" s="151"/>
      <c r="RAY4592" s="151"/>
      <c r="RAZ4592" s="151"/>
      <c r="RBA4592" s="151"/>
      <c r="RBB4592" s="151"/>
      <c r="RBC4592" s="151"/>
      <c r="RBD4592" s="151"/>
      <c r="RBE4592" s="151"/>
      <c r="RBF4592" s="151"/>
      <c r="RBG4592" s="151"/>
      <c r="RBH4592" s="151"/>
      <c r="RBI4592" s="151"/>
      <c r="RBJ4592" s="151"/>
      <c r="RBK4592" s="151"/>
      <c r="RBL4592" s="151"/>
      <c r="RBM4592" s="151"/>
      <c r="RBN4592" s="151"/>
      <c r="RBO4592" s="151"/>
      <c r="RBP4592" s="151"/>
      <c r="RBQ4592" s="151"/>
      <c r="RBR4592" s="151"/>
      <c r="RBS4592" s="151"/>
      <c r="RBT4592" s="151"/>
      <c r="RBU4592" s="151"/>
      <c r="RBV4592" s="151"/>
      <c r="RBW4592" s="151"/>
      <c r="RBX4592" s="151"/>
      <c r="RBY4592" s="151"/>
      <c r="RBZ4592" s="151"/>
      <c r="RCA4592" s="151"/>
      <c r="RCB4592" s="151"/>
      <c r="RCC4592" s="151"/>
      <c r="RCD4592" s="151"/>
      <c r="RCE4592" s="151"/>
      <c r="RCF4592" s="151"/>
      <c r="RCG4592" s="151"/>
      <c r="RCH4592" s="151"/>
      <c r="RCI4592" s="151"/>
      <c r="RCJ4592" s="151"/>
      <c r="RCK4592" s="151"/>
      <c r="RCL4592" s="151"/>
      <c r="RCM4592" s="151"/>
      <c r="RCN4592" s="151"/>
      <c r="RCO4592" s="151"/>
      <c r="RCP4592" s="151"/>
      <c r="RCQ4592" s="151"/>
      <c r="RCR4592" s="151"/>
      <c r="RCS4592" s="151"/>
      <c r="RCT4592" s="151"/>
      <c r="RCU4592" s="151"/>
      <c r="RCV4592" s="151"/>
      <c r="RCW4592" s="151"/>
      <c r="RCX4592" s="151"/>
      <c r="RCY4592" s="151"/>
      <c r="RCZ4592" s="151"/>
      <c r="RDA4592" s="151"/>
      <c r="RDB4592" s="151"/>
      <c r="RDC4592" s="151"/>
      <c r="RDD4592" s="151"/>
      <c r="RDE4592" s="151"/>
      <c r="RDF4592" s="151"/>
      <c r="RDG4592" s="151"/>
      <c r="RDH4592" s="151"/>
      <c r="RDI4592" s="151"/>
      <c r="RDJ4592" s="151"/>
      <c r="RDK4592" s="151"/>
      <c r="RDL4592" s="151"/>
      <c r="RDM4592" s="151"/>
      <c r="RDN4592" s="151"/>
      <c r="RDO4592" s="151"/>
      <c r="RDP4592" s="151"/>
      <c r="RDQ4592" s="151"/>
      <c r="RDR4592" s="151"/>
      <c r="RDS4592" s="151"/>
      <c r="RDT4592" s="151"/>
      <c r="RDU4592" s="151"/>
      <c r="RDV4592" s="151"/>
      <c r="RDW4592" s="151"/>
      <c r="RDX4592" s="151"/>
      <c r="RDY4592" s="151"/>
      <c r="RDZ4592" s="151"/>
      <c r="REA4592" s="151"/>
      <c r="REB4592" s="151"/>
      <c r="REC4592" s="151"/>
      <c r="RED4592" s="151"/>
      <c r="REE4592" s="151"/>
      <c r="REF4592" s="151"/>
      <c r="REG4592" s="151"/>
      <c r="REH4592" s="151"/>
      <c r="REI4592" s="151"/>
      <c r="REJ4592" s="151"/>
      <c r="REK4592" s="151"/>
      <c r="REL4592" s="151"/>
      <c r="REM4592" s="151"/>
      <c r="REN4592" s="151"/>
      <c r="REO4592" s="151"/>
      <c r="REP4592" s="151"/>
      <c r="REQ4592" s="151"/>
      <c r="RER4592" s="151"/>
      <c r="RES4592" s="151"/>
      <c r="RET4592" s="151"/>
      <c r="REU4592" s="151"/>
      <c r="REV4592" s="151"/>
      <c r="REW4592" s="151"/>
      <c r="REX4592" s="151"/>
      <c r="REY4592" s="151"/>
      <c r="REZ4592" s="151"/>
      <c r="RFA4592" s="151"/>
      <c r="RFB4592" s="151"/>
      <c r="RFC4592" s="151"/>
      <c r="RFD4592" s="151"/>
      <c r="RFE4592" s="151"/>
      <c r="RFF4592" s="151"/>
      <c r="RFG4592" s="151"/>
      <c r="RFH4592" s="151"/>
      <c r="RFI4592" s="151"/>
      <c r="RFJ4592" s="151"/>
      <c r="RFK4592" s="151"/>
      <c r="RFL4592" s="151"/>
      <c r="RFM4592" s="151"/>
      <c r="RFN4592" s="151"/>
      <c r="RFO4592" s="151"/>
      <c r="RFP4592" s="151"/>
      <c r="RFQ4592" s="151"/>
      <c r="RFR4592" s="151"/>
      <c r="RFS4592" s="151"/>
      <c r="RFT4592" s="151"/>
      <c r="RFU4592" s="151"/>
      <c r="RFV4592" s="151"/>
      <c r="RFW4592" s="151"/>
      <c r="RFX4592" s="151"/>
      <c r="RFY4592" s="151"/>
      <c r="RFZ4592" s="151"/>
      <c r="RGA4592" s="151"/>
      <c r="RGB4592" s="151"/>
      <c r="RGC4592" s="151"/>
      <c r="RGD4592" s="151"/>
      <c r="RGE4592" s="151"/>
      <c r="RGF4592" s="151"/>
      <c r="RGG4592" s="151"/>
      <c r="RGH4592" s="151"/>
      <c r="RGI4592" s="151"/>
      <c r="RGJ4592" s="151"/>
      <c r="RGK4592" s="151"/>
      <c r="RGL4592" s="151"/>
      <c r="RGM4592" s="151"/>
      <c r="RGN4592" s="151"/>
      <c r="RGO4592" s="151"/>
      <c r="RGP4592" s="151"/>
      <c r="RGQ4592" s="151"/>
      <c r="RGR4592" s="151"/>
      <c r="RGS4592" s="151"/>
      <c r="RGT4592" s="151"/>
      <c r="RGU4592" s="151"/>
      <c r="RGV4592" s="151"/>
      <c r="RGW4592" s="151"/>
      <c r="RGX4592" s="151"/>
      <c r="RGY4592" s="151"/>
      <c r="RGZ4592" s="151"/>
      <c r="RHA4592" s="151"/>
      <c r="RHB4592" s="151"/>
      <c r="RHC4592" s="151"/>
      <c r="RHD4592" s="151"/>
      <c r="RHE4592" s="151"/>
      <c r="RHF4592" s="151"/>
      <c r="RHG4592" s="151"/>
      <c r="RHH4592" s="151"/>
      <c r="RHI4592" s="151"/>
      <c r="RHJ4592" s="151"/>
      <c r="RHK4592" s="151"/>
      <c r="RHL4592" s="151"/>
      <c r="RHM4592" s="151"/>
      <c r="RHN4592" s="151"/>
      <c r="RHO4592" s="151"/>
      <c r="RHP4592" s="151"/>
      <c r="RHQ4592" s="151"/>
      <c r="RHR4592" s="151"/>
      <c r="RHS4592" s="151"/>
      <c r="RHT4592" s="151"/>
      <c r="RHU4592" s="151"/>
      <c r="RHV4592" s="151"/>
      <c r="RHW4592" s="151"/>
      <c r="RHX4592" s="151"/>
      <c r="RHY4592" s="151"/>
      <c r="RHZ4592" s="151"/>
      <c r="RIA4592" s="151"/>
      <c r="RIB4592" s="151"/>
      <c r="RIC4592" s="151"/>
      <c r="RID4592" s="151"/>
      <c r="RIE4592" s="151"/>
      <c r="RIF4592" s="151"/>
      <c r="RIG4592" s="151"/>
      <c r="RIH4592" s="151"/>
      <c r="RII4592" s="151"/>
      <c r="RIJ4592" s="151"/>
      <c r="RIK4592" s="151"/>
      <c r="RIL4592" s="151"/>
      <c r="RIM4592" s="151"/>
      <c r="RIN4592" s="151"/>
      <c r="RIO4592" s="151"/>
      <c r="RIP4592" s="151"/>
      <c r="RIQ4592" s="151"/>
      <c r="RIR4592" s="151"/>
      <c r="RIS4592" s="151"/>
      <c r="RIT4592" s="151"/>
      <c r="RIU4592" s="151"/>
      <c r="RIV4592" s="151"/>
      <c r="RIW4592" s="151"/>
      <c r="RIX4592" s="151"/>
      <c r="RIY4592" s="151"/>
      <c r="RIZ4592" s="151"/>
      <c r="RJA4592" s="151"/>
      <c r="RJB4592" s="151"/>
      <c r="RJC4592" s="151"/>
      <c r="RJD4592" s="151"/>
      <c r="RJE4592" s="151"/>
      <c r="RJF4592" s="151"/>
      <c r="RJG4592" s="151"/>
      <c r="RJH4592" s="151"/>
      <c r="RJI4592" s="151"/>
      <c r="RJJ4592" s="151"/>
      <c r="RJK4592" s="151"/>
      <c r="RJL4592" s="151"/>
      <c r="RJM4592" s="151"/>
      <c r="RJN4592" s="151"/>
      <c r="RJO4592" s="151"/>
      <c r="RJP4592" s="151"/>
      <c r="RJQ4592" s="151"/>
      <c r="RJR4592" s="151"/>
      <c r="RJS4592" s="151"/>
      <c r="RJT4592" s="151"/>
      <c r="RJU4592" s="151"/>
      <c r="RJV4592" s="151"/>
      <c r="RJW4592" s="151"/>
      <c r="RJX4592" s="151"/>
      <c r="RJY4592" s="151"/>
      <c r="RJZ4592" s="151"/>
      <c r="RKA4592" s="151"/>
      <c r="RKB4592" s="151"/>
      <c r="RKC4592" s="151"/>
      <c r="RKD4592" s="151"/>
      <c r="RKE4592" s="151"/>
      <c r="RKF4592" s="151"/>
      <c r="RKG4592" s="151"/>
      <c r="RKH4592" s="151"/>
      <c r="RKI4592" s="151"/>
      <c r="RKJ4592" s="151"/>
      <c r="RKK4592" s="151"/>
      <c r="RKL4592" s="151"/>
      <c r="RKM4592" s="151"/>
      <c r="RKN4592" s="151"/>
      <c r="RKO4592" s="151"/>
      <c r="RKP4592" s="151"/>
      <c r="RKQ4592" s="151"/>
      <c r="RKR4592" s="151"/>
      <c r="RKS4592" s="151"/>
      <c r="RKT4592" s="151"/>
      <c r="RKU4592" s="151"/>
      <c r="RKV4592" s="151"/>
      <c r="RKW4592" s="151"/>
      <c r="RKX4592" s="151"/>
      <c r="RKY4592" s="151"/>
      <c r="RKZ4592" s="151"/>
      <c r="RLA4592" s="151"/>
      <c r="RLB4592" s="151"/>
      <c r="RLC4592" s="151"/>
      <c r="RLD4592" s="151"/>
      <c r="RLE4592" s="151"/>
      <c r="RLF4592" s="151"/>
      <c r="RLG4592" s="151"/>
      <c r="RLH4592" s="151"/>
      <c r="RLI4592" s="151"/>
      <c r="RLJ4592" s="151"/>
      <c r="RLK4592" s="151"/>
      <c r="RLL4592" s="151"/>
      <c r="RLM4592" s="151"/>
      <c r="RLN4592" s="151"/>
      <c r="RLO4592" s="151"/>
      <c r="RLP4592" s="151"/>
      <c r="RLQ4592" s="151"/>
      <c r="RLR4592" s="151"/>
      <c r="RLS4592" s="151"/>
      <c r="RLT4592" s="151"/>
      <c r="RLU4592" s="151"/>
      <c r="RLV4592" s="151"/>
      <c r="RLW4592" s="151"/>
      <c r="RLX4592" s="151"/>
      <c r="RLY4592" s="151"/>
      <c r="RLZ4592" s="151"/>
      <c r="RMA4592" s="151"/>
      <c r="RMB4592" s="151"/>
      <c r="RMC4592" s="151"/>
      <c r="RMD4592" s="151"/>
      <c r="RME4592" s="151"/>
      <c r="RMF4592" s="151"/>
      <c r="RMG4592" s="151"/>
      <c r="RMH4592" s="151"/>
      <c r="RMI4592" s="151"/>
      <c r="RMJ4592" s="151"/>
      <c r="RMK4592" s="151"/>
      <c r="RML4592" s="151"/>
      <c r="RMM4592" s="151"/>
      <c r="RMN4592" s="151"/>
      <c r="RMO4592" s="151"/>
      <c r="RMP4592" s="151"/>
      <c r="RMQ4592" s="151"/>
      <c r="RMR4592" s="151"/>
      <c r="RMS4592" s="151"/>
      <c r="RMT4592" s="151"/>
      <c r="RMU4592" s="151"/>
      <c r="RMV4592" s="151"/>
      <c r="RMW4592" s="151"/>
      <c r="RMX4592" s="151"/>
      <c r="RMY4592" s="151"/>
      <c r="RMZ4592" s="151"/>
      <c r="RNA4592" s="151"/>
      <c r="RNB4592" s="151"/>
      <c r="RNC4592" s="151"/>
      <c r="RND4592" s="151"/>
      <c r="RNE4592" s="151"/>
      <c r="RNF4592" s="151"/>
      <c r="RNG4592" s="151"/>
      <c r="RNH4592" s="151"/>
      <c r="RNI4592" s="151"/>
      <c r="RNJ4592" s="151"/>
      <c r="RNK4592" s="151"/>
      <c r="RNL4592" s="151"/>
      <c r="RNM4592" s="151"/>
      <c r="RNN4592" s="151"/>
      <c r="RNO4592" s="151"/>
      <c r="RNP4592" s="151"/>
      <c r="RNQ4592" s="151"/>
      <c r="RNR4592" s="151"/>
      <c r="RNS4592" s="151"/>
      <c r="RNT4592" s="151"/>
      <c r="RNU4592" s="151"/>
      <c r="RNV4592" s="151"/>
      <c r="RNW4592" s="151"/>
      <c r="RNX4592" s="151"/>
      <c r="RNY4592" s="151"/>
      <c r="RNZ4592" s="151"/>
      <c r="ROA4592" s="151"/>
      <c r="ROB4592" s="151"/>
      <c r="ROC4592" s="151"/>
      <c r="ROD4592" s="151"/>
      <c r="ROE4592" s="151"/>
      <c r="ROF4592" s="151"/>
      <c r="ROG4592" s="151"/>
      <c r="ROH4592" s="151"/>
      <c r="ROI4592" s="151"/>
      <c r="ROJ4592" s="151"/>
      <c r="ROK4592" s="151"/>
      <c r="ROL4592" s="151"/>
      <c r="ROM4592" s="151"/>
      <c r="RON4592" s="151"/>
      <c r="ROO4592" s="151"/>
      <c r="ROP4592" s="151"/>
      <c r="ROQ4592" s="151"/>
      <c r="ROR4592" s="151"/>
      <c r="ROS4592" s="151"/>
      <c r="ROT4592" s="151"/>
      <c r="ROU4592" s="151"/>
      <c r="ROV4592" s="151"/>
      <c r="ROW4592" s="151"/>
      <c r="ROX4592" s="151"/>
      <c r="ROY4592" s="151"/>
      <c r="ROZ4592" s="151"/>
      <c r="RPA4592" s="151"/>
      <c r="RPB4592" s="151"/>
      <c r="RPC4592" s="151"/>
      <c r="RPD4592" s="151"/>
      <c r="RPE4592" s="151"/>
      <c r="RPF4592" s="151"/>
      <c r="RPG4592" s="151"/>
      <c r="RPH4592" s="151"/>
      <c r="RPI4592" s="151"/>
      <c r="RPJ4592" s="151"/>
      <c r="RPK4592" s="151"/>
      <c r="RPL4592" s="151"/>
      <c r="RPM4592" s="151"/>
      <c r="RPN4592" s="151"/>
      <c r="RPO4592" s="151"/>
      <c r="RPP4592" s="151"/>
      <c r="RPQ4592" s="151"/>
      <c r="RPR4592" s="151"/>
      <c r="RPS4592" s="151"/>
      <c r="RPT4592" s="151"/>
      <c r="RPU4592" s="151"/>
      <c r="RPV4592" s="151"/>
      <c r="RPW4592" s="151"/>
      <c r="RPX4592" s="151"/>
      <c r="RPY4592" s="151"/>
      <c r="RPZ4592" s="151"/>
      <c r="RQA4592" s="151"/>
      <c r="RQB4592" s="151"/>
      <c r="RQC4592" s="151"/>
      <c r="RQD4592" s="151"/>
      <c r="RQE4592" s="151"/>
      <c r="RQF4592" s="151"/>
      <c r="RQG4592" s="151"/>
      <c r="RQH4592" s="151"/>
      <c r="RQI4592" s="151"/>
      <c r="RQJ4592" s="151"/>
      <c r="RQK4592" s="151"/>
      <c r="RQL4592" s="151"/>
      <c r="RQM4592" s="151"/>
      <c r="RQN4592" s="151"/>
      <c r="RQO4592" s="151"/>
      <c r="RQP4592" s="151"/>
      <c r="RQQ4592" s="151"/>
      <c r="RQR4592" s="151"/>
      <c r="RQS4592" s="151"/>
      <c r="RQT4592" s="151"/>
      <c r="RQU4592" s="151"/>
      <c r="RQV4592" s="151"/>
      <c r="RQW4592" s="151"/>
      <c r="RQX4592" s="151"/>
      <c r="RQY4592" s="151"/>
      <c r="RQZ4592" s="151"/>
      <c r="RRA4592" s="151"/>
      <c r="RRB4592" s="151"/>
      <c r="RRC4592" s="151"/>
      <c r="RRD4592" s="151"/>
      <c r="RRE4592" s="151"/>
      <c r="RRF4592" s="151"/>
      <c r="RRG4592" s="151"/>
      <c r="RRH4592" s="151"/>
      <c r="RRI4592" s="151"/>
      <c r="RRJ4592" s="151"/>
      <c r="RRK4592" s="151"/>
      <c r="RRL4592" s="151"/>
      <c r="RRM4592" s="151"/>
      <c r="RRN4592" s="151"/>
      <c r="RRO4592" s="151"/>
      <c r="RRP4592" s="151"/>
      <c r="RRQ4592" s="151"/>
      <c r="RRR4592" s="151"/>
      <c r="RRS4592" s="151"/>
      <c r="RRT4592" s="151"/>
      <c r="RRU4592" s="151"/>
      <c r="RRV4592" s="151"/>
      <c r="RRW4592" s="151"/>
      <c r="RRX4592" s="151"/>
      <c r="RRY4592" s="151"/>
      <c r="RRZ4592" s="151"/>
      <c r="RSA4592" s="151"/>
      <c r="RSB4592" s="151"/>
      <c r="RSC4592" s="151"/>
      <c r="RSD4592" s="151"/>
      <c r="RSE4592" s="151"/>
      <c r="RSF4592" s="151"/>
      <c r="RSG4592" s="151"/>
      <c r="RSH4592" s="151"/>
      <c r="RSI4592" s="151"/>
      <c r="RSJ4592" s="151"/>
      <c r="RSK4592" s="151"/>
      <c r="RSL4592" s="151"/>
      <c r="RSM4592" s="151"/>
      <c r="RSN4592" s="151"/>
      <c r="RSO4592" s="151"/>
      <c r="RSP4592" s="151"/>
      <c r="RSQ4592" s="151"/>
      <c r="RSR4592" s="151"/>
      <c r="RSS4592" s="151"/>
      <c r="RST4592" s="151"/>
      <c r="RSU4592" s="151"/>
      <c r="RSV4592" s="151"/>
      <c r="RSW4592" s="151"/>
      <c r="RSX4592" s="151"/>
      <c r="RSY4592" s="151"/>
      <c r="RSZ4592" s="151"/>
      <c r="RTA4592" s="151"/>
      <c r="RTB4592" s="151"/>
      <c r="RTC4592" s="151"/>
      <c r="RTD4592" s="151"/>
      <c r="RTE4592" s="151"/>
      <c r="RTF4592" s="151"/>
      <c r="RTG4592" s="151"/>
      <c r="RTH4592" s="151"/>
      <c r="RTI4592" s="151"/>
      <c r="RTJ4592" s="151"/>
      <c r="RTK4592" s="151"/>
      <c r="RTL4592" s="151"/>
      <c r="RTM4592" s="151"/>
      <c r="RTN4592" s="151"/>
      <c r="RTO4592" s="151"/>
      <c r="RTP4592" s="151"/>
      <c r="RTQ4592" s="151"/>
      <c r="RTR4592" s="151"/>
      <c r="RTS4592" s="151"/>
      <c r="RTT4592" s="151"/>
      <c r="RTU4592" s="151"/>
      <c r="RTV4592" s="151"/>
      <c r="RTW4592" s="151"/>
      <c r="RTX4592" s="151"/>
      <c r="RTY4592" s="151"/>
      <c r="RTZ4592" s="151"/>
      <c r="RUA4592" s="151"/>
      <c r="RUB4592" s="151"/>
      <c r="RUC4592" s="151"/>
      <c r="RUD4592" s="151"/>
      <c r="RUE4592" s="151"/>
      <c r="RUF4592" s="151"/>
      <c r="RUG4592" s="151"/>
      <c r="RUH4592" s="151"/>
      <c r="RUI4592" s="151"/>
      <c r="RUJ4592" s="151"/>
      <c r="RUK4592" s="151"/>
      <c r="RUL4592" s="151"/>
      <c r="RUM4592" s="151"/>
      <c r="RUN4592" s="151"/>
      <c r="RUO4592" s="151"/>
      <c r="RUP4592" s="151"/>
      <c r="RUQ4592" s="151"/>
      <c r="RUR4592" s="151"/>
      <c r="RUS4592" s="151"/>
      <c r="RUT4592" s="151"/>
      <c r="RUU4592" s="151"/>
      <c r="RUV4592" s="151"/>
      <c r="RUW4592" s="151"/>
      <c r="RUX4592" s="151"/>
      <c r="RUY4592" s="151"/>
      <c r="RUZ4592" s="151"/>
      <c r="RVA4592" s="151"/>
      <c r="RVB4592" s="151"/>
      <c r="RVC4592" s="151"/>
      <c r="RVD4592" s="151"/>
      <c r="RVE4592" s="151"/>
      <c r="RVF4592" s="151"/>
      <c r="RVG4592" s="151"/>
      <c r="RVH4592" s="151"/>
      <c r="RVI4592" s="151"/>
      <c r="RVJ4592" s="151"/>
      <c r="RVK4592" s="151"/>
      <c r="RVL4592" s="151"/>
      <c r="RVM4592" s="151"/>
      <c r="RVN4592" s="151"/>
      <c r="RVO4592" s="151"/>
      <c r="RVP4592" s="151"/>
      <c r="RVQ4592" s="151"/>
      <c r="RVR4592" s="151"/>
      <c r="RVS4592" s="151"/>
      <c r="RVT4592" s="151"/>
      <c r="RVU4592" s="151"/>
      <c r="RVV4592" s="151"/>
      <c r="RVW4592" s="151"/>
      <c r="RVX4592" s="151"/>
      <c r="RVY4592" s="151"/>
      <c r="RVZ4592" s="151"/>
      <c r="RWA4592" s="151"/>
      <c r="RWB4592" s="151"/>
      <c r="RWC4592" s="151"/>
      <c r="RWD4592" s="151"/>
      <c r="RWE4592" s="151"/>
      <c r="RWF4592" s="151"/>
      <c r="RWG4592" s="151"/>
      <c r="RWH4592" s="151"/>
      <c r="RWI4592" s="151"/>
      <c r="RWJ4592" s="151"/>
      <c r="RWK4592" s="151"/>
      <c r="RWL4592" s="151"/>
      <c r="RWM4592" s="151"/>
      <c r="RWN4592" s="151"/>
      <c r="RWO4592" s="151"/>
      <c r="RWP4592" s="151"/>
      <c r="RWQ4592" s="151"/>
      <c r="RWR4592" s="151"/>
      <c r="RWS4592" s="151"/>
      <c r="RWT4592" s="151"/>
      <c r="RWU4592" s="151"/>
      <c r="RWV4592" s="151"/>
      <c r="RWW4592" s="151"/>
      <c r="RWX4592" s="151"/>
      <c r="RWY4592" s="151"/>
      <c r="RWZ4592" s="151"/>
      <c r="RXA4592" s="151"/>
      <c r="RXB4592" s="151"/>
      <c r="RXC4592" s="151"/>
      <c r="RXD4592" s="151"/>
      <c r="RXE4592" s="151"/>
      <c r="RXF4592" s="151"/>
      <c r="RXG4592" s="151"/>
      <c r="RXH4592" s="151"/>
      <c r="RXI4592" s="151"/>
      <c r="RXJ4592" s="151"/>
      <c r="RXK4592" s="151"/>
      <c r="RXL4592" s="151"/>
      <c r="RXM4592" s="151"/>
      <c r="RXN4592" s="151"/>
      <c r="RXO4592" s="151"/>
      <c r="RXP4592" s="151"/>
      <c r="RXQ4592" s="151"/>
      <c r="RXR4592" s="151"/>
      <c r="RXS4592" s="151"/>
      <c r="RXT4592" s="151"/>
      <c r="RXU4592" s="151"/>
      <c r="RXV4592" s="151"/>
      <c r="RXW4592" s="151"/>
      <c r="RXX4592" s="151"/>
      <c r="RXY4592" s="151"/>
      <c r="RXZ4592" s="151"/>
      <c r="RYA4592" s="151"/>
      <c r="RYB4592" s="151"/>
      <c r="RYC4592" s="151"/>
      <c r="RYD4592" s="151"/>
      <c r="RYE4592" s="151"/>
      <c r="RYF4592" s="151"/>
      <c r="RYG4592" s="151"/>
      <c r="RYH4592" s="151"/>
      <c r="RYI4592" s="151"/>
      <c r="RYJ4592" s="151"/>
      <c r="RYK4592" s="151"/>
      <c r="RYL4592" s="151"/>
      <c r="RYM4592" s="151"/>
      <c r="RYN4592" s="151"/>
      <c r="RYO4592" s="151"/>
      <c r="RYP4592" s="151"/>
      <c r="RYQ4592" s="151"/>
      <c r="RYR4592" s="151"/>
      <c r="RYS4592" s="151"/>
      <c r="RYT4592" s="151"/>
      <c r="RYU4592" s="151"/>
      <c r="RYV4592" s="151"/>
      <c r="RYW4592" s="151"/>
      <c r="RYX4592" s="151"/>
      <c r="RYY4592" s="151"/>
      <c r="RYZ4592" s="151"/>
      <c r="RZA4592" s="151"/>
      <c r="RZB4592" s="151"/>
      <c r="RZC4592" s="151"/>
      <c r="RZD4592" s="151"/>
      <c r="RZE4592" s="151"/>
      <c r="RZF4592" s="151"/>
      <c r="RZG4592" s="151"/>
      <c r="RZH4592" s="151"/>
      <c r="RZI4592" s="151"/>
      <c r="RZJ4592" s="151"/>
      <c r="RZK4592" s="151"/>
      <c r="RZL4592" s="151"/>
      <c r="RZM4592" s="151"/>
      <c r="RZN4592" s="151"/>
      <c r="RZO4592" s="151"/>
      <c r="RZP4592" s="151"/>
      <c r="RZQ4592" s="151"/>
      <c r="RZR4592" s="151"/>
      <c r="RZS4592" s="151"/>
      <c r="RZT4592" s="151"/>
      <c r="RZU4592" s="151"/>
      <c r="RZV4592" s="151"/>
      <c r="RZW4592" s="151"/>
      <c r="RZX4592" s="151"/>
      <c r="RZY4592" s="151"/>
      <c r="RZZ4592" s="151"/>
      <c r="SAA4592" s="151"/>
      <c r="SAB4592" s="151"/>
      <c r="SAC4592" s="151"/>
      <c r="SAD4592" s="151"/>
      <c r="SAE4592" s="151"/>
      <c r="SAF4592" s="151"/>
      <c r="SAG4592" s="151"/>
      <c r="SAH4592" s="151"/>
      <c r="SAI4592" s="151"/>
      <c r="SAJ4592" s="151"/>
      <c r="SAK4592" s="151"/>
      <c r="SAL4592" s="151"/>
      <c r="SAM4592" s="151"/>
      <c r="SAN4592" s="151"/>
      <c r="SAO4592" s="151"/>
      <c r="SAP4592" s="151"/>
      <c r="SAQ4592" s="151"/>
      <c r="SAR4592" s="151"/>
      <c r="SAS4592" s="151"/>
      <c r="SAT4592" s="151"/>
      <c r="SAU4592" s="151"/>
      <c r="SAV4592" s="151"/>
      <c r="SAW4592" s="151"/>
      <c r="SAX4592" s="151"/>
      <c r="SAY4592" s="151"/>
      <c r="SAZ4592" s="151"/>
      <c r="SBA4592" s="151"/>
      <c r="SBB4592" s="151"/>
      <c r="SBC4592" s="151"/>
      <c r="SBD4592" s="151"/>
      <c r="SBE4592" s="151"/>
      <c r="SBF4592" s="151"/>
      <c r="SBG4592" s="151"/>
      <c r="SBH4592" s="151"/>
      <c r="SBI4592" s="151"/>
      <c r="SBJ4592" s="151"/>
      <c r="SBK4592" s="151"/>
      <c r="SBL4592" s="151"/>
      <c r="SBM4592" s="151"/>
      <c r="SBN4592" s="151"/>
      <c r="SBO4592" s="151"/>
      <c r="SBP4592" s="151"/>
      <c r="SBQ4592" s="151"/>
      <c r="SBR4592" s="151"/>
      <c r="SBS4592" s="151"/>
      <c r="SBT4592" s="151"/>
      <c r="SBU4592" s="151"/>
      <c r="SBV4592" s="151"/>
      <c r="SBW4592" s="151"/>
      <c r="SBX4592" s="151"/>
      <c r="SBY4592" s="151"/>
      <c r="SBZ4592" s="151"/>
      <c r="SCA4592" s="151"/>
      <c r="SCB4592" s="151"/>
      <c r="SCC4592" s="151"/>
      <c r="SCD4592" s="151"/>
      <c r="SCE4592" s="151"/>
      <c r="SCF4592" s="151"/>
      <c r="SCG4592" s="151"/>
      <c r="SCH4592" s="151"/>
      <c r="SCI4592" s="151"/>
      <c r="SCJ4592" s="151"/>
      <c r="SCK4592" s="151"/>
      <c r="SCL4592" s="151"/>
      <c r="SCM4592" s="151"/>
      <c r="SCN4592" s="151"/>
      <c r="SCO4592" s="151"/>
      <c r="SCP4592" s="151"/>
      <c r="SCQ4592" s="151"/>
      <c r="SCR4592" s="151"/>
      <c r="SCS4592" s="151"/>
      <c r="SCT4592" s="151"/>
      <c r="SCU4592" s="151"/>
      <c r="SCV4592" s="151"/>
      <c r="SCW4592" s="151"/>
      <c r="SCX4592" s="151"/>
      <c r="SCY4592" s="151"/>
      <c r="SCZ4592" s="151"/>
      <c r="SDA4592" s="151"/>
      <c r="SDB4592" s="151"/>
      <c r="SDC4592" s="151"/>
      <c r="SDD4592" s="151"/>
      <c r="SDE4592" s="151"/>
      <c r="SDF4592" s="151"/>
      <c r="SDG4592" s="151"/>
      <c r="SDH4592" s="151"/>
      <c r="SDI4592" s="151"/>
      <c r="SDJ4592" s="151"/>
      <c r="SDK4592" s="151"/>
      <c r="SDL4592" s="151"/>
      <c r="SDM4592" s="151"/>
      <c r="SDN4592" s="151"/>
      <c r="SDO4592" s="151"/>
      <c r="SDP4592" s="151"/>
      <c r="SDQ4592" s="151"/>
      <c r="SDR4592" s="151"/>
      <c r="SDS4592" s="151"/>
      <c r="SDT4592" s="151"/>
      <c r="SDU4592" s="151"/>
      <c r="SDV4592" s="151"/>
      <c r="SDW4592" s="151"/>
      <c r="SDX4592" s="151"/>
      <c r="SDY4592" s="151"/>
      <c r="SDZ4592" s="151"/>
      <c r="SEA4592" s="151"/>
      <c r="SEB4592" s="151"/>
      <c r="SEC4592" s="151"/>
      <c r="SED4592" s="151"/>
      <c r="SEE4592" s="151"/>
      <c r="SEF4592" s="151"/>
      <c r="SEG4592" s="151"/>
      <c r="SEH4592" s="151"/>
      <c r="SEI4592" s="151"/>
      <c r="SEJ4592" s="151"/>
      <c r="SEK4592" s="151"/>
      <c r="SEL4592" s="151"/>
      <c r="SEM4592" s="151"/>
      <c r="SEN4592" s="151"/>
      <c r="SEO4592" s="151"/>
      <c r="SEP4592" s="151"/>
      <c r="SEQ4592" s="151"/>
      <c r="SER4592" s="151"/>
      <c r="SES4592" s="151"/>
      <c r="SET4592" s="151"/>
      <c r="SEU4592" s="151"/>
      <c r="SEV4592" s="151"/>
      <c r="SEW4592" s="151"/>
      <c r="SEX4592" s="151"/>
      <c r="SEY4592" s="151"/>
      <c r="SEZ4592" s="151"/>
      <c r="SFA4592" s="151"/>
      <c r="SFB4592" s="151"/>
      <c r="SFC4592" s="151"/>
      <c r="SFD4592" s="151"/>
      <c r="SFE4592" s="151"/>
      <c r="SFF4592" s="151"/>
      <c r="SFG4592" s="151"/>
      <c r="SFH4592" s="151"/>
      <c r="SFI4592" s="151"/>
      <c r="SFJ4592" s="151"/>
      <c r="SFK4592" s="151"/>
      <c r="SFL4592" s="151"/>
      <c r="SFM4592" s="151"/>
      <c r="SFN4592" s="151"/>
      <c r="SFO4592" s="151"/>
      <c r="SFP4592" s="151"/>
      <c r="SFQ4592" s="151"/>
      <c r="SFR4592" s="151"/>
      <c r="SFS4592" s="151"/>
      <c r="SFT4592" s="151"/>
      <c r="SFU4592" s="151"/>
      <c r="SFV4592" s="151"/>
      <c r="SFW4592" s="151"/>
      <c r="SFX4592" s="151"/>
      <c r="SFY4592" s="151"/>
      <c r="SFZ4592" s="151"/>
      <c r="SGA4592" s="151"/>
      <c r="SGB4592" s="151"/>
      <c r="SGC4592" s="151"/>
      <c r="SGD4592" s="151"/>
      <c r="SGE4592" s="151"/>
      <c r="SGF4592" s="151"/>
      <c r="SGG4592" s="151"/>
      <c r="SGH4592" s="151"/>
      <c r="SGI4592" s="151"/>
      <c r="SGJ4592" s="151"/>
      <c r="SGK4592" s="151"/>
      <c r="SGL4592" s="151"/>
      <c r="SGM4592" s="151"/>
      <c r="SGN4592" s="151"/>
      <c r="SGO4592" s="151"/>
      <c r="SGP4592" s="151"/>
      <c r="SGQ4592" s="151"/>
      <c r="SGR4592" s="151"/>
      <c r="SGS4592" s="151"/>
      <c r="SGT4592" s="151"/>
      <c r="SGU4592" s="151"/>
      <c r="SGV4592" s="151"/>
      <c r="SGW4592" s="151"/>
      <c r="SGX4592" s="151"/>
      <c r="SGY4592" s="151"/>
      <c r="SGZ4592" s="151"/>
      <c r="SHA4592" s="151"/>
      <c r="SHB4592" s="151"/>
      <c r="SHC4592" s="151"/>
      <c r="SHD4592" s="151"/>
      <c r="SHE4592" s="151"/>
      <c r="SHF4592" s="151"/>
      <c r="SHG4592" s="151"/>
      <c r="SHH4592" s="151"/>
      <c r="SHI4592" s="151"/>
      <c r="SHJ4592" s="151"/>
      <c r="SHK4592" s="151"/>
      <c r="SHL4592" s="151"/>
      <c r="SHM4592" s="151"/>
      <c r="SHN4592" s="151"/>
      <c r="SHO4592" s="151"/>
      <c r="SHP4592" s="151"/>
      <c r="SHQ4592" s="151"/>
      <c r="SHR4592" s="151"/>
      <c r="SHS4592" s="151"/>
      <c r="SHT4592" s="151"/>
      <c r="SHU4592" s="151"/>
      <c r="SHV4592" s="151"/>
      <c r="SHW4592" s="151"/>
      <c r="SHX4592" s="151"/>
      <c r="SHY4592" s="151"/>
      <c r="SHZ4592" s="151"/>
      <c r="SIA4592" s="151"/>
      <c r="SIB4592" s="151"/>
      <c r="SIC4592" s="151"/>
      <c r="SID4592" s="151"/>
      <c r="SIE4592" s="151"/>
      <c r="SIF4592" s="151"/>
      <c r="SIG4592" s="151"/>
      <c r="SIH4592" s="151"/>
      <c r="SII4592" s="151"/>
      <c r="SIJ4592" s="151"/>
      <c r="SIK4592" s="151"/>
      <c r="SIL4592" s="151"/>
      <c r="SIM4592" s="151"/>
      <c r="SIN4592" s="151"/>
      <c r="SIO4592" s="151"/>
      <c r="SIP4592" s="151"/>
      <c r="SIQ4592" s="151"/>
      <c r="SIR4592" s="151"/>
      <c r="SIS4592" s="151"/>
      <c r="SIT4592" s="151"/>
      <c r="SIU4592" s="151"/>
      <c r="SIV4592" s="151"/>
      <c r="SIW4592" s="151"/>
      <c r="SIX4592" s="151"/>
      <c r="SIY4592" s="151"/>
      <c r="SIZ4592" s="151"/>
      <c r="SJA4592" s="151"/>
      <c r="SJB4592" s="151"/>
      <c r="SJC4592" s="151"/>
      <c r="SJD4592" s="151"/>
      <c r="SJE4592" s="151"/>
      <c r="SJF4592" s="151"/>
      <c r="SJG4592" s="151"/>
      <c r="SJH4592" s="151"/>
      <c r="SJI4592" s="151"/>
      <c r="SJJ4592" s="151"/>
      <c r="SJK4592" s="151"/>
      <c r="SJL4592" s="151"/>
      <c r="SJM4592" s="151"/>
      <c r="SJN4592" s="151"/>
      <c r="SJO4592" s="151"/>
      <c r="SJP4592" s="151"/>
      <c r="SJQ4592" s="151"/>
      <c r="SJR4592" s="151"/>
      <c r="SJS4592" s="151"/>
      <c r="SJT4592" s="151"/>
      <c r="SJU4592" s="151"/>
      <c r="SJV4592" s="151"/>
      <c r="SJW4592" s="151"/>
      <c r="SJX4592" s="151"/>
      <c r="SJY4592" s="151"/>
      <c r="SJZ4592" s="151"/>
      <c r="SKA4592" s="151"/>
      <c r="SKB4592" s="151"/>
      <c r="SKC4592" s="151"/>
      <c r="SKD4592" s="151"/>
      <c r="SKE4592" s="151"/>
      <c r="SKF4592" s="151"/>
      <c r="SKG4592" s="151"/>
      <c r="SKH4592" s="151"/>
      <c r="SKI4592" s="151"/>
      <c r="SKJ4592" s="151"/>
      <c r="SKK4592" s="151"/>
      <c r="SKL4592" s="151"/>
      <c r="SKM4592" s="151"/>
      <c r="SKN4592" s="151"/>
      <c r="SKO4592" s="151"/>
      <c r="SKP4592" s="151"/>
      <c r="SKQ4592" s="151"/>
      <c r="SKR4592" s="151"/>
      <c r="SKS4592" s="151"/>
      <c r="SKT4592" s="151"/>
      <c r="SKU4592" s="151"/>
      <c r="SKV4592" s="151"/>
      <c r="SKW4592" s="151"/>
      <c r="SKX4592" s="151"/>
      <c r="SKY4592" s="151"/>
      <c r="SKZ4592" s="151"/>
      <c r="SLA4592" s="151"/>
      <c r="SLB4592" s="151"/>
      <c r="SLC4592" s="151"/>
      <c r="SLD4592" s="151"/>
      <c r="SLE4592" s="151"/>
      <c r="SLF4592" s="151"/>
      <c r="SLG4592" s="151"/>
      <c r="SLH4592" s="151"/>
      <c r="SLI4592" s="151"/>
      <c r="SLJ4592" s="151"/>
      <c r="SLK4592" s="151"/>
      <c r="SLL4592" s="151"/>
      <c r="SLM4592" s="151"/>
      <c r="SLN4592" s="151"/>
      <c r="SLO4592" s="151"/>
      <c r="SLP4592" s="151"/>
      <c r="SLQ4592" s="151"/>
      <c r="SLR4592" s="151"/>
      <c r="SLS4592" s="151"/>
      <c r="SLT4592" s="151"/>
      <c r="SLU4592" s="151"/>
      <c r="SLV4592" s="151"/>
      <c r="SLW4592" s="151"/>
      <c r="SLX4592" s="151"/>
      <c r="SLY4592" s="151"/>
      <c r="SLZ4592" s="151"/>
      <c r="SMA4592" s="151"/>
      <c r="SMB4592" s="151"/>
      <c r="SMC4592" s="151"/>
      <c r="SMD4592" s="151"/>
      <c r="SME4592" s="151"/>
      <c r="SMF4592" s="151"/>
      <c r="SMG4592" s="151"/>
      <c r="SMH4592" s="151"/>
      <c r="SMI4592" s="151"/>
      <c r="SMJ4592" s="151"/>
      <c r="SMK4592" s="151"/>
      <c r="SML4592" s="151"/>
      <c r="SMM4592" s="151"/>
      <c r="SMN4592" s="151"/>
      <c r="SMO4592" s="151"/>
      <c r="SMP4592" s="151"/>
      <c r="SMQ4592" s="151"/>
      <c r="SMR4592" s="151"/>
      <c r="SMS4592" s="151"/>
      <c r="SMT4592" s="151"/>
      <c r="SMU4592" s="151"/>
      <c r="SMV4592" s="151"/>
      <c r="SMW4592" s="151"/>
      <c r="SMX4592" s="151"/>
      <c r="SMY4592" s="151"/>
      <c r="SMZ4592" s="151"/>
      <c r="SNA4592" s="151"/>
      <c r="SNB4592" s="151"/>
      <c r="SNC4592" s="151"/>
      <c r="SND4592" s="151"/>
      <c r="SNE4592" s="151"/>
      <c r="SNF4592" s="151"/>
      <c r="SNG4592" s="151"/>
      <c r="SNH4592" s="151"/>
      <c r="SNI4592" s="151"/>
      <c r="SNJ4592" s="151"/>
      <c r="SNK4592" s="151"/>
      <c r="SNL4592" s="151"/>
      <c r="SNM4592" s="151"/>
      <c r="SNN4592" s="151"/>
      <c r="SNO4592" s="151"/>
      <c r="SNP4592" s="151"/>
      <c r="SNQ4592" s="151"/>
      <c r="SNR4592" s="151"/>
      <c r="SNS4592" s="151"/>
      <c r="SNT4592" s="151"/>
      <c r="SNU4592" s="151"/>
      <c r="SNV4592" s="151"/>
      <c r="SNW4592" s="151"/>
      <c r="SNX4592" s="151"/>
      <c r="SNY4592" s="151"/>
      <c r="SNZ4592" s="151"/>
      <c r="SOA4592" s="151"/>
      <c r="SOB4592" s="151"/>
      <c r="SOC4592" s="151"/>
      <c r="SOD4592" s="151"/>
      <c r="SOE4592" s="151"/>
      <c r="SOF4592" s="151"/>
      <c r="SOG4592" s="151"/>
      <c r="SOH4592" s="151"/>
      <c r="SOI4592" s="151"/>
      <c r="SOJ4592" s="151"/>
      <c r="SOK4592" s="151"/>
      <c r="SOL4592" s="151"/>
      <c r="SOM4592" s="151"/>
      <c r="SON4592" s="151"/>
      <c r="SOO4592" s="151"/>
      <c r="SOP4592" s="151"/>
      <c r="SOQ4592" s="151"/>
      <c r="SOR4592" s="151"/>
      <c r="SOS4592" s="151"/>
      <c r="SOT4592" s="151"/>
      <c r="SOU4592" s="151"/>
      <c r="SOV4592" s="151"/>
      <c r="SOW4592" s="151"/>
      <c r="SOX4592" s="151"/>
      <c r="SOY4592" s="151"/>
      <c r="SOZ4592" s="151"/>
      <c r="SPA4592" s="151"/>
      <c r="SPB4592" s="151"/>
      <c r="SPC4592" s="151"/>
      <c r="SPD4592" s="151"/>
      <c r="SPE4592" s="151"/>
      <c r="SPF4592" s="151"/>
      <c r="SPG4592" s="151"/>
      <c r="SPH4592" s="151"/>
      <c r="SPI4592" s="151"/>
      <c r="SPJ4592" s="151"/>
      <c r="SPK4592" s="151"/>
      <c r="SPL4592" s="151"/>
      <c r="SPM4592" s="151"/>
      <c r="SPN4592" s="151"/>
      <c r="SPO4592" s="151"/>
      <c r="SPP4592" s="151"/>
      <c r="SPQ4592" s="151"/>
      <c r="SPR4592" s="151"/>
      <c r="SPS4592" s="151"/>
      <c r="SPT4592" s="151"/>
      <c r="SPU4592" s="151"/>
      <c r="SPV4592" s="151"/>
      <c r="SPW4592" s="151"/>
      <c r="SPX4592" s="151"/>
      <c r="SPY4592" s="151"/>
      <c r="SPZ4592" s="151"/>
      <c r="SQA4592" s="151"/>
      <c r="SQB4592" s="151"/>
      <c r="SQC4592" s="151"/>
      <c r="SQD4592" s="151"/>
      <c r="SQE4592" s="151"/>
      <c r="SQF4592" s="151"/>
      <c r="SQG4592" s="151"/>
      <c r="SQH4592" s="151"/>
      <c r="SQI4592" s="151"/>
      <c r="SQJ4592" s="151"/>
      <c r="SQK4592" s="151"/>
      <c r="SQL4592" s="151"/>
      <c r="SQM4592" s="151"/>
      <c r="SQN4592" s="151"/>
      <c r="SQO4592" s="151"/>
      <c r="SQP4592" s="151"/>
      <c r="SQQ4592" s="151"/>
      <c r="SQR4592" s="151"/>
      <c r="SQS4592" s="151"/>
      <c r="SQT4592" s="151"/>
      <c r="SQU4592" s="151"/>
      <c r="SQV4592" s="151"/>
      <c r="SQW4592" s="151"/>
      <c r="SQX4592" s="151"/>
      <c r="SQY4592" s="151"/>
      <c r="SQZ4592" s="151"/>
      <c r="SRA4592" s="151"/>
      <c r="SRB4592" s="151"/>
      <c r="SRC4592" s="151"/>
      <c r="SRD4592" s="151"/>
      <c r="SRE4592" s="151"/>
      <c r="SRF4592" s="151"/>
      <c r="SRG4592" s="151"/>
      <c r="SRH4592" s="151"/>
      <c r="SRI4592" s="151"/>
      <c r="SRJ4592" s="151"/>
      <c r="SRK4592" s="151"/>
      <c r="SRL4592" s="151"/>
      <c r="SRM4592" s="151"/>
      <c r="SRN4592" s="151"/>
      <c r="SRO4592" s="151"/>
      <c r="SRP4592" s="151"/>
      <c r="SRQ4592" s="151"/>
      <c r="SRR4592" s="151"/>
      <c r="SRS4592" s="151"/>
      <c r="SRT4592" s="151"/>
      <c r="SRU4592" s="151"/>
      <c r="SRV4592" s="151"/>
      <c r="SRW4592" s="151"/>
      <c r="SRX4592" s="151"/>
      <c r="SRY4592" s="151"/>
      <c r="SRZ4592" s="151"/>
      <c r="SSA4592" s="151"/>
      <c r="SSB4592" s="151"/>
      <c r="SSC4592" s="151"/>
      <c r="SSD4592" s="151"/>
      <c r="SSE4592" s="151"/>
      <c r="SSF4592" s="151"/>
      <c r="SSG4592" s="151"/>
      <c r="SSH4592" s="151"/>
      <c r="SSI4592" s="151"/>
      <c r="SSJ4592" s="151"/>
      <c r="SSK4592" s="151"/>
      <c r="SSL4592" s="151"/>
      <c r="SSM4592" s="151"/>
      <c r="SSN4592" s="151"/>
      <c r="SSO4592" s="151"/>
      <c r="SSP4592" s="151"/>
      <c r="SSQ4592" s="151"/>
      <c r="SSR4592" s="151"/>
      <c r="SSS4592" s="151"/>
      <c r="SST4592" s="151"/>
      <c r="SSU4592" s="151"/>
      <c r="SSV4592" s="151"/>
      <c r="SSW4592" s="151"/>
      <c r="SSX4592" s="151"/>
      <c r="SSY4592" s="151"/>
      <c r="SSZ4592" s="151"/>
      <c r="STA4592" s="151"/>
      <c r="STB4592" s="151"/>
      <c r="STC4592" s="151"/>
      <c r="STD4592" s="151"/>
      <c r="STE4592" s="151"/>
      <c r="STF4592" s="151"/>
      <c r="STG4592" s="151"/>
      <c r="STH4592" s="151"/>
      <c r="STI4592" s="151"/>
      <c r="STJ4592" s="151"/>
      <c r="STK4592" s="151"/>
      <c r="STL4592" s="151"/>
      <c r="STM4592" s="151"/>
      <c r="STN4592" s="151"/>
      <c r="STO4592" s="151"/>
      <c r="STP4592" s="151"/>
      <c r="STQ4592" s="151"/>
      <c r="STR4592" s="151"/>
      <c r="STS4592" s="151"/>
      <c r="STT4592" s="151"/>
      <c r="STU4592" s="151"/>
      <c r="STV4592" s="151"/>
      <c r="STW4592" s="151"/>
      <c r="STX4592" s="151"/>
      <c r="STY4592" s="151"/>
      <c r="STZ4592" s="151"/>
      <c r="SUA4592" s="151"/>
      <c r="SUB4592" s="151"/>
      <c r="SUC4592" s="151"/>
      <c r="SUD4592" s="151"/>
      <c r="SUE4592" s="151"/>
      <c r="SUF4592" s="151"/>
      <c r="SUG4592" s="151"/>
      <c r="SUH4592" s="151"/>
      <c r="SUI4592" s="151"/>
      <c r="SUJ4592" s="151"/>
      <c r="SUK4592" s="151"/>
      <c r="SUL4592" s="151"/>
      <c r="SUM4592" s="151"/>
      <c r="SUN4592" s="151"/>
      <c r="SUO4592" s="151"/>
      <c r="SUP4592" s="151"/>
      <c r="SUQ4592" s="151"/>
      <c r="SUR4592" s="151"/>
      <c r="SUS4592" s="151"/>
      <c r="SUT4592" s="151"/>
      <c r="SUU4592" s="151"/>
      <c r="SUV4592" s="151"/>
      <c r="SUW4592" s="151"/>
      <c r="SUX4592" s="151"/>
      <c r="SUY4592" s="151"/>
      <c r="SUZ4592" s="151"/>
      <c r="SVA4592" s="151"/>
      <c r="SVB4592" s="151"/>
      <c r="SVC4592" s="151"/>
      <c r="SVD4592" s="151"/>
      <c r="SVE4592" s="151"/>
      <c r="SVF4592" s="151"/>
      <c r="SVG4592" s="151"/>
      <c r="SVH4592" s="151"/>
      <c r="SVI4592" s="151"/>
      <c r="SVJ4592" s="151"/>
      <c r="SVK4592" s="151"/>
      <c r="SVL4592" s="151"/>
      <c r="SVM4592" s="151"/>
      <c r="SVN4592" s="151"/>
      <c r="SVO4592" s="151"/>
      <c r="SVP4592" s="151"/>
      <c r="SVQ4592" s="151"/>
      <c r="SVR4592" s="151"/>
      <c r="SVS4592" s="151"/>
      <c r="SVT4592" s="151"/>
      <c r="SVU4592" s="151"/>
      <c r="SVV4592" s="151"/>
      <c r="SVW4592" s="151"/>
      <c r="SVX4592" s="151"/>
      <c r="SVY4592" s="151"/>
      <c r="SVZ4592" s="151"/>
      <c r="SWA4592" s="151"/>
      <c r="SWB4592" s="151"/>
      <c r="SWC4592" s="151"/>
      <c r="SWD4592" s="151"/>
      <c r="SWE4592" s="151"/>
      <c r="SWF4592" s="151"/>
      <c r="SWG4592" s="151"/>
      <c r="SWH4592" s="151"/>
      <c r="SWI4592" s="151"/>
      <c r="SWJ4592" s="151"/>
      <c r="SWK4592" s="151"/>
      <c r="SWL4592" s="151"/>
      <c r="SWM4592" s="151"/>
      <c r="SWN4592" s="151"/>
      <c r="SWO4592" s="151"/>
      <c r="SWP4592" s="151"/>
      <c r="SWQ4592" s="151"/>
      <c r="SWR4592" s="151"/>
      <c r="SWS4592" s="151"/>
      <c r="SWT4592" s="151"/>
      <c r="SWU4592" s="151"/>
      <c r="SWV4592" s="151"/>
      <c r="SWW4592" s="151"/>
      <c r="SWX4592" s="151"/>
      <c r="SWY4592" s="151"/>
      <c r="SWZ4592" s="151"/>
      <c r="SXA4592" s="151"/>
      <c r="SXB4592" s="151"/>
      <c r="SXC4592" s="151"/>
      <c r="SXD4592" s="151"/>
      <c r="SXE4592" s="151"/>
      <c r="SXF4592" s="151"/>
      <c r="SXG4592" s="151"/>
      <c r="SXH4592" s="151"/>
      <c r="SXI4592" s="151"/>
      <c r="SXJ4592" s="151"/>
      <c r="SXK4592" s="151"/>
      <c r="SXL4592" s="151"/>
      <c r="SXM4592" s="151"/>
      <c r="SXN4592" s="151"/>
      <c r="SXO4592" s="151"/>
      <c r="SXP4592" s="151"/>
      <c r="SXQ4592" s="151"/>
      <c r="SXR4592" s="151"/>
      <c r="SXS4592" s="151"/>
      <c r="SXT4592" s="151"/>
      <c r="SXU4592" s="151"/>
      <c r="SXV4592" s="151"/>
      <c r="SXW4592" s="151"/>
      <c r="SXX4592" s="151"/>
      <c r="SXY4592" s="151"/>
      <c r="SXZ4592" s="151"/>
      <c r="SYA4592" s="151"/>
      <c r="SYB4592" s="151"/>
      <c r="SYC4592" s="151"/>
      <c r="SYD4592" s="151"/>
      <c r="SYE4592" s="151"/>
      <c r="SYF4592" s="151"/>
      <c r="SYG4592" s="151"/>
      <c r="SYH4592" s="151"/>
      <c r="SYI4592" s="151"/>
      <c r="SYJ4592" s="151"/>
      <c r="SYK4592" s="151"/>
      <c r="SYL4592" s="151"/>
      <c r="SYM4592" s="151"/>
      <c r="SYN4592" s="151"/>
      <c r="SYO4592" s="151"/>
      <c r="SYP4592" s="151"/>
      <c r="SYQ4592" s="151"/>
      <c r="SYR4592" s="151"/>
      <c r="SYS4592" s="151"/>
      <c r="SYT4592" s="151"/>
      <c r="SYU4592" s="151"/>
      <c r="SYV4592" s="151"/>
      <c r="SYW4592" s="151"/>
      <c r="SYX4592" s="151"/>
      <c r="SYY4592" s="151"/>
      <c r="SYZ4592" s="151"/>
      <c r="SZA4592" s="151"/>
      <c r="SZB4592" s="151"/>
      <c r="SZC4592" s="151"/>
      <c r="SZD4592" s="151"/>
      <c r="SZE4592" s="151"/>
      <c r="SZF4592" s="151"/>
      <c r="SZG4592" s="151"/>
      <c r="SZH4592" s="151"/>
      <c r="SZI4592" s="151"/>
      <c r="SZJ4592" s="151"/>
      <c r="SZK4592" s="151"/>
      <c r="SZL4592" s="151"/>
      <c r="SZM4592" s="151"/>
      <c r="SZN4592" s="151"/>
      <c r="SZO4592" s="151"/>
      <c r="SZP4592" s="151"/>
      <c r="SZQ4592" s="151"/>
      <c r="SZR4592" s="151"/>
      <c r="SZS4592" s="151"/>
      <c r="SZT4592" s="151"/>
      <c r="SZU4592" s="151"/>
      <c r="SZV4592" s="151"/>
      <c r="SZW4592" s="151"/>
      <c r="SZX4592" s="151"/>
      <c r="SZY4592" s="151"/>
      <c r="SZZ4592" s="151"/>
      <c r="TAA4592" s="151"/>
      <c r="TAB4592" s="151"/>
      <c r="TAC4592" s="151"/>
      <c r="TAD4592" s="151"/>
      <c r="TAE4592" s="151"/>
      <c r="TAF4592" s="151"/>
      <c r="TAG4592" s="151"/>
      <c r="TAH4592" s="151"/>
      <c r="TAI4592" s="151"/>
      <c r="TAJ4592" s="151"/>
      <c r="TAK4592" s="151"/>
      <c r="TAL4592" s="151"/>
      <c r="TAM4592" s="151"/>
      <c r="TAN4592" s="151"/>
      <c r="TAO4592" s="151"/>
      <c r="TAP4592" s="151"/>
      <c r="TAQ4592" s="151"/>
      <c r="TAR4592" s="151"/>
      <c r="TAS4592" s="151"/>
      <c r="TAT4592" s="151"/>
      <c r="TAU4592" s="151"/>
      <c r="TAV4592" s="151"/>
      <c r="TAW4592" s="151"/>
      <c r="TAX4592" s="151"/>
      <c r="TAY4592" s="151"/>
      <c r="TAZ4592" s="151"/>
      <c r="TBA4592" s="151"/>
      <c r="TBB4592" s="151"/>
      <c r="TBC4592" s="151"/>
      <c r="TBD4592" s="151"/>
      <c r="TBE4592" s="151"/>
      <c r="TBF4592" s="151"/>
      <c r="TBG4592" s="151"/>
      <c r="TBH4592" s="151"/>
      <c r="TBI4592" s="151"/>
      <c r="TBJ4592" s="151"/>
      <c r="TBK4592" s="151"/>
      <c r="TBL4592" s="151"/>
      <c r="TBM4592" s="151"/>
      <c r="TBN4592" s="151"/>
      <c r="TBO4592" s="151"/>
      <c r="TBP4592" s="151"/>
      <c r="TBQ4592" s="151"/>
      <c r="TBR4592" s="151"/>
      <c r="TBS4592" s="151"/>
      <c r="TBT4592" s="151"/>
      <c r="TBU4592" s="151"/>
      <c r="TBV4592" s="151"/>
      <c r="TBW4592" s="151"/>
      <c r="TBX4592" s="151"/>
      <c r="TBY4592" s="151"/>
      <c r="TBZ4592" s="151"/>
      <c r="TCA4592" s="151"/>
      <c r="TCB4592" s="151"/>
      <c r="TCC4592" s="151"/>
      <c r="TCD4592" s="151"/>
      <c r="TCE4592" s="151"/>
      <c r="TCF4592" s="151"/>
      <c r="TCG4592" s="151"/>
      <c r="TCH4592" s="151"/>
      <c r="TCI4592" s="151"/>
      <c r="TCJ4592" s="151"/>
      <c r="TCK4592" s="151"/>
      <c r="TCL4592" s="151"/>
      <c r="TCM4592" s="151"/>
      <c r="TCN4592" s="151"/>
      <c r="TCO4592" s="151"/>
      <c r="TCP4592" s="151"/>
      <c r="TCQ4592" s="151"/>
      <c r="TCR4592" s="151"/>
      <c r="TCS4592" s="151"/>
      <c r="TCT4592" s="151"/>
      <c r="TCU4592" s="151"/>
      <c r="TCV4592" s="151"/>
      <c r="TCW4592" s="151"/>
      <c r="TCX4592" s="151"/>
      <c r="TCY4592" s="151"/>
      <c r="TCZ4592" s="151"/>
      <c r="TDA4592" s="151"/>
      <c r="TDB4592" s="151"/>
      <c r="TDC4592" s="151"/>
      <c r="TDD4592" s="151"/>
      <c r="TDE4592" s="151"/>
      <c r="TDF4592" s="151"/>
      <c r="TDG4592" s="151"/>
      <c r="TDH4592" s="151"/>
      <c r="TDI4592" s="151"/>
      <c r="TDJ4592" s="151"/>
      <c r="TDK4592" s="151"/>
      <c r="TDL4592" s="151"/>
      <c r="TDM4592" s="151"/>
      <c r="TDN4592" s="151"/>
      <c r="TDO4592" s="151"/>
      <c r="TDP4592" s="151"/>
      <c r="TDQ4592" s="151"/>
      <c r="TDR4592" s="151"/>
      <c r="TDS4592" s="151"/>
      <c r="TDT4592" s="151"/>
      <c r="TDU4592" s="151"/>
      <c r="TDV4592" s="151"/>
      <c r="TDW4592" s="151"/>
      <c r="TDX4592" s="151"/>
      <c r="TDY4592" s="151"/>
      <c r="TDZ4592" s="151"/>
      <c r="TEA4592" s="151"/>
      <c r="TEB4592" s="151"/>
      <c r="TEC4592" s="151"/>
      <c r="TED4592" s="151"/>
      <c r="TEE4592" s="151"/>
      <c r="TEF4592" s="151"/>
      <c r="TEG4592" s="151"/>
      <c r="TEH4592" s="151"/>
      <c r="TEI4592" s="151"/>
      <c r="TEJ4592" s="151"/>
      <c r="TEK4592" s="151"/>
      <c r="TEL4592" s="151"/>
      <c r="TEM4592" s="151"/>
      <c r="TEN4592" s="151"/>
      <c r="TEO4592" s="151"/>
      <c r="TEP4592" s="151"/>
      <c r="TEQ4592" s="151"/>
      <c r="TER4592" s="151"/>
      <c r="TES4592" s="151"/>
      <c r="TET4592" s="151"/>
      <c r="TEU4592" s="151"/>
      <c r="TEV4592" s="151"/>
      <c r="TEW4592" s="151"/>
      <c r="TEX4592" s="151"/>
      <c r="TEY4592" s="151"/>
      <c r="TEZ4592" s="151"/>
      <c r="TFA4592" s="151"/>
      <c r="TFB4592" s="151"/>
      <c r="TFC4592" s="151"/>
      <c r="TFD4592" s="151"/>
      <c r="TFE4592" s="151"/>
      <c r="TFF4592" s="151"/>
      <c r="TFG4592" s="151"/>
      <c r="TFH4592" s="151"/>
      <c r="TFI4592" s="151"/>
      <c r="TFJ4592" s="151"/>
      <c r="TFK4592" s="151"/>
      <c r="TFL4592" s="151"/>
      <c r="TFM4592" s="151"/>
      <c r="TFN4592" s="151"/>
      <c r="TFO4592" s="151"/>
      <c r="TFP4592" s="151"/>
      <c r="TFQ4592" s="151"/>
      <c r="TFR4592" s="151"/>
      <c r="TFS4592" s="151"/>
      <c r="TFT4592" s="151"/>
      <c r="TFU4592" s="151"/>
      <c r="TFV4592" s="151"/>
      <c r="TFW4592" s="151"/>
      <c r="TFX4592" s="151"/>
      <c r="TFY4592" s="151"/>
      <c r="TFZ4592" s="151"/>
      <c r="TGA4592" s="151"/>
      <c r="TGB4592" s="151"/>
      <c r="TGC4592" s="151"/>
      <c r="TGD4592" s="151"/>
      <c r="TGE4592" s="151"/>
      <c r="TGF4592" s="151"/>
      <c r="TGG4592" s="151"/>
      <c r="TGH4592" s="151"/>
      <c r="TGI4592" s="151"/>
      <c r="TGJ4592" s="151"/>
      <c r="TGK4592" s="151"/>
      <c r="TGL4592" s="151"/>
      <c r="TGM4592" s="151"/>
      <c r="TGN4592" s="151"/>
      <c r="TGO4592" s="151"/>
      <c r="TGP4592" s="151"/>
      <c r="TGQ4592" s="151"/>
      <c r="TGR4592" s="151"/>
      <c r="TGS4592" s="151"/>
      <c r="TGT4592" s="151"/>
      <c r="TGU4592" s="151"/>
      <c r="TGV4592" s="151"/>
      <c r="TGW4592" s="151"/>
      <c r="TGX4592" s="151"/>
      <c r="TGY4592" s="151"/>
      <c r="TGZ4592" s="151"/>
      <c r="THA4592" s="151"/>
      <c r="THB4592" s="151"/>
      <c r="THC4592" s="151"/>
      <c r="THD4592" s="151"/>
      <c r="THE4592" s="151"/>
      <c r="THF4592" s="151"/>
      <c r="THG4592" s="151"/>
      <c r="THH4592" s="151"/>
      <c r="THI4592" s="151"/>
      <c r="THJ4592" s="151"/>
      <c r="THK4592" s="151"/>
      <c r="THL4592" s="151"/>
      <c r="THM4592" s="151"/>
      <c r="THN4592" s="151"/>
      <c r="THO4592" s="151"/>
      <c r="THP4592" s="151"/>
      <c r="THQ4592" s="151"/>
      <c r="THR4592" s="151"/>
      <c r="THS4592" s="151"/>
      <c r="THT4592" s="151"/>
      <c r="THU4592" s="151"/>
      <c r="THV4592" s="151"/>
      <c r="THW4592" s="151"/>
      <c r="THX4592" s="151"/>
      <c r="THY4592" s="151"/>
      <c r="THZ4592" s="151"/>
      <c r="TIA4592" s="151"/>
      <c r="TIB4592" s="151"/>
      <c r="TIC4592" s="151"/>
      <c r="TID4592" s="151"/>
      <c r="TIE4592" s="151"/>
      <c r="TIF4592" s="151"/>
      <c r="TIG4592" s="151"/>
      <c r="TIH4592" s="151"/>
      <c r="TII4592" s="151"/>
      <c r="TIJ4592" s="151"/>
      <c r="TIK4592" s="151"/>
      <c r="TIL4592" s="151"/>
      <c r="TIM4592" s="151"/>
      <c r="TIN4592" s="151"/>
      <c r="TIO4592" s="151"/>
      <c r="TIP4592" s="151"/>
      <c r="TIQ4592" s="151"/>
      <c r="TIR4592" s="151"/>
      <c r="TIS4592" s="151"/>
      <c r="TIT4592" s="151"/>
      <c r="TIU4592" s="151"/>
      <c r="TIV4592" s="151"/>
      <c r="TIW4592" s="151"/>
      <c r="TIX4592" s="151"/>
      <c r="TIY4592" s="151"/>
      <c r="TIZ4592" s="151"/>
      <c r="TJA4592" s="151"/>
      <c r="TJB4592" s="151"/>
      <c r="TJC4592" s="151"/>
      <c r="TJD4592" s="151"/>
      <c r="TJE4592" s="151"/>
      <c r="TJF4592" s="151"/>
      <c r="TJG4592" s="151"/>
      <c r="TJH4592" s="151"/>
      <c r="TJI4592" s="151"/>
      <c r="TJJ4592" s="151"/>
      <c r="TJK4592" s="151"/>
      <c r="TJL4592" s="151"/>
      <c r="TJM4592" s="151"/>
      <c r="TJN4592" s="151"/>
      <c r="TJO4592" s="151"/>
      <c r="TJP4592" s="151"/>
      <c r="TJQ4592" s="151"/>
      <c r="TJR4592" s="151"/>
      <c r="TJS4592" s="151"/>
      <c r="TJT4592" s="151"/>
      <c r="TJU4592" s="151"/>
      <c r="TJV4592" s="151"/>
      <c r="TJW4592" s="151"/>
      <c r="TJX4592" s="151"/>
      <c r="TJY4592" s="151"/>
      <c r="TJZ4592" s="151"/>
      <c r="TKA4592" s="151"/>
      <c r="TKB4592" s="151"/>
      <c r="TKC4592" s="151"/>
      <c r="TKD4592" s="151"/>
      <c r="TKE4592" s="151"/>
      <c r="TKF4592" s="151"/>
      <c r="TKG4592" s="151"/>
      <c r="TKH4592" s="151"/>
      <c r="TKI4592" s="151"/>
      <c r="TKJ4592" s="151"/>
      <c r="TKK4592" s="151"/>
      <c r="TKL4592" s="151"/>
      <c r="TKM4592" s="151"/>
      <c r="TKN4592" s="151"/>
      <c r="TKO4592" s="151"/>
      <c r="TKP4592" s="151"/>
      <c r="TKQ4592" s="151"/>
      <c r="TKR4592" s="151"/>
      <c r="TKS4592" s="151"/>
      <c r="TKT4592" s="151"/>
      <c r="TKU4592" s="151"/>
      <c r="TKV4592" s="151"/>
      <c r="TKW4592" s="151"/>
      <c r="TKX4592" s="151"/>
      <c r="TKY4592" s="151"/>
      <c r="TKZ4592" s="151"/>
      <c r="TLA4592" s="151"/>
      <c r="TLB4592" s="151"/>
      <c r="TLC4592" s="151"/>
      <c r="TLD4592" s="151"/>
      <c r="TLE4592" s="151"/>
      <c r="TLF4592" s="151"/>
      <c r="TLG4592" s="151"/>
      <c r="TLH4592" s="151"/>
      <c r="TLI4592" s="151"/>
      <c r="TLJ4592" s="151"/>
      <c r="TLK4592" s="151"/>
      <c r="TLL4592" s="151"/>
      <c r="TLM4592" s="151"/>
      <c r="TLN4592" s="151"/>
      <c r="TLO4592" s="151"/>
      <c r="TLP4592" s="151"/>
      <c r="TLQ4592" s="151"/>
      <c r="TLR4592" s="151"/>
      <c r="TLS4592" s="151"/>
      <c r="TLT4592" s="151"/>
      <c r="TLU4592" s="151"/>
      <c r="TLV4592" s="151"/>
      <c r="TLW4592" s="151"/>
      <c r="TLX4592" s="151"/>
      <c r="TLY4592" s="151"/>
      <c r="TLZ4592" s="151"/>
      <c r="TMA4592" s="151"/>
      <c r="TMB4592" s="151"/>
      <c r="TMC4592" s="151"/>
      <c r="TMD4592" s="151"/>
      <c r="TME4592" s="151"/>
      <c r="TMF4592" s="151"/>
      <c r="TMG4592" s="151"/>
      <c r="TMH4592" s="151"/>
      <c r="TMI4592" s="151"/>
      <c r="TMJ4592" s="151"/>
      <c r="TMK4592" s="151"/>
      <c r="TML4592" s="151"/>
      <c r="TMM4592" s="151"/>
      <c r="TMN4592" s="151"/>
      <c r="TMO4592" s="151"/>
      <c r="TMP4592" s="151"/>
      <c r="TMQ4592" s="151"/>
      <c r="TMR4592" s="151"/>
      <c r="TMS4592" s="151"/>
      <c r="TMT4592" s="151"/>
      <c r="TMU4592" s="151"/>
      <c r="TMV4592" s="151"/>
      <c r="TMW4592" s="151"/>
      <c r="TMX4592" s="151"/>
      <c r="TMY4592" s="151"/>
      <c r="TMZ4592" s="151"/>
      <c r="TNA4592" s="151"/>
      <c r="TNB4592" s="151"/>
      <c r="TNC4592" s="151"/>
      <c r="TND4592" s="151"/>
      <c r="TNE4592" s="151"/>
      <c r="TNF4592" s="151"/>
      <c r="TNG4592" s="151"/>
      <c r="TNH4592" s="151"/>
      <c r="TNI4592" s="151"/>
      <c r="TNJ4592" s="151"/>
      <c r="TNK4592" s="151"/>
      <c r="TNL4592" s="151"/>
      <c r="TNM4592" s="151"/>
      <c r="TNN4592" s="151"/>
      <c r="TNO4592" s="151"/>
      <c r="TNP4592" s="151"/>
      <c r="TNQ4592" s="151"/>
      <c r="TNR4592" s="151"/>
      <c r="TNS4592" s="151"/>
      <c r="TNT4592" s="151"/>
      <c r="TNU4592" s="151"/>
      <c r="TNV4592" s="151"/>
      <c r="TNW4592" s="151"/>
      <c r="TNX4592" s="151"/>
      <c r="TNY4592" s="151"/>
      <c r="TNZ4592" s="151"/>
      <c r="TOA4592" s="151"/>
      <c r="TOB4592" s="151"/>
      <c r="TOC4592" s="151"/>
      <c r="TOD4592" s="151"/>
      <c r="TOE4592" s="151"/>
      <c r="TOF4592" s="151"/>
      <c r="TOG4592" s="151"/>
      <c r="TOH4592" s="151"/>
      <c r="TOI4592" s="151"/>
      <c r="TOJ4592" s="151"/>
      <c r="TOK4592" s="151"/>
      <c r="TOL4592" s="151"/>
      <c r="TOM4592" s="151"/>
      <c r="TON4592" s="151"/>
      <c r="TOO4592" s="151"/>
      <c r="TOP4592" s="151"/>
      <c r="TOQ4592" s="151"/>
      <c r="TOR4592" s="151"/>
      <c r="TOS4592" s="151"/>
      <c r="TOT4592" s="151"/>
      <c r="TOU4592" s="151"/>
      <c r="TOV4592" s="151"/>
      <c r="TOW4592" s="151"/>
      <c r="TOX4592" s="151"/>
      <c r="TOY4592" s="151"/>
      <c r="TOZ4592" s="151"/>
      <c r="TPA4592" s="151"/>
      <c r="TPB4592" s="151"/>
      <c r="TPC4592" s="151"/>
      <c r="TPD4592" s="151"/>
      <c r="TPE4592" s="151"/>
      <c r="TPF4592" s="151"/>
      <c r="TPG4592" s="151"/>
      <c r="TPH4592" s="151"/>
      <c r="TPI4592" s="151"/>
      <c r="TPJ4592" s="151"/>
      <c r="TPK4592" s="151"/>
      <c r="TPL4592" s="151"/>
      <c r="TPM4592" s="151"/>
      <c r="TPN4592" s="151"/>
      <c r="TPO4592" s="151"/>
      <c r="TPP4592" s="151"/>
      <c r="TPQ4592" s="151"/>
      <c r="TPR4592" s="151"/>
      <c r="TPS4592" s="151"/>
      <c r="TPT4592" s="151"/>
      <c r="TPU4592" s="151"/>
      <c r="TPV4592" s="151"/>
      <c r="TPW4592" s="151"/>
      <c r="TPX4592" s="151"/>
      <c r="TPY4592" s="151"/>
      <c r="TPZ4592" s="151"/>
      <c r="TQA4592" s="151"/>
      <c r="TQB4592" s="151"/>
      <c r="TQC4592" s="151"/>
      <c r="TQD4592" s="151"/>
      <c r="TQE4592" s="151"/>
      <c r="TQF4592" s="151"/>
      <c r="TQG4592" s="151"/>
      <c r="TQH4592" s="151"/>
      <c r="TQI4592" s="151"/>
      <c r="TQJ4592" s="151"/>
      <c r="TQK4592" s="151"/>
      <c r="TQL4592" s="151"/>
      <c r="TQM4592" s="151"/>
      <c r="TQN4592" s="151"/>
      <c r="TQO4592" s="151"/>
      <c r="TQP4592" s="151"/>
      <c r="TQQ4592" s="151"/>
      <c r="TQR4592" s="151"/>
      <c r="TQS4592" s="151"/>
      <c r="TQT4592" s="151"/>
      <c r="TQU4592" s="151"/>
      <c r="TQV4592" s="151"/>
      <c r="TQW4592" s="151"/>
      <c r="TQX4592" s="151"/>
      <c r="TQY4592" s="151"/>
      <c r="TQZ4592" s="151"/>
      <c r="TRA4592" s="151"/>
      <c r="TRB4592" s="151"/>
      <c r="TRC4592" s="151"/>
      <c r="TRD4592" s="151"/>
      <c r="TRE4592" s="151"/>
      <c r="TRF4592" s="151"/>
      <c r="TRG4592" s="151"/>
      <c r="TRH4592" s="151"/>
      <c r="TRI4592" s="151"/>
      <c r="TRJ4592" s="151"/>
      <c r="TRK4592" s="151"/>
      <c r="TRL4592" s="151"/>
      <c r="TRM4592" s="151"/>
      <c r="TRN4592" s="151"/>
      <c r="TRO4592" s="151"/>
      <c r="TRP4592" s="151"/>
      <c r="TRQ4592" s="151"/>
      <c r="TRR4592" s="151"/>
      <c r="TRS4592" s="151"/>
      <c r="TRT4592" s="151"/>
      <c r="TRU4592" s="151"/>
      <c r="TRV4592" s="151"/>
      <c r="TRW4592" s="151"/>
      <c r="TRX4592" s="151"/>
      <c r="TRY4592" s="151"/>
      <c r="TRZ4592" s="151"/>
      <c r="TSA4592" s="151"/>
      <c r="TSB4592" s="151"/>
      <c r="TSC4592" s="151"/>
      <c r="TSD4592" s="151"/>
      <c r="TSE4592" s="151"/>
      <c r="TSF4592" s="151"/>
      <c r="TSG4592" s="151"/>
      <c r="TSH4592" s="151"/>
      <c r="TSI4592" s="151"/>
      <c r="TSJ4592" s="151"/>
      <c r="TSK4592" s="151"/>
      <c r="TSL4592" s="151"/>
      <c r="TSM4592" s="151"/>
      <c r="TSN4592" s="151"/>
      <c r="TSO4592" s="151"/>
      <c r="TSP4592" s="151"/>
      <c r="TSQ4592" s="151"/>
      <c r="TSR4592" s="151"/>
      <c r="TSS4592" s="151"/>
      <c r="TST4592" s="151"/>
      <c r="TSU4592" s="151"/>
      <c r="TSV4592" s="151"/>
      <c r="TSW4592" s="151"/>
      <c r="TSX4592" s="151"/>
      <c r="TSY4592" s="151"/>
      <c r="TSZ4592" s="151"/>
      <c r="TTA4592" s="151"/>
      <c r="TTB4592" s="151"/>
      <c r="TTC4592" s="151"/>
      <c r="TTD4592" s="151"/>
      <c r="TTE4592" s="151"/>
      <c r="TTF4592" s="151"/>
      <c r="TTG4592" s="151"/>
      <c r="TTH4592" s="151"/>
      <c r="TTI4592" s="151"/>
      <c r="TTJ4592" s="151"/>
      <c r="TTK4592" s="151"/>
      <c r="TTL4592" s="151"/>
      <c r="TTM4592" s="151"/>
      <c r="TTN4592" s="151"/>
      <c r="TTO4592" s="151"/>
      <c r="TTP4592" s="151"/>
      <c r="TTQ4592" s="151"/>
      <c r="TTR4592" s="151"/>
      <c r="TTS4592" s="151"/>
      <c r="TTT4592" s="151"/>
      <c r="TTU4592" s="151"/>
      <c r="TTV4592" s="151"/>
      <c r="TTW4592" s="151"/>
      <c r="TTX4592" s="151"/>
      <c r="TTY4592" s="151"/>
      <c r="TTZ4592" s="151"/>
      <c r="TUA4592" s="151"/>
      <c r="TUB4592" s="151"/>
      <c r="TUC4592" s="151"/>
      <c r="TUD4592" s="151"/>
      <c r="TUE4592" s="151"/>
      <c r="TUF4592" s="151"/>
      <c r="TUG4592" s="151"/>
      <c r="TUH4592" s="151"/>
      <c r="TUI4592" s="151"/>
      <c r="TUJ4592" s="151"/>
      <c r="TUK4592" s="151"/>
      <c r="TUL4592" s="151"/>
      <c r="TUM4592" s="151"/>
      <c r="TUN4592" s="151"/>
      <c r="TUO4592" s="151"/>
      <c r="TUP4592" s="151"/>
      <c r="TUQ4592" s="151"/>
      <c r="TUR4592" s="151"/>
      <c r="TUS4592" s="151"/>
      <c r="TUT4592" s="151"/>
      <c r="TUU4592" s="151"/>
      <c r="TUV4592" s="151"/>
      <c r="TUW4592" s="151"/>
      <c r="TUX4592" s="151"/>
      <c r="TUY4592" s="151"/>
      <c r="TUZ4592" s="151"/>
      <c r="TVA4592" s="151"/>
      <c r="TVB4592" s="151"/>
      <c r="TVC4592" s="151"/>
      <c r="TVD4592" s="151"/>
      <c r="TVE4592" s="151"/>
      <c r="TVF4592" s="151"/>
      <c r="TVG4592" s="151"/>
      <c r="TVH4592" s="151"/>
      <c r="TVI4592" s="151"/>
      <c r="TVJ4592" s="151"/>
      <c r="TVK4592" s="151"/>
      <c r="TVL4592" s="151"/>
      <c r="TVM4592" s="151"/>
      <c r="TVN4592" s="151"/>
      <c r="TVO4592" s="151"/>
      <c r="TVP4592" s="151"/>
      <c r="TVQ4592" s="151"/>
      <c r="TVR4592" s="151"/>
      <c r="TVS4592" s="151"/>
      <c r="TVT4592" s="151"/>
      <c r="TVU4592" s="151"/>
      <c r="TVV4592" s="151"/>
      <c r="TVW4592" s="151"/>
      <c r="TVX4592" s="151"/>
      <c r="TVY4592" s="151"/>
      <c r="TVZ4592" s="151"/>
      <c r="TWA4592" s="151"/>
      <c r="TWB4592" s="151"/>
      <c r="TWC4592" s="151"/>
      <c r="TWD4592" s="151"/>
      <c r="TWE4592" s="151"/>
      <c r="TWF4592" s="151"/>
      <c r="TWG4592" s="151"/>
      <c r="TWH4592" s="151"/>
      <c r="TWI4592" s="151"/>
      <c r="TWJ4592" s="151"/>
      <c r="TWK4592" s="151"/>
      <c r="TWL4592" s="151"/>
      <c r="TWM4592" s="151"/>
      <c r="TWN4592" s="151"/>
      <c r="TWO4592" s="151"/>
      <c r="TWP4592" s="151"/>
      <c r="TWQ4592" s="151"/>
      <c r="TWR4592" s="151"/>
      <c r="TWS4592" s="151"/>
      <c r="TWT4592" s="151"/>
      <c r="TWU4592" s="151"/>
      <c r="TWV4592" s="151"/>
      <c r="TWW4592" s="151"/>
      <c r="TWX4592" s="151"/>
      <c r="TWY4592" s="151"/>
      <c r="TWZ4592" s="151"/>
      <c r="TXA4592" s="151"/>
      <c r="TXB4592" s="151"/>
      <c r="TXC4592" s="151"/>
      <c r="TXD4592" s="151"/>
      <c r="TXE4592" s="151"/>
      <c r="TXF4592" s="151"/>
      <c r="TXG4592" s="151"/>
      <c r="TXH4592" s="151"/>
      <c r="TXI4592" s="151"/>
      <c r="TXJ4592" s="151"/>
      <c r="TXK4592" s="151"/>
      <c r="TXL4592" s="151"/>
      <c r="TXM4592" s="151"/>
      <c r="TXN4592" s="151"/>
      <c r="TXO4592" s="151"/>
      <c r="TXP4592" s="151"/>
      <c r="TXQ4592" s="151"/>
      <c r="TXR4592" s="151"/>
      <c r="TXS4592" s="151"/>
      <c r="TXT4592" s="151"/>
      <c r="TXU4592" s="151"/>
      <c r="TXV4592" s="151"/>
      <c r="TXW4592" s="151"/>
      <c r="TXX4592" s="151"/>
      <c r="TXY4592" s="151"/>
      <c r="TXZ4592" s="151"/>
      <c r="TYA4592" s="151"/>
      <c r="TYB4592" s="151"/>
      <c r="TYC4592" s="151"/>
      <c r="TYD4592" s="151"/>
      <c r="TYE4592" s="151"/>
      <c r="TYF4592" s="151"/>
      <c r="TYG4592" s="151"/>
      <c r="TYH4592" s="151"/>
      <c r="TYI4592" s="151"/>
      <c r="TYJ4592" s="151"/>
      <c r="TYK4592" s="151"/>
      <c r="TYL4592" s="151"/>
      <c r="TYM4592" s="151"/>
      <c r="TYN4592" s="151"/>
      <c r="TYO4592" s="151"/>
      <c r="TYP4592" s="151"/>
      <c r="TYQ4592" s="151"/>
      <c r="TYR4592" s="151"/>
      <c r="TYS4592" s="151"/>
      <c r="TYT4592" s="151"/>
      <c r="TYU4592" s="151"/>
      <c r="TYV4592" s="151"/>
      <c r="TYW4592" s="151"/>
      <c r="TYX4592" s="151"/>
      <c r="TYY4592" s="151"/>
      <c r="TYZ4592" s="151"/>
      <c r="TZA4592" s="151"/>
      <c r="TZB4592" s="151"/>
      <c r="TZC4592" s="151"/>
      <c r="TZD4592" s="151"/>
      <c r="TZE4592" s="151"/>
      <c r="TZF4592" s="151"/>
      <c r="TZG4592" s="151"/>
      <c r="TZH4592" s="151"/>
      <c r="TZI4592" s="151"/>
      <c r="TZJ4592" s="151"/>
      <c r="TZK4592" s="151"/>
      <c r="TZL4592" s="151"/>
      <c r="TZM4592" s="151"/>
      <c r="TZN4592" s="151"/>
      <c r="TZO4592" s="151"/>
      <c r="TZP4592" s="151"/>
      <c r="TZQ4592" s="151"/>
      <c r="TZR4592" s="151"/>
      <c r="TZS4592" s="151"/>
      <c r="TZT4592" s="151"/>
      <c r="TZU4592" s="151"/>
      <c r="TZV4592" s="151"/>
      <c r="TZW4592" s="151"/>
      <c r="TZX4592" s="151"/>
      <c r="TZY4592" s="151"/>
      <c r="TZZ4592" s="151"/>
      <c r="UAA4592" s="151"/>
      <c r="UAB4592" s="151"/>
      <c r="UAC4592" s="151"/>
      <c r="UAD4592" s="151"/>
      <c r="UAE4592" s="151"/>
      <c r="UAF4592" s="151"/>
      <c r="UAG4592" s="151"/>
      <c r="UAH4592" s="151"/>
      <c r="UAI4592" s="151"/>
      <c r="UAJ4592" s="151"/>
      <c r="UAK4592" s="151"/>
      <c r="UAL4592" s="151"/>
      <c r="UAM4592" s="151"/>
      <c r="UAN4592" s="151"/>
      <c r="UAO4592" s="151"/>
      <c r="UAP4592" s="151"/>
      <c r="UAQ4592" s="151"/>
      <c r="UAR4592" s="151"/>
      <c r="UAS4592" s="151"/>
      <c r="UAT4592" s="151"/>
      <c r="UAU4592" s="151"/>
      <c r="UAV4592" s="151"/>
      <c r="UAW4592" s="151"/>
      <c r="UAX4592" s="151"/>
      <c r="UAY4592" s="151"/>
      <c r="UAZ4592" s="151"/>
      <c r="UBA4592" s="151"/>
      <c r="UBB4592" s="151"/>
      <c r="UBC4592" s="151"/>
      <c r="UBD4592" s="151"/>
      <c r="UBE4592" s="151"/>
      <c r="UBF4592" s="151"/>
      <c r="UBG4592" s="151"/>
      <c r="UBH4592" s="151"/>
      <c r="UBI4592" s="151"/>
      <c r="UBJ4592" s="151"/>
      <c r="UBK4592" s="151"/>
      <c r="UBL4592" s="151"/>
      <c r="UBM4592" s="151"/>
      <c r="UBN4592" s="151"/>
      <c r="UBO4592" s="151"/>
      <c r="UBP4592" s="151"/>
      <c r="UBQ4592" s="151"/>
      <c r="UBR4592" s="151"/>
      <c r="UBS4592" s="151"/>
      <c r="UBT4592" s="151"/>
      <c r="UBU4592" s="151"/>
      <c r="UBV4592" s="151"/>
      <c r="UBW4592" s="151"/>
      <c r="UBX4592" s="151"/>
      <c r="UBY4592" s="151"/>
      <c r="UBZ4592" s="151"/>
      <c r="UCA4592" s="151"/>
      <c r="UCB4592" s="151"/>
      <c r="UCC4592" s="151"/>
      <c r="UCD4592" s="151"/>
      <c r="UCE4592" s="151"/>
      <c r="UCF4592" s="151"/>
      <c r="UCG4592" s="151"/>
      <c r="UCH4592" s="151"/>
      <c r="UCI4592" s="151"/>
      <c r="UCJ4592" s="151"/>
      <c r="UCK4592" s="151"/>
      <c r="UCL4592" s="151"/>
      <c r="UCM4592" s="151"/>
      <c r="UCN4592" s="151"/>
      <c r="UCO4592" s="151"/>
      <c r="UCP4592" s="151"/>
      <c r="UCQ4592" s="151"/>
      <c r="UCR4592" s="151"/>
      <c r="UCS4592" s="151"/>
      <c r="UCT4592" s="151"/>
      <c r="UCU4592" s="151"/>
      <c r="UCV4592" s="151"/>
      <c r="UCW4592" s="151"/>
      <c r="UCX4592" s="151"/>
      <c r="UCY4592" s="151"/>
      <c r="UCZ4592" s="151"/>
      <c r="UDA4592" s="151"/>
      <c r="UDB4592" s="151"/>
      <c r="UDC4592" s="151"/>
      <c r="UDD4592" s="151"/>
      <c r="UDE4592" s="151"/>
      <c r="UDF4592" s="151"/>
      <c r="UDG4592" s="151"/>
      <c r="UDH4592" s="151"/>
      <c r="UDI4592" s="151"/>
      <c r="UDJ4592" s="151"/>
      <c r="UDK4592" s="151"/>
      <c r="UDL4592" s="151"/>
      <c r="UDM4592" s="151"/>
      <c r="UDN4592" s="151"/>
      <c r="UDO4592" s="151"/>
      <c r="UDP4592" s="151"/>
      <c r="UDQ4592" s="151"/>
      <c r="UDR4592" s="151"/>
      <c r="UDS4592" s="151"/>
      <c r="UDT4592" s="151"/>
      <c r="UDU4592" s="151"/>
      <c r="UDV4592" s="151"/>
      <c r="UDW4592" s="151"/>
      <c r="UDX4592" s="151"/>
      <c r="UDY4592" s="151"/>
      <c r="UDZ4592" s="151"/>
      <c r="UEA4592" s="151"/>
      <c r="UEB4592" s="151"/>
      <c r="UEC4592" s="151"/>
      <c r="UED4592" s="151"/>
      <c r="UEE4592" s="151"/>
      <c r="UEF4592" s="151"/>
      <c r="UEG4592" s="151"/>
      <c r="UEH4592" s="151"/>
      <c r="UEI4592" s="151"/>
      <c r="UEJ4592" s="151"/>
      <c r="UEK4592" s="151"/>
      <c r="UEL4592" s="151"/>
      <c r="UEM4592" s="151"/>
      <c r="UEN4592" s="151"/>
      <c r="UEO4592" s="151"/>
      <c r="UEP4592" s="151"/>
      <c r="UEQ4592" s="151"/>
      <c r="UER4592" s="151"/>
      <c r="UES4592" s="151"/>
      <c r="UET4592" s="151"/>
      <c r="UEU4592" s="151"/>
      <c r="UEV4592" s="151"/>
      <c r="UEW4592" s="151"/>
      <c r="UEX4592" s="151"/>
      <c r="UEY4592" s="151"/>
      <c r="UEZ4592" s="151"/>
      <c r="UFA4592" s="151"/>
      <c r="UFB4592" s="151"/>
      <c r="UFC4592" s="151"/>
      <c r="UFD4592" s="151"/>
      <c r="UFE4592" s="151"/>
      <c r="UFF4592" s="151"/>
      <c r="UFG4592" s="151"/>
      <c r="UFH4592" s="151"/>
      <c r="UFI4592" s="151"/>
      <c r="UFJ4592" s="151"/>
      <c r="UFK4592" s="151"/>
      <c r="UFL4592" s="151"/>
      <c r="UFM4592" s="151"/>
      <c r="UFN4592" s="151"/>
      <c r="UFO4592" s="151"/>
      <c r="UFP4592" s="151"/>
      <c r="UFQ4592" s="151"/>
      <c r="UFR4592" s="151"/>
      <c r="UFS4592" s="151"/>
      <c r="UFT4592" s="151"/>
      <c r="UFU4592" s="151"/>
      <c r="UFV4592" s="151"/>
      <c r="UFW4592" s="151"/>
      <c r="UFX4592" s="151"/>
      <c r="UFY4592" s="151"/>
      <c r="UFZ4592" s="151"/>
      <c r="UGA4592" s="151"/>
      <c r="UGB4592" s="151"/>
      <c r="UGC4592" s="151"/>
      <c r="UGD4592" s="151"/>
      <c r="UGE4592" s="151"/>
      <c r="UGF4592" s="151"/>
      <c r="UGG4592" s="151"/>
      <c r="UGH4592" s="151"/>
      <c r="UGI4592" s="151"/>
      <c r="UGJ4592" s="151"/>
      <c r="UGK4592" s="151"/>
      <c r="UGL4592" s="151"/>
      <c r="UGM4592" s="151"/>
      <c r="UGN4592" s="151"/>
      <c r="UGO4592" s="151"/>
      <c r="UGP4592" s="151"/>
      <c r="UGQ4592" s="151"/>
      <c r="UGR4592" s="151"/>
      <c r="UGS4592" s="151"/>
      <c r="UGT4592" s="151"/>
      <c r="UGU4592" s="151"/>
      <c r="UGV4592" s="151"/>
      <c r="UGW4592" s="151"/>
      <c r="UGX4592" s="151"/>
      <c r="UGY4592" s="151"/>
      <c r="UGZ4592" s="151"/>
      <c r="UHA4592" s="151"/>
      <c r="UHB4592" s="151"/>
      <c r="UHC4592" s="151"/>
      <c r="UHD4592" s="151"/>
      <c r="UHE4592" s="151"/>
      <c r="UHF4592" s="151"/>
      <c r="UHG4592" s="151"/>
      <c r="UHH4592" s="151"/>
      <c r="UHI4592" s="151"/>
      <c r="UHJ4592" s="151"/>
      <c r="UHK4592" s="151"/>
      <c r="UHL4592" s="151"/>
      <c r="UHM4592" s="151"/>
      <c r="UHN4592" s="151"/>
      <c r="UHO4592" s="151"/>
      <c r="UHP4592" s="151"/>
      <c r="UHQ4592" s="151"/>
      <c r="UHR4592" s="151"/>
      <c r="UHS4592" s="151"/>
      <c r="UHT4592" s="151"/>
      <c r="UHU4592" s="151"/>
      <c r="UHV4592" s="151"/>
      <c r="UHW4592" s="151"/>
      <c r="UHX4592" s="151"/>
      <c r="UHY4592" s="151"/>
      <c r="UHZ4592" s="151"/>
      <c r="UIA4592" s="151"/>
      <c r="UIB4592" s="151"/>
      <c r="UIC4592" s="151"/>
      <c r="UID4592" s="151"/>
      <c r="UIE4592" s="151"/>
      <c r="UIF4592" s="151"/>
      <c r="UIG4592" s="151"/>
      <c r="UIH4592" s="151"/>
      <c r="UII4592" s="151"/>
      <c r="UIJ4592" s="151"/>
      <c r="UIK4592" s="151"/>
      <c r="UIL4592" s="151"/>
      <c r="UIM4592" s="151"/>
      <c r="UIN4592" s="151"/>
      <c r="UIO4592" s="151"/>
      <c r="UIP4592" s="151"/>
      <c r="UIQ4592" s="151"/>
      <c r="UIR4592" s="151"/>
      <c r="UIS4592" s="151"/>
      <c r="UIT4592" s="151"/>
      <c r="UIU4592" s="151"/>
      <c r="UIV4592" s="151"/>
      <c r="UIW4592" s="151"/>
      <c r="UIX4592" s="151"/>
      <c r="UIY4592" s="151"/>
      <c r="UIZ4592" s="151"/>
      <c r="UJA4592" s="151"/>
      <c r="UJB4592" s="151"/>
      <c r="UJC4592" s="151"/>
      <c r="UJD4592" s="151"/>
      <c r="UJE4592" s="151"/>
      <c r="UJF4592" s="151"/>
      <c r="UJG4592" s="151"/>
      <c r="UJH4592" s="151"/>
      <c r="UJI4592" s="151"/>
      <c r="UJJ4592" s="151"/>
      <c r="UJK4592" s="151"/>
      <c r="UJL4592" s="151"/>
      <c r="UJM4592" s="151"/>
      <c r="UJN4592" s="151"/>
      <c r="UJO4592" s="151"/>
      <c r="UJP4592" s="151"/>
      <c r="UJQ4592" s="151"/>
      <c r="UJR4592" s="151"/>
      <c r="UJS4592" s="151"/>
      <c r="UJT4592" s="151"/>
      <c r="UJU4592" s="151"/>
      <c r="UJV4592" s="151"/>
      <c r="UJW4592" s="151"/>
      <c r="UJX4592" s="151"/>
      <c r="UJY4592" s="151"/>
      <c r="UJZ4592" s="151"/>
      <c r="UKA4592" s="151"/>
      <c r="UKB4592" s="151"/>
      <c r="UKC4592" s="151"/>
      <c r="UKD4592" s="151"/>
      <c r="UKE4592" s="151"/>
      <c r="UKF4592" s="151"/>
      <c r="UKG4592" s="151"/>
      <c r="UKH4592" s="151"/>
      <c r="UKI4592" s="151"/>
      <c r="UKJ4592" s="151"/>
      <c r="UKK4592" s="151"/>
      <c r="UKL4592" s="151"/>
      <c r="UKM4592" s="151"/>
      <c r="UKN4592" s="151"/>
      <c r="UKO4592" s="151"/>
      <c r="UKP4592" s="151"/>
      <c r="UKQ4592" s="151"/>
      <c r="UKR4592" s="151"/>
      <c r="UKS4592" s="151"/>
      <c r="UKT4592" s="151"/>
      <c r="UKU4592" s="151"/>
      <c r="UKV4592" s="151"/>
      <c r="UKW4592" s="151"/>
      <c r="UKX4592" s="151"/>
      <c r="UKY4592" s="151"/>
      <c r="UKZ4592" s="151"/>
      <c r="ULA4592" s="151"/>
      <c r="ULB4592" s="151"/>
      <c r="ULC4592" s="151"/>
      <c r="ULD4592" s="151"/>
      <c r="ULE4592" s="151"/>
      <c r="ULF4592" s="151"/>
      <c r="ULG4592" s="151"/>
      <c r="ULH4592" s="151"/>
      <c r="ULI4592" s="151"/>
      <c r="ULJ4592" s="151"/>
      <c r="ULK4592" s="151"/>
      <c r="ULL4592" s="151"/>
      <c r="ULM4592" s="151"/>
      <c r="ULN4592" s="151"/>
      <c r="ULO4592" s="151"/>
      <c r="ULP4592" s="151"/>
      <c r="ULQ4592" s="151"/>
      <c r="ULR4592" s="151"/>
      <c r="ULS4592" s="151"/>
      <c r="ULT4592" s="151"/>
      <c r="ULU4592" s="151"/>
      <c r="ULV4592" s="151"/>
      <c r="ULW4592" s="151"/>
      <c r="ULX4592" s="151"/>
      <c r="ULY4592" s="151"/>
      <c r="ULZ4592" s="151"/>
      <c r="UMA4592" s="151"/>
      <c r="UMB4592" s="151"/>
      <c r="UMC4592" s="151"/>
      <c r="UMD4592" s="151"/>
      <c r="UME4592" s="151"/>
      <c r="UMF4592" s="151"/>
      <c r="UMG4592" s="151"/>
      <c r="UMH4592" s="151"/>
      <c r="UMI4592" s="151"/>
      <c r="UMJ4592" s="151"/>
      <c r="UMK4592" s="151"/>
      <c r="UML4592" s="151"/>
      <c r="UMM4592" s="151"/>
      <c r="UMN4592" s="151"/>
      <c r="UMO4592" s="151"/>
      <c r="UMP4592" s="151"/>
      <c r="UMQ4592" s="151"/>
      <c r="UMR4592" s="151"/>
      <c r="UMS4592" s="151"/>
      <c r="UMT4592" s="151"/>
      <c r="UMU4592" s="151"/>
      <c r="UMV4592" s="151"/>
      <c r="UMW4592" s="151"/>
      <c r="UMX4592" s="151"/>
      <c r="UMY4592" s="151"/>
      <c r="UMZ4592" s="151"/>
      <c r="UNA4592" s="151"/>
      <c r="UNB4592" s="151"/>
      <c r="UNC4592" s="151"/>
      <c r="UND4592" s="151"/>
      <c r="UNE4592" s="151"/>
      <c r="UNF4592" s="151"/>
      <c r="UNG4592" s="151"/>
      <c r="UNH4592" s="151"/>
      <c r="UNI4592" s="151"/>
      <c r="UNJ4592" s="151"/>
      <c r="UNK4592" s="151"/>
      <c r="UNL4592" s="151"/>
      <c r="UNM4592" s="151"/>
      <c r="UNN4592" s="151"/>
      <c r="UNO4592" s="151"/>
      <c r="UNP4592" s="151"/>
      <c r="UNQ4592" s="151"/>
      <c r="UNR4592" s="151"/>
      <c r="UNS4592" s="151"/>
      <c r="UNT4592" s="151"/>
      <c r="UNU4592" s="151"/>
      <c r="UNV4592" s="151"/>
      <c r="UNW4592" s="151"/>
      <c r="UNX4592" s="151"/>
      <c r="UNY4592" s="151"/>
      <c r="UNZ4592" s="151"/>
      <c r="UOA4592" s="151"/>
      <c r="UOB4592" s="151"/>
      <c r="UOC4592" s="151"/>
      <c r="UOD4592" s="151"/>
      <c r="UOE4592" s="151"/>
      <c r="UOF4592" s="151"/>
      <c r="UOG4592" s="151"/>
      <c r="UOH4592" s="151"/>
      <c r="UOI4592" s="151"/>
      <c r="UOJ4592" s="151"/>
      <c r="UOK4592" s="151"/>
      <c r="UOL4592" s="151"/>
      <c r="UOM4592" s="151"/>
      <c r="UON4592" s="151"/>
      <c r="UOO4592" s="151"/>
      <c r="UOP4592" s="151"/>
      <c r="UOQ4592" s="151"/>
      <c r="UOR4592" s="151"/>
      <c r="UOS4592" s="151"/>
      <c r="UOT4592" s="151"/>
      <c r="UOU4592" s="151"/>
      <c r="UOV4592" s="151"/>
      <c r="UOW4592" s="151"/>
      <c r="UOX4592" s="151"/>
      <c r="UOY4592" s="151"/>
      <c r="UOZ4592" s="151"/>
      <c r="UPA4592" s="151"/>
      <c r="UPB4592" s="151"/>
      <c r="UPC4592" s="151"/>
      <c r="UPD4592" s="151"/>
      <c r="UPE4592" s="151"/>
      <c r="UPF4592" s="151"/>
      <c r="UPG4592" s="151"/>
      <c r="UPH4592" s="151"/>
      <c r="UPI4592" s="151"/>
      <c r="UPJ4592" s="151"/>
      <c r="UPK4592" s="151"/>
      <c r="UPL4592" s="151"/>
      <c r="UPM4592" s="151"/>
      <c r="UPN4592" s="151"/>
      <c r="UPO4592" s="151"/>
      <c r="UPP4592" s="151"/>
      <c r="UPQ4592" s="151"/>
      <c r="UPR4592" s="151"/>
      <c r="UPS4592" s="151"/>
      <c r="UPT4592" s="151"/>
      <c r="UPU4592" s="151"/>
      <c r="UPV4592" s="151"/>
      <c r="UPW4592" s="151"/>
      <c r="UPX4592" s="151"/>
      <c r="UPY4592" s="151"/>
      <c r="UPZ4592" s="151"/>
      <c r="UQA4592" s="151"/>
      <c r="UQB4592" s="151"/>
      <c r="UQC4592" s="151"/>
      <c r="UQD4592" s="151"/>
      <c r="UQE4592" s="151"/>
      <c r="UQF4592" s="151"/>
      <c r="UQG4592" s="151"/>
      <c r="UQH4592" s="151"/>
      <c r="UQI4592" s="151"/>
      <c r="UQJ4592" s="151"/>
      <c r="UQK4592" s="151"/>
      <c r="UQL4592" s="151"/>
      <c r="UQM4592" s="151"/>
      <c r="UQN4592" s="151"/>
      <c r="UQO4592" s="151"/>
      <c r="UQP4592" s="151"/>
      <c r="UQQ4592" s="151"/>
      <c r="UQR4592" s="151"/>
      <c r="UQS4592" s="151"/>
      <c r="UQT4592" s="151"/>
      <c r="UQU4592" s="151"/>
      <c r="UQV4592" s="151"/>
      <c r="UQW4592" s="151"/>
      <c r="UQX4592" s="151"/>
      <c r="UQY4592" s="151"/>
      <c r="UQZ4592" s="151"/>
      <c r="URA4592" s="151"/>
      <c r="URB4592" s="151"/>
      <c r="URC4592" s="151"/>
      <c r="URD4592" s="151"/>
      <c r="URE4592" s="151"/>
      <c r="URF4592" s="151"/>
      <c r="URG4592" s="151"/>
      <c r="URH4592" s="151"/>
      <c r="URI4592" s="151"/>
      <c r="URJ4592" s="151"/>
      <c r="URK4592" s="151"/>
      <c r="URL4592" s="151"/>
      <c r="URM4592" s="151"/>
      <c r="URN4592" s="151"/>
      <c r="URO4592" s="151"/>
      <c r="URP4592" s="151"/>
      <c r="URQ4592" s="151"/>
      <c r="URR4592" s="151"/>
      <c r="URS4592" s="151"/>
      <c r="URT4592" s="151"/>
      <c r="URU4592" s="151"/>
      <c r="URV4592" s="151"/>
      <c r="URW4592" s="151"/>
      <c r="URX4592" s="151"/>
      <c r="URY4592" s="151"/>
      <c r="URZ4592" s="151"/>
      <c r="USA4592" s="151"/>
      <c r="USB4592" s="151"/>
      <c r="USC4592" s="151"/>
      <c r="USD4592" s="151"/>
      <c r="USE4592" s="151"/>
      <c r="USF4592" s="151"/>
      <c r="USG4592" s="151"/>
      <c r="USH4592" s="151"/>
      <c r="USI4592" s="151"/>
      <c r="USJ4592" s="151"/>
      <c r="USK4592" s="151"/>
      <c r="USL4592" s="151"/>
      <c r="USM4592" s="151"/>
      <c r="USN4592" s="151"/>
      <c r="USO4592" s="151"/>
      <c r="USP4592" s="151"/>
      <c r="USQ4592" s="151"/>
      <c r="USR4592" s="151"/>
      <c r="USS4592" s="151"/>
      <c r="UST4592" s="151"/>
      <c r="USU4592" s="151"/>
      <c r="USV4592" s="151"/>
      <c r="USW4592" s="151"/>
      <c r="USX4592" s="151"/>
      <c r="USY4592" s="151"/>
      <c r="USZ4592" s="151"/>
      <c r="UTA4592" s="151"/>
      <c r="UTB4592" s="151"/>
      <c r="UTC4592" s="151"/>
      <c r="UTD4592" s="151"/>
      <c r="UTE4592" s="151"/>
      <c r="UTF4592" s="151"/>
      <c r="UTG4592" s="151"/>
      <c r="UTH4592" s="151"/>
      <c r="UTI4592" s="151"/>
      <c r="UTJ4592" s="151"/>
      <c r="UTK4592" s="151"/>
      <c r="UTL4592" s="151"/>
      <c r="UTM4592" s="151"/>
      <c r="UTN4592" s="151"/>
      <c r="UTO4592" s="151"/>
      <c r="UTP4592" s="151"/>
      <c r="UTQ4592" s="151"/>
      <c r="UTR4592" s="151"/>
      <c r="UTS4592" s="151"/>
      <c r="UTT4592" s="151"/>
      <c r="UTU4592" s="151"/>
      <c r="UTV4592" s="151"/>
      <c r="UTW4592" s="151"/>
      <c r="UTX4592" s="151"/>
      <c r="UTY4592" s="151"/>
      <c r="UTZ4592" s="151"/>
      <c r="UUA4592" s="151"/>
      <c r="UUB4592" s="151"/>
      <c r="UUC4592" s="151"/>
      <c r="UUD4592" s="151"/>
      <c r="UUE4592" s="151"/>
      <c r="UUF4592" s="151"/>
      <c r="UUG4592" s="151"/>
      <c r="UUH4592" s="151"/>
      <c r="UUI4592" s="151"/>
      <c r="UUJ4592" s="151"/>
      <c r="UUK4592" s="151"/>
      <c r="UUL4592" s="151"/>
      <c r="UUM4592" s="151"/>
      <c r="UUN4592" s="151"/>
      <c r="UUO4592" s="151"/>
      <c r="UUP4592" s="151"/>
      <c r="UUQ4592" s="151"/>
      <c r="UUR4592" s="151"/>
      <c r="UUS4592" s="151"/>
      <c r="UUT4592" s="151"/>
      <c r="UUU4592" s="151"/>
      <c r="UUV4592" s="151"/>
      <c r="UUW4592" s="151"/>
      <c r="UUX4592" s="151"/>
      <c r="UUY4592" s="151"/>
      <c r="UUZ4592" s="151"/>
      <c r="UVA4592" s="151"/>
      <c r="UVB4592" s="151"/>
      <c r="UVC4592" s="151"/>
      <c r="UVD4592" s="151"/>
      <c r="UVE4592" s="151"/>
      <c r="UVF4592" s="151"/>
      <c r="UVG4592" s="151"/>
      <c r="UVH4592" s="151"/>
      <c r="UVI4592" s="151"/>
      <c r="UVJ4592" s="151"/>
      <c r="UVK4592" s="151"/>
      <c r="UVL4592" s="151"/>
      <c r="UVM4592" s="151"/>
      <c r="UVN4592" s="151"/>
      <c r="UVO4592" s="151"/>
      <c r="UVP4592" s="151"/>
      <c r="UVQ4592" s="151"/>
      <c r="UVR4592" s="151"/>
      <c r="UVS4592" s="151"/>
      <c r="UVT4592" s="151"/>
      <c r="UVU4592" s="151"/>
      <c r="UVV4592" s="151"/>
      <c r="UVW4592" s="151"/>
      <c r="UVX4592" s="151"/>
      <c r="UVY4592" s="151"/>
      <c r="UVZ4592" s="151"/>
      <c r="UWA4592" s="151"/>
      <c r="UWB4592" s="151"/>
      <c r="UWC4592" s="151"/>
      <c r="UWD4592" s="151"/>
      <c r="UWE4592" s="151"/>
      <c r="UWF4592" s="151"/>
      <c r="UWG4592" s="151"/>
      <c r="UWH4592" s="151"/>
      <c r="UWI4592" s="151"/>
      <c r="UWJ4592" s="151"/>
      <c r="UWK4592" s="151"/>
      <c r="UWL4592" s="151"/>
      <c r="UWM4592" s="151"/>
      <c r="UWN4592" s="151"/>
      <c r="UWO4592" s="151"/>
      <c r="UWP4592" s="151"/>
      <c r="UWQ4592" s="151"/>
      <c r="UWR4592" s="151"/>
      <c r="UWS4592" s="151"/>
      <c r="UWT4592" s="151"/>
      <c r="UWU4592" s="151"/>
      <c r="UWV4592" s="151"/>
      <c r="UWW4592" s="151"/>
      <c r="UWX4592" s="151"/>
      <c r="UWY4592" s="151"/>
      <c r="UWZ4592" s="151"/>
      <c r="UXA4592" s="151"/>
      <c r="UXB4592" s="151"/>
      <c r="UXC4592" s="151"/>
      <c r="UXD4592" s="151"/>
      <c r="UXE4592" s="151"/>
      <c r="UXF4592" s="151"/>
      <c r="UXG4592" s="151"/>
      <c r="UXH4592" s="151"/>
      <c r="UXI4592" s="151"/>
      <c r="UXJ4592" s="151"/>
      <c r="UXK4592" s="151"/>
      <c r="UXL4592" s="151"/>
      <c r="UXM4592" s="151"/>
      <c r="UXN4592" s="151"/>
      <c r="UXO4592" s="151"/>
      <c r="UXP4592" s="151"/>
      <c r="UXQ4592" s="151"/>
      <c r="UXR4592" s="151"/>
      <c r="UXS4592" s="151"/>
      <c r="UXT4592" s="151"/>
      <c r="UXU4592" s="151"/>
      <c r="UXV4592" s="151"/>
      <c r="UXW4592" s="151"/>
      <c r="UXX4592" s="151"/>
      <c r="UXY4592" s="151"/>
      <c r="UXZ4592" s="151"/>
      <c r="UYA4592" s="151"/>
      <c r="UYB4592" s="151"/>
      <c r="UYC4592" s="151"/>
      <c r="UYD4592" s="151"/>
      <c r="UYE4592" s="151"/>
      <c r="UYF4592" s="151"/>
      <c r="UYG4592" s="151"/>
      <c r="UYH4592" s="151"/>
      <c r="UYI4592" s="151"/>
      <c r="UYJ4592" s="151"/>
      <c r="UYK4592" s="151"/>
      <c r="UYL4592" s="151"/>
      <c r="UYM4592" s="151"/>
      <c r="UYN4592" s="151"/>
      <c r="UYO4592" s="151"/>
      <c r="UYP4592" s="151"/>
      <c r="UYQ4592" s="151"/>
      <c r="UYR4592" s="151"/>
      <c r="UYS4592" s="151"/>
      <c r="UYT4592" s="151"/>
      <c r="UYU4592" s="151"/>
      <c r="UYV4592" s="151"/>
      <c r="UYW4592" s="151"/>
      <c r="UYX4592" s="151"/>
      <c r="UYY4592" s="151"/>
      <c r="UYZ4592" s="151"/>
      <c r="UZA4592" s="151"/>
      <c r="UZB4592" s="151"/>
      <c r="UZC4592" s="151"/>
      <c r="UZD4592" s="151"/>
      <c r="UZE4592" s="151"/>
      <c r="UZF4592" s="151"/>
      <c r="UZG4592" s="151"/>
      <c r="UZH4592" s="151"/>
      <c r="UZI4592" s="151"/>
      <c r="UZJ4592" s="151"/>
      <c r="UZK4592" s="151"/>
      <c r="UZL4592" s="151"/>
      <c r="UZM4592" s="151"/>
      <c r="UZN4592" s="151"/>
      <c r="UZO4592" s="151"/>
      <c r="UZP4592" s="151"/>
      <c r="UZQ4592" s="151"/>
      <c r="UZR4592" s="151"/>
      <c r="UZS4592" s="151"/>
      <c r="UZT4592" s="151"/>
      <c r="UZU4592" s="151"/>
      <c r="UZV4592" s="151"/>
      <c r="UZW4592" s="151"/>
      <c r="UZX4592" s="151"/>
      <c r="UZY4592" s="151"/>
      <c r="UZZ4592" s="151"/>
      <c r="VAA4592" s="151"/>
      <c r="VAB4592" s="151"/>
      <c r="VAC4592" s="151"/>
      <c r="VAD4592" s="151"/>
      <c r="VAE4592" s="151"/>
      <c r="VAF4592" s="151"/>
      <c r="VAG4592" s="151"/>
      <c r="VAH4592" s="151"/>
      <c r="VAI4592" s="151"/>
      <c r="VAJ4592" s="151"/>
      <c r="VAK4592" s="151"/>
      <c r="VAL4592" s="151"/>
      <c r="VAM4592" s="151"/>
      <c r="VAN4592" s="151"/>
      <c r="VAO4592" s="151"/>
      <c r="VAP4592" s="151"/>
      <c r="VAQ4592" s="151"/>
      <c r="VAR4592" s="151"/>
      <c r="VAS4592" s="151"/>
      <c r="VAT4592" s="151"/>
      <c r="VAU4592" s="151"/>
      <c r="VAV4592" s="151"/>
      <c r="VAW4592" s="151"/>
      <c r="VAX4592" s="151"/>
      <c r="VAY4592" s="151"/>
      <c r="VAZ4592" s="151"/>
      <c r="VBA4592" s="151"/>
      <c r="VBB4592" s="151"/>
      <c r="VBC4592" s="151"/>
      <c r="VBD4592" s="151"/>
      <c r="VBE4592" s="151"/>
      <c r="VBF4592" s="151"/>
      <c r="VBG4592" s="151"/>
      <c r="VBH4592" s="151"/>
      <c r="VBI4592" s="151"/>
      <c r="VBJ4592" s="151"/>
      <c r="VBK4592" s="151"/>
      <c r="VBL4592" s="151"/>
      <c r="VBM4592" s="151"/>
      <c r="VBN4592" s="151"/>
      <c r="VBO4592" s="151"/>
      <c r="VBP4592" s="151"/>
      <c r="VBQ4592" s="151"/>
      <c r="VBR4592" s="151"/>
      <c r="VBS4592" s="151"/>
      <c r="VBT4592" s="151"/>
      <c r="VBU4592" s="151"/>
      <c r="VBV4592" s="151"/>
      <c r="VBW4592" s="151"/>
      <c r="VBX4592" s="151"/>
      <c r="VBY4592" s="151"/>
      <c r="VBZ4592" s="151"/>
      <c r="VCA4592" s="151"/>
      <c r="VCB4592" s="151"/>
      <c r="VCC4592" s="151"/>
      <c r="VCD4592" s="151"/>
      <c r="VCE4592" s="151"/>
      <c r="VCF4592" s="151"/>
      <c r="VCG4592" s="151"/>
      <c r="VCH4592" s="151"/>
      <c r="VCI4592" s="151"/>
      <c r="VCJ4592" s="151"/>
      <c r="VCK4592" s="151"/>
      <c r="VCL4592" s="151"/>
      <c r="VCM4592" s="151"/>
      <c r="VCN4592" s="151"/>
      <c r="VCO4592" s="151"/>
      <c r="VCP4592" s="151"/>
      <c r="VCQ4592" s="151"/>
      <c r="VCR4592" s="151"/>
      <c r="VCS4592" s="151"/>
      <c r="VCT4592" s="151"/>
      <c r="VCU4592" s="151"/>
      <c r="VCV4592" s="151"/>
      <c r="VCW4592" s="151"/>
      <c r="VCX4592" s="151"/>
      <c r="VCY4592" s="151"/>
      <c r="VCZ4592" s="151"/>
      <c r="VDA4592" s="151"/>
      <c r="VDB4592" s="151"/>
      <c r="VDC4592" s="151"/>
      <c r="VDD4592" s="151"/>
      <c r="VDE4592" s="151"/>
      <c r="VDF4592" s="151"/>
      <c r="VDG4592" s="151"/>
      <c r="VDH4592" s="151"/>
      <c r="VDI4592" s="151"/>
      <c r="VDJ4592" s="151"/>
      <c r="VDK4592" s="151"/>
      <c r="VDL4592" s="151"/>
      <c r="VDM4592" s="151"/>
      <c r="VDN4592" s="151"/>
      <c r="VDO4592" s="151"/>
      <c r="VDP4592" s="151"/>
      <c r="VDQ4592" s="151"/>
      <c r="VDR4592" s="151"/>
      <c r="VDS4592" s="151"/>
      <c r="VDT4592" s="151"/>
      <c r="VDU4592" s="151"/>
      <c r="VDV4592" s="151"/>
      <c r="VDW4592" s="151"/>
      <c r="VDX4592" s="151"/>
      <c r="VDY4592" s="151"/>
      <c r="VDZ4592" s="151"/>
      <c r="VEA4592" s="151"/>
      <c r="VEB4592" s="151"/>
      <c r="VEC4592" s="151"/>
      <c r="VED4592" s="151"/>
      <c r="VEE4592" s="151"/>
      <c r="VEF4592" s="151"/>
      <c r="VEG4592" s="151"/>
      <c r="VEH4592" s="151"/>
      <c r="VEI4592" s="151"/>
      <c r="VEJ4592" s="151"/>
      <c r="VEK4592" s="151"/>
      <c r="VEL4592" s="151"/>
      <c r="VEM4592" s="151"/>
      <c r="VEN4592" s="151"/>
      <c r="VEO4592" s="151"/>
      <c r="VEP4592" s="151"/>
      <c r="VEQ4592" s="151"/>
      <c r="VER4592" s="151"/>
      <c r="VES4592" s="151"/>
      <c r="VET4592" s="151"/>
      <c r="VEU4592" s="151"/>
      <c r="VEV4592" s="151"/>
      <c r="VEW4592" s="151"/>
      <c r="VEX4592" s="151"/>
      <c r="VEY4592" s="151"/>
      <c r="VEZ4592" s="151"/>
      <c r="VFA4592" s="151"/>
      <c r="VFB4592" s="151"/>
      <c r="VFC4592" s="151"/>
      <c r="VFD4592" s="151"/>
      <c r="VFE4592" s="151"/>
      <c r="VFF4592" s="151"/>
      <c r="VFG4592" s="151"/>
      <c r="VFH4592" s="151"/>
      <c r="VFI4592" s="151"/>
      <c r="VFJ4592" s="151"/>
      <c r="VFK4592" s="151"/>
      <c r="VFL4592" s="151"/>
      <c r="VFM4592" s="151"/>
      <c r="VFN4592" s="151"/>
      <c r="VFO4592" s="151"/>
      <c r="VFP4592" s="151"/>
      <c r="VFQ4592" s="151"/>
      <c r="VFR4592" s="151"/>
      <c r="VFS4592" s="151"/>
      <c r="VFT4592" s="151"/>
      <c r="VFU4592" s="151"/>
      <c r="VFV4592" s="151"/>
      <c r="VFW4592" s="151"/>
      <c r="VFX4592" s="151"/>
      <c r="VFY4592" s="151"/>
      <c r="VFZ4592" s="151"/>
      <c r="VGA4592" s="151"/>
      <c r="VGB4592" s="151"/>
      <c r="VGC4592" s="151"/>
      <c r="VGD4592" s="151"/>
      <c r="VGE4592" s="151"/>
      <c r="VGF4592" s="151"/>
      <c r="VGG4592" s="151"/>
      <c r="VGH4592" s="151"/>
      <c r="VGI4592" s="151"/>
      <c r="VGJ4592" s="151"/>
      <c r="VGK4592" s="151"/>
      <c r="VGL4592" s="151"/>
      <c r="VGM4592" s="151"/>
      <c r="VGN4592" s="151"/>
      <c r="VGO4592" s="151"/>
      <c r="VGP4592" s="151"/>
      <c r="VGQ4592" s="151"/>
      <c r="VGR4592" s="151"/>
      <c r="VGS4592" s="151"/>
      <c r="VGT4592" s="151"/>
      <c r="VGU4592" s="151"/>
      <c r="VGV4592" s="151"/>
      <c r="VGW4592" s="151"/>
      <c r="VGX4592" s="151"/>
      <c r="VGY4592" s="151"/>
      <c r="VGZ4592" s="151"/>
      <c r="VHA4592" s="151"/>
      <c r="VHB4592" s="151"/>
      <c r="VHC4592" s="151"/>
      <c r="VHD4592" s="151"/>
      <c r="VHE4592" s="151"/>
      <c r="VHF4592" s="151"/>
      <c r="VHG4592" s="151"/>
      <c r="VHH4592" s="151"/>
      <c r="VHI4592" s="151"/>
      <c r="VHJ4592" s="151"/>
      <c r="VHK4592" s="151"/>
      <c r="VHL4592" s="151"/>
      <c r="VHM4592" s="151"/>
      <c r="VHN4592" s="151"/>
      <c r="VHO4592" s="151"/>
      <c r="VHP4592" s="151"/>
      <c r="VHQ4592" s="151"/>
      <c r="VHR4592" s="151"/>
      <c r="VHS4592" s="151"/>
      <c r="VHT4592" s="151"/>
      <c r="VHU4592" s="151"/>
      <c r="VHV4592" s="151"/>
      <c r="VHW4592" s="151"/>
      <c r="VHX4592" s="151"/>
      <c r="VHY4592" s="151"/>
      <c r="VHZ4592" s="151"/>
      <c r="VIA4592" s="151"/>
      <c r="VIB4592" s="151"/>
      <c r="VIC4592" s="151"/>
      <c r="VID4592" s="151"/>
      <c r="VIE4592" s="151"/>
      <c r="VIF4592" s="151"/>
      <c r="VIG4592" s="151"/>
      <c r="VIH4592" s="151"/>
      <c r="VII4592" s="151"/>
      <c r="VIJ4592" s="151"/>
      <c r="VIK4592" s="151"/>
      <c r="VIL4592" s="151"/>
      <c r="VIM4592" s="151"/>
      <c r="VIN4592" s="151"/>
      <c r="VIO4592" s="151"/>
      <c r="VIP4592" s="151"/>
      <c r="VIQ4592" s="151"/>
      <c r="VIR4592" s="151"/>
      <c r="VIS4592" s="151"/>
      <c r="VIT4592" s="151"/>
      <c r="VIU4592" s="151"/>
      <c r="VIV4592" s="151"/>
      <c r="VIW4592" s="151"/>
      <c r="VIX4592" s="151"/>
      <c r="VIY4592" s="151"/>
      <c r="VIZ4592" s="151"/>
      <c r="VJA4592" s="151"/>
      <c r="VJB4592" s="151"/>
      <c r="VJC4592" s="151"/>
      <c r="VJD4592" s="151"/>
      <c r="VJE4592" s="151"/>
      <c r="VJF4592" s="151"/>
      <c r="VJG4592" s="151"/>
      <c r="VJH4592" s="151"/>
      <c r="VJI4592" s="151"/>
      <c r="VJJ4592" s="151"/>
      <c r="VJK4592" s="151"/>
      <c r="VJL4592" s="151"/>
      <c r="VJM4592" s="151"/>
      <c r="VJN4592" s="151"/>
      <c r="VJO4592" s="151"/>
      <c r="VJP4592" s="151"/>
      <c r="VJQ4592" s="151"/>
      <c r="VJR4592" s="151"/>
      <c r="VJS4592" s="151"/>
      <c r="VJT4592" s="151"/>
      <c r="VJU4592" s="151"/>
      <c r="VJV4592" s="151"/>
      <c r="VJW4592" s="151"/>
      <c r="VJX4592" s="151"/>
      <c r="VJY4592" s="151"/>
      <c r="VJZ4592" s="151"/>
      <c r="VKA4592" s="151"/>
      <c r="VKB4592" s="151"/>
      <c r="VKC4592" s="151"/>
      <c r="VKD4592" s="151"/>
      <c r="VKE4592" s="151"/>
      <c r="VKF4592" s="151"/>
      <c r="VKG4592" s="151"/>
      <c r="VKH4592" s="151"/>
      <c r="VKI4592" s="151"/>
      <c r="VKJ4592" s="151"/>
      <c r="VKK4592" s="151"/>
      <c r="VKL4592" s="151"/>
      <c r="VKM4592" s="151"/>
      <c r="VKN4592" s="151"/>
      <c r="VKO4592" s="151"/>
      <c r="VKP4592" s="151"/>
      <c r="VKQ4592" s="151"/>
      <c r="VKR4592" s="151"/>
      <c r="VKS4592" s="151"/>
      <c r="VKT4592" s="151"/>
      <c r="VKU4592" s="151"/>
      <c r="VKV4592" s="151"/>
      <c r="VKW4592" s="151"/>
      <c r="VKX4592" s="151"/>
      <c r="VKY4592" s="151"/>
      <c r="VKZ4592" s="151"/>
      <c r="VLA4592" s="151"/>
      <c r="VLB4592" s="151"/>
      <c r="VLC4592" s="151"/>
      <c r="VLD4592" s="151"/>
      <c r="VLE4592" s="151"/>
      <c r="VLF4592" s="151"/>
      <c r="VLG4592" s="151"/>
      <c r="VLH4592" s="151"/>
      <c r="VLI4592" s="151"/>
      <c r="VLJ4592" s="151"/>
      <c r="VLK4592" s="151"/>
      <c r="VLL4592" s="151"/>
      <c r="VLM4592" s="151"/>
      <c r="VLN4592" s="151"/>
      <c r="VLO4592" s="151"/>
      <c r="VLP4592" s="151"/>
      <c r="VLQ4592" s="151"/>
      <c r="VLR4592" s="151"/>
      <c r="VLS4592" s="151"/>
      <c r="VLT4592" s="151"/>
      <c r="VLU4592" s="151"/>
      <c r="VLV4592" s="151"/>
      <c r="VLW4592" s="151"/>
      <c r="VLX4592" s="151"/>
      <c r="VLY4592" s="151"/>
      <c r="VLZ4592" s="151"/>
      <c r="VMA4592" s="151"/>
      <c r="VMB4592" s="151"/>
      <c r="VMC4592" s="151"/>
      <c r="VMD4592" s="151"/>
      <c r="VME4592" s="151"/>
      <c r="VMF4592" s="151"/>
      <c r="VMG4592" s="151"/>
      <c r="VMH4592" s="151"/>
      <c r="VMI4592" s="151"/>
      <c r="VMJ4592" s="151"/>
      <c r="VMK4592" s="151"/>
      <c r="VML4592" s="151"/>
      <c r="VMM4592" s="151"/>
      <c r="VMN4592" s="151"/>
      <c r="VMO4592" s="151"/>
      <c r="VMP4592" s="151"/>
      <c r="VMQ4592" s="151"/>
      <c r="VMR4592" s="151"/>
      <c r="VMS4592" s="151"/>
      <c r="VMT4592" s="151"/>
      <c r="VMU4592" s="151"/>
      <c r="VMV4592" s="151"/>
      <c r="VMW4592" s="151"/>
      <c r="VMX4592" s="151"/>
      <c r="VMY4592" s="151"/>
      <c r="VMZ4592" s="151"/>
      <c r="VNA4592" s="151"/>
      <c r="VNB4592" s="151"/>
      <c r="VNC4592" s="151"/>
      <c r="VND4592" s="151"/>
      <c r="VNE4592" s="151"/>
      <c r="VNF4592" s="151"/>
      <c r="VNG4592" s="151"/>
      <c r="VNH4592" s="151"/>
      <c r="VNI4592" s="151"/>
      <c r="VNJ4592" s="151"/>
      <c r="VNK4592" s="151"/>
      <c r="VNL4592" s="151"/>
      <c r="VNM4592" s="151"/>
      <c r="VNN4592" s="151"/>
      <c r="VNO4592" s="151"/>
      <c r="VNP4592" s="151"/>
      <c r="VNQ4592" s="151"/>
      <c r="VNR4592" s="151"/>
      <c r="VNS4592" s="151"/>
      <c r="VNT4592" s="151"/>
      <c r="VNU4592" s="151"/>
      <c r="VNV4592" s="151"/>
      <c r="VNW4592" s="151"/>
      <c r="VNX4592" s="151"/>
      <c r="VNY4592" s="151"/>
      <c r="VNZ4592" s="151"/>
      <c r="VOA4592" s="151"/>
      <c r="VOB4592" s="151"/>
      <c r="VOC4592" s="151"/>
      <c r="VOD4592" s="151"/>
      <c r="VOE4592" s="151"/>
      <c r="VOF4592" s="151"/>
      <c r="VOG4592" s="151"/>
      <c r="VOH4592" s="151"/>
      <c r="VOI4592" s="151"/>
      <c r="VOJ4592" s="151"/>
      <c r="VOK4592" s="151"/>
      <c r="VOL4592" s="151"/>
      <c r="VOM4592" s="151"/>
      <c r="VON4592" s="151"/>
      <c r="VOO4592" s="151"/>
      <c r="VOP4592" s="151"/>
      <c r="VOQ4592" s="151"/>
      <c r="VOR4592" s="151"/>
      <c r="VOS4592" s="151"/>
      <c r="VOT4592" s="151"/>
      <c r="VOU4592" s="151"/>
      <c r="VOV4592" s="151"/>
      <c r="VOW4592" s="151"/>
      <c r="VOX4592" s="151"/>
      <c r="VOY4592" s="151"/>
      <c r="VOZ4592" s="151"/>
      <c r="VPA4592" s="151"/>
      <c r="VPB4592" s="151"/>
      <c r="VPC4592" s="151"/>
      <c r="VPD4592" s="151"/>
      <c r="VPE4592" s="151"/>
      <c r="VPF4592" s="151"/>
      <c r="VPG4592" s="151"/>
      <c r="VPH4592" s="151"/>
      <c r="VPI4592" s="151"/>
      <c r="VPJ4592" s="151"/>
      <c r="VPK4592" s="151"/>
      <c r="VPL4592" s="151"/>
      <c r="VPM4592" s="151"/>
      <c r="VPN4592" s="151"/>
      <c r="VPO4592" s="151"/>
      <c r="VPP4592" s="151"/>
      <c r="VPQ4592" s="151"/>
      <c r="VPR4592" s="151"/>
      <c r="VPS4592" s="151"/>
      <c r="VPT4592" s="151"/>
      <c r="VPU4592" s="151"/>
      <c r="VPV4592" s="151"/>
      <c r="VPW4592" s="151"/>
      <c r="VPX4592" s="151"/>
      <c r="VPY4592" s="151"/>
      <c r="VPZ4592" s="151"/>
      <c r="VQA4592" s="151"/>
      <c r="VQB4592" s="151"/>
      <c r="VQC4592" s="151"/>
      <c r="VQD4592" s="151"/>
      <c r="VQE4592" s="151"/>
      <c r="VQF4592" s="151"/>
      <c r="VQG4592" s="151"/>
      <c r="VQH4592" s="151"/>
      <c r="VQI4592" s="151"/>
      <c r="VQJ4592" s="151"/>
      <c r="VQK4592" s="151"/>
      <c r="VQL4592" s="151"/>
      <c r="VQM4592" s="151"/>
      <c r="VQN4592" s="151"/>
      <c r="VQO4592" s="151"/>
      <c r="VQP4592" s="151"/>
      <c r="VQQ4592" s="151"/>
      <c r="VQR4592" s="151"/>
      <c r="VQS4592" s="151"/>
      <c r="VQT4592" s="151"/>
      <c r="VQU4592" s="151"/>
      <c r="VQV4592" s="151"/>
      <c r="VQW4592" s="151"/>
      <c r="VQX4592" s="151"/>
      <c r="VQY4592" s="151"/>
      <c r="VQZ4592" s="151"/>
      <c r="VRA4592" s="151"/>
      <c r="VRB4592" s="151"/>
      <c r="VRC4592" s="151"/>
      <c r="VRD4592" s="151"/>
      <c r="VRE4592" s="151"/>
      <c r="VRF4592" s="151"/>
      <c r="VRG4592" s="151"/>
      <c r="VRH4592" s="151"/>
      <c r="VRI4592" s="151"/>
      <c r="VRJ4592" s="151"/>
      <c r="VRK4592" s="151"/>
      <c r="VRL4592" s="151"/>
      <c r="VRM4592" s="151"/>
      <c r="VRN4592" s="151"/>
      <c r="VRO4592" s="151"/>
      <c r="VRP4592" s="151"/>
      <c r="VRQ4592" s="151"/>
      <c r="VRR4592" s="151"/>
      <c r="VRS4592" s="151"/>
      <c r="VRT4592" s="151"/>
      <c r="VRU4592" s="151"/>
      <c r="VRV4592" s="151"/>
      <c r="VRW4592" s="151"/>
      <c r="VRX4592" s="151"/>
      <c r="VRY4592" s="151"/>
      <c r="VRZ4592" s="151"/>
      <c r="VSA4592" s="151"/>
      <c r="VSB4592" s="151"/>
      <c r="VSC4592" s="151"/>
      <c r="VSD4592" s="151"/>
      <c r="VSE4592" s="151"/>
      <c r="VSF4592" s="151"/>
      <c r="VSG4592" s="151"/>
      <c r="VSH4592" s="151"/>
      <c r="VSI4592" s="151"/>
      <c r="VSJ4592" s="151"/>
      <c r="VSK4592" s="151"/>
      <c r="VSL4592" s="151"/>
      <c r="VSM4592" s="151"/>
      <c r="VSN4592" s="151"/>
      <c r="VSO4592" s="151"/>
      <c r="VSP4592" s="151"/>
      <c r="VSQ4592" s="151"/>
      <c r="VSR4592" s="151"/>
      <c r="VSS4592" s="151"/>
      <c r="VST4592" s="151"/>
      <c r="VSU4592" s="151"/>
      <c r="VSV4592" s="151"/>
      <c r="VSW4592" s="151"/>
      <c r="VSX4592" s="151"/>
      <c r="VSY4592" s="151"/>
      <c r="VSZ4592" s="151"/>
      <c r="VTA4592" s="151"/>
      <c r="VTB4592" s="151"/>
      <c r="VTC4592" s="151"/>
      <c r="VTD4592" s="151"/>
      <c r="VTE4592" s="151"/>
      <c r="VTF4592" s="151"/>
      <c r="VTG4592" s="151"/>
      <c r="VTH4592" s="151"/>
      <c r="VTI4592" s="151"/>
      <c r="VTJ4592" s="151"/>
      <c r="VTK4592" s="151"/>
      <c r="VTL4592" s="151"/>
      <c r="VTM4592" s="151"/>
      <c r="VTN4592" s="151"/>
      <c r="VTO4592" s="151"/>
      <c r="VTP4592" s="151"/>
      <c r="VTQ4592" s="151"/>
      <c r="VTR4592" s="151"/>
      <c r="VTS4592" s="151"/>
      <c r="VTT4592" s="151"/>
      <c r="VTU4592" s="151"/>
      <c r="VTV4592" s="151"/>
      <c r="VTW4592" s="151"/>
      <c r="VTX4592" s="151"/>
      <c r="VTY4592" s="151"/>
      <c r="VTZ4592" s="151"/>
      <c r="VUA4592" s="151"/>
      <c r="VUB4592" s="151"/>
      <c r="VUC4592" s="151"/>
      <c r="VUD4592" s="151"/>
      <c r="VUE4592" s="151"/>
      <c r="VUF4592" s="151"/>
      <c r="VUG4592" s="151"/>
      <c r="VUH4592" s="151"/>
      <c r="VUI4592" s="151"/>
      <c r="VUJ4592" s="151"/>
      <c r="VUK4592" s="151"/>
      <c r="VUL4592" s="151"/>
      <c r="VUM4592" s="151"/>
      <c r="VUN4592" s="151"/>
      <c r="VUO4592" s="151"/>
      <c r="VUP4592" s="151"/>
      <c r="VUQ4592" s="151"/>
      <c r="VUR4592" s="151"/>
      <c r="VUS4592" s="151"/>
      <c r="VUT4592" s="151"/>
      <c r="VUU4592" s="151"/>
      <c r="VUV4592" s="151"/>
      <c r="VUW4592" s="151"/>
      <c r="VUX4592" s="151"/>
      <c r="VUY4592" s="151"/>
      <c r="VUZ4592" s="151"/>
      <c r="VVA4592" s="151"/>
      <c r="VVB4592" s="151"/>
      <c r="VVC4592" s="151"/>
      <c r="VVD4592" s="151"/>
      <c r="VVE4592" s="151"/>
      <c r="VVF4592" s="151"/>
      <c r="VVG4592" s="151"/>
      <c r="VVH4592" s="151"/>
      <c r="VVI4592" s="151"/>
      <c r="VVJ4592" s="151"/>
      <c r="VVK4592" s="151"/>
      <c r="VVL4592" s="151"/>
      <c r="VVM4592" s="151"/>
      <c r="VVN4592" s="151"/>
      <c r="VVO4592" s="151"/>
      <c r="VVP4592" s="151"/>
      <c r="VVQ4592" s="151"/>
      <c r="VVR4592" s="151"/>
      <c r="VVS4592" s="151"/>
      <c r="VVT4592" s="151"/>
      <c r="VVU4592" s="151"/>
      <c r="VVV4592" s="151"/>
      <c r="VVW4592" s="151"/>
      <c r="VVX4592" s="151"/>
      <c r="VVY4592" s="151"/>
      <c r="VVZ4592" s="151"/>
      <c r="VWA4592" s="151"/>
      <c r="VWB4592" s="151"/>
      <c r="VWC4592" s="151"/>
      <c r="VWD4592" s="151"/>
      <c r="VWE4592" s="151"/>
      <c r="VWF4592" s="151"/>
      <c r="VWG4592" s="151"/>
      <c r="VWH4592" s="151"/>
      <c r="VWI4592" s="151"/>
      <c r="VWJ4592" s="151"/>
      <c r="VWK4592" s="151"/>
      <c r="VWL4592" s="151"/>
      <c r="VWM4592" s="151"/>
      <c r="VWN4592" s="151"/>
      <c r="VWO4592" s="151"/>
      <c r="VWP4592" s="151"/>
      <c r="VWQ4592" s="151"/>
      <c r="VWR4592" s="151"/>
      <c r="VWS4592" s="151"/>
      <c r="VWT4592" s="151"/>
      <c r="VWU4592" s="151"/>
      <c r="VWV4592" s="151"/>
      <c r="VWW4592" s="151"/>
      <c r="VWX4592" s="151"/>
      <c r="VWY4592" s="151"/>
      <c r="VWZ4592" s="151"/>
      <c r="VXA4592" s="151"/>
      <c r="VXB4592" s="151"/>
      <c r="VXC4592" s="151"/>
      <c r="VXD4592" s="151"/>
      <c r="VXE4592" s="151"/>
      <c r="VXF4592" s="151"/>
      <c r="VXG4592" s="151"/>
      <c r="VXH4592" s="151"/>
      <c r="VXI4592" s="151"/>
      <c r="VXJ4592" s="151"/>
      <c r="VXK4592" s="151"/>
      <c r="VXL4592" s="151"/>
      <c r="VXM4592" s="151"/>
      <c r="VXN4592" s="151"/>
      <c r="VXO4592" s="151"/>
      <c r="VXP4592" s="151"/>
      <c r="VXQ4592" s="151"/>
      <c r="VXR4592" s="151"/>
      <c r="VXS4592" s="151"/>
      <c r="VXT4592" s="151"/>
      <c r="VXU4592" s="151"/>
      <c r="VXV4592" s="151"/>
      <c r="VXW4592" s="151"/>
      <c r="VXX4592" s="151"/>
      <c r="VXY4592" s="151"/>
      <c r="VXZ4592" s="151"/>
      <c r="VYA4592" s="151"/>
      <c r="VYB4592" s="151"/>
      <c r="VYC4592" s="151"/>
      <c r="VYD4592" s="151"/>
      <c r="VYE4592" s="151"/>
      <c r="VYF4592" s="151"/>
      <c r="VYG4592" s="151"/>
      <c r="VYH4592" s="151"/>
      <c r="VYI4592" s="151"/>
      <c r="VYJ4592" s="151"/>
      <c r="VYK4592" s="151"/>
      <c r="VYL4592" s="151"/>
      <c r="VYM4592" s="151"/>
      <c r="VYN4592" s="151"/>
      <c r="VYO4592" s="151"/>
      <c r="VYP4592" s="151"/>
      <c r="VYQ4592" s="151"/>
      <c r="VYR4592" s="151"/>
      <c r="VYS4592" s="151"/>
      <c r="VYT4592" s="151"/>
      <c r="VYU4592" s="151"/>
      <c r="VYV4592" s="151"/>
      <c r="VYW4592" s="151"/>
      <c r="VYX4592" s="151"/>
      <c r="VYY4592" s="151"/>
      <c r="VYZ4592" s="151"/>
      <c r="VZA4592" s="151"/>
      <c r="VZB4592" s="151"/>
      <c r="VZC4592" s="151"/>
      <c r="VZD4592" s="151"/>
      <c r="VZE4592" s="151"/>
      <c r="VZF4592" s="151"/>
      <c r="VZG4592" s="151"/>
      <c r="VZH4592" s="151"/>
      <c r="VZI4592" s="151"/>
      <c r="VZJ4592" s="151"/>
      <c r="VZK4592" s="151"/>
      <c r="VZL4592" s="151"/>
      <c r="VZM4592" s="151"/>
      <c r="VZN4592" s="151"/>
      <c r="VZO4592" s="151"/>
      <c r="VZP4592" s="151"/>
      <c r="VZQ4592" s="151"/>
      <c r="VZR4592" s="151"/>
      <c r="VZS4592" s="151"/>
      <c r="VZT4592" s="151"/>
      <c r="VZU4592" s="151"/>
      <c r="VZV4592" s="151"/>
      <c r="VZW4592" s="151"/>
      <c r="VZX4592" s="151"/>
      <c r="VZY4592" s="151"/>
      <c r="VZZ4592" s="151"/>
      <c r="WAA4592" s="151"/>
      <c r="WAB4592" s="151"/>
      <c r="WAC4592" s="151"/>
      <c r="WAD4592" s="151"/>
      <c r="WAE4592" s="151"/>
      <c r="WAF4592" s="151"/>
      <c r="WAG4592" s="151"/>
      <c r="WAH4592" s="151"/>
      <c r="WAI4592" s="151"/>
      <c r="WAJ4592" s="151"/>
      <c r="WAK4592" s="151"/>
      <c r="WAL4592" s="151"/>
      <c r="WAM4592" s="151"/>
      <c r="WAN4592" s="151"/>
      <c r="WAO4592" s="151"/>
      <c r="WAP4592" s="151"/>
      <c r="WAQ4592" s="151"/>
      <c r="WAR4592" s="151"/>
      <c r="WAS4592" s="151"/>
      <c r="WAT4592" s="151"/>
      <c r="WAU4592" s="151"/>
      <c r="WAV4592" s="151"/>
      <c r="WAW4592" s="151"/>
      <c r="WAX4592" s="151"/>
      <c r="WAY4592" s="151"/>
      <c r="WAZ4592" s="151"/>
      <c r="WBA4592" s="151"/>
      <c r="WBB4592" s="151"/>
      <c r="WBC4592" s="151"/>
      <c r="WBD4592" s="151"/>
      <c r="WBE4592" s="151"/>
      <c r="WBF4592" s="151"/>
      <c r="WBG4592" s="151"/>
      <c r="WBH4592" s="151"/>
      <c r="WBI4592" s="151"/>
      <c r="WBJ4592" s="151"/>
      <c r="WBK4592" s="151"/>
      <c r="WBL4592" s="151"/>
      <c r="WBM4592" s="151"/>
      <c r="WBN4592" s="151"/>
      <c r="WBO4592" s="151"/>
      <c r="WBP4592" s="151"/>
      <c r="WBQ4592" s="151"/>
      <c r="WBR4592" s="151"/>
      <c r="WBS4592" s="151"/>
      <c r="WBT4592" s="151"/>
      <c r="WBU4592" s="151"/>
      <c r="WBV4592" s="151"/>
      <c r="WBW4592" s="151"/>
      <c r="WBX4592" s="151"/>
      <c r="WBY4592" s="151"/>
      <c r="WBZ4592" s="151"/>
      <c r="WCA4592" s="151"/>
      <c r="WCB4592" s="151"/>
      <c r="WCC4592" s="151"/>
      <c r="WCD4592" s="151"/>
      <c r="WCE4592" s="151"/>
      <c r="WCF4592" s="151"/>
      <c r="WCG4592" s="151"/>
      <c r="WCH4592" s="151"/>
      <c r="WCI4592" s="151"/>
      <c r="WCJ4592" s="151"/>
      <c r="WCK4592" s="151"/>
      <c r="WCL4592" s="151"/>
      <c r="WCM4592" s="151"/>
      <c r="WCN4592" s="151"/>
      <c r="WCO4592" s="151"/>
      <c r="WCP4592" s="151"/>
      <c r="WCQ4592" s="151"/>
      <c r="WCR4592" s="151"/>
      <c r="WCS4592" s="151"/>
      <c r="WCT4592" s="151"/>
      <c r="WCU4592" s="151"/>
      <c r="WCV4592" s="151"/>
      <c r="WCW4592" s="151"/>
      <c r="WCX4592" s="151"/>
      <c r="WCY4592" s="151"/>
      <c r="WCZ4592" s="151"/>
      <c r="WDA4592" s="151"/>
      <c r="WDB4592" s="151"/>
      <c r="WDC4592" s="151"/>
      <c r="WDD4592" s="151"/>
      <c r="WDE4592" s="151"/>
      <c r="WDF4592" s="151"/>
      <c r="WDG4592" s="151"/>
      <c r="WDH4592" s="151"/>
      <c r="WDI4592" s="151"/>
      <c r="WDJ4592" s="151"/>
      <c r="WDK4592" s="151"/>
      <c r="WDL4592" s="151"/>
      <c r="WDM4592" s="151"/>
      <c r="WDN4592" s="151"/>
      <c r="WDO4592" s="151"/>
      <c r="WDP4592" s="151"/>
      <c r="WDQ4592" s="151"/>
      <c r="WDR4592" s="151"/>
      <c r="WDS4592" s="151"/>
      <c r="WDT4592" s="151"/>
      <c r="WDU4592" s="151"/>
      <c r="WDV4592" s="151"/>
      <c r="WDW4592" s="151"/>
      <c r="WDX4592" s="151"/>
      <c r="WDY4592" s="151"/>
      <c r="WDZ4592" s="151"/>
      <c r="WEA4592" s="151"/>
      <c r="WEB4592" s="151"/>
      <c r="WEC4592" s="151"/>
      <c r="WED4592" s="151"/>
      <c r="WEE4592" s="151"/>
      <c r="WEF4592" s="151"/>
      <c r="WEG4592" s="151"/>
      <c r="WEH4592" s="151"/>
      <c r="WEI4592" s="151"/>
      <c r="WEJ4592" s="151"/>
      <c r="WEK4592" s="151"/>
      <c r="WEL4592" s="151"/>
      <c r="WEM4592" s="151"/>
      <c r="WEN4592" s="151"/>
      <c r="WEO4592" s="151"/>
      <c r="WEP4592" s="151"/>
      <c r="WEQ4592" s="151"/>
      <c r="WER4592" s="151"/>
      <c r="WES4592" s="151"/>
      <c r="WET4592" s="151"/>
      <c r="WEU4592" s="151"/>
      <c r="WEV4592" s="151"/>
      <c r="WEW4592" s="151"/>
      <c r="WEX4592" s="151"/>
      <c r="WEY4592" s="151"/>
      <c r="WEZ4592" s="151"/>
      <c r="WFA4592" s="151"/>
      <c r="WFB4592" s="151"/>
      <c r="WFC4592" s="151"/>
      <c r="WFD4592" s="151"/>
      <c r="WFE4592" s="151"/>
      <c r="WFF4592" s="151"/>
      <c r="WFG4592" s="151"/>
      <c r="WFH4592" s="151"/>
      <c r="WFI4592" s="151"/>
      <c r="WFJ4592" s="151"/>
      <c r="WFK4592" s="151"/>
      <c r="WFL4592" s="151"/>
      <c r="WFM4592" s="151"/>
      <c r="WFN4592" s="151"/>
      <c r="WFO4592" s="151"/>
      <c r="WFP4592" s="151"/>
      <c r="WFQ4592" s="151"/>
      <c r="WFR4592" s="151"/>
      <c r="WFS4592" s="151"/>
      <c r="WFT4592" s="151"/>
      <c r="WFU4592" s="151"/>
      <c r="WFV4592" s="151"/>
      <c r="WFW4592" s="151"/>
      <c r="WFX4592" s="151"/>
      <c r="WFY4592" s="151"/>
      <c r="WFZ4592" s="151"/>
      <c r="WGA4592" s="151"/>
      <c r="WGB4592" s="151"/>
      <c r="WGC4592" s="151"/>
      <c r="WGD4592" s="151"/>
      <c r="WGE4592" s="151"/>
      <c r="WGF4592" s="151"/>
      <c r="WGG4592" s="151"/>
      <c r="WGH4592" s="151"/>
      <c r="WGI4592" s="151"/>
      <c r="WGJ4592" s="151"/>
      <c r="WGK4592" s="151"/>
      <c r="WGL4592" s="151"/>
      <c r="WGM4592" s="151"/>
      <c r="WGN4592" s="151"/>
      <c r="WGO4592" s="151"/>
      <c r="WGP4592" s="151"/>
      <c r="WGQ4592" s="151"/>
      <c r="WGR4592" s="151"/>
      <c r="WGS4592" s="151"/>
      <c r="WGT4592" s="151"/>
      <c r="WGU4592" s="151"/>
      <c r="WGV4592" s="151"/>
      <c r="WGW4592" s="151"/>
      <c r="WGX4592" s="151"/>
      <c r="WGY4592" s="151"/>
      <c r="WGZ4592" s="151"/>
      <c r="WHA4592" s="151"/>
      <c r="WHB4592" s="151"/>
      <c r="WHC4592" s="151"/>
      <c r="WHD4592" s="151"/>
      <c r="WHE4592" s="151"/>
      <c r="WHF4592" s="151"/>
      <c r="WHG4592" s="151"/>
      <c r="WHH4592" s="151"/>
      <c r="WHI4592" s="151"/>
      <c r="WHJ4592" s="151"/>
      <c r="WHK4592" s="151"/>
      <c r="WHL4592" s="151"/>
      <c r="WHM4592" s="151"/>
      <c r="WHN4592" s="151"/>
      <c r="WHO4592" s="151"/>
      <c r="WHP4592" s="151"/>
      <c r="WHQ4592" s="151"/>
      <c r="WHR4592" s="151"/>
      <c r="WHS4592" s="151"/>
      <c r="WHT4592" s="151"/>
      <c r="WHU4592" s="151"/>
      <c r="WHV4592" s="151"/>
      <c r="WHW4592" s="151"/>
      <c r="WHX4592" s="151"/>
      <c r="WHY4592" s="151"/>
      <c r="WHZ4592" s="151"/>
      <c r="WIA4592" s="151"/>
      <c r="WIB4592" s="151"/>
      <c r="WIC4592" s="151"/>
      <c r="WID4592" s="151"/>
      <c r="WIE4592" s="151"/>
      <c r="WIF4592" s="151"/>
      <c r="WIG4592" s="151"/>
      <c r="WIH4592" s="151"/>
      <c r="WII4592" s="151"/>
      <c r="WIJ4592" s="151"/>
      <c r="WIK4592" s="151"/>
      <c r="WIL4592" s="151"/>
      <c r="WIM4592" s="151"/>
      <c r="WIN4592" s="151"/>
      <c r="WIO4592" s="151"/>
      <c r="WIP4592" s="151"/>
      <c r="WIQ4592" s="151"/>
      <c r="WIR4592" s="151"/>
      <c r="WIS4592" s="151"/>
      <c r="WIT4592" s="151"/>
      <c r="WIU4592" s="151"/>
      <c r="WIV4592" s="151"/>
      <c r="WIW4592" s="151"/>
      <c r="WIX4592" s="151"/>
      <c r="WIY4592" s="151"/>
      <c r="WIZ4592" s="151"/>
      <c r="WJA4592" s="151"/>
      <c r="WJB4592" s="151"/>
      <c r="WJC4592" s="151"/>
      <c r="WJD4592" s="151"/>
      <c r="WJE4592" s="151"/>
      <c r="WJF4592" s="151"/>
      <c r="WJG4592" s="151"/>
      <c r="WJH4592" s="151"/>
      <c r="WJI4592" s="151"/>
      <c r="WJJ4592" s="151"/>
      <c r="WJK4592" s="151"/>
      <c r="WJL4592" s="151"/>
      <c r="WJM4592" s="151"/>
      <c r="WJN4592" s="151"/>
      <c r="WJO4592" s="151"/>
      <c r="WJP4592" s="151"/>
      <c r="WJQ4592" s="151"/>
      <c r="WJR4592" s="151"/>
      <c r="WJS4592" s="151"/>
      <c r="WJT4592" s="151"/>
      <c r="WJU4592" s="151"/>
      <c r="WJV4592" s="151"/>
      <c r="WJW4592" s="151"/>
      <c r="WJX4592" s="151"/>
      <c r="WJY4592" s="151"/>
      <c r="WJZ4592" s="151"/>
      <c r="WKA4592" s="151"/>
      <c r="WKB4592" s="151"/>
      <c r="WKC4592" s="151"/>
      <c r="WKD4592" s="151"/>
      <c r="WKE4592" s="151"/>
      <c r="WKF4592" s="151"/>
      <c r="WKG4592" s="151"/>
      <c r="WKH4592" s="151"/>
      <c r="WKI4592" s="151"/>
      <c r="WKJ4592" s="151"/>
      <c r="WKK4592" s="151"/>
      <c r="WKL4592" s="151"/>
      <c r="WKM4592" s="151"/>
      <c r="WKN4592" s="151"/>
      <c r="WKO4592" s="151"/>
      <c r="WKP4592" s="151"/>
      <c r="WKQ4592" s="151"/>
      <c r="WKR4592" s="151"/>
      <c r="WKS4592" s="151"/>
      <c r="WKT4592" s="151"/>
      <c r="WKU4592" s="151"/>
      <c r="WKV4592" s="151"/>
      <c r="WKW4592" s="151"/>
      <c r="WKX4592" s="151"/>
      <c r="WKY4592" s="151"/>
      <c r="WKZ4592" s="151"/>
      <c r="WLA4592" s="151"/>
      <c r="WLB4592" s="151"/>
      <c r="WLC4592" s="151"/>
      <c r="WLD4592" s="151"/>
      <c r="WLE4592" s="151"/>
      <c r="WLF4592" s="151"/>
      <c r="WLG4592" s="151"/>
      <c r="WLH4592" s="151"/>
      <c r="WLI4592" s="151"/>
      <c r="WLJ4592" s="151"/>
      <c r="WLK4592" s="151"/>
      <c r="WLL4592" s="151"/>
      <c r="WLM4592" s="151"/>
      <c r="WLN4592" s="151"/>
      <c r="WLO4592" s="151"/>
      <c r="WLP4592" s="151"/>
      <c r="WLQ4592" s="151"/>
      <c r="WLR4592" s="151"/>
      <c r="WLS4592" s="151"/>
      <c r="WLT4592" s="151"/>
      <c r="WLU4592" s="151"/>
      <c r="WLV4592" s="151"/>
      <c r="WLW4592" s="151"/>
      <c r="WLX4592" s="151"/>
      <c r="WLY4592" s="151"/>
      <c r="WLZ4592" s="151"/>
      <c r="WMA4592" s="151"/>
      <c r="WMB4592" s="151"/>
      <c r="WMC4592" s="151"/>
      <c r="WMD4592" s="151"/>
      <c r="WME4592" s="151"/>
      <c r="WMF4592" s="151"/>
      <c r="WMG4592" s="151"/>
      <c r="WMH4592" s="151"/>
      <c r="WMI4592" s="151"/>
      <c r="WMJ4592" s="151"/>
      <c r="WMK4592" s="151"/>
      <c r="WML4592" s="151"/>
      <c r="WMM4592" s="151"/>
      <c r="WMN4592" s="151"/>
      <c r="WMO4592" s="151"/>
      <c r="WMP4592" s="151"/>
      <c r="WMQ4592" s="151"/>
      <c r="WMR4592" s="151"/>
      <c r="WMS4592" s="151"/>
      <c r="WMT4592" s="151"/>
      <c r="WMU4592" s="151"/>
      <c r="WMV4592" s="151"/>
      <c r="WMW4592" s="151"/>
      <c r="WMX4592" s="151"/>
      <c r="WMY4592" s="151"/>
      <c r="WMZ4592" s="151"/>
      <c r="WNA4592" s="151"/>
      <c r="WNB4592" s="151"/>
      <c r="WNC4592" s="151"/>
      <c r="WND4592" s="151"/>
      <c r="WNE4592" s="151"/>
      <c r="WNF4592" s="151"/>
      <c r="WNG4592" s="151"/>
      <c r="WNH4592" s="151"/>
      <c r="WNI4592" s="151"/>
      <c r="WNJ4592" s="151"/>
      <c r="WNK4592" s="151"/>
      <c r="WNL4592" s="151"/>
      <c r="WNM4592" s="151"/>
      <c r="WNN4592" s="151"/>
      <c r="WNO4592" s="151"/>
      <c r="WNP4592" s="151"/>
      <c r="WNQ4592" s="151"/>
      <c r="WNR4592" s="151"/>
      <c r="WNS4592" s="151"/>
      <c r="WNT4592" s="151"/>
      <c r="WNU4592" s="151"/>
      <c r="WNV4592" s="151"/>
      <c r="WNW4592" s="151"/>
      <c r="WNX4592" s="151"/>
      <c r="WNY4592" s="151"/>
      <c r="WNZ4592" s="151"/>
      <c r="WOA4592" s="151"/>
      <c r="WOB4592" s="151"/>
      <c r="WOC4592" s="151"/>
      <c r="WOD4592" s="151"/>
      <c r="WOE4592" s="151"/>
      <c r="WOF4592" s="151"/>
      <c r="WOG4592" s="151"/>
      <c r="WOH4592" s="151"/>
      <c r="WOI4592" s="151"/>
      <c r="WOJ4592" s="151"/>
      <c r="WOK4592" s="151"/>
      <c r="WOL4592" s="151"/>
      <c r="WOM4592" s="151"/>
      <c r="WON4592" s="151"/>
      <c r="WOO4592" s="151"/>
      <c r="WOP4592" s="151"/>
      <c r="WOQ4592" s="151"/>
      <c r="WOR4592" s="151"/>
      <c r="WOS4592" s="151"/>
      <c r="WOT4592" s="151"/>
      <c r="WOU4592" s="151"/>
      <c r="WOV4592" s="151"/>
      <c r="WOW4592" s="151"/>
      <c r="WOX4592" s="151"/>
      <c r="WOY4592" s="151"/>
      <c r="WOZ4592" s="151"/>
      <c r="WPA4592" s="151"/>
      <c r="WPB4592" s="151"/>
      <c r="WPC4592" s="151"/>
      <c r="WPD4592" s="151"/>
      <c r="WPE4592" s="151"/>
      <c r="WPF4592" s="151"/>
      <c r="WPG4592" s="151"/>
      <c r="WPH4592" s="151"/>
      <c r="WPI4592" s="151"/>
      <c r="WPJ4592" s="151"/>
      <c r="WPK4592" s="151"/>
      <c r="WPL4592" s="151"/>
      <c r="WPM4592" s="151"/>
      <c r="WPN4592" s="151"/>
      <c r="WPO4592" s="151"/>
      <c r="WPP4592" s="151"/>
      <c r="WPQ4592" s="151"/>
      <c r="WPR4592" s="151"/>
      <c r="WPS4592" s="151"/>
      <c r="WPT4592" s="151"/>
      <c r="WPU4592" s="151"/>
      <c r="WPV4592" s="151"/>
      <c r="WPW4592" s="151"/>
      <c r="WPX4592" s="151"/>
      <c r="WPY4592" s="151"/>
      <c r="WPZ4592" s="151"/>
      <c r="WQA4592" s="151"/>
      <c r="WQB4592" s="151"/>
      <c r="WQC4592" s="151"/>
      <c r="WQD4592" s="151"/>
      <c r="WQE4592" s="151"/>
      <c r="WQF4592" s="151"/>
      <c r="WQG4592" s="151"/>
      <c r="WQH4592" s="151"/>
      <c r="WQI4592" s="151"/>
      <c r="WQJ4592" s="151"/>
      <c r="WQK4592" s="151"/>
      <c r="WQL4592" s="151"/>
      <c r="WQM4592" s="151"/>
      <c r="WQN4592" s="151"/>
      <c r="WQO4592" s="151"/>
      <c r="WQP4592" s="151"/>
      <c r="WQQ4592" s="151"/>
      <c r="WQR4592" s="151"/>
      <c r="WQS4592" s="151"/>
      <c r="WQT4592" s="151"/>
      <c r="WQU4592" s="151"/>
      <c r="WQV4592" s="151"/>
      <c r="WQW4592" s="151"/>
      <c r="WQX4592" s="151"/>
      <c r="WQY4592" s="151"/>
      <c r="WQZ4592" s="151"/>
      <c r="WRA4592" s="151"/>
      <c r="WRB4592" s="151"/>
      <c r="WRC4592" s="151"/>
      <c r="WRD4592" s="151"/>
      <c r="WRE4592" s="151"/>
      <c r="WRF4592" s="151"/>
      <c r="WRG4592" s="151"/>
      <c r="WRH4592" s="151"/>
      <c r="WRI4592" s="151"/>
      <c r="WRJ4592" s="151"/>
      <c r="WRK4592" s="151"/>
      <c r="WRL4592" s="151"/>
      <c r="WRM4592" s="151"/>
      <c r="WRN4592" s="151"/>
      <c r="WRO4592" s="151"/>
      <c r="WRP4592" s="151"/>
      <c r="WRQ4592" s="151"/>
      <c r="WRR4592" s="151"/>
      <c r="WRS4592" s="151"/>
      <c r="WRT4592" s="151"/>
      <c r="WRU4592" s="151"/>
      <c r="WRV4592" s="151"/>
      <c r="WRW4592" s="151"/>
      <c r="WRX4592" s="151"/>
      <c r="WRY4592" s="151"/>
      <c r="WRZ4592" s="151"/>
      <c r="WSA4592" s="151"/>
      <c r="WSB4592" s="151"/>
      <c r="WSC4592" s="151"/>
      <c r="WSD4592" s="151"/>
      <c r="WSE4592" s="151"/>
      <c r="WSF4592" s="151"/>
      <c r="WSG4592" s="151"/>
      <c r="WSH4592" s="151"/>
      <c r="WSI4592" s="151"/>
      <c r="WSJ4592" s="151"/>
      <c r="WSK4592" s="151"/>
      <c r="WSL4592" s="151"/>
      <c r="WSM4592" s="151"/>
      <c r="WSN4592" s="151"/>
      <c r="WSO4592" s="151"/>
      <c r="WSP4592" s="151"/>
      <c r="WSQ4592" s="151"/>
      <c r="WSR4592" s="151"/>
      <c r="WSS4592" s="151"/>
      <c r="WST4592" s="151"/>
      <c r="WSU4592" s="151"/>
      <c r="WSV4592" s="151"/>
      <c r="WSW4592" s="151"/>
      <c r="WSX4592" s="151"/>
      <c r="WSY4592" s="151"/>
      <c r="WSZ4592" s="151"/>
      <c r="WTA4592" s="151"/>
      <c r="WTB4592" s="151"/>
      <c r="WTC4592" s="151"/>
      <c r="WTD4592" s="151"/>
      <c r="WTE4592" s="151"/>
      <c r="WTF4592" s="151"/>
      <c r="WTG4592" s="151"/>
      <c r="WTH4592" s="151"/>
      <c r="WTI4592" s="151"/>
      <c r="WTJ4592" s="151"/>
      <c r="WTK4592" s="151"/>
      <c r="WTL4592" s="151"/>
      <c r="WTM4592" s="151"/>
      <c r="WTN4592" s="151"/>
      <c r="WTO4592" s="151"/>
      <c r="WTP4592" s="151"/>
      <c r="WTQ4592" s="151"/>
      <c r="WTR4592" s="151"/>
      <c r="WTS4592" s="151"/>
      <c r="WTT4592" s="151"/>
      <c r="WTU4592" s="151"/>
      <c r="WTV4592" s="151"/>
      <c r="WTW4592" s="151"/>
      <c r="WTX4592" s="151"/>
      <c r="WTY4592" s="151"/>
      <c r="WTZ4592" s="151"/>
      <c r="WUA4592" s="151"/>
      <c r="WUB4592" s="151"/>
      <c r="WUC4592" s="151"/>
      <c r="WUD4592" s="151"/>
      <c r="WUE4592" s="151"/>
      <c r="WUF4592" s="151"/>
      <c r="WUG4592" s="151"/>
      <c r="WUH4592" s="151"/>
      <c r="WUI4592" s="151"/>
      <c r="WUJ4592" s="151"/>
      <c r="WUK4592" s="151"/>
      <c r="WUL4592" s="151"/>
      <c r="WUM4592" s="151"/>
      <c r="WUN4592" s="151"/>
      <c r="WUO4592" s="151"/>
      <c r="WUP4592" s="151"/>
      <c r="WUQ4592" s="151"/>
      <c r="WUR4592" s="151"/>
      <c r="WUS4592" s="151"/>
      <c r="WUT4592" s="151"/>
      <c r="WUU4592" s="151"/>
      <c r="WUV4592" s="151"/>
      <c r="WUW4592" s="151"/>
      <c r="WUX4592" s="151"/>
      <c r="WUY4592" s="151"/>
      <c r="WUZ4592" s="151"/>
      <c r="WVA4592" s="151"/>
      <c r="WVB4592" s="151"/>
      <c r="WVC4592" s="151"/>
      <c r="WVD4592" s="151"/>
      <c r="WVE4592" s="151"/>
      <c r="WVF4592" s="151"/>
      <c r="WVG4592" s="151"/>
      <c r="WVH4592" s="151"/>
      <c r="WVI4592" s="151"/>
      <c r="WVJ4592" s="151"/>
      <c r="WVK4592" s="151"/>
      <c r="WVL4592" s="151"/>
      <c r="WVM4592" s="151"/>
      <c r="WVN4592" s="151"/>
      <c r="WVO4592" s="151"/>
      <c r="WVP4592" s="151"/>
      <c r="WVQ4592" s="151"/>
      <c r="WVR4592" s="151"/>
      <c r="WVS4592" s="151"/>
      <c r="WVT4592" s="151"/>
      <c r="WVU4592" s="151"/>
      <c r="WVV4592" s="151"/>
      <c r="WVW4592" s="151"/>
      <c r="WVX4592" s="151"/>
      <c r="WVY4592" s="151"/>
      <c r="WVZ4592" s="151"/>
      <c r="WWA4592" s="151"/>
      <c r="WWB4592" s="151"/>
      <c r="WWC4592" s="151"/>
      <c r="WWD4592" s="151"/>
      <c r="WWE4592" s="151"/>
      <c r="WWF4592" s="151"/>
      <c r="WWG4592" s="151"/>
      <c r="WWH4592" s="151"/>
      <c r="WWI4592" s="151"/>
      <c r="WWJ4592" s="151"/>
      <c r="WWK4592" s="151"/>
      <c r="WWL4592" s="151"/>
      <c r="WWM4592" s="151"/>
      <c r="WWN4592" s="151"/>
      <c r="WWO4592" s="151"/>
      <c r="WWP4592" s="151"/>
      <c r="WWQ4592" s="151"/>
      <c r="WWR4592" s="151"/>
      <c r="WWS4592" s="151"/>
      <c r="WWT4592" s="151"/>
      <c r="WWU4592" s="151"/>
      <c r="WWV4592" s="151"/>
      <c r="WWW4592" s="151"/>
      <c r="WWX4592" s="151"/>
      <c r="WWY4592" s="151"/>
      <c r="WWZ4592" s="151"/>
      <c r="WXA4592" s="151"/>
      <c r="WXB4592" s="151"/>
      <c r="WXC4592" s="151"/>
      <c r="WXD4592" s="151"/>
      <c r="WXE4592" s="151"/>
      <c r="WXF4592" s="151"/>
      <c r="WXG4592" s="151"/>
      <c r="WXH4592" s="151"/>
      <c r="WXI4592" s="151"/>
      <c r="WXJ4592" s="151"/>
      <c r="WXK4592" s="151"/>
      <c r="WXL4592" s="151"/>
      <c r="WXM4592" s="151"/>
      <c r="WXN4592" s="151"/>
      <c r="WXO4592" s="151"/>
      <c r="WXP4592" s="151"/>
      <c r="WXQ4592" s="151"/>
      <c r="WXR4592" s="151"/>
      <c r="WXS4592" s="151"/>
      <c r="WXT4592" s="151"/>
      <c r="WXU4592" s="151"/>
      <c r="WXV4592" s="151"/>
      <c r="WXW4592" s="151"/>
      <c r="WXX4592" s="151"/>
      <c r="WXY4592" s="151"/>
    </row>
    <row r="4593" spans="1:16197" s="155" customFormat="1" ht="42.75" hidden="1" outlineLevel="2">
      <c r="A4593" s="28"/>
      <c r="B4593" s="29" t="s">
        <v>46</v>
      </c>
      <c r="C4593" s="29" t="s">
        <v>3646</v>
      </c>
      <c r="D4593" s="29" t="s">
        <v>3591</v>
      </c>
      <c r="E4593" s="29"/>
      <c r="F4593" s="27"/>
      <c r="G4593" s="30" t="s">
        <v>45</v>
      </c>
      <c r="H4593" s="30"/>
      <c r="I4593" s="21" t="s">
        <v>43</v>
      </c>
      <c r="J4593" s="23">
        <v>8</v>
      </c>
      <c r="K4593" s="23">
        <v>8</v>
      </c>
      <c r="L4593" s="79" t="s">
        <v>4728</v>
      </c>
      <c r="M4593" s="21" t="s">
        <v>4983</v>
      </c>
      <c r="N4593" s="21">
        <v>180</v>
      </c>
    </row>
    <row r="4594" spans="1:16197" s="155" customFormat="1" outlineLevel="1" collapsed="1">
      <c r="A4594" s="28" t="s">
        <v>3479</v>
      </c>
      <c r="B4594" s="30" t="s">
        <v>46</v>
      </c>
      <c r="C4594" s="29" t="s">
        <v>3646</v>
      </c>
      <c r="D4594" s="29" t="s">
        <v>3591</v>
      </c>
      <c r="E4594" s="29" t="s">
        <v>4729</v>
      </c>
      <c r="F4594" s="27" t="s">
        <v>4730</v>
      </c>
      <c r="G4594" s="6"/>
      <c r="H4594" s="6"/>
      <c r="I4594" s="148"/>
      <c r="J4594" s="38">
        <v>7</v>
      </c>
      <c r="K4594" s="38">
        <v>7</v>
      </c>
      <c r="L4594" s="34" t="str">
        <f>L4595&amp;" "&amp;N4595&amp;M4595&amp;""</f>
        <v>Ремонт фундаментов под КРУН 10 8шт</v>
      </c>
      <c r="M4594" s="21"/>
      <c r="N4594" s="148"/>
      <c r="O4594" s="151"/>
      <c r="P4594" s="151"/>
      <c r="Q4594" s="151"/>
      <c r="R4594" s="151"/>
      <c r="S4594" s="151"/>
      <c r="T4594" s="151"/>
      <c r="U4594" s="151"/>
      <c r="V4594" s="151"/>
      <c r="W4594" s="151"/>
      <c r="X4594" s="151"/>
      <c r="Y4594" s="151"/>
      <c r="Z4594" s="151"/>
      <c r="AA4594" s="151"/>
      <c r="AB4594" s="151"/>
      <c r="AC4594" s="151"/>
      <c r="AD4594" s="151"/>
      <c r="AE4594" s="151"/>
      <c r="AF4594" s="151"/>
      <c r="AG4594" s="151"/>
      <c r="AH4594" s="151"/>
      <c r="AI4594" s="151"/>
      <c r="AJ4594" s="151"/>
      <c r="AK4594" s="151"/>
      <c r="AL4594" s="151"/>
      <c r="AM4594" s="151"/>
      <c r="AN4594" s="151"/>
      <c r="AO4594" s="151"/>
      <c r="AP4594" s="151"/>
      <c r="AQ4594" s="151"/>
      <c r="AR4594" s="151"/>
      <c r="AS4594" s="151"/>
      <c r="AT4594" s="151"/>
      <c r="AU4594" s="151"/>
      <c r="AV4594" s="151"/>
      <c r="AW4594" s="151"/>
      <c r="AX4594" s="151"/>
      <c r="AY4594" s="151"/>
      <c r="AZ4594" s="151"/>
      <c r="BA4594" s="151"/>
      <c r="BB4594" s="151"/>
      <c r="BC4594" s="151"/>
      <c r="BD4594" s="151"/>
      <c r="BE4594" s="151"/>
      <c r="BF4594" s="151"/>
      <c r="BG4594" s="151"/>
      <c r="BH4594" s="151"/>
      <c r="BI4594" s="151"/>
      <c r="BJ4594" s="151"/>
      <c r="BK4594" s="151"/>
      <c r="BL4594" s="151"/>
      <c r="BM4594" s="151"/>
      <c r="BN4594" s="151"/>
      <c r="BO4594" s="151"/>
      <c r="BP4594" s="151"/>
      <c r="BQ4594" s="151"/>
      <c r="BR4594" s="151"/>
      <c r="BS4594" s="151"/>
      <c r="BT4594" s="151"/>
      <c r="BU4594" s="151"/>
      <c r="BV4594" s="151"/>
      <c r="BW4594" s="151"/>
      <c r="BX4594" s="151"/>
      <c r="BY4594" s="151"/>
      <c r="BZ4594" s="151"/>
      <c r="CA4594" s="151"/>
      <c r="CB4594" s="151"/>
      <c r="CC4594" s="151"/>
      <c r="CD4594" s="151"/>
      <c r="CE4594" s="151"/>
      <c r="CF4594" s="151"/>
      <c r="CG4594" s="151"/>
      <c r="CH4594" s="151"/>
      <c r="CI4594" s="151"/>
      <c r="CJ4594" s="151"/>
      <c r="CK4594" s="151"/>
      <c r="CL4594" s="151"/>
      <c r="CM4594" s="151"/>
      <c r="CN4594" s="151"/>
      <c r="CO4594" s="151"/>
      <c r="CP4594" s="151"/>
      <c r="CQ4594" s="151"/>
      <c r="CR4594" s="151"/>
      <c r="CS4594" s="151"/>
      <c r="CT4594" s="151"/>
      <c r="CU4594" s="151"/>
      <c r="CV4594" s="151"/>
      <c r="CW4594" s="151"/>
      <c r="CX4594" s="151"/>
      <c r="CY4594" s="151"/>
      <c r="CZ4594" s="151"/>
      <c r="DA4594" s="151"/>
      <c r="DB4594" s="151"/>
      <c r="DC4594" s="151"/>
      <c r="DD4594" s="151"/>
      <c r="DE4594" s="151"/>
      <c r="DF4594" s="151"/>
      <c r="DG4594" s="151"/>
      <c r="DH4594" s="151"/>
      <c r="DI4594" s="151"/>
      <c r="DJ4594" s="151"/>
      <c r="DK4594" s="151"/>
      <c r="DL4594" s="151"/>
      <c r="DM4594" s="151"/>
      <c r="DN4594" s="151"/>
      <c r="DO4594" s="151"/>
      <c r="DP4594" s="151"/>
      <c r="DQ4594" s="151"/>
      <c r="DR4594" s="151"/>
      <c r="DS4594" s="151"/>
      <c r="DT4594" s="151"/>
      <c r="DU4594" s="151"/>
      <c r="DV4594" s="151"/>
      <c r="DW4594" s="151"/>
      <c r="DX4594" s="151"/>
      <c r="DY4594" s="151"/>
      <c r="DZ4594" s="151"/>
      <c r="EA4594" s="151"/>
      <c r="EB4594" s="151"/>
      <c r="EC4594" s="151"/>
      <c r="ED4594" s="151"/>
      <c r="EE4594" s="151"/>
      <c r="EF4594" s="151"/>
      <c r="EG4594" s="151"/>
      <c r="EH4594" s="151"/>
      <c r="EI4594" s="151"/>
      <c r="EJ4594" s="151"/>
      <c r="EK4594" s="151"/>
      <c r="EL4594" s="151"/>
      <c r="EM4594" s="151"/>
      <c r="EN4594" s="151"/>
      <c r="EO4594" s="151"/>
      <c r="EP4594" s="151"/>
      <c r="EQ4594" s="151"/>
      <c r="ER4594" s="151"/>
      <c r="ES4594" s="151"/>
      <c r="ET4594" s="151"/>
      <c r="EU4594" s="151"/>
      <c r="EV4594" s="151"/>
      <c r="EW4594" s="151"/>
      <c r="EX4594" s="151"/>
      <c r="EY4594" s="151"/>
      <c r="EZ4594" s="151"/>
      <c r="FA4594" s="151"/>
      <c r="FB4594" s="151"/>
      <c r="FC4594" s="151"/>
      <c r="FD4594" s="151"/>
      <c r="FE4594" s="151"/>
      <c r="FF4594" s="151"/>
      <c r="FG4594" s="151"/>
      <c r="FH4594" s="151"/>
      <c r="FI4594" s="151"/>
      <c r="FJ4594" s="151"/>
      <c r="FK4594" s="151"/>
      <c r="FL4594" s="151"/>
      <c r="FM4594" s="151"/>
      <c r="FN4594" s="151"/>
      <c r="FO4594" s="151"/>
      <c r="FP4594" s="151"/>
      <c r="FQ4594" s="151"/>
      <c r="FR4594" s="151"/>
      <c r="FS4594" s="151"/>
      <c r="FT4594" s="151"/>
      <c r="FU4594" s="151"/>
      <c r="FV4594" s="151"/>
      <c r="FW4594" s="151"/>
      <c r="FX4594" s="151"/>
      <c r="FY4594" s="151"/>
      <c r="FZ4594" s="151"/>
      <c r="GA4594" s="151"/>
      <c r="GB4594" s="151"/>
      <c r="GC4594" s="151"/>
      <c r="GD4594" s="151"/>
      <c r="GE4594" s="151"/>
      <c r="GF4594" s="151"/>
      <c r="GG4594" s="151"/>
      <c r="GH4594" s="151"/>
      <c r="GI4594" s="151"/>
      <c r="GJ4594" s="151"/>
      <c r="GK4594" s="151"/>
      <c r="GL4594" s="151"/>
      <c r="GM4594" s="151"/>
      <c r="GN4594" s="151"/>
      <c r="GO4594" s="151"/>
      <c r="GP4594" s="151"/>
      <c r="GQ4594" s="151"/>
      <c r="GR4594" s="151"/>
      <c r="GS4594" s="151"/>
      <c r="GT4594" s="151"/>
      <c r="GU4594" s="151"/>
      <c r="GV4594" s="151"/>
      <c r="GW4594" s="151"/>
      <c r="GX4594" s="151"/>
      <c r="GY4594" s="151"/>
      <c r="GZ4594" s="151"/>
      <c r="HA4594" s="151"/>
      <c r="HB4594" s="151"/>
      <c r="HC4594" s="151"/>
      <c r="HD4594" s="151"/>
      <c r="HE4594" s="151"/>
      <c r="HF4594" s="151"/>
      <c r="HG4594" s="151"/>
      <c r="HH4594" s="151"/>
      <c r="HI4594" s="151"/>
      <c r="HJ4594" s="151"/>
      <c r="HK4594" s="151"/>
      <c r="HL4594" s="151"/>
      <c r="HM4594" s="151"/>
      <c r="HN4594" s="151"/>
      <c r="HO4594" s="151"/>
      <c r="HP4594" s="151"/>
      <c r="HQ4594" s="151"/>
      <c r="HR4594" s="151"/>
      <c r="HS4594" s="151"/>
      <c r="HT4594" s="151"/>
      <c r="HU4594" s="151"/>
      <c r="HV4594" s="151"/>
      <c r="HW4594" s="151"/>
      <c r="HX4594" s="151"/>
      <c r="HY4594" s="151"/>
      <c r="HZ4594" s="151"/>
      <c r="IA4594" s="151"/>
      <c r="IB4594" s="151"/>
      <c r="IC4594" s="151"/>
      <c r="ID4594" s="151"/>
      <c r="IE4594" s="151"/>
      <c r="IF4594" s="151"/>
      <c r="IG4594" s="151"/>
      <c r="IH4594" s="151"/>
      <c r="II4594" s="151"/>
      <c r="IJ4594" s="151"/>
      <c r="IK4594" s="151"/>
      <c r="IL4594" s="151"/>
      <c r="IM4594" s="151"/>
      <c r="IN4594" s="151"/>
      <c r="IO4594" s="151"/>
      <c r="IP4594" s="151"/>
      <c r="IQ4594" s="151"/>
      <c r="IR4594" s="151"/>
      <c r="IS4594" s="151"/>
      <c r="IT4594" s="151"/>
      <c r="IU4594" s="151"/>
      <c r="IV4594" s="151"/>
      <c r="IW4594" s="151"/>
      <c r="IX4594" s="151"/>
      <c r="IY4594" s="151"/>
      <c r="IZ4594" s="151"/>
      <c r="JA4594" s="151"/>
      <c r="JB4594" s="151"/>
      <c r="JC4594" s="151"/>
      <c r="JD4594" s="151"/>
      <c r="JE4594" s="151"/>
      <c r="JF4594" s="151"/>
      <c r="JG4594" s="151"/>
      <c r="JH4594" s="151"/>
      <c r="JI4594" s="151"/>
      <c r="JJ4594" s="151"/>
      <c r="JK4594" s="151"/>
      <c r="JL4594" s="151"/>
      <c r="JM4594" s="151"/>
      <c r="JN4594" s="151"/>
      <c r="JO4594" s="151"/>
      <c r="JP4594" s="151"/>
      <c r="JQ4594" s="151"/>
      <c r="JR4594" s="151"/>
      <c r="JS4594" s="151"/>
      <c r="JT4594" s="151"/>
      <c r="JU4594" s="151"/>
      <c r="JV4594" s="151"/>
      <c r="JW4594" s="151"/>
      <c r="JX4594" s="151"/>
      <c r="JY4594" s="151"/>
      <c r="JZ4594" s="151"/>
      <c r="KA4594" s="151"/>
      <c r="KB4594" s="151"/>
      <c r="KC4594" s="151"/>
      <c r="KD4594" s="151"/>
      <c r="KE4594" s="151"/>
      <c r="KF4594" s="151"/>
      <c r="KG4594" s="151"/>
      <c r="KH4594" s="151"/>
      <c r="KI4594" s="151"/>
      <c r="KJ4594" s="151"/>
      <c r="KK4594" s="151"/>
      <c r="KL4594" s="151"/>
      <c r="KM4594" s="151"/>
      <c r="KN4594" s="151"/>
      <c r="KO4594" s="151"/>
      <c r="KP4594" s="151"/>
      <c r="KQ4594" s="151"/>
      <c r="KR4594" s="151"/>
      <c r="KS4594" s="151"/>
      <c r="KT4594" s="151"/>
      <c r="KU4594" s="151"/>
      <c r="KV4594" s="151"/>
      <c r="KW4594" s="151"/>
      <c r="KX4594" s="151"/>
      <c r="KY4594" s="151"/>
      <c r="KZ4594" s="151"/>
      <c r="LA4594" s="151"/>
      <c r="LB4594" s="151"/>
      <c r="LC4594" s="151"/>
      <c r="LD4594" s="151"/>
      <c r="LE4594" s="151"/>
      <c r="LF4594" s="151"/>
      <c r="LG4594" s="151"/>
      <c r="LH4594" s="151"/>
      <c r="LI4594" s="151"/>
      <c r="LJ4594" s="151"/>
      <c r="LK4594" s="151"/>
      <c r="LL4594" s="151"/>
      <c r="LM4594" s="151"/>
      <c r="LN4594" s="151"/>
      <c r="LO4594" s="151"/>
      <c r="LP4594" s="151"/>
      <c r="LQ4594" s="151"/>
      <c r="LR4594" s="151"/>
      <c r="LS4594" s="151"/>
      <c r="LT4594" s="151"/>
      <c r="LU4594" s="151"/>
      <c r="LV4594" s="151"/>
      <c r="LW4594" s="151"/>
      <c r="LX4594" s="151"/>
      <c r="LY4594" s="151"/>
      <c r="LZ4594" s="151"/>
      <c r="MA4594" s="151"/>
      <c r="MB4594" s="151"/>
      <c r="MC4594" s="151"/>
      <c r="MD4594" s="151"/>
      <c r="ME4594" s="151"/>
      <c r="MF4594" s="151"/>
      <c r="MG4594" s="151"/>
      <c r="MH4594" s="151"/>
      <c r="MI4594" s="151"/>
      <c r="MJ4594" s="151"/>
      <c r="MK4594" s="151"/>
      <c r="ML4594" s="151"/>
      <c r="MM4594" s="151"/>
      <c r="MN4594" s="151"/>
      <c r="MO4594" s="151"/>
      <c r="MP4594" s="151"/>
      <c r="MQ4594" s="151"/>
      <c r="MR4594" s="151"/>
      <c r="MS4594" s="151"/>
      <c r="MT4594" s="151"/>
      <c r="MU4594" s="151"/>
      <c r="MV4594" s="151"/>
      <c r="MW4594" s="151"/>
      <c r="MX4594" s="151"/>
      <c r="MY4594" s="151"/>
      <c r="MZ4594" s="151"/>
      <c r="NA4594" s="151"/>
      <c r="NB4594" s="151"/>
      <c r="NC4594" s="151"/>
      <c r="ND4594" s="151"/>
      <c r="NE4594" s="151"/>
      <c r="NF4594" s="151"/>
      <c r="NG4594" s="151"/>
      <c r="NH4594" s="151"/>
      <c r="NI4594" s="151"/>
      <c r="NJ4594" s="151"/>
      <c r="NK4594" s="151"/>
      <c r="NL4594" s="151"/>
      <c r="NM4594" s="151"/>
      <c r="NN4594" s="151"/>
      <c r="NO4594" s="151"/>
      <c r="NP4594" s="151"/>
      <c r="NQ4594" s="151"/>
      <c r="NR4594" s="151"/>
      <c r="NS4594" s="151"/>
      <c r="NT4594" s="151"/>
      <c r="NU4594" s="151"/>
      <c r="NV4594" s="151"/>
      <c r="NW4594" s="151"/>
      <c r="NX4594" s="151"/>
      <c r="NY4594" s="151"/>
      <c r="NZ4594" s="151"/>
      <c r="OA4594" s="151"/>
      <c r="OB4594" s="151"/>
      <c r="OC4594" s="151"/>
      <c r="OD4594" s="151"/>
      <c r="OE4594" s="151"/>
      <c r="OF4594" s="151"/>
      <c r="OG4594" s="151"/>
      <c r="OH4594" s="151"/>
      <c r="OI4594" s="151"/>
      <c r="OJ4594" s="151"/>
      <c r="OK4594" s="151"/>
      <c r="OL4594" s="151"/>
      <c r="OM4594" s="151"/>
      <c r="ON4594" s="151"/>
      <c r="OO4594" s="151"/>
      <c r="OP4594" s="151"/>
      <c r="OQ4594" s="151"/>
      <c r="OR4594" s="151"/>
      <c r="OS4594" s="151"/>
      <c r="OT4594" s="151"/>
      <c r="OU4594" s="151"/>
      <c r="OV4594" s="151"/>
      <c r="OW4594" s="151"/>
      <c r="OX4594" s="151"/>
      <c r="OY4594" s="151"/>
      <c r="OZ4594" s="151"/>
      <c r="PA4594" s="151"/>
      <c r="PB4594" s="151"/>
      <c r="PC4594" s="151"/>
      <c r="PD4594" s="151"/>
      <c r="PE4594" s="151"/>
      <c r="PF4594" s="151"/>
      <c r="PG4594" s="151"/>
      <c r="PH4594" s="151"/>
      <c r="PI4594" s="151"/>
      <c r="PJ4594" s="151"/>
      <c r="PK4594" s="151"/>
      <c r="PL4594" s="151"/>
      <c r="PM4594" s="151"/>
      <c r="PN4594" s="151"/>
      <c r="PO4594" s="151"/>
      <c r="PP4594" s="151"/>
      <c r="PQ4594" s="151"/>
      <c r="PR4594" s="151"/>
      <c r="PS4594" s="151"/>
      <c r="PT4594" s="151"/>
      <c r="PU4594" s="151"/>
      <c r="PV4594" s="151"/>
      <c r="PW4594" s="151"/>
      <c r="PX4594" s="151"/>
      <c r="PY4594" s="151"/>
      <c r="PZ4594" s="151"/>
      <c r="QA4594" s="151"/>
      <c r="QB4594" s="151"/>
      <c r="QC4594" s="151"/>
      <c r="QD4594" s="151"/>
      <c r="QE4594" s="151"/>
      <c r="QF4594" s="151"/>
      <c r="QG4594" s="151"/>
      <c r="QH4594" s="151"/>
      <c r="QI4594" s="151"/>
      <c r="QJ4594" s="151"/>
      <c r="QK4594" s="151"/>
      <c r="QL4594" s="151"/>
      <c r="QM4594" s="151"/>
      <c r="QN4594" s="151"/>
      <c r="QO4594" s="151"/>
      <c r="QP4594" s="151"/>
      <c r="QQ4594" s="151"/>
      <c r="QR4594" s="151"/>
      <c r="QS4594" s="151"/>
      <c r="QT4594" s="151"/>
      <c r="QU4594" s="151"/>
      <c r="QV4594" s="151"/>
      <c r="QW4594" s="151"/>
      <c r="QX4594" s="151"/>
      <c r="QY4594" s="151"/>
      <c r="QZ4594" s="151"/>
      <c r="RA4594" s="151"/>
      <c r="RB4594" s="151"/>
      <c r="RC4594" s="151"/>
      <c r="RD4594" s="151"/>
      <c r="RE4594" s="151"/>
      <c r="RF4594" s="151"/>
      <c r="RG4594" s="151"/>
      <c r="RH4594" s="151"/>
      <c r="RI4594" s="151"/>
      <c r="RJ4594" s="151"/>
      <c r="RK4594" s="151"/>
      <c r="RL4594" s="151"/>
      <c r="RM4594" s="151"/>
      <c r="RN4594" s="151"/>
      <c r="RO4594" s="151"/>
      <c r="RP4594" s="151"/>
      <c r="RQ4594" s="151"/>
      <c r="RR4594" s="151"/>
      <c r="RS4594" s="151"/>
      <c r="RT4594" s="151"/>
      <c r="RU4594" s="151"/>
      <c r="RV4594" s="151"/>
      <c r="RW4594" s="151"/>
      <c r="RX4594" s="151"/>
      <c r="RY4594" s="151"/>
      <c r="RZ4594" s="151"/>
      <c r="SA4594" s="151"/>
      <c r="SB4594" s="151"/>
      <c r="SC4594" s="151"/>
      <c r="SD4594" s="151"/>
      <c r="SE4594" s="151"/>
      <c r="SF4594" s="151"/>
      <c r="SG4594" s="151"/>
      <c r="SH4594" s="151"/>
      <c r="SI4594" s="151"/>
      <c r="SJ4594" s="151"/>
      <c r="SK4594" s="151"/>
      <c r="SL4594" s="151"/>
      <c r="SM4594" s="151"/>
      <c r="SN4594" s="151"/>
      <c r="SO4594" s="151"/>
      <c r="SP4594" s="151"/>
      <c r="SQ4594" s="151"/>
      <c r="SR4594" s="151"/>
      <c r="SS4594" s="151"/>
      <c r="ST4594" s="151"/>
      <c r="SU4594" s="151"/>
      <c r="SV4594" s="151"/>
      <c r="SW4594" s="151"/>
      <c r="SX4594" s="151"/>
      <c r="SY4594" s="151"/>
      <c r="SZ4594" s="151"/>
      <c r="TA4594" s="151"/>
      <c r="TB4594" s="151"/>
      <c r="TC4594" s="151"/>
      <c r="TD4594" s="151"/>
      <c r="TE4594" s="151"/>
      <c r="TF4594" s="151"/>
      <c r="TG4594" s="151"/>
      <c r="TH4594" s="151"/>
      <c r="TI4594" s="151"/>
      <c r="TJ4594" s="151"/>
      <c r="TK4594" s="151"/>
      <c r="TL4594" s="151"/>
      <c r="TM4594" s="151"/>
      <c r="TN4594" s="151"/>
      <c r="TO4594" s="151"/>
      <c r="TP4594" s="151"/>
      <c r="TQ4594" s="151"/>
      <c r="TR4594" s="151"/>
      <c r="TS4594" s="151"/>
      <c r="TT4594" s="151"/>
      <c r="TU4594" s="151"/>
      <c r="TV4594" s="151"/>
      <c r="TW4594" s="151"/>
      <c r="TX4594" s="151"/>
      <c r="TY4594" s="151"/>
      <c r="TZ4594" s="151"/>
      <c r="UA4594" s="151"/>
      <c r="UB4594" s="151"/>
      <c r="UC4594" s="151"/>
      <c r="UD4594" s="151"/>
      <c r="UE4594" s="151"/>
      <c r="UF4594" s="151"/>
      <c r="UG4594" s="151"/>
      <c r="UH4594" s="151"/>
      <c r="UI4594" s="151"/>
      <c r="UJ4594" s="151"/>
      <c r="UK4594" s="151"/>
      <c r="UL4594" s="151"/>
      <c r="UM4594" s="151"/>
      <c r="UN4594" s="151"/>
      <c r="UO4594" s="151"/>
      <c r="UP4594" s="151"/>
      <c r="UQ4594" s="151"/>
      <c r="UR4594" s="151"/>
      <c r="US4594" s="151"/>
      <c r="UT4594" s="151"/>
      <c r="UU4594" s="151"/>
      <c r="UV4594" s="151"/>
      <c r="UW4594" s="151"/>
      <c r="UX4594" s="151"/>
      <c r="UY4594" s="151"/>
      <c r="UZ4594" s="151"/>
      <c r="VA4594" s="151"/>
      <c r="VB4594" s="151"/>
      <c r="VC4594" s="151"/>
      <c r="VD4594" s="151"/>
      <c r="VE4594" s="151"/>
      <c r="VF4594" s="151"/>
      <c r="VG4594" s="151"/>
      <c r="VH4594" s="151"/>
      <c r="VI4594" s="151"/>
      <c r="VJ4594" s="151"/>
      <c r="VK4594" s="151"/>
      <c r="VL4594" s="151"/>
      <c r="VM4594" s="151"/>
      <c r="VN4594" s="151"/>
      <c r="VO4594" s="151"/>
      <c r="VP4594" s="151"/>
      <c r="VQ4594" s="151"/>
      <c r="VR4594" s="151"/>
      <c r="VS4594" s="151"/>
      <c r="VT4594" s="151"/>
      <c r="VU4594" s="151"/>
      <c r="VV4594" s="151"/>
      <c r="VW4594" s="151"/>
      <c r="VX4594" s="151"/>
      <c r="VY4594" s="151"/>
      <c r="VZ4594" s="151"/>
      <c r="WA4594" s="151"/>
      <c r="WB4594" s="151"/>
      <c r="WC4594" s="151"/>
      <c r="WD4594" s="151"/>
      <c r="WE4594" s="151"/>
      <c r="WF4594" s="151"/>
      <c r="WG4594" s="151"/>
      <c r="WH4594" s="151"/>
      <c r="WI4594" s="151"/>
      <c r="WJ4594" s="151"/>
      <c r="WK4594" s="151"/>
      <c r="WL4594" s="151"/>
      <c r="WM4594" s="151"/>
      <c r="WN4594" s="151"/>
      <c r="WO4594" s="151"/>
      <c r="WP4594" s="151"/>
      <c r="WQ4594" s="151"/>
      <c r="WR4594" s="151"/>
      <c r="WS4594" s="151"/>
      <c r="WT4594" s="151"/>
      <c r="WU4594" s="151"/>
      <c r="WV4594" s="151"/>
      <c r="WW4594" s="151"/>
      <c r="WX4594" s="151"/>
      <c r="WY4594" s="151"/>
      <c r="WZ4594" s="151"/>
      <c r="XA4594" s="151"/>
      <c r="XB4594" s="151"/>
      <c r="XC4594" s="151"/>
      <c r="XD4594" s="151"/>
      <c r="XE4594" s="151"/>
      <c r="XF4594" s="151"/>
      <c r="XG4594" s="151"/>
      <c r="XH4594" s="151"/>
      <c r="XI4594" s="151"/>
      <c r="XJ4594" s="151"/>
      <c r="XK4594" s="151"/>
      <c r="XL4594" s="151"/>
      <c r="XM4594" s="151"/>
      <c r="XN4594" s="151"/>
      <c r="XO4594" s="151"/>
      <c r="XP4594" s="151"/>
      <c r="XQ4594" s="151"/>
      <c r="XR4594" s="151"/>
      <c r="XS4594" s="151"/>
      <c r="XT4594" s="151"/>
      <c r="XU4594" s="151"/>
      <c r="XV4594" s="151"/>
      <c r="XW4594" s="151"/>
      <c r="XX4594" s="151"/>
      <c r="XY4594" s="151"/>
      <c r="XZ4594" s="151"/>
      <c r="YA4594" s="151"/>
      <c r="YB4594" s="151"/>
      <c r="YC4594" s="151"/>
      <c r="YD4594" s="151"/>
      <c r="YE4594" s="151"/>
      <c r="YF4594" s="151"/>
      <c r="YG4594" s="151"/>
      <c r="YH4594" s="151"/>
      <c r="YI4594" s="151"/>
      <c r="YJ4594" s="151"/>
      <c r="YK4594" s="151"/>
      <c r="YL4594" s="151"/>
      <c r="YM4594" s="151"/>
      <c r="YN4594" s="151"/>
      <c r="YO4594" s="151"/>
      <c r="YP4594" s="151"/>
      <c r="YQ4594" s="151"/>
      <c r="YR4594" s="151"/>
      <c r="YS4594" s="151"/>
      <c r="YT4594" s="151"/>
      <c r="YU4594" s="151"/>
      <c r="YV4594" s="151"/>
      <c r="YW4594" s="151"/>
      <c r="YX4594" s="151"/>
      <c r="YY4594" s="151"/>
      <c r="YZ4594" s="151"/>
      <c r="ZA4594" s="151"/>
      <c r="ZB4594" s="151"/>
      <c r="ZC4594" s="151"/>
      <c r="ZD4594" s="151"/>
      <c r="ZE4594" s="151"/>
      <c r="ZF4594" s="151"/>
      <c r="ZG4594" s="151"/>
      <c r="ZH4594" s="151"/>
      <c r="ZI4594" s="151"/>
      <c r="ZJ4594" s="151"/>
      <c r="ZK4594" s="151"/>
      <c r="ZL4594" s="151"/>
      <c r="ZM4594" s="151"/>
      <c r="ZN4594" s="151"/>
      <c r="ZO4594" s="151"/>
      <c r="ZP4594" s="151"/>
      <c r="ZQ4594" s="151"/>
      <c r="ZR4594" s="151"/>
      <c r="ZS4594" s="151"/>
      <c r="ZT4594" s="151"/>
      <c r="ZU4594" s="151"/>
      <c r="ZV4594" s="151"/>
      <c r="ZW4594" s="151"/>
      <c r="ZX4594" s="151"/>
      <c r="ZY4594" s="151"/>
      <c r="ZZ4594" s="151"/>
      <c r="AAA4594" s="151"/>
      <c r="AAB4594" s="151"/>
      <c r="AAC4594" s="151"/>
      <c r="AAD4594" s="151"/>
      <c r="AAE4594" s="151"/>
      <c r="AAF4594" s="151"/>
      <c r="AAG4594" s="151"/>
      <c r="AAH4594" s="151"/>
      <c r="AAI4594" s="151"/>
      <c r="AAJ4594" s="151"/>
      <c r="AAK4594" s="151"/>
      <c r="AAL4594" s="151"/>
      <c r="AAM4594" s="151"/>
      <c r="AAN4594" s="151"/>
      <c r="AAO4594" s="151"/>
      <c r="AAP4594" s="151"/>
      <c r="AAQ4594" s="151"/>
      <c r="AAR4594" s="151"/>
      <c r="AAS4594" s="151"/>
      <c r="AAT4594" s="151"/>
      <c r="AAU4594" s="151"/>
      <c r="AAV4594" s="151"/>
      <c r="AAW4594" s="151"/>
      <c r="AAX4594" s="151"/>
      <c r="AAY4594" s="151"/>
      <c r="AAZ4594" s="151"/>
      <c r="ABA4594" s="151"/>
      <c r="ABB4594" s="151"/>
      <c r="ABC4594" s="151"/>
      <c r="ABD4594" s="151"/>
      <c r="ABE4594" s="151"/>
      <c r="ABF4594" s="151"/>
      <c r="ABG4594" s="151"/>
      <c r="ABH4594" s="151"/>
      <c r="ABI4594" s="151"/>
      <c r="ABJ4594" s="151"/>
      <c r="ABK4594" s="151"/>
      <c r="ABL4594" s="151"/>
      <c r="ABM4594" s="151"/>
      <c r="ABN4594" s="151"/>
      <c r="ABO4594" s="151"/>
      <c r="ABP4594" s="151"/>
      <c r="ABQ4594" s="151"/>
      <c r="ABR4594" s="151"/>
      <c r="ABS4594" s="151"/>
      <c r="ABT4594" s="151"/>
      <c r="ABU4594" s="151"/>
      <c r="ABV4594" s="151"/>
      <c r="ABW4594" s="151"/>
      <c r="ABX4594" s="151"/>
      <c r="ABY4594" s="151"/>
      <c r="ABZ4594" s="151"/>
      <c r="ACA4594" s="151"/>
      <c r="ACB4594" s="151"/>
      <c r="ACC4594" s="151"/>
      <c r="ACD4594" s="151"/>
      <c r="ACE4594" s="151"/>
      <c r="ACF4594" s="151"/>
      <c r="ACG4594" s="151"/>
      <c r="ACH4594" s="151"/>
      <c r="ACI4594" s="151"/>
      <c r="ACJ4594" s="151"/>
      <c r="ACK4594" s="151"/>
      <c r="ACL4594" s="151"/>
      <c r="ACM4594" s="151"/>
      <c r="ACN4594" s="151"/>
      <c r="ACO4594" s="151"/>
      <c r="ACP4594" s="151"/>
      <c r="ACQ4594" s="151"/>
      <c r="ACR4594" s="151"/>
      <c r="ACS4594" s="151"/>
      <c r="ACT4594" s="151"/>
      <c r="ACU4594" s="151"/>
      <c r="ACV4594" s="151"/>
      <c r="ACW4594" s="151"/>
      <c r="ACX4594" s="151"/>
      <c r="ACY4594" s="151"/>
      <c r="ACZ4594" s="151"/>
      <c r="ADA4594" s="151"/>
      <c r="ADB4594" s="151"/>
      <c r="ADC4594" s="151"/>
      <c r="ADD4594" s="151"/>
      <c r="ADE4594" s="151"/>
      <c r="ADF4594" s="151"/>
      <c r="ADG4594" s="151"/>
      <c r="ADH4594" s="151"/>
      <c r="ADI4594" s="151"/>
      <c r="ADJ4594" s="151"/>
      <c r="ADK4594" s="151"/>
      <c r="ADL4594" s="151"/>
      <c r="ADM4594" s="151"/>
      <c r="ADN4594" s="151"/>
      <c r="ADO4594" s="151"/>
      <c r="ADP4594" s="151"/>
      <c r="ADQ4594" s="151"/>
      <c r="ADR4594" s="151"/>
      <c r="ADS4594" s="151"/>
      <c r="ADT4594" s="151"/>
      <c r="ADU4594" s="151"/>
      <c r="ADV4594" s="151"/>
      <c r="ADW4594" s="151"/>
      <c r="ADX4594" s="151"/>
      <c r="ADY4594" s="151"/>
      <c r="ADZ4594" s="151"/>
      <c r="AEA4594" s="151"/>
      <c r="AEB4594" s="151"/>
      <c r="AEC4594" s="151"/>
      <c r="AED4594" s="151"/>
      <c r="AEE4594" s="151"/>
      <c r="AEF4594" s="151"/>
      <c r="AEG4594" s="151"/>
      <c r="AEH4594" s="151"/>
      <c r="AEI4594" s="151"/>
      <c r="AEJ4594" s="151"/>
      <c r="AEK4594" s="151"/>
      <c r="AEL4594" s="151"/>
      <c r="AEM4594" s="151"/>
      <c r="AEN4594" s="151"/>
      <c r="AEO4594" s="151"/>
      <c r="AEP4594" s="151"/>
      <c r="AEQ4594" s="151"/>
      <c r="AER4594" s="151"/>
      <c r="AES4594" s="151"/>
      <c r="AET4594" s="151"/>
      <c r="AEU4594" s="151"/>
      <c r="AEV4594" s="151"/>
      <c r="AEW4594" s="151"/>
      <c r="AEX4594" s="151"/>
      <c r="AEY4594" s="151"/>
      <c r="AEZ4594" s="151"/>
      <c r="AFA4594" s="151"/>
      <c r="AFB4594" s="151"/>
      <c r="AFC4594" s="151"/>
      <c r="AFD4594" s="151"/>
      <c r="AFE4594" s="151"/>
      <c r="AFF4594" s="151"/>
      <c r="AFG4594" s="151"/>
      <c r="AFH4594" s="151"/>
      <c r="AFI4594" s="151"/>
      <c r="AFJ4594" s="151"/>
      <c r="AFK4594" s="151"/>
      <c r="AFL4594" s="151"/>
      <c r="AFM4594" s="151"/>
      <c r="AFN4594" s="151"/>
      <c r="AFO4594" s="151"/>
      <c r="AFP4594" s="151"/>
      <c r="AFQ4594" s="151"/>
      <c r="AFR4594" s="151"/>
      <c r="AFS4594" s="151"/>
      <c r="AFT4594" s="151"/>
      <c r="AFU4594" s="151"/>
      <c r="AFV4594" s="151"/>
      <c r="AFW4594" s="151"/>
      <c r="AFX4594" s="151"/>
      <c r="AFY4594" s="151"/>
      <c r="AFZ4594" s="151"/>
      <c r="AGA4594" s="151"/>
      <c r="AGB4594" s="151"/>
      <c r="AGC4594" s="151"/>
      <c r="AGD4594" s="151"/>
      <c r="AGE4594" s="151"/>
      <c r="AGF4594" s="151"/>
      <c r="AGG4594" s="151"/>
      <c r="AGH4594" s="151"/>
      <c r="AGI4594" s="151"/>
      <c r="AGJ4594" s="151"/>
      <c r="AGK4594" s="151"/>
      <c r="AGL4594" s="151"/>
      <c r="AGM4594" s="151"/>
      <c r="AGN4594" s="151"/>
      <c r="AGO4594" s="151"/>
      <c r="AGP4594" s="151"/>
      <c r="AGQ4594" s="151"/>
      <c r="AGR4594" s="151"/>
      <c r="AGS4594" s="151"/>
      <c r="AGT4594" s="151"/>
      <c r="AGU4594" s="151"/>
      <c r="AGV4594" s="151"/>
      <c r="AGW4594" s="151"/>
      <c r="AGX4594" s="151"/>
      <c r="AGY4594" s="151"/>
      <c r="AGZ4594" s="151"/>
      <c r="AHA4594" s="151"/>
      <c r="AHB4594" s="151"/>
      <c r="AHC4594" s="151"/>
      <c r="AHD4594" s="151"/>
      <c r="AHE4594" s="151"/>
      <c r="AHF4594" s="151"/>
      <c r="AHG4594" s="151"/>
      <c r="AHH4594" s="151"/>
      <c r="AHI4594" s="151"/>
      <c r="AHJ4594" s="151"/>
      <c r="AHK4594" s="151"/>
      <c r="AHL4594" s="151"/>
      <c r="AHM4594" s="151"/>
      <c r="AHN4594" s="151"/>
      <c r="AHO4594" s="151"/>
      <c r="AHP4594" s="151"/>
      <c r="AHQ4594" s="151"/>
      <c r="AHR4594" s="151"/>
      <c r="AHS4594" s="151"/>
      <c r="AHT4594" s="151"/>
      <c r="AHU4594" s="151"/>
      <c r="AHV4594" s="151"/>
      <c r="AHW4594" s="151"/>
      <c r="AHX4594" s="151"/>
      <c r="AHY4594" s="151"/>
      <c r="AHZ4594" s="151"/>
      <c r="AIA4594" s="151"/>
      <c r="AIB4594" s="151"/>
      <c r="AIC4594" s="151"/>
      <c r="AID4594" s="151"/>
      <c r="AIE4594" s="151"/>
      <c r="AIF4594" s="151"/>
      <c r="AIG4594" s="151"/>
      <c r="AIH4594" s="151"/>
      <c r="AII4594" s="151"/>
      <c r="AIJ4594" s="151"/>
      <c r="AIK4594" s="151"/>
      <c r="AIL4594" s="151"/>
      <c r="AIM4594" s="151"/>
      <c r="AIN4594" s="151"/>
      <c r="AIO4594" s="151"/>
      <c r="AIP4594" s="151"/>
      <c r="AIQ4594" s="151"/>
      <c r="AIR4594" s="151"/>
      <c r="AIS4594" s="151"/>
      <c r="AIT4594" s="151"/>
      <c r="AIU4594" s="151"/>
      <c r="AIV4594" s="151"/>
      <c r="AIW4594" s="151"/>
      <c r="AIX4594" s="151"/>
      <c r="AIY4594" s="151"/>
      <c r="AIZ4594" s="151"/>
      <c r="AJA4594" s="151"/>
      <c r="AJB4594" s="151"/>
      <c r="AJC4594" s="151"/>
      <c r="AJD4594" s="151"/>
      <c r="AJE4594" s="151"/>
      <c r="AJF4594" s="151"/>
      <c r="AJG4594" s="151"/>
      <c r="AJH4594" s="151"/>
      <c r="AJI4594" s="151"/>
      <c r="AJJ4594" s="151"/>
      <c r="AJK4594" s="151"/>
      <c r="AJL4594" s="151"/>
      <c r="AJM4594" s="151"/>
      <c r="AJN4594" s="151"/>
      <c r="AJO4594" s="151"/>
      <c r="AJP4594" s="151"/>
      <c r="AJQ4594" s="151"/>
      <c r="AJR4594" s="151"/>
      <c r="AJS4594" s="151"/>
      <c r="AJT4594" s="151"/>
      <c r="AJU4594" s="151"/>
      <c r="AJV4594" s="151"/>
      <c r="AJW4594" s="151"/>
      <c r="AJX4594" s="151"/>
      <c r="AJY4594" s="151"/>
      <c r="AJZ4594" s="151"/>
      <c r="AKA4594" s="151"/>
      <c r="AKB4594" s="151"/>
      <c r="AKC4594" s="151"/>
      <c r="AKD4594" s="151"/>
      <c r="AKE4594" s="151"/>
      <c r="AKF4594" s="151"/>
      <c r="AKG4594" s="151"/>
      <c r="AKH4594" s="151"/>
      <c r="AKI4594" s="151"/>
      <c r="AKJ4594" s="151"/>
      <c r="AKK4594" s="151"/>
      <c r="AKL4594" s="151"/>
      <c r="AKM4594" s="151"/>
      <c r="AKN4594" s="151"/>
      <c r="AKO4594" s="151"/>
      <c r="AKP4594" s="151"/>
      <c r="AKQ4594" s="151"/>
      <c r="AKR4594" s="151"/>
      <c r="AKS4594" s="151"/>
      <c r="AKT4594" s="151"/>
      <c r="AKU4594" s="151"/>
      <c r="AKV4594" s="151"/>
      <c r="AKW4594" s="151"/>
      <c r="AKX4594" s="151"/>
      <c r="AKY4594" s="151"/>
      <c r="AKZ4594" s="151"/>
      <c r="ALA4594" s="151"/>
      <c r="ALB4594" s="151"/>
      <c r="ALC4594" s="151"/>
      <c r="ALD4594" s="151"/>
      <c r="ALE4594" s="151"/>
      <c r="ALF4594" s="151"/>
      <c r="ALG4594" s="151"/>
      <c r="ALH4594" s="151"/>
      <c r="ALI4594" s="151"/>
      <c r="ALJ4594" s="151"/>
      <c r="ALK4594" s="151"/>
      <c r="ALL4594" s="151"/>
      <c r="ALM4594" s="151"/>
      <c r="ALN4594" s="151"/>
      <c r="ALO4594" s="151"/>
      <c r="ALP4594" s="151"/>
      <c r="ALQ4594" s="151"/>
      <c r="ALR4594" s="151"/>
      <c r="ALS4594" s="151"/>
      <c r="ALT4594" s="151"/>
      <c r="ALU4594" s="151"/>
      <c r="ALV4594" s="151"/>
      <c r="ALW4594" s="151"/>
      <c r="ALX4594" s="151"/>
      <c r="ALY4594" s="151"/>
      <c r="ALZ4594" s="151"/>
      <c r="AMA4594" s="151"/>
      <c r="AMB4594" s="151"/>
      <c r="AMC4594" s="151"/>
      <c r="AMD4594" s="151"/>
      <c r="AME4594" s="151"/>
      <c r="AMF4594" s="151"/>
      <c r="AMG4594" s="151"/>
      <c r="AMH4594" s="151"/>
      <c r="AMI4594" s="151"/>
      <c r="AMJ4594" s="151"/>
      <c r="AMK4594" s="151"/>
      <c r="AML4594" s="151"/>
      <c r="AMM4594" s="151"/>
      <c r="AMN4594" s="151"/>
      <c r="AMO4594" s="151"/>
      <c r="AMP4594" s="151"/>
      <c r="AMQ4594" s="151"/>
      <c r="AMR4594" s="151"/>
      <c r="AMS4594" s="151"/>
      <c r="AMT4594" s="151"/>
      <c r="AMU4594" s="151"/>
      <c r="AMV4594" s="151"/>
      <c r="AMW4594" s="151"/>
      <c r="AMX4594" s="151"/>
      <c r="AMY4594" s="151"/>
      <c r="AMZ4594" s="151"/>
      <c r="ANA4594" s="151"/>
      <c r="ANB4594" s="151"/>
      <c r="ANC4594" s="151"/>
      <c r="AND4594" s="151"/>
      <c r="ANE4594" s="151"/>
      <c r="ANF4594" s="151"/>
      <c r="ANG4594" s="151"/>
      <c r="ANH4594" s="151"/>
      <c r="ANI4594" s="151"/>
      <c r="ANJ4594" s="151"/>
      <c r="ANK4594" s="151"/>
      <c r="ANL4594" s="151"/>
      <c r="ANM4594" s="151"/>
      <c r="ANN4594" s="151"/>
      <c r="ANO4594" s="151"/>
      <c r="ANP4594" s="151"/>
      <c r="ANQ4594" s="151"/>
      <c r="ANR4594" s="151"/>
      <c r="ANS4594" s="151"/>
      <c r="ANT4594" s="151"/>
      <c r="ANU4594" s="151"/>
      <c r="ANV4594" s="151"/>
      <c r="ANW4594" s="151"/>
      <c r="ANX4594" s="151"/>
      <c r="ANY4594" s="151"/>
      <c r="ANZ4594" s="151"/>
      <c r="AOA4594" s="151"/>
      <c r="AOB4594" s="151"/>
      <c r="AOC4594" s="151"/>
      <c r="AOD4594" s="151"/>
      <c r="AOE4594" s="151"/>
      <c r="AOF4594" s="151"/>
      <c r="AOG4594" s="151"/>
      <c r="AOH4594" s="151"/>
      <c r="AOI4594" s="151"/>
      <c r="AOJ4594" s="151"/>
      <c r="AOK4594" s="151"/>
      <c r="AOL4594" s="151"/>
      <c r="AOM4594" s="151"/>
      <c r="AON4594" s="151"/>
      <c r="AOO4594" s="151"/>
      <c r="AOP4594" s="151"/>
      <c r="AOQ4594" s="151"/>
      <c r="AOR4594" s="151"/>
      <c r="AOS4594" s="151"/>
      <c r="AOT4594" s="151"/>
      <c r="AOU4594" s="151"/>
      <c r="AOV4594" s="151"/>
      <c r="AOW4594" s="151"/>
      <c r="AOX4594" s="151"/>
      <c r="AOY4594" s="151"/>
      <c r="AOZ4594" s="151"/>
      <c r="APA4594" s="151"/>
      <c r="APB4594" s="151"/>
      <c r="APC4594" s="151"/>
      <c r="APD4594" s="151"/>
      <c r="APE4594" s="151"/>
      <c r="APF4594" s="151"/>
      <c r="APG4594" s="151"/>
      <c r="APH4594" s="151"/>
      <c r="API4594" s="151"/>
      <c r="APJ4594" s="151"/>
      <c r="APK4594" s="151"/>
      <c r="APL4594" s="151"/>
      <c r="APM4594" s="151"/>
      <c r="APN4594" s="151"/>
      <c r="APO4594" s="151"/>
      <c r="APP4594" s="151"/>
      <c r="APQ4594" s="151"/>
      <c r="APR4594" s="151"/>
      <c r="APS4594" s="151"/>
      <c r="APT4594" s="151"/>
      <c r="APU4594" s="151"/>
      <c r="APV4594" s="151"/>
      <c r="APW4594" s="151"/>
      <c r="APX4594" s="151"/>
      <c r="APY4594" s="151"/>
      <c r="APZ4594" s="151"/>
      <c r="AQA4594" s="151"/>
      <c r="AQB4594" s="151"/>
      <c r="AQC4594" s="151"/>
      <c r="AQD4594" s="151"/>
      <c r="AQE4594" s="151"/>
      <c r="AQF4594" s="151"/>
      <c r="AQG4594" s="151"/>
      <c r="AQH4594" s="151"/>
      <c r="AQI4594" s="151"/>
      <c r="AQJ4594" s="151"/>
      <c r="AQK4594" s="151"/>
      <c r="AQL4594" s="151"/>
      <c r="AQM4594" s="151"/>
      <c r="AQN4594" s="151"/>
      <c r="AQO4594" s="151"/>
      <c r="AQP4594" s="151"/>
      <c r="AQQ4594" s="151"/>
      <c r="AQR4594" s="151"/>
      <c r="AQS4594" s="151"/>
      <c r="AQT4594" s="151"/>
      <c r="AQU4594" s="151"/>
      <c r="AQV4594" s="151"/>
      <c r="AQW4594" s="151"/>
      <c r="AQX4594" s="151"/>
      <c r="AQY4594" s="151"/>
      <c r="AQZ4594" s="151"/>
      <c r="ARA4594" s="151"/>
      <c r="ARB4594" s="151"/>
      <c r="ARC4594" s="151"/>
      <c r="ARD4594" s="151"/>
      <c r="ARE4594" s="151"/>
      <c r="ARF4594" s="151"/>
      <c r="ARG4594" s="151"/>
      <c r="ARH4594" s="151"/>
      <c r="ARI4594" s="151"/>
      <c r="ARJ4594" s="151"/>
      <c r="ARK4594" s="151"/>
      <c r="ARL4594" s="151"/>
      <c r="ARM4594" s="151"/>
      <c r="ARN4594" s="151"/>
      <c r="ARO4594" s="151"/>
      <c r="ARP4594" s="151"/>
      <c r="ARQ4594" s="151"/>
      <c r="ARR4594" s="151"/>
      <c r="ARS4594" s="151"/>
      <c r="ART4594" s="151"/>
      <c r="ARU4594" s="151"/>
      <c r="ARV4594" s="151"/>
      <c r="ARW4594" s="151"/>
      <c r="ARX4594" s="151"/>
      <c r="ARY4594" s="151"/>
      <c r="ARZ4594" s="151"/>
      <c r="ASA4594" s="151"/>
      <c r="ASB4594" s="151"/>
      <c r="ASC4594" s="151"/>
      <c r="ASD4594" s="151"/>
      <c r="ASE4594" s="151"/>
      <c r="ASF4594" s="151"/>
      <c r="ASG4594" s="151"/>
      <c r="ASH4594" s="151"/>
      <c r="ASI4594" s="151"/>
      <c r="ASJ4594" s="151"/>
      <c r="ASK4594" s="151"/>
      <c r="ASL4594" s="151"/>
      <c r="ASM4594" s="151"/>
      <c r="ASN4594" s="151"/>
      <c r="ASO4594" s="151"/>
      <c r="ASP4594" s="151"/>
      <c r="ASQ4594" s="151"/>
      <c r="ASR4594" s="151"/>
      <c r="ASS4594" s="151"/>
      <c r="AST4594" s="151"/>
      <c r="ASU4594" s="151"/>
      <c r="ASV4594" s="151"/>
      <c r="ASW4594" s="151"/>
      <c r="ASX4594" s="151"/>
      <c r="ASY4594" s="151"/>
      <c r="ASZ4594" s="151"/>
      <c r="ATA4594" s="151"/>
      <c r="ATB4594" s="151"/>
      <c r="ATC4594" s="151"/>
      <c r="ATD4594" s="151"/>
      <c r="ATE4594" s="151"/>
      <c r="ATF4594" s="151"/>
      <c r="ATG4594" s="151"/>
      <c r="ATH4594" s="151"/>
      <c r="ATI4594" s="151"/>
      <c r="ATJ4594" s="151"/>
      <c r="ATK4594" s="151"/>
      <c r="ATL4594" s="151"/>
      <c r="ATM4594" s="151"/>
      <c r="ATN4594" s="151"/>
      <c r="ATO4594" s="151"/>
      <c r="ATP4594" s="151"/>
      <c r="ATQ4594" s="151"/>
      <c r="ATR4594" s="151"/>
      <c r="ATS4594" s="151"/>
      <c r="ATT4594" s="151"/>
      <c r="ATU4594" s="151"/>
      <c r="ATV4594" s="151"/>
      <c r="ATW4594" s="151"/>
      <c r="ATX4594" s="151"/>
      <c r="ATY4594" s="151"/>
      <c r="ATZ4594" s="151"/>
      <c r="AUA4594" s="151"/>
      <c r="AUB4594" s="151"/>
      <c r="AUC4594" s="151"/>
      <c r="AUD4594" s="151"/>
      <c r="AUE4594" s="151"/>
      <c r="AUF4594" s="151"/>
      <c r="AUG4594" s="151"/>
      <c r="AUH4594" s="151"/>
      <c r="AUI4594" s="151"/>
      <c r="AUJ4594" s="151"/>
      <c r="AUK4594" s="151"/>
      <c r="AUL4594" s="151"/>
      <c r="AUM4594" s="151"/>
      <c r="AUN4594" s="151"/>
      <c r="AUO4594" s="151"/>
      <c r="AUP4594" s="151"/>
      <c r="AUQ4594" s="151"/>
      <c r="AUR4594" s="151"/>
      <c r="AUS4594" s="151"/>
      <c r="AUT4594" s="151"/>
      <c r="AUU4594" s="151"/>
      <c r="AUV4594" s="151"/>
      <c r="AUW4594" s="151"/>
      <c r="AUX4594" s="151"/>
      <c r="AUY4594" s="151"/>
      <c r="AUZ4594" s="151"/>
      <c r="AVA4594" s="151"/>
      <c r="AVB4594" s="151"/>
      <c r="AVC4594" s="151"/>
      <c r="AVD4594" s="151"/>
      <c r="AVE4594" s="151"/>
      <c r="AVF4594" s="151"/>
      <c r="AVG4594" s="151"/>
      <c r="AVH4594" s="151"/>
      <c r="AVI4594" s="151"/>
      <c r="AVJ4594" s="151"/>
      <c r="AVK4594" s="151"/>
      <c r="AVL4594" s="151"/>
      <c r="AVM4594" s="151"/>
      <c r="AVN4594" s="151"/>
      <c r="AVO4594" s="151"/>
      <c r="AVP4594" s="151"/>
      <c r="AVQ4594" s="151"/>
      <c r="AVR4594" s="151"/>
      <c r="AVS4594" s="151"/>
      <c r="AVT4594" s="151"/>
      <c r="AVU4594" s="151"/>
      <c r="AVV4594" s="151"/>
      <c r="AVW4594" s="151"/>
      <c r="AVX4594" s="151"/>
      <c r="AVY4594" s="151"/>
      <c r="AVZ4594" s="151"/>
      <c r="AWA4594" s="151"/>
      <c r="AWB4594" s="151"/>
      <c r="AWC4594" s="151"/>
      <c r="AWD4594" s="151"/>
      <c r="AWE4594" s="151"/>
      <c r="AWF4594" s="151"/>
      <c r="AWG4594" s="151"/>
      <c r="AWH4594" s="151"/>
      <c r="AWI4594" s="151"/>
      <c r="AWJ4594" s="151"/>
      <c r="AWK4594" s="151"/>
      <c r="AWL4594" s="151"/>
      <c r="AWM4594" s="151"/>
      <c r="AWN4594" s="151"/>
      <c r="AWO4594" s="151"/>
      <c r="AWP4594" s="151"/>
      <c r="AWQ4594" s="151"/>
      <c r="AWR4594" s="151"/>
      <c r="AWS4594" s="151"/>
      <c r="AWT4594" s="151"/>
      <c r="AWU4594" s="151"/>
      <c r="AWV4594" s="151"/>
      <c r="AWW4594" s="151"/>
      <c r="AWX4594" s="151"/>
      <c r="AWY4594" s="151"/>
      <c r="AWZ4594" s="151"/>
      <c r="AXA4594" s="151"/>
      <c r="AXB4594" s="151"/>
      <c r="AXC4594" s="151"/>
      <c r="AXD4594" s="151"/>
      <c r="AXE4594" s="151"/>
      <c r="AXF4594" s="151"/>
      <c r="AXG4594" s="151"/>
      <c r="AXH4594" s="151"/>
      <c r="AXI4594" s="151"/>
      <c r="AXJ4594" s="151"/>
      <c r="AXK4594" s="151"/>
      <c r="AXL4594" s="151"/>
      <c r="AXM4594" s="151"/>
      <c r="AXN4594" s="151"/>
      <c r="AXO4594" s="151"/>
      <c r="AXP4594" s="151"/>
      <c r="AXQ4594" s="151"/>
      <c r="AXR4594" s="151"/>
      <c r="AXS4594" s="151"/>
      <c r="AXT4594" s="151"/>
      <c r="AXU4594" s="151"/>
      <c r="AXV4594" s="151"/>
      <c r="AXW4594" s="151"/>
      <c r="AXX4594" s="151"/>
      <c r="AXY4594" s="151"/>
      <c r="AXZ4594" s="151"/>
      <c r="AYA4594" s="151"/>
      <c r="AYB4594" s="151"/>
      <c r="AYC4594" s="151"/>
      <c r="AYD4594" s="151"/>
      <c r="AYE4594" s="151"/>
      <c r="AYF4594" s="151"/>
      <c r="AYG4594" s="151"/>
      <c r="AYH4594" s="151"/>
      <c r="AYI4594" s="151"/>
      <c r="AYJ4594" s="151"/>
      <c r="AYK4594" s="151"/>
      <c r="AYL4594" s="151"/>
      <c r="AYM4594" s="151"/>
      <c r="AYN4594" s="151"/>
      <c r="AYO4594" s="151"/>
      <c r="AYP4594" s="151"/>
      <c r="AYQ4594" s="151"/>
      <c r="AYR4594" s="151"/>
      <c r="AYS4594" s="151"/>
      <c r="AYT4594" s="151"/>
      <c r="AYU4594" s="151"/>
      <c r="AYV4594" s="151"/>
      <c r="AYW4594" s="151"/>
      <c r="AYX4594" s="151"/>
      <c r="AYY4594" s="151"/>
      <c r="AYZ4594" s="151"/>
      <c r="AZA4594" s="151"/>
      <c r="AZB4594" s="151"/>
      <c r="AZC4594" s="151"/>
      <c r="AZD4594" s="151"/>
      <c r="AZE4594" s="151"/>
      <c r="AZF4594" s="151"/>
      <c r="AZG4594" s="151"/>
      <c r="AZH4594" s="151"/>
      <c r="AZI4594" s="151"/>
      <c r="AZJ4594" s="151"/>
      <c r="AZK4594" s="151"/>
      <c r="AZL4594" s="151"/>
      <c r="AZM4594" s="151"/>
      <c r="AZN4594" s="151"/>
      <c r="AZO4594" s="151"/>
      <c r="AZP4594" s="151"/>
      <c r="AZQ4594" s="151"/>
      <c r="AZR4594" s="151"/>
      <c r="AZS4594" s="151"/>
      <c r="AZT4594" s="151"/>
      <c r="AZU4594" s="151"/>
      <c r="AZV4594" s="151"/>
      <c r="AZW4594" s="151"/>
      <c r="AZX4594" s="151"/>
      <c r="AZY4594" s="151"/>
      <c r="AZZ4594" s="151"/>
      <c r="BAA4594" s="151"/>
      <c r="BAB4594" s="151"/>
      <c r="BAC4594" s="151"/>
      <c r="BAD4594" s="151"/>
      <c r="BAE4594" s="151"/>
      <c r="BAF4594" s="151"/>
      <c r="BAG4594" s="151"/>
      <c r="BAH4594" s="151"/>
      <c r="BAI4594" s="151"/>
      <c r="BAJ4594" s="151"/>
      <c r="BAK4594" s="151"/>
      <c r="BAL4594" s="151"/>
      <c r="BAM4594" s="151"/>
      <c r="BAN4594" s="151"/>
      <c r="BAO4594" s="151"/>
      <c r="BAP4594" s="151"/>
      <c r="BAQ4594" s="151"/>
      <c r="BAR4594" s="151"/>
      <c r="BAS4594" s="151"/>
      <c r="BAT4594" s="151"/>
      <c r="BAU4594" s="151"/>
      <c r="BAV4594" s="151"/>
      <c r="BAW4594" s="151"/>
      <c r="BAX4594" s="151"/>
      <c r="BAY4594" s="151"/>
      <c r="BAZ4594" s="151"/>
      <c r="BBA4594" s="151"/>
      <c r="BBB4594" s="151"/>
      <c r="BBC4594" s="151"/>
      <c r="BBD4594" s="151"/>
      <c r="BBE4594" s="151"/>
      <c r="BBF4594" s="151"/>
      <c r="BBG4594" s="151"/>
      <c r="BBH4594" s="151"/>
      <c r="BBI4594" s="151"/>
      <c r="BBJ4594" s="151"/>
      <c r="BBK4594" s="151"/>
      <c r="BBL4594" s="151"/>
      <c r="BBM4594" s="151"/>
      <c r="BBN4594" s="151"/>
      <c r="BBO4594" s="151"/>
      <c r="BBP4594" s="151"/>
      <c r="BBQ4594" s="151"/>
      <c r="BBR4594" s="151"/>
      <c r="BBS4594" s="151"/>
      <c r="BBT4594" s="151"/>
      <c r="BBU4594" s="151"/>
      <c r="BBV4594" s="151"/>
      <c r="BBW4594" s="151"/>
      <c r="BBX4594" s="151"/>
      <c r="BBY4594" s="151"/>
      <c r="BBZ4594" s="151"/>
      <c r="BCA4594" s="151"/>
      <c r="BCB4594" s="151"/>
      <c r="BCC4594" s="151"/>
      <c r="BCD4594" s="151"/>
      <c r="BCE4594" s="151"/>
      <c r="BCF4594" s="151"/>
      <c r="BCG4594" s="151"/>
      <c r="BCH4594" s="151"/>
      <c r="BCI4594" s="151"/>
      <c r="BCJ4594" s="151"/>
      <c r="BCK4594" s="151"/>
      <c r="BCL4594" s="151"/>
      <c r="BCM4594" s="151"/>
      <c r="BCN4594" s="151"/>
      <c r="BCO4594" s="151"/>
      <c r="BCP4594" s="151"/>
      <c r="BCQ4594" s="151"/>
      <c r="BCR4594" s="151"/>
      <c r="BCS4594" s="151"/>
      <c r="BCT4594" s="151"/>
      <c r="BCU4594" s="151"/>
      <c r="BCV4594" s="151"/>
      <c r="BCW4594" s="151"/>
      <c r="BCX4594" s="151"/>
      <c r="BCY4594" s="151"/>
      <c r="BCZ4594" s="151"/>
      <c r="BDA4594" s="151"/>
      <c r="BDB4594" s="151"/>
      <c r="BDC4594" s="151"/>
      <c r="BDD4594" s="151"/>
      <c r="BDE4594" s="151"/>
      <c r="BDF4594" s="151"/>
      <c r="BDG4594" s="151"/>
      <c r="BDH4594" s="151"/>
      <c r="BDI4594" s="151"/>
      <c r="BDJ4594" s="151"/>
      <c r="BDK4594" s="151"/>
      <c r="BDL4594" s="151"/>
      <c r="BDM4594" s="151"/>
      <c r="BDN4594" s="151"/>
      <c r="BDO4594" s="151"/>
      <c r="BDP4594" s="151"/>
      <c r="BDQ4594" s="151"/>
      <c r="BDR4594" s="151"/>
      <c r="BDS4594" s="151"/>
      <c r="BDT4594" s="151"/>
      <c r="BDU4594" s="151"/>
      <c r="BDV4594" s="151"/>
      <c r="BDW4594" s="151"/>
      <c r="BDX4594" s="151"/>
      <c r="BDY4594" s="151"/>
      <c r="BDZ4594" s="151"/>
      <c r="BEA4594" s="151"/>
      <c r="BEB4594" s="151"/>
      <c r="BEC4594" s="151"/>
      <c r="BED4594" s="151"/>
      <c r="BEE4594" s="151"/>
      <c r="BEF4594" s="151"/>
      <c r="BEG4594" s="151"/>
      <c r="BEH4594" s="151"/>
      <c r="BEI4594" s="151"/>
      <c r="BEJ4594" s="151"/>
      <c r="BEK4594" s="151"/>
      <c r="BEL4594" s="151"/>
      <c r="BEM4594" s="151"/>
      <c r="BEN4594" s="151"/>
      <c r="BEO4594" s="151"/>
      <c r="BEP4594" s="151"/>
      <c r="BEQ4594" s="151"/>
      <c r="BER4594" s="151"/>
      <c r="BES4594" s="151"/>
      <c r="BET4594" s="151"/>
      <c r="BEU4594" s="151"/>
      <c r="BEV4594" s="151"/>
      <c r="BEW4594" s="151"/>
      <c r="BEX4594" s="151"/>
      <c r="BEY4594" s="151"/>
      <c r="BEZ4594" s="151"/>
      <c r="BFA4594" s="151"/>
      <c r="BFB4594" s="151"/>
      <c r="BFC4594" s="151"/>
      <c r="BFD4594" s="151"/>
      <c r="BFE4594" s="151"/>
      <c r="BFF4594" s="151"/>
      <c r="BFG4594" s="151"/>
      <c r="BFH4594" s="151"/>
      <c r="BFI4594" s="151"/>
      <c r="BFJ4594" s="151"/>
      <c r="BFK4594" s="151"/>
      <c r="BFL4594" s="151"/>
      <c r="BFM4594" s="151"/>
      <c r="BFN4594" s="151"/>
      <c r="BFO4594" s="151"/>
      <c r="BFP4594" s="151"/>
      <c r="BFQ4594" s="151"/>
      <c r="BFR4594" s="151"/>
      <c r="BFS4594" s="151"/>
      <c r="BFT4594" s="151"/>
      <c r="BFU4594" s="151"/>
      <c r="BFV4594" s="151"/>
      <c r="BFW4594" s="151"/>
      <c r="BFX4594" s="151"/>
      <c r="BFY4594" s="151"/>
      <c r="BFZ4594" s="151"/>
      <c r="BGA4594" s="151"/>
      <c r="BGB4594" s="151"/>
      <c r="BGC4594" s="151"/>
      <c r="BGD4594" s="151"/>
      <c r="BGE4594" s="151"/>
      <c r="BGF4594" s="151"/>
      <c r="BGG4594" s="151"/>
      <c r="BGH4594" s="151"/>
      <c r="BGI4594" s="151"/>
      <c r="BGJ4594" s="151"/>
      <c r="BGK4594" s="151"/>
      <c r="BGL4594" s="151"/>
      <c r="BGM4594" s="151"/>
      <c r="BGN4594" s="151"/>
      <c r="BGO4594" s="151"/>
      <c r="BGP4594" s="151"/>
      <c r="BGQ4594" s="151"/>
      <c r="BGR4594" s="151"/>
      <c r="BGS4594" s="151"/>
      <c r="BGT4594" s="151"/>
      <c r="BGU4594" s="151"/>
      <c r="BGV4594" s="151"/>
      <c r="BGW4594" s="151"/>
      <c r="BGX4594" s="151"/>
      <c r="BGY4594" s="151"/>
      <c r="BGZ4594" s="151"/>
      <c r="BHA4594" s="151"/>
      <c r="BHB4594" s="151"/>
      <c r="BHC4594" s="151"/>
      <c r="BHD4594" s="151"/>
      <c r="BHE4594" s="151"/>
      <c r="BHF4594" s="151"/>
      <c r="BHG4594" s="151"/>
      <c r="BHH4594" s="151"/>
      <c r="BHI4594" s="151"/>
      <c r="BHJ4594" s="151"/>
      <c r="BHK4594" s="151"/>
      <c r="BHL4594" s="151"/>
      <c r="BHM4594" s="151"/>
      <c r="BHN4594" s="151"/>
      <c r="BHO4594" s="151"/>
      <c r="BHP4594" s="151"/>
      <c r="BHQ4594" s="151"/>
      <c r="BHR4594" s="151"/>
      <c r="BHS4594" s="151"/>
      <c r="BHT4594" s="151"/>
      <c r="BHU4594" s="151"/>
      <c r="BHV4594" s="151"/>
      <c r="BHW4594" s="151"/>
      <c r="BHX4594" s="151"/>
      <c r="BHY4594" s="151"/>
      <c r="BHZ4594" s="151"/>
      <c r="BIA4594" s="151"/>
      <c r="BIB4594" s="151"/>
      <c r="BIC4594" s="151"/>
      <c r="BID4594" s="151"/>
      <c r="BIE4594" s="151"/>
      <c r="BIF4594" s="151"/>
      <c r="BIG4594" s="151"/>
      <c r="BIH4594" s="151"/>
      <c r="BII4594" s="151"/>
      <c r="BIJ4594" s="151"/>
      <c r="BIK4594" s="151"/>
      <c r="BIL4594" s="151"/>
      <c r="BIM4594" s="151"/>
      <c r="BIN4594" s="151"/>
      <c r="BIO4594" s="151"/>
      <c r="BIP4594" s="151"/>
      <c r="BIQ4594" s="151"/>
      <c r="BIR4594" s="151"/>
      <c r="BIS4594" s="151"/>
      <c r="BIT4594" s="151"/>
      <c r="BIU4594" s="151"/>
      <c r="BIV4594" s="151"/>
      <c r="BIW4594" s="151"/>
      <c r="BIX4594" s="151"/>
      <c r="BIY4594" s="151"/>
      <c r="BIZ4594" s="151"/>
      <c r="BJA4594" s="151"/>
      <c r="BJB4594" s="151"/>
      <c r="BJC4594" s="151"/>
      <c r="BJD4594" s="151"/>
      <c r="BJE4594" s="151"/>
      <c r="BJF4594" s="151"/>
      <c r="BJG4594" s="151"/>
      <c r="BJH4594" s="151"/>
      <c r="BJI4594" s="151"/>
      <c r="BJJ4594" s="151"/>
      <c r="BJK4594" s="151"/>
      <c r="BJL4594" s="151"/>
      <c r="BJM4594" s="151"/>
      <c r="BJN4594" s="151"/>
      <c r="BJO4594" s="151"/>
      <c r="BJP4594" s="151"/>
      <c r="BJQ4594" s="151"/>
      <c r="BJR4594" s="151"/>
      <c r="BJS4594" s="151"/>
      <c r="BJT4594" s="151"/>
      <c r="BJU4594" s="151"/>
      <c r="BJV4594" s="151"/>
      <c r="BJW4594" s="151"/>
      <c r="BJX4594" s="151"/>
      <c r="BJY4594" s="151"/>
      <c r="BJZ4594" s="151"/>
      <c r="BKA4594" s="151"/>
      <c r="BKB4594" s="151"/>
      <c r="BKC4594" s="151"/>
      <c r="BKD4594" s="151"/>
      <c r="BKE4594" s="151"/>
      <c r="BKF4594" s="151"/>
      <c r="BKG4594" s="151"/>
      <c r="BKH4594" s="151"/>
      <c r="BKI4594" s="151"/>
      <c r="BKJ4594" s="151"/>
      <c r="BKK4594" s="151"/>
      <c r="BKL4594" s="151"/>
      <c r="BKM4594" s="151"/>
      <c r="BKN4594" s="151"/>
      <c r="BKO4594" s="151"/>
      <c r="BKP4594" s="151"/>
      <c r="BKQ4594" s="151"/>
      <c r="BKR4594" s="151"/>
      <c r="BKS4594" s="151"/>
      <c r="BKT4594" s="151"/>
      <c r="BKU4594" s="151"/>
      <c r="BKV4594" s="151"/>
      <c r="BKW4594" s="151"/>
      <c r="BKX4594" s="151"/>
      <c r="BKY4594" s="151"/>
      <c r="BKZ4594" s="151"/>
      <c r="BLA4594" s="151"/>
      <c r="BLB4594" s="151"/>
      <c r="BLC4594" s="151"/>
      <c r="BLD4594" s="151"/>
      <c r="BLE4594" s="151"/>
      <c r="BLF4594" s="151"/>
      <c r="BLG4594" s="151"/>
      <c r="BLH4594" s="151"/>
      <c r="BLI4594" s="151"/>
      <c r="BLJ4594" s="151"/>
      <c r="BLK4594" s="151"/>
      <c r="BLL4594" s="151"/>
      <c r="BLM4594" s="151"/>
      <c r="BLN4594" s="151"/>
      <c r="BLO4594" s="151"/>
      <c r="BLP4594" s="151"/>
      <c r="BLQ4594" s="151"/>
      <c r="BLR4594" s="151"/>
      <c r="BLS4594" s="151"/>
      <c r="BLT4594" s="151"/>
      <c r="BLU4594" s="151"/>
      <c r="BLV4594" s="151"/>
      <c r="BLW4594" s="151"/>
      <c r="BLX4594" s="151"/>
      <c r="BLY4594" s="151"/>
      <c r="BLZ4594" s="151"/>
      <c r="BMA4594" s="151"/>
      <c r="BMB4594" s="151"/>
      <c r="BMC4594" s="151"/>
      <c r="BMD4594" s="151"/>
      <c r="BME4594" s="151"/>
      <c r="BMF4594" s="151"/>
      <c r="BMG4594" s="151"/>
      <c r="BMH4594" s="151"/>
      <c r="BMI4594" s="151"/>
      <c r="BMJ4594" s="151"/>
      <c r="BMK4594" s="151"/>
      <c r="BML4594" s="151"/>
      <c r="BMM4594" s="151"/>
      <c r="BMN4594" s="151"/>
      <c r="BMO4594" s="151"/>
      <c r="BMP4594" s="151"/>
      <c r="BMQ4594" s="151"/>
      <c r="BMR4594" s="151"/>
      <c r="BMS4594" s="151"/>
      <c r="BMT4594" s="151"/>
      <c r="BMU4594" s="151"/>
      <c r="BMV4594" s="151"/>
      <c r="BMW4594" s="151"/>
      <c r="BMX4594" s="151"/>
      <c r="BMY4594" s="151"/>
      <c r="BMZ4594" s="151"/>
      <c r="BNA4594" s="151"/>
      <c r="BNB4594" s="151"/>
      <c r="BNC4594" s="151"/>
      <c r="BND4594" s="151"/>
      <c r="BNE4594" s="151"/>
      <c r="BNF4594" s="151"/>
      <c r="BNG4594" s="151"/>
      <c r="BNH4594" s="151"/>
      <c r="BNI4594" s="151"/>
      <c r="BNJ4594" s="151"/>
      <c r="BNK4594" s="151"/>
      <c r="BNL4594" s="151"/>
      <c r="BNM4594" s="151"/>
      <c r="BNN4594" s="151"/>
      <c r="BNO4594" s="151"/>
      <c r="BNP4594" s="151"/>
      <c r="BNQ4594" s="151"/>
      <c r="BNR4594" s="151"/>
      <c r="BNS4594" s="151"/>
      <c r="BNT4594" s="151"/>
      <c r="BNU4594" s="151"/>
      <c r="BNV4594" s="151"/>
      <c r="BNW4594" s="151"/>
      <c r="BNX4594" s="151"/>
      <c r="BNY4594" s="151"/>
      <c r="BNZ4594" s="151"/>
      <c r="BOA4594" s="151"/>
      <c r="BOB4594" s="151"/>
      <c r="BOC4594" s="151"/>
      <c r="BOD4594" s="151"/>
      <c r="BOE4594" s="151"/>
      <c r="BOF4594" s="151"/>
      <c r="BOG4594" s="151"/>
      <c r="BOH4594" s="151"/>
      <c r="BOI4594" s="151"/>
      <c r="BOJ4594" s="151"/>
      <c r="BOK4594" s="151"/>
      <c r="BOL4594" s="151"/>
      <c r="BOM4594" s="151"/>
      <c r="BON4594" s="151"/>
      <c r="BOO4594" s="151"/>
      <c r="BOP4594" s="151"/>
      <c r="BOQ4594" s="151"/>
      <c r="BOR4594" s="151"/>
      <c r="BOS4594" s="151"/>
      <c r="BOT4594" s="151"/>
      <c r="BOU4594" s="151"/>
      <c r="BOV4594" s="151"/>
      <c r="BOW4594" s="151"/>
      <c r="BOX4594" s="151"/>
      <c r="BOY4594" s="151"/>
      <c r="BOZ4594" s="151"/>
      <c r="BPA4594" s="151"/>
      <c r="BPB4594" s="151"/>
      <c r="BPC4594" s="151"/>
      <c r="BPD4594" s="151"/>
      <c r="BPE4594" s="151"/>
      <c r="BPF4594" s="151"/>
      <c r="BPG4594" s="151"/>
      <c r="BPH4594" s="151"/>
      <c r="BPI4594" s="151"/>
      <c r="BPJ4594" s="151"/>
      <c r="BPK4594" s="151"/>
      <c r="BPL4594" s="151"/>
      <c r="BPM4594" s="151"/>
      <c r="BPN4594" s="151"/>
      <c r="BPO4594" s="151"/>
      <c r="BPP4594" s="151"/>
      <c r="BPQ4594" s="151"/>
      <c r="BPR4594" s="151"/>
      <c r="BPS4594" s="151"/>
      <c r="BPT4594" s="151"/>
      <c r="BPU4594" s="151"/>
      <c r="BPV4594" s="151"/>
      <c r="BPW4594" s="151"/>
      <c r="BPX4594" s="151"/>
      <c r="BPY4594" s="151"/>
      <c r="BPZ4594" s="151"/>
      <c r="BQA4594" s="151"/>
      <c r="BQB4594" s="151"/>
      <c r="BQC4594" s="151"/>
      <c r="BQD4594" s="151"/>
      <c r="BQE4594" s="151"/>
      <c r="BQF4594" s="151"/>
      <c r="BQG4594" s="151"/>
      <c r="BQH4594" s="151"/>
      <c r="BQI4594" s="151"/>
      <c r="BQJ4594" s="151"/>
      <c r="BQK4594" s="151"/>
      <c r="BQL4594" s="151"/>
      <c r="BQM4594" s="151"/>
      <c r="BQN4594" s="151"/>
      <c r="BQO4594" s="151"/>
      <c r="BQP4594" s="151"/>
      <c r="BQQ4594" s="151"/>
      <c r="BQR4594" s="151"/>
      <c r="BQS4594" s="151"/>
      <c r="BQT4594" s="151"/>
      <c r="BQU4594" s="151"/>
      <c r="BQV4594" s="151"/>
      <c r="BQW4594" s="151"/>
      <c r="BQX4594" s="151"/>
      <c r="BQY4594" s="151"/>
      <c r="BQZ4594" s="151"/>
      <c r="BRA4594" s="151"/>
      <c r="BRB4594" s="151"/>
      <c r="BRC4594" s="151"/>
      <c r="BRD4594" s="151"/>
      <c r="BRE4594" s="151"/>
      <c r="BRF4594" s="151"/>
      <c r="BRG4594" s="151"/>
      <c r="BRH4594" s="151"/>
      <c r="BRI4594" s="151"/>
      <c r="BRJ4594" s="151"/>
      <c r="BRK4594" s="151"/>
      <c r="BRL4594" s="151"/>
      <c r="BRM4594" s="151"/>
      <c r="BRN4594" s="151"/>
      <c r="BRO4594" s="151"/>
      <c r="BRP4594" s="151"/>
      <c r="BRQ4594" s="151"/>
      <c r="BRR4594" s="151"/>
      <c r="BRS4594" s="151"/>
      <c r="BRT4594" s="151"/>
      <c r="BRU4594" s="151"/>
      <c r="BRV4594" s="151"/>
      <c r="BRW4594" s="151"/>
      <c r="BRX4594" s="151"/>
      <c r="BRY4594" s="151"/>
      <c r="BRZ4594" s="151"/>
      <c r="BSA4594" s="151"/>
      <c r="BSB4594" s="151"/>
      <c r="BSC4594" s="151"/>
      <c r="BSD4594" s="151"/>
      <c r="BSE4594" s="151"/>
      <c r="BSF4594" s="151"/>
      <c r="BSG4594" s="151"/>
      <c r="BSH4594" s="151"/>
      <c r="BSI4594" s="151"/>
      <c r="BSJ4594" s="151"/>
      <c r="BSK4594" s="151"/>
      <c r="BSL4594" s="151"/>
      <c r="BSM4594" s="151"/>
      <c r="BSN4594" s="151"/>
      <c r="BSO4594" s="151"/>
      <c r="BSP4594" s="151"/>
      <c r="BSQ4594" s="151"/>
      <c r="BSR4594" s="151"/>
      <c r="BSS4594" s="151"/>
      <c r="BST4594" s="151"/>
      <c r="BSU4594" s="151"/>
      <c r="BSV4594" s="151"/>
      <c r="BSW4594" s="151"/>
      <c r="BSX4594" s="151"/>
      <c r="BSY4594" s="151"/>
      <c r="BSZ4594" s="151"/>
      <c r="BTA4594" s="151"/>
      <c r="BTB4594" s="151"/>
      <c r="BTC4594" s="151"/>
      <c r="BTD4594" s="151"/>
      <c r="BTE4594" s="151"/>
      <c r="BTF4594" s="151"/>
      <c r="BTG4594" s="151"/>
      <c r="BTH4594" s="151"/>
      <c r="BTI4594" s="151"/>
      <c r="BTJ4594" s="151"/>
      <c r="BTK4594" s="151"/>
      <c r="BTL4594" s="151"/>
      <c r="BTM4594" s="151"/>
      <c r="BTN4594" s="151"/>
      <c r="BTO4594" s="151"/>
      <c r="BTP4594" s="151"/>
      <c r="BTQ4594" s="151"/>
      <c r="BTR4594" s="151"/>
      <c r="BTS4594" s="151"/>
      <c r="BTT4594" s="151"/>
      <c r="BTU4594" s="151"/>
      <c r="BTV4594" s="151"/>
      <c r="BTW4594" s="151"/>
      <c r="BTX4594" s="151"/>
      <c r="BTY4594" s="151"/>
      <c r="BTZ4594" s="151"/>
      <c r="BUA4594" s="151"/>
      <c r="BUB4594" s="151"/>
      <c r="BUC4594" s="151"/>
      <c r="BUD4594" s="151"/>
      <c r="BUE4594" s="151"/>
      <c r="BUF4594" s="151"/>
      <c r="BUG4594" s="151"/>
      <c r="BUH4594" s="151"/>
      <c r="BUI4594" s="151"/>
      <c r="BUJ4594" s="151"/>
      <c r="BUK4594" s="151"/>
      <c r="BUL4594" s="151"/>
      <c r="BUM4594" s="151"/>
      <c r="BUN4594" s="151"/>
      <c r="BUO4594" s="151"/>
      <c r="BUP4594" s="151"/>
      <c r="BUQ4594" s="151"/>
      <c r="BUR4594" s="151"/>
      <c r="BUS4594" s="151"/>
      <c r="BUT4594" s="151"/>
      <c r="BUU4594" s="151"/>
      <c r="BUV4594" s="151"/>
      <c r="BUW4594" s="151"/>
      <c r="BUX4594" s="151"/>
      <c r="BUY4594" s="151"/>
      <c r="BUZ4594" s="151"/>
      <c r="BVA4594" s="151"/>
      <c r="BVB4594" s="151"/>
      <c r="BVC4594" s="151"/>
      <c r="BVD4594" s="151"/>
      <c r="BVE4594" s="151"/>
      <c r="BVF4594" s="151"/>
      <c r="BVG4594" s="151"/>
      <c r="BVH4594" s="151"/>
      <c r="BVI4594" s="151"/>
      <c r="BVJ4594" s="151"/>
      <c r="BVK4594" s="151"/>
      <c r="BVL4594" s="151"/>
      <c r="BVM4594" s="151"/>
      <c r="BVN4594" s="151"/>
      <c r="BVO4594" s="151"/>
      <c r="BVP4594" s="151"/>
      <c r="BVQ4594" s="151"/>
      <c r="BVR4594" s="151"/>
      <c r="BVS4594" s="151"/>
      <c r="BVT4594" s="151"/>
      <c r="BVU4594" s="151"/>
      <c r="BVV4594" s="151"/>
      <c r="BVW4594" s="151"/>
      <c r="BVX4594" s="151"/>
      <c r="BVY4594" s="151"/>
      <c r="BVZ4594" s="151"/>
      <c r="BWA4594" s="151"/>
      <c r="BWB4594" s="151"/>
      <c r="BWC4594" s="151"/>
      <c r="BWD4594" s="151"/>
      <c r="BWE4594" s="151"/>
      <c r="BWF4594" s="151"/>
      <c r="BWG4594" s="151"/>
      <c r="BWH4594" s="151"/>
      <c r="BWI4594" s="151"/>
      <c r="BWJ4594" s="151"/>
      <c r="BWK4594" s="151"/>
      <c r="BWL4594" s="151"/>
      <c r="BWM4594" s="151"/>
      <c r="BWN4594" s="151"/>
      <c r="BWO4594" s="151"/>
      <c r="BWP4594" s="151"/>
      <c r="BWQ4594" s="151"/>
      <c r="BWR4594" s="151"/>
      <c r="BWS4594" s="151"/>
      <c r="BWT4594" s="151"/>
      <c r="BWU4594" s="151"/>
      <c r="BWV4594" s="151"/>
      <c r="BWW4594" s="151"/>
      <c r="BWX4594" s="151"/>
      <c r="BWY4594" s="151"/>
      <c r="BWZ4594" s="151"/>
      <c r="BXA4594" s="151"/>
      <c r="BXB4594" s="151"/>
      <c r="BXC4594" s="151"/>
      <c r="BXD4594" s="151"/>
      <c r="BXE4594" s="151"/>
      <c r="BXF4594" s="151"/>
      <c r="BXG4594" s="151"/>
      <c r="BXH4594" s="151"/>
      <c r="BXI4594" s="151"/>
      <c r="BXJ4594" s="151"/>
      <c r="BXK4594" s="151"/>
      <c r="BXL4594" s="151"/>
      <c r="BXM4594" s="151"/>
      <c r="BXN4594" s="151"/>
      <c r="BXO4594" s="151"/>
      <c r="BXP4594" s="151"/>
      <c r="BXQ4594" s="151"/>
      <c r="BXR4594" s="151"/>
      <c r="BXS4594" s="151"/>
      <c r="BXT4594" s="151"/>
      <c r="BXU4594" s="151"/>
      <c r="BXV4594" s="151"/>
      <c r="BXW4594" s="151"/>
      <c r="BXX4594" s="151"/>
      <c r="BXY4594" s="151"/>
      <c r="BXZ4594" s="151"/>
      <c r="BYA4594" s="151"/>
      <c r="BYB4594" s="151"/>
      <c r="BYC4594" s="151"/>
      <c r="BYD4594" s="151"/>
      <c r="BYE4594" s="151"/>
      <c r="BYF4594" s="151"/>
      <c r="BYG4594" s="151"/>
      <c r="BYH4594" s="151"/>
      <c r="BYI4594" s="151"/>
      <c r="BYJ4594" s="151"/>
      <c r="BYK4594" s="151"/>
      <c r="BYL4594" s="151"/>
      <c r="BYM4594" s="151"/>
      <c r="BYN4594" s="151"/>
      <c r="BYO4594" s="151"/>
      <c r="BYP4594" s="151"/>
      <c r="BYQ4594" s="151"/>
      <c r="BYR4594" s="151"/>
      <c r="BYS4594" s="151"/>
      <c r="BYT4594" s="151"/>
      <c r="BYU4594" s="151"/>
      <c r="BYV4594" s="151"/>
      <c r="BYW4594" s="151"/>
      <c r="BYX4594" s="151"/>
      <c r="BYY4594" s="151"/>
      <c r="BYZ4594" s="151"/>
      <c r="BZA4594" s="151"/>
      <c r="BZB4594" s="151"/>
      <c r="BZC4594" s="151"/>
      <c r="BZD4594" s="151"/>
      <c r="BZE4594" s="151"/>
      <c r="BZF4594" s="151"/>
      <c r="BZG4594" s="151"/>
      <c r="BZH4594" s="151"/>
      <c r="BZI4594" s="151"/>
      <c r="BZJ4594" s="151"/>
      <c r="BZK4594" s="151"/>
      <c r="BZL4594" s="151"/>
      <c r="BZM4594" s="151"/>
      <c r="BZN4594" s="151"/>
      <c r="BZO4594" s="151"/>
      <c r="BZP4594" s="151"/>
      <c r="BZQ4594" s="151"/>
      <c r="BZR4594" s="151"/>
      <c r="BZS4594" s="151"/>
      <c r="BZT4594" s="151"/>
      <c r="BZU4594" s="151"/>
      <c r="BZV4594" s="151"/>
      <c r="BZW4594" s="151"/>
      <c r="BZX4594" s="151"/>
      <c r="BZY4594" s="151"/>
      <c r="BZZ4594" s="151"/>
      <c r="CAA4594" s="151"/>
      <c r="CAB4594" s="151"/>
      <c r="CAC4594" s="151"/>
      <c r="CAD4594" s="151"/>
      <c r="CAE4594" s="151"/>
      <c r="CAF4594" s="151"/>
      <c r="CAG4594" s="151"/>
      <c r="CAH4594" s="151"/>
      <c r="CAI4594" s="151"/>
      <c r="CAJ4594" s="151"/>
      <c r="CAK4594" s="151"/>
      <c r="CAL4594" s="151"/>
      <c r="CAM4594" s="151"/>
      <c r="CAN4594" s="151"/>
      <c r="CAO4594" s="151"/>
      <c r="CAP4594" s="151"/>
      <c r="CAQ4594" s="151"/>
      <c r="CAR4594" s="151"/>
      <c r="CAS4594" s="151"/>
      <c r="CAT4594" s="151"/>
      <c r="CAU4594" s="151"/>
      <c r="CAV4594" s="151"/>
      <c r="CAW4594" s="151"/>
      <c r="CAX4594" s="151"/>
      <c r="CAY4594" s="151"/>
      <c r="CAZ4594" s="151"/>
      <c r="CBA4594" s="151"/>
      <c r="CBB4594" s="151"/>
      <c r="CBC4594" s="151"/>
      <c r="CBD4594" s="151"/>
      <c r="CBE4594" s="151"/>
      <c r="CBF4594" s="151"/>
      <c r="CBG4594" s="151"/>
      <c r="CBH4594" s="151"/>
      <c r="CBI4594" s="151"/>
      <c r="CBJ4594" s="151"/>
      <c r="CBK4594" s="151"/>
      <c r="CBL4594" s="151"/>
      <c r="CBM4594" s="151"/>
      <c r="CBN4594" s="151"/>
      <c r="CBO4594" s="151"/>
      <c r="CBP4594" s="151"/>
      <c r="CBQ4594" s="151"/>
      <c r="CBR4594" s="151"/>
      <c r="CBS4594" s="151"/>
      <c r="CBT4594" s="151"/>
      <c r="CBU4594" s="151"/>
      <c r="CBV4594" s="151"/>
      <c r="CBW4594" s="151"/>
      <c r="CBX4594" s="151"/>
      <c r="CBY4594" s="151"/>
      <c r="CBZ4594" s="151"/>
      <c r="CCA4594" s="151"/>
      <c r="CCB4594" s="151"/>
      <c r="CCC4594" s="151"/>
      <c r="CCD4594" s="151"/>
      <c r="CCE4594" s="151"/>
      <c r="CCF4594" s="151"/>
      <c r="CCG4594" s="151"/>
      <c r="CCH4594" s="151"/>
      <c r="CCI4594" s="151"/>
      <c r="CCJ4594" s="151"/>
      <c r="CCK4594" s="151"/>
      <c r="CCL4594" s="151"/>
      <c r="CCM4594" s="151"/>
      <c r="CCN4594" s="151"/>
      <c r="CCO4594" s="151"/>
      <c r="CCP4594" s="151"/>
      <c r="CCQ4594" s="151"/>
      <c r="CCR4594" s="151"/>
      <c r="CCS4594" s="151"/>
      <c r="CCT4594" s="151"/>
      <c r="CCU4594" s="151"/>
      <c r="CCV4594" s="151"/>
      <c r="CCW4594" s="151"/>
      <c r="CCX4594" s="151"/>
      <c r="CCY4594" s="151"/>
      <c r="CCZ4594" s="151"/>
      <c r="CDA4594" s="151"/>
      <c r="CDB4594" s="151"/>
      <c r="CDC4594" s="151"/>
      <c r="CDD4594" s="151"/>
      <c r="CDE4594" s="151"/>
      <c r="CDF4594" s="151"/>
      <c r="CDG4594" s="151"/>
      <c r="CDH4594" s="151"/>
      <c r="CDI4594" s="151"/>
      <c r="CDJ4594" s="151"/>
      <c r="CDK4594" s="151"/>
      <c r="CDL4594" s="151"/>
      <c r="CDM4594" s="151"/>
      <c r="CDN4594" s="151"/>
      <c r="CDO4594" s="151"/>
      <c r="CDP4594" s="151"/>
      <c r="CDQ4594" s="151"/>
      <c r="CDR4594" s="151"/>
      <c r="CDS4594" s="151"/>
      <c r="CDT4594" s="151"/>
      <c r="CDU4594" s="151"/>
      <c r="CDV4594" s="151"/>
      <c r="CDW4594" s="151"/>
      <c r="CDX4594" s="151"/>
      <c r="CDY4594" s="151"/>
      <c r="CDZ4594" s="151"/>
      <c r="CEA4594" s="151"/>
      <c r="CEB4594" s="151"/>
      <c r="CEC4594" s="151"/>
      <c r="CED4594" s="151"/>
      <c r="CEE4594" s="151"/>
      <c r="CEF4594" s="151"/>
      <c r="CEG4594" s="151"/>
      <c r="CEH4594" s="151"/>
      <c r="CEI4594" s="151"/>
      <c r="CEJ4594" s="151"/>
      <c r="CEK4594" s="151"/>
      <c r="CEL4594" s="151"/>
      <c r="CEM4594" s="151"/>
      <c r="CEN4594" s="151"/>
      <c r="CEO4594" s="151"/>
      <c r="CEP4594" s="151"/>
      <c r="CEQ4594" s="151"/>
      <c r="CER4594" s="151"/>
      <c r="CES4594" s="151"/>
      <c r="CET4594" s="151"/>
      <c r="CEU4594" s="151"/>
      <c r="CEV4594" s="151"/>
      <c r="CEW4594" s="151"/>
      <c r="CEX4594" s="151"/>
      <c r="CEY4594" s="151"/>
      <c r="CEZ4594" s="151"/>
      <c r="CFA4594" s="151"/>
      <c r="CFB4594" s="151"/>
      <c r="CFC4594" s="151"/>
      <c r="CFD4594" s="151"/>
      <c r="CFE4594" s="151"/>
      <c r="CFF4594" s="151"/>
      <c r="CFG4594" s="151"/>
      <c r="CFH4594" s="151"/>
      <c r="CFI4594" s="151"/>
      <c r="CFJ4594" s="151"/>
      <c r="CFK4594" s="151"/>
      <c r="CFL4594" s="151"/>
      <c r="CFM4594" s="151"/>
      <c r="CFN4594" s="151"/>
      <c r="CFO4594" s="151"/>
      <c r="CFP4594" s="151"/>
      <c r="CFQ4594" s="151"/>
      <c r="CFR4594" s="151"/>
      <c r="CFS4594" s="151"/>
      <c r="CFT4594" s="151"/>
      <c r="CFU4594" s="151"/>
      <c r="CFV4594" s="151"/>
      <c r="CFW4594" s="151"/>
      <c r="CFX4594" s="151"/>
      <c r="CFY4594" s="151"/>
      <c r="CFZ4594" s="151"/>
      <c r="CGA4594" s="151"/>
      <c r="CGB4594" s="151"/>
      <c r="CGC4594" s="151"/>
      <c r="CGD4594" s="151"/>
      <c r="CGE4594" s="151"/>
      <c r="CGF4594" s="151"/>
      <c r="CGG4594" s="151"/>
      <c r="CGH4594" s="151"/>
      <c r="CGI4594" s="151"/>
      <c r="CGJ4594" s="151"/>
      <c r="CGK4594" s="151"/>
      <c r="CGL4594" s="151"/>
      <c r="CGM4594" s="151"/>
      <c r="CGN4594" s="151"/>
      <c r="CGO4594" s="151"/>
      <c r="CGP4594" s="151"/>
      <c r="CGQ4594" s="151"/>
      <c r="CGR4594" s="151"/>
      <c r="CGS4594" s="151"/>
      <c r="CGT4594" s="151"/>
      <c r="CGU4594" s="151"/>
      <c r="CGV4594" s="151"/>
      <c r="CGW4594" s="151"/>
      <c r="CGX4594" s="151"/>
      <c r="CGY4594" s="151"/>
      <c r="CGZ4594" s="151"/>
      <c r="CHA4594" s="151"/>
      <c r="CHB4594" s="151"/>
      <c r="CHC4594" s="151"/>
      <c r="CHD4594" s="151"/>
      <c r="CHE4594" s="151"/>
      <c r="CHF4594" s="151"/>
      <c r="CHG4594" s="151"/>
      <c r="CHH4594" s="151"/>
      <c r="CHI4594" s="151"/>
      <c r="CHJ4594" s="151"/>
      <c r="CHK4594" s="151"/>
      <c r="CHL4594" s="151"/>
      <c r="CHM4594" s="151"/>
      <c r="CHN4594" s="151"/>
      <c r="CHO4594" s="151"/>
      <c r="CHP4594" s="151"/>
      <c r="CHQ4594" s="151"/>
      <c r="CHR4594" s="151"/>
      <c r="CHS4594" s="151"/>
      <c r="CHT4594" s="151"/>
      <c r="CHU4594" s="151"/>
      <c r="CHV4594" s="151"/>
      <c r="CHW4594" s="151"/>
      <c r="CHX4594" s="151"/>
      <c r="CHY4594" s="151"/>
      <c r="CHZ4594" s="151"/>
      <c r="CIA4594" s="151"/>
      <c r="CIB4594" s="151"/>
      <c r="CIC4594" s="151"/>
      <c r="CID4594" s="151"/>
      <c r="CIE4594" s="151"/>
      <c r="CIF4594" s="151"/>
      <c r="CIG4594" s="151"/>
      <c r="CIH4594" s="151"/>
      <c r="CII4594" s="151"/>
      <c r="CIJ4594" s="151"/>
      <c r="CIK4594" s="151"/>
      <c r="CIL4594" s="151"/>
      <c r="CIM4594" s="151"/>
      <c r="CIN4594" s="151"/>
      <c r="CIO4594" s="151"/>
      <c r="CIP4594" s="151"/>
      <c r="CIQ4594" s="151"/>
      <c r="CIR4594" s="151"/>
      <c r="CIS4594" s="151"/>
      <c r="CIT4594" s="151"/>
      <c r="CIU4594" s="151"/>
      <c r="CIV4594" s="151"/>
      <c r="CIW4594" s="151"/>
      <c r="CIX4594" s="151"/>
      <c r="CIY4594" s="151"/>
      <c r="CIZ4594" s="151"/>
      <c r="CJA4594" s="151"/>
      <c r="CJB4594" s="151"/>
      <c r="CJC4594" s="151"/>
      <c r="CJD4594" s="151"/>
      <c r="CJE4594" s="151"/>
      <c r="CJF4594" s="151"/>
      <c r="CJG4594" s="151"/>
      <c r="CJH4594" s="151"/>
      <c r="CJI4594" s="151"/>
      <c r="CJJ4594" s="151"/>
      <c r="CJK4594" s="151"/>
      <c r="CJL4594" s="151"/>
      <c r="CJM4594" s="151"/>
      <c r="CJN4594" s="151"/>
      <c r="CJO4594" s="151"/>
      <c r="CJP4594" s="151"/>
      <c r="CJQ4594" s="151"/>
      <c r="CJR4594" s="151"/>
      <c r="CJS4594" s="151"/>
      <c r="CJT4594" s="151"/>
      <c r="CJU4594" s="151"/>
      <c r="CJV4594" s="151"/>
      <c r="CJW4594" s="151"/>
      <c r="CJX4594" s="151"/>
      <c r="CJY4594" s="151"/>
      <c r="CJZ4594" s="151"/>
      <c r="CKA4594" s="151"/>
      <c r="CKB4594" s="151"/>
      <c r="CKC4594" s="151"/>
      <c r="CKD4594" s="151"/>
      <c r="CKE4594" s="151"/>
      <c r="CKF4594" s="151"/>
      <c r="CKG4594" s="151"/>
      <c r="CKH4594" s="151"/>
      <c r="CKI4594" s="151"/>
      <c r="CKJ4594" s="151"/>
      <c r="CKK4594" s="151"/>
      <c r="CKL4594" s="151"/>
      <c r="CKM4594" s="151"/>
      <c r="CKN4594" s="151"/>
      <c r="CKO4594" s="151"/>
      <c r="CKP4594" s="151"/>
      <c r="CKQ4594" s="151"/>
      <c r="CKR4594" s="151"/>
      <c r="CKS4594" s="151"/>
      <c r="CKT4594" s="151"/>
      <c r="CKU4594" s="151"/>
      <c r="CKV4594" s="151"/>
      <c r="CKW4594" s="151"/>
      <c r="CKX4594" s="151"/>
      <c r="CKY4594" s="151"/>
      <c r="CKZ4594" s="151"/>
      <c r="CLA4594" s="151"/>
      <c r="CLB4594" s="151"/>
      <c r="CLC4594" s="151"/>
      <c r="CLD4594" s="151"/>
      <c r="CLE4594" s="151"/>
      <c r="CLF4594" s="151"/>
      <c r="CLG4594" s="151"/>
      <c r="CLH4594" s="151"/>
      <c r="CLI4594" s="151"/>
      <c r="CLJ4594" s="151"/>
      <c r="CLK4594" s="151"/>
      <c r="CLL4594" s="151"/>
      <c r="CLM4594" s="151"/>
      <c r="CLN4594" s="151"/>
      <c r="CLO4594" s="151"/>
      <c r="CLP4594" s="151"/>
      <c r="CLQ4594" s="151"/>
      <c r="CLR4594" s="151"/>
      <c r="CLS4594" s="151"/>
      <c r="CLT4594" s="151"/>
      <c r="CLU4594" s="151"/>
      <c r="CLV4594" s="151"/>
      <c r="CLW4594" s="151"/>
      <c r="CLX4594" s="151"/>
      <c r="CLY4594" s="151"/>
      <c r="CLZ4594" s="151"/>
      <c r="CMA4594" s="151"/>
      <c r="CMB4594" s="151"/>
      <c r="CMC4594" s="151"/>
      <c r="CMD4594" s="151"/>
      <c r="CME4594" s="151"/>
      <c r="CMF4594" s="151"/>
      <c r="CMG4594" s="151"/>
      <c r="CMH4594" s="151"/>
      <c r="CMI4594" s="151"/>
      <c r="CMJ4594" s="151"/>
      <c r="CMK4594" s="151"/>
      <c r="CML4594" s="151"/>
      <c r="CMM4594" s="151"/>
      <c r="CMN4594" s="151"/>
      <c r="CMO4594" s="151"/>
      <c r="CMP4594" s="151"/>
      <c r="CMQ4594" s="151"/>
      <c r="CMR4594" s="151"/>
      <c r="CMS4594" s="151"/>
      <c r="CMT4594" s="151"/>
      <c r="CMU4594" s="151"/>
      <c r="CMV4594" s="151"/>
      <c r="CMW4594" s="151"/>
      <c r="CMX4594" s="151"/>
      <c r="CMY4594" s="151"/>
      <c r="CMZ4594" s="151"/>
      <c r="CNA4594" s="151"/>
      <c r="CNB4594" s="151"/>
      <c r="CNC4594" s="151"/>
      <c r="CND4594" s="151"/>
      <c r="CNE4594" s="151"/>
      <c r="CNF4594" s="151"/>
      <c r="CNG4594" s="151"/>
      <c r="CNH4594" s="151"/>
      <c r="CNI4594" s="151"/>
      <c r="CNJ4594" s="151"/>
      <c r="CNK4594" s="151"/>
      <c r="CNL4594" s="151"/>
      <c r="CNM4594" s="151"/>
      <c r="CNN4594" s="151"/>
      <c r="CNO4594" s="151"/>
      <c r="CNP4594" s="151"/>
      <c r="CNQ4594" s="151"/>
      <c r="CNR4594" s="151"/>
      <c r="CNS4594" s="151"/>
      <c r="CNT4594" s="151"/>
      <c r="CNU4594" s="151"/>
      <c r="CNV4594" s="151"/>
      <c r="CNW4594" s="151"/>
      <c r="CNX4594" s="151"/>
      <c r="CNY4594" s="151"/>
      <c r="CNZ4594" s="151"/>
      <c r="COA4594" s="151"/>
      <c r="COB4594" s="151"/>
      <c r="COC4594" s="151"/>
      <c r="COD4594" s="151"/>
      <c r="COE4594" s="151"/>
      <c r="COF4594" s="151"/>
      <c r="COG4594" s="151"/>
      <c r="COH4594" s="151"/>
      <c r="COI4594" s="151"/>
      <c r="COJ4594" s="151"/>
      <c r="COK4594" s="151"/>
      <c r="COL4594" s="151"/>
      <c r="COM4594" s="151"/>
      <c r="CON4594" s="151"/>
      <c r="COO4594" s="151"/>
      <c r="COP4594" s="151"/>
      <c r="COQ4594" s="151"/>
      <c r="COR4594" s="151"/>
      <c r="COS4594" s="151"/>
      <c r="COT4594" s="151"/>
      <c r="COU4594" s="151"/>
      <c r="COV4594" s="151"/>
      <c r="COW4594" s="151"/>
      <c r="COX4594" s="151"/>
      <c r="COY4594" s="151"/>
      <c r="COZ4594" s="151"/>
      <c r="CPA4594" s="151"/>
      <c r="CPB4594" s="151"/>
      <c r="CPC4594" s="151"/>
      <c r="CPD4594" s="151"/>
      <c r="CPE4594" s="151"/>
      <c r="CPF4594" s="151"/>
      <c r="CPG4594" s="151"/>
      <c r="CPH4594" s="151"/>
      <c r="CPI4594" s="151"/>
      <c r="CPJ4594" s="151"/>
      <c r="CPK4594" s="151"/>
      <c r="CPL4594" s="151"/>
      <c r="CPM4594" s="151"/>
      <c r="CPN4594" s="151"/>
      <c r="CPO4594" s="151"/>
      <c r="CPP4594" s="151"/>
      <c r="CPQ4594" s="151"/>
      <c r="CPR4594" s="151"/>
      <c r="CPS4594" s="151"/>
      <c r="CPT4594" s="151"/>
      <c r="CPU4594" s="151"/>
      <c r="CPV4594" s="151"/>
      <c r="CPW4594" s="151"/>
      <c r="CPX4594" s="151"/>
      <c r="CPY4594" s="151"/>
      <c r="CPZ4594" s="151"/>
      <c r="CQA4594" s="151"/>
      <c r="CQB4594" s="151"/>
      <c r="CQC4594" s="151"/>
      <c r="CQD4594" s="151"/>
      <c r="CQE4594" s="151"/>
      <c r="CQF4594" s="151"/>
      <c r="CQG4594" s="151"/>
      <c r="CQH4594" s="151"/>
      <c r="CQI4594" s="151"/>
      <c r="CQJ4594" s="151"/>
      <c r="CQK4594" s="151"/>
      <c r="CQL4594" s="151"/>
      <c r="CQM4594" s="151"/>
      <c r="CQN4594" s="151"/>
      <c r="CQO4594" s="151"/>
      <c r="CQP4594" s="151"/>
      <c r="CQQ4594" s="151"/>
      <c r="CQR4594" s="151"/>
      <c r="CQS4594" s="151"/>
      <c r="CQT4594" s="151"/>
      <c r="CQU4594" s="151"/>
      <c r="CQV4594" s="151"/>
      <c r="CQW4594" s="151"/>
      <c r="CQX4594" s="151"/>
      <c r="CQY4594" s="151"/>
      <c r="CQZ4594" s="151"/>
      <c r="CRA4594" s="151"/>
      <c r="CRB4594" s="151"/>
      <c r="CRC4594" s="151"/>
      <c r="CRD4594" s="151"/>
      <c r="CRE4594" s="151"/>
      <c r="CRF4594" s="151"/>
      <c r="CRG4594" s="151"/>
      <c r="CRH4594" s="151"/>
      <c r="CRI4594" s="151"/>
      <c r="CRJ4594" s="151"/>
      <c r="CRK4594" s="151"/>
      <c r="CRL4594" s="151"/>
      <c r="CRM4594" s="151"/>
      <c r="CRN4594" s="151"/>
      <c r="CRO4594" s="151"/>
      <c r="CRP4594" s="151"/>
      <c r="CRQ4594" s="151"/>
      <c r="CRR4594" s="151"/>
      <c r="CRS4594" s="151"/>
      <c r="CRT4594" s="151"/>
      <c r="CRU4594" s="151"/>
      <c r="CRV4594" s="151"/>
      <c r="CRW4594" s="151"/>
      <c r="CRX4594" s="151"/>
      <c r="CRY4594" s="151"/>
      <c r="CRZ4594" s="151"/>
      <c r="CSA4594" s="151"/>
      <c r="CSB4594" s="151"/>
      <c r="CSC4594" s="151"/>
      <c r="CSD4594" s="151"/>
      <c r="CSE4594" s="151"/>
      <c r="CSF4594" s="151"/>
      <c r="CSG4594" s="151"/>
      <c r="CSH4594" s="151"/>
      <c r="CSI4594" s="151"/>
      <c r="CSJ4594" s="151"/>
      <c r="CSK4594" s="151"/>
      <c r="CSL4594" s="151"/>
      <c r="CSM4594" s="151"/>
      <c r="CSN4594" s="151"/>
      <c r="CSO4594" s="151"/>
      <c r="CSP4594" s="151"/>
      <c r="CSQ4594" s="151"/>
      <c r="CSR4594" s="151"/>
      <c r="CSS4594" s="151"/>
      <c r="CST4594" s="151"/>
      <c r="CSU4594" s="151"/>
      <c r="CSV4594" s="151"/>
      <c r="CSW4594" s="151"/>
      <c r="CSX4594" s="151"/>
      <c r="CSY4594" s="151"/>
      <c r="CSZ4594" s="151"/>
      <c r="CTA4594" s="151"/>
      <c r="CTB4594" s="151"/>
      <c r="CTC4594" s="151"/>
      <c r="CTD4594" s="151"/>
      <c r="CTE4594" s="151"/>
      <c r="CTF4594" s="151"/>
      <c r="CTG4594" s="151"/>
      <c r="CTH4594" s="151"/>
      <c r="CTI4594" s="151"/>
      <c r="CTJ4594" s="151"/>
      <c r="CTK4594" s="151"/>
      <c r="CTL4594" s="151"/>
      <c r="CTM4594" s="151"/>
      <c r="CTN4594" s="151"/>
      <c r="CTO4594" s="151"/>
      <c r="CTP4594" s="151"/>
      <c r="CTQ4594" s="151"/>
      <c r="CTR4594" s="151"/>
      <c r="CTS4594" s="151"/>
      <c r="CTT4594" s="151"/>
      <c r="CTU4594" s="151"/>
      <c r="CTV4594" s="151"/>
      <c r="CTW4594" s="151"/>
      <c r="CTX4594" s="151"/>
      <c r="CTY4594" s="151"/>
      <c r="CTZ4594" s="151"/>
      <c r="CUA4594" s="151"/>
      <c r="CUB4594" s="151"/>
      <c r="CUC4594" s="151"/>
      <c r="CUD4594" s="151"/>
      <c r="CUE4594" s="151"/>
      <c r="CUF4594" s="151"/>
      <c r="CUG4594" s="151"/>
      <c r="CUH4594" s="151"/>
      <c r="CUI4594" s="151"/>
      <c r="CUJ4594" s="151"/>
      <c r="CUK4594" s="151"/>
      <c r="CUL4594" s="151"/>
      <c r="CUM4594" s="151"/>
      <c r="CUN4594" s="151"/>
      <c r="CUO4594" s="151"/>
      <c r="CUP4594" s="151"/>
      <c r="CUQ4594" s="151"/>
      <c r="CUR4594" s="151"/>
      <c r="CUS4594" s="151"/>
      <c r="CUT4594" s="151"/>
      <c r="CUU4594" s="151"/>
      <c r="CUV4594" s="151"/>
      <c r="CUW4594" s="151"/>
      <c r="CUX4594" s="151"/>
      <c r="CUY4594" s="151"/>
      <c r="CUZ4594" s="151"/>
      <c r="CVA4594" s="151"/>
      <c r="CVB4594" s="151"/>
      <c r="CVC4594" s="151"/>
      <c r="CVD4594" s="151"/>
      <c r="CVE4594" s="151"/>
      <c r="CVF4594" s="151"/>
      <c r="CVG4594" s="151"/>
      <c r="CVH4594" s="151"/>
      <c r="CVI4594" s="151"/>
      <c r="CVJ4594" s="151"/>
      <c r="CVK4594" s="151"/>
      <c r="CVL4594" s="151"/>
      <c r="CVM4594" s="151"/>
      <c r="CVN4594" s="151"/>
      <c r="CVO4594" s="151"/>
      <c r="CVP4594" s="151"/>
      <c r="CVQ4594" s="151"/>
      <c r="CVR4594" s="151"/>
      <c r="CVS4594" s="151"/>
      <c r="CVT4594" s="151"/>
      <c r="CVU4594" s="151"/>
      <c r="CVV4594" s="151"/>
      <c r="CVW4594" s="151"/>
      <c r="CVX4594" s="151"/>
      <c r="CVY4594" s="151"/>
      <c r="CVZ4594" s="151"/>
      <c r="CWA4594" s="151"/>
      <c r="CWB4594" s="151"/>
      <c r="CWC4594" s="151"/>
      <c r="CWD4594" s="151"/>
      <c r="CWE4594" s="151"/>
      <c r="CWF4594" s="151"/>
      <c r="CWG4594" s="151"/>
      <c r="CWH4594" s="151"/>
      <c r="CWI4594" s="151"/>
      <c r="CWJ4594" s="151"/>
      <c r="CWK4594" s="151"/>
      <c r="CWL4594" s="151"/>
      <c r="CWM4594" s="151"/>
      <c r="CWN4594" s="151"/>
      <c r="CWO4594" s="151"/>
      <c r="CWP4594" s="151"/>
      <c r="CWQ4594" s="151"/>
      <c r="CWR4594" s="151"/>
      <c r="CWS4594" s="151"/>
      <c r="CWT4594" s="151"/>
      <c r="CWU4594" s="151"/>
      <c r="CWV4594" s="151"/>
      <c r="CWW4594" s="151"/>
      <c r="CWX4594" s="151"/>
      <c r="CWY4594" s="151"/>
      <c r="CWZ4594" s="151"/>
      <c r="CXA4594" s="151"/>
      <c r="CXB4594" s="151"/>
      <c r="CXC4594" s="151"/>
      <c r="CXD4594" s="151"/>
      <c r="CXE4594" s="151"/>
      <c r="CXF4594" s="151"/>
      <c r="CXG4594" s="151"/>
      <c r="CXH4594" s="151"/>
      <c r="CXI4594" s="151"/>
      <c r="CXJ4594" s="151"/>
      <c r="CXK4594" s="151"/>
      <c r="CXL4594" s="151"/>
      <c r="CXM4594" s="151"/>
      <c r="CXN4594" s="151"/>
      <c r="CXO4594" s="151"/>
      <c r="CXP4594" s="151"/>
      <c r="CXQ4594" s="151"/>
      <c r="CXR4594" s="151"/>
      <c r="CXS4594" s="151"/>
      <c r="CXT4594" s="151"/>
      <c r="CXU4594" s="151"/>
      <c r="CXV4594" s="151"/>
      <c r="CXW4594" s="151"/>
      <c r="CXX4594" s="151"/>
      <c r="CXY4594" s="151"/>
      <c r="CXZ4594" s="151"/>
      <c r="CYA4594" s="151"/>
      <c r="CYB4594" s="151"/>
      <c r="CYC4594" s="151"/>
      <c r="CYD4594" s="151"/>
      <c r="CYE4594" s="151"/>
      <c r="CYF4594" s="151"/>
      <c r="CYG4594" s="151"/>
      <c r="CYH4594" s="151"/>
      <c r="CYI4594" s="151"/>
      <c r="CYJ4594" s="151"/>
      <c r="CYK4594" s="151"/>
      <c r="CYL4594" s="151"/>
      <c r="CYM4594" s="151"/>
      <c r="CYN4594" s="151"/>
      <c r="CYO4594" s="151"/>
      <c r="CYP4594" s="151"/>
      <c r="CYQ4594" s="151"/>
      <c r="CYR4594" s="151"/>
      <c r="CYS4594" s="151"/>
      <c r="CYT4594" s="151"/>
      <c r="CYU4594" s="151"/>
      <c r="CYV4594" s="151"/>
      <c r="CYW4594" s="151"/>
      <c r="CYX4594" s="151"/>
      <c r="CYY4594" s="151"/>
      <c r="CYZ4594" s="151"/>
      <c r="CZA4594" s="151"/>
      <c r="CZB4594" s="151"/>
      <c r="CZC4594" s="151"/>
      <c r="CZD4594" s="151"/>
      <c r="CZE4594" s="151"/>
      <c r="CZF4594" s="151"/>
      <c r="CZG4594" s="151"/>
      <c r="CZH4594" s="151"/>
      <c r="CZI4594" s="151"/>
      <c r="CZJ4594" s="151"/>
      <c r="CZK4594" s="151"/>
      <c r="CZL4594" s="151"/>
      <c r="CZM4594" s="151"/>
      <c r="CZN4594" s="151"/>
      <c r="CZO4594" s="151"/>
      <c r="CZP4594" s="151"/>
      <c r="CZQ4594" s="151"/>
      <c r="CZR4594" s="151"/>
      <c r="CZS4594" s="151"/>
      <c r="CZT4594" s="151"/>
      <c r="CZU4594" s="151"/>
      <c r="CZV4594" s="151"/>
      <c r="CZW4594" s="151"/>
      <c r="CZX4594" s="151"/>
      <c r="CZY4594" s="151"/>
      <c r="CZZ4594" s="151"/>
      <c r="DAA4594" s="151"/>
      <c r="DAB4594" s="151"/>
      <c r="DAC4594" s="151"/>
      <c r="DAD4594" s="151"/>
      <c r="DAE4594" s="151"/>
      <c r="DAF4594" s="151"/>
      <c r="DAG4594" s="151"/>
      <c r="DAH4594" s="151"/>
      <c r="DAI4594" s="151"/>
      <c r="DAJ4594" s="151"/>
      <c r="DAK4594" s="151"/>
      <c r="DAL4594" s="151"/>
      <c r="DAM4594" s="151"/>
      <c r="DAN4594" s="151"/>
      <c r="DAO4594" s="151"/>
      <c r="DAP4594" s="151"/>
      <c r="DAQ4594" s="151"/>
      <c r="DAR4594" s="151"/>
      <c r="DAS4594" s="151"/>
      <c r="DAT4594" s="151"/>
      <c r="DAU4594" s="151"/>
      <c r="DAV4594" s="151"/>
      <c r="DAW4594" s="151"/>
      <c r="DAX4594" s="151"/>
      <c r="DAY4594" s="151"/>
      <c r="DAZ4594" s="151"/>
      <c r="DBA4594" s="151"/>
      <c r="DBB4594" s="151"/>
      <c r="DBC4594" s="151"/>
      <c r="DBD4594" s="151"/>
      <c r="DBE4594" s="151"/>
      <c r="DBF4594" s="151"/>
      <c r="DBG4594" s="151"/>
      <c r="DBH4594" s="151"/>
      <c r="DBI4594" s="151"/>
      <c r="DBJ4594" s="151"/>
      <c r="DBK4594" s="151"/>
      <c r="DBL4594" s="151"/>
      <c r="DBM4594" s="151"/>
      <c r="DBN4594" s="151"/>
      <c r="DBO4594" s="151"/>
      <c r="DBP4594" s="151"/>
      <c r="DBQ4594" s="151"/>
      <c r="DBR4594" s="151"/>
      <c r="DBS4594" s="151"/>
      <c r="DBT4594" s="151"/>
      <c r="DBU4594" s="151"/>
      <c r="DBV4594" s="151"/>
      <c r="DBW4594" s="151"/>
      <c r="DBX4594" s="151"/>
      <c r="DBY4594" s="151"/>
      <c r="DBZ4594" s="151"/>
      <c r="DCA4594" s="151"/>
      <c r="DCB4594" s="151"/>
      <c r="DCC4594" s="151"/>
      <c r="DCD4594" s="151"/>
      <c r="DCE4594" s="151"/>
      <c r="DCF4594" s="151"/>
      <c r="DCG4594" s="151"/>
      <c r="DCH4594" s="151"/>
      <c r="DCI4594" s="151"/>
      <c r="DCJ4594" s="151"/>
      <c r="DCK4594" s="151"/>
      <c r="DCL4594" s="151"/>
      <c r="DCM4594" s="151"/>
      <c r="DCN4594" s="151"/>
      <c r="DCO4594" s="151"/>
      <c r="DCP4594" s="151"/>
      <c r="DCQ4594" s="151"/>
      <c r="DCR4594" s="151"/>
      <c r="DCS4594" s="151"/>
      <c r="DCT4594" s="151"/>
      <c r="DCU4594" s="151"/>
      <c r="DCV4594" s="151"/>
      <c r="DCW4594" s="151"/>
      <c r="DCX4594" s="151"/>
      <c r="DCY4594" s="151"/>
      <c r="DCZ4594" s="151"/>
      <c r="DDA4594" s="151"/>
      <c r="DDB4594" s="151"/>
      <c r="DDC4594" s="151"/>
      <c r="DDD4594" s="151"/>
      <c r="DDE4594" s="151"/>
      <c r="DDF4594" s="151"/>
      <c r="DDG4594" s="151"/>
      <c r="DDH4594" s="151"/>
      <c r="DDI4594" s="151"/>
      <c r="DDJ4594" s="151"/>
      <c r="DDK4594" s="151"/>
      <c r="DDL4594" s="151"/>
      <c r="DDM4594" s="151"/>
      <c r="DDN4594" s="151"/>
      <c r="DDO4594" s="151"/>
      <c r="DDP4594" s="151"/>
      <c r="DDQ4594" s="151"/>
      <c r="DDR4594" s="151"/>
      <c r="DDS4594" s="151"/>
      <c r="DDT4594" s="151"/>
      <c r="DDU4594" s="151"/>
      <c r="DDV4594" s="151"/>
      <c r="DDW4594" s="151"/>
      <c r="DDX4594" s="151"/>
      <c r="DDY4594" s="151"/>
      <c r="DDZ4594" s="151"/>
      <c r="DEA4594" s="151"/>
      <c r="DEB4594" s="151"/>
      <c r="DEC4594" s="151"/>
      <c r="DED4594" s="151"/>
      <c r="DEE4594" s="151"/>
      <c r="DEF4594" s="151"/>
      <c r="DEG4594" s="151"/>
      <c r="DEH4594" s="151"/>
      <c r="DEI4594" s="151"/>
      <c r="DEJ4594" s="151"/>
      <c r="DEK4594" s="151"/>
      <c r="DEL4594" s="151"/>
      <c r="DEM4594" s="151"/>
      <c r="DEN4594" s="151"/>
      <c r="DEO4594" s="151"/>
      <c r="DEP4594" s="151"/>
      <c r="DEQ4594" s="151"/>
      <c r="DER4594" s="151"/>
      <c r="DES4594" s="151"/>
      <c r="DET4594" s="151"/>
      <c r="DEU4594" s="151"/>
      <c r="DEV4594" s="151"/>
      <c r="DEW4594" s="151"/>
      <c r="DEX4594" s="151"/>
      <c r="DEY4594" s="151"/>
      <c r="DEZ4594" s="151"/>
      <c r="DFA4594" s="151"/>
      <c r="DFB4594" s="151"/>
      <c r="DFC4594" s="151"/>
      <c r="DFD4594" s="151"/>
      <c r="DFE4594" s="151"/>
      <c r="DFF4594" s="151"/>
      <c r="DFG4594" s="151"/>
      <c r="DFH4594" s="151"/>
      <c r="DFI4594" s="151"/>
      <c r="DFJ4594" s="151"/>
      <c r="DFK4594" s="151"/>
      <c r="DFL4594" s="151"/>
      <c r="DFM4594" s="151"/>
      <c r="DFN4594" s="151"/>
      <c r="DFO4594" s="151"/>
      <c r="DFP4594" s="151"/>
      <c r="DFQ4594" s="151"/>
      <c r="DFR4594" s="151"/>
      <c r="DFS4594" s="151"/>
      <c r="DFT4594" s="151"/>
      <c r="DFU4594" s="151"/>
      <c r="DFV4594" s="151"/>
      <c r="DFW4594" s="151"/>
      <c r="DFX4594" s="151"/>
      <c r="DFY4594" s="151"/>
      <c r="DFZ4594" s="151"/>
      <c r="DGA4594" s="151"/>
      <c r="DGB4594" s="151"/>
      <c r="DGC4594" s="151"/>
      <c r="DGD4594" s="151"/>
      <c r="DGE4594" s="151"/>
      <c r="DGF4594" s="151"/>
      <c r="DGG4594" s="151"/>
      <c r="DGH4594" s="151"/>
      <c r="DGI4594" s="151"/>
      <c r="DGJ4594" s="151"/>
      <c r="DGK4594" s="151"/>
      <c r="DGL4594" s="151"/>
      <c r="DGM4594" s="151"/>
      <c r="DGN4594" s="151"/>
      <c r="DGO4594" s="151"/>
      <c r="DGP4594" s="151"/>
      <c r="DGQ4594" s="151"/>
      <c r="DGR4594" s="151"/>
      <c r="DGS4594" s="151"/>
      <c r="DGT4594" s="151"/>
      <c r="DGU4594" s="151"/>
      <c r="DGV4594" s="151"/>
      <c r="DGW4594" s="151"/>
      <c r="DGX4594" s="151"/>
      <c r="DGY4594" s="151"/>
      <c r="DGZ4594" s="151"/>
      <c r="DHA4594" s="151"/>
      <c r="DHB4594" s="151"/>
      <c r="DHC4594" s="151"/>
      <c r="DHD4594" s="151"/>
      <c r="DHE4594" s="151"/>
      <c r="DHF4594" s="151"/>
      <c r="DHG4594" s="151"/>
      <c r="DHH4594" s="151"/>
      <c r="DHI4594" s="151"/>
      <c r="DHJ4594" s="151"/>
      <c r="DHK4594" s="151"/>
      <c r="DHL4594" s="151"/>
      <c r="DHM4594" s="151"/>
      <c r="DHN4594" s="151"/>
      <c r="DHO4594" s="151"/>
      <c r="DHP4594" s="151"/>
      <c r="DHQ4594" s="151"/>
      <c r="DHR4594" s="151"/>
      <c r="DHS4594" s="151"/>
      <c r="DHT4594" s="151"/>
      <c r="DHU4594" s="151"/>
      <c r="DHV4594" s="151"/>
      <c r="DHW4594" s="151"/>
      <c r="DHX4594" s="151"/>
      <c r="DHY4594" s="151"/>
      <c r="DHZ4594" s="151"/>
      <c r="DIA4594" s="151"/>
      <c r="DIB4594" s="151"/>
      <c r="DIC4594" s="151"/>
      <c r="DID4594" s="151"/>
      <c r="DIE4594" s="151"/>
      <c r="DIF4594" s="151"/>
      <c r="DIG4594" s="151"/>
      <c r="DIH4594" s="151"/>
      <c r="DII4594" s="151"/>
      <c r="DIJ4594" s="151"/>
      <c r="DIK4594" s="151"/>
      <c r="DIL4594" s="151"/>
      <c r="DIM4594" s="151"/>
      <c r="DIN4594" s="151"/>
      <c r="DIO4594" s="151"/>
      <c r="DIP4594" s="151"/>
      <c r="DIQ4594" s="151"/>
      <c r="DIR4594" s="151"/>
      <c r="DIS4594" s="151"/>
      <c r="DIT4594" s="151"/>
      <c r="DIU4594" s="151"/>
      <c r="DIV4594" s="151"/>
      <c r="DIW4594" s="151"/>
      <c r="DIX4594" s="151"/>
      <c r="DIY4594" s="151"/>
      <c r="DIZ4594" s="151"/>
      <c r="DJA4594" s="151"/>
      <c r="DJB4594" s="151"/>
      <c r="DJC4594" s="151"/>
      <c r="DJD4594" s="151"/>
      <c r="DJE4594" s="151"/>
      <c r="DJF4594" s="151"/>
      <c r="DJG4594" s="151"/>
      <c r="DJH4594" s="151"/>
      <c r="DJI4594" s="151"/>
      <c r="DJJ4594" s="151"/>
      <c r="DJK4594" s="151"/>
      <c r="DJL4594" s="151"/>
      <c r="DJM4594" s="151"/>
      <c r="DJN4594" s="151"/>
      <c r="DJO4594" s="151"/>
      <c r="DJP4594" s="151"/>
      <c r="DJQ4594" s="151"/>
      <c r="DJR4594" s="151"/>
      <c r="DJS4594" s="151"/>
      <c r="DJT4594" s="151"/>
      <c r="DJU4594" s="151"/>
      <c r="DJV4594" s="151"/>
      <c r="DJW4594" s="151"/>
      <c r="DJX4594" s="151"/>
      <c r="DJY4594" s="151"/>
      <c r="DJZ4594" s="151"/>
      <c r="DKA4594" s="151"/>
      <c r="DKB4594" s="151"/>
      <c r="DKC4594" s="151"/>
      <c r="DKD4594" s="151"/>
      <c r="DKE4594" s="151"/>
      <c r="DKF4594" s="151"/>
      <c r="DKG4594" s="151"/>
      <c r="DKH4594" s="151"/>
      <c r="DKI4594" s="151"/>
      <c r="DKJ4594" s="151"/>
      <c r="DKK4594" s="151"/>
      <c r="DKL4594" s="151"/>
      <c r="DKM4594" s="151"/>
      <c r="DKN4594" s="151"/>
      <c r="DKO4594" s="151"/>
      <c r="DKP4594" s="151"/>
      <c r="DKQ4594" s="151"/>
      <c r="DKR4594" s="151"/>
      <c r="DKS4594" s="151"/>
      <c r="DKT4594" s="151"/>
      <c r="DKU4594" s="151"/>
      <c r="DKV4594" s="151"/>
      <c r="DKW4594" s="151"/>
      <c r="DKX4594" s="151"/>
      <c r="DKY4594" s="151"/>
      <c r="DKZ4594" s="151"/>
      <c r="DLA4594" s="151"/>
      <c r="DLB4594" s="151"/>
      <c r="DLC4594" s="151"/>
      <c r="DLD4594" s="151"/>
      <c r="DLE4594" s="151"/>
      <c r="DLF4594" s="151"/>
      <c r="DLG4594" s="151"/>
      <c r="DLH4594" s="151"/>
      <c r="DLI4594" s="151"/>
      <c r="DLJ4594" s="151"/>
      <c r="DLK4594" s="151"/>
      <c r="DLL4594" s="151"/>
      <c r="DLM4594" s="151"/>
      <c r="DLN4594" s="151"/>
      <c r="DLO4594" s="151"/>
      <c r="DLP4594" s="151"/>
      <c r="DLQ4594" s="151"/>
      <c r="DLR4594" s="151"/>
      <c r="DLS4594" s="151"/>
      <c r="DLT4594" s="151"/>
      <c r="DLU4594" s="151"/>
      <c r="DLV4594" s="151"/>
      <c r="DLW4594" s="151"/>
      <c r="DLX4594" s="151"/>
      <c r="DLY4594" s="151"/>
      <c r="DLZ4594" s="151"/>
      <c r="DMA4594" s="151"/>
      <c r="DMB4594" s="151"/>
      <c r="DMC4594" s="151"/>
      <c r="DMD4594" s="151"/>
      <c r="DME4594" s="151"/>
      <c r="DMF4594" s="151"/>
      <c r="DMG4594" s="151"/>
      <c r="DMH4594" s="151"/>
      <c r="DMI4594" s="151"/>
      <c r="DMJ4594" s="151"/>
      <c r="DMK4594" s="151"/>
      <c r="DML4594" s="151"/>
      <c r="DMM4594" s="151"/>
      <c r="DMN4594" s="151"/>
      <c r="DMO4594" s="151"/>
      <c r="DMP4594" s="151"/>
      <c r="DMQ4594" s="151"/>
      <c r="DMR4594" s="151"/>
      <c r="DMS4594" s="151"/>
      <c r="DMT4594" s="151"/>
      <c r="DMU4594" s="151"/>
      <c r="DMV4594" s="151"/>
      <c r="DMW4594" s="151"/>
      <c r="DMX4594" s="151"/>
      <c r="DMY4594" s="151"/>
      <c r="DMZ4594" s="151"/>
      <c r="DNA4594" s="151"/>
      <c r="DNB4594" s="151"/>
      <c r="DNC4594" s="151"/>
      <c r="DND4594" s="151"/>
      <c r="DNE4594" s="151"/>
      <c r="DNF4594" s="151"/>
      <c r="DNG4594" s="151"/>
      <c r="DNH4594" s="151"/>
      <c r="DNI4594" s="151"/>
      <c r="DNJ4594" s="151"/>
      <c r="DNK4594" s="151"/>
      <c r="DNL4594" s="151"/>
      <c r="DNM4594" s="151"/>
      <c r="DNN4594" s="151"/>
      <c r="DNO4594" s="151"/>
      <c r="DNP4594" s="151"/>
      <c r="DNQ4594" s="151"/>
      <c r="DNR4594" s="151"/>
      <c r="DNS4594" s="151"/>
      <c r="DNT4594" s="151"/>
      <c r="DNU4594" s="151"/>
      <c r="DNV4594" s="151"/>
      <c r="DNW4594" s="151"/>
      <c r="DNX4594" s="151"/>
      <c r="DNY4594" s="151"/>
      <c r="DNZ4594" s="151"/>
      <c r="DOA4594" s="151"/>
      <c r="DOB4594" s="151"/>
      <c r="DOC4594" s="151"/>
      <c r="DOD4594" s="151"/>
      <c r="DOE4594" s="151"/>
      <c r="DOF4594" s="151"/>
      <c r="DOG4594" s="151"/>
      <c r="DOH4594" s="151"/>
      <c r="DOI4594" s="151"/>
      <c r="DOJ4594" s="151"/>
      <c r="DOK4594" s="151"/>
      <c r="DOL4594" s="151"/>
      <c r="DOM4594" s="151"/>
      <c r="DON4594" s="151"/>
      <c r="DOO4594" s="151"/>
      <c r="DOP4594" s="151"/>
      <c r="DOQ4594" s="151"/>
      <c r="DOR4594" s="151"/>
      <c r="DOS4594" s="151"/>
      <c r="DOT4594" s="151"/>
      <c r="DOU4594" s="151"/>
      <c r="DOV4594" s="151"/>
      <c r="DOW4594" s="151"/>
      <c r="DOX4594" s="151"/>
      <c r="DOY4594" s="151"/>
      <c r="DOZ4594" s="151"/>
      <c r="DPA4594" s="151"/>
      <c r="DPB4594" s="151"/>
      <c r="DPC4594" s="151"/>
      <c r="DPD4594" s="151"/>
      <c r="DPE4594" s="151"/>
      <c r="DPF4594" s="151"/>
      <c r="DPG4594" s="151"/>
      <c r="DPH4594" s="151"/>
      <c r="DPI4594" s="151"/>
      <c r="DPJ4594" s="151"/>
      <c r="DPK4594" s="151"/>
      <c r="DPL4594" s="151"/>
      <c r="DPM4594" s="151"/>
      <c r="DPN4594" s="151"/>
      <c r="DPO4594" s="151"/>
      <c r="DPP4594" s="151"/>
      <c r="DPQ4594" s="151"/>
      <c r="DPR4594" s="151"/>
      <c r="DPS4594" s="151"/>
      <c r="DPT4594" s="151"/>
      <c r="DPU4594" s="151"/>
      <c r="DPV4594" s="151"/>
      <c r="DPW4594" s="151"/>
      <c r="DPX4594" s="151"/>
      <c r="DPY4594" s="151"/>
      <c r="DPZ4594" s="151"/>
      <c r="DQA4594" s="151"/>
      <c r="DQB4594" s="151"/>
      <c r="DQC4594" s="151"/>
      <c r="DQD4594" s="151"/>
      <c r="DQE4594" s="151"/>
      <c r="DQF4594" s="151"/>
      <c r="DQG4594" s="151"/>
      <c r="DQH4594" s="151"/>
      <c r="DQI4594" s="151"/>
      <c r="DQJ4594" s="151"/>
      <c r="DQK4594" s="151"/>
      <c r="DQL4594" s="151"/>
      <c r="DQM4594" s="151"/>
      <c r="DQN4594" s="151"/>
      <c r="DQO4594" s="151"/>
      <c r="DQP4594" s="151"/>
      <c r="DQQ4594" s="151"/>
      <c r="DQR4594" s="151"/>
      <c r="DQS4594" s="151"/>
      <c r="DQT4594" s="151"/>
      <c r="DQU4594" s="151"/>
      <c r="DQV4594" s="151"/>
      <c r="DQW4594" s="151"/>
      <c r="DQX4594" s="151"/>
      <c r="DQY4594" s="151"/>
      <c r="DQZ4594" s="151"/>
      <c r="DRA4594" s="151"/>
      <c r="DRB4594" s="151"/>
      <c r="DRC4594" s="151"/>
      <c r="DRD4594" s="151"/>
      <c r="DRE4594" s="151"/>
      <c r="DRF4594" s="151"/>
      <c r="DRG4594" s="151"/>
      <c r="DRH4594" s="151"/>
      <c r="DRI4594" s="151"/>
      <c r="DRJ4594" s="151"/>
      <c r="DRK4594" s="151"/>
      <c r="DRL4594" s="151"/>
      <c r="DRM4594" s="151"/>
      <c r="DRN4594" s="151"/>
      <c r="DRO4594" s="151"/>
      <c r="DRP4594" s="151"/>
      <c r="DRQ4594" s="151"/>
      <c r="DRR4594" s="151"/>
      <c r="DRS4594" s="151"/>
      <c r="DRT4594" s="151"/>
      <c r="DRU4594" s="151"/>
      <c r="DRV4594" s="151"/>
      <c r="DRW4594" s="151"/>
      <c r="DRX4594" s="151"/>
      <c r="DRY4594" s="151"/>
      <c r="DRZ4594" s="151"/>
      <c r="DSA4594" s="151"/>
      <c r="DSB4594" s="151"/>
      <c r="DSC4594" s="151"/>
      <c r="DSD4594" s="151"/>
      <c r="DSE4594" s="151"/>
      <c r="DSF4594" s="151"/>
      <c r="DSG4594" s="151"/>
      <c r="DSH4594" s="151"/>
      <c r="DSI4594" s="151"/>
      <c r="DSJ4594" s="151"/>
      <c r="DSK4594" s="151"/>
      <c r="DSL4594" s="151"/>
      <c r="DSM4594" s="151"/>
      <c r="DSN4594" s="151"/>
      <c r="DSO4594" s="151"/>
      <c r="DSP4594" s="151"/>
      <c r="DSQ4594" s="151"/>
      <c r="DSR4594" s="151"/>
      <c r="DSS4594" s="151"/>
      <c r="DST4594" s="151"/>
      <c r="DSU4594" s="151"/>
      <c r="DSV4594" s="151"/>
      <c r="DSW4594" s="151"/>
      <c r="DSX4594" s="151"/>
      <c r="DSY4594" s="151"/>
      <c r="DSZ4594" s="151"/>
      <c r="DTA4594" s="151"/>
      <c r="DTB4594" s="151"/>
      <c r="DTC4594" s="151"/>
      <c r="DTD4594" s="151"/>
      <c r="DTE4594" s="151"/>
      <c r="DTF4594" s="151"/>
      <c r="DTG4594" s="151"/>
      <c r="DTH4594" s="151"/>
      <c r="DTI4594" s="151"/>
      <c r="DTJ4594" s="151"/>
      <c r="DTK4594" s="151"/>
      <c r="DTL4594" s="151"/>
      <c r="DTM4594" s="151"/>
      <c r="DTN4594" s="151"/>
      <c r="DTO4594" s="151"/>
      <c r="DTP4594" s="151"/>
      <c r="DTQ4594" s="151"/>
      <c r="DTR4594" s="151"/>
      <c r="DTS4594" s="151"/>
      <c r="DTT4594" s="151"/>
      <c r="DTU4594" s="151"/>
      <c r="DTV4594" s="151"/>
      <c r="DTW4594" s="151"/>
      <c r="DTX4594" s="151"/>
      <c r="DTY4594" s="151"/>
      <c r="DTZ4594" s="151"/>
      <c r="DUA4594" s="151"/>
      <c r="DUB4594" s="151"/>
      <c r="DUC4594" s="151"/>
      <c r="DUD4594" s="151"/>
      <c r="DUE4594" s="151"/>
      <c r="DUF4594" s="151"/>
      <c r="DUG4594" s="151"/>
      <c r="DUH4594" s="151"/>
      <c r="DUI4594" s="151"/>
      <c r="DUJ4594" s="151"/>
      <c r="DUK4594" s="151"/>
      <c r="DUL4594" s="151"/>
      <c r="DUM4594" s="151"/>
      <c r="DUN4594" s="151"/>
      <c r="DUO4594" s="151"/>
      <c r="DUP4594" s="151"/>
      <c r="DUQ4594" s="151"/>
      <c r="DUR4594" s="151"/>
      <c r="DUS4594" s="151"/>
      <c r="DUT4594" s="151"/>
      <c r="DUU4594" s="151"/>
      <c r="DUV4594" s="151"/>
      <c r="DUW4594" s="151"/>
      <c r="DUX4594" s="151"/>
      <c r="DUY4594" s="151"/>
      <c r="DUZ4594" s="151"/>
      <c r="DVA4594" s="151"/>
      <c r="DVB4594" s="151"/>
      <c r="DVC4594" s="151"/>
      <c r="DVD4594" s="151"/>
      <c r="DVE4594" s="151"/>
      <c r="DVF4594" s="151"/>
      <c r="DVG4594" s="151"/>
      <c r="DVH4594" s="151"/>
      <c r="DVI4594" s="151"/>
      <c r="DVJ4594" s="151"/>
      <c r="DVK4594" s="151"/>
      <c r="DVL4594" s="151"/>
      <c r="DVM4594" s="151"/>
      <c r="DVN4594" s="151"/>
      <c r="DVO4594" s="151"/>
      <c r="DVP4594" s="151"/>
      <c r="DVQ4594" s="151"/>
      <c r="DVR4594" s="151"/>
      <c r="DVS4594" s="151"/>
      <c r="DVT4594" s="151"/>
      <c r="DVU4594" s="151"/>
      <c r="DVV4594" s="151"/>
      <c r="DVW4594" s="151"/>
      <c r="DVX4594" s="151"/>
      <c r="DVY4594" s="151"/>
      <c r="DVZ4594" s="151"/>
      <c r="DWA4594" s="151"/>
      <c r="DWB4594" s="151"/>
      <c r="DWC4594" s="151"/>
      <c r="DWD4594" s="151"/>
      <c r="DWE4594" s="151"/>
      <c r="DWF4594" s="151"/>
      <c r="DWG4594" s="151"/>
      <c r="DWH4594" s="151"/>
      <c r="DWI4594" s="151"/>
      <c r="DWJ4594" s="151"/>
      <c r="DWK4594" s="151"/>
      <c r="DWL4594" s="151"/>
      <c r="DWM4594" s="151"/>
      <c r="DWN4594" s="151"/>
      <c r="DWO4594" s="151"/>
      <c r="DWP4594" s="151"/>
      <c r="DWQ4594" s="151"/>
      <c r="DWR4594" s="151"/>
      <c r="DWS4594" s="151"/>
      <c r="DWT4594" s="151"/>
      <c r="DWU4594" s="151"/>
      <c r="DWV4594" s="151"/>
      <c r="DWW4594" s="151"/>
      <c r="DWX4594" s="151"/>
      <c r="DWY4594" s="151"/>
      <c r="DWZ4594" s="151"/>
      <c r="DXA4594" s="151"/>
      <c r="DXB4594" s="151"/>
      <c r="DXC4594" s="151"/>
      <c r="DXD4594" s="151"/>
      <c r="DXE4594" s="151"/>
      <c r="DXF4594" s="151"/>
      <c r="DXG4594" s="151"/>
      <c r="DXH4594" s="151"/>
      <c r="DXI4594" s="151"/>
      <c r="DXJ4594" s="151"/>
      <c r="DXK4594" s="151"/>
      <c r="DXL4594" s="151"/>
      <c r="DXM4594" s="151"/>
      <c r="DXN4594" s="151"/>
      <c r="DXO4594" s="151"/>
      <c r="DXP4594" s="151"/>
      <c r="DXQ4594" s="151"/>
      <c r="DXR4594" s="151"/>
      <c r="DXS4594" s="151"/>
      <c r="DXT4594" s="151"/>
      <c r="DXU4594" s="151"/>
      <c r="DXV4594" s="151"/>
      <c r="DXW4594" s="151"/>
      <c r="DXX4594" s="151"/>
      <c r="DXY4594" s="151"/>
      <c r="DXZ4594" s="151"/>
      <c r="DYA4594" s="151"/>
      <c r="DYB4594" s="151"/>
      <c r="DYC4594" s="151"/>
      <c r="DYD4594" s="151"/>
      <c r="DYE4594" s="151"/>
      <c r="DYF4594" s="151"/>
      <c r="DYG4594" s="151"/>
      <c r="DYH4594" s="151"/>
      <c r="DYI4594" s="151"/>
      <c r="DYJ4594" s="151"/>
      <c r="DYK4594" s="151"/>
      <c r="DYL4594" s="151"/>
      <c r="DYM4594" s="151"/>
      <c r="DYN4594" s="151"/>
      <c r="DYO4594" s="151"/>
      <c r="DYP4594" s="151"/>
      <c r="DYQ4594" s="151"/>
      <c r="DYR4594" s="151"/>
      <c r="DYS4594" s="151"/>
      <c r="DYT4594" s="151"/>
      <c r="DYU4594" s="151"/>
      <c r="DYV4594" s="151"/>
      <c r="DYW4594" s="151"/>
      <c r="DYX4594" s="151"/>
      <c r="DYY4594" s="151"/>
      <c r="DYZ4594" s="151"/>
      <c r="DZA4594" s="151"/>
      <c r="DZB4594" s="151"/>
      <c r="DZC4594" s="151"/>
      <c r="DZD4594" s="151"/>
      <c r="DZE4594" s="151"/>
      <c r="DZF4594" s="151"/>
      <c r="DZG4594" s="151"/>
      <c r="DZH4594" s="151"/>
      <c r="DZI4594" s="151"/>
      <c r="DZJ4594" s="151"/>
      <c r="DZK4594" s="151"/>
      <c r="DZL4594" s="151"/>
      <c r="DZM4594" s="151"/>
      <c r="DZN4594" s="151"/>
      <c r="DZO4594" s="151"/>
      <c r="DZP4594" s="151"/>
      <c r="DZQ4594" s="151"/>
      <c r="DZR4594" s="151"/>
      <c r="DZS4594" s="151"/>
      <c r="DZT4594" s="151"/>
      <c r="DZU4594" s="151"/>
      <c r="DZV4594" s="151"/>
      <c r="DZW4594" s="151"/>
      <c r="DZX4594" s="151"/>
      <c r="DZY4594" s="151"/>
      <c r="DZZ4594" s="151"/>
      <c r="EAA4594" s="151"/>
      <c r="EAB4594" s="151"/>
      <c r="EAC4594" s="151"/>
      <c r="EAD4594" s="151"/>
      <c r="EAE4594" s="151"/>
      <c r="EAF4594" s="151"/>
      <c r="EAG4594" s="151"/>
      <c r="EAH4594" s="151"/>
      <c r="EAI4594" s="151"/>
      <c r="EAJ4594" s="151"/>
      <c r="EAK4594" s="151"/>
      <c r="EAL4594" s="151"/>
      <c r="EAM4594" s="151"/>
      <c r="EAN4594" s="151"/>
      <c r="EAO4594" s="151"/>
      <c r="EAP4594" s="151"/>
      <c r="EAQ4594" s="151"/>
      <c r="EAR4594" s="151"/>
      <c r="EAS4594" s="151"/>
      <c r="EAT4594" s="151"/>
      <c r="EAU4594" s="151"/>
      <c r="EAV4594" s="151"/>
      <c r="EAW4594" s="151"/>
      <c r="EAX4594" s="151"/>
      <c r="EAY4594" s="151"/>
      <c r="EAZ4594" s="151"/>
      <c r="EBA4594" s="151"/>
      <c r="EBB4594" s="151"/>
      <c r="EBC4594" s="151"/>
      <c r="EBD4594" s="151"/>
      <c r="EBE4594" s="151"/>
      <c r="EBF4594" s="151"/>
      <c r="EBG4594" s="151"/>
      <c r="EBH4594" s="151"/>
      <c r="EBI4594" s="151"/>
      <c r="EBJ4594" s="151"/>
      <c r="EBK4594" s="151"/>
      <c r="EBL4594" s="151"/>
      <c r="EBM4594" s="151"/>
      <c r="EBN4594" s="151"/>
      <c r="EBO4594" s="151"/>
      <c r="EBP4594" s="151"/>
      <c r="EBQ4594" s="151"/>
      <c r="EBR4594" s="151"/>
      <c r="EBS4594" s="151"/>
      <c r="EBT4594" s="151"/>
      <c r="EBU4594" s="151"/>
      <c r="EBV4594" s="151"/>
      <c r="EBW4594" s="151"/>
      <c r="EBX4594" s="151"/>
      <c r="EBY4594" s="151"/>
      <c r="EBZ4594" s="151"/>
      <c r="ECA4594" s="151"/>
      <c r="ECB4594" s="151"/>
      <c r="ECC4594" s="151"/>
      <c r="ECD4594" s="151"/>
      <c r="ECE4594" s="151"/>
      <c r="ECF4594" s="151"/>
      <c r="ECG4594" s="151"/>
      <c r="ECH4594" s="151"/>
      <c r="ECI4594" s="151"/>
      <c r="ECJ4594" s="151"/>
      <c r="ECK4594" s="151"/>
      <c r="ECL4594" s="151"/>
      <c r="ECM4594" s="151"/>
      <c r="ECN4594" s="151"/>
      <c r="ECO4594" s="151"/>
      <c r="ECP4594" s="151"/>
      <c r="ECQ4594" s="151"/>
      <c r="ECR4594" s="151"/>
      <c r="ECS4594" s="151"/>
      <c r="ECT4594" s="151"/>
      <c r="ECU4594" s="151"/>
      <c r="ECV4594" s="151"/>
      <c r="ECW4594" s="151"/>
      <c r="ECX4594" s="151"/>
      <c r="ECY4594" s="151"/>
      <c r="ECZ4594" s="151"/>
      <c r="EDA4594" s="151"/>
      <c r="EDB4594" s="151"/>
      <c r="EDC4594" s="151"/>
      <c r="EDD4594" s="151"/>
      <c r="EDE4594" s="151"/>
      <c r="EDF4594" s="151"/>
      <c r="EDG4594" s="151"/>
      <c r="EDH4594" s="151"/>
      <c r="EDI4594" s="151"/>
      <c r="EDJ4594" s="151"/>
      <c r="EDK4594" s="151"/>
      <c r="EDL4594" s="151"/>
      <c r="EDM4594" s="151"/>
      <c r="EDN4594" s="151"/>
      <c r="EDO4594" s="151"/>
      <c r="EDP4594" s="151"/>
      <c r="EDQ4594" s="151"/>
      <c r="EDR4594" s="151"/>
      <c r="EDS4594" s="151"/>
      <c r="EDT4594" s="151"/>
      <c r="EDU4594" s="151"/>
      <c r="EDV4594" s="151"/>
      <c r="EDW4594" s="151"/>
      <c r="EDX4594" s="151"/>
      <c r="EDY4594" s="151"/>
      <c r="EDZ4594" s="151"/>
      <c r="EEA4594" s="151"/>
      <c r="EEB4594" s="151"/>
      <c r="EEC4594" s="151"/>
      <c r="EED4594" s="151"/>
      <c r="EEE4594" s="151"/>
      <c r="EEF4594" s="151"/>
      <c r="EEG4594" s="151"/>
      <c r="EEH4594" s="151"/>
      <c r="EEI4594" s="151"/>
      <c r="EEJ4594" s="151"/>
      <c r="EEK4594" s="151"/>
      <c r="EEL4594" s="151"/>
      <c r="EEM4594" s="151"/>
      <c r="EEN4594" s="151"/>
      <c r="EEO4594" s="151"/>
      <c r="EEP4594" s="151"/>
      <c r="EEQ4594" s="151"/>
      <c r="EER4594" s="151"/>
      <c r="EES4594" s="151"/>
      <c r="EET4594" s="151"/>
      <c r="EEU4594" s="151"/>
      <c r="EEV4594" s="151"/>
      <c r="EEW4594" s="151"/>
      <c r="EEX4594" s="151"/>
      <c r="EEY4594" s="151"/>
      <c r="EEZ4594" s="151"/>
      <c r="EFA4594" s="151"/>
      <c r="EFB4594" s="151"/>
      <c r="EFC4594" s="151"/>
      <c r="EFD4594" s="151"/>
      <c r="EFE4594" s="151"/>
      <c r="EFF4594" s="151"/>
      <c r="EFG4594" s="151"/>
      <c r="EFH4594" s="151"/>
      <c r="EFI4594" s="151"/>
      <c r="EFJ4594" s="151"/>
      <c r="EFK4594" s="151"/>
      <c r="EFL4594" s="151"/>
      <c r="EFM4594" s="151"/>
      <c r="EFN4594" s="151"/>
      <c r="EFO4594" s="151"/>
      <c r="EFP4594" s="151"/>
      <c r="EFQ4594" s="151"/>
      <c r="EFR4594" s="151"/>
      <c r="EFS4594" s="151"/>
      <c r="EFT4594" s="151"/>
      <c r="EFU4594" s="151"/>
      <c r="EFV4594" s="151"/>
      <c r="EFW4594" s="151"/>
      <c r="EFX4594" s="151"/>
      <c r="EFY4594" s="151"/>
      <c r="EFZ4594" s="151"/>
      <c r="EGA4594" s="151"/>
      <c r="EGB4594" s="151"/>
      <c r="EGC4594" s="151"/>
      <c r="EGD4594" s="151"/>
      <c r="EGE4594" s="151"/>
      <c r="EGF4594" s="151"/>
      <c r="EGG4594" s="151"/>
      <c r="EGH4594" s="151"/>
      <c r="EGI4594" s="151"/>
      <c r="EGJ4594" s="151"/>
      <c r="EGK4594" s="151"/>
      <c r="EGL4594" s="151"/>
      <c r="EGM4594" s="151"/>
      <c r="EGN4594" s="151"/>
      <c r="EGO4594" s="151"/>
      <c r="EGP4594" s="151"/>
      <c r="EGQ4594" s="151"/>
      <c r="EGR4594" s="151"/>
      <c r="EGS4594" s="151"/>
      <c r="EGT4594" s="151"/>
      <c r="EGU4594" s="151"/>
      <c r="EGV4594" s="151"/>
      <c r="EGW4594" s="151"/>
      <c r="EGX4594" s="151"/>
      <c r="EGY4594" s="151"/>
      <c r="EGZ4594" s="151"/>
      <c r="EHA4594" s="151"/>
      <c r="EHB4594" s="151"/>
      <c r="EHC4594" s="151"/>
      <c r="EHD4594" s="151"/>
      <c r="EHE4594" s="151"/>
      <c r="EHF4594" s="151"/>
      <c r="EHG4594" s="151"/>
      <c r="EHH4594" s="151"/>
      <c r="EHI4594" s="151"/>
      <c r="EHJ4594" s="151"/>
      <c r="EHK4594" s="151"/>
      <c r="EHL4594" s="151"/>
      <c r="EHM4594" s="151"/>
      <c r="EHN4594" s="151"/>
      <c r="EHO4594" s="151"/>
      <c r="EHP4594" s="151"/>
      <c r="EHQ4594" s="151"/>
      <c r="EHR4594" s="151"/>
      <c r="EHS4594" s="151"/>
      <c r="EHT4594" s="151"/>
      <c r="EHU4594" s="151"/>
      <c r="EHV4594" s="151"/>
      <c r="EHW4594" s="151"/>
      <c r="EHX4594" s="151"/>
      <c r="EHY4594" s="151"/>
      <c r="EHZ4594" s="151"/>
      <c r="EIA4594" s="151"/>
      <c r="EIB4594" s="151"/>
      <c r="EIC4594" s="151"/>
      <c r="EID4594" s="151"/>
      <c r="EIE4594" s="151"/>
      <c r="EIF4594" s="151"/>
      <c r="EIG4594" s="151"/>
      <c r="EIH4594" s="151"/>
      <c r="EII4594" s="151"/>
      <c r="EIJ4594" s="151"/>
      <c r="EIK4594" s="151"/>
      <c r="EIL4594" s="151"/>
      <c r="EIM4594" s="151"/>
      <c r="EIN4594" s="151"/>
      <c r="EIO4594" s="151"/>
      <c r="EIP4594" s="151"/>
      <c r="EIQ4594" s="151"/>
      <c r="EIR4594" s="151"/>
      <c r="EIS4594" s="151"/>
      <c r="EIT4594" s="151"/>
      <c r="EIU4594" s="151"/>
      <c r="EIV4594" s="151"/>
      <c r="EIW4594" s="151"/>
      <c r="EIX4594" s="151"/>
      <c r="EIY4594" s="151"/>
      <c r="EIZ4594" s="151"/>
      <c r="EJA4594" s="151"/>
      <c r="EJB4594" s="151"/>
      <c r="EJC4594" s="151"/>
      <c r="EJD4594" s="151"/>
      <c r="EJE4594" s="151"/>
      <c r="EJF4594" s="151"/>
      <c r="EJG4594" s="151"/>
      <c r="EJH4594" s="151"/>
      <c r="EJI4594" s="151"/>
      <c r="EJJ4594" s="151"/>
      <c r="EJK4594" s="151"/>
      <c r="EJL4594" s="151"/>
      <c r="EJM4594" s="151"/>
      <c r="EJN4594" s="151"/>
      <c r="EJO4594" s="151"/>
      <c r="EJP4594" s="151"/>
      <c r="EJQ4594" s="151"/>
      <c r="EJR4594" s="151"/>
      <c r="EJS4594" s="151"/>
      <c r="EJT4594" s="151"/>
      <c r="EJU4594" s="151"/>
      <c r="EJV4594" s="151"/>
      <c r="EJW4594" s="151"/>
      <c r="EJX4594" s="151"/>
      <c r="EJY4594" s="151"/>
      <c r="EJZ4594" s="151"/>
      <c r="EKA4594" s="151"/>
      <c r="EKB4594" s="151"/>
      <c r="EKC4594" s="151"/>
      <c r="EKD4594" s="151"/>
      <c r="EKE4594" s="151"/>
      <c r="EKF4594" s="151"/>
      <c r="EKG4594" s="151"/>
      <c r="EKH4594" s="151"/>
      <c r="EKI4594" s="151"/>
      <c r="EKJ4594" s="151"/>
      <c r="EKK4594" s="151"/>
      <c r="EKL4594" s="151"/>
      <c r="EKM4594" s="151"/>
      <c r="EKN4594" s="151"/>
      <c r="EKO4594" s="151"/>
      <c r="EKP4594" s="151"/>
      <c r="EKQ4594" s="151"/>
      <c r="EKR4594" s="151"/>
      <c r="EKS4594" s="151"/>
      <c r="EKT4594" s="151"/>
      <c r="EKU4594" s="151"/>
      <c r="EKV4594" s="151"/>
      <c r="EKW4594" s="151"/>
      <c r="EKX4594" s="151"/>
      <c r="EKY4594" s="151"/>
      <c r="EKZ4594" s="151"/>
      <c r="ELA4594" s="151"/>
      <c r="ELB4594" s="151"/>
      <c r="ELC4594" s="151"/>
      <c r="ELD4594" s="151"/>
      <c r="ELE4594" s="151"/>
      <c r="ELF4594" s="151"/>
      <c r="ELG4594" s="151"/>
      <c r="ELH4594" s="151"/>
      <c r="ELI4594" s="151"/>
      <c r="ELJ4594" s="151"/>
      <c r="ELK4594" s="151"/>
      <c r="ELL4594" s="151"/>
      <c r="ELM4594" s="151"/>
      <c r="ELN4594" s="151"/>
      <c r="ELO4594" s="151"/>
      <c r="ELP4594" s="151"/>
      <c r="ELQ4594" s="151"/>
      <c r="ELR4594" s="151"/>
      <c r="ELS4594" s="151"/>
      <c r="ELT4594" s="151"/>
      <c r="ELU4594" s="151"/>
      <c r="ELV4594" s="151"/>
      <c r="ELW4594" s="151"/>
      <c r="ELX4594" s="151"/>
      <c r="ELY4594" s="151"/>
      <c r="ELZ4594" s="151"/>
      <c r="EMA4594" s="151"/>
      <c r="EMB4594" s="151"/>
      <c r="EMC4594" s="151"/>
      <c r="EMD4594" s="151"/>
      <c r="EME4594" s="151"/>
      <c r="EMF4594" s="151"/>
      <c r="EMG4594" s="151"/>
      <c r="EMH4594" s="151"/>
      <c r="EMI4594" s="151"/>
      <c r="EMJ4594" s="151"/>
      <c r="EMK4594" s="151"/>
      <c r="EML4594" s="151"/>
      <c r="EMM4594" s="151"/>
      <c r="EMN4594" s="151"/>
      <c r="EMO4594" s="151"/>
      <c r="EMP4594" s="151"/>
      <c r="EMQ4594" s="151"/>
      <c r="EMR4594" s="151"/>
      <c r="EMS4594" s="151"/>
      <c r="EMT4594" s="151"/>
      <c r="EMU4594" s="151"/>
      <c r="EMV4594" s="151"/>
      <c r="EMW4594" s="151"/>
      <c r="EMX4594" s="151"/>
      <c r="EMY4594" s="151"/>
      <c r="EMZ4594" s="151"/>
      <c r="ENA4594" s="151"/>
      <c r="ENB4594" s="151"/>
      <c r="ENC4594" s="151"/>
      <c r="END4594" s="151"/>
      <c r="ENE4594" s="151"/>
      <c r="ENF4594" s="151"/>
      <c r="ENG4594" s="151"/>
      <c r="ENH4594" s="151"/>
      <c r="ENI4594" s="151"/>
      <c r="ENJ4594" s="151"/>
      <c r="ENK4594" s="151"/>
      <c r="ENL4594" s="151"/>
      <c r="ENM4594" s="151"/>
      <c r="ENN4594" s="151"/>
      <c r="ENO4594" s="151"/>
      <c r="ENP4594" s="151"/>
      <c r="ENQ4594" s="151"/>
      <c r="ENR4594" s="151"/>
      <c r="ENS4594" s="151"/>
      <c r="ENT4594" s="151"/>
      <c r="ENU4594" s="151"/>
      <c r="ENV4594" s="151"/>
      <c r="ENW4594" s="151"/>
      <c r="ENX4594" s="151"/>
      <c r="ENY4594" s="151"/>
      <c r="ENZ4594" s="151"/>
      <c r="EOA4594" s="151"/>
      <c r="EOB4594" s="151"/>
      <c r="EOC4594" s="151"/>
      <c r="EOD4594" s="151"/>
      <c r="EOE4594" s="151"/>
      <c r="EOF4594" s="151"/>
      <c r="EOG4594" s="151"/>
      <c r="EOH4594" s="151"/>
      <c r="EOI4594" s="151"/>
      <c r="EOJ4594" s="151"/>
      <c r="EOK4594" s="151"/>
      <c r="EOL4594" s="151"/>
      <c r="EOM4594" s="151"/>
      <c r="EON4594" s="151"/>
      <c r="EOO4594" s="151"/>
      <c r="EOP4594" s="151"/>
      <c r="EOQ4594" s="151"/>
      <c r="EOR4594" s="151"/>
      <c r="EOS4594" s="151"/>
      <c r="EOT4594" s="151"/>
      <c r="EOU4594" s="151"/>
      <c r="EOV4594" s="151"/>
      <c r="EOW4594" s="151"/>
      <c r="EOX4594" s="151"/>
      <c r="EOY4594" s="151"/>
      <c r="EOZ4594" s="151"/>
      <c r="EPA4594" s="151"/>
      <c r="EPB4594" s="151"/>
      <c r="EPC4594" s="151"/>
      <c r="EPD4594" s="151"/>
      <c r="EPE4594" s="151"/>
      <c r="EPF4594" s="151"/>
      <c r="EPG4594" s="151"/>
      <c r="EPH4594" s="151"/>
      <c r="EPI4594" s="151"/>
      <c r="EPJ4594" s="151"/>
      <c r="EPK4594" s="151"/>
      <c r="EPL4594" s="151"/>
      <c r="EPM4594" s="151"/>
      <c r="EPN4594" s="151"/>
      <c r="EPO4594" s="151"/>
      <c r="EPP4594" s="151"/>
      <c r="EPQ4594" s="151"/>
      <c r="EPR4594" s="151"/>
      <c r="EPS4594" s="151"/>
      <c r="EPT4594" s="151"/>
      <c r="EPU4594" s="151"/>
      <c r="EPV4594" s="151"/>
      <c r="EPW4594" s="151"/>
      <c r="EPX4594" s="151"/>
      <c r="EPY4594" s="151"/>
      <c r="EPZ4594" s="151"/>
      <c r="EQA4594" s="151"/>
      <c r="EQB4594" s="151"/>
      <c r="EQC4594" s="151"/>
      <c r="EQD4594" s="151"/>
      <c r="EQE4594" s="151"/>
      <c r="EQF4594" s="151"/>
      <c r="EQG4594" s="151"/>
      <c r="EQH4594" s="151"/>
      <c r="EQI4594" s="151"/>
      <c r="EQJ4594" s="151"/>
      <c r="EQK4594" s="151"/>
      <c r="EQL4594" s="151"/>
      <c r="EQM4594" s="151"/>
      <c r="EQN4594" s="151"/>
      <c r="EQO4594" s="151"/>
      <c r="EQP4594" s="151"/>
      <c r="EQQ4594" s="151"/>
      <c r="EQR4594" s="151"/>
      <c r="EQS4594" s="151"/>
      <c r="EQT4594" s="151"/>
      <c r="EQU4594" s="151"/>
      <c r="EQV4594" s="151"/>
      <c r="EQW4594" s="151"/>
      <c r="EQX4594" s="151"/>
      <c r="EQY4594" s="151"/>
      <c r="EQZ4594" s="151"/>
      <c r="ERA4594" s="151"/>
      <c r="ERB4594" s="151"/>
      <c r="ERC4594" s="151"/>
      <c r="ERD4594" s="151"/>
      <c r="ERE4594" s="151"/>
      <c r="ERF4594" s="151"/>
      <c r="ERG4594" s="151"/>
      <c r="ERH4594" s="151"/>
      <c r="ERI4594" s="151"/>
      <c r="ERJ4594" s="151"/>
      <c r="ERK4594" s="151"/>
      <c r="ERL4594" s="151"/>
      <c r="ERM4594" s="151"/>
      <c r="ERN4594" s="151"/>
      <c r="ERO4594" s="151"/>
      <c r="ERP4594" s="151"/>
      <c r="ERQ4594" s="151"/>
      <c r="ERR4594" s="151"/>
      <c r="ERS4594" s="151"/>
      <c r="ERT4594" s="151"/>
      <c r="ERU4594" s="151"/>
      <c r="ERV4594" s="151"/>
      <c r="ERW4594" s="151"/>
      <c r="ERX4594" s="151"/>
      <c r="ERY4594" s="151"/>
      <c r="ERZ4594" s="151"/>
      <c r="ESA4594" s="151"/>
      <c r="ESB4594" s="151"/>
      <c r="ESC4594" s="151"/>
      <c r="ESD4594" s="151"/>
      <c r="ESE4594" s="151"/>
      <c r="ESF4594" s="151"/>
      <c r="ESG4594" s="151"/>
      <c r="ESH4594" s="151"/>
      <c r="ESI4594" s="151"/>
      <c r="ESJ4594" s="151"/>
      <c r="ESK4594" s="151"/>
      <c r="ESL4594" s="151"/>
      <c r="ESM4594" s="151"/>
      <c r="ESN4594" s="151"/>
      <c r="ESO4594" s="151"/>
      <c r="ESP4594" s="151"/>
      <c r="ESQ4594" s="151"/>
      <c r="ESR4594" s="151"/>
      <c r="ESS4594" s="151"/>
      <c r="EST4594" s="151"/>
      <c r="ESU4594" s="151"/>
      <c r="ESV4594" s="151"/>
      <c r="ESW4594" s="151"/>
      <c r="ESX4594" s="151"/>
      <c r="ESY4594" s="151"/>
      <c r="ESZ4594" s="151"/>
      <c r="ETA4594" s="151"/>
      <c r="ETB4594" s="151"/>
      <c r="ETC4594" s="151"/>
      <c r="ETD4594" s="151"/>
      <c r="ETE4594" s="151"/>
      <c r="ETF4594" s="151"/>
      <c r="ETG4594" s="151"/>
      <c r="ETH4594" s="151"/>
      <c r="ETI4594" s="151"/>
      <c r="ETJ4594" s="151"/>
      <c r="ETK4594" s="151"/>
      <c r="ETL4594" s="151"/>
      <c r="ETM4594" s="151"/>
      <c r="ETN4594" s="151"/>
      <c r="ETO4594" s="151"/>
      <c r="ETP4594" s="151"/>
      <c r="ETQ4594" s="151"/>
      <c r="ETR4594" s="151"/>
      <c r="ETS4594" s="151"/>
      <c r="ETT4594" s="151"/>
      <c r="ETU4594" s="151"/>
      <c r="ETV4594" s="151"/>
      <c r="ETW4594" s="151"/>
      <c r="ETX4594" s="151"/>
      <c r="ETY4594" s="151"/>
      <c r="ETZ4594" s="151"/>
      <c r="EUA4594" s="151"/>
      <c r="EUB4594" s="151"/>
      <c r="EUC4594" s="151"/>
      <c r="EUD4594" s="151"/>
      <c r="EUE4594" s="151"/>
      <c r="EUF4594" s="151"/>
      <c r="EUG4594" s="151"/>
      <c r="EUH4594" s="151"/>
      <c r="EUI4594" s="151"/>
      <c r="EUJ4594" s="151"/>
      <c r="EUK4594" s="151"/>
      <c r="EUL4594" s="151"/>
      <c r="EUM4594" s="151"/>
      <c r="EUN4594" s="151"/>
      <c r="EUO4594" s="151"/>
      <c r="EUP4594" s="151"/>
      <c r="EUQ4594" s="151"/>
      <c r="EUR4594" s="151"/>
      <c r="EUS4594" s="151"/>
      <c r="EUT4594" s="151"/>
      <c r="EUU4594" s="151"/>
      <c r="EUV4594" s="151"/>
      <c r="EUW4594" s="151"/>
      <c r="EUX4594" s="151"/>
      <c r="EUY4594" s="151"/>
      <c r="EUZ4594" s="151"/>
      <c r="EVA4594" s="151"/>
      <c r="EVB4594" s="151"/>
      <c r="EVC4594" s="151"/>
      <c r="EVD4594" s="151"/>
      <c r="EVE4594" s="151"/>
      <c r="EVF4594" s="151"/>
      <c r="EVG4594" s="151"/>
      <c r="EVH4594" s="151"/>
      <c r="EVI4594" s="151"/>
      <c r="EVJ4594" s="151"/>
      <c r="EVK4594" s="151"/>
      <c r="EVL4594" s="151"/>
      <c r="EVM4594" s="151"/>
      <c r="EVN4594" s="151"/>
      <c r="EVO4594" s="151"/>
      <c r="EVP4594" s="151"/>
      <c r="EVQ4594" s="151"/>
      <c r="EVR4594" s="151"/>
      <c r="EVS4594" s="151"/>
      <c r="EVT4594" s="151"/>
      <c r="EVU4594" s="151"/>
      <c r="EVV4594" s="151"/>
      <c r="EVW4594" s="151"/>
      <c r="EVX4594" s="151"/>
      <c r="EVY4594" s="151"/>
      <c r="EVZ4594" s="151"/>
      <c r="EWA4594" s="151"/>
      <c r="EWB4594" s="151"/>
      <c r="EWC4594" s="151"/>
      <c r="EWD4594" s="151"/>
      <c r="EWE4594" s="151"/>
      <c r="EWF4594" s="151"/>
      <c r="EWG4594" s="151"/>
      <c r="EWH4594" s="151"/>
      <c r="EWI4594" s="151"/>
      <c r="EWJ4594" s="151"/>
      <c r="EWK4594" s="151"/>
      <c r="EWL4594" s="151"/>
      <c r="EWM4594" s="151"/>
      <c r="EWN4594" s="151"/>
      <c r="EWO4594" s="151"/>
      <c r="EWP4594" s="151"/>
      <c r="EWQ4594" s="151"/>
      <c r="EWR4594" s="151"/>
      <c r="EWS4594" s="151"/>
      <c r="EWT4594" s="151"/>
      <c r="EWU4594" s="151"/>
      <c r="EWV4594" s="151"/>
      <c r="EWW4594" s="151"/>
      <c r="EWX4594" s="151"/>
      <c r="EWY4594" s="151"/>
      <c r="EWZ4594" s="151"/>
      <c r="EXA4594" s="151"/>
      <c r="EXB4594" s="151"/>
      <c r="EXC4594" s="151"/>
      <c r="EXD4594" s="151"/>
      <c r="EXE4594" s="151"/>
      <c r="EXF4594" s="151"/>
      <c r="EXG4594" s="151"/>
      <c r="EXH4594" s="151"/>
      <c r="EXI4594" s="151"/>
      <c r="EXJ4594" s="151"/>
      <c r="EXK4594" s="151"/>
      <c r="EXL4594" s="151"/>
      <c r="EXM4594" s="151"/>
      <c r="EXN4594" s="151"/>
      <c r="EXO4594" s="151"/>
      <c r="EXP4594" s="151"/>
      <c r="EXQ4594" s="151"/>
      <c r="EXR4594" s="151"/>
      <c r="EXS4594" s="151"/>
      <c r="EXT4594" s="151"/>
      <c r="EXU4594" s="151"/>
      <c r="EXV4594" s="151"/>
      <c r="EXW4594" s="151"/>
      <c r="EXX4594" s="151"/>
      <c r="EXY4594" s="151"/>
      <c r="EXZ4594" s="151"/>
      <c r="EYA4594" s="151"/>
      <c r="EYB4594" s="151"/>
      <c r="EYC4594" s="151"/>
      <c r="EYD4594" s="151"/>
      <c r="EYE4594" s="151"/>
      <c r="EYF4594" s="151"/>
      <c r="EYG4594" s="151"/>
      <c r="EYH4594" s="151"/>
      <c r="EYI4594" s="151"/>
      <c r="EYJ4594" s="151"/>
      <c r="EYK4594" s="151"/>
      <c r="EYL4594" s="151"/>
      <c r="EYM4594" s="151"/>
      <c r="EYN4594" s="151"/>
      <c r="EYO4594" s="151"/>
      <c r="EYP4594" s="151"/>
      <c r="EYQ4594" s="151"/>
      <c r="EYR4594" s="151"/>
      <c r="EYS4594" s="151"/>
      <c r="EYT4594" s="151"/>
      <c r="EYU4594" s="151"/>
      <c r="EYV4594" s="151"/>
      <c r="EYW4594" s="151"/>
      <c r="EYX4594" s="151"/>
      <c r="EYY4594" s="151"/>
      <c r="EYZ4594" s="151"/>
      <c r="EZA4594" s="151"/>
      <c r="EZB4594" s="151"/>
      <c r="EZC4594" s="151"/>
      <c r="EZD4594" s="151"/>
      <c r="EZE4594" s="151"/>
      <c r="EZF4594" s="151"/>
      <c r="EZG4594" s="151"/>
      <c r="EZH4594" s="151"/>
      <c r="EZI4594" s="151"/>
      <c r="EZJ4594" s="151"/>
      <c r="EZK4594" s="151"/>
      <c r="EZL4594" s="151"/>
      <c r="EZM4594" s="151"/>
      <c r="EZN4594" s="151"/>
      <c r="EZO4594" s="151"/>
      <c r="EZP4594" s="151"/>
      <c r="EZQ4594" s="151"/>
      <c r="EZR4594" s="151"/>
      <c r="EZS4594" s="151"/>
      <c r="EZT4594" s="151"/>
      <c r="EZU4594" s="151"/>
      <c r="EZV4594" s="151"/>
      <c r="EZW4594" s="151"/>
      <c r="EZX4594" s="151"/>
      <c r="EZY4594" s="151"/>
      <c r="EZZ4594" s="151"/>
      <c r="FAA4594" s="151"/>
      <c r="FAB4594" s="151"/>
      <c r="FAC4594" s="151"/>
      <c r="FAD4594" s="151"/>
      <c r="FAE4594" s="151"/>
      <c r="FAF4594" s="151"/>
      <c r="FAG4594" s="151"/>
      <c r="FAH4594" s="151"/>
      <c r="FAI4594" s="151"/>
      <c r="FAJ4594" s="151"/>
      <c r="FAK4594" s="151"/>
      <c r="FAL4594" s="151"/>
      <c r="FAM4594" s="151"/>
      <c r="FAN4594" s="151"/>
      <c r="FAO4594" s="151"/>
      <c r="FAP4594" s="151"/>
      <c r="FAQ4594" s="151"/>
      <c r="FAR4594" s="151"/>
      <c r="FAS4594" s="151"/>
      <c r="FAT4594" s="151"/>
      <c r="FAU4594" s="151"/>
      <c r="FAV4594" s="151"/>
      <c r="FAW4594" s="151"/>
      <c r="FAX4594" s="151"/>
      <c r="FAY4594" s="151"/>
      <c r="FAZ4594" s="151"/>
      <c r="FBA4594" s="151"/>
      <c r="FBB4594" s="151"/>
      <c r="FBC4594" s="151"/>
      <c r="FBD4594" s="151"/>
      <c r="FBE4594" s="151"/>
      <c r="FBF4594" s="151"/>
      <c r="FBG4594" s="151"/>
      <c r="FBH4594" s="151"/>
      <c r="FBI4594" s="151"/>
      <c r="FBJ4594" s="151"/>
      <c r="FBK4594" s="151"/>
      <c r="FBL4594" s="151"/>
      <c r="FBM4594" s="151"/>
      <c r="FBN4594" s="151"/>
      <c r="FBO4594" s="151"/>
      <c r="FBP4594" s="151"/>
      <c r="FBQ4594" s="151"/>
      <c r="FBR4594" s="151"/>
      <c r="FBS4594" s="151"/>
      <c r="FBT4594" s="151"/>
      <c r="FBU4594" s="151"/>
      <c r="FBV4594" s="151"/>
      <c r="FBW4594" s="151"/>
      <c r="FBX4594" s="151"/>
      <c r="FBY4594" s="151"/>
      <c r="FBZ4594" s="151"/>
      <c r="FCA4594" s="151"/>
      <c r="FCB4594" s="151"/>
      <c r="FCC4594" s="151"/>
      <c r="FCD4594" s="151"/>
      <c r="FCE4594" s="151"/>
      <c r="FCF4594" s="151"/>
      <c r="FCG4594" s="151"/>
      <c r="FCH4594" s="151"/>
      <c r="FCI4594" s="151"/>
      <c r="FCJ4594" s="151"/>
      <c r="FCK4594" s="151"/>
      <c r="FCL4594" s="151"/>
      <c r="FCM4594" s="151"/>
      <c r="FCN4594" s="151"/>
      <c r="FCO4594" s="151"/>
      <c r="FCP4594" s="151"/>
      <c r="FCQ4594" s="151"/>
      <c r="FCR4594" s="151"/>
      <c r="FCS4594" s="151"/>
      <c r="FCT4594" s="151"/>
      <c r="FCU4594" s="151"/>
      <c r="FCV4594" s="151"/>
      <c r="FCW4594" s="151"/>
      <c r="FCX4594" s="151"/>
      <c r="FCY4594" s="151"/>
      <c r="FCZ4594" s="151"/>
      <c r="FDA4594" s="151"/>
      <c r="FDB4594" s="151"/>
      <c r="FDC4594" s="151"/>
      <c r="FDD4594" s="151"/>
      <c r="FDE4594" s="151"/>
      <c r="FDF4594" s="151"/>
      <c r="FDG4594" s="151"/>
      <c r="FDH4594" s="151"/>
      <c r="FDI4594" s="151"/>
      <c r="FDJ4594" s="151"/>
      <c r="FDK4594" s="151"/>
      <c r="FDL4594" s="151"/>
      <c r="FDM4594" s="151"/>
      <c r="FDN4594" s="151"/>
      <c r="FDO4594" s="151"/>
      <c r="FDP4594" s="151"/>
      <c r="FDQ4594" s="151"/>
      <c r="FDR4594" s="151"/>
      <c r="FDS4594" s="151"/>
      <c r="FDT4594" s="151"/>
      <c r="FDU4594" s="151"/>
      <c r="FDV4594" s="151"/>
      <c r="FDW4594" s="151"/>
      <c r="FDX4594" s="151"/>
      <c r="FDY4594" s="151"/>
      <c r="FDZ4594" s="151"/>
      <c r="FEA4594" s="151"/>
      <c r="FEB4594" s="151"/>
      <c r="FEC4594" s="151"/>
      <c r="FED4594" s="151"/>
      <c r="FEE4594" s="151"/>
      <c r="FEF4594" s="151"/>
      <c r="FEG4594" s="151"/>
      <c r="FEH4594" s="151"/>
      <c r="FEI4594" s="151"/>
      <c r="FEJ4594" s="151"/>
      <c r="FEK4594" s="151"/>
      <c r="FEL4594" s="151"/>
      <c r="FEM4594" s="151"/>
      <c r="FEN4594" s="151"/>
      <c r="FEO4594" s="151"/>
      <c r="FEP4594" s="151"/>
      <c r="FEQ4594" s="151"/>
      <c r="FER4594" s="151"/>
      <c r="FES4594" s="151"/>
      <c r="FET4594" s="151"/>
      <c r="FEU4594" s="151"/>
      <c r="FEV4594" s="151"/>
      <c r="FEW4594" s="151"/>
      <c r="FEX4594" s="151"/>
      <c r="FEY4594" s="151"/>
      <c r="FEZ4594" s="151"/>
      <c r="FFA4594" s="151"/>
      <c r="FFB4594" s="151"/>
      <c r="FFC4594" s="151"/>
      <c r="FFD4594" s="151"/>
      <c r="FFE4594" s="151"/>
      <c r="FFF4594" s="151"/>
      <c r="FFG4594" s="151"/>
      <c r="FFH4594" s="151"/>
      <c r="FFI4594" s="151"/>
      <c r="FFJ4594" s="151"/>
      <c r="FFK4594" s="151"/>
      <c r="FFL4594" s="151"/>
      <c r="FFM4594" s="151"/>
      <c r="FFN4594" s="151"/>
      <c r="FFO4594" s="151"/>
      <c r="FFP4594" s="151"/>
      <c r="FFQ4594" s="151"/>
      <c r="FFR4594" s="151"/>
      <c r="FFS4594" s="151"/>
      <c r="FFT4594" s="151"/>
      <c r="FFU4594" s="151"/>
      <c r="FFV4594" s="151"/>
      <c r="FFW4594" s="151"/>
      <c r="FFX4594" s="151"/>
      <c r="FFY4594" s="151"/>
      <c r="FFZ4594" s="151"/>
      <c r="FGA4594" s="151"/>
      <c r="FGB4594" s="151"/>
      <c r="FGC4594" s="151"/>
      <c r="FGD4594" s="151"/>
      <c r="FGE4594" s="151"/>
      <c r="FGF4594" s="151"/>
      <c r="FGG4594" s="151"/>
      <c r="FGH4594" s="151"/>
      <c r="FGI4594" s="151"/>
      <c r="FGJ4594" s="151"/>
      <c r="FGK4594" s="151"/>
      <c r="FGL4594" s="151"/>
      <c r="FGM4594" s="151"/>
      <c r="FGN4594" s="151"/>
      <c r="FGO4594" s="151"/>
      <c r="FGP4594" s="151"/>
      <c r="FGQ4594" s="151"/>
      <c r="FGR4594" s="151"/>
      <c r="FGS4594" s="151"/>
      <c r="FGT4594" s="151"/>
      <c r="FGU4594" s="151"/>
      <c r="FGV4594" s="151"/>
      <c r="FGW4594" s="151"/>
      <c r="FGX4594" s="151"/>
      <c r="FGY4594" s="151"/>
      <c r="FGZ4594" s="151"/>
      <c r="FHA4594" s="151"/>
      <c r="FHB4594" s="151"/>
      <c r="FHC4594" s="151"/>
      <c r="FHD4594" s="151"/>
      <c r="FHE4594" s="151"/>
      <c r="FHF4594" s="151"/>
      <c r="FHG4594" s="151"/>
      <c r="FHH4594" s="151"/>
      <c r="FHI4594" s="151"/>
      <c r="FHJ4594" s="151"/>
      <c r="FHK4594" s="151"/>
      <c r="FHL4594" s="151"/>
      <c r="FHM4594" s="151"/>
      <c r="FHN4594" s="151"/>
      <c r="FHO4594" s="151"/>
      <c r="FHP4594" s="151"/>
      <c r="FHQ4594" s="151"/>
      <c r="FHR4594" s="151"/>
      <c r="FHS4594" s="151"/>
      <c r="FHT4594" s="151"/>
      <c r="FHU4594" s="151"/>
      <c r="FHV4594" s="151"/>
      <c r="FHW4594" s="151"/>
      <c r="FHX4594" s="151"/>
      <c r="FHY4594" s="151"/>
      <c r="FHZ4594" s="151"/>
      <c r="FIA4594" s="151"/>
      <c r="FIB4594" s="151"/>
      <c r="FIC4594" s="151"/>
      <c r="FID4594" s="151"/>
      <c r="FIE4594" s="151"/>
      <c r="FIF4594" s="151"/>
      <c r="FIG4594" s="151"/>
      <c r="FIH4594" s="151"/>
      <c r="FII4594" s="151"/>
      <c r="FIJ4594" s="151"/>
      <c r="FIK4594" s="151"/>
      <c r="FIL4594" s="151"/>
      <c r="FIM4594" s="151"/>
      <c r="FIN4594" s="151"/>
      <c r="FIO4594" s="151"/>
      <c r="FIP4594" s="151"/>
      <c r="FIQ4594" s="151"/>
      <c r="FIR4594" s="151"/>
      <c r="FIS4594" s="151"/>
      <c r="FIT4594" s="151"/>
      <c r="FIU4594" s="151"/>
      <c r="FIV4594" s="151"/>
      <c r="FIW4594" s="151"/>
      <c r="FIX4594" s="151"/>
      <c r="FIY4594" s="151"/>
      <c r="FIZ4594" s="151"/>
      <c r="FJA4594" s="151"/>
      <c r="FJB4594" s="151"/>
      <c r="FJC4594" s="151"/>
      <c r="FJD4594" s="151"/>
      <c r="FJE4594" s="151"/>
      <c r="FJF4594" s="151"/>
      <c r="FJG4594" s="151"/>
      <c r="FJH4594" s="151"/>
      <c r="FJI4594" s="151"/>
      <c r="FJJ4594" s="151"/>
      <c r="FJK4594" s="151"/>
      <c r="FJL4594" s="151"/>
      <c r="FJM4594" s="151"/>
      <c r="FJN4594" s="151"/>
      <c r="FJO4594" s="151"/>
      <c r="FJP4594" s="151"/>
      <c r="FJQ4594" s="151"/>
      <c r="FJR4594" s="151"/>
      <c r="FJS4594" s="151"/>
      <c r="FJT4594" s="151"/>
      <c r="FJU4594" s="151"/>
      <c r="FJV4594" s="151"/>
      <c r="FJW4594" s="151"/>
      <c r="FJX4594" s="151"/>
      <c r="FJY4594" s="151"/>
      <c r="FJZ4594" s="151"/>
      <c r="FKA4594" s="151"/>
      <c r="FKB4594" s="151"/>
      <c r="FKC4594" s="151"/>
      <c r="FKD4594" s="151"/>
      <c r="FKE4594" s="151"/>
      <c r="FKF4594" s="151"/>
      <c r="FKG4594" s="151"/>
      <c r="FKH4594" s="151"/>
      <c r="FKI4594" s="151"/>
      <c r="FKJ4594" s="151"/>
      <c r="FKK4594" s="151"/>
      <c r="FKL4594" s="151"/>
      <c r="FKM4594" s="151"/>
      <c r="FKN4594" s="151"/>
      <c r="FKO4594" s="151"/>
      <c r="FKP4594" s="151"/>
      <c r="FKQ4594" s="151"/>
      <c r="FKR4594" s="151"/>
      <c r="FKS4594" s="151"/>
      <c r="FKT4594" s="151"/>
      <c r="FKU4594" s="151"/>
      <c r="FKV4594" s="151"/>
      <c r="FKW4594" s="151"/>
      <c r="FKX4594" s="151"/>
      <c r="FKY4594" s="151"/>
      <c r="FKZ4594" s="151"/>
      <c r="FLA4594" s="151"/>
      <c r="FLB4594" s="151"/>
      <c r="FLC4594" s="151"/>
      <c r="FLD4594" s="151"/>
      <c r="FLE4594" s="151"/>
      <c r="FLF4594" s="151"/>
      <c r="FLG4594" s="151"/>
      <c r="FLH4594" s="151"/>
      <c r="FLI4594" s="151"/>
      <c r="FLJ4594" s="151"/>
      <c r="FLK4594" s="151"/>
      <c r="FLL4594" s="151"/>
      <c r="FLM4594" s="151"/>
      <c r="FLN4594" s="151"/>
      <c r="FLO4594" s="151"/>
      <c r="FLP4594" s="151"/>
      <c r="FLQ4594" s="151"/>
      <c r="FLR4594" s="151"/>
      <c r="FLS4594" s="151"/>
      <c r="FLT4594" s="151"/>
      <c r="FLU4594" s="151"/>
      <c r="FLV4594" s="151"/>
      <c r="FLW4594" s="151"/>
      <c r="FLX4594" s="151"/>
      <c r="FLY4594" s="151"/>
      <c r="FLZ4594" s="151"/>
      <c r="FMA4594" s="151"/>
      <c r="FMB4594" s="151"/>
      <c r="FMC4594" s="151"/>
      <c r="FMD4594" s="151"/>
      <c r="FME4594" s="151"/>
      <c r="FMF4594" s="151"/>
      <c r="FMG4594" s="151"/>
      <c r="FMH4594" s="151"/>
      <c r="FMI4594" s="151"/>
      <c r="FMJ4594" s="151"/>
      <c r="FMK4594" s="151"/>
      <c r="FML4594" s="151"/>
      <c r="FMM4594" s="151"/>
      <c r="FMN4594" s="151"/>
      <c r="FMO4594" s="151"/>
      <c r="FMP4594" s="151"/>
      <c r="FMQ4594" s="151"/>
      <c r="FMR4594" s="151"/>
      <c r="FMS4594" s="151"/>
      <c r="FMT4594" s="151"/>
      <c r="FMU4594" s="151"/>
      <c r="FMV4594" s="151"/>
      <c r="FMW4594" s="151"/>
      <c r="FMX4594" s="151"/>
      <c r="FMY4594" s="151"/>
      <c r="FMZ4594" s="151"/>
      <c r="FNA4594" s="151"/>
      <c r="FNB4594" s="151"/>
      <c r="FNC4594" s="151"/>
      <c r="FND4594" s="151"/>
      <c r="FNE4594" s="151"/>
      <c r="FNF4594" s="151"/>
      <c r="FNG4594" s="151"/>
      <c r="FNH4594" s="151"/>
      <c r="FNI4594" s="151"/>
      <c r="FNJ4594" s="151"/>
      <c r="FNK4594" s="151"/>
      <c r="FNL4594" s="151"/>
      <c r="FNM4594" s="151"/>
      <c r="FNN4594" s="151"/>
      <c r="FNO4594" s="151"/>
      <c r="FNP4594" s="151"/>
      <c r="FNQ4594" s="151"/>
      <c r="FNR4594" s="151"/>
      <c r="FNS4594" s="151"/>
      <c r="FNT4594" s="151"/>
      <c r="FNU4594" s="151"/>
      <c r="FNV4594" s="151"/>
      <c r="FNW4594" s="151"/>
      <c r="FNX4594" s="151"/>
      <c r="FNY4594" s="151"/>
      <c r="FNZ4594" s="151"/>
      <c r="FOA4594" s="151"/>
      <c r="FOB4594" s="151"/>
      <c r="FOC4594" s="151"/>
      <c r="FOD4594" s="151"/>
      <c r="FOE4594" s="151"/>
      <c r="FOF4594" s="151"/>
      <c r="FOG4594" s="151"/>
      <c r="FOH4594" s="151"/>
      <c r="FOI4594" s="151"/>
      <c r="FOJ4594" s="151"/>
      <c r="FOK4594" s="151"/>
      <c r="FOL4594" s="151"/>
      <c r="FOM4594" s="151"/>
      <c r="FON4594" s="151"/>
      <c r="FOO4594" s="151"/>
      <c r="FOP4594" s="151"/>
      <c r="FOQ4594" s="151"/>
      <c r="FOR4594" s="151"/>
      <c r="FOS4594" s="151"/>
      <c r="FOT4594" s="151"/>
      <c r="FOU4594" s="151"/>
      <c r="FOV4594" s="151"/>
      <c r="FOW4594" s="151"/>
      <c r="FOX4594" s="151"/>
      <c r="FOY4594" s="151"/>
      <c r="FOZ4594" s="151"/>
      <c r="FPA4594" s="151"/>
      <c r="FPB4594" s="151"/>
      <c r="FPC4594" s="151"/>
      <c r="FPD4594" s="151"/>
      <c r="FPE4594" s="151"/>
      <c r="FPF4594" s="151"/>
      <c r="FPG4594" s="151"/>
      <c r="FPH4594" s="151"/>
      <c r="FPI4594" s="151"/>
      <c r="FPJ4594" s="151"/>
      <c r="FPK4594" s="151"/>
      <c r="FPL4594" s="151"/>
      <c r="FPM4594" s="151"/>
      <c r="FPN4594" s="151"/>
      <c r="FPO4594" s="151"/>
      <c r="FPP4594" s="151"/>
      <c r="FPQ4594" s="151"/>
      <c r="FPR4594" s="151"/>
      <c r="FPS4594" s="151"/>
      <c r="FPT4594" s="151"/>
      <c r="FPU4594" s="151"/>
      <c r="FPV4594" s="151"/>
      <c r="FPW4594" s="151"/>
      <c r="FPX4594" s="151"/>
      <c r="FPY4594" s="151"/>
      <c r="FPZ4594" s="151"/>
      <c r="FQA4594" s="151"/>
      <c r="FQB4594" s="151"/>
      <c r="FQC4594" s="151"/>
      <c r="FQD4594" s="151"/>
      <c r="FQE4594" s="151"/>
      <c r="FQF4594" s="151"/>
      <c r="FQG4594" s="151"/>
      <c r="FQH4594" s="151"/>
      <c r="FQI4594" s="151"/>
      <c r="FQJ4594" s="151"/>
      <c r="FQK4594" s="151"/>
      <c r="FQL4594" s="151"/>
      <c r="FQM4594" s="151"/>
      <c r="FQN4594" s="151"/>
      <c r="FQO4594" s="151"/>
      <c r="FQP4594" s="151"/>
      <c r="FQQ4594" s="151"/>
      <c r="FQR4594" s="151"/>
      <c r="FQS4594" s="151"/>
      <c r="FQT4594" s="151"/>
      <c r="FQU4594" s="151"/>
      <c r="FQV4594" s="151"/>
      <c r="FQW4594" s="151"/>
      <c r="FQX4594" s="151"/>
      <c r="FQY4594" s="151"/>
      <c r="FQZ4594" s="151"/>
      <c r="FRA4594" s="151"/>
      <c r="FRB4594" s="151"/>
      <c r="FRC4594" s="151"/>
      <c r="FRD4594" s="151"/>
      <c r="FRE4594" s="151"/>
      <c r="FRF4594" s="151"/>
      <c r="FRG4594" s="151"/>
      <c r="FRH4594" s="151"/>
      <c r="FRI4594" s="151"/>
      <c r="FRJ4594" s="151"/>
      <c r="FRK4594" s="151"/>
      <c r="FRL4594" s="151"/>
      <c r="FRM4594" s="151"/>
      <c r="FRN4594" s="151"/>
      <c r="FRO4594" s="151"/>
      <c r="FRP4594" s="151"/>
      <c r="FRQ4594" s="151"/>
      <c r="FRR4594" s="151"/>
      <c r="FRS4594" s="151"/>
      <c r="FRT4594" s="151"/>
      <c r="FRU4594" s="151"/>
      <c r="FRV4594" s="151"/>
      <c r="FRW4594" s="151"/>
      <c r="FRX4594" s="151"/>
      <c r="FRY4594" s="151"/>
      <c r="FRZ4594" s="151"/>
      <c r="FSA4594" s="151"/>
      <c r="FSB4594" s="151"/>
      <c r="FSC4594" s="151"/>
      <c r="FSD4594" s="151"/>
      <c r="FSE4594" s="151"/>
      <c r="FSF4594" s="151"/>
      <c r="FSG4594" s="151"/>
      <c r="FSH4594" s="151"/>
      <c r="FSI4594" s="151"/>
      <c r="FSJ4594" s="151"/>
      <c r="FSK4594" s="151"/>
      <c r="FSL4594" s="151"/>
      <c r="FSM4594" s="151"/>
      <c r="FSN4594" s="151"/>
      <c r="FSO4594" s="151"/>
      <c r="FSP4594" s="151"/>
      <c r="FSQ4594" s="151"/>
      <c r="FSR4594" s="151"/>
      <c r="FSS4594" s="151"/>
      <c r="FST4594" s="151"/>
      <c r="FSU4594" s="151"/>
      <c r="FSV4594" s="151"/>
      <c r="FSW4594" s="151"/>
      <c r="FSX4594" s="151"/>
      <c r="FSY4594" s="151"/>
      <c r="FSZ4594" s="151"/>
      <c r="FTA4594" s="151"/>
      <c r="FTB4594" s="151"/>
      <c r="FTC4594" s="151"/>
      <c r="FTD4594" s="151"/>
      <c r="FTE4594" s="151"/>
      <c r="FTF4594" s="151"/>
      <c r="FTG4594" s="151"/>
      <c r="FTH4594" s="151"/>
      <c r="FTI4594" s="151"/>
      <c r="FTJ4594" s="151"/>
      <c r="FTK4594" s="151"/>
      <c r="FTL4594" s="151"/>
      <c r="FTM4594" s="151"/>
      <c r="FTN4594" s="151"/>
      <c r="FTO4594" s="151"/>
      <c r="FTP4594" s="151"/>
      <c r="FTQ4594" s="151"/>
      <c r="FTR4594" s="151"/>
      <c r="FTS4594" s="151"/>
      <c r="FTT4594" s="151"/>
      <c r="FTU4594" s="151"/>
      <c r="FTV4594" s="151"/>
      <c r="FTW4594" s="151"/>
      <c r="FTX4594" s="151"/>
      <c r="FTY4594" s="151"/>
      <c r="FTZ4594" s="151"/>
      <c r="FUA4594" s="151"/>
      <c r="FUB4594" s="151"/>
      <c r="FUC4594" s="151"/>
      <c r="FUD4594" s="151"/>
      <c r="FUE4594" s="151"/>
      <c r="FUF4594" s="151"/>
      <c r="FUG4594" s="151"/>
      <c r="FUH4594" s="151"/>
      <c r="FUI4594" s="151"/>
      <c r="FUJ4594" s="151"/>
      <c r="FUK4594" s="151"/>
      <c r="FUL4594" s="151"/>
      <c r="FUM4594" s="151"/>
      <c r="FUN4594" s="151"/>
      <c r="FUO4594" s="151"/>
      <c r="FUP4594" s="151"/>
      <c r="FUQ4594" s="151"/>
      <c r="FUR4594" s="151"/>
      <c r="FUS4594" s="151"/>
      <c r="FUT4594" s="151"/>
      <c r="FUU4594" s="151"/>
      <c r="FUV4594" s="151"/>
      <c r="FUW4594" s="151"/>
      <c r="FUX4594" s="151"/>
      <c r="FUY4594" s="151"/>
      <c r="FUZ4594" s="151"/>
      <c r="FVA4594" s="151"/>
      <c r="FVB4594" s="151"/>
      <c r="FVC4594" s="151"/>
      <c r="FVD4594" s="151"/>
      <c r="FVE4594" s="151"/>
      <c r="FVF4594" s="151"/>
      <c r="FVG4594" s="151"/>
      <c r="FVH4594" s="151"/>
      <c r="FVI4594" s="151"/>
      <c r="FVJ4594" s="151"/>
      <c r="FVK4594" s="151"/>
      <c r="FVL4594" s="151"/>
      <c r="FVM4594" s="151"/>
      <c r="FVN4594" s="151"/>
      <c r="FVO4594" s="151"/>
      <c r="FVP4594" s="151"/>
      <c r="FVQ4594" s="151"/>
      <c r="FVR4594" s="151"/>
      <c r="FVS4594" s="151"/>
      <c r="FVT4594" s="151"/>
      <c r="FVU4594" s="151"/>
      <c r="FVV4594" s="151"/>
      <c r="FVW4594" s="151"/>
      <c r="FVX4594" s="151"/>
      <c r="FVY4594" s="151"/>
      <c r="FVZ4594" s="151"/>
      <c r="FWA4594" s="151"/>
      <c r="FWB4594" s="151"/>
      <c r="FWC4594" s="151"/>
      <c r="FWD4594" s="151"/>
      <c r="FWE4594" s="151"/>
      <c r="FWF4594" s="151"/>
      <c r="FWG4594" s="151"/>
      <c r="FWH4594" s="151"/>
      <c r="FWI4594" s="151"/>
      <c r="FWJ4594" s="151"/>
      <c r="FWK4594" s="151"/>
      <c r="FWL4594" s="151"/>
      <c r="FWM4594" s="151"/>
      <c r="FWN4594" s="151"/>
      <c r="FWO4594" s="151"/>
      <c r="FWP4594" s="151"/>
      <c r="FWQ4594" s="151"/>
      <c r="FWR4594" s="151"/>
      <c r="FWS4594" s="151"/>
      <c r="FWT4594" s="151"/>
      <c r="FWU4594" s="151"/>
      <c r="FWV4594" s="151"/>
      <c r="FWW4594" s="151"/>
      <c r="FWX4594" s="151"/>
      <c r="FWY4594" s="151"/>
      <c r="FWZ4594" s="151"/>
      <c r="FXA4594" s="151"/>
      <c r="FXB4594" s="151"/>
      <c r="FXC4594" s="151"/>
      <c r="FXD4594" s="151"/>
      <c r="FXE4594" s="151"/>
      <c r="FXF4594" s="151"/>
      <c r="FXG4594" s="151"/>
      <c r="FXH4594" s="151"/>
      <c r="FXI4594" s="151"/>
      <c r="FXJ4594" s="151"/>
      <c r="FXK4594" s="151"/>
      <c r="FXL4594" s="151"/>
      <c r="FXM4594" s="151"/>
      <c r="FXN4594" s="151"/>
      <c r="FXO4594" s="151"/>
      <c r="FXP4594" s="151"/>
      <c r="FXQ4594" s="151"/>
      <c r="FXR4594" s="151"/>
      <c r="FXS4594" s="151"/>
      <c r="FXT4594" s="151"/>
      <c r="FXU4594" s="151"/>
      <c r="FXV4594" s="151"/>
      <c r="FXW4594" s="151"/>
      <c r="FXX4594" s="151"/>
      <c r="FXY4594" s="151"/>
      <c r="FXZ4594" s="151"/>
      <c r="FYA4594" s="151"/>
      <c r="FYB4594" s="151"/>
      <c r="FYC4594" s="151"/>
      <c r="FYD4594" s="151"/>
      <c r="FYE4594" s="151"/>
      <c r="FYF4594" s="151"/>
      <c r="FYG4594" s="151"/>
      <c r="FYH4594" s="151"/>
      <c r="FYI4594" s="151"/>
      <c r="FYJ4594" s="151"/>
      <c r="FYK4594" s="151"/>
      <c r="FYL4594" s="151"/>
      <c r="FYM4594" s="151"/>
      <c r="FYN4594" s="151"/>
      <c r="FYO4594" s="151"/>
      <c r="FYP4594" s="151"/>
      <c r="FYQ4594" s="151"/>
      <c r="FYR4594" s="151"/>
      <c r="FYS4594" s="151"/>
      <c r="FYT4594" s="151"/>
      <c r="FYU4594" s="151"/>
      <c r="FYV4594" s="151"/>
      <c r="FYW4594" s="151"/>
      <c r="FYX4594" s="151"/>
      <c r="FYY4594" s="151"/>
      <c r="FYZ4594" s="151"/>
      <c r="FZA4594" s="151"/>
      <c r="FZB4594" s="151"/>
      <c r="FZC4594" s="151"/>
      <c r="FZD4594" s="151"/>
      <c r="FZE4594" s="151"/>
      <c r="FZF4594" s="151"/>
      <c r="FZG4594" s="151"/>
      <c r="FZH4594" s="151"/>
      <c r="FZI4594" s="151"/>
      <c r="FZJ4594" s="151"/>
      <c r="FZK4594" s="151"/>
      <c r="FZL4594" s="151"/>
      <c r="FZM4594" s="151"/>
      <c r="FZN4594" s="151"/>
      <c r="FZO4594" s="151"/>
      <c r="FZP4594" s="151"/>
      <c r="FZQ4594" s="151"/>
      <c r="FZR4594" s="151"/>
      <c r="FZS4594" s="151"/>
      <c r="FZT4594" s="151"/>
      <c r="FZU4594" s="151"/>
      <c r="FZV4594" s="151"/>
      <c r="FZW4594" s="151"/>
      <c r="FZX4594" s="151"/>
      <c r="FZY4594" s="151"/>
      <c r="FZZ4594" s="151"/>
      <c r="GAA4594" s="151"/>
      <c r="GAB4594" s="151"/>
      <c r="GAC4594" s="151"/>
      <c r="GAD4594" s="151"/>
      <c r="GAE4594" s="151"/>
      <c r="GAF4594" s="151"/>
      <c r="GAG4594" s="151"/>
      <c r="GAH4594" s="151"/>
      <c r="GAI4594" s="151"/>
      <c r="GAJ4594" s="151"/>
      <c r="GAK4594" s="151"/>
      <c r="GAL4594" s="151"/>
      <c r="GAM4594" s="151"/>
      <c r="GAN4594" s="151"/>
      <c r="GAO4594" s="151"/>
      <c r="GAP4594" s="151"/>
      <c r="GAQ4594" s="151"/>
      <c r="GAR4594" s="151"/>
      <c r="GAS4594" s="151"/>
      <c r="GAT4594" s="151"/>
      <c r="GAU4594" s="151"/>
      <c r="GAV4594" s="151"/>
      <c r="GAW4594" s="151"/>
      <c r="GAX4594" s="151"/>
      <c r="GAY4594" s="151"/>
      <c r="GAZ4594" s="151"/>
      <c r="GBA4594" s="151"/>
      <c r="GBB4594" s="151"/>
      <c r="GBC4594" s="151"/>
      <c r="GBD4594" s="151"/>
      <c r="GBE4594" s="151"/>
      <c r="GBF4594" s="151"/>
      <c r="GBG4594" s="151"/>
      <c r="GBH4594" s="151"/>
      <c r="GBI4594" s="151"/>
      <c r="GBJ4594" s="151"/>
      <c r="GBK4594" s="151"/>
      <c r="GBL4594" s="151"/>
      <c r="GBM4594" s="151"/>
      <c r="GBN4594" s="151"/>
      <c r="GBO4594" s="151"/>
      <c r="GBP4594" s="151"/>
      <c r="GBQ4594" s="151"/>
      <c r="GBR4594" s="151"/>
      <c r="GBS4594" s="151"/>
      <c r="GBT4594" s="151"/>
      <c r="GBU4594" s="151"/>
      <c r="GBV4594" s="151"/>
      <c r="GBW4594" s="151"/>
      <c r="GBX4594" s="151"/>
      <c r="GBY4594" s="151"/>
      <c r="GBZ4594" s="151"/>
      <c r="GCA4594" s="151"/>
      <c r="GCB4594" s="151"/>
      <c r="GCC4594" s="151"/>
      <c r="GCD4594" s="151"/>
      <c r="GCE4594" s="151"/>
      <c r="GCF4594" s="151"/>
      <c r="GCG4594" s="151"/>
      <c r="GCH4594" s="151"/>
      <c r="GCI4594" s="151"/>
      <c r="GCJ4594" s="151"/>
      <c r="GCK4594" s="151"/>
      <c r="GCL4594" s="151"/>
      <c r="GCM4594" s="151"/>
      <c r="GCN4594" s="151"/>
      <c r="GCO4594" s="151"/>
      <c r="GCP4594" s="151"/>
      <c r="GCQ4594" s="151"/>
      <c r="GCR4594" s="151"/>
      <c r="GCS4594" s="151"/>
      <c r="GCT4594" s="151"/>
      <c r="GCU4594" s="151"/>
      <c r="GCV4594" s="151"/>
      <c r="GCW4594" s="151"/>
      <c r="GCX4594" s="151"/>
      <c r="GCY4594" s="151"/>
      <c r="GCZ4594" s="151"/>
      <c r="GDA4594" s="151"/>
      <c r="GDB4594" s="151"/>
      <c r="GDC4594" s="151"/>
      <c r="GDD4594" s="151"/>
      <c r="GDE4594" s="151"/>
      <c r="GDF4594" s="151"/>
      <c r="GDG4594" s="151"/>
      <c r="GDH4594" s="151"/>
      <c r="GDI4594" s="151"/>
      <c r="GDJ4594" s="151"/>
      <c r="GDK4594" s="151"/>
      <c r="GDL4594" s="151"/>
      <c r="GDM4594" s="151"/>
      <c r="GDN4594" s="151"/>
      <c r="GDO4594" s="151"/>
      <c r="GDP4594" s="151"/>
      <c r="GDQ4594" s="151"/>
      <c r="GDR4594" s="151"/>
      <c r="GDS4594" s="151"/>
      <c r="GDT4594" s="151"/>
      <c r="GDU4594" s="151"/>
      <c r="GDV4594" s="151"/>
      <c r="GDW4594" s="151"/>
      <c r="GDX4594" s="151"/>
      <c r="GDY4594" s="151"/>
      <c r="GDZ4594" s="151"/>
      <c r="GEA4594" s="151"/>
      <c r="GEB4594" s="151"/>
      <c r="GEC4594" s="151"/>
      <c r="GED4594" s="151"/>
      <c r="GEE4594" s="151"/>
      <c r="GEF4594" s="151"/>
      <c r="GEG4594" s="151"/>
      <c r="GEH4594" s="151"/>
      <c r="GEI4594" s="151"/>
      <c r="GEJ4594" s="151"/>
      <c r="GEK4594" s="151"/>
      <c r="GEL4594" s="151"/>
      <c r="GEM4594" s="151"/>
      <c r="GEN4594" s="151"/>
      <c r="GEO4594" s="151"/>
      <c r="GEP4594" s="151"/>
      <c r="GEQ4594" s="151"/>
      <c r="GER4594" s="151"/>
      <c r="GES4594" s="151"/>
      <c r="GET4594" s="151"/>
      <c r="GEU4594" s="151"/>
      <c r="GEV4594" s="151"/>
      <c r="GEW4594" s="151"/>
      <c r="GEX4594" s="151"/>
      <c r="GEY4594" s="151"/>
      <c r="GEZ4594" s="151"/>
      <c r="GFA4594" s="151"/>
      <c r="GFB4594" s="151"/>
      <c r="GFC4594" s="151"/>
      <c r="GFD4594" s="151"/>
      <c r="GFE4594" s="151"/>
      <c r="GFF4594" s="151"/>
      <c r="GFG4594" s="151"/>
      <c r="GFH4594" s="151"/>
      <c r="GFI4594" s="151"/>
      <c r="GFJ4594" s="151"/>
      <c r="GFK4594" s="151"/>
      <c r="GFL4594" s="151"/>
      <c r="GFM4594" s="151"/>
      <c r="GFN4594" s="151"/>
      <c r="GFO4594" s="151"/>
      <c r="GFP4594" s="151"/>
      <c r="GFQ4594" s="151"/>
      <c r="GFR4594" s="151"/>
      <c r="GFS4594" s="151"/>
      <c r="GFT4594" s="151"/>
      <c r="GFU4594" s="151"/>
      <c r="GFV4594" s="151"/>
      <c r="GFW4594" s="151"/>
      <c r="GFX4594" s="151"/>
      <c r="GFY4594" s="151"/>
      <c r="GFZ4594" s="151"/>
      <c r="GGA4594" s="151"/>
      <c r="GGB4594" s="151"/>
      <c r="GGC4594" s="151"/>
      <c r="GGD4594" s="151"/>
      <c r="GGE4594" s="151"/>
      <c r="GGF4594" s="151"/>
      <c r="GGG4594" s="151"/>
      <c r="GGH4594" s="151"/>
      <c r="GGI4594" s="151"/>
      <c r="GGJ4594" s="151"/>
      <c r="GGK4594" s="151"/>
      <c r="GGL4594" s="151"/>
      <c r="GGM4594" s="151"/>
      <c r="GGN4594" s="151"/>
      <c r="GGO4594" s="151"/>
      <c r="GGP4594" s="151"/>
      <c r="GGQ4594" s="151"/>
      <c r="GGR4594" s="151"/>
      <c r="GGS4594" s="151"/>
      <c r="GGT4594" s="151"/>
      <c r="GGU4594" s="151"/>
      <c r="GGV4594" s="151"/>
      <c r="GGW4594" s="151"/>
      <c r="GGX4594" s="151"/>
      <c r="GGY4594" s="151"/>
      <c r="GGZ4594" s="151"/>
      <c r="GHA4594" s="151"/>
      <c r="GHB4594" s="151"/>
      <c r="GHC4594" s="151"/>
      <c r="GHD4594" s="151"/>
      <c r="GHE4594" s="151"/>
      <c r="GHF4594" s="151"/>
      <c r="GHG4594" s="151"/>
      <c r="GHH4594" s="151"/>
      <c r="GHI4594" s="151"/>
      <c r="GHJ4594" s="151"/>
      <c r="GHK4594" s="151"/>
      <c r="GHL4594" s="151"/>
      <c r="GHM4594" s="151"/>
      <c r="GHN4594" s="151"/>
      <c r="GHO4594" s="151"/>
      <c r="GHP4594" s="151"/>
      <c r="GHQ4594" s="151"/>
      <c r="GHR4594" s="151"/>
      <c r="GHS4594" s="151"/>
      <c r="GHT4594" s="151"/>
      <c r="GHU4594" s="151"/>
      <c r="GHV4594" s="151"/>
      <c r="GHW4594" s="151"/>
      <c r="GHX4594" s="151"/>
      <c r="GHY4594" s="151"/>
      <c r="GHZ4594" s="151"/>
      <c r="GIA4594" s="151"/>
      <c r="GIB4594" s="151"/>
      <c r="GIC4594" s="151"/>
      <c r="GID4594" s="151"/>
      <c r="GIE4594" s="151"/>
      <c r="GIF4594" s="151"/>
      <c r="GIG4594" s="151"/>
      <c r="GIH4594" s="151"/>
      <c r="GII4594" s="151"/>
      <c r="GIJ4594" s="151"/>
      <c r="GIK4594" s="151"/>
      <c r="GIL4594" s="151"/>
      <c r="GIM4594" s="151"/>
      <c r="GIN4594" s="151"/>
      <c r="GIO4594" s="151"/>
      <c r="GIP4594" s="151"/>
      <c r="GIQ4594" s="151"/>
      <c r="GIR4594" s="151"/>
      <c r="GIS4594" s="151"/>
      <c r="GIT4594" s="151"/>
      <c r="GIU4594" s="151"/>
      <c r="GIV4594" s="151"/>
      <c r="GIW4594" s="151"/>
      <c r="GIX4594" s="151"/>
      <c r="GIY4594" s="151"/>
      <c r="GIZ4594" s="151"/>
      <c r="GJA4594" s="151"/>
      <c r="GJB4594" s="151"/>
      <c r="GJC4594" s="151"/>
      <c r="GJD4594" s="151"/>
      <c r="GJE4594" s="151"/>
      <c r="GJF4594" s="151"/>
      <c r="GJG4594" s="151"/>
      <c r="GJH4594" s="151"/>
      <c r="GJI4594" s="151"/>
      <c r="GJJ4594" s="151"/>
      <c r="GJK4594" s="151"/>
      <c r="GJL4594" s="151"/>
      <c r="GJM4594" s="151"/>
      <c r="GJN4594" s="151"/>
      <c r="GJO4594" s="151"/>
      <c r="GJP4594" s="151"/>
      <c r="GJQ4594" s="151"/>
      <c r="GJR4594" s="151"/>
      <c r="GJS4594" s="151"/>
      <c r="GJT4594" s="151"/>
      <c r="GJU4594" s="151"/>
      <c r="GJV4594" s="151"/>
      <c r="GJW4594" s="151"/>
      <c r="GJX4594" s="151"/>
      <c r="GJY4594" s="151"/>
      <c r="GJZ4594" s="151"/>
      <c r="GKA4594" s="151"/>
      <c r="GKB4594" s="151"/>
      <c r="GKC4594" s="151"/>
      <c r="GKD4594" s="151"/>
      <c r="GKE4594" s="151"/>
      <c r="GKF4594" s="151"/>
      <c r="GKG4594" s="151"/>
      <c r="GKH4594" s="151"/>
      <c r="GKI4594" s="151"/>
      <c r="GKJ4594" s="151"/>
      <c r="GKK4594" s="151"/>
      <c r="GKL4594" s="151"/>
      <c r="GKM4594" s="151"/>
      <c r="GKN4594" s="151"/>
      <c r="GKO4594" s="151"/>
      <c r="GKP4594" s="151"/>
      <c r="GKQ4594" s="151"/>
      <c r="GKR4594" s="151"/>
      <c r="GKS4594" s="151"/>
      <c r="GKT4594" s="151"/>
      <c r="GKU4594" s="151"/>
      <c r="GKV4594" s="151"/>
      <c r="GKW4594" s="151"/>
      <c r="GKX4594" s="151"/>
      <c r="GKY4594" s="151"/>
      <c r="GKZ4594" s="151"/>
      <c r="GLA4594" s="151"/>
      <c r="GLB4594" s="151"/>
      <c r="GLC4594" s="151"/>
      <c r="GLD4594" s="151"/>
      <c r="GLE4594" s="151"/>
      <c r="GLF4594" s="151"/>
      <c r="GLG4594" s="151"/>
      <c r="GLH4594" s="151"/>
      <c r="GLI4594" s="151"/>
      <c r="GLJ4594" s="151"/>
      <c r="GLK4594" s="151"/>
      <c r="GLL4594" s="151"/>
      <c r="GLM4594" s="151"/>
      <c r="GLN4594" s="151"/>
      <c r="GLO4594" s="151"/>
      <c r="GLP4594" s="151"/>
      <c r="GLQ4594" s="151"/>
      <c r="GLR4594" s="151"/>
      <c r="GLS4594" s="151"/>
      <c r="GLT4594" s="151"/>
      <c r="GLU4594" s="151"/>
      <c r="GLV4594" s="151"/>
      <c r="GLW4594" s="151"/>
      <c r="GLX4594" s="151"/>
      <c r="GLY4594" s="151"/>
      <c r="GLZ4594" s="151"/>
      <c r="GMA4594" s="151"/>
      <c r="GMB4594" s="151"/>
      <c r="GMC4594" s="151"/>
      <c r="GMD4594" s="151"/>
      <c r="GME4594" s="151"/>
      <c r="GMF4594" s="151"/>
      <c r="GMG4594" s="151"/>
      <c r="GMH4594" s="151"/>
      <c r="GMI4594" s="151"/>
      <c r="GMJ4594" s="151"/>
      <c r="GMK4594" s="151"/>
      <c r="GML4594" s="151"/>
      <c r="GMM4594" s="151"/>
      <c r="GMN4594" s="151"/>
      <c r="GMO4594" s="151"/>
      <c r="GMP4594" s="151"/>
      <c r="GMQ4594" s="151"/>
      <c r="GMR4594" s="151"/>
      <c r="GMS4594" s="151"/>
      <c r="GMT4594" s="151"/>
      <c r="GMU4594" s="151"/>
      <c r="GMV4594" s="151"/>
      <c r="GMW4594" s="151"/>
      <c r="GMX4594" s="151"/>
      <c r="GMY4594" s="151"/>
      <c r="GMZ4594" s="151"/>
      <c r="GNA4594" s="151"/>
      <c r="GNB4594" s="151"/>
      <c r="GNC4594" s="151"/>
      <c r="GND4594" s="151"/>
      <c r="GNE4594" s="151"/>
      <c r="GNF4594" s="151"/>
      <c r="GNG4594" s="151"/>
      <c r="GNH4594" s="151"/>
      <c r="GNI4594" s="151"/>
      <c r="GNJ4594" s="151"/>
      <c r="GNK4594" s="151"/>
      <c r="GNL4594" s="151"/>
      <c r="GNM4594" s="151"/>
      <c r="GNN4594" s="151"/>
      <c r="GNO4594" s="151"/>
      <c r="GNP4594" s="151"/>
      <c r="GNQ4594" s="151"/>
      <c r="GNR4594" s="151"/>
      <c r="GNS4594" s="151"/>
      <c r="GNT4594" s="151"/>
      <c r="GNU4594" s="151"/>
      <c r="GNV4594" s="151"/>
      <c r="GNW4594" s="151"/>
      <c r="GNX4594" s="151"/>
      <c r="GNY4594" s="151"/>
      <c r="GNZ4594" s="151"/>
      <c r="GOA4594" s="151"/>
      <c r="GOB4594" s="151"/>
      <c r="GOC4594" s="151"/>
      <c r="GOD4594" s="151"/>
      <c r="GOE4594" s="151"/>
      <c r="GOF4594" s="151"/>
      <c r="GOG4594" s="151"/>
      <c r="GOH4594" s="151"/>
      <c r="GOI4594" s="151"/>
      <c r="GOJ4594" s="151"/>
      <c r="GOK4594" s="151"/>
      <c r="GOL4594" s="151"/>
      <c r="GOM4594" s="151"/>
      <c r="GON4594" s="151"/>
      <c r="GOO4594" s="151"/>
      <c r="GOP4594" s="151"/>
      <c r="GOQ4594" s="151"/>
      <c r="GOR4594" s="151"/>
      <c r="GOS4594" s="151"/>
      <c r="GOT4594" s="151"/>
      <c r="GOU4594" s="151"/>
      <c r="GOV4594" s="151"/>
      <c r="GOW4594" s="151"/>
      <c r="GOX4594" s="151"/>
      <c r="GOY4594" s="151"/>
      <c r="GOZ4594" s="151"/>
      <c r="GPA4594" s="151"/>
      <c r="GPB4594" s="151"/>
      <c r="GPC4594" s="151"/>
      <c r="GPD4594" s="151"/>
      <c r="GPE4594" s="151"/>
      <c r="GPF4594" s="151"/>
      <c r="GPG4594" s="151"/>
      <c r="GPH4594" s="151"/>
      <c r="GPI4594" s="151"/>
      <c r="GPJ4594" s="151"/>
      <c r="GPK4594" s="151"/>
      <c r="GPL4594" s="151"/>
      <c r="GPM4594" s="151"/>
      <c r="GPN4594" s="151"/>
      <c r="GPO4594" s="151"/>
      <c r="GPP4594" s="151"/>
      <c r="GPQ4594" s="151"/>
      <c r="GPR4594" s="151"/>
      <c r="GPS4594" s="151"/>
      <c r="GPT4594" s="151"/>
      <c r="GPU4594" s="151"/>
      <c r="GPV4594" s="151"/>
      <c r="GPW4594" s="151"/>
      <c r="GPX4594" s="151"/>
      <c r="GPY4594" s="151"/>
      <c r="GPZ4594" s="151"/>
      <c r="GQA4594" s="151"/>
      <c r="GQB4594" s="151"/>
      <c r="GQC4594" s="151"/>
      <c r="GQD4594" s="151"/>
      <c r="GQE4594" s="151"/>
      <c r="GQF4594" s="151"/>
      <c r="GQG4594" s="151"/>
      <c r="GQH4594" s="151"/>
      <c r="GQI4594" s="151"/>
      <c r="GQJ4594" s="151"/>
      <c r="GQK4594" s="151"/>
      <c r="GQL4594" s="151"/>
      <c r="GQM4594" s="151"/>
      <c r="GQN4594" s="151"/>
      <c r="GQO4594" s="151"/>
      <c r="GQP4594" s="151"/>
      <c r="GQQ4594" s="151"/>
      <c r="GQR4594" s="151"/>
      <c r="GQS4594" s="151"/>
      <c r="GQT4594" s="151"/>
      <c r="GQU4594" s="151"/>
      <c r="GQV4594" s="151"/>
      <c r="GQW4594" s="151"/>
      <c r="GQX4594" s="151"/>
      <c r="GQY4594" s="151"/>
      <c r="GQZ4594" s="151"/>
      <c r="GRA4594" s="151"/>
      <c r="GRB4594" s="151"/>
      <c r="GRC4594" s="151"/>
      <c r="GRD4594" s="151"/>
      <c r="GRE4594" s="151"/>
      <c r="GRF4594" s="151"/>
      <c r="GRG4594" s="151"/>
      <c r="GRH4594" s="151"/>
      <c r="GRI4594" s="151"/>
      <c r="GRJ4594" s="151"/>
      <c r="GRK4594" s="151"/>
      <c r="GRL4594" s="151"/>
      <c r="GRM4594" s="151"/>
      <c r="GRN4594" s="151"/>
      <c r="GRO4594" s="151"/>
      <c r="GRP4594" s="151"/>
      <c r="GRQ4594" s="151"/>
      <c r="GRR4594" s="151"/>
      <c r="GRS4594" s="151"/>
      <c r="GRT4594" s="151"/>
      <c r="GRU4594" s="151"/>
      <c r="GRV4594" s="151"/>
      <c r="GRW4594" s="151"/>
      <c r="GRX4594" s="151"/>
      <c r="GRY4594" s="151"/>
      <c r="GRZ4594" s="151"/>
      <c r="GSA4594" s="151"/>
      <c r="GSB4594" s="151"/>
      <c r="GSC4594" s="151"/>
      <c r="GSD4594" s="151"/>
      <c r="GSE4594" s="151"/>
      <c r="GSF4594" s="151"/>
      <c r="GSG4594" s="151"/>
      <c r="GSH4594" s="151"/>
      <c r="GSI4594" s="151"/>
      <c r="GSJ4594" s="151"/>
      <c r="GSK4594" s="151"/>
      <c r="GSL4594" s="151"/>
      <c r="GSM4594" s="151"/>
      <c r="GSN4594" s="151"/>
      <c r="GSO4594" s="151"/>
      <c r="GSP4594" s="151"/>
      <c r="GSQ4594" s="151"/>
      <c r="GSR4594" s="151"/>
      <c r="GSS4594" s="151"/>
      <c r="GST4594" s="151"/>
      <c r="GSU4594" s="151"/>
      <c r="GSV4594" s="151"/>
      <c r="GSW4594" s="151"/>
      <c r="GSX4594" s="151"/>
      <c r="GSY4594" s="151"/>
      <c r="GSZ4594" s="151"/>
      <c r="GTA4594" s="151"/>
      <c r="GTB4594" s="151"/>
      <c r="GTC4594" s="151"/>
      <c r="GTD4594" s="151"/>
      <c r="GTE4594" s="151"/>
      <c r="GTF4594" s="151"/>
      <c r="GTG4594" s="151"/>
      <c r="GTH4594" s="151"/>
      <c r="GTI4594" s="151"/>
      <c r="GTJ4594" s="151"/>
      <c r="GTK4594" s="151"/>
      <c r="GTL4594" s="151"/>
      <c r="GTM4594" s="151"/>
      <c r="GTN4594" s="151"/>
      <c r="GTO4594" s="151"/>
      <c r="GTP4594" s="151"/>
      <c r="GTQ4594" s="151"/>
      <c r="GTR4594" s="151"/>
      <c r="GTS4594" s="151"/>
      <c r="GTT4594" s="151"/>
      <c r="GTU4594" s="151"/>
      <c r="GTV4594" s="151"/>
      <c r="GTW4594" s="151"/>
      <c r="GTX4594" s="151"/>
      <c r="GTY4594" s="151"/>
      <c r="GTZ4594" s="151"/>
      <c r="GUA4594" s="151"/>
      <c r="GUB4594" s="151"/>
      <c r="GUC4594" s="151"/>
      <c r="GUD4594" s="151"/>
      <c r="GUE4594" s="151"/>
      <c r="GUF4594" s="151"/>
      <c r="GUG4594" s="151"/>
      <c r="GUH4594" s="151"/>
      <c r="GUI4594" s="151"/>
      <c r="GUJ4594" s="151"/>
      <c r="GUK4594" s="151"/>
      <c r="GUL4594" s="151"/>
      <c r="GUM4594" s="151"/>
      <c r="GUN4594" s="151"/>
      <c r="GUO4594" s="151"/>
      <c r="GUP4594" s="151"/>
      <c r="GUQ4594" s="151"/>
      <c r="GUR4594" s="151"/>
      <c r="GUS4594" s="151"/>
      <c r="GUT4594" s="151"/>
      <c r="GUU4594" s="151"/>
      <c r="GUV4594" s="151"/>
      <c r="GUW4594" s="151"/>
      <c r="GUX4594" s="151"/>
      <c r="GUY4594" s="151"/>
      <c r="GUZ4594" s="151"/>
      <c r="GVA4594" s="151"/>
      <c r="GVB4594" s="151"/>
      <c r="GVC4594" s="151"/>
      <c r="GVD4594" s="151"/>
      <c r="GVE4594" s="151"/>
      <c r="GVF4594" s="151"/>
      <c r="GVG4594" s="151"/>
      <c r="GVH4594" s="151"/>
      <c r="GVI4594" s="151"/>
      <c r="GVJ4594" s="151"/>
      <c r="GVK4594" s="151"/>
      <c r="GVL4594" s="151"/>
      <c r="GVM4594" s="151"/>
      <c r="GVN4594" s="151"/>
      <c r="GVO4594" s="151"/>
      <c r="GVP4594" s="151"/>
      <c r="GVQ4594" s="151"/>
      <c r="GVR4594" s="151"/>
      <c r="GVS4594" s="151"/>
      <c r="GVT4594" s="151"/>
      <c r="GVU4594" s="151"/>
      <c r="GVV4594" s="151"/>
      <c r="GVW4594" s="151"/>
      <c r="GVX4594" s="151"/>
      <c r="GVY4594" s="151"/>
      <c r="GVZ4594" s="151"/>
      <c r="GWA4594" s="151"/>
      <c r="GWB4594" s="151"/>
      <c r="GWC4594" s="151"/>
      <c r="GWD4594" s="151"/>
      <c r="GWE4594" s="151"/>
      <c r="GWF4594" s="151"/>
      <c r="GWG4594" s="151"/>
      <c r="GWH4594" s="151"/>
      <c r="GWI4594" s="151"/>
      <c r="GWJ4594" s="151"/>
      <c r="GWK4594" s="151"/>
      <c r="GWL4594" s="151"/>
      <c r="GWM4594" s="151"/>
      <c r="GWN4594" s="151"/>
      <c r="GWO4594" s="151"/>
      <c r="GWP4594" s="151"/>
      <c r="GWQ4594" s="151"/>
      <c r="GWR4594" s="151"/>
      <c r="GWS4594" s="151"/>
      <c r="GWT4594" s="151"/>
      <c r="GWU4594" s="151"/>
      <c r="GWV4594" s="151"/>
      <c r="GWW4594" s="151"/>
      <c r="GWX4594" s="151"/>
      <c r="GWY4594" s="151"/>
      <c r="GWZ4594" s="151"/>
      <c r="GXA4594" s="151"/>
      <c r="GXB4594" s="151"/>
      <c r="GXC4594" s="151"/>
      <c r="GXD4594" s="151"/>
      <c r="GXE4594" s="151"/>
      <c r="GXF4594" s="151"/>
      <c r="GXG4594" s="151"/>
      <c r="GXH4594" s="151"/>
      <c r="GXI4594" s="151"/>
      <c r="GXJ4594" s="151"/>
      <c r="GXK4594" s="151"/>
      <c r="GXL4594" s="151"/>
      <c r="GXM4594" s="151"/>
      <c r="GXN4594" s="151"/>
      <c r="GXO4594" s="151"/>
      <c r="GXP4594" s="151"/>
      <c r="GXQ4594" s="151"/>
      <c r="GXR4594" s="151"/>
      <c r="GXS4594" s="151"/>
      <c r="GXT4594" s="151"/>
      <c r="GXU4594" s="151"/>
      <c r="GXV4594" s="151"/>
      <c r="GXW4594" s="151"/>
      <c r="GXX4594" s="151"/>
      <c r="GXY4594" s="151"/>
      <c r="GXZ4594" s="151"/>
      <c r="GYA4594" s="151"/>
      <c r="GYB4594" s="151"/>
      <c r="GYC4594" s="151"/>
      <c r="GYD4594" s="151"/>
      <c r="GYE4594" s="151"/>
      <c r="GYF4594" s="151"/>
      <c r="GYG4594" s="151"/>
      <c r="GYH4594" s="151"/>
      <c r="GYI4594" s="151"/>
      <c r="GYJ4594" s="151"/>
      <c r="GYK4594" s="151"/>
      <c r="GYL4594" s="151"/>
      <c r="GYM4594" s="151"/>
      <c r="GYN4594" s="151"/>
      <c r="GYO4594" s="151"/>
      <c r="GYP4594" s="151"/>
      <c r="GYQ4594" s="151"/>
      <c r="GYR4594" s="151"/>
      <c r="GYS4594" s="151"/>
      <c r="GYT4594" s="151"/>
      <c r="GYU4594" s="151"/>
      <c r="GYV4594" s="151"/>
      <c r="GYW4594" s="151"/>
      <c r="GYX4594" s="151"/>
      <c r="GYY4594" s="151"/>
      <c r="GYZ4594" s="151"/>
      <c r="GZA4594" s="151"/>
      <c r="GZB4594" s="151"/>
      <c r="GZC4594" s="151"/>
      <c r="GZD4594" s="151"/>
      <c r="GZE4594" s="151"/>
      <c r="GZF4594" s="151"/>
      <c r="GZG4594" s="151"/>
      <c r="GZH4594" s="151"/>
      <c r="GZI4594" s="151"/>
      <c r="GZJ4594" s="151"/>
      <c r="GZK4594" s="151"/>
      <c r="GZL4594" s="151"/>
      <c r="GZM4594" s="151"/>
      <c r="GZN4594" s="151"/>
      <c r="GZO4594" s="151"/>
      <c r="GZP4594" s="151"/>
      <c r="GZQ4594" s="151"/>
      <c r="GZR4594" s="151"/>
      <c r="GZS4594" s="151"/>
      <c r="GZT4594" s="151"/>
      <c r="GZU4594" s="151"/>
      <c r="GZV4594" s="151"/>
      <c r="GZW4594" s="151"/>
      <c r="GZX4594" s="151"/>
      <c r="GZY4594" s="151"/>
      <c r="GZZ4594" s="151"/>
      <c r="HAA4594" s="151"/>
      <c r="HAB4594" s="151"/>
      <c r="HAC4594" s="151"/>
      <c r="HAD4594" s="151"/>
      <c r="HAE4594" s="151"/>
      <c r="HAF4594" s="151"/>
      <c r="HAG4594" s="151"/>
      <c r="HAH4594" s="151"/>
      <c r="HAI4594" s="151"/>
      <c r="HAJ4594" s="151"/>
      <c r="HAK4594" s="151"/>
      <c r="HAL4594" s="151"/>
      <c r="HAM4594" s="151"/>
      <c r="HAN4594" s="151"/>
      <c r="HAO4594" s="151"/>
      <c r="HAP4594" s="151"/>
      <c r="HAQ4594" s="151"/>
      <c r="HAR4594" s="151"/>
      <c r="HAS4594" s="151"/>
      <c r="HAT4594" s="151"/>
      <c r="HAU4594" s="151"/>
      <c r="HAV4594" s="151"/>
      <c r="HAW4594" s="151"/>
      <c r="HAX4594" s="151"/>
      <c r="HAY4594" s="151"/>
      <c r="HAZ4594" s="151"/>
      <c r="HBA4594" s="151"/>
      <c r="HBB4594" s="151"/>
      <c r="HBC4594" s="151"/>
      <c r="HBD4594" s="151"/>
      <c r="HBE4594" s="151"/>
      <c r="HBF4594" s="151"/>
      <c r="HBG4594" s="151"/>
      <c r="HBH4594" s="151"/>
      <c r="HBI4594" s="151"/>
      <c r="HBJ4594" s="151"/>
      <c r="HBK4594" s="151"/>
      <c r="HBL4594" s="151"/>
      <c r="HBM4594" s="151"/>
      <c r="HBN4594" s="151"/>
      <c r="HBO4594" s="151"/>
      <c r="HBP4594" s="151"/>
      <c r="HBQ4594" s="151"/>
      <c r="HBR4594" s="151"/>
      <c r="HBS4594" s="151"/>
      <c r="HBT4594" s="151"/>
      <c r="HBU4594" s="151"/>
      <c r="HBV4594" s="151"/>
      <c r="HBW4594" s="151"/>
      <c r="HBX4594" s="151"/>
      <c r="HBY4594" s="151"/>
      <c r="HBZ4594" s="151"/>
      <c r="HCA4594" s="151"/>
      <c r="HCB4594" s="151"/>
      <c r="HCC4594" s="151"/>
      <c r="HCD4594" s="151"/>
      <c r="HCE4594" s="151"/>
      <c r="HCF4594" s="151"/>
      <c r="HCG4594" s="151"/>
      <c r="HCH4594" s="151"/>
      <c r="HCI4594" s="151"/>
      <c r="HCJ4594" s="151"/>
      <c r="HCK4594" s="151"/>
      <c r="HCL4594" s="151"/>
      <c r="HCM4594" s="151"/>
      <c r="HCN4594" s="151"/>
      <c r="HCO4594" s="151"/>
      <c r="HCP4594" s="151"/>
      <c r="HCQ4594" s="151"/>
      <c r="HCR4594" s="151"/>
      <c r="HCS4594" s="151"/>
      <c r="HCT4594" s="151"/>
      <c r="HCU4594" s="151"/>
      <c r="HCV4594" s="151"/>
      <c r="HCW4594" s="151"/>
      <c r="HCX4594" s="151"/>
      <c r="HCY4594" s="151"/>
      <c r="HCZ4594" s="151"/>
      <c r="HDA4594" s="151"/>
      <c r="HDB4594" s="151"/>
      <c r="HDC4594" s="151"/>
      <c r="HDD4594" s="151"/>
      <c r="HDE4594" s="151"/>
      <c r="HDF4594" s="151"/>
      <c r="HDG4594" s="151"/>
      <c r="HDH4594" s="151"/>
      <c r="HDI4594" s="151"/>
      <c r="HDJ4594" s="151"/>
      <c r="HDK4594" s="151"/>
      <c r="HDL4594" s="151"/>
      <c r="HDM4594" s="151"/>
      <c r="HDN4594" s="151"/>
      <c r="HDO4594" s="151"/>
      <c r="HDP4594" s="151"/>
      <c r="HDQ4594" s="151"/>
      <c r="HDR4594" s="151"/>
      <c r="HDS4594" s="151"/>
      <c r="HDT4594" s="151"/>
      <c r="HDU4594" s="151"/>
      <c r="HDV4594" s="151"/>
      <c r="HDW4594" s="151"/>
      <c r="HDX4594" s="151"/>
      <c r="HDY4594" s="151"/>
      <c r="HDZ4594" s="151"/>
      <c r="HEA4594" s="151"/>
      <c r="HEB4594" s="151"/>
      <c r="HEC4594" s="151"/>
      <c r="HED4594" s="151"/>
      <c r="HEE4594" s="151"/>
      <c r="HEF4594" s="151"/>
      <c r="HEG4594" s="151"/>
      <c r="HEH4594" s="151"/>
      <c r="HEI4594" s="151"/>
      <c r="HEJ4594" s="151"/>
      <c r="HEK4594" s="151"/>
      <c r="HEL4594" s="151"/>
      <c r="HEM4594" s="151"/>
      <c r="HEN4594" s="151"/>
      <c r="HEO4594" s="151"/>
      <c r="HEP4594" s="151"/>
      <c r="HEQ4594" s="151"/>
      <c r="HER4594" s="151"/>
      <c r="HES4594" s="151"/>
      <c r="HET4594" s="151"/>
      <c r="HEU4594" s="151"/>
      <c r="HEV4594" s="151"/>
      <c r="HEW4594" s="151"/>
      <c r="HEX4594" s="151"/>
      <c r="HEY4594" s="151"/>
      <c r="HEZ4594" s="151"/>
      <c r="HFA4594" s="151"/>
      <c r="HFB4594" s="151"/>
      <c r="HFC4594" s="151"/>
      <c r="HFD4594" s="151"/>
      <c r="HFE4594" s="151"/>
      <c r="HFF4594" s="151"/>
      <c r="HFG4594" s="151"/>
      <c r="HFH4594" s="151"/>
      <c r="HFI4594" s="151"/>
      <c r="HFJ4594" s="151"/>
      <c r="HFK4594" s="151"/>
      <c r="HFL4594" s="151"/>
      <c r="HFM4594" s="151"/>
      <c r="HFN4594" s="151"/>
      <c r="HFO4594" s="151"/>
      <c r="HFP4594" s="151"/>
      <c r="HFQ4594" s="151"/>
      <c r="HFR4594" s="151"/>
      <c r="HFS4594" s="151"/>
      <c r="HFT4594" s="151"/>
      <c r="HFU4594" s="151"/>
      <c r="HFV4594" s="151"/>
      <c r="HFW4594" s="151"/>
      <c r="HFX4594" s="151"/>
      <c r="HFY4594" s="151"/>
      <c r="HFZ4594" s="151"/>
      <c r="HGA4594" s="151"/>
      <c r="HGB4594" s="151"/>
      <c r="HGC4594" s="151"/>
      <c r="HGD4594" s="151"/>
      <c r="HGE4594" s="151"/>
      <c r="HGF4594" s="151"/>
      <c r="HGG4594" s="151"/>
      <c r="HGH4594" s="151"/>
      <c r="HGI4594" s="151"/>
      <c r="HGJ4594" s="151"/>
      <c r="HGK4594" s="151"/>
      <c r="HGL4594" s="151"/>
      <c r="HGM4594" s="151"/>
      <c r="HGN4594" s="151"/>
      <c r="HGO4594" s="151"/>
      <c r="HGP4594" s="151"/>
      <c r="HGQ4594" s="151"/>
      <c r="HGR4594" s="151"/>
      <c r="HGS4594" s="151"/>
      <c r="HGT4594" s="151"/>
      <c r="HGU4594" s="151"/>
      <c r="HGV4594" s="151"/>
      <c r="HGW4594" s="151"/>
      <c r="HGX4594" s="151"/>
      <c r="HGY4594" s="151"/>
      <c r="HGZ4594" s="151"/>
      <c r="HHA4594" s="151"/>
      <c r="HHB4594" s="151"/>
      <c r="HHC4594" s="151"/>
      <c r="HHD4594" s="151"/>
      <c r="HHE4594" s="151"/>
      <c r="HHF4594" s="151"/>
      <c r="HHG4594" s="151"/>
      <c r="HHH4594" s="151"/>
      <c r="HHI4594" s="151"/>
      <c r="HHJ4594" s="151"/>
      <c r="HHK4594" s="151"/>
      <c r="HHL4594" s="151"/>
      <c r="HHM4594" s="151"/>
      <c r="HHN4594" s="151"/>
      <c r="HHO4594" s="151"/>
      <c r="HHP4594" s="151"/>
      <c r="HHQ4594" s="151"/>
      <c r="HHR4594" s="151"/>
      <c r="HHS4594" s="151"/>
      <c r="HHT4594" s="151"/>
      <c r="HHU4594" s="151"/>
      <c r="HHV4594" s="151"/>
      <c r="HHW4594" s="151"/>
      <c r="HHX4594" s="151"/>
      <c r="HHY4594" s="151"/>
      <c r="HHZ4594" s="151"/>
      <c r="HIA4594" s="151"/>
      <c r="HIB4594" s="151"/>
      <c r="HIC4594" s="151"/>
      <c r="HID4594" s="151"/>
      <c r="HIE4594" s="151"/>
      <c r="HIF4594" s="151"/>
      <c r="HIG4594" s="151"/>
      <c r="HIH4594" s="151"/>
      <c r="HII4594" s="151"/>
      <c r="HIJ4594" s="151"/>
      <c r="HIK4594" s="151"/>
      <c r="HIL4594" s="151"/>
      <c r="HIM4594" s="151"/>
      <c r="HIN4594" s="151"/>
      <c r="HIO4594" s="151"/>
      <c r="HIP4594" s="151"/>
      <c r="HIQ4594" s="151"/>
      <c r="HIR4594" s="151"/>
      <c r="HIS4594" s="151"/>
      <c r="HIT4594" s="151"/>
      <c r="HIU4594" s="151"/>
      <c r="HIV4594" s="151"/>
      <c r="HIW4594" s="151"/>
      <c r="HIX4594" s="151"/>
      <c r="HIY4594" s="151"/>
      <c r="HIZ4594" s="151"/>
      <c r="HJA4594" s="151"/>
      <c r="HJB4594" s="151"/>
      <c r="HJC4594" s="151"/>
      <c r="HJD4594" s="151"/>
      <c r="HJE4594" s="151"/>
      <c r="HJF4594" s="151"/>
      <c r="HJG4594" s="151"/>
      <c r="HJH4594" s="151"/>
      <c r="HJI4594" s="151"/>
      <c r="HJJ4594" s="151"/>
      <c r="HJK4594" s="151"/>
      <c r="HJL4594" s="151"/>
      <c r="HJM4594" s="151"/>
      <c r="HJN4594" s="151"/>
      <c r="HJO4594" s="151"/>
      <c r="HJP4594" s="151"/>
      <c r="HJQ4594" s="151"/>
      <c r="HJR4594" s="151"/>
      <c r="HJS4594" s="151"/>
      <c r="HJT4594" s="151"/>
      <c r="HJU4594" s="151"/>
      <c r="HJV4594" s="151"/>
      <c r="HJW4594" s="151"/>
      <c r="HJX4594" s="151"/>
      <c r="HJY4594" s="151"/>
      <c r="HJZ4594" s="151"/>
      <c r="HKA4594" s="151"/>
      <c r="HKB4594" s="151"/>
      <c r="HKC4594" s="151"/>
      <c r="HKD4594" s="151"/>
      <c r="HKE4594" s="151"/>
      <c r="HKF4594" s="151"/>
      <c r="HKG4594" s="151"/>
      <c r="HKH4594" s="151"/>
      <c r="HKI4594" s="151"/>
      <c r="HKJ4594" s="151"/>
      <c r="HKK4594" s="151"/>
      <c r="HKL4594" s="151"/>
      <c r="HKM4594" s="151"/>
      <c r="HKN4594" s="151"/>
      <c r="HKO4594" s="151"/>
      <c r="HKP4594" s="151"/>
      <c r="HKQ4594" s="151"/>
      <c r="HKR4594" s="151"/>
      <c r="HKS4594" s="151"/>
      <c r="HKT4594" s="151"/>
      <c r="HKU4594" s="151"/>
      <c r="HKV4594" s="151"/>
      <c r="HKW4594" s="151"/>
      <c r="HKX4594" s="151"/>
      <c r="HKY4594" s="151"/>
      <c r="HKZ4594" s="151"/>
      <c r="HLA4594" s="151"/>
      <c r="HLB4594" s="151"/>
      <c r="HLC4594" s="151"/>
      <c r="HLD4594" s="151"/>
      <c r="HLE4594" s="151"/>
      <c r="HLF4594" s="151"/>
      <c r="HLG4594" s="151"/>
      <c r="HLH4594" s="151"/>
      <c r="HLI4594" s="151"/>
      <c r="HLJ4594" s="151"/>
      <c r="HLK4594" s="151"/>
      <c r="HLL4594" s="151"/>
      <c r="HLM4594" s="151"/>
      <c r="HLN4594" s="151"/>
      <c r="HLO4594" s="151"/>
      <c r="HLP4594" s="151"/>
      <c r="HLQ4594" s="151"/>
      <c r="HLR4594" s="151"/>
      <c r="HLS4594" s="151"/>
      <c r="HLT4594" s="151"/>
      <c r="HLU4594" s="151"/>
      <c r="HLV4594" s="151"/>
      <c r="HLW4594" s="151"/>
      <c r="HLX4594" s="151"/>
      <c r="HLY4594" s="151"/>
      <c r="HLZ4594" s="151"/>
      <c r="HMA4594" s="151"/>
      <c r="HMB4594" s="151"/>
      <c r="HMC4594" s="151"/>
      <c r="HMD4594" s="151"/>
      <c r="HME4594" s="151"/>
      <c r="HMF4594" s="151"/>
      <c r="HMG4594" s="151"/>
      <c r="HMH4594" s="151"/>
      <c r="HMI4594" s="151"/>
      <c r="HMJ4594" s="151"/>
      <c r="HMK4594" s="151"/>
      <c r="HML4594" s="151"/>
      <c r="HMM4594" s="151"/>
      <c r="HMN4594" s="151"/>
      <c r="HMO4594" s="151"/>
      <c r="HMP4594" s="151"/>
      <c r="HMQ4594" s="151"/>
      <c r="HMR4594" s="151"/>
      <c r="HMS4594" s="151"/>
      <c r="HMT4594" s="151"/>
      <c r="HMU4594" s="151"/>
      <c r="HMV4594" s="151"/>
      <c r="HMW4594" s="151"/>
      <c r="HMX4594" s="151"/>
      <c r="HMY4594" s="151"/>
      <c r="HMZ4594" s="151"/>
      <c r="HNA4594" s="151"/>
      <c r="HNB4594" s="151"/>
      <c r="HNC4594" s="151"/>
      <c r="HND4594" s="151"/>
      <c r="HNE4594" s="151"/>
      <c r="HNF4594" s="151"/>
      <c r="HNG4594" s="151"/>
      <c r="HNH4594" s="151"/>
      <c r="HNI4594" s="151"/>
      <c r="HNJ4594" s="151"/>
      <c r="HNK4594" s="151"/>
      <c r="HNL4594" s="151"/>
      <c r="HNM4594" s="151"/>
      <c r="HNN4594" s="151"/>
      <c r="HNO4594" s="151"/>
      <c r="HNP4594" s="151"/>
      <c r="HNQ4594" s="151"/>
      <c r="HNR4594" s="151"/>
      <c r="HNS4594" s="151"/>
      <c r="HNT4594" s="151"/>
      <c r="HNU4594" s="151"/>
      <c r="HNV4594" s="151"/>
      <c r="HNW4594" s="151"/>
      <c r="HNX4594" s="151"/>
      <c r="HNY4594" s="151"/>
      <c r="HNZ4594" s="151"/>
      <c r="HOA4594" s="151"/>
      <c r="HOB4594" s="151"/>
      <c r="HOC4594" s="151"/>
      <c r="HOD4594" s="151"/>
      <c r="HOE4594" s="151"/>
      <c r="HOF4594" s="151"/>
      <c r="HOG4594" s="151"/>
      <c r="HOH4594" s="151"/>
      <c r="HOI4594" s="151"/>
      <c r="HOJ4594" s="151"/>
      <c r="HOK4594" s="151"/>
      <c r="HOL4594" s="151"/>
      <c r="HOM4594" s="151"/>
      <c r="HON4594" s="151"/>
      <c r="HOO4594" s="151"/>
      <c r="HOP4594" s="151"/>
      <c r="HOQ4594" s="151"/>
      <c r="HOR4594" s="151"/>
      <c r="HOS4594" s="151"/>
      <c r="HOT4594" s="151"/>
      <c r="HOU4594" s="151"/>
      <c r="HOV4594" s="151"/>
      <c r="HOW4594" s="151"/>
      <c r="HOX4594" s="151"/>
      <c r="HOY4594" s="151"/>
      <c r="HOZ4594" s="151"/>
      <c r="HPA4594" s="151"/>
      <c r="HPB4594" s="151"/>
      <c r="HPC4594" s="151"/>
      <c r="HPD4594" s="151"/>
      <c r="HPE4594" s="151"/>
      <c r="HPF4594" s="151"/>
      <c r="HPG4594" s="151"/>
      <c r="HPH4594" s="151"/>
      <c r="HPI4594" s="151"/>
      <c r="HPJ4594" s="151"/>
      <c r="HPK4594" s="151"/>
      <c r="HPL4594" s="151"/>
      <c r="HPM4594" s="151"/>
      <c r="HPN4594" s="151"/>
      <c r="HPO4594" s="151"/>
      <c r="HPP4594" s="151"/>
      <c r="HPQ4594" s="151"/>
      <c r="HPR4594" s="151"/>
      <c r="HPS4594" s="151"/>
      <c r="HPT4594" s="151"/>
      <c r="HPU4594" s="151"/>
      <c r="HPV4594" s="151"/>
      <c r="HPW4594" s="151"/>
      <c r="HPX4594" s="151"/>
      <c r="HPY4594" s="151"/>
      <c r="HPZ4594" s="151"/>
      <c r="HQA4594" s="151"/>
      <c r="HQB4594" s="151"/>
      <c r="HQC4594" s="151"/>
      <c r="HQD4594" s="151"/>
      <c r="HQE4594" s="151"/>
      <c r="HQF4594" s="151"/>
      <c r="HQG4594" s="151"/>
      <c r="HQH4594" s="151"/>
      <c r="HQI4594" s="151"/>
      <c r="HQJ4594" s="151"/>
      <c r="HQK4594" s="151"/>
      <c r="HQL4594" s="151"/>
      <c r="HQM4594" s="151"/>
      <c r="HQN4594" s="151"/>
      <c r="HQO4594" s="151"/>
      <c r="HQP4594" s="151"/>
      <c r="HQQ4594" s="151"/>
      <c r="HQR4594" s="151"/>
      <c r="HQS4594" s="151"/>
      <c r="HQT4594" s="151"/>
      <c r="HQU4594" s="151"/>
      <c r="HQV4594" s="151"/>
      <c r="HQW4594" s="151"/>
      <c r="HQX4594" s="151"/>
      <c r="HQY4594" s="151"/>
      <c r="HQZ4594" s="151"/>
      <c r="HRA4594" s="151"/>
      <c r="HRB4594" s="151"/>
      <c r="HRC4594" s="151"/>
      <c r="HRD4594" s="151"/>
      <c r="HRE4594" s="151"/>
      <c r="HRF4594" s="151"/>
      <c r="HRG4594" s="151"/>
      <c r="HRH4594" s="151"/>
      <c r="HRI4594" s="151"/>
      <c r="HRJ4594" s="151"/>
      <c r="HRK4594" s="151"/>
      <c r="HRL4594" s="151"/>
      <c r="HRM4594" s="151"/>
      <c r="HRN4594" s="151"/>
      <c r="HRO4594" s="151"/>
      <c r="HRP4594" s="151"/>
      <c r="HRQ4594" s="151"/>
      <c r="HRR4594" s="151"/>
      <c r="HRS4594" s="151"/>
      <c r="HRT4594" s="151"/>
      <c r="HRU4594" s="151"/>
      <c r="HRV4594" s="151"/>
      <c r="HRW4594" s="151"/>
      <c r="HRX4594" s="151"/>
      <c r="HRY4594" s="151"/>
      <c r="HRZ4594" s="151"/>
      <c r="HSA4594" s="151"/>
      <c r="HSB4594" s="151"/>
      <c r="HSC4594" s="151"/>
      <c r="HSD4594" s="151"/>
      <c r="HSE4594" s="151"/>
      <c r="HSF4594" s="151"/>
      <c r="HSG4594" s="151"/>
      <c r="HSH4594" s="151"/>
      <c r="HSI4594" s="151"/>
      <c r="HSJ4594" s="151"/>
      <c r="HSK4594" s="151"/>
      <c r="HSL4594" s="151"/>
      <c r="HSM4594" s="151"/>
      <c r="HSN4594" s="151"/>
      <c r="HSO4594" s="151"/>
      <c r="HSP4594" s="151"/>
      <c r="HSQ4594" s="151"/>
      <c r="HSR4594" s="151"/>
      <c r="HSS4594" s="151"/>
      <c r="HST4594" s="151"/>
      <c r="HSU4594" s="151"/>
      <c r="HSV4594" s="151"/>
      <c r="HSW4594" s="151"/>
      <c r="HSX4594" s="151"/>
      <c r="HSY4594" s="151"/>
      <c r="HSZ4594" s="151"/>
      <c r="HTA4594" s="151"/>
      <c r="HTB4594" s="151"/>
      <c r="HTC4594" s="151"/>
      <c r="HTD4594" s="151"/>
      <c r="HTE4594" s="151"/>
      <c r="HTF4594" s="151"/>
      <c r="HTG4594" s="151"/>
      <c r="HTH4594" s="151"/>
      <c r="HTI4594" s="151"/>
      <c r="HTJ4594" s="151"/>
      <c r="HTK4594" s="151"/>
      <c r="HTL4594" s="151"/>
      <c r="HTM4594" s="151"/>
      <c r="HTN4594" s="151"/>
      <c r="HTO4594" s="151"/>
      <c r="HTP4594" s="151"/>
      <c r="HTQ4594" s="151"/>
      <c r="HTR4594" s="151"/>
      <c r="HTS4594" s="151"/>
      <c r="HTT4594" s="151"/>
      <c r="HTU4594" s="151"/>
      <c r="HTV4594" s="151"/>
      <c r="HTW4594" s="151"/>
      <c r="HTX4594" s="151"/>
      <c r="HTY4594" s="151"/>
      <c r="HTZ4594" s="151"/>
      <c r="HUA4594" s="151"/>
      <c r="HUB4594" s="151"/>
      <c r="HUC4594" s="151"/>
      <c r="HUD4594" s="151"/>
      <c r="HUE4594" s="151"/>
      <c r="HUF4594" s="151"/>
      <c r="HUG4594" s="151"/>
      <c r="HUH4594" s="151"/>
      <c r="HUI4594" s="151"/>
      <c r="HUJ4594" s="151"/>
      <c r="HUK4594" s="151"/>
      <c r="HUL4594" s="151"/>
      <c r="HUM4594" s="151"/>
      <c r="HUN4594" s="151"/>
      <c r="HUO4594" s="151"/>
      <c r="HUP4594" s="151"/>
      <c r="HUQ4594" s="151"/>
      <c r="HUR4594" s="151"/>
      <c r="HUS4594" s="151"/>
      <c r="HUT4594" s="151"/>
      <c r="HUU4594" s="151"/>
      <c r="HUV4594" s="151"/>
      <c r="HUW4594" s="151"/>
      <c r="HUX4594" s="151"/>
      <c r="HUY4594" s="151"/>
      <c r="HUZ4594" s="151"/>
      <c r="HVA4594" s="151"/>
      <c r="HVB4594" s="151"/>
      <c r="HVC4594" s="151"/>
      <c r="HVD4594" s="151"/>
      <c r="HVE4594" s="151"/>
      <c r="HVF4594" s="151"/>
      <c r="HVG4594" s="151"/>
      <c r="HVH4594" s="151"/>
      <c r="HVI4594" s="151"/>
      <c r="HVJ4594" s="151"/>
      <c r="HVK4594" s="151"/>
      <c r="HVL4594" s="151"/>
      <c r="HVM4594" s="151"/>
      <c r="HVN4594" s="151"/>
      <c r="HVO4594" s="151"/>
      <c r="HVP4594" s="151"/>
      <c r="HVQ4594" s="151"/>
      <c r="HVR4594" s="151"/>
      <c r="HVS4594" s="151"/>
      <c r="HVT4594" s="151"/>
      <c r="HVU4594" s="151"/>
      <c r="HVV4594" s="151"/>
      <c r="HVW4594" s="151"/>
      <c r="HVX4594" s="151"/>
      <c r="HVY4594" s="151"/>
      <c r="HVZ4594" s="151"/>
      <c r="HWA4594" s="151"/>
      <c r="HWB4594" s="151"/>
      <c r="HWC4594" s="151"/>
      <c r="HWD4594" s="151"/>
      <c r="HWE4594" s="151"/>
      <c r="HWF4594" s="151"/>
      <c r="HWG4594" s="151"/>
      <c r="HWH4594" s="151"/>
      <c r="HWI4594" s="151"/>
      <c r="HWJ4594" s="151"/>
      <c r="HWK4594" s="151"/>
      <c r="HWL4594" s="151"/>
      <c r="HWM4594" s="151"/>
      <c r="HWN4594" s="151"/>
      <c r="HWO4594" s="151"/>
      <c r="HWP4594" s="151"/>
      <c r="HWQ4594" s="151"/>
      <c r="HWR4594" s="151"/>
      <c r="HWS4594" s="151"/>
      <c r="HWT4594" s="151"/>
      <c r="HWU4594" s="151"/>
      <c r="HWV4594" s="151"/>
      <c r="HWW4594" s="151"/>
      <c r="HWX4594" s="151"/>
      <c r="HWY4594" s="151"/>
      <c r="HWZ4594" s="151"/>
      <c r="HXA4594" s="151"/>
      <c r="HXB4594" s="151"/>
      <c r="HXC4594" s="151"/>
      <c r="HXD4594" s="151"/>
      <c r="HXE4594" s="151"/>
      <c r="HXF4594" s="151"/>
      <c r="HXG4594" s="151"/>
      <c r="HXH4594" s="151"/>
      <c r="HXI4594" s="151"/>
      <c r="HXJ4594" s="151"/>
      <c r="HXK4594" s="151"/>
      <c r="HXL4594" s="151"/>
      <c r="HXM4594" s="151"/>
      <c r="HXN4594" s="151"/>
      <c r="HXO4594" s="151"/>
      <c r="HXP4594" s="151"/>
      <c r="HXQ4594" s="151"/>
      <c r="HXR4594" s="151"/>
      <c r="HXS4594" s="151"/>
      <c r="HXT4594" s="151"/>
      <c r="HXU4594" s="151"/>
      <c r="HXV4594" s="151"/>
      <c r="HXW4594" s="151"/>
      <c r="HXX4594" s="151"/>
      <c r="HXY4594" s="151"/>
      <c r="HXZ4594" s="151"/>
      <c r="HYA4594" s="151"/>
      <c r="HYB4594" s="151"/>
      <c r="HYC4594" s="151"/>
      <c r="HYD4594" s="151"/>
      <c r="HYE4594" s="151"/>
      <c r="HYF4594" s="151"/>
      <c r="HYG4594" s="151"/>
      <c r="HYH4594" s="151"/>
      <c r="HYI4594" s="151"/>
      <c r="HYJ4594" s="151"/>
      <c r="HYK4594" s="151"/>
      <c r="HYL4594" s="151"/>
      <c r="HYM4594" s="151"/>
      <c r="HYN4594" s="151"/>
      <c r="HYO4594" s="151"/>
      <c r="HYP4594" s="151"/>
      <c r="HYQ4594" s="151"/>
      <c r="HYR4594" s="151"/>
      <c r="HYS4594" s="151"/>
      <c r="HYT4594" s="151"/>
      <c r="HYU4594" s="151"/>
      <c r="HYV4594" s="151"/>
      <c r="HYW4594" s="151"/>
      <c r="HYX4594" s="151"/>
      <c r="HYY4594" s="151"/>
      <c r="HYZ4594" s="151"/>
      <c r="HZA4594" s="151"/>
      <c r="HZB4594" s="151"/>
      <c r="HZC4594" s="151"/>
      <c r="HZD4594" s="151"/>
      <c r="HZE4594" s="151"/>
      <c r="HZF4594" s="151"/>
      <c r="HZG4594" s="151"/>
      <c r="HZH4594" s="151"/>
      <c r="HZI4594" s="151"/>
      <c r="HZJ4594" s="151"/>
      <c r="HZK4594" s="151"/>
      <c r="HZL4594" s="151"/>
      <c r="HZM4594" s="151"/>
      <c r="HZN4594" s="151"/>
      <c r="HZO4594" s="151"/>
      <c r="HZP4594" s="151"/>
      <c r="HZQ4594" s="151"/>
      <c r="HZR4594" s="151"/>
      <c r="HZS4594" s="151"/>
      <c r="HZT4594" s="151"/>
      <c r="HZU4594" s="151"/>
      <c r="HZV4594" s="151"/>
      <c r="HZW4594" s="151"/>
      <c r="HZX4594" s="151"/>
      <c r="HZY4594" s="151"/>
      <c r="HZZ4594" s="151"/>
      <c r="IAA4594" s="151"/>
      <c r="IAB4594" s="151"/>
      <c r="IAC4594" s="151"/>
      <c r="IAD4594" s="151"/>
      <c r="IAE4594" s="151"/>
      <c r="IAF4594" s="151"/>
      <c r="IAG4594" s="151"/>
      <c r="IAH4594" s="151"/>
      <c r="IAI4594" s="151"/>
      <c r="IAJ4594" s="151"/>
      <c r="IAK4594" s="151"/>
      <c r="IAL4594" s="151"/>
      <c r="IAM4594" s="151"/>
      <c r="IAN4594" s="151"/>
      <c r="IAO4594" s="151"/>
      <c r="IAP4594" s="151"/>
      <c r="IAQ4594" s="151"/>
      <c r="IAR4594" s="151"/>
      <c r="IAS4594" s="151"/>
      <c r="IAT4594" s="151"/>
      <c r="IAU4594" s="151"/>
      <c r="IAV4594" s="151"/>
      <c r="IAW4594" s="151"/>
      <c r="IAX4594" s="151"/>
      <c r="IAY4594" s="151"/>
      <c r="IAZ4594" s="151"/>
      <c r="IBA4594" s="151"/>
      <c r="IBB4594" s="151"/>
      <c r="IBC4594" s="151"/>
      <c r="IBD4594" s="151"/>
      <c r="IBE4594" s="151"/>
      <c r="IBF4594" s="151"/>
      <c r="IBG4594" s="151"/>
      <c r="IBH4594" s="151"/>
      <c r="IBI4594" s="151"/>
      <c r="IBJ4594" s="151"/>
      <c r="IBK4594" s="151"/>
      <c r="IBL4594" s="151"/>
      <c r="IBM4594" s="151"/>
      <c r="IBN4594" s="151"/>
      <c r="IBO4594" s="151"/>
      <c r="IBP4594" s="151"/>
      <c r="IBQ4594" s="151"/>
      <c r="IBR4594" s="151"/>
      <c r="IBS4594" s="151"/>
      <c r="IBT4594" s="151"/>
      <c r="IBU4594" s="151"/>
      <c r="IBV4594" s="151"/>
      <c r="IBW4594" s="151"/>
      <c r="IBX4594" s="151"/>
      <c r="IBY4594" s="151"/>
      <c r="IBZ4594" s="151"/>
      <c r="ICA4594" s="151"/>
      <c r="ICB4594" s="151"/>
      <c r="ICC4594" s="151"/>
      <c r="ICD4594" s="151"/>
      <c r="ICE4594" s="151"/>
      <c r="ICF4594" s="151"/>
      <c r="ICG4594" s="151"/>
      <c r="ICH4594" s="151"/>
      <c r="ICI4594" s="151"/>
      <c r="ICJ4594" s="151"/>
      <c r="ICK4594" s="151"/>
      <c r="ICL4594" s="151"/>
      <c r="ICM4594" s="151"/>
      <c r="ICN4594" s="151"/>
      <c r="ICO4594" s="151"/>
      <c r="ICP4594" s="151"/>
      <c r="ICQ4594" s="151"/>
      <c r="ICR4594" s="151"/>
      <c r="ICS4594" s="151"/>
      <c r="ICT4594" s="151"/>
      <c r="ICU4594" s="151"/>
      <c r="ICV4594" s="151"/>
      <c r="ICW4594" s="151"/>
      <c r="ICX4594" s="151"/>
      <c r="ICY4594" s="151"/>
      <c r="ICZ4594" s="151"/>
      <c r="IDA4594" s="151"/>
      <c r="IDB4594" s="151"/>
      <c r="IDC4594" s="151"/>
      <c r="IDD4594" s="151"/>
      <c r="IDE4594" s="151"/>
      <c r="IDF4594" s="151"/>
      <c r="IDG4594" s="151"/>
      <c r="IDH4594" s="151"/>
      <c r="IDI4594" s="151"/>
      <c r="IDJ4594" s="151"/>
      <c r="IDK4594" s="151"/>
      <c r="IDL4594" s="151"/>
      <c r="IDM4594" s="151"/>
      <c r="IDN4594" s="151"/>
      <c r="IDO4594" s="151"/>
      <c r="IDP4594" s="151"/>
      <c r="IDQ4594" s="151"/>
      <c r="IDR4594" s="151"/>
      <c r="IDS4594" s="151"/>
      <c r="IDT4594" s="151"/>
      <c r="IDU4594" s="151"/>
      <c r="IDV4594" s="151"/>
      <c r="IDW4594" s="151"/>
      <c r="IDX4594" s="151"/>
      <c r="IDY4594" s="151"/>
      <c r="IDZ4594" s="151"/>
      <c r="IEA4594" s="151"/>
      <c r="IEB4594" s="151"/>
      <c r="IEC4594" s="151"/>
      <c r="IED4594" s="151"/>
      <c r="IEE4594" s="151"/>
      <c r="IEF4594" s="151"/>
      <c r="IEG4594" s="151"/>
      <c r="IEH4594" s="151"/>
      <c r="IEI4594" s="151"/>
      <c r="IEJ4594" s="151"/>
      <c r="IEK4594" s="151"/>
      <c r="IEL4594" s="151"/>
      <c r="IEM4594" s="151"/>
      <c r="IEN4594" s="151"/>
      <c r="IEO4594" s="151"/>
      <c r="IEP4594" s="151"/>
      <c r="IEQ4594" s="151"/>
      <c r="IER4594" s="151"/>
      <c r="IES4594" s="151"/>
      <c r="IET4594" s="151"/>
      <c r="IEU4594" s="151"/>
      <c r="IEV4594" s="151"/>
      <c r="IEW4594" s="151"/>
      <c r="IEX4594" s="151"/>
      <c r="IEY4594" s="151"/>
      <c r="IEZ4594" s="151"/>
      <c r="IFA4594" s="151"/>
      <c r="IFB4594" s="151"/>
      <c r="IFC4594" s="151"/>
      <c r="IFD4594" s="151"/>
      <c r="IFE4594" s="151"/>
      <c r="IFF4594" s="151"/>
      <c r="IFG4594" s="151"/>
      <c r="IFH4594" s="151"/>
      <c r="IFI4594" s="151"/>
      <c r="IFJ4594" s="151"/>
      <c r="IFK4594" s="151"/>
      <c r="IFL4594" s="151"/>
      <c r="IFM4594" s="151"/>
      <c r="IFN4594" s="151"/>
      <c r="IFO4594" s="151"/>
      <c r="IFP4594" s="151"/>
      <c r="IFQ4594" s="151"/>
      <c r="IFR4594" s="151"/>
      <c r="IFS4594" s="151"/>
      <c r="IFT4594" s="151"/>
      <c r="IFU4594" s="151"/>
      <c r="IFV4594" s="151"/>
      <c r="IFW4594" s="151"/>
      <c r="IFX4594" s="151"/>
      <c r="IFY4594" s="151"/>
      <c r="IFZ4594" s="151"/>
      <c r="IGA4594" s="151"/>
      <c r="IGB4594" s="151"/>
      <c r="IGC4594" s="151"/>
      <c r="IGD4594" s="151"/>
      <c r="IGE4594" s="151"/>
      <c r="IGF4594" s="151"/>
      <c r="IGG4594" s="151"/>
      <c r="IGH4594" s="151"/>
      <c r="IGI4594" s="151"/>
      <c r="IGJ4594" s="151"/>
      <c r="IGK4594" s="151"/>
      <c r="IGL4594" s="151"/>
      <c r="IGM4594" s="151"/>
      <c r="IGN4594" s="151"/>
      <c r="IGO4594" s="151"/>
      <c r="IGP4594" s="151"/>
      <c r="IGQ4594" s="151"/>
      <c r="IGR4594" s="151"/>
      <c r="IGS4594" s="151"/>
      <c r="IGT4594" s="151"/>
      <c r="IGU4594" s="151"/>
      <c r="IGV4594" s="151"/>
      <c r="IGW4594" s="151"/>
      <c r="IGX4594" s="151"/>
      <c r="IGY4594" s="151"/>
      <c r="IGZ4594" s="151"/>
      <c r="IHA4594" s="151"/>
      <c r="IHB4594" s="151"/>
      <c r="IHC4594" s="151"/>
      <c r="IHD4594" s="151"/>
      <c r="IHE4594" s="151"/>
      <c r="IHF4594" s="151"/>
      <c r="IHG4594" s="151"/>
      <c r="IHH4594" s="151"/>
      <c r="IHI4594" s="151"/>
      <c r="IHJ4594" s="151"/>
      <c r="IHK4594" s="151"/>
      <c r="IHL4594" s="151"/>
      <c r="IHM4594" s="151"/>
      <c r="IHN4594" s="151"/>
      <c r="IHO4594" s="151"/>
      <c r="IHP4594" s="151"/>
      <c r="IHQ4594" s="151"/>
      <c r="IHR4594" s="151"/>
      <c r="IHS4594" s="151"/>
      <c r="IHT4594" s="151"/>
      <c r="IHU4594" s="151"/>
      <c r="IHV4594" s="151"/>
      <c r="IHW4594" s="151"/>
      <c r="IHX4594" s="151"/>
      <c r="IHY4594" s="151"/>
      <c r="IHZ4594" s="151"/>
      <c r="IIA4594" s="151"/>
      <c r="IIB4594" s="151"/>
      <c r="IIC4594" s="151"/>
      <c r="IID4594" s="151"/>
      <c r="IIE4594" s="151"/>
      <c r="IIF4594" s="151"/>
      <c r="IIG4594" s="151"/>
      <c r="IIH4594" s="151"/>
      <c r="III4594" s="151"/>
      <c r="IIJ4594" s="151"/>
      <c r="IIK4594" s="151"/>
      <c r="IIL4594" s="151"/>
      <c r="IIM4594" s="151"/>
      <c r="IIN4594" s="151"/>
      <c r="IIO4594" s="151"/>
      <c r="IIP4594" s="151"/>
      <c r="IIQ4594" s="151"/>
      <c r="IIR4594" s="151"/>
      <c r="IIS4594" s="151"/>
      <c r="IIT4594" s="151"/>
      <c r="IIU4594" s="151"/>
      <c r="IIV4594" s="151"/>
      <c r="IIW4594" s="151"/>
      <c r="IIX4594" s="151"/>
      <c r="IIY4594" s="151"/>
      <c r="IIZ4594" s="151"/>
      <c r="IJA4594" s="151"/>
      <c r="IJB4594" s="151"/>
      <c r="IJC4594" s="151"/>
      <c r="IJD4594" s="151"/>
      <c r="IJE4594" s="151"/>
      <c r="IJF4594" s="151"/>
      <c r="IJG4594" s="151"/>
      <c r="IJH4594" s="151"/>
      <c r="IJI4594" s="151"/>
      <c r="IJJ4594" s="151"/>
      <c r="IJK4594" s="151"/>
      <c r="IJL4594" s="151"/>
      <c r="IJM4594" s="151"/>
      <c r="IJN4594" s="151"/>
      <c r="IJO4594" s="151"/>
      <c r="IJP4594" s="151"/>
      <c r="IJQ4594" s="151"/>
      <c r="IJR4594" s="151"/>
      <c r="IJS4594" s="151"/>
      <c r="IJT4594" s="151"/>
      <c r="IJU4594" s="151"/>
      <c r="IJV4594" s="151"/>
      <c r="IJW4594" s="151"/>
      <c r="IJX4594" s="151"/>
      <c r="IJY4594" s="151"/>
      <c r="IJZ4594" s="151"/>
      <c r="IKA4594" s="151"/>
      <c r="IKB4594" s="151"/>
      <c r="IKC4594" s="151"/>
      <c r="IKD4594" s="151"/>
      <c r="IKE4594" s="151"/>
      <c r="IKF4594" s="151"/>
      <c r="IKG4594" s="151"/>
      <c r="IKH4594" s="151"/>
      <c r="IKI4594" s="151"/>
      <c r="IKJ4594" s="151"/>
      <c r="IKK4594" s="151"/>
      <c r="IKL4594" s="151"/>
      <c r="IKM4594" s="151"/>
      <c r="IKN4594" s="151"/>
      <c r="IKO4594" s="151"/>
      <c r="IKP4594" s="151"/>
      <c r="IKQ4594" s="151"/>
      <c r="IKR4594" s="151"/>
      <c r="IKS4594" s="151"/>
      <c r="IKT4594" s="151"/>
      <c r="IKU4594" s="151"/>
      <c r="IKV4594" s="151"/>
      <c r="IKW4594" s="151"/>
      <c r="IKX4594" s="151"/>
      <c r="IKY4594" s="151"/>
      <c r="IKZ4594" s="151"/>
      <c r="ILA4594" s="151"/>
      <c r="ILB4594" s="151"/>
      <c r="ILC4594" s="151"/>
      <c r="ILD4594" s="151"/>
      <c r="ILE4594" s="151"/>
      <c r="ILF4594" s="151"/>
      <c r="ILG4594" s="151"/>
      <c r="ILH4594" s="151"/>
      <c r="ILI4594" s="151"/>
      <c r="ILJ4594" s="151"/>
      <c r="ILK4594" s="151"/>
      <c r="ILL4594" s="151"/>
      <c r="ILM4594" s="151"/>
      <c r="ILN4594" s="151"/>
      <c r="ILO4594" s="151"/>
      <c r="ILP4594" s="151"/>
      <c r="ILQ4594" s="151"/>
      <c r="ILR4594" s="151"/>
      <c r="ILS4594" s="151"/>
      <c r="ILT4594" s="151"/>
      <c r="ILU4594" s="151"/>
      <c r="ILV4594" s="151"/>
      <c r="ILW4594" s="151"/>
      <c r="ILX4594" s="151"/>
      <c r="ILY4594" s="151"/>
      <c r="ILZ4594" s="151"/>
      <c r="IMA4594" s="151"/>
      <c r="IMB4594" s="151"/>
      <c r="IMC4594" s="151"/>
      <c r="IMD4594" s="151"/>
      <c r="IME4594" s="151"/>
      <c r="IMF4594" s="151"/>
      <c r="IMG4594" s="151"/>
      <c r="IMH4594" s="151"/>
      <c r="IMI4594" s="151"/>
      <c r="IMJ4594" s="151"/>
      <c r="IMK4594" s="151"/>
      <c r="IML4594" s="151"/>
      <c r="IMM4594" s="151"/>
      <c r="IMN4594" s="151"/>
      <c r="IMO4594" s="151"/>
      <c r="IMP4594" s="151"/>
      <c r="IMQ4594" s="151"/>
      <c r="IMR4594" s="151"/>
      <c r="IMS4594" s="151"/>
      <c r="IMT4594" s="151"/>
      <c r="IMU4594" s="151"/>
      <c r="IMV4594" s="151"/>
      <c r="IMW4594" s="151"/>
      <c r="IMX4594" s="151"/>
      <c r="IMY4594" s="151"/>
      <c r="IMZ4594" s="151"/>
      <c r="INA4594" s="151"/>
      <c r="INB4594" s="151"/>
      <c r="INC4594" s="151"/>
      <c r="IND4594" s="151"/>
      <c r="INE4594" s="151"/>
      <c r="INF4594" s="151"/>
      <c r="ING4594" s="151"/>
      <c r="INH4594" s="151"/>
      <c r="INI4594" s="151"/>
      <c r="INJ4594" s="151"/>
      <c r="INK4594" s="151"/>
      <c r="INL4594" s="151"/>
      <c r="INM4594" s="151"/>
      <c r="INN4594" s="151"/>
      <c r="INO4594" s="151"/>
      <c r="INP4594" s="151"/>
      <c r="INQ4594" s="151"/>
      <c r="INR4594" s="151"/>
      <c r="INS4594" s="151"/>
      <c r="INT4594" s="151"/>
      <c r="INU4594" s="151"/>
      <c r="INV4594" s="151"/>
      <c r="INW4594" s="151"/>
      <c r="INX4594" s="151"/>
      <c r="INY4594" s="151"/>
      <c r="INZ4594" s="151"/>
      <c r="IOA4594" s="151"/>
      <c r="IOB4594" s="151"/>
      <c r="IOC4594" s="151"/>
      <c r="IOD4594" s="151"/>
      <c r="IOE4594" s="151"/>
      <c r="IOF4594" s="151"/>
      <c r="IOG4594" s="151"/>
      <c r="IOH4594" s="151"/>
      <c r="IOI4594" s="151"/>
      <c r="IOJ4594" s="151"/>
      <c r="IOK4594" s="151"/>
      <c r="IOL4594" s="151"/>
      <c r="IOM4594" s="151"/>
      <c r="ION4594" s="151"/>
      <c r="IOO4594" s="151"/>
      <c r="IOP4594" s="151"/>
      <c r="IOQ4594" s="151"/>
      <c r="IOR4594" s="151"/>
      <c r="IOS4594" s="151"/>
      <c r="IOT4594" s="151"/>
      <c r="IOU4594" s="151"/>
      <c r="IOV4594" s="151"/>
      <c r="IOW4594" s="151"/>
      <c r="IOX4594" s="151"/>
      <c r="IOY4594" s="151"/>
      <c r="IOZ4594" s="151"/>
      <c r="IPA4594" s="151"/>
      <c r="IPB4594" s="151"/>
      <c r="IPC4594" s="151"/>
      <c r="IPD4594" s="151"/>
      <c r="IPE4594" s="151"/>
      <c r="IPF4594" s="151"/>
      <c r="IPG4594" s="151"/>
      <c r="IPH4594" s="151"/>
      <c r="IPI4594" s="151"/>
      <c r="IPJ4594" s="151"/>
      <c r="IPK4594" s="151"/>
      <c r="IPL4594" s="151"/>
      <c r="IPM4594" s="151"/>
      <c r="IPN4594" s="151"/>
      <c r="IPO4594" s="151"/>
      <c r="IPP4594" s="151"/>
      <c r="IPQ4594" s="151"/>
      <c r="IPR4594" s="151"/>
      <c r="IPS4594" s="151"/>
      <c r="IPT4594" s="151"/>
      <c r="IPU4594" s="151"/>
      <c r="IPV4594" s="151"/>
      <c r="IPW4594" s="151"/>
      <c r="IPX4594" s="151"/>
      <c r="IPY4594" s="151"/>
      <c r="IPZ4594" s="151"/>
      <c r="IQA4594" s="151"/>
      <c r="IQB4594" s="151"/>
      <c r="IQC4594" s="151"/>
      <c r="IQD4594" s="151"/>
      <c r="IQE4594" s="151"/>
      <c r="IQF4594" s="151"/>
      <c r="IQG4594" s="151"/>
      <c r="IQH4594" s="151"/>
      <c r="IQI4594" s="151"/>
      <c r="IQJ4594" s="151"/>
      <c r="IQK4594" s="151"/>
      <c r="IQL4594" s="151"/>
      <c r="IQM4594" s="151"/>
      <c r="IQN4594" s="151"/>
      <c r="IQO4594" s="151"/>
      <c r="IQP4594" s="151"/>
      <c r="IQQ4594" s="151"/>
      <c r="IQR4594" s="151"/>
      <c r="IQS4594" s="151"/>
      <c r="IQT4594" s="151"/>
      <c r="IQU4594" s="151"/>
      <c r="IQV4594" s="151"/>
      <c r="IQW4594" s="151"/>
      <c r="IQX4594" s="151"/>
      <c r="IQY4594" s="151"/>
      <c r="IQZ4594" s="151"/>
      <c r="IRA4594" s="151"/>
      <c r="IRB4594" s="151"/>
      <c r="IRC4594" s="151"/>
      <c r="IRD4594" s="151"/>
      <c r="IRE4594" s="151"/>
      <c r="IRF4594" s="151"/>
      <c r="IRG4594" s="151"/>
      <c r="IRH4594" s="151"/>
      <c r="IRI4594" s="151"/>
      <c r="IRJ4594" s="151"/>
      <c r="IRK4594" s="151"/>
      <c r="IRL4594" s="151"/>
      <c r="IRM4594" s="151"/>
      <c r="IRN4594" s="151"/>
      <c r="IRO4594" s="151"/>
      <c r="IRP4594" s="151"/>
      <c r="IRQ4594" s="151"/>
      <c r="IRR4594" s="151"/>
      <c r="IRS4594" s="151"/>
      <c r="IRT4594" s="151"/>
      <c r="IRU4594" s="151"/>
      <c r="IRV4594" s="151"/>
      <c r="IRW4594" s="151"/>
      <c r="IRX4594" s="151"/>
      <c r="IRY4594" s="151"/>
      <c r="IRZ4594" s="151"/>
      <c r="ISA4594" s="151"/>
      <c r="ISB4594" s="151"/>
      <c r="ISC4594" s="151"/>
      <c r="ISD4594" s="151"/>
      <c r="ISE4594" s="151"/>
      <c r="ISF4594" s="151"/>
      <c r="ISG4594" s="151"/>
      <c r="ISH4594" s="151"/>
      <c r="ISI4594" s="151"/>
      <c r="ISJ4594" s="151"/>
      <c r="ISK4594" s="151"/>
      <c r="ISL4594" s="151"/>
      <c r="ISM4594" s="151"/>
      <c r="ISN4594" s="151"/>
      <c r="ISO4594" s="151"/>
      <c r="ISP4594" s="151"/>
      <c r="ISQ4594" s="151"/>
      <c r="ISR4594" s="151"/>
      <c r="ISS4594" s="151"/>
      <c r="IST4594" s="151"/>
      <c r="ISU4594" s="151"/>
      <c r="ISV4594" s="151"/>
      <c r="ISW4594" s="151"/>
      <c r="ISX4594" s="151"/>
      <c r="ISY4594" s="151"/>
      <c r="ISZ4594" s="151"/>
      <c r="ITA4594" s="151"/>
      <c r="ITB4594" s="151"/>
      <c r="ITC4594" s="151"/>
      <c r="ITD4594" s="151"/>
      <c r="ITE4594" s="151"/>
      <c r="ITF4594" s="151"/>
      <c r="ITG4594" s="151"/>
      <c r="ITH4594" s="151"/>
      <c r="ITI4594" s="151"/>
      <c r="ITJ4594" s="151"/>
      <c r="ITK4594" s="151"/>
      <c r="ITL4594" s="151"/>
      <c r="ITM4594" s="151"/>
      <c r="ITN4594" s="151"/>
      <c r="ITO4594" s="151"/>
      <c r="ITP4594" s="151"/>
      <c r="ITQ4594" s="151"/>
      <c r="ITR4594" s="151"/>
      <c r="ITS4594" s="151"/>
      <c r="ITT4594" s="151"/>
      <c r="ITU4594" s="151"/>
      <c r="ITV4594" s="151"/>
      <c r="ITW4594" s="151"/>
      <c r="ITX4594" s="151"/>
      <c r="ITY4594" s="151"/>
      <c r="ITZ4594" s="151"/>
      <c r="IUA4594" s="151"/>
      <c r="IUB4594" s="151"/>
      <c r="IUC4594" s="151"/>
      <c r="IUD4594" s="151"/>
      <c r="IUE4594" s="151"/>
      <c r="IUF4594" s="151"/>
      <c r="IUG4594" s="151"/>
      <c r="IUH4594" s="151"/>
      <c r="IUI4594" s="151"/>
      <c r="IUJ4594" s="151"/>
      <c r="IUK4594" s="151"/>
      <c r="IUL4594" s="151"/>
      <c r="IUM4594" s="151"/>
      <c r="IUN4594" s="151"/>
      <c r="IUO4594" s="151"/>
      <c r="IUP4594" s="151"/>
      <c r="IUQ4594" s="151"/>
      <c r="IUR4594" s="151"/>
      <c r="IUS4594" s="151"/>
      <c r="IUT4594" s="151"/>
      <c r="IUU4594" s="151"/>
      <c r="IUV4594" s="151"/>
      <c r="IUW4594" s="151"/>
      <c r="IUX4594" s="151"/>
      <c r="IUY4594" s="151"/>
      <c r="IUZ4594" s="151"/>
      <c r="IVA4594" s="151"/>
      <c r="IVB4594" s="151"/>
      <c r="IVC4594" s="151"/>
      <c r="IVD4594" s="151"/>
      <c r="IVE4594" s="151"/>
      <c r="IVF4594" s="151"/>
      <c r="IVG4594" s="151"/>
      <c r="IVH4594" s="151"/>
      <c r="IVI4594" s="151"/>
      <c r="IVJ4594" s="151"/>
      <c r="IVK4594" s="151"/>
      <c r="IVL4594" s="151"/>
      <c r="IVM4594" s="151"/>
      <c r="IVN4594" s="151"/>
      <c r="IVO4594" s="151"/>
      <c r="IVP4594" s="151"/>
      <c r="IVQ4594" s="151"/>
      <c r="IVR4594" s="151"/>
      <c r="IVS4594" s="151"/>
      <c r="IVT4594" s="151"/>
      <c r="IVU4594" s="151"/>
      <c r="IVV4594" s="151"/>
      <c r="IVW4594" s="151"/>
      <c r="IVX4594" s="151"/>
      <c r="IVY4594" s="151"/>
      <c r="IVZ4594" s="151"/>
      <c r="IWA4594" s="151"/>
      <c r="IWB4594" s="151"/>
      <c r="IWC4594" s="151"/>
      <c r="IWD4594" s="151"/>
      <c r="IWE4594" s="151"/>
      <c r="IWF4594" s="151"/>
      <c r="IWG4594" s="151"/>
      <c r="IWH4594" s="151"/>
      <c r="IWI4594" s="151"/>
      <c r="IWJ4594" s="151"/>
      <c r="IWK4594" s="151"/>
      <c r="IWL4594" s="151"/>
      <c r="IWM4594" s="151"/>
      <c r="IWN4594" s="151"/>
      <c r="IWO4594" s="151"/>
      <c r="IWP4594" s="151"/>
      <c r="IWQ4594" s="151"/>
      <c r="IWR4594" s="151"/>
      <c r="IWS4594" s="151"/>
      <c r="IWT4594" s="151"/>
      <c r="IWU4594" s="151"/>
      <c r="IWV4594" s="151"/>
      <c r="IWW4594" s="151"/>
      <c r="IWX4594" s="151"/>
      <c r="IWY4594" s="151"/>
      <c r="IWZ4594" s="151"/>
      <c r="IXA4594" s="151"/>
      <c r="IXB4594" s="151"/>
      <c r="IXC4594" s="151"/>
      <c r="IXD4594" s="151"/>
      <c r="IXE4594" s="151"/>
      <c r="IXF4594" s="151"/>
      <c r="IXG4594" s="151"/>
      <c r="IXH4594" s="151"/>
      <c r="IXI4594" s="151"/>
      <c r="IXJ4594" s="151"/>
      <c r="IXK4594" s="151"/>
      <c r="IXL4594" s="151"/>
      <c r="IXM4594" s="151"/>
      <c r="IXN4594" s="151"/>
      <c r="IXO4594" s="151"/>
      <c r="IXP4594" s="151"/>
      <c r="IXQ4594" s="151"/>
      <c r="IXR4594" s="151"/>
      <c r="IXS4594" s="151"/>
      <c r="IXT4594" s="151"/>
      <c r="IXU4594" s="151"/>
      <c r="IXV4594" s="151"/>
      <c r="IXW4594" s="151"/>
      <c r="IXX4594" s="151"/>
      <c r="IXY4594" s="151"/>
      <c r="IXZ4594" s="151"/>
      <c r="IYA4594" s="151"/>
      <c r="IYB4594" s="151"/>
      <c r="IYC4594" s="151"/>
      <c r="IYD4594" s="151"/>
      <c r="IYE4594" s="151"/>
      <c r="IYF4594" s="151"/>
      <c r="IYG4594" s="151"/>
      <c r="IYH4594" s="151"/>
      <c r="IYI4594" s="151"/>
      <c r="IYJ4594" s="151"/>
      <c r="IYK4594" s="151"/>
      <c r="IYL4594" s="151"/>
      <c r="IYM4594" s="151"/>
      <c r="IYN4594" s="151"/>
      <c r="IYO4594" s="151"/>
      <c r="IYP4594" s="151"/>
      <c r="IYQ4594" s="151"/>
      <c r="IYR4594" s="151"/>
      <c r="IYS4594" s="151"/>
      <c r="IYT4594" s="151"/>
      <c r="IYU4594" s="151"/>
      <c r="IYV4594" s="151"/>
      <c r="IYW4594" s="151"/>
      <c r="IYX4594" s="151"/>
      <c r="IYY4594" s="151"/>
      <c r="IYZ4594" s="151"/>
      <c r="IZA4594" s="151"/>
      <c r="IZB4594" s="151"/>
      <c r="IZC4594" s="151"/>
      <c r="IZD4594" s="151"/>
      <c r="IZE4594" s="151"/>
      <c r="IZF4594" s="151"/>
      <c r="IZG4594" s="151"/>
      <c r="IZH4594" s="151"/>
      <c r="IZI4594" s="151"/>
      <c r="IZJ4594" s="151"/>
      <c r="IZK4594" s="151"/>
      <c r="IZL4594" s="151"/>
      <c r="IZM4594" s="151"/>
      <c r="IZN4594" s="151"/>
      <c r="IZO4594" s="151"/>
      <c r="IZP4594" s="151"/>
      <c r="IZQ4594" s="151"/>
      <c r="IZR4594" s="151"/>
      <c r="IZS4594" s="151"/>
      <c r="IZT4594" s="151"/>
      <c r="IZU4594" s="151"/>
      <c r="IZV4594" s="151"/>
      <c r="IZW4594" s="151"/>
      <c r="IZX4594" s="151"/>
      <c r="IZY4594" s="151"/>
      <c r="IZZ4594" s="151"/>
      <c r="JAA4594" s="151"/>
      <c r="JAB4594" s="151"/>
      <c r="JAC4594" s="151"/>
      <c r="JAD4594" s="151"/>
      <c r="JAE4594" s="151"/>
      <c r="JAF4594" s="151"/>
      <c r="JAG4594" s="151"/>
      <c r="JAH4594" s="151"/>
      <c r="JAI4594" s="151"/>
      <c r="JAJ4594" s="151"/>
      <c r="JAK4594" s="151"/>
      <c r="JAL4594" s="151"/>
      <c r="JAM4594" s="151"/>
      <c r="JAN4594" s="151"/>
      <c r="JAO4594" s="151"/>
      <c r="JAP4594" s="151"/>
      <c r="JAQ4594" s="151"/>
      <c r="JAR4594" s="151"/>
      <c r="JAS4594" s="151"/>
      <c r="JAT4594" s="151"/>
      <c r="JAU4594" s="151"/>
      <c r="JAV4594" s="151"/>
      <c r="JAW4594" s="151"/>
      <c r="JAX4594" s="151"/>
      <c r="JAY4594" s="151"/>
      <c r="JAZ4594" s="151"/>
      <c r="JBA4594" s="151"/>
      <c r="JBB4594" s="151"/>
      <c r="JBC4594" s="151"/>
      <c r="JBD4594" s="151"/>
      <c r="JBE4594" s="151"/>
      <c r="JBF4594" s="151"/>
      <c r="JBG4594" s="151"/>
      <c r="JBH4594" s="151"/>
      <c r="JBI4594" s="151"/>
      <c r="JBJ4594" s="151"/>
      <c r="JBK4594" s="151"/>
      <c r="JBL4594" s="151"/>
      <c r="JBM4594" s="151"/>
      <c r="JBN4594" s="151"/>
      <c r="JBO4594" s="151"/>
      <c r="JBP4594" s="151"/>
      <c r="JBQ4594" s="151"/>
      <c r="JBR4594" s="151"/>
      <c r="JBS4594" s="151"/>
      <c r="JBT4594" s="151"/>
      <c r="JBU4594" s="151"/>
      <c r="JBV4594" s="151"/>
      <c r="JBW4594" s="151"/>
      <c r="JBX4594" s="151"/>
      <c r="JBY4594" s="151"/>
      <c r="JBZ4594" s="151"/>
      <c r="JCA4594" s="151"/>
      <c r="JCB4594" s="151"/>
      <c r="JCC4594" s="151"/>
      <c r="JCD4594" s="151"/>
      <c r="JCE4594" s="151"/>
      <c r="JCF4594" s="151"/>
      <c r="JCG4594" s="151"/>
      <c r="JCH4594" s="151"/>
      <c r="JCI4594" s="151"/>
      <c r="JCJ4594" s="151"/>
      <c r="JCK4594" s="151"/>
      <c r="JCL4594" s="151"/>
      <c r="JCM4594" s="151"/>
      <c r="JCN4594" s="151"/>
      <c r="JCO4594" s="151"/>
      <c r="JCP4594" s="151"/>
      <c r="JCQ4594" s="151"/>
      <c r="JCR4594" s="151"/>
      <c r="JCS4594" s="151"/>
      <c r="JCT4594" s="151"/>
      <c r="JCU4594" s="151"/>
      <c r="JCV4594" s="151"/>
      <c r="JCW4594" s="151"/>
      <c r="JCX4594" s="151"/>
      <c r="JCY4594" s="151"/>
      <c r="JCZ4594" s="151"/>
      <c r="JDA4594" s="151"/>
      <c r="JDB4594" s="151"/>
      <c r="JDC4594" s="151"/>
      <c r="JDD4594" s="151"/>
      <c r="JDE4594" s="151"/>
      <c r="JDF4594" s="151"/>
      <c r="JDG4594" s="151"/>
      <c r="JDH4594" s="151"/>
      <c r="JDI4594" s="151"/>
      <c r="JDJ4594" s="151"/>
      <c r="JDK4594" s="151"/>
      <c r="JDL4594" s="151"/>
      <c r="JDM4594" s="151"/>
      <c r="JDN4594" s="151"/>
      <c r="JDO4594" s="151"/>
      <c r="JDP4594" s="151"/>
      <c r="JDQ4594" s="151"/>
      <c r="JDR4594" s="151"/>
      <c r="JDS4594" s="151"/>
      <c r="JDT4594" s="151"/>
      <c r="JDU4594" s="151"/>
      <c r="JDV4594" s="151"/>
      <c r="JDW4594" s="151"/>
      <c r="JDX4594" s="151"/>
      <c r="JDY4594" s="151"/>
      <c r="JDZ4594" s="151"/>
      <c r="JEA4594" s="151"/>
      <c r="JEB4594" s="151"/>
      <c r="JEC4594" s="151"/>
      <c r="JED4594" s="151"/>
      <c r="JEE4594" s="151"/>
      <c r="JEF4594" s="151"/>
      <c r="JEG4594" s="151"/>
      <c r="JEH4594" s="151"/>
      <c r="JEI4594" s="151"/>
      <c r="JEJ4594" s="151"/>
      <c r="JEK4594" s="151"/>
      <c r="JEL4594" s="151"/>
      <c r="JEM4594" s="151"/>
      <c r="JEN4594" s="151"/>
      <c r="JEO4594" s="151"/>
      <c r="JEP4594" s="151"/>
      <c r="JEQ4594" s="151"/>
      <c r="JER4594" s="151"/>
      <c r="JES4594" s="151"/>
      <c r="JET4594" s="151"/>
      <c r="JEU4594" s="151"/>
      <c r="JEV4594" s="151"/>
      <c r="JEW4594" s="151"/>
      <c r="JEX4594" s="151"/>
      <c r="JEY4594" s="151"/>
      <c r="JEZ4594" s="151"/>
      <c r="JFA4594" s="151"/>
      <c r="JFB4594" s="151"/>
      <c r="JFC4594" s="151"/>
      <c r="JFD4594" s="151"/>
      <c r="JFE4594" s="151"/>
      <c r="JFF4594" s="151"/>
      <c r="JFG4594" s="151"/>
      <c r="JFH4594" s="151"/>
      <c r="JFI4594" s="151"/>
      <c r="JFJ4594" s="151"/>
      <c r="JFK4594" s="151"/>
      <c r="JFL4594" s="151"/>
      <c r="JFM4594" s="151"/>
      <c r="JFN4594" s="151"/>
      <c r="JFO4594" s="151"/>
      <c r="JFP4594" s="151"/>
      <c r="JFQ4594" s="151"/>
      <c r="JFR4594" s="151"/>
      <c r="JFS4594" s="151"/>
      <c r="JFT4594" s="151"/>
      <c r="JFU4594" s="151"/>
      <c r="JFV4594" s="151"/>
      <c r="JFW4594" s="151"/>
      <c r="JFX4594" s="151"/>
      <c r="JFY4594" s="151"/>
      <c r="JFZ4594" s="151"/>
      <c r="JGA4594" s="151"/>
      <c r="JGB4594" s="151"/>
      <c r="JGC4594" s="151"/>
      <c r="JGD4594" s="151"/>
      <c r="JGE4594" s="151"/>
      <c r="JGF4594" s="151"/>
      <c r="JGG4594" s="151"/>
      <c r="JGH4594" s="151"/>
      <c r="JGI4594" s="151"/>
      <c r="JGJ4594" s="151"/>
      <c r="JGK4594" s="151"/>
      <c r="JGL4594" s="151"/>
      <c r="JGM4594" s="151"/>
      <c r="JGN4594" s="151"/>
      <c r="JGO4594" s="151"/>
      <c r="JGP4594" s="151"/>
      <c r="JGQ4594" s="151"/>
      <c r="JGR4594" s="151"/>
      <c r="JGS4594" s="151"/>
      <c r="JGT4594" s="151"/>
      <c r="JGU4594" s="151"/>
      <c r="JGV4594" s="151"/>
      <c r="JGW4594" s="151"/>
      <c r="JGX4594" s="151"/>
      <c r="JGY4594" s="151"/>
      <c r="JGZ4594" s="151"/>
      <c r="JHA4594" s="151"/>
      <c r="JHB4594" s="151"/>
      <c r="JHC4594" s="151"/>
      <c r="JHD4594" s="151"/>
      <c r="JHE4594" s="151"/>
      <c r="JHF4594" s="151"/>
      <c r="JHG4594" s="151"/>
      <c r="JHH4594" s="151"/>
      <c r="JHI4594" s="151"/>
      <c r="JHJ4594" s="151"/>
      <c r="JHK4594" s="151"/>
      <c r="JHL4594" s="151"/>
      <c r="JHM4594" s="151"/>
      <c r="JHN4594" s="151"/>
      <c r="JHO4594" s="151"/>
      <c r="JHP4594" s="151"/>
      <c r="JHQ4594" s="151"/>
      <c r="JHR4594" s="151"/>
      <c r="JHS4594" s="151"/>
      <c r="JHT4594" s="151"/>
      <c r="JHU4594" s="151"/>
      <c r="JHV4594" s="151"/>
      <c r="JHW4594" s="151"/>
      <c r="JHX4594" s="151"/>
      <c r="JHY4594" s="151"/>
      <c r="JHZ4594" s="151"/>
      <c r="JIA4594" s="151"/>
      <c r="JIB4594" s="151"/>
      <c r="JIC4594" s="151"/>
      <c r="JID4594" s="151"/>
      <c r="JIE4594" s="151"/>
      <c r="JIF4594" s="151"/>
      <c r="JIG4594" s="151"/>
      <c r="JIH4594" s="151"/>
      <c r="JII4594" s="151"/>
      <c r="JIJ4594" s="151"/>
      <c r="JIK4594" s="151"/>
      <c r="JIL4594" s="151"/>
      <c r="JIM4594" s="151"/>
      <c r="JIN4594" s="151"/>
      <c r="JIO4594" s="151"/>
      <c r="JIP4594" s="151"/>
      <c r="JIQ4594" s="151"/>
      <c r="JIR4594" s="151"/>
      <c r="JIS4594" s="151"/>
      <c r="JIT4594" s="151"/>
      <c r="JIU4594" s="151"/>
      <c r="JIV4594" s="151"/>
      <c r="JIW4594" s="151"/>
      <c r="JIX4594" s="151"/>
      <c r="JIY4594" s="151"/>
      <c r="JIZ4594" s="151"/>
      <c r="JJA4594" s="151"/>
      <c r="JJB4594" s="151"/>
      <c r="JJC4594" s="151"/>
      <c r="JJD4594" s="151"/>
      <c r="JJE4594" s="151"/>
      <c r="JJF4594" s="151"/>
      <c r="JJG4594" s="151"/>
      <c r="JJH4594" s="151"/>
      <c r="JJI4594" s="151"/>
      <c r="JJJ4594" s="151"/>
      <c r="JJK4594" s="151"/>
      <c r="JJL4594" s="151"/>
      <c r="JJM4594" s="151"/>
      <c r="JJN4594" s="151"/>
      <c r="JJO4594" s="151"/>
      <c r="JJP4594" s="151"/>
      <c r="JJQ4594" s="151"/>
      <c r="JJR4594" s="151"/>
      <c r="JJS4594" s="151"/>
      <c r="JJT4594" s="151"/>
      <c r="JJU4594" s="151"/>
      <c r="JJV4594" s="151"/>
      <c r="JJW4594" s="151"/>
      <c r="JJX4594" s="151"/>
      <c r="JJY4594" s="151"/>
      <c r="JJZ4594" s="151"/>
      <c r="JKA4594" s="151"/>
      <c r="JKB4594" s="151"/>
      <c r="JKC4594" s="151"/>
      <c r="JKD4594" s="151"/>
      <c r="JKE4594" s="151"/>
      <c r="JKF4594" s="151"/>
      <c r="JKG4594" s="151"/>
      <c r="JKH4594" s="151"/>
      <c r="JKI4594" s="151"/>
      <c r="JKJ4594" s="151"/>
      <c r="JKK4594" s="151"/>
      <c r="JKL4594" s="151"/>
      <c r="JKM4594" s="151"/>
      <c r="JKN4594" s="151"/>
      <c r="JKO4594" s="151"/>
      <c r="JKP4594" s="151"/>
      <c r="JKQ4594" s="151"/>
      <c r="JKR4594" s="151"/>
      <c r="JKS4594" s="151"/>
      <c r="JKT4594" s="151"/>
      <c r="JKU4594" s="151"/>
      <c r="JKV4594" s="151"/>
      <c r="JKW4594" s="151"/>
      <c r="JKX4594" s="151"/>
      <c r="JKY4594" s="151"/>
      <c r="JKZ4594" s="151"/>
      <c r="JLA4594" s="151"/>
      <c r="JLB4594" s="151"/>
      <c r="JLC4594" s="151"/>
      <c r="JLD4594" s="151"/>
      <c r="JLE4594" s="151"/>
      <c r="JLF4594" s="151"/>
      <c r="JLG4594" s="151"/>
      <c r="JLH4594" s="151"/>
      <c r="JLI4594" s="151"/>
      <c r="JLJ4594" s="151"/>
      <c r="JLK4594" s="151"/>
      <c r="JLL4594" s="151"/>
      <c r="JLM4594" s="151"/>
      <c r="JLN4594" s="151"/>
      <c r="JLO4594" s="151"/>
      <c r="JLP4594" s="151"/>
      <c r="JLQ4594" s="151"/>
      <c r="JLR4594" s="151"/>
      <c r="JLS4594" s="151"/>
      <c r="JLT4594" s="151"/>
      <c r="JLU4594" s="151"/>
      <c r="JLV4594" s="151"/>
      <c r="JLW4594" s="151"/>
      <c r="JLX4594" s="151"/>
      <c r="JLY4594" s="151"/>
      <c r="JLZ4594" s="151"/>
      <c r="JMA4594" s="151"/>
      <c r="JMB4594" s="151"/>
      <c r="JMC4594" s="151"/>
      <c r="JMD4594" s="151"/>
      <c r="JME4594" s="151"/>
      <c r="JMF4594" s="151"/>
      <c r="JMG4594" s="151"/>
      <c r="JMH4594" s="151"/>
      <c r="JMI4594" s="151"/>
      <c r="JMJ4594" s="151"/>
      <c r="JMK4594" s="151"/>
      <c r="JML4594" s="151"/>
      <c r="JMM4594" s="151"/>
      <c r="JMN4594" s="151"/>
      <c r="JMO4594" s="151"/>
      <c r="JMP4594" s="151"/>
      <c r="JMQ4594" s="151"/>
      <c r="JMR4594" s="151"/>
      <c r="JMS4594" s="151"/>
      <c r="JMT4594" s="151"/>
      <c r="JMU4594" s="151"/>
      <c r="JMV4594" s="151"/>
      <c r="JMW4594" s="151"/>
      <c r="JMX4594" s="151"/>
      <c r="JMY4594" s="151"/>
      <c r="JMZ4594" s="151"/>
      <c r="JNA4594" s="151"/>
      <c r="JNB4594" s="151"/>
      <c r="JNC4594" s="151"/>
      <c r="JND4594" s="151"/>
      <c r="JNE4594" s="151"/>
      <c r="JNF4594" s="151"/>
      <c r="JNG4594" s="151"/>
      <c r="JNH4594" s="151"/>
      <c r="JNI4594" s="151"/>
      <c r="JNJ4594" s="151"/>
      <c r="JNK4594" s="151"/>
      <c r="JNL4594" s="151"/>
      <c r="JNM4594" s="151"/>
      <c r="JNN4594" s="151"/>
      <c r="JNO4594" s="151"/>
      <c r="JNP4594" s="151"/>
      <c r="JNQ4594" s="151"/>
      <c r="JNR4594" s="151"/>
      <c r="JNS4594" s="151"/>
      <c r="JNT4594" s="151"/>
      <c r="JNU4594" s="151"/>
      <c r="JNV4594" s="151"/>
      <c r="JNW4594" s="151"/>
      <c r="JNX4594" s="151"/>
      <c r="JNY4594" s="151"/>
      <c r="JNZ4594" s="151"/>
      <c r="JOA4594" s="151"/>
      <c r="JOB4594" s="151"/>
      <c r="JOC4594" s="151"/>
      <c r="JOD4594" s="151"/>
      <c r="JOE4594" s="151"/>
      <c r="JOF4594" s="151"/>
      <c r="JOG4594" s="151"/>
      <c r="JOH4594" s="151"/>
      <c r="JOI4594" s="151"/>
      <c r="JOJ4594" s="151"/>
      <c r="JOK4594" s="151"/>
      <c r="JOL4594" s="151"/>
      <c r="JOM4594" s="151"/>
      <c r="JON4594" s="151"/>
      <c r="JOO4594" s="151"/>
      <c r="JOP4594" s="151"/>
      <c r="JOQ4594" s="151"/>
      <c r="JOR4594" s="151"/>
      <c r="JOS4594" s="151"/>
      <c r="JOT4594" s="151"/>
      <c r="JOU4594" s="151"/>
      <c r="JOV4594" s="151"/>
      <c r="JOW4594" s="151"/>
      <c r="JOX4594" s="151"/>
      <c r="JOY4594" s="151"/>
      <c r="JOZ4594" s="151"/>
      <c r="JPA4594" s="151"/>
      <c r="JPB4594" s="151"/>
      <c r="JPC4594" s="151"/>
      <c r="JPD4594" s="151"/>
      <c r="JPE4594" s="151"/>
      <c r="JPF4594" s="151"/>
      <c r="JPG4594" s="151"/>
      <c r="JPH4594" s="151"/>
      <c r="JPI4594" s="151"/>
      <c r="JPJ4594" s="151"/>
      <c r="JPK4594" s="151"/>
      <c r="JPL4594" s="151"/>
      <c r="JPM4594" s="151"/>
      <c r="JPN4594" s="151"/>
      <c r="JPO4594" s="151"/>
      <c r="JPP4594" s="151"/>
      <c r="JPQ4594" s="151"/>
      <c r="JPR4594" s="151"/>
      <c r="JPS4594" s="151"/>
      <c r="JPT4594" s="151"/>
      <c r="JPU4594" s="151"/>
      <c r="JPV4594" s="151"/>
      <c r="JPW4594" s="151"/>
      <c r="JPX4594" s="151"/>
      <c r="JPY4594" s="151"/>
      <c r="JPZ4594" s="151"/>
      <c r="JQA4594" s="151"/>
      <c r="JQB4594" s="151"/>
      <c r="JQC4594" s="151"/>
      <c r="JQD4594" s="151"/>
      <c r="JQE4594" s="151"/>
      <c r="JQF4594" s="151"/>
      <c r="JQG4594" s="151"/>
      <c r="JQH4594" s="151"/>
      <c r="JQI4594" s="151"/>
      <c r="JQJ4594" s="151"/>
      <c r="JQK4594" s="151"/>
      <c r="JQL4594" s="151"/>
      <c r="JQM4594" s="151"/>
      <c r="JQN4594" s="151"/>
      <c r="JQO4594" s="151"/>
      <c r="JQP4594" s="151"/>
      <c r="JQQ4594" s="151"/>
      <c r="JQR4594" s="151"/>
      <c r="JQS4594" s="151"/>
      <c r="JQT4594" s="151"/>
      <c r="JQU4594" s="151"/>
      <c r="JQV4594" s="151"/>
      <c r="JQW4594" s="151"/>
      <c r="JQX4594" s="151"/>
      <c r="JQY4594" s="151"/>
      <c r="JQZ4594" s="151"/>
      <c r="JRA4594" s="151"/>
      <c r="JRB4594" s="151"/>
      <c r="JRC4594" s="151"/>
      <c r="JRD4594" s="151"/>
      <c r="JRE4594" s="151"/>
      <c r="JRF4594" s="151"/>
      <c r="JRG4594" s="151"/>
      <c r="JRH4594" s="151"/>
      <c r="JRI4594" s="151"/>
      <c r="JRJ4594" s="151"/>
      <c r="JRK4594" s="151"/>
      <c r="JRL4594" s="151"/>
      <c r="JRM4594" s="151"/>
      <c r="JRN4594" s="151"/>
      <c r="JRO4594" s="151"/>
      <c r="JRP4594" s="151"/>
      <c r="JRQ4594" s="151"/>
      <c r="JRR4594" s="151"/>
      <c r="JRS4594" s="151"/>
      <c r="JRT4594" s="151"/>
      <c r="JRU4594" s="151"/>
      <c r="JRV4594" s="151"/>
      <c r="JRW4594" s="151"/>
      <c r="JRX4594" s="151"/>
      <c r="JRY4594" s="151"/>
      <c r="JRZ4594" s="151"/>
      <c r="JSA4594" s="151"/>
      <c r="JSB4594" s="151"/>
      <c r="JSC4594" s="151"/>
      <c r="JSD4594" s="151"/>
      <c r="JSE4594" s="151"/>
      <c r="JSF4594" s="151"/>
      <c r="JSG4594" s="151"/>
      <c r="JSH4594" s="151"/>
      <c r="JSI4594" s="151"/>
      <c r="JSJ4594" s="151"/>
      <c r="JSK4594" s="151"/>
      <c r="JSL4594" s="151"/>
      <c r="JSM4594" s="151"/>
      <c r="JSN4594" s="151"/>
      <c r="JSO4594" s="151"/>
      <c r="JSP4594" s="151"/>
      <c r="JSQ4594" s="151"/>
      <c r="JSR4594" s="151"/>
      <c r="JSS4594" s="151"/>
      <c r="JST4594" s="151"/>
      <c r="JSU4594" s="151"/>
      <c r="JSV4594" s="151"/>
      <c r="JSW4594" s="151"/>
      <c r="JSX4594" s="151"/>
      <c r="JSY4594" s="151"/>
      <c r="JSZ4594" s="151"/>
      <c r="JTA4594" s="151"/>
      <c r="JTB4594" s="151"/>
      <c r="JTC4594" s="151"/>
      <c r="JTD4594" s="151"/>
      <c r="JTE4594" s="151"/>
      <c r="JTF4594" s="151"/>
      <c r="JTG4594" s="151"/>
      <c r="JTH4594" s="151"/>
      <c r="JTI4594" s="151"/>
      <c r="JTJ4594" s="151"/>
      <c r="JTK4594" s="151"/>
      <c r="JTL4594" s="151"/>
      <c r="JTM4594" s="151"/>
      <c r="JTN4594" s="151"/>
      <c r="JTO4594" s="151"/>
      <c r="JTP4594" s="151"/>
      <c r="JTQ4594" s="151"/>
      <c r="JTR4594" s="151"/>
      <c r="JTS4594" s="151"/>
      <c r="JTT4594" s="151"/>
      <c r="JTU4594" s="151"/>
      <c r="JTV4594" s="151"/>
      <c r="JTW4594" s="151"/>
      <c r="JTX4594" s="151"/>
      <c r="JTY4594" s="151"/>
      <c r="JTZ4594" s="151"/>
      <c r="JUA4594" s="151"/>
      <c r="JUB4594" s="151"/>
      <c r="JUC4594" s="151"/>
      <c r="JUD4594" s="151"/>
      <c r="JUE4594" s="151"/>
      <c r="JUF4594" s="151"/>
      <c r="JUG4594" s="151"/>
      <c r="JUH4594" s="151"/>
      <c r="JUI4594" s="151"/>
      <c r="JUJ4594" s="151"/>
      <c r="JUK4594" s="151"/>
      <c r="JUL4594" s="151"/>
      <c r="JUM4594" s="151"/>
      <c r="JUN4594" s="151"/>
      <c r="JUO4594" s="151"/>
      <c r="JUP4594" s="151"/>
      <c r="JUQ4594" s="151"/>
      <c r="JUR4594" s="151"/>
      <c r="JUS4594" s="151"/>
      <c r="JUT4594" s="151"/>
      <c r="JUU4594" s="151"/>
      <c r="JUV4594" s="151"/>
      <c r="JUW4594" s="151"/>
      <c r="JUX4594" s="151"/>
      <c r="JUY4594" s="151"/>
      <c r="JUZ4594" s="151"/>
      <c r="JVA4594" s="151"/>
      <c r="JVB4594" s="151"/>
      <c r="JVC4594" s="151"/>
      <c r="JVD4594" s="151"/>
      <c r="JVE4594" s="151"/>
      <c r="JVF4594" s="151"/>
      <c r="JVG4594" s="151"/>
      <c r="JVH4594" s="151"/>
      <c r="JVI4594" s="151"/>
      <c r="JVJ4594" s="151"/>
      <c r="JVK4594" s="151"/>
      <c r="JVL4594" s="151"/>
      <c r="JVM4594" s="151"/>
      <c r="JVN4594" s="151"/>
      <c r="JVO4594" s="151"/>
      <c r="JVP4594" s="151"/>
      <c r="JVQ4594" s="151"/>
      <c r="JVR4594" s="151"/>
      <c r="JVS4594" s="151"/>
      <c r="JVT4594" s="151"/>
      <c r="JVU4594" s="151"/>
      <c r="JVV4594" s="151"/>
      <c r="JVW4594" s="151"/>
      <c r="JVX4594" s="151"/>
      <c r="JVY4594" s="151"/>
      <c r="JVZ4594" s="151"/>
      <c r="JWA4594" s="151"/>
      <c r="JWB4594" s="151"/>
      <c r="JWC4594" s="151"/>
      <c r="JWD4594" s="151"/>
      <c r="JWE4594" s="151"/>
      <c r="JWF4594" s="151"/>
      <c r="JWG4594" s="151"/>
      <c r="JWH4594" s="151"/>
      <c r="JWI4594" s="151"/>
      <c r="JWJ4594" s="151"/>
      <c r="JWK4594" s="151"/>
      <c r="JWL4594" s="151"/>
      <c r="JWM4594" s="151"/>
      <c r="JWN4594" s="151"/>
      <c r="JWO4594" s="151"/>
      <c r="JWP4594" s="151"/>
      <c r="JWQ4594" s="151"/>
      <c r="JWR4594" s="151"/>
      <c r="JWS4594" s="151"/>
      <c r="JWT4594" s="151"/>
      <c r="JWU4594" s="151"/>
      <c r="JWV4594" s="151"/>
      <c r="JWW4594" s="151"/>
      <c r="JWX4594" s="151"/>
      <c r="JWY4594" s="151"/>
      <c r="JWZ4594" s="151"/>
      <c r="JXA4594" s="151"/>
      <c r="JXB4594" s="151"/>
      <c r="JXC4594" s="151"/>
      <c r="JXD4594" s="151"/>
      <c r="JXE4594" s="151"/>
      <c r="JXF4594" s="151"/>
      <c r="JXG4594" s="151"/>
      <c r="JXH4594" s="151"/>
      <c r="JXI4594" s="151"/>
      <c r="JXJ4594" s="151"/>
      <c r="JXK4594" s="151"/>
      <c r="JXL4594" s="151"/>
      <c r="JXM4594" s="151"/>
      <c r="JXN4594" s="151"/>
      <c r="JXO4594" s="151"/>
      <c r="JXP4594" s="151"/>
      <c r="JXQ4594" s="151"/>
      <c r="JXR4594" s="151"/>
      <c r="JXS4594" s="151"/>
      <c r="JXT4594" s="151"/>
      <c r="JXU4594" s="151"/>
      <c r="JXV4594" s="151"/>
      <c r="JXW4594" s="151"/>
      <c r="JXX4594" s="151"/>
      <c r="JXY4594" s="151"/>
      <c r="JXZ4594" s="151"/>
      <c r="JYA4594" s="151"/>
      <c r="JYB4594" s="151"/>
      <c r="JYC4594" s="151"/>
      <c r="JYD4594" s="151"/>
      <c r="JYE4594" s="151"/>
      <c r="JYF4594" s="151"/>
      <c r="JYG4594" s="151"/>
      <c r="JYH4594" s="151"/>
      <c r="JYI4594" s="151"/>
      <c r="JYJ4594" s="151"/>
      <c r="JYK4594" s="151"/>
      <c r="JYL4594" s="151"/>
      <c r="JYM4594" s="151"/>
      <c r="JYN4594" s="151"/>
      <c r="JYO4594" s="151"/>
      <c r="JYP4594" s="151"/>
      <c r="JYQ4594" s="151"/>
      <c r="JYR4594" s="151"/>
      <c r="JYS4594" s="151"/>
      <c r="JYT4594" s="151"/>
      <c r="JYU4594" s="151"/>
      <c r="JYV4594" s="151"/>
      <c r="JYW4594" s="151"/>
      <c r="JYX4594" s="151"/>
      <c r="JYY4594" s="151"/>
      <c r="JYZ4594" s="151"/>
      <c r="JZA4594" s="151"/>
      <c r="JZB4594" s="151"/>
      <c r="JZC4594" s="151"/>
      <c r="JZD4594" s="151"/>
      <c r="JZE4594" s="151"/>
      <c r="JZF4594" s="151"/>
      <c r="JZG4594" s="151"/>
      <c r="JZH4594" s="151"/>
      <c r="JZI4594" s="151"/>
      <c r="JZJ4594" s="151"/>
      <c r="JZK4594" s="151"/>
      <c r="JZL4594" s="151"/>
      <c r="JZM4594" s="151"/>
      <c r="JZN4594" s="151"/>
      <c r="JZO4594" s="151"/>
      <c r="JZP4594" s="151"/>
      <c r="JZQ4594" s="151"/>
      <c r="JZR4594" s="151"/>
      <c r="JZS4594" s="151"/>
      <c r="JZT4594" s="151"/>
      <c r="JZU4594" s="151"/>
      <c r="JZV4594" s="151"/>
      <c r="JZW4594" s="151"/>
      <c r="JZX4594" s="151"/>
      <c r="JZY4594" s="151"/>
      <c r="JZZ4594" s="151"/>
      <c r="KAA4594" s="151"/>
      <c r="KAB4594" s="151"/>
      <c r="KAC4594" s="151"/>
      <c r="KAD4594" s="151"/>
      <c r="KAE4594" s="151"/>
      <c r="KAF4594" s="151"/>
      <c r="KAG4594" s="151"/>
      <c r="KAH4594" s="151"/>
      <c r="KAI4594" s="151"/>
      <c r="KAJ4594" s="151"/>
      <c r="KAK4594" s="151"/>
      <c r="KAL4594" s="151"/>
      <c r="KAM4594" s="151"/>
      <c r="KAN4594" s="151"/>
      <c r="KAO4594" s="151"/>
      <c r="KAP4594" s="151"/>
      <c r="KAQ4594" s="151"/>
      <c r="KAR4594" s="151"/>
      <c r="KAS4594" s="151"/>
      <c r="KAT4594" s="151"/>
      <c r="KAU4594" s="151"/>
      <c r="KAV4594" s="151"/>
      <c r="KAW4594" s="151"/>
      <c r="KAX4594" s="151"/>
      <c r="KAY4594" s="151"/>
      <c r="KAZ4594" s="151"/>
      <c r="KBA4594" s="151"/>
      <c r="KBB4594" s="151"/>
      <c r="KBC4594" s="151"/>
      <c r="KBD4594" s="151"/>
      <c r="KBE4594" s="151"/>
      <c r="KBF4594" s="151"/>
      <c r="KBG4594" s="151"/>
      <c r="KBH4594" s="151"/>
      <c r="KBI4594" s="151"/>
      <c r="KBJ4594" s="151"/>
      <c r="KBK4594" s="151"/>
      <c r="KBL4594" s="151"/>
      <c r="KBM4594" s="151"/>
      <c r="KBN4594" s="151"/>
      <c r="KBO4594" s="151"/>
      <c r="KBP4594" s="151"/>
      <c r="KBQ4594" s="151"/>
      <c r="KBR4594" s="151"/>
      <c r="KBS4594" s="151"/>
      <c r="KBT4594" s="151"/>
      <c r="KBU4594" s="151"/>
      <c r="KBV4594" s="151"/>
      <c r="KBW4594" s="151"/>
      <c r="KBX4594" s="151"/>
      <c r="KBY4594" s="151"/>
      <c r="KBZ4594" s="151"/>
      <c r="KCA4594" s="151"/>
      <c r="KCB4594" s="151"/>
      <c r="KCC4594" s="151"/>
      <c r="KCD4594" s="151"/>
      <c r="KCE4594" s="151"/>
      <c r="KCF4594" s="151"/>
      <c r="KCG4594" s="151"/>
      <c r="KCH4594" s="151"/>
      <c r="KCI4594" s="151"/>
      <c r="KCJ4594" s="151"/>
      <c r="KCK4594" s="151"/>
      <c r="KCL4594" s="151"/>
      <c r="KCM4594" s="151"/>
      <c r="KCN4594" s="151"/>
      <c r="KCO4594" s="151"/>
      <c r="KCP4594" s="151"/>
      <c r="KCQ4594" s="151"/>
      <c r="KCR4594" s="151"/>
      <c r="KCS4594" s="151"/>
      <c r="KCT4594" s="151"/>
      <c r="KCU4594" s="151"/>
      <c r="KCV4594" s="151"/>
      <c r="KCW4594" s="151"/>
      <c r="KCX4594" s="151"/>
      <c r="KCY4594" s="151"/>
      <c r="KCZ4594" s="151"/>
      <c r="KDA4594" s="151"/>
      <c r="KDB4594" s="151"/>
      <c r="KDC4594" s="151"/>
      <c r="KDD4594" s="151"/>
      <c r="KDE4594" s="151"/>
      <c r="KDF4594" s="151"/>
      <c r="KDG4594" s="151"/>
      <c r="KDH4594" s="151"/>
      <c r="KDI4594" s="151"/>
      <c r="KDJ4594" s="151"/>
      <c r="KDK4594" s="151"/>
      <c r="KDL4594" s="151"/>
      <c r="KDM4594" s="151"/>
      <c r="KDN4594" s="151"/>
      <c r="KDO4594" s="151"/>
      <c r="KDP4594" s="151"/>
      <c r="KDQ4594" s="151"/>
      <c r="KDR4594" s="151"/>
      <c r="KDS4594" s="151"/>
      <c r="KDT4594" s="151"/>
      <c r="KDU4594" s="151"/>
      <c r="KDV4594" s="151"/>
      <c r="KDW4594" s="151"/>
      <c r="KDX4594" s="151"/>
      <c r="KDY4594" s="151"/>
      <c r="KDZ4594" s="151"/>
      <c r="KEA4594" s="151"/>
      <c r="KEB4594" s="151"/>
      <c r="KEC4594" s="151"/>
      <c r="KED4594" s="151"/>
      <c r="KEE4594" s="151"/>
      <c r="KEF4594" s="151"/>
      <c r="KEG4594" s="151"/>
      <c r="KEH4594" s="151"/>
      <c r="KEI4594" s="151"/>
      <c r="KEJ4594" s="151"/>
      <c r="KEK4594" s="151"/>
      <c r="KEL4594" s="151"/>
      <c r="KEM4594" s="151"/>
      <c r="KEN4594" s="151"/>
      <c r="KEO4594" s="151"/>
      <c r="KEP4594" s="151"/>
      <c r="KEQ4594" s="151"/>
      <c r="KER4594" s="151"/>
      <c r="KES4594" s="151"/>
      <c r="KET4594" s="151"/>
      <c r="KEU4594" s="151"/>
      <c r="KEV4594" s="151"/>
      <c r="KEW4594" s="151"/>
      <c r="KEX4594" s="151"/>
      <c r="KEY4594" s="151"/>
      <c r="KEZ4594" s="151"/>
      <c r="KFA4594" s="151"/>
      <c r="KFB4594" s="151"/>
      <c r="KFC4594" s="151"/>
      <c r="KFD4594" s="151"/>
      <c r="KFE4594" s="151"/>
      <c r="KFF4594" s="151"/>
      <c r="KFG4594" s="151"/>
      <c r="KFH4594" s="151"/>
      <c r="KFI4594" s="151"/>
      <c r="KFJ4594" s="151"/>
      <c r="KFK4594" s="151"/>
      <c r="KFL4594" s="151"/>
      <c r="KFM4594" s="151"/>
      <c r="KFN4594" s="151"/>
      <c r="KFO4594" s="151"/>
      <c r="KFP4594" s="151"/>
      <c r="KFQ4594" s="151"/>
      <c r="KFR4594" s="151"/>
      <c r="KFS4594" s="151"/>
      <c r="KFT4594" s="151"/>
      <c r="KFU4594" s="151"/>
      <c r="KFV4594" s="151"/>
      <c r="KFW4594" s="151"/>
      <c r="KFX4594" s="151"/>
      <c r="KFY4594" s="151"/>
      <c r="KFZ4594" s="151"/>
      <c r="KGA4594" s="151"/>
      <c r="KGB4594" s="151"/>
      <c r="KGC4594" s="151"/>
      <c r="KGD4594" s="151"/>
      <c r="KGE4594" s="151"/>
      <c r="KGF4594" s="151"/>
      <c r="KGG4594" s="151"/>
      <c r="KGH4594" s="151"/>
      <c r="KGI4594" s="151"/>
      <c r="KGJ4594" s="151"/>
      <c r="KGK4594" s="151"/>
      <c r="KGL4594" s="151"/>
      <c r="KGM4594" s="151"/>
      <c r="KGN4594" s="151"/>
      <c r="KGO4594" s="151"/>
      <c r="KGP4594" s="151"/>
      <c r="KGQ4594" s="151"/>
      <c r="KGR4594" s="151"/>
      <c r="KGS4594" s="151"/>
      <c r="KGT4594" s="151"/>
      <c r="KGU4594" s="151"/>
      <c r="KGV4594" s="151"/>
      <c r="KGW4594" s="151"/>
      <c r="KGX4594" s="151"/>
      <c r="KGY4594" s="151"/>
      <c r="KGZ4594" s="151"/>
      <c r="KHA4594" s="151"/>
      <c r="KHB4594" s="151"/>
      <c r="KHC4594" s="151"/>
      <c r="KHD4594" s="151"/>
      <c r="KHE4594" s="151"/>
      <c r="KHF4594" s="151"/>
      <c r="KHG4594" s="151"/>
      <c r="KHH4594" s="151"/>
      <c r="KHI4594" s="151"/>
      <c r="KHJ4594" s="151"/>
      <c r="KHK4594" s="151"/>
      <c r="KHL4594" s="151"/>
      <c r="KHM4594" s="151"/>
      <c r="KHN4594" s="151"/>
      <c r="KHO4594" s="151"/>
      <c r="KHP4594" s="151"/>
      <c r="KHQ4594" s="151"/>
      <c r="KHR4594" s="151"/>
      <c r="KHS4594" s="151"/>
      <c r="KHT4594" s="151"/>
      <c r="KHU4594" s="151"/>
      <c r="KHV4594" s="151"/>
      <c r="KHW4594" s="151"/>
      <c r="KHX4594" s="151"/>
      <c r="KHY4594" s="151"/>
      <c r="KHZ4594" s="151"/>
      <c r="KIA4594" s="151"/>
      <c r="KIB4594" s="151"/>
      <c r="KIC4594" s="151"/>
      <c r="KID4594" s="151"/>
      <c r="KIE4594" s="151"/>
      <c r="KIF4594" s="151"/>
      <c r="KIG4594" s="151"/>
      <c r="KIH4594" s="151"/>
      <c r="KII4594" s="151"/>
      <c r="KIJ4594" s="151"/>
      <c r="KIK4594" s="151"/>
      <c r="KIL4594" s="151"/>
      <c r="KIM4594" s="151"/>
      <c r="KIN4594" s="151"/>
      <c r="KIO4594" s="151"/>
      <c r="KIP4594" s="151"/>
      <c r="KIQ4594" s="151"/>
      <c r="KIR4594" s="151"/>
      <c r="KIS4594" s="151"/>
      <c r="KIT4594" s="151"/>
      <c r="KIU4594" s="151"/>
      <c r="KIV4594" s="151"/>
      <c r="KIW4594" s="151"/>
      <c r="KIX4594" s="151"/>
      <c r="KIY4594" s="151"/>
      <c r="KIZ4594" s="151"/>
      <c r="KJA4594" s="151"/>
      <c r="KJB4594" s="151"/>
      <c r="KJC4594" s="151"/>
      <c r="KJD4594" s="151"/>
      <c r="KJE4594" s="151"/>
      <c r="KJF4594" s="151"/>
      <c r="KJG4594" s="151"/>
      <c r="KJH4594" s="151"/>
      <c r="KJI4594" s="151"/>
      <c r="KJJ4594" s="151"/>
      <c r="KJK4594" s="151"/>
      <c r="KJL4594" s="151"/>
      <c r="KJM4594" s="151"/>
      <c r="KJN4594" s="151"/>
      <c r="KJO4594" s="151"/>
      <c r="KJP4594" s="151"/>
      <c r="KJQ4594" s="151"/>
      <c r="KJR4594" s="151"/>
      <c r="KJS4594" s="151"/>
      <c r="KJT4594" s="151"/>
      <c r="KJU4594" s="151"/>
      <c r="KJV4594" s="151"/>
      <c r="KJW4594" s="151"/>
      <c r="KJX4594" s="151"/>
      <c r="KJY4594" s="151"/>
      <c r="KJZ4594" s="151"/>
      <c r="KKA4594" s="151"/>
      <c r="KKB4594" s="151"/>
      <c r="KKC4594" s="151"/>
      <c r="KKD4594" s="151"/>
      <c r="KKE4594" s="151"/>
      <c r="KKF4594" s="151"/>
      <c r="KKG4594" s="151"/>
      <c r="KKH4594" s="151"/>
      <c r="KKI4594" s="151"/>
      <c r="KKJ4594" s="151"/>
      <c r="KKK4594" s="151"/>
      <c r="KKL4594" s="151"/>
      <c r="KKM4594" s="151"/>
      <c r="KKN4594" s="151"/>
      <c r="KKO4594" s="151"/>
      <c r="KKP4594" s="151"/>
      <c r="KKQ4594" s="151"/>
      <c r="KKR4594" s="151"/>
      <c r="KKS4594" s="151"/>
      <c r="KKT4594" s="151"/>
      <c r="KKU4594" s="151"/>
      <c r="KKV4594" s="151"/>
      <c r="KKW4594" s="151"/>
      <c r="KKX4594" s="151"/>
      <c r="KKY4594" s="151"/>
      <c r="KKZ4594" s="151"/>
      <c r="KLA4594" s="151"/>
      <c r="KLB4594" s="151"/>
      <c r="KLC4594" s="151"/>
      <c r="KLD4594" s="151"/>
      <c r="KLE4594" s="151"/>
      <c r="KLF4594" s="151"/>
      <c r="KLG4594" s="151"/>
      <c r="KLH4594" s="151"/>
      <c r="KLI4594" s="151"/>
      <c r="KLJ4594" s="151"/>
      <c r="KLK4594" s="151"/>
      <c r="KLL4594" s="151"/>
      <c r="KLM4594" s="151"/>
      <c r="KLN4594" s="151"/>
      <c r="KLO4594" s="151"/>
      <c r="KLP4594" s="151"/>
      <c r="KLQ4594" s="151"/>
      <c r="KLR4594" s="151"/>
      <c r="KLS4594" s="151"/>
      <c r="KLT4594" s="151"/>
      <c r="KLU4594" s="151"/>
      <c r="KLV4594" s="151"/>
      <c r="KLW4594" s="151"/>
      <c r="KLX4594" s="151"/>
      <c r="KLY4594" s="151"/>
      <c r="KLZ4594" s="151"/>
      <c r="KMA4594" s="151"/>
      <c r="KMB4594" s="151"/>
      <c r="KMC4594" s="151"/>
      <c r="KMD4594" s="151"/>
      <c r="KME4594" s="151"/>
      <c r="KMF4594" s="151"/>
      <c r="KMG4594" s="151"/>
      <c r="KMH4594" s="151"/>
      <c r="KMI4594" s="151"/>
      <c r="KMJ4594" s="151"/>
      <c r="KMK4594" s="151"/>
      <c r="KML4594" s="151"/>
      <c r="KMM4594" s="151"/>
      <c r="KMN4594" s="151"/>
      <c r="KMO4594" s="151"/>
      <c r="KMP4594" s="151"/>
      <c r="KMQ4594" s="151"/>
      <c r="KMR4594" s="151"/>
      <c r="KMS4594" s="151"/>
      <c r="KMT4594" s="151"/>
      <c r="KMU4594" s="151"/>
      <c r="KMV4594" s="151"/>
      <c r="KMW4594" s="151"/>
      <c r="KMX4594" s="151"/>
      <c r="KMY4594" s="151"/>
      <c r="KMZ4594" s="151"/>
      <c r="KNA4594" s="151"/>
      <c r="KNB4594" s="151"/>
      <c r="KNC4594" s="151"/>
      <c r="KND4594" s="151"/>
      <c r="KNE4594" s="151"/>
      <c r="KNF4594" s="151"/>
      <c r="KNG4594" s="151"/>
      <c r="KNH4594" s="151"/>
      <c r="KNI4594" s="151"/>
      <c r="KNJ4594" s="151"/>
      <c r="KNK4594" s="151"/>
      <c r="KNL4594" s="151"/>
      <c r="KNM4594" s="151"/>
      <c r="KNN4594" s="151"/>
      <c r="KNO4594" s="151"/>
      <c r="KNP4594" s="151"/>
      <c r="KNQ4594" s="151"/>
      <c r="KNR4594" s="151"/>
      <c r="KNS4594" s="151"/>
      <c r="KNT4594" s="151"/>
      <c r="KNU4594" s="151"/>
      <c r="KNV4594" s="151"/>
      <c r="KNW4594" s="151"/>
      <c r="KNX4594" s="151"/>
      <c r="KNY4594" s="151"/>
      <c r="KNZ4594" s="151"/>
      <c r="KOA4594" s="151"/>
      <c r="KOB4594" s="151"/>
      <c r="KOC4594" s="151"/>
      <c r="KOD4594" s="151"/>
      <c r="KOE4594" s="151"/>
      <c r="KOF4594" s="151"/>
      <c r="KOG4594" s="151"/>
      <c r="KOH4594" s="151"/>
      <c r="KOI4594" s="151"/>
      <c r="KOJ4594" s="151"/>
      <c r="KOK4594" s="151"/>
      <c r="KOL4594" s="151"/>
      <c r="KOM4594" s="151"/>
      <c r="KON4594" s="151"/>
      <c r="KOO4594" s="151"/>
      <c r="KOP4594" s="151"/>
      <c r="KOQ4594" s="151"/>
      <c r="KOR4594" s="151"/>
      <c r="KOS4594" s="151"/>
      <c r="KOT4594" s="151"/>
      <c r="KOU4594" s="151"/>
      <c r="KOV4594" s="151"/>
      <c r="KOW4594" s="151"/>
      <c r="KOX4594" s="151"/>
      <c r="KOY4594" s="151"/>
      <c r="KOZ4594" s="151"/>
      <c r="KPA4594" s="151"/>
      <c r="KPB4594" s="151"/>
      <c r="KPC4594" s="151"/>
      <c r="KPD4594" s="151"/>
      <c r="KPE4594" s="151"/>
      <c r="KPF4594" s="151"/>
      <c r="KPG4594" s="151"/>
      <c r="KPH4594" s="151"/>
      <c r="KPI4594" s="151"/>
      <c r="KPJ4594" s="151"/>
      <c r="KPK4594" s="151"/>
      <c r="KPL4594" s="151"/>
      <c r="KPM4594" s="151"/>
      <c r="KPN4594" s="151"/>
      <c r="KPO4594" s="151"/>
      <c r="KPP4594" s="151"/>
      <c r="KPQ4594" s="151"/>
      <c r="KPR4594" s="151"/>
      <c r="KPS4594" s="151"/>
      <c r="KPT4594" s="151"/>
      <c r="KPU4594" s="151"/>
      <c r="KPV4594" s="151"/>
      <c r="KPW4594" s="151"/>
      <c r="KPX4594" s="151"/>
      <c r="KPY4594" s="151"/>
      <c r="KPZ4594" s="151"/>
      <c r="KQA4594" s="151"/>
      <c r="KQB4594" s="151"/>
      <c r="KQC4594" s="151"/>
      <c r="KQD4594" s="151"/>
      <c r="KQE4594" s="151"/>
      <c r="KQF4594" s="151"/>
      <c r="KQG4594" s="151"/>
      <c r="KQH4594" s="151"/>
      <c r="KQI4594" s="151"/>
      <c r="KQJ4594" s="151"/>
      <c r="KQK4594" s="151"/>
      <c r="KQL4594" s="151"/>
      <c r="KQM4594" s="151"/>
      <c r="KQN4594" s="151"/>
      <c r="KQO4594" s="151"/>
      <c r="KQP4594" s="151"/>
      <c r="KQQ4594" s="151"/>
      <c r="KQR4594" s="151"/>
      <c r="KQS4594" s="151"/>
      <c r="KQT4594" s="151"/>
      <c r="KQU4594" s="151"/>
      <c r="KQV4594" s="151"/>
      <c r="KQW4594" s="151"/>
      <c r="KQX4594" s="151"/>
      <c r="KQY4594" s="151"/>
      <c r="KQZ4594" s="151"/>
      <c r="KRA4594" s="151"/>
      <c r="KRB4594" s="151"/>
      <c r="KRC4594" s="151"/>
      <c r="KRD4594" s="151"/>
      <c r="KRE4594" s="151"/>
      <c r="KRF4594" s="151"/>
      <c r="KRG4594" s="151"/>
      <c r="KRH4594" s="151"/>
      <c r="KRI4594" s="151"/>
      <c r="KRJ4594" s="151"/>
      <c r="KRK4594" s="151"/>
      <c r="KRL4594" s="151"/>
      <c r="KRM4594" s="151"/>
      <c r="KRN4594" s="151"/>
      <c r="KRO4594" s="151"/>
      <c r="KRP4594" s="151"/>
      <c r="KRQ4594" s="151"/>
      <c r="KRR4594" s="151"/>
      <c r="KRS4594" s="151"/>
      <c r="KRT4594" s="151"/>
      <c r="KRU4594" s="151"/>
      <c r="KRV4594" s="151"/>
      <c r="KRW4594" s="151"/>
      <c r="KRX4594" s="151"/>
      <c r="KRY4594" s="151"/>
      <c r="KRZ4594" s="151"/>
      <c r="KSA4594" s="151"/>
      <c r="KSB4594" s="151"/>
      <c r="KSC4594" s="151"/>
      <c r="KSD4594" s="151"/>
      <c r="KSE4594" s="151"/>
      <c r="KSF4594" s="151"/>
      <c r="KSG4594" s="151"/>
      <c r="KSH4594" s="151"/>
      <c r="KSI4594" s="151"/>
      <c r="KSJ4594" s="151"/>
      <c r="KSK4594" s="151"/>
      <c r="KSL4594" s="151"/>
      <c r="KSM4594" s="151"/>
      <c r="KSN4594" s="151"/>
      <c r="KSO4594" s="151"/>
      <c r="KSP4594" s="151"/>
      <c r="KSQ4594" s="151"/>
      <c r="KSR4594" s="151"/>
      <c r="KSS4594" s="151"/>
      <c r="KST4594" s="151"/>
      <c r="KSU4594" s="151"/>
      <c r="KSV4594" s="151"/>
      <c r="KSW4594" s="151"/>
      <c r="KSX4594" s="151"/>
      <c r="KSY4594" s="151"/>
      <c r="KSZ4594" s="151"/>
      <c r="KTA4594" s="151"/>
      <c r="KTB4594" s="151"/>
      <c r="KTC4594" s="151"/>
      <c r="KTD4594" s="151"/>
      <c r="KTE4594" s="151"/>
      <c r="KTF4594" s="151"/>
      <c r="KTG4594" s="151"/>
      <c r="KTH4594" s="151"/>
      <c r="KTI4594" s="151"/>
      <c r="KTJ4594" s="151"/>
      <c r="KTK4594" s="151"/>
      <c r="KTL4594" s="151"/>
      <c r="KTM4594" s="151"/>
      <c r="KTN4594" s="151"/>
      <c r="KTO4594" s="151"/>
      <c r="KTP4594" s="151"/>
      <c r="KTQ4594" s="151"/>
      <c r="KTR4594" s="151"/>
      <c r="KTS4594" s="151"/>
      <c r="KTT4594" s="151"/>
      <c r="KTU4594" s="151"/>
      <c r="KTV4594" s="151"/>
      <c r="KTW4594" s="151"/>
      <c r="KTX4594" s="151"/>
      <c r="KTY4594" s="151"/>
      <c r="KTZ4594" s="151"/>
      <c r="KUA4594" s="151"/>
      <c r="KUB4594" s="151"/>
      <c r="KUC4594" s="151"/>
      <c r="KUD4594" s="151"/>
      <c r="KUE4594" s="151"/>
      <c r="KUF4594" s="151"/>
      <c r="KUG4594" s="151"/>
      <c r="KUH4594" s="151"/>
      <c r="KUI4594" s="151"/>
      <c r="KUJ4594" s="151"/>
      <c r="KUK4594" s="151"/>
      <c r="KUL4594" s="151"/>
      <c r="KUM4594" s="151"/>
      <c r="KUN4594" s="151"/>
      <c r="KUO4594" s="151"/>
      <c r="KUP4594" s="151"/>
      <c r="KUQ4594" s="151"/>
      <c r="KUR4594" s="151"/>
      <c r="KUS4594" s="151"/>
      <c r="KUT4594" s="151"/>
      <c r="KUU4594" s="151"/>
      <c r="KUV4594" s="151"/>
      <c r="KUW4594" s="151"/>
      <c r="KUX4594" s="151"/>
      <c r="KUY4594" s="151"/>
      <c r="KUZ4594" s="151"/>
      <c r="KVA4594" s="151"/>
      <c r="KVB4594" s="151"/>
      <c r="KVC4594" s="151"/>
      <c r="KVD4594" s="151"/>
      <c r="KVE4594" s="151"/>
      <c r="KVF4594" s="151"/>
      <c r="KVG4594" s="151"/>
      <c r="KVH4594" s="151"/>
      <c r="KVI4594" s="151"/>
      <c r="KVJ4594" s="151"/>
      <c r="KVK4594" s="151"/>
      <c r="KVL4594" s="151"/>
      <c r="KVM4594" s="151"/>
      <c r="KVN4594" s="151"/>
      <c r="KVO4594" s="151"/>
      <c r="KVP4594" s="151"/>
      <c r="KVQ4594" s="151"/>
      <c r="KVR4594" s="151"/>
      <c r="KVS4594" s="151"/>
      <c r="KVT4594" s="151"/>
      <c r="KVU4594" s="151"/>
      <c r="KVV4594" s="151"/>
      <c r="KVW4594" s="151"/>
      <c r="KVX4594" s="151"/>
      <c r="KVY4594" s="151"/>
      <c r="KVZ4594" s="151"/>
      <c r="KWA4594" s="151"/>
      <c r="KWB4594" s="151"/>
      <c r="KWC4594" s="151"/>
      <c r="KWD4594" s="151"/>
      <c r="KWE4594" s="151"/>
      <c r="KWF4594" s="151"/>
      <c r="KWG4594" s="151"/>
      <c r="KWH4594" s="151"/>
      <c r="KWI4594" s="151"/>
      <c r="KWJ4594" s="151"/>
      <c r="KWK4594" s="151"/>
      <c r="KWL4594" s="151"/>
      <c r="KWM4594" s="151"/>
      <c r="KWN4594" s="151"/>
      <c r="KWO4594" s="151"/>
      <c r="KWP4594" s="151"/>
      <c r="KWQ4594" s="151"/>
      <c r="KWR4594" s="151"/>
      <c r="KWS4594" s="151"/>
      <c r="KWT4594" s="151"/>
      <c r="KWU4594" s="151"/>
      <c r="KWV4594" s="151"/>
      <c r="KWW4594" s="151"/>
      <c r="KWX4594" s="151"/>
      <c r="KWY4594" s="151"/>
      <c r="KWZ4594" s="151"/>
      <c r="KXA4594" s="151"/>
      <c r="KXB4594" s="151"/>
      <c r="KXC4594" s="151"/>
      <c r="KXD4594" s="151"/>
      <c r="KXE4594" s="151"/>
      <c r="KXF4594" s="151"/>
      <c r="KXG4594" s="151"/>
      <c r="KXH4594" s="151"/>
      <c r="KXI4594" s="151"/>
      <c r="KXJ4594" s="151"/>
      <c r="KXK4594" s="151"/>
      <c r="KXL4594" s="151"/>
      <c r="KXM4594" s="151"/>
      <c r="KXN4594" s="151"/>
      <c r="KXO4594" s="151"/>
      <c r="KXP4594" s="151"/>
      <c r="KXQ4594" s="151"/>
      <c r="KXR4594" s="151"/>
      <c r="KXS4594" s="151"/>
      <c r="KXT4594" s="151"/>
      <c r="KXU4594" s="151"/>
      <c r="KXV4594" s="151"/>
      <c r="KXW4594" s="151"/>
      <c r="KXX4594" s="151"/>
      <c r="KXY4594" s="151"/>
      <c r="KXZ4594" s="151"/>
      <c r="KYA4594" s="151"/>
      <c r="KYB4594" s="151"/>
      <c r="KYC4594" s="151"/>
      <c r="KYD4594" s="151"/>
      <c r="KYE4594" s="151"/>
      <c r="KYF4594" s="151"/>
      <c r="KYG4594" s="151"/>
      <c r="KYH4594" s="151"/>
      <c r="KYI4594" s="151"/>
      <c r="KYJ4594" s="151"/>
      <c r="KYK4594" s="151"/>
      <c r="KYL4594" s="151"/>
      <c r="KYM4594" s="151"/>
      <c r="KYN4594" s="151"/>
      <c r="KYO4594" s="151"/>
      <c r="KYP4594" s="151"/>
      <c r="KYQ4594" s="151"/>
      <c r="KYR4594" s="151"/>
      <c r="KYS4594" s="151"/>
      <c r="KYT4594" s="151"/>
      <c r="KYU4594" s="151"/>
      <c r="KYV4594" s="151"/>
      <c r="KYW4594" s="151"/>
      <c r="KYX4594" s="151"/>
      <c r="KYY4594" s="151"/>
      <c r="KYZ4594" s="151"/>
      <c r="KZA4594" s="151"/>
      <c r="KZB4594" s="151"/>
      <c r="KZC4594" s="151"/>
      <c r="KZD4594" s="151"/>
      <c r="KZE4594" s="151"/>
      <c r="KZF4594" s="151"/>
      <c r="KZG4594" s="151"/>
      <c r="KZH4594" s="151"/>
      <c r="KZI4594" s="151"/>
      <c r="KZJ4594" s="151"/>
      <c r="KZK4594" s="151"/>
      <c r="KZL4594" s="151"/>
      <c r="KZM4594" s="151"/>
      <c r="KZN4594" s="151"/>
      <c r="KZO4594" s="151"/>
      <c r="KZP4594" s="151"/>
      <c r="KZQ4594" s="151"/>
      <c r="KZR4594" s="151"/>
      <c r="KZS4594" s="151"/>
      <c r="KZT4594" s="151"/>
      <c r="KZU4594" s="151"/>
      <c r="KZV4594" s="151"/>
      <c r="KZW4594" s="151"/>
      <c r="KZX4594" s="151"/>
      <c r="KZY4594" s="151"/>
      <c r="KZZ4594" s="151"/>
      <c r="LAA4594" s="151"/>
      <c r="LAB4594" s="151"/>
      <c r="LAC4594" s="151"/>
      <c r="LAD4594" s="151"/>
      <c r="LAE4594" s="151"/>
      <c r="LAF4594" s="151"/>
      <c r="LAG4594" s="151"/>
      <c r="LAH4594" s="151"/>
      <c r="LAI4594" s="151"/>
      <c r="LAJ4594" s="151"/>
      <c r="LAK4594" s="151"/>
      <c r="LAL4594" s="151"/>
      <c r="LAM4594" s="151"/>
      <c r="LAN4594" s="151"/>
      <c r="LAO4594" s="151"/>
      <c r="LAP4594" s="151"/>
      <c r="LAQ4594" s="151"/>
      <c r="LAR4594" s="151"/>
      <c r="LAS4594" s="151"/>
      <c r="LAT4594" s="151"/>
      <c r="LAU4594" s="151"/>
      <c r="LAV4594" s="151"/>
      <c r="LAW4594" s="151"/>
      <c r="LAX4594" s="151"/>
      <c r="LAY4594" s="151"/>
      <c r="LAZ4594" s="151"/>
      <c r="LBA4594" s="151"/>
      <c r="LBB4594" s="151"/>
      <c r="LBC4594" s="151"/>
      <c r="LBD4594" s="151"/>
      <c r="LBE4594" s="151"/>
      <c r="LBF4594" s="151"/>
      <c r="LBG4594" s="151"/>
      <c r="LBH4594" s="151"/>
      <c r="LBI4594" s="151"/>
      <c r="LBJ4594" s="151"/>
      <c r="LBK4594" s="151"/>
      <c r="LBL4594" s="151"/>
      <c r="LBM4594" s="151"/>
      <c r="LBN4594" s="151"/>
      <c r="LBO4594" s="151"/>
      <c r="LBP4594" s="151"/>
      <c r="LBQ4594" s="151"/>
      <c r="LBR4594" s="151"/>
      <c r="LBS4594" s="151"/>
      <c r="LBT4594" s="151"/>
      <c r="LBU4594" s="151"/>
      <c r="LBV4594" s="151"/>
      <c r="LBW4594" s="151"/>
      <c r="LBX4594" s="151"/>
      <c r="LBY4594" s="151"/>
      <c r="LBZ4594" s="151"/>
      <c r="LCA4594" s="151"/>
      <c r="LCB4594" s="151"/>
      <c r="LCC4594" s="151"/>
      <c r="LCD4594" s="151"/>
      <c r="LCE4594" s="151"/>
      <c r="LCF4594" s="151"/>
      <c r="LCG4594" s="151"/>
      <c r="LCH4594" s="151"/>
      <c r="LCI4594" s="151"/>
      <c r="LCJ4594" s="151"/>
      <c r="LCK4594" s="151"/>
      <c r="LCL4594" s="151"/>
      <c r="LCM4594" s="151"/>
      <c r="LCN4594" s="151"/>
      <c r="LCO4594" s="151"/>
      <c r="LCP4594" s="151"/>
      <c r="LCQ4594" s="151"/>
      <c r="LCR4594" s="151"/>
      <c r="LCS4594" s="151"/>
      <c r="LCT4594" s="151"/>
      <c r="LCU4594" s="151"/>
      <c r="LCV4594" s="151"/>
      <c r="LCW4594" s="151"/>
      <c r="LCX4594" s="151"/>
      <c r="LCY4594" s="151"/>
      <c r="LCZ4594" s="151"/>
      <c r="LDA4594" s="151"/>
      <c r="LDB4594" s="151"/>
      <c r="LDC4594" s="151"/>
      <c r="LDD4594" s="151"/>
      <c r="LDE4594" s="151"/>
      <c r="LDF4594" s="151"/>
      <c r="LDG4594" s="151"/>
      <c r="LDH4594" s="151"/>
      <c r="LDI4594" s="151"/>
      <c r="LDJ4594" s="151"/>
      <c r="LDK4594" s="151"/>
      <c r="LDL4594" s="151"/>
      <c r="LDM4594" s="151"/>
      <c r="LDN4594" s="151"/>
      <c r="LDO4594" s="151"/>
      <c r="LDP4594" s="151"/>
      <c r="LDQ4594" s="151"/>
      <c r="LDR4594" s="151"/>
      <c r="LDS4594" s="151"/>
      <c r="LDT4594" s="151"/>
      <c r="LDU4594" s="151"/>
      <c r="LDV4594" s="151"/>
      <c r="LDW4594" s="151"/>
      <c r="LDX4594" s="151"/>
      <c r="LDY4594" s="151"/>
      <c r="LDZ4594" s="151"/>
      <c r="LEA4594" s="151"/>
      <c r="LEB4594" s="151"/>
      <c r="LEC4594" s="151"/>
      <c r="LED4594" s="151"/>
      <c r="LEE4594" s="151"/>
      <c r="LEF4594" s="151"/>
      <c r="LEG4594" s="151"/>
      <c r="LEH4594" s="151"/>
      <c r="LEI4594" s="151"/>
      <c r="LEJ4594" s="151"/>
      <c r="LEK4594" s="151"/>
      <c r="LEL4594" s="151"/>
      <c r="LEM4594" s="151"/>
      <c r="LEN4594" s="151"/>
      <c r="LEO4594" s="151"/>
      <c r="LEP4594" s="151"/>
      <c r="LEQ4594" s="151"/>
      <c r="LER4594" s="151"/>
      <c r="LES4594" s="151"/>
      <c r="LET4594" s="151"/>
      <c r="LEU4594" s="151"/>
      <c r="LEV4594" s="151"/>
      <c r="LEW4594" s="151"/>
      <c r="LEX4594" s="151"/>
      <c r="LEY4594" s="151"/>
      <c r="LEZ4594" s="151"/>
      <c r="LFA4594" s="151"/>
      <c r="LFB4594" s="151"/>
      <c r="LFC4594" s="151"/>
      <c r="LFD4594" s="151"/>
      <c r="LFE4594" s="151"/>
      <c r="LFF4594" s="151"/>
      <c r="LFG4594" s="151"/>
      <c r="LFH4594" s="151"/>
      <c r="LFI4594" s="151"/>
      <c r="LFJ4594" s="151"/>
      <c r="LFK4594" s="151"/>
      <c r="LFL4594" s="151"/>
      <c r="LFM4594" s="151"/>
      <c r="LFN4594" s="151"/>
      <c r="LFO4594" s="151"/>
      <c r="LFP4594" s="151"/>
      <c r="LFQ4594" s="151"/>
      <c r="LFR4594" s="151"/>
      <c r="LFS4594" s="151"/>
      <c r="LFT4594" s="151"/>
      <c r="LFU4594" s="151"/>
      <c r="LFV4594" s="151"/>
      <c r="LFW4594" s="151"/>
      <c r="LFX4594" s="151"/>
      <c r="LFY4594" s="151"/>
      <c r="LFZ4594" s="151"/>
      <c r="LGA4594" s="151"/>
      <c r="LGB4594" s="151"/>
      <c r="LGC4594" s="151"/>
      <c r="LGD4594" s="151"/>
      <c r="LGE4594" s="151"/>
      <c r="LGF4594" s="151"/>
      <c r="LGG4594" s="151"/>
      <c r="LGH4594" s="151"/>
      <c r="LGI4594" s="151"/>
      <c r="LGJ4594" s="151"/>
      <c r="LGK4594" s="151"/>
      <c r="LGL4594" s="151"/>
      <c r="LGM4594" s="151"/>
      <c r="LGN4594" s="151"/>
      <c r="LGO4594" s="151"/>
      <c r="LGP4594" s="151"/>
      <c r="LGQ4594" s="151"/>
      <c r="LGR4594" s="151"/>
      <c r="LGS4594" s="151"/>
      <c r="LGT4594" s="151"/>
      <c r="LGU4594" s="151"/>
      <c r="LGV4594" s="151"/>
      <c r="LGW4594" s="151"/>
      <c r="LGX4594" s="151"/>
      <c r="LGY4594" s="151"/>
      <c r="LGZ4594" s="151"/>
      <c r="LHA4594" s="151"/>
      <c r="LHB4594" s="151"/>
      <c r="LHC4594" s="151"/>
      <c r="LHD4594" s="151"/>
      <c r="LHE4594" s="151"/>
      <c r="LHF4594" s="151"/>
      <c r="LHG4594" s="151"/>
      <c r="LHH4594" s="151"/>
      <c r="LHI4594" s="151"/>
      <c r="LHJ4594" s="151"/>
      <c r="LHK4594" s="151"/>
      <c r="LHL4594" s="151"/>
      <c r="LHM4594" s="151"/>
      <c r="LHN4594" s="151"/>
      <c r="LHO4594" s="151"/>
      <c r="LHP4594" s="151"/>
      <c r="LHQ4594" s="151"/>
      <c r="LHR4594" s="151"/>
      <c r="LHS4594" s="151"/>
      <c r="LHT4594" s="151"/>
      <c r="LHU4594" s="151"/>
      <c r="LHV4594" s="151"/>
      <c r="LHW4594" s="151"/>
      <c r="LHX4594" s="151"/>
      <c r="LHY4594" s="151"/>
      <c r="LHZ4594" s="151"/>
      <c r="LIA4594" s="151"/>
      <c r="LIB4594" s="151"/>
      <c r="LIC4594" s="151"/>
      <c r="LID4594" s="151"/>
      <c r="LIE4594" s="151"/>
      <c r="LIF4594" s="151"/>
      <c r="LIG4594" s="151"/>
      <c r="LIH4594" s="151"/>
      <c r="LII4594" s="151"/>
      <c r="LIJ4594" s="151"/>
      <c r="LIK4594" s="151"/>
      <c r="LIL4594" s="151"/>
      <c r="LIM4594" s="151"/>
      <c r="LIN4594" s="151"/>
      <c r="LIO4594" s="151"/>
      <c r="LIP4594" s="151"/>
      <c r="LIQ4594" s="151"/>
      <c r="LIR4594" s="151"/>
      <c r="LIS4594" s="151"/>
      <c r="LIT4594" s="151"/>
      <c r="LIU4594" s="151"/>
      <c r="LIV4594" s="151"/>
      <c r="LIW4594" s="151"/>
      <c r="LIX4594" s="151"/>
      <c r="LIY4594" s="151"/>
      <c r="LIZ4594" s="151"/>
      <c r="LJA4594" s="151"/>
      <c r="LJB4594" s="151"/>
      <c r="LJC4594" s="151"/>
      <c r="LJD4594" s="151"/>
      <c r="LJE4594" s="151"/>
      <c r="LJF4594" s="151"/>
      <c r="LJG4594" s="151"/>
      <c r="LJH4594" s="151"/>
      <c r="LJI4594" s="151"/>
      <c r="LJJ4594" s="151"/>
      <c r="LJK4594" s="151"/>
      <c r="LJL4594" s="151"/>
      <c r="LJM4594" s="151"/>
      <c r="LJN4594" s="151"/>
      <c r="LJO4594" s="151"/>
      <c r="LJP4594" s="151"/>
      <c r="LJQ4594" s="151"/>
      <c r="LJR4594" s="151"/>
      <c r="LJS4594" s="151"/>
      <c r="LJT4594" s="151"/>
      <c r="LJU4594" s="151"/>
      <c r="LJV4594" s="151"/>
      <c r="LJW4594" s="151"/>
      <c r="LJX4594" s="151"/>
      <c r="LJY4594" s="151"/>
      <c r="LJZ4594" s="151"/>
      <c r="LKA4594" s="151"/>
      <c r="LKB4594" s="151"/>
      <c r="LKC4594" s="151"/>
      <c r="LKD4594" s="151"/>
      <c r="LKE4594" s="151"/>
      <c r="LKF4594" s="151"/>
      <c r="LKG4594" s="151"/>
      <c r="LKH4594" s="151"/>
      <c r="LKI4594" s="151"/>
      <c r="LKJ4594" s="151"/>
      <c r="LKK4594" s="151"/>
      <c r="LKL4594" s="151"/>
      <c r="LKM4594" s="151"/>
      <c r="LKN4594" s="151"/>
      <c r="LKO4594" s="151"/>
      <c r="LKP4594" s="151"/>
      <c r="LKQ4594" s="151"/>
      <c r="LKR4594" s="151"/>
      <c r="LKS4594" s="151"/>
      <c r="LKT4594" s="151"/>
      <c r="LKU4594" s="151"/>
      <c r="LKV4594" s="151"/>
      <c r="LKW4594" s="151"/>
      <c r="LKX4594" s="151"/>
      <c r="LKY4594" s="151"/>
      <c r="LKZ4594" s="151"/>
      <c r="LLA4594" s="151"/>
      <c r="LLB4594" s="151"/>
      <c r="LLC4594" s="151"/>
      <c r="LLD4594" s="151"/>
      <c r="LLE4594" s="151"/>
      <c r="LLF4594" s="151"/>
      <c r="LLG4594" s="151"/>
      <c r="LLH4594" s="151"/>
      <c r="LLI4594" s="151"/>
      <c r="LLJ4594" s="151"/>
      <c r="LLK4594" s="151"/>
      <c r="LLL4594" s="151"/>
      <c r="LLM4594" s="151"/>
      <c r="LLN4594" s="151"/>
      <c r="LLO4594" s="151"/>
      <c r="LLP4594" s="151"/>
      <c r="LLQ4594" s="151"/>
      <c r="LLR4594" s="151"/>
      <c r="LLS4594" s="151"/>
      <c r="LLT4594" s="151"/>
      <c r="LLU4594" s="151"/>
      <c r="LLV4594" s="151"/>
      <c r="LLW4594" s="151"/>
      <c r="LLX4594" s="151"/>
      <c r="LLY4594" s="151"/>
      <c r="LLZ4594" s="151"/>
      <c r="LMA4594" s="151"/>
      <c r="LMB4594" s="151"/>
      <c r="LMC4594" s="151"/>
      <c r="LMD4594" s="151"/>
      <c r="LME4594" s="151"/>
      <c r="LMF4594" s="151"/>
      <c r="LMG4594" s="151"/>
      <c r="LMH4594" s="151"/>
      <c r="LMI4594" s="151"/>
      <c r="LMJ4594" s="151"/>
      <c r="LMK4594" s="151"/>
      <c r="LML4594" s="151"/>
      <c r="LMM4594" s="151"/>
      <c r="LMN4594" s="151"/>
      <c r="LMO4594" s="151"/>
      <c r="LMP4594" s="151"/>
      <c r="LMQ4594" s="151"/>
      <c r="LMR4594" s="151"/>
      <c r="LMS4594" s="151"/>
      <c r="LMT4594" s="151"/>
      <c r="LMU4594" s="151"/>
      <c r="LMV4594" s="151"/>
      <c r="LMW4594" s="151"/>
      <c r="LMX4594" s="151"/>
      <c r="LMY4594" s="151"/>
      <c r="LMZ4594" s="151"/>
      <c r="LNA4594" s="151"/>
      <c r="LNB4594" s="151"/>
      <c r="LNC4594" s="151"/>
      <c r="LND4594" s="151"/>
      <c r="LNE4594" s="151"/>
      <c r="LNF4594" s="151"/>
      <c r="LNG4594" s="151"/>
      <c r="LNH4594" s="151"/>
      <c r="LNI4594" s="151"/>
      <c r="LNJ4594" s="151"/>
      <c r="LNK4594" s="151"/>
      <c r="LNL4594" s="151"/>
      <c r="LNM4594" s="151"/>
      <c r="LNN4594" s="151"/>
      <c r="LNO4594" s="151"/>
      <c r="LNP4594" s="151"/>
      <c r="LNQ4594" s="151"/>
      <c r="LNR4594" s="151"/>
      <c r="LNS4594" s="151"/>
      <c r="LNT4594" s="151"/>
      <c r="LNU4594" s="151"/>
      <c r="LNV4594" s="151"/>
      <c r="LNW4594" s="151"/>
      <c r="LNX4594" s="151"/>
      <c r="LNY4594" s="151"/>
      <c r="LNZ4594" s="151"/>
      <c r="LOA4594" s="151"/>
      <c r="LOB4594" s="151"/>
      <c r="LOC4594" s="151"/>
      <c r="LOD4594" s="151"/>
      <c r="LOE4594" s="151"/>
      <c r="LOF4594" s="151"/>
      <c r="LOG4594" s="151"/>
      <c r="LOH4594" s="151"/>
      <c r="LOI4594" s="151"/>
      <c r="LOJ4594" s="151"/>
      <c r="LOK4594" s="151"/>
      <c r="LOL4594" s="151"/>
      <c r="LOM4594" s="151"/>
      <c r="LON4594" s="151"/>
      <c r="LOO4594" s="151"/>
      <c r="LOP4594" s="151"/>
      <c r="LOQ4594" s="151"/>
      <c r="LOR4594" s="151"/>
      <c r="LOS4594" s="151"/>
      <c r="LOT4594" s="151"/>
      <c r="LOU4594" s="151"/>
      <c r="LOV4594" s="151"/>
      <c r="LOW4594" s="151"/>
      <c r="LOX4594" s="151"/>
      <c r="LOY4594" s="151"/>
      <c r="LOZ4594" s="151"/>
      <c r="LPA4594" s="151"/>
      <c r="LPB4594" s="151"/>
      <c r="LPC4594" s="151"/>
      <c r="LPD4594" s="151"/>
      <c r="LPE4594" s="151"/>
      <c r="LPF4594" s="151"/>
      <c r="LPG4594" s="151"/>
      <c r="LPH4594" s="151"/>
      <c r="LPI4594" s="151"/>
      <c r="LPJ4594" s="151"/>
      <c r="LPK4594" s="151"/>
      <c r="LPL4594" s="151"/>
      <c r="LPM4594" s="151"/>
      <c r="LPN4594" s="151"/>
      <c r="LPO4594" s="151"/>
      <c r="LPP4594" s="151"/>
      <c r="LPQ4594" s="151"/>
      <c r="LPR4594" s="151"/>
      <c r="LPS4594" s="151"/>
      <c r="LPT4594" s="151"/>
      <c r="LPU4594" s="151"/>
      <c r="LPV4594" s="151"/>
      <c r="LPW4594" s="151"/>
      <c r="LPX4594" s="151"/>
      <c r="LPY4594" s="151"/>
      <c r="LPZ4594" s="151"/>
      <c r="LQA4594" s="151"/>
      <c r="LQB4594" s="151"/>
      <c r="LQC4594" s="151"/>
      <c r="LQD4594" s="151"/>
      <c r="LQE4594" s="151"/>
      <c r="LQF4594" s="151"/>
      <c r="LQG4594" s="151"/>
      <c r="LQH4594" s="151"/>
      <c r="LQI4594" s="151"/>
      <c r="LQJ4594" s="151"/>
      <c r="LQK4594" s="151"/>
      <c r="LQL4594" s="151"/>
      <c r="LQM4594" s="151"/>
      <c r="LQN4594" s="151"/>
      <c r="LQO4594" s="151"/>
      <c r="LQP4594" s="151"/>
      <c r="LQQ4594" s="151"/>
      <c r="LQR4594" s="151"/>
      <c r="LQS4594" s="151"/>
      <c r="LQT4594" s="151"/>
      <c r="LQU4594" s="151"/>
      <c r="LQV4594" s="151"/>
      <c r="LQW4594" s="151"/>
      <c r="LQX4594" s="151"/>
      <c r="LQY4594" s="151"/>
      <c r="LQZ4594" s="151"/>
      <c r="LRA4594" s="151"/>
      <c r="LRB4594" s="151"/>
      <c r="LRC4594" s="151"/>
      <c r="LRD4594" s="151"/>
      <c r="LRE4594" s="151"/>
      <c r="LRF4594" s="151"/>
      <c r="LRG4594" s="151"/>
      <c r="LRH4594" s="151"/>
      <c r="LRI4594" s="151"/>
      <c r="LRJ4594" s="151"/>
      <c r="LRK4594" s="151"/>
      <c r="LRL4594" s="151"/>
      <c r="LRM4594" s="151"/>
      <c r="LRN4594" s="151"/>
      <c r="LRO4594" s="151"/>
      <c r="LRP4594" s="151"/>
      <c r="LRQ4594" s="151"/>
      <c r="LRR4594" s="151"/>
      <c r="LRS4594" s="151"/>
      <c r="LRT4594" s="151"/>
      <c r="LRU4594" s="151"/>
      <c r="LRV4594" s="151"/>
      <c r="LRW4594" s="151"/>
      <c r="LRX4594" s="151"/>
      <c r="LRY4594" s="151"/>
      <c r="LRZ4594" s="151"/>
      <c r="LSA4594" s="151"/>
      <c r="LSB4594" s="151"/>
      <c r="LSC4594" s="151"/>
      <c r="LSD4594" s="151"/>
      <c r="LSE4594" s="151"/>
      <c r="LSF4594" s="151"/>
      <c r="LSG4594" s="151"/>
      <c r="LSH4594" s="151"/>
      <c r="LSI4594" s="151"/>
      <c r="LSJ4594" s="151"/>
      <c r="LSK4594" s="151"/>
      <c r="LSL4594" s="151"/>
      <c r="LSM4594" s="151"/>
      <c r="LSN4594" s="151"/>
      <c r="LSO4594" s="151"/>
      <c r="LSP4594" s="151"/>
      <c r="LSQ4594" s="151"/>
      <c r="LSR4594" s="151"/>
      <c r="LSS4594" s="151"/>
      <c r="LST4594" s="151"/>
      <c r="LSU4594" s="151"/>
      <c r="LSV4594" s="151"/>
      <c r="LSW4594" s="151"/>
      <c r="LSX4594" s="151"/>
      <c r="LSY4594" s="151"/>
      <c r="LSZ4594" s="151"/>
      <c r="LTA4594" s="151"/>
      <c r="LTB4594" s="151"/>
      <c r="LTC4594" s="151"/>
      <c r="LTD4594" s="151"/>
      <c r="LTE4594" s="151"/>
      <c r="LTF4594" s="151"/>
      <c r="LTG4594" s="151"/>
      <c r="LTH4594" s="151"/>
      <c r="LTI4594" s="151"/>
      <c r="LTJ4594" s="151"/>
      <c r="LTK4594" s="151"/>
      <c r="LTL4594" s="151"/>
      <c r="LTM4594" s="151"/>
      <c r="LTN4594" s="151"/>
      <c r="LTO4594" s="151"/>
      <c r="LTP4594" s="151"/>
      <c r="LTQ4594" s="151"/>
      <c r="LTR4594" s="151"/>
      <c r="LTS4594" s="151"/>
      <c r="LTT4594" s="151"/>
      <c r="LTU4594" s="151"/>
      <c r="LTV4594" s="151"/>
      <c r="LTW4594" s="151"/>
      <c r="LTX4594" s="151"/>
      <c r="LTY4594" s="151"/>
      <c r="LTZ4594" s="151"/>
      <c r="LUA4594" s="151"/>
      <c r="LUB4594" s="151"/>
      <c r="LUC4594" s="151"/>
      <c r="LUD4594" s="151"/>
      <c r="LUE4594" s="151"/>
      <c r="LUF4594" s="151"/>
      <c r="LUG4594" s="151"/>
      <c r="LUH4594" s="151"/>
      <c r="LUI4594" s="151"/>
      <c r="LUJ4594" s="151"/>
      <c r="LUK4594" s="151"/>
      <c r="LUL4594" s="151"/>
      <c r="LUM4594" s="151"/>
      <c r="LUN4594" s="151"/>
      <c r="LUO4594" s="151"/>
      <c r="LUP4594" s="151"/>
      <c r="LUQ4594" s="151"/>
      <c r="LUR4594" s="151"/>
      <c r="LUS4594" s="151"/>
      <c r="LUT4594" s="151"/>
      <c r="LUU4594" s="151"/>
      <c r="LUV4594" s="151"/>
      <c r="LUW4594" s="151"/>
      <c r="LUX4594" s="151"/>
      <c r="LUY4594" s="151"/>
      <c r="LUZ4594" s="151"/>
      <c r="LVA4594" s="151"/>
      <c r="LVB4594" s="151"/>
      <c r="LVC4594" s="151"/>
      <c r="LVD4594" s="151"/>
      <c r="LVE4594" s="151"/>
      <c r="LVF4594" s="151"/>
      <c r="LVG4594" s="151"/>
      <c r="LVH4594" s="151"/>
      <c r="LVI4594" s="151"/>
      <c r="LVJ4594" s="151"/>
      <c r="LVK4594" s="151"/>
      <c r="LVL4594" s="151"/>
      <c r="LVM4594" s="151"/>
      <c r="LVN4594" s="151"/>
      <c r="LVO4594" s="151"/>
      <c r="LVP4594" s="151"/>
      <c r="LVQ4594" s="151"/>
      <c r="LVR4594" s="151"/>
      <c r="LVS4594" s="151"/>
      <c r="LVT4594" s="151"/>
      <c r="LVU4594" s="151"/>
      <c r="LVV4594" s="151"/>
      <c r="LVW4594" s="151"/>
      <c r="LVX4594" s="151"/>
      <c r="LVY4594" s="151"/>
      <c r="LVZ4594" s="151"/>
      <c r="LWA4594" s="151"/>
      <c r="LWB4594" s="151"/>
      <c r="LWC4594" s="151"/>
      <c r="LWD4594" s="151"/>
      <c r="LWE4594" s="151"/>
      <c r="LWF4594" s="151"/>
      <c r="LWG4594" s="151"/>
      <c r="LWH4594" s="151"/>
      <c r="LWI4594" s="151"/>
      <c r="LWJ4594" s="151"/>
      <c r="LWK4594" s="151"/>
      <c r="LWL4594" s="151"/>
      <c r="LWM4594" s="151"/>
      <c r="LWN4594" s="151"/>
      <c r="LWO4594" s="151"/>
      <c r="LWP4594" s="151"/>
      <c r="LWQ4594" s="151"/>
      <c r="LWR4594" s="151"/>
      <c r="LWS4594" s="151"/>
      <c r="LWT4594" s="151"/>
      <c r="LWU4594" s="151"/>
      <c r="LWV4594" s="151"/>
      <c r="LWW4594" s="151"/>
      <c r="LWX4594" s="151"/>
      <c r="LWY4594" s="151"/>
      <c r="LWZ4594" s="151"/>
      <c r="LXA4594" s="151"/>
      <c r="LXB4594" s="151"/>
      <c r="LXC4594" s="151"/>
      <c r="LXD4594" s="151"/>
      <c r="LXE4594" s="151"/>
      <c r="LXF4594" s="151"/>
      <c r="LXG4594" s="151"/>
      <c r="LXH4594" s="151"/>
      <c r="LXI4594" s="151"/>
      <c r="LXJ4594" s="151"/>
      <c r="LXK4594" s="151"/>
      <c r="LXL4594" s="151"/>
      <c r="LXM4594" s="151"/>
      <c r="LXN4594" s="151"/>
      <c r="LXO4594" s="151"/>
      <c r="LXP4594" s="151"/>
      <c r="LXQ4594" s="151"/>
      <c r="LXR4594" s="151"/>
      <c r="LXS4594" s="151"/>
      <c r="LXT4594" s="151"/>
      <c r="LXU4594" s="151"/>
      <c r="LXV4594" s="151"/>
      <c r="LXW4594" s="151"/>
      <c r="LXX4594" s="151"/>
      <c r="LXY4594" s="151"/>
      <c r="LXZ4594" s="151"/>
      <c r="LYA4594" s="151"/>
      <c r="LYB4594" s="151"/>
      <c r="LYC4594" s="151"/>
      <c r="LYD4594" s="151"/>
      <c r="LYE4594" s="151"/>
      <c r="LYF4594" s="151"/>
      <c r="LYG4594" s="151"/>
      <c r="LYH4594" s="151"/>
      <c r="LYI4594" s="151"/>
      <c r="LYJ4594" s="151"/>
      <c r="LYK4594" s="151"/>
      <c r="LYL4594" s="151"/>
      <c r="LYM4594" s="151"/>
      <c r="LYN4594" s="151"/>
      <c r="LYO4594" s="151"/>
      <c r="LYP4594" s="151"/>
      <c r="LYQ4594" s="151"/>
      <c r="LYR4594" s="151"/>
      <c r="LYS4594" s="151"/>
      <c r="LYT4594" s="151"/>
      <c r="LYU4594" s="151"/>
      <c r="LYV4594" s="151"/>
      <c r="LYW4594" s="151"/>
      <c r="LYX4594" s="151"/>
      <c r="LYY4594" s="151"/>
      <c r="LYZ4594" s="151"/>
      <c r="LZA4594" s="151"/>
      <c r="LZB4594" s="151"/>
      <c r="LZC4594" s="151"/>
      <c r="LZD4594" s="151"/>
      <c r="LZE4594" s="151"/>
      <c r="LZF4594" s="151"/>
      <c r="LZG4594" s="151"/>
      <c r="LZH4594" s="151"/>
      <c r="LZI4594" s="151"/>
      <c r="LZJ4594" s="151"/>
      <c r="LZK4594" s="151"/>
      <c r="LZL4594" s="151"/>
      <c r="LZM4594" s="151"/>
      <c r="LZN4594" s="151"/>
      <c r="LZO4594" s="151"/>
      <c r="LZP4594" s="151"/>
      <c r="LZQ4594" s="151"/>
      <c r="LZR4594" s="151"/>
      <c r="LZS4594" s="151"/>
      <c r="LZT4594" s="151"/>
      <c r="LZU4594" s="151"/>
      <c r="LZV4594" s="151"/>
      <c r="LZW4594" s="151"/>
      <c r="LZX4594" s="151"/>
      <c r="LZY4594" s="151"/>
      <c r="LZZ4594" s="151"/>
      <c r="MAA4594" s="151"/>
      <c r="MAB4594" s="151"/>
      <c r="MAC4594" s="151"/>
      <c r="MAD4594" s="151"/>
      <c r="MAE4594" s="151"/>
      <c r="MAF4594" s="151"/>
      <c r="MAG4594" s="151"/>
      <c r="MAH4594" s="151"/>
      <c r="MAI4594" s="151"/>
      <c r="MAJ4594" s="151"/>
      <c r="MAK4594" s="151"/>
      <c r="MAL4594" s="151"/>
      <c r="MAM4594" s="151"/>
      <c r="MAN4594" s="151"/>
      <c r="MAO4594" s="151"/>
      <c r="MAP4594" s="151"/>
      <c r="MAQ4594" s="151"/>
      <c r="MAR4594" s="151"/>
      <c r="MAS4594" s="151"/>
      <c r="MAT4594" s="151"/>
      <c r="MAU4594" s="151"/>
      <c r="MAV4594" s="151"/>
      <c r="MAW4594" s="151"/>
      <c r="MAX4594" s="151"/>
      <c r="MAY4594" s="151"/>
      <c r="MAZ4594" s="151"/>
      <c r="MBA4594" s="151"/>
      <c r="MBB4594" s="151"/>
      <c r="MBC4594" s="151"/>
      <c r="MBD4594" s="151"/>
      <c r="MBE4594" s="151"/>
      <c r="MBF4594" s="151"/>
      <c r="MBG4594" s="151"/>
      <c r="MBH4594" s="151"/>
      <c r="MBI4594" s="151"/>
      <c r="MBJ4594" s="151"/>
      <c r="MBK4594" s="151"/>
      <c r="MBL4594" s="151"/>
      <c r="MBM4594" s="151"/>
      <c r="MBN4594" s="151"/>
      <c r="MBO4594" s="151"/>
      <c r="MBP4594" s="151"/>
      <c r="MBQ4594" s="151"/>
      <c r="MBR4594" s="151"/>
      <c r="MBS4594" s="151"/>
      <c r="MBT4594" s="151"/>
      <c r="MBU4594" s="151"/>
      <c r="MBV4594" s="151"/>
      <c r="MBW4594" s="151"/>
      <c r="MBX4594" s="151"/>
      <c r="MBY4594" s="151"/>
      <c r="MBZ4594" s="151"/>
      <c r="MCA4594" s="151"/>
      <c r="MCB4594" s="151"/>
      <c r="MCC4594" s="151"/>
      <c r="MCD4594" s="151"/>
      <c r="MCE4594" s="151"/>
      <c r="MCF4594" s="151"/>
      <c r="MCG4594" s="151"/>
      <c r="MCH4594" s="151"/>
      <c r="MCI4594" s="151"/>
      <c r="MCJ4594" s="151"/>
      <c r="MCK4594" s="151"/>
      <c r="MCL4594" s="151"/>
      <c r="MCM4594" s="151"/>
      <c r="MCN4594" s="151"/>
      <c r="MCO4594" s="151"/>
      <c r="MCP4594" s="151"/>
      <c r="MCQ4594" s="151"/>
      <c r="MCR4594" s="151"/>
      <c r="MCS4594" s="151"/>
      <c r="MCT4594" s="151"/>
      <c r="MCU4594" s="151"/>
      <c r="MCV4594" s="151"/>
      <c r="MCW4594" s="151"/>
      <c r="MCX4594" s="151"/>
      <c r="MCY4594" s="151"/>
      <c r="MCZ4594" s="151"/>
      <c r="MDA4594" s="151"/>
      <c r="MDB4594" s="151"/>
      <c r="MDC4594" s="151"/>
      <c r="MDD4594" s="151"/>
      <c r="MDE4594" s="151"/>
      <c r="MDF4594" s="151"/>
      <c r="MDG4594" s="151"/>
      <c r="MDH4594" s="151"/>
      <c r="MDI4594" s="151"/>
      <c r="MDJ4594" s="151"/>
      <c r="MDK4594" s="151"/>
      <c r="MDL4594" s="151"/>
      <c r="MDM4594" s="151"/>
      <c r="MDN4594" s="151"/>
      <c r="MDO4594" s="151"/>
      <c r="MDP4594" s="151"/>
      <c r="MDQ4594" s="151"/>
      <c r="MDR4594" s="151"/>
      <c r="MDS4594" s="151"/>
      <c r="MDT4594" s="151"/>
      <c r="MDU4594" s="151"/>
      <c r="MDV4594" s="151"/>
      <c r="MDW4594" s="151"/>
      <c r="MDX4594" s="151"/>
      <c r="MDY4594" s="151"/>
      <c r="MDZ4594" s="151"/>
      <c r="MEA4594" s="151"/>
      <c r="MEB4594" s="151"/>
      <c r="MEC4594" s="151"/>
      <c r="MED4594" s="151"/>
      <c r="MEE4594" s="151"/>
      <c r="MEF4594" s="151"/>
      <c r="MEG4594" s="151"/>
      <c r="MEH4594" s="151"/>
      <c r="MEI4594" s="151"/>
      <c r="MEJ4594" s="151"/>
      <c r="MEK4594" s="151"/>
      <c r="MEL4594" s="151"/>
      <c r="MEM4594" s="151"/>
      <c r="MEN4594" s="151"/>
      <c r="MEO4594" s="151"/>
      <c r="MEP4594" s="151"/>
      <c r="MEQ4594" s="151"/>
      <c r="MER4594" s="151"/>
      <c r="MES4594" s="151"/>
      <c r="MET4594" s="151"/>
      <c r="MEU4594" s="151"/>
      <c r="MEV4594" s="151"/>
      <c r="MEW4594" s="151"/>
      <c r="MEX4594" s="151"/>
      <c r="MEY4594" s="151"/>
      <c r="MEZ4594" s="151"/>
      <c r="MFA4594" s="151"/>
      <c r="MFB4594" s="151"/>
      <c r="MFC4594" s="151"/>
      <c r="MFD4594" s="151"/>
      <c r="MFE4594" s="151"/>
      <c r="MFF4594" s="151"/>
      <c r="MFG4594" s="151"/>
      <c r="MFH4594" s="151"/>
      <c r="MFI4594" s="151"/>
      <c r="MFJ4594" s="151"/>
      <c r="MFK4594" s="151"/>
      <c r="MFL4594" s="151"/>
      <c r="MFM4594" s="151"/>
      <c r="MFN4594" s="151"/>
      <c r="MFO4594" s="151"/>
      <c r="MFP4594" s="151"/>
      <c r="MFQ4594" s="151"/>
      <c r="MFR4594" s="151"/>
      <c r="MFS4594" s="151"/>
      <c r="MFT4594" s="151"/>
      <c r="MFU4594" s="151"/>
      <c r="MFV4594" s="151"/>
      <c r="MFW4594" s="151"/>
      <c r="MFX4594" s="151"/>
      <c r="MFY4594" s="151"/>
      <c r="MFZ4594" s="151"/>
      <c r="MGA4594" s="151"/>
      <c r="MGB4594" s="151"/>
      <c r="MGC4594" s="151"/>
      <c r="MGD4594" s="151"/>
      <c r="MGE4594" s="151"/>
      <c r="MGF4594" s="151"/>
      <c r="MGG4594" s="151"/>
      <c r="MGH4594" s="151"/>
      <c r="MGI4594" s="151"/>
      <c r="MGJ4594" s="151"/>
      <c r="MGK4594" s="151"/>
      <c r="MGL4594" s="151"/>
      <c r="MGM4594" s="151"/>
      <c r="MGN4594" s="151"/>
      <c r="MGO4594" s="151"/>
      <c r="MGP4594" s="151"/>
      <c r="MGQ4594" s="151"/>
      <c r="MGR4594" s="151"/>
      <c r="MGS4594" s="151"/>
      <c r="MGT4594" s="151"/>
      <c r="MGU4594" s="151"/>
      <c r="MGV4594" s="151"/>
      <c r="MGW4594" s="151"/>
      <c r="MGX4594" s="151"/>
      <c r="MGY4594" s="151"/>
      <c r="MGZ4594" s="151"/>
      <c r="MHA4594" s="151"/>
      <c r="MHB4594" s="151"/>
      <c r="MHC4594" s="151"/>
      <c r="MHD4594" s="151"/>
      <c r="MHE4594" s="151"/>
      <c r="MHF4594" s="151"/>
      <c r="MHG4594" s="151"/>
      <c r="MHH4594" s="151"/>
      <c r="MHI4594" s="151"/>
      <c r="MHJ4594" s="151"/>
      <c r="MHK4594" s="151"/>
      <c r="MHL4594" s="151"/>
      <c r="MHM4594" s="151"/>
      <c r="MHN4594" s="151"/>
      <c r="MHO4594" s="151"/>
      <c r="MHP4594" s="151"/>
      <c r="MHQ4594" s="151"/>
      <c r="MHR4594" s="151"/>
      <c r="MHS4594" s="151"/>
      <c r="MHT4594" s="151"/>
      <c r="MHU4594" s="151"/>
      <c r="MHV4594" s="151"/>
      <c r="MHW4594" s="151"/>
      <c r="MHX4594" s="151"/>
      <c r="MHY4594" s="151"/>
      <c r="MHZ4594" s="151"/>
      <c r="MIA4594" s="151"/>
      <c r="MIB4594" s="151"/>
      <c r="MIC4594" s="151"/>
      <c r="MID4594" s="151"/>
      <c r="MIE4594" s="151"/>
      <c r="MIF4594" s="151"/>
      <c r="MIG4594" s="151"/>
      <c r="MIH4594" s="151"/>
      <c r="MII4594" s="151"/>
      <c r="MIJ4594" s="151"/>
      <c r="MIK4594" s="151"/>
      <c r="MIL4594" s="151"/>
      <c r="MIM4594" s="151"/>
      <c r="MIN4594" s="151"/>
      <c r="MIO4594" s="151"/>
      <c r="MIP4594" s="151"/>
      <c r="MIQ4594" s="151"/>
      <c r="MIR4594" s="151"/>
      <c r="MIS4594" s="151"/>
      <c r="MIT4594" s="151"/>
      <c r="MIU4594" s="151"/>
      <c r="MIV4594" s="151"/>
      <c r="MIW4594" s="151"/>
      <c r="MIX4594" s="151"/>
      <c r="MIY4594" s="151"/>
      <c r="MIZ4594" s="151"/>
      <c r="MJA4594" s="151"/>
      <c r="MJB4594" s="151"/>
      <c r="MJC4594" s="151"/>
      <c r="MJD4594" s="151"/>
      <c r="MJE4594" s="151"/>
      <c r="MJF4594" s="151"/>
      <c r="MJG4594" s="151"/>
      <c r="MJH4594" s="151"/>
      <c r="MJI4594" s="151"/>
      <c r="MJJ4594" s="151"/>
      <c r="MJK4594" s="151"/>
      <c r="MJL4594" s="151"/>
      <c r="MJM4594" s="151"/>
      <c r="MJN4594" s="151"/>
      <c r="MJO4594" s="151"/>
      <c r="MJP4594" s="151"/>
      <c r="MJQ4594" s="151"/>
      <c r="MJR4594" s="151"/>
      <c r="MJS4594" s="151"/>
      <c r="MJT4594" s="151"/>
      <c r="MJU4594" s="151"/>
      <c r="MJV4594" s="151"/>
      <c r="MJW4594" s="151"/>
      <c r="MJX4594" s="151"/>
      <c r="MJY4594" s="151"/>
      <c r="MJZ4594" s="151"/>
      <c r="MKA4594" s="151"/>
      <c r="MKB4594" s="151"/>
      <c r="MKC4594" s="151"/>
      <c r="MKD4594" s="151"/>
      <c r="MKE4594" s="151"/>
      <c r="MKF4594" s="151"/>
      <c r="MKG4594" s="151"/>
      <c r="MKH4594" s="151"/>
      <c r="MKI4594" s="151"/>
      <c r="MKJ4594" s="151"/>
      <c r="MKK4594" s="151"/>
      <c r="MKL4594" s="151"/>
      <c r="MKM4594" s="151"/>
      <c r="MKN4594" s="151"/>
      <c r="MKO4594" s="151"/>
      <c r="MKP4594" s="151"/>
      <c r="MKQ4594" s="151"/>
      <c r="MKR4594" s="151"/>
      <c r="MKS4594" s="151"/>
      <c r="MKT4594" s="151"/>
      <c r="MKU4594" s="151"/>
      <c r="MKV4594" s="151"/>
      <c r="MKW4594" s="151"/>
      <c r="MKX4594" s="151"/>
      <c r="MKY4594" s="151"/>
      <c r="MKZ4594" s="151"/>
      <c r="MLA4594" s="151"/>
      <c r="MLB4594" s="151"/>
      <c r="MLC4594" s="151"/>
      <c r="MLD4594" s="151"/>
      <c r="MLE4594" s="151"/>
      <c r="MLF4594" s="151"/>
      <c r="MLG4594" s="151"/>
      <c r="MLH4594" s="151"/>
      <c r="MLI4594" s="151"/>
      <c r="MLJ4594" s="151"/>
      <c r="MLK4594" s="151"/>
      <c r="MLL4594" s="151"/>
      <c r="MLM4594" s="151"/>
      <c r="MLN4594" s="151"/>
      <c r="MLO4594" s="151"/>
      <c r="MLP4594" s="151"/>
      <c r="MLQ4594" s="151"/>
      <c r="MLR4594" s="151"/>
      <c r="MLS4594" s="151"/>
      <c r="MLT4594" s="151"/>
      <c r="MLU4594" s="151"/>
      <c r="MLV4594" s="151"/>
      <c r="MLW4594" s="151"/>
      <c r="MLX4594" s="151"/>
      <c r="MLY4594" s="151"/>
      <c r="MLZ4594" s="151"/>
      <c r="MMA4594" s="151"/>
      <c r="MMB4594" s="151"/>
      <c r="MMC4594" s="151"/>
      <c r="MMD4594" s="151"/>
      <c r="MME4594" s="151"/>
      <c r="MMF4594" s="151"/>
      <c r="MMG4594" s="151"/>
      <c r="MMH4594" s="151"/>
      <c r="MMI4594" s="151"/>
      <c r="MMJ4594" s="151"/>
      <c r="MMK4594" s="151"/>
      <c r="MML4594" s="151"/>
      <c r="MMM4594" s="151"/>
      <c r="MMN4594" s="151"/>
      <c r="MMO4594" s="151"/>
      <c r="MMP4594" s="151"/>
      <c r="MMQ4594" s="151"/>
      <c r="MMR4594" s="151"/>
      <c r="MMS4594" s="151"/>
      <c r="MMT4594" s="151"/>
      <c r="MMU4594" s="151"/>
      <c r="MMV4594" s="151"/>
      <c r="MMW4594" s="151"/>
      <c r="MMX4594" s="151"/>
      <c r="MMY4594" s="151"/>
      <c r="MMZ4594" s="151"/>
      <c r="MNA4594" s="151"/>
      <c r="MNB4594" s="151"/>
      <c r="MNC4594" s="151"/>
      <c r="MND4594" s="151"/>
      <c r="MNE4594" s="151"/>
      <c r="MNF4594" s="151"/>
      <c r="MNG4594" s="151"/>
      <c r="MNH4594" s="151"/>
      <c r="MNI4594" s="151"/>
      <c r="MNJ4594" s="151"/>
      <c r="MNK4594" s="151"/>
      <c r="MNL4594" s="151"/>
      <c r="MNM4594" s="151"/>
      <c r="MNN4594" s="151"/>
      <c r="MNO4594" s="151"/>
      <c r="MNP4594" s="151"/>
      <c r="MNQ4594" s="151"/>
      <c r="MNR4594" s="151"/>
      <c r="MNS4594" s="151"/>
      <c r="MNT4594" s="151"/>
      <c r="MNU4594" s="151"/>
      <c r="MNV4594" s="151"/>
      <c r="MNW4594" s="151"/>
      <c r="MNX4594" s="151"/>
      <c r="MNY4594" s="151"/>
      <c r="MNZ4594" s="151"/>
      <c r="MOA4594" s="151"/>
      <c r="MOB4594" s="151"/>
      <c r="MOC4594" s="151"/>
      <c r="MOD4594" s="151"/>
      <c r="MOE4594" s="151"/>
      <c r="MOF4594" s="151"/>
      <c r="MOG4594" s="151"/>
      <c r="MOH4594" s="151"/>
      <c r="MOI4594" s="151"/>
      <c r="MOJ4594" s="151"/>
      <c r="MOK4594" s="151"/>
      <c r="MOL4594" s="151"/>
      <c r="MOM4594" s="151"/>
      <c r="MON4594" s="151"/>
      <c r="MOO4594" s="151"/>
      <c r="MOP4594" s="151"/>
      <c r="MOQ4594" s="151"/>
      <c r="MOR4594" s="151"/>
      <c r="MOS4594" s="151"/>
      <c r="MOT4594" s="151"/>
      <c r="MOU4594" s="151"/>
      <c r="MOV4594" s="151"/>
      <c r="MOW4594" s="151"/>
      <c r="MOX4594" s="151"/>
      <c r="MOY4594" s="151"/>
      <c r="MOZ4594" s="151"/>
      <c r="MPA4594" s="151"/>
      <c r="MPB4594" s="151"/>
      <c r="MPC4594" s="151"/>
      <c r="MPD4594" s="151"/>
      <c r="MPE4594" s="151"/>
      <c r="MPF4594" s="151"/>
      <c r="MPG4594" s="151"/>
      <c r="MPH4594" s="151"/>
      <c r="MPI4594" s="151"/>
      <c r="MPJ4594" s="151"/>
      <c r="MPK4594" s="151"/>
      <c r="MPL4594" s="151"/>
      <c r="MPM4594" s="151"/>
      <c r="MPN4594" s="151"/>
      <c r="MPO4594" s="151"/>
      <c r="MPP4594" s="151"/>
      <c r="MPQ4594" s="151"/>
      <c r="MPR4594" s="151"/>
      <c r="MPS4594" s="151"/>
      <c r="MPT4594" s="151"/>
      <c r="MPU4594" s="151"/>
      <c r="MPV4594" s="151"/>
      <c r="MPW4594" s="151"/>
      <c r="MPX4594" s="151"/>
      <c r="MPY4594" s="151"/>
      <c r="MPZ4594" s="151"/>
      <c r="MQA4594" s="151"/>
      <c r="MQB4594" s="151"/>
      <c r="MQC4594" s="151"/>
      <c r="MQD4594" s="151"/>
      <c r="MQE4594" s="151"/>
      <c r="MQF4594" s="151"/>
      <c r="MQG4594" s="151"/>
      <c r="MQH4594" s="151"/>
      <c r="MQI4594" s="151"/>
      <c r="MQJ4594" s="151"/>
      <c r="MQK4594" s="151"/>
      <c r="MQL4594" s="151"/>
      <c r="MQM4594" s="151"/>
      <c r="MQN4594" s="151"/>
      <c r="MQO4594" s="151"/>
      <c r="MQP4594" s="151"/>
      <c r="MQQ4594" s="151"/>
      <c r="MQR4594" s="151"/>
      <c r="MQS4594" s="151"/>
      <c r="MQT4594" s="151"/>
      <c r="MQU4594" s="151"/>
      <c r="MQV4594" s="151"/>
      <c r="MQW4594" s="151"/>
      <c r="MQX4594" s="151"/>
      <c r="MQY4594" s="151"/>
      <c r="MQZ4594" s="151"/>
      <c r="MRA4594" s="151"/>
      <c r="MRB4594" s="151"/>
      <c r="MRC4594" s="151"/>
      <c r="MRD4594" s="151"/>
      <c r="MRE4594" s="151"/>
      <c r="MRF4594" s="151"/>
      <c r="MRG4594" s="151"/>
      <c r="MRH4594" s="151"/>
      <c r="MRI4594" s="151"/>
      <c r="MRJ4594" s="151"/>
      <c r="MRK4594" s="151"/>
      <c r="MRL4594" s="151"/>
      <c r="MRM4594" s="151"/>
      <c r="MRN4594" s="151"/>
      <c r="MRO4594" s="151"/>
      <c r="MRP4594" s="151"/>
      <c r="MRQ4594" s="151"/>
      <c r="MRR4594" s="151"/>
      <c r="MRS4594" s="151"/>
      <c r="MRT4594" s="151"/>
      <c r="MRU4594" s="151"/>
      <c r="MRV4594" s="151"/>
      <c r="MRW4594" s="151"/>
      <c r="MRX4594" s="151"/>
      <c r="MRY4594" s="151"/>
      <c r="MRZ4594" s="151"/>
      <c r="MSA4594" s="151"/>
      <c r="MSB4594" s="151"/>
      <c r="MSC4594" s="151"/>
      <c r="MSD4594" s="151"/>
      <c r="MSE4594" s="151"/>
      <c r="MSF4594" s="151"/>
      <c r="MSG4594" s="151"/>
      <c r="MSH4594" s="151"/>
      <c r="MSI4594" s="151"/>
      <c r="MSJ4594" s="151"/>
      <c r="MSK4594" s="151"/>
      <c r="MSL4594" s="151"/>
      <c r="MSM4594" s="151"/>
      <c r="MSN4594" s="151"/>
      <c r="MSO4594" s="151"/>
      <c r="MSP4594" s="151"/>
      <c r="MSQ4594" s="151"/>
      <c r="MSR4594" s="151"/>
      <c r="MSS4594" s="151"/>
      <c r="MST4594" s="151"/>
      <c r="MSU4594" s="151"/>
      <c r="MSV4594" s="151"/>
      <c r="MSW4594" s="151"/>
      <c r="MSX4594" s="151"/>
      <c r="MSY4594" s="151"/>
      <c r="MSZ4594" s="151"/>
      <c r="MTA4594" s="151"/>
      <c r="MTB4594" s="151"/>
      <c r="MTC4594" s="151"/>
      <c r="MTD4594" s="151"/>
      <c r="MTE4594" s="151"/>
      <c r="MTF4594" s="151"/>
      <c r="MTG4594" s="151"/>
      <c r="MTH4594" s="151"/>
      <c r="MTI4594" s="151"/>
      <c r="MTJ4594" s="151"/>
      <c r="MTK4594" s="151"/>
      <c r="MTL4594" s="151"/>
      <c r="MTM4594" s="151"/>
      <c r="MTN4594" s="151"/>
      <c r="MTO4594" s="151"/>
      <c r="MTP4594" s="151"/>
      <c r="MTQ4594" s="151"/>
      <c r="MTR4594" s="151"/>
      <c r="MTS4594" s="151"/>
      <c r="MTT4594" s="151"/>
      <c r="MTU4594" s="151"/>
      <c r="MTV4594" s="151"/>
      <c r="MTW4594" s="151"/>
      <c r="MTX4594" s="151"/>
      <c r="MTY4594" s="151"/>
      <c r="MTZ4594" s="151"/>
      <c r="MUA4594" s="151"/>
      <c r="MUB4594" s="151"/>
      <c r="MUC4594" s="151"/>
      <c r="MUD4594" s="151"/>
      <c r="MUE4594" s="151"/>
      <c r="MUF4594" s="151"/>
      <c r="MUG4594" s="151"/>
      <c r="MUH4594" s="151"/>
      <c r="MUI4594" s="151"/>
      <c r="MUJ4594" s="151"/>
      <c r="MUK4594" s="151"/>
      <c r="MUL4594" s="151"/>
      <c r="MUM4594" s="151"/>
      <c r="MUN4594" s="151"/>
      <c r="MUO4594" s="151"/>
      <c r="MUP4594" s="151"/>
      <c r="MUQ4594" s="151"/>
      <c r="MUR4594" s="151"/>
      <c r="MUS4594" s="151"/>
      <c r="MUT4594" s="151"/>
      <c r="MUU4594" s="151"/>
      <c r="MUV4594" s="151"/>
      <c r="MUW4594" s="151"/>
      <c r="MUX4594" s="151"/>
      <c r="MUY4594" s="151"/>
      <c r="MUZ4594" s="151"/>
      <c r="MVA4594" s="151"/>
      <c r="MVB4594" s="151"/>
      <c r="MVC4594" s="151"/>
      <c r="MVD4594" s="151"/>
      <c r="MVE4594" s="151"/>
      <c r="MVF4594" s="151"/>
      <c r="MVG4594" s="151"/>
      <c r="MVH4594" s="151"/>
      <c r="MVI4594" s="151"/>
      <c r="MVJ4594" s="151"/>
      <c r="MVK4594" s="151"/>
      <c r="MVL4594" s="151"/>
      <c r="MVM4594" s="151"/>
      <c r="MVN4594" s="151"/>
      <c r="MVO4594" s="151"/>
      <c r="MVP4594" s="151"/>
      <c r="MVQ4594" s="151"/>
      <c r="MVR4594" s="151"/>
      <c r="MVS4594" s="151"/>
      <c r="MVT4594" s="151"/>
      <c r="MVU4594" s="151"/>
      <c r="MVV4594" s="151"/>
      <c r="MVW4594" s="151"/>
      <c r="MVX4594" s="151"/>
      <c r="MVY4594" s="151"/>
      <c r="MVZ4594" s="151"/>
      <c r="MWA4594" s="151"/>
      <c r="MWB4594" s="151"/>
      <c r="MWC4594" s="151"/>
      <c r="MWD4594" s="151"/>
      <c r="MWE4594" s="151"/>
      <c r="MWF4594" s="151"/>
      <c r="MWG4594" s="151"/>
      <c r="MWH4594" s="151"/>
      <c r="MWI4594" s="151"/>
      <c r="MWJ4594" s="151"/>
      <c r="MWK4594" s="151"/>
      <c r="MWL4594" s="151"/>
      <c r="MWM4594" s="151"/>
      <c r="MWN4594" s="151"/>
      <c r="MWO4594" s="151"/>
      <c r="MWP4594" s="151"/>
      <c r="MWQ4594" s="151"/>
      <c r="MWR4594" s="151"/>
      <c r="MWS4594" s="151"/>
      <c r="MWT4594" s="151"/>
      <c r="MWU4594" s="151"/>
      <c r="MWV4594" s="151"/>
      <c r="MWW4594" s="151"/>
      <c r="MWX4594" s="151"/>
      <c r="MWY4594" s="151"/>
      <c r="MWZ4594" s="151"/>
      <c r="MXA4594" s="151"/>
      <c r="MXB4594" s="151"/>
      <c r="MXC4594" s="151"/>
      <c r="MXD4594" s="151"/>
      <c r="MXE4594" s="151"/>
      <c r="MXF4594" s="151"/>
      <c r="MXG4594" s="151"/>
      <c r="MXH4594" s="151"/>
      <c r="MXI4594" s="151"/>
      <c r="MXJ4594" s="151"/>
      <c r="MXK4594" s="151"/>
      <c r="MXL4594" s="151"/>
      <c r="MXM4594" s="151"/>
      <c r="MXN4594" s="151"/>
      <c r="MXO4594" s="151"/>
      <c r="MXP4594" s="151"/>
      <c r="MXQ4594" s="151"/>
      <c r="MXR4594" s="151"/>
      <c r="MXS4594" s="151"/>
      <c r="MXT4594" s="151"/>
      <c r="MXU4594" s="151"/>
      <c r="MXV4594" s="151"/>
      <c r="MXW4594" s="151"/>
      <c r="MXX4594" s="151"/>
      <c r="MXY4594" s="151"/>
      <c r="MXZ4594" s="151"/>
      <c r="MYA4594" s="151"/>
      <c r="MYB4594" s="151"/>
      <c r="MYC4594" s="151"/>
      <c r="MYD4594" s="151"/>
      <c r="MYE4594" s="151"/>
      <c r="MYF4594" s="151"/>
      <c r="MYG4594" s="151"/>
      <c r="MYH4594" s="151"/>
      <c r="MYI4594" s="151"/>
      <c r="MYJ4594" s="151"/>
      <c r="MYK4594" s="151"/>
      <c r="MYL4594" s="151"/>
      <c r="MYM4594" s="151"/>
      <c r="MYN4594" s="151"/>
      <c r="MYO4594" s="151"/>
      <c r="MYP4594" s="151"/>
      <c r="MYQ4594" s="151"/>
      <c r="MYR4594" s="151"/>
      <c r="MYS4594" s="151"/>
      <c r="MYT4594" s="151"/>
      <c r="MYU4594" s="151"/>
      <c r="MYV4594" s="151"/>
      <c r="MYW4594" s="151"/>
      <c r="MYX4594" s="151"/>
      <c r="MYY4594" s="151"/>
      <c r="MYZ4594" s="151"/>
      <c r="MZA4594" s="151"/>
      <c r="MZB4594" s="151"/>
      <c r="MZC4594" s="151"/>
      <c r="MZD4594" s="151"/>
      <c r="MZE4594" s="151"/>
      <c r="MZF4594" s="151"/>
      <c r="MZG4594" s="151"/>
      <c r="MZH4594" s="151"/>
      <c r="MZI4594" s="151"/>
      <c r="MZJ4594" s="151"/>
      <c r="MZK4594" s="151"/>
      <c r="MZL4594" s="151"/>
      <c r="MZM4594" s="151"/>
      <c r="MZN4594" s="151"/>
      <c r="MZO4594" s="151"/>
      <c r="MZP4594" s="151"/>
      <c r="MZQ4594" s="151"/>
      <c r="MZR4594" s="151"/>
      <c r="MZS4594" s="151"/>
      <c r="MZT4594" s="151"/>
      <c r="MZU4594" s="151"/>
      <c r="MZV4594" s="151"/>
      <c r="MZW4594" s="151"/>
      <c r="MZX4594" s="151"/>
      <c r="MZY4594" s="151"/>
      <c r="MZZ4594" s="151"/>
      <c r="NAA4594" s="151"/>
      <c r="NAB4594" s="151"/>
      <c r="NAC4594" s="151"/>
      <c r="NAD4594" s="151"/>
      <c r="NAE4594" s="151"/>
      <c r="NAF4594" s="151"/>
      <c r="NAG4594" s="151"/>
      <c r="NAH4594" s="151"/>
      <c r="NAI4594" s="151"/>
      <c r="NAJ4594" s="151"/>
      <c r="NAK4594" s="151"/>
      <c r="NAL4594" s="151"/>
      <c r="NAM4594" s="151"/>
      <c r="NAN4594" s="151"/>
      <c r="NAO4594" s="151"/>
      <c r="NAP4594" s="151"/>
      <c r="NAQ4594" s="151"/>
      <c r="NAR4594" s="151"/>
      <c r="NAS4594" s="151"/>
      <c r="NAT4594" s="151"/>
      <c r="NAU4594" s="151"/>
      <c r="NAV4594" s="151"/>
      <c r="NAW4594" s="151"/>
      <c r="NAX4594" s="151"/>
      <c r="NAY4594" s="151"/>
      <c r="NAZ4594" s="151"/>
      <c r="NBA4594" s="151"/>
      <c r="NBB4594" s="151"/>
      <c r="NBC4594" s="151"/>
      <c r="NBD4594" s="151"/>
      <c r="NBE4594" s="151"/>
      <c r="NBF4594" s="151"/>
      <c r="NBG4594" s="151"/>
      <c r="NBH4594" s="151"/>
      <c r="NBI4594" s="151"/>
      <c r="NBJ4594" s="151"/>
      <c r="NBK4594" s="151"/>
      <c r="NBL4594" s="151"/>
      <c r="NBM4594" s="151"/>
      <c r="NBN4594" s="151"/>
      <c r="NBO4594" s="151"/>
      <c r="NBP4594" s="151"/>
      <c r="NBQ4594" s="151"/>
      <c r="NBR4594" s="151"/>
      <c r="NBS4594" s="151"/>
      <c r="NBT4594" s="151"/>
      <c r="NBU4594" s="151"/>
      <c r="NBV4594" s="151"/>
      <c r="NBW4594" s="151"/>
      <c r="NBX4594" s="151"/>
      <c r="NBY4594" s="151"/>
      <c r="NBZ4594" s="151"/>
      <c r="NCA4594" s="151"/>
      <c r="NCB4594" s="151"/>
      <c r="NCC4594" s="151"/>
      <c r="NCD4594" s="151"/>
      <c r="NCE4594" s="151"/>
      <c r="NCF4594" s="151"/>
      <c r="NCG4594" s="151"/>
      <c r="NCH4594" s="151"/>
      <c r="NCI4594" s="151"/>
      <c r="NCJ4594" s="151"/>
      <c r="NCK4594" s="151"/>
      <c r="NCL4594" s="151"/>
      <c r="NCM4594" s="151"/>
      <c r="NCN4594" s="151"/>
      <c r="NCO4594" s="151"/>
      <c r="NCP4594" s="151"/>
      <c r="NCQ4594" s="151"/>
      <c r="NCR4594" s="151"/>
      <c r="NCS4594" s="151"/>
      <c r="NCT4594" s="151"/>
      <c r="NCU4594" s="151"/>
      <c r="NCV4594" s="151"/>
      <c r="NCW4594" s="151"/>
      <c r="NCX4594" s="151"/>
      <c r="NCY4594" s="151"/>
      <c r="NCZ4594" s="151"/>
      <c r="NDA4594" s="151"/>
      <c r="NDB4594" s="151"/>
      <c r="NDC4594" s="151"/>
      <c r="NDD4594" s="151"/>
      <c r="NDE4594" s="151"/>
      <c r="NDF4594" s="151"/>
      <c r="NDG4594" s="151"/>
      <c r="NDH4594" s="151"/>
      <c r="NDI4594" s="151"/>
      <c r="NDJ4594" s="151"/>
      <c r="NDK4594" s="151"/>
      <c r="NDL4594" s="151"/>
      <c r="NDM4594" s="151"/>
      <c r="NDN4594" s="151"/>
      <c r="NDO4594" s="151"/>
      <c r="NDP4594" s="151"/>
      <c r="NDQ4594" s="151"/>
      <c r="NDR4594" s="151"/>
      <c r="NDS4594" s="151"/>
      <c r="NDT4594" s="151"/>
      <c r="NDU4594" s="151"/>
      <c r="NDV4594" s="151"/>
      <c r="NDW4594" s="151"/>
      <c r="NDX4594" s="151"/>
      <c r="NDY4594" s="151"/>
      <c r="NDZ4594" s="151"/>
      <c r="NEA4594" s="151"/>
      <c r="NEB4594" s="151"/>
      <c r="NEC4594" s="151"/>
      <c r="NED4594" s="151"/>
      <c r="NEE4594" s="151"/>
      <c r="NEF4594" s="151"/>
      <c r="NEG4594" s="151"/>
      <c r="NEH4594" s="151"/>
      <c r="NEI4594" s="151"/>
      <c r="NEJ4594" s="151"/>
      <c r="NEK4594" s="151"/>
      <c r="NEL4594" s="151"/>
      <c r="NEM4594" s="151"/>
      <c r="NEN4594" s="151"/>
      <c r="NEO4594" s="151"/>
      <c r="NEP4594" s="151"/>
      <c r="NEQ4594" s="151"/>
      <c r="NER4594" s="151"/>
      <c r="NES4594" s="151"/>
      <c r="NET4594" s="151"/>
      <c r="NEU4594" s="151"/>
      <c r="NEV4594" s="151"/>
      <c r="NEW4594" s="151"/>
      <c r="NEX4594" s="151"/>
      <c r="NEY4594" s="151"/>
      <c r="NEZ4594" s="151"/>
      <c r="NFA4594" s="151"/>
      <c r="NFB4594" s="151"/>
      <c r="NFC4594" s="151"/>
      <c r="NFD4594" s="151"/>
      <c r="NFE4594" s="151"/>
      <c r="NFF4594" s="151"/>
      <c r="NFG4594" s="151"/>
      <c r="NFH4594" s="151"/>
      <c r="NFI4594" s="151"/>
      <c r="NFJ4594" s="151"/>
      <c r="NFK4594" s="151"/>
      <c r="NFL4594" s="151"/>
      <c r="NFM4594" s="151"/>
      <c r="NFN4594" s="151"/>
      <c r="NFO4594" s="151"/>
      <c r="NFP4594" s="151"/>
      <c r="NFQ4594" s="151"/>
      <c r="NFR4594" s="151"/>
      <c r="NFS4594" s="151"/>
      <c r="NFT4594" s="151"/>
      <c r="NFU4594" s="151"/>
      <c r="NFV4594" s="151"/>
      <c r="NFW4594" s="151"/>
      <c r="NFX4594" s="151"/>
      <c r="NFY4594" s="151"/>
      <c r="NFZ4594" s="151"/>
      <c r="NGA4594" s="151"/>
      <c r="NGB4594" s="151"/>
      <c r="NGC4594" s="151"/>
      <c r="NGD4594" s="151"/>
      <c r="NGE4594" s="151"/>
      <c r="NGF4594" s="151"/>
      <c r="NGG4594" s="151"/>
      <c r="NGH4594" s="151"/>
      <c r="NGI4594" s="151"/>
      <c r="NGJ4594" s="151"/>
      <c r="NGK4594" s="151"/>
      <c r="NGL4594" s="151"/>
      <c r="NGM4594" s="151"/>
      <c r="NGN4594" s="151"/>
      <c r="NGO4594" s="151"/>
      <c r="NGP4594" s="151"/>
      <c r="NGQ4594" s="151"/>
      <c r="NGR4594" s="151"/>
      <c r="NGS4594" s="151"/>
      <c r="NGT4594" s="151"/>
      <c r="NGU4594" s="151"/>
      <c r="NGV4594" s="151"/>
      <c r="NGW4594" s="151"/>
      <c r="NGX4594" s="151"/>
      <c r="NGY4594" s="151"/>
      <c r="NGZ4594" s="151"/>
      <c r="NHA4594" s="151"/>
      <c r="NHB4594" s="151"/>
      <c r="NHC4594" s="151"/>
      <c r="NHD4594" s="151"/>
      <c r="NHE4594" s="151"/>
      <c r="NHF4594" s="151"/>
      <c r="NHG4594" s="151"/>
      <c r="NHH4594" s="151"/>
      <c r="NHI4594" s="151"/>
      <c r="NHJ4594" s="151"/>
      <c r="NHK4594" s="151"/>
      <c r="NHL4594" s="151"/>
      <c r="NHM4594" s="151"/>
      <c r="NHN4594" s="151"/>
      <c r="NHO4594" s="151"/>
      <c r="NHP4594" s="151"/>
      <c r="NHQ4594" s="151"/>
      <c r="NHR4594" s="151"/>
      <c r="NHS4594" s="151"/>
      <c r="NHT4594" s="151"/>
      <c r="NHU4594" s="151"/>
      <c r="NHV4594" s="151"/>
      <c r="NHW4594" s="151"/>
      <c r="NHX4594" s="151"/>
      <c r="NHY4594" s="151"/>
      <c r="NHZ4594" s="151"/>
      <c r="NIA4594" s="151"/>
      <c r="NIB4594" s="151"/>
      <c r="NIC4594" s="151"/>
      <c r="NID4594" s="151"/>
      <c r="NIE4594" s="151"/>
      <c r="NIF4594" s="151"/>
      <c r="NIG4594" s="151"/>
      <c r="NIH4594" s="151"/>
      <c r="NII4594" s="151"/>
      <c r="NIJ4594" s="151"/>
      <c r="NIK4594" s="151"/>
      <c r="NIL4594" s="151"/>
      <c r="NIM4594" s="151"/>
      <c r="NIN4594" s="151"/>
      <c r="NIO4594" s="151"/>
      <c r="NIP4594" s="151"/>
      <c r="NIQ4594" s="151"/>
      <c r="NIR4594" s="151"/>
      <c r="NIS4594" s="151"/>
      <c r="NIT4594" s="151"/>
      <c r="NIU4594" s="151"/>
      <c r="NIV4594" s="151"/>
      <c r="NIW4594" s="151"/>
      <c r="NIX4594" s="151"/>
      <c r="NIY4594" s="151"/>
      <c r="NIZ4594" s="151"/>
      <c r="NJA4594" s="151"/>
      <c r="NJB4594" s="151"/>
      <c r="NJC4594" s="151"/>
      <c r="NJD4594" s="151"/>
      <c r="NJE4594" s="151"/>
      <c r="NJF4594" s="151"/>
      <c r="NJG4594" s="151"/>
      <c r="NJH4594" s="151"/>
      <c r="NJI4594" s="151"/>
      <c r="NJJ4594" s="151"/>
      <c r="NJK4594" s="151"/>
      <c r="NJL4594" s="151"/>
      <c r="NJM4594" s="151"/>
      <c r="NJN4594" s="151"/>
      <c r="NJO4594" s="151"/>
      <c r="NJP4594" s="151"/>
      <c r="NJQ4594" s="151"/>
      <c r="NJR4594" s="151"/>
      <c r="NJS4594" s="151"/>
      <c r="NJT4594" s="151"/>
      <c r="NJU4594" s="151"/>
      <c r="NJV4594" s="151"/>
      <c r="NJW4594" s="151"/>
      <c r="NJX4594" s="151"/>
      <c r="NJY4594" s="151"/>
      <c r="NJZ4594" s="151"/>
      <c r="NKA4594" s="151"/>
      <c r="NKB4594" s="151"/>
      <c r="NKC4594" s="151"/>
      <c r="NKD4594" s="151"/>
      <c r="NKE4594" s="151"/>
      <c r="NKF4594" s="151"/>
      <c r="NKG4594" s="151"/>
      <c r="NKH4594" s="151"/>
      <c r="NKI4594" s="151"/>
      <c r="NKJ4594" s="151"/>
      <c r="NKK4594" s="151"/>
      <c r="NKL4594" s="151"/>
      <c r="NKM4594" s="151"/>
      <c r="NKN4594" s="151"/>
      <c r="NKO4594" s="151"/>
      <c r="NKP4594" s="151"/>
      <c r="NKQ4594" s="151"/>
      <c r="NKR4594" s="151"/>
      <c r="NKS4594" s="151"/>
      <c r="NKT4594" s="151"/>
      <c r="NKU4594" s="151"/>
      <c r="NKV4594" s="151"/>
      <c r="NKW4594" s="151"/>
      <c r="NKX4594" s="151"/>
      <c r="NKY4594" s="151"/>
      <c r="NKZ4594" s="151"/>
      <c r="NLA4594" s="151"/>
      <c r="NLB4594" s="151"/>
      <c r="NLC4594" s="151"/>
      <c r="NLD4594" s="151"/>
      <c r="NLE4594" s="151"/>
      <c r="NLF4594" s="151"/>
      <c r="NLG4594" s="151"/>
      <c r="NLH4594" s="151"/>
      <c r="NLI4594" s="151"/>
      <c r="NLJ4594" s="151"/>
      <c r="NLK4594" s="151"/>
      <c r="NLL4594" s="151"/>
      <c r="NLM4594" s="151"/>
      <c r="NLN4594" s="151"/>
      <c r="NLO4594" s="151"/>
      <c r="NLP4594" s="151"/>
      <c r="NLQ4594" s="151"/>
      <c r="NLR4594" s="151"/>
      <c r="NLS4594" s="151"/>
      <c r="NLT4594" s="151"/>
      <c r="NLU4594" s="151"/>
      <c r="NLV4594" s="151"/>
      <c r="NLW4594" s="151"/>
      <c r="NLX4594" s="151"/>
      <c r="NLY4594" s="151"/>
      <c r="NLZ4594" s="151"/>
      <c r="NMA4594" s="151"/>
      <c r="NMB4594" s="151"/>
      <c r="NMC4594" s="151"/>
      <c r="NMD4594" s="151"/>
      <c r="NME4594" s="151"/>
      <c r="NMF4594" s="151"/>
      <c r="NMG4594" s="151"/>
      <c r="NMH4594" s="151"/>
      <c r="NMI4594" s="151"/>
      <c r="NMJ4594" s="151"/>
      <c r="NMK4594" s="151"/>
      <c r="NML4594" s="151"/>
      <c r="NMM4594" s="151"/>
      <c r="NMN4594" s="151"/>
      <c r="NMO4594" s="151"/>
      <c r="NMP4594" s="151"/>
      <c r="NMQ4594" s="151"/>
      <c r="NMR4594" s="151"/>
      <c r="NMS4594" s="151"/>
      <c r="NMT4594" s="151"/>
      <c r="NMU4594" s="151"/>
      <c r="NMV4594" s="151"/>
      <c r="NMW4594" s="151"/>
      <c r="NMX4594" s="151"/>
      <c r="NMY4594" s="151"/>
      <c r="NMZ4594" s="151"/>
      <c r="NNA4594" s="151"/>
      <c r="NNB4594" s="151"/>
      <c r="NNC4594" s="151"/>
      <c r="NND4594" s="151"/>
      <c r="NNE4594" s="151"/>
      <c r="NNF4594" s="151"/>
      <c r="NNG4594" s="151"/>
      <c r="NNH4594" s="151"/>
      <c r="NNI4594" s="151"/>
      <c r="NNJ4594" s="151"/>
      <c r="NNK4594" s="151"/>
      <c r="NNL4594" s="151"/>
      <c r="NNM4594" s="151"/>
      <c r="NNN4594" s="151"/>
      <c r="NNO4594" s="151"/>
      <c r="NNP4594" s="151"/>
      <c r="NNQ4594" s="151"/>
      <c r="NNR4594" s="151"/>
      <c r="NNS4594" s="151"/>
      <c r="NNT4594" s="151"/>
      <c r="NNU4594" s="151"/>
      <c r="NNV4594" s="151"/>
      <c r="NNW4594" s="151"/>
      <c r="NNX4594" s="151"/>
      <c r="NNY4594" s="151"/>
      <c r="NNZ4594" s="151"/>
      <c r="NOA4594" s="151"/>
      <c r="NOB4594" s="151"/>
      <c r="NOC4594" s="151"/>
      <c r="NOD4594" s="151"/>
      <c r="NOE4594" s="151"/>
      <c r="NOF4594" s="151"/>
      <c r="NOG4594" s="151"/>
      <c r="NOH4594" s="151"/>
      <c r="NOI4594" s="151"/>
      <c r="NOJ4594" s="151"/>
      <c r="NOK4594" s="151"/>
      <c r="NOL4594" s="151"/>
      <c r="NOM4594" s="151"/>
      <c r="NON4594" s="151"/>
      <c r="NOO4594" s="151"/>
      <c r="NOP4594" s="151"/>
      <c r="NOQ4594" s="151"/>
      <c r="NOR4594" s="151"/>
      <c r="NOS4594" s="151"/>
      <c r="NOT4594" s="151"/>
      <c r="NOU4594" s="151"/>
      <c r="NOV4594" s="151"/>
      <c r="NOW4594" s="151"/>
      <c r="NOX4594" s="151"/>
      <c r="NOY4594" s="151"/>
      <c r="NOZ4594" s="151"/>
      <c r="NPA4594" s="151"/>
      <c r="NPB4594" s="151"/>
      <c r="NPC4594" s="151"/>
      <c r="NPD4594" s="151"/>
      <c r="NPE4594" s="151"/>
      <c r="NPF4594" s="151"/>
      <c r="NPG4594" s="151"/>
      <c r="NPH4594" s="151"/>
      <c r="NPI4594" s="151"/>
      <c r="NPJ4594" s="151"/>
      <c r="NPK4594" s="151"/>
      <c r="NPL4594" s="151"/>
      <c r="NPM4594" s="151"/>
      <c r="NPN4594" s="151"/>
      <c r="NPO4594" s="151"/>
      <c r="NPP4594" s="151"/>
      <c r="NPQ4594" s="151"/>
      <c r="NPR4594" s="151"/>
      <c r="NPS4594" s="151"/>
      <c r="NPT4594" s="151"/>
      <c r="NPU4594" s="151"/>
      <c r="NPV4594" s="151"/>
      <c r="NPW4594" s="151"/>
      <c r="NPX4594" s="151"/>
      <c r="NPY4594" s="151"/>
      <c r="NPZ4594" s="151"/>
      <c r="NQA4594" s="151"/>
      <c r="NQB4594" s="151"/>
      <c r="NQC4594" s="151"/>
      <c r="NQD4594" s="151"/>
      <c r="NQE4594" s="151"/>
      <c r="NQF4594" s="151"/>
      <c r="NQG4594" s="151"/>
      <c r="NQH4594" s="151"/>
      <c r="NQI4594" s="151"/>
      <c r="NQJ4594" s="151"/>
      <c r="NQK4594" s="151"/>
      <c r="NQL4594" s="151"/>
      <c r="NQM4594" s="151"/>
      <c r="NQN4594" s="151"/>
      <c r="NQO4594" s="151"/>
      <c r="NQP4594" s="151"/>
      <c r="NQQ4594" s="151"/>
      <c r="NQR4594" s="151"/>
      <c r="NQS4594" s="151"/>
      <c r="NQT4594" s="151"/>
      <c r="NQU4594" s="151"/>
      <c r="NQV4594" s="151"/>
      <c r="NQW4594" s="151"/>
      <c r="NQX4594" s="151"/>
      <c r="NQY4594" s="151"/>
      <c r="NQZ4594" s="151"/>
      <c r="NRA4594" s="151"/>
      <c r="NRB4594" s="151"/>
      <c r="NRC4594" s="151"/>
      <c r="NRD4594" s="151"/>
      <c r="NRE4594" s="151"/>
      <c r="NRF4594" s="151"/>
      <c r="NRG4594" s="151"/>
      <c r="NRH4594" s="151"/>
      <c r="NRI4594" s="151"/>
      <c r="NRJ4594" s="151"/>
      <c r="NRK4594" s="151"/>
      <c r="NRL4594" s="151"/>
      <c r="NRM4594" s="151"/>
      <c r="NRN4594" s="151"/>
      <c r="NRO4594" s="151"/>
      <c r="NRP4594" s="151"/>
      <c r="NRQ4594" s="151"/>
      <c r="NRR4594" s="151"/>
      <c r="NRS4594" s="151"/>
      <c r="NRT4594" s="151"/>
      <c r="NRU4594" s="151"/>
      <c r="NRV4594" s="151"/>
      <c r="NRW4594" s="151"/>
      <c r="NRX4594" s="151"/>
      <c r="NRY4594" s="151"/>
      <c r="NRZ4594" s="151"/>
      <c r="NSA4594" s="151"/>
      <c r="NSB4594" s="151"/>
      <c r="NSC4594" s="151"/>
      <c r="NSD4594" s="151"/>
      <c r="NSE4594" s="151"/>
      <c r="NSF4594" s="151"/>
      <c r="NSG4594" s="151"/>
      <c r="NSH4594" s="151"/>
      <c r="NSI4594" s="151"/>
      <c r="NSJ4594" s="151"/>
      <c r="NSK4594" s="151"/>
      <c r="NSL4594" s="151"/>
      <c r="NSM4594" s="151"/>
      <c r="NSN4594" s="151"/>
      <c r="NSO4594" s="151"/>
      <c r="NSP4594" s="151"/>
      <c r="NSQ4594" s="151"/>
      <c r="NSR4594" s="151"/>
      <c r="NSS4594" s="151"/>
      <c r="NST4594" s="151"/>
      <c r="NSU4594" s="151"/>
      <c r="NSV4594" s="151"/>
      <c r="NSW4594" s="151"/>
      <c r="NSX4594" s="151"/>
      <c r="NSY4594" s="151"/>
      <c r="NSZ4594" s="151"/>
      <c r="NTA4594" s="151"/>
      <c r="NTB4594" s="151"/>
      <c r="NTC4594" s="151"/>
      <c r="NTD4594" s="151"/>
      <c r="NTE4594" s="151"/>
      <c r="NTF4594" s="151"/>
      <c r="NTG4594" s="151"/>
      <c r="NTH4594" s="151"/>
      <c r="NTI4594" s="151"/>
      <c r="NTJ4594" s="151"/>
      <c r="NTK4594" s="151"/>
      <c r="NTL4594" s="151"/>
      <c r="NTM4594" s="151"/>
      <c r="NTN4594" s="151"/>
      <c r="NTO4594" s="151"/>
      <c r="NTP4594" s="151"/>
      <c r="NTQ4594" s="151"/>
      <c r="NTR4594" s="151"/>
      <c r="NTS4594" s="151"/>
      <c r="NTT4594" s="151"/>
      <c r="NTU4594" s="151"/>
      <c r="NTV4594" s="151"/>
      <c r="NTW4594" s="151"/>
      <c r="NTX4594" s="151"/>
      <c r="NTY4594" s="151"/>
      <c r="NTZ4594" s="151"/>
      <c r="NUA4594" s="151"/>
      <c r="NUB4594" s="151"/>
      <c r="NUC4594" s="151"/>
      <c r="NUD4594" s="151"/>
      <c r="NUE4594" s="151"/>
      <c r="NUF4594" s="151"/>
      <c r="NUG4594" s="151"/>
      <c r="NUH4594" s="151"/>
      <c r="NUI4594" s="151"/>
      <c r="NUJ4594" s="151"/>
      <c r="NUK4594" s="151"/>
      <c r="NUL4594" s="151"/>
      <c r="NUM4594" s="151"/>
      <c r="NUN4594" s="151"/>
      <c r="NUO4594" s="151"/>
      <c r="NUP4594" s="151"/>
      <c r="NUQ4594" s="151"/>
      <c r="NUR4594" s="151"/>
      <c r="NUS4594" s="151"/>
      <c r="NUT4594" s="151"/>
      <c r="NUU4594" s="151"/>
      <c r="NUV4594" s="151"/>
      <c r="NUW4594" s="151"/>
      <c r="NUX4594" s="151"/>
      <c r="NUY4594" s="151"/>
      <c r="NUZ4594" s="151"/>
      <c r="NVA4594" s="151"/>
      <c r="NVB4594" s="151"/>
      <c r="NVC4594" s="151"/>
      <c r="NVD4594" s="151"/>
      <c r="NVE4594" s="151"/>
      <c r="NVF4594" s="151"/>
      <c r="NVG4594" s="151"/>
      <c r="NVH4594" s="151"/>
      <c r="NVI4594" s="151"/>
      <c r="NVJ4594" s="151"/>
      <c r="NVK4594" s="151"/>
      <c r="NVL4594" s="151"/>
      <c r="NVM4594" s="151"/>
      <c r="NVN4594" s="151"/>
      <c r="NVO4594" s="151"/>
      <c r="NVP4594" s="151"/>
      <c r="NVQ4594" s="151"/>
      <c r="NVR4594" s="151"/>
      <c r="NVS4594" s="151"/>
      <c r="NVT4594" s="151"/>
      <c r="NVU4594" s="151"/>
      <c r="NVV4594" s="151"/>
      <c r="NVW4594" s="151"/>
      <c r="NVX4594" s="151"/>
      <c r="NVY4594" s="151"/>
      <c r="NVZ4594" s="151"/>
      <c r="NWA4594" s="151"/>
      <c r="NWB4594" s="151"/>
      <c r="NWC4594" s="151"/>
      <c r="NWD4594" s="151"/>
      <c r="NWE4594" s="151"/>
      <c r="NWF4594" s="151"/>
      <c r="NWG4594" s="151"/>
      <c r="NWH4594" s="151"/>
      <c r="NWI4594" s="151"/>
      <c r="NWJ4594" s="151"/>
      <c r="NWK4594" s="151"/>
      <c r="NWL4594" s="151"/>
      <c r="NWM4594" s="151"/>
      <c r="NWN4594" s="151"/>
      <c r="NWO4594" s="151"/>
      <c r="NWP4594" s="151"/>
      <c r="NWQ4594" s="151"/>
      <c r="NWR4594" s="151"/>
      <c r="NWS4594" s="151"/>
      <c r="NWT4594" s="151"/>
      <c r="NWU4594" s="151"/>
      <c r="NWV4594" s="151"/>
      <c r="NWW4594" s="151"/>
      <c r="NWX4594" s="151"/>
      <c r="NWY4594" s="151"/>
      <c r="NWZ4594" s="151"/>
      <c r="NXA4594" s="151"/>
      <c r="NXB4594" s="151"/>
      <c r="NXC4594" s="151"/>
      <c r="NXD4594" s="151"/>
      <c r="NXE4594" s="151"/>
      <c r="NXF4594" s="151"/>
      <c r="NXG4594" s="151"/>
      <c r="NXH4594" s="151"/>
      <c r="NXI4594" s="151"/>
      <c r="NXJ4594" s="151"/>
      <c r="NXK4594" s="151"/>
      <c r="NXL4594" s="151"/>
      <c r="NXM4594" s="151"/>
      <c r="NXN4594" s="151"/>
      <c r="NXO4594" s="151"/>
      <c r="NXP4594" s="151"/>
      <c r="NXQ4594" s="151"/>
      <c r="NXR4594" s="151"/>
      <c r="NXS4594" s="151"/>
      <c r="NXT4594" s="151"/>
      <c r="NXU4594" s="151"/>
      <c r="NXV4594" s="151"/>
      <c r="NXW4594" s="151"/>
      <c r="NXX4594" s="151"/>
      <c r="NXY4594" s="151"/>
      <c r="NXZ4594" s="151"/>
      <c r="NYA4594" s="151"/>
      <c r="NYB4594" s="151"/>
      <c r="NYC4594" s="151"/>
      <c r="NYD4594" s="151"/>
      <c r="NYE4594" s="151"/>
      <c r="NYF4594" s="151"/>
      <c r="NYG4594" s="151"/>
      <c r="NYH4594" s="151"/>
      <c r="NYI4594" s="151"/>
      <c r="NYJ4594" s="151"/>
      <c r="NYK4594" s="151"/>
      <c r="NYL4594" s="151"/>
      <c r="NYM4594" s="151"/>
      <c r="NYN4594" s="151"/>
      <c r="NYO4594" s="151"/>
      <c r="NYP4594" s="151"/>
      <c r="NYQ4594" s="151"/>
      <c r="NYR4594" s="151"/>
      <c r="NYS4594" s="151"/>
      <c r="NYT4594" s="151"/>
      <c r="NYU4594" s="151"/>
      <c r="NYV4594" s="151"/>
      <c r="NYW4594" s="151"/>
      <c r="NYX4594" s="151"/>
      <c r="NYY4594" s="151"/>
      <c r="NYZ4594" s="151"/>
      <c r="NZA4594" s="151"/>
      <c r="NZB4594" s="151"/>
      <c r="NZC4594" s="151"/>
      <c r="NZD4594" s="151"/>
      <c r="NZE4594" s="151"/>
      <c r="NZF4594" s="151"/>
      <c r="NZG4594" s="151"/>
      <c r="NZH4594" s="151"/>
      <c r="NZI4594" s="151"/>
      <c r="NZJ4594" s="151"/>
      <c r="NZK4594" s="151"/>
      <c r="NZL4594" s="151"/>
      <c r="NZM4594" s="151"/>
      <c r="NZN4594" s="151"/>
      <c r="NZO4594" s="151"/>
      <c r="NZP4594" s="151"/>
      <c r="NZQ4594" s="151"/>
      <c r="NZR4594" s="151"/>
      <c r="NZS4594" s="151"/>
      <c r="NZT4594" s="151"/>
      <c r="NZU4594" s="151"/>
      <c r="NZV4594" s="151"/>
      <c r="NZW4594" s="151"/>
      <c r="NZX4594" s="151"/>
      <c r="NZY4594" s="151"/>
      <c r="NZZ4594" s="151"/>
      <c r="OAA4594" s="151"/>
      <c r="OAB4594" s="151"/>
      <c r="OAC4594" s="151"/>
      <c r="OAD4594" s="151"/>
      <c r="OAE4594" s="151"/>
      <c r="OAF4594" s="151"/>
      <c r="OAG4594" s="151"/>
      <c r="OAH4594" s="151"/>
      <c r="OAI4594" s="151"/>
      <c r="OAJ4594" s="151"/>
      <c r="OAK4594" s="151"/>
      <c r="OAL4594" s="151"/>
      <c r="OAM4594" s="151"/>
      <c r="OAN4594" s="151"/>
      <c r="OAO4594" s="151"/>
      <c r="OAP4594" s="151"/>
      <c r="OAQ4594" s="151"/>
      <c r="OAR4594" s="151"/>
      <c r="OAS4594" s="151"/>
      <c r="OAT4594" s="151"/>
      <c r="OAU4594" s="151"/>
      <c r="OAV4594" s="151"/>
      <c r="OAW4594" s="151"/>
      <c r="OAX4594" s="151"/>
      <c r="OAY4594" s="151"/>
      <c r="OAZ4594" s="151"/>
      <c r="OBA4594" s="151"/>
      <c r="OBB4594" s="151"/>
      <c r="OBC4594" s="151"/>
      <c r="OBD4594" s="151"/>
      <c r="OBE4594" s="151"/>
      <c r="OBF4594" s="151"/>
      <c r="OBG4594" s="151"/>
      <c r="OBH4594" s="151"/>
      <c r="OBI4594" s="151"/>
      <c r="OBJ4594" s="151"/>
      <c r="OBK4594" s="151"/>
      <c r="OBL4594" s="151"/>
      <c r="OBM4594" s="151"/>
      <c r="OBN4594" s="151"/>
      <c r="OBO4594" s="151"/>
      <c r="OBP4594" s="151"/>
      <c r="OBQ4594" s="151"/>
      <c r="OBR4594" s="151"/>
      <c r="OBS4594" s="151"/>
      <c r="OBT4594" s="151"/>
      <c r="OBU4594" s="151"/>
      <c r="OBV4594" s="151"/>
      <c r="OBW4594" s="151"/>
      <c r="OBX4594" s="151"/>
      <c r="OBY4594" s="151"/>
      <c r="OBZ4594" s="151"/>
      <c r="OCA4594" s="151"/>
      <c r="OCB4594" s="151"/>
      <c r="OCC4594" s="151"/>
      <c r="OCD4594" s="151"/>
      <c r="OCE4594" s="151"/>
      <c r="OCF4594" s="151"/>
      <c r="OCG4594" s="151"/>
      <c r="OCH4594" s="151"/>
      <c r="OCI4594" s="151"/>
      <c r="OCJ4594" s="151"/>
      <c r="OCK4594" s="151"/>
      <c r="OCL4594" s="151"/>
      <c r="OCM4594" s="151"/>
      <c r="OCN4594" s="151"/>
      <c r="OCO4594" s="151"/>
      <c r="OCP4594" s="151"/>
      <c r="OCQ4594" s="151"/>
      <c r="OCR4594" s="151"/>
      <c r="OCS4594" s="151"/>
      <c r="OCT4594" s="151"/>
      <c r="OCU4594" s="151"/>
      <c r="OCV4594" s="151"/>
      <c r="OCW4594" s="151"/>
      <c r="OCX4594" s="151"/>
      <c r="OCY4594" s="151"/>
      <c r="OCZ4594" s="151"/>
      <c r="ODA4594" s="151"/>
      <c r="ODB4594" s="151"/>
      <c r="ODC4594" s="151"/>
      <c r="ODD4594" s="151"/>
      <c r="ODE4594" s="151"/>
      <c r="ODF4594" s="151"/>
      <c r="ODG4594" s="151"/>
      <c r="ODH4594" s="151"/>
      <c r="ODI4594" s="151"/>
      <c r="ODJ4594" s="151"/>
      <c r="ODK4594" s="151"/>
      <c r="ODL4594" s="151"/>
      <c r="ODM4594" s="151"/>
      <c r="ODN4594" s="151"/>
      <c r="ODO4594" s="151"/>
      <c r="ODP4594" s="151"/>
      <c r="ODQ4594" s="151"/>
      <c r="ODR4594" s="151"/>
      <c r="ODS4594" s="151"/>
      <c r="ODT4594" s="151"/>
      <c r="ODU4594" s="151"/>
      <c r="ODV4594" s="151"/>
      <c r="ODW4594" s="151"/>
      <c r="ODX4594" s="151"/>
      <c r="ODY4594" s="151"/>
      <c r="ODZ4594" s="151"/>
      <c r="OEA4594" s="151"/>
      <c r="OEB4594" s="151"/>
      <c r="OEC4594" s="151"/>
      <c r="OED4594" s="151"/>
      <c r="OEE4594" s="151"/>
      <c r="OEF4594" s="151"/>
      <c r="OEG4594" s="151"/>
      <c r="OEH4594" s="151"/>
      <c r="OEI4594" s="151"/>
      <c r="OEJ4594" s="151"/>
      <c r="OEK4594" s="151"/>
      <c r="OEL4594" s="151"/>
      <c r="OEM4594" s="151"/>
      <c r="OEN4594" s="151"/>
      <c r="OEO4594" s="151"/>
      <c r="OEP4594" s="151"/>
      <c r="OEQ4594" s="151"/>
      <c r="OER4594" s="151"/>
      <c r="OES4594" s="151"/>
      <c r="OET4594" s="151"/>
      <c r="OEU4594" s="151"/>
      <c r="OEV4594" s="151"/>
      <c r="OEW4594" s="151"/>
      <c r="OEX4594" s="151"/>
      <c r="OEY4594" s="151"/>
      <c r="OEZ4594" s="151"/>
      <c r="OFA4594" s="151"/>
      <c r="OFB4594" s="151"/>
      <c r="OFC4594" s="151"/>
      <c r="OFD4594" s="151"/>
      <c r="OFE4594" s="151"/>
      <c r="OFF4594" s="151"/>
      <c r="OFG4594" s="151"/>
      <c r="OFH4594" s="151"/>
      <c r="OFI4594" s="151"/>
      <c r="OFJ4594" s="151"/>
      <c r="OFK4594" s="151"/>
      <c r="OFL4594" s="151"/>
      <c r="OFM4594" s="151"/>
      <c r="OFN4594" s="151"/>
      <c r="OFO4594" s="151"/>
      <c r="OFP4594" s="151"/>
      <c r="OFQ4594" s="151"/>
      <c r="OFR4594" s="151"/>
      <c r="OFS4594" s="151"/>
      <c r="OFT4594" s="151"/>
      <c r="OFU4594" s="151"/>
      <c r="OFV4594" s="151"/>
      <c r="OFW4594" s="151"/>
      <c r="OFX4594" s="151"/>
      <c r="OFY4594" s="151"/>
      <c r="OFZ4594" s="151"/>
      <c r="OGA4594" s="151"/>
      <c r="OGB4594" s="151"/>
      <c r="OGC4594" s="151"/>
      <c r="OGD4594" s="151"/>
      <c r="OGE4594" s="151"/>
      <c r="OGF4594" s="151"/>
      <c r="OGG4594" s="151"/>
      <c r="OGH4594" s="151"/>
      <c r="OGI4594" s="151"/>
      <c r="OGJ4594" s="151"/>
      <c r="OGK4594" s="151"/>
      <c r="OGL4594" s="151"/>
      <c r="OGM4594" s="151"/>
      <c r="OGN4594" s="151"/>
      <c r="OGO4594" s="151"/>
      <c r="OGP4594" s="151"/>
      <c r="OGQ4594" s="151"/>
      <c r="OGR4594" s="151"/>
      <c r="OGS4594" s="151"/>
      <c r="OGT4594" s="151"/>
      <c r="OGU4594" s="151"/>
      <c r="OGV4594" s="151"/>
      <c r="OGW4594" s="151"/>
      <c r="OGX4594" s="151"/>
      <c r="OGY4594" s="151"/>
      <c r="OGZ4594" s="151"/>
      <c r="OHA4594" s="151"/>
      <c r="OHB4594" s="151"/>
      <c r="OHC4594" s="151"/>
      <c r="OHD4594" s="151"/>
      <c r="OHE4594" s="151"/>
      <c r="OHF4594" s="151"/>
      <c r="OHG4594" s="151"/>
      <c r="OHH4594" s="151"/>
      <c r="OHI4594" s="151"/>
      <c r="OHJ4594" s="151"/>
      <c r="OHK4594" s="151"/>
      <c r="OHL4594" s="151"/>
      <c r="OHM4594" s="151"/>
      <c r="OHN4594" s="151"/>
      <c r="OHO4594" s="151"/>
      <c r="OHP4594" s="151"/>
      <c r="OHQ4594" s="151"/>
      <c r="OHR4594" s="151"/>
      <c r="OHS4594" s="151"/>
      <c r="OHT4594" s="151"/>
      <c r="OHU4594" s="151"/>
      <c r="OHV4594" s="151"/>
      <c r="OHW4594" s="151"/>
      <c r="OHX4594" s="151"/>
      <c r="OHY4594" s="151"/>
      <c r="OHZ4594" s="151"/>
      <c r="OIA4594" s="151"/>
      <c r="OIB4594" s="151"/>
      <c r="OIC4594" s="151"/>
      <c r="OID4594" s="151"/>
      <c r="OIE4594" s="151"/>
      <c r="OIF4594" s="151"/>
      <c r="OIG4594" s="151"/>
      <c r="OIH4594" s="151"/>
      <c r="OII4594" s="151"/>
      <c r="OIJ4594" s="151"/>
      <c r="OIK4594" s="151"/>
      <c r="OIL4594" s="151"/>
      <c r="OIM4594" s="151"/>
      <c r="OIN4594" s="151"/>
      <c r="OIO4594" s="151"/>
      <c r="OIP4594" s="151"/>
      <c r="OIQ4594" s="151"/>
      <c r="OIR4594" s="151"/>
      <c r="OIS4594" s="151"/>
      <c r="OIT4594" s="151"/>
      <c r="OIU4594" s="151"/>
      <c r="OIV4594" s="151"/>
      <c r="OIW4594" s="151"/>
      <c r="OIX4594" s="151"/>
      <c r="OIY4594" s="151"/>
      <c r="OIZ4594" s="151"/>
      <c r="OJA4594" s="151"/>
      <c r="OJB4594" s="151"/>
      <c r="OJC4594" s="151"/>
      <c r="OJD4594" s="151"/>
      <c r="OJE4594" s="151"/>
      <c r="OJF4594" s="151"/>
      <c r="OJG4594" s="151"/>
      <c r="OJH4594" s="151"/>
      <c r="OJI4594" s="151"/>
      <c r="OJJ4594" s="151"/>
      <c r="OJK4594" s="151"/>
      <c r="OJL4594" s="151"/>
      <c r="OJM4594" s="151"/>
      <c r="OJN4594" s="151"/>
      <c r="OJO4594" s="151"/>
      <c r="OJP4594" s="151"/>
      <c r="OJQ4594" s="151"/>
      <c r="OJR4594" s="151"/>
      <c r="OJS4594" s="151"/>
      <c r="OJT4594" s="151"/>
      <c r="OJU4594" s="151"/>
      <c r="OJV4594" s="151"/>
      <c r="OJW4594" s="151"/>
      <c r="OJX4594" s="151"/>
      <c r="OJY4594" s="151"/>
      <c r="OJZ4594" s="151"/>
      <c r="OKA4594" s="151"/>
      <c r="OKB4594" s="151"/>
      <c r="OKC4594" s="151"/>
      <c r="OKD4594" s="151"/>
      <c r="OKE4594" s="151"/>
      <c r="OKF4594" s="151"/>
      <c r="OKG4594" s="151"/>
      <c r="OKH4594" s="151"/>
      <c r="OKI4594" s="151"/>
      <c r="OKJ4594" s="151"/>
      <c r="OKK4594" s="151"/>
      <c r="OKL4594" s="151"/>
      <c r="OKM4594" s="151"/>
      <c r="OKN4594" s="151"/>
      <c r="OKO4594" s="151"/>
      <c r="OKP4594" s="151"/>
      <c r="OKQ4594" s="151"/>
      <c r="OKR4594" s="151"/>
      <c r="OKS4594" s="151"/>
      <c r="OKT4594" s="151"/>
      <c r="OKU4594" s="151"/>
      <c r="OKV4594" s="151"/>
      <c r="OKW4594" s="151"/>
      <c r="OKX4594" s="151"/>
      <c r="OKY4594" s="151"/>
      <c r="OKZ4594" s="151"/>
      <c r="OLA4594" s="151"/>
      <c r="OLB4594" s="151"/>
      <c r="OLC4594" s="151"/>
      <c r="OLD4594" s="151"/>
      <c r="OLE4594" s="151"/>
      <c r="OLF4594" s="151"/>
      <c r="OLG4594" s="151"/>
      <c r="OLH4594" s="151"/>
      <c r="OLI4594" s="151"/>
      <c r="OLJ4594" s="151"/>
      <c r="OLK4594" s="151"/>
      <c r="OLL4594" s="151"/>
      <c r="OLM4594" s="151"/>
      <c r="OLN4594" s="151"/>
      <c r="OLO4594" s="151"/>
      <c r="OLP4594" s="151"/>
      <c r="OLQ4594" s="151"/>
      <c r="OLR4594" s="151"/>
      <c r="OLS4594" s="151"/>
      <c r="OLT4594" s="151"/>
      <c r="OLU4594" s="151"/>
      <c r="OLV4594" s="151"/>
      <c r="OLW4594" s="151"/>
      <c r="OLX4594" s="151"/>
      <c r="OLY4594" s="151"/>
      <c r="OLZ4594" s="151"/>
      <c r="OMA4594" s="151"/>
      <c r="OMB4594" s="151"/>
      <c r="OMC4594" s="151"/>
      <c r="OMD4594" s="151"/>
      <c r="OME4594" s="151"/>
      <c r="OMF4594" s="151"/>
      <c r="OMG4594" s="151"/>
      <c r="OMH4594" s="151"/>
      <c r="OMI4594" s="151"/>
      <c r="OMJ4594" s="151"/>
      <c r="OMK4594" s="151"/>
      <c r="OML4594" s="151"/>
      <c r="OMM4594" s="151"/>
      <c r="OMN4594" s="151"/>
      <c r="OMO4594" s="151"/>
      <c r="OMP4594" s="151"/>
      <c r="OMQ4594" s="151"/>
      <c r="OMR4594" s="151"/>
      <c r="OMS4594" s="151"/>
      <c r="OMT4594" s="151"/>
      <c r="OMU4594" s="151"/>
      <c r="OMV4594" s="151"/>
      <c r="OMW4594" s="151"/>
      <c r="OMX4594" s="151"/>
      <c r="OMY4594" s="151"/>
      <c r="OMZ4594" s="151"/>
      <c r="ONA4594" s="151"/>
      <c r="ONB4594" s="151"/>
      <c r="ONC4594" s="151"/>
      <c r="OND4594" s="151"/>
      <c r="ONE4594" s="151"/>
      <c r="ONF4594" s="151"/>
      <c r="ONG4594" s="151"/>
      <c r="ONH4594" s="151"/>
      <c r="ONI4594" s="151"/>
      <c r="ONJ4594" s="151"/>
      <c r="ONK4594" s="151"/>
      <c r="ONL4594" s="151"/>
      <c r="ONM4594" s="151"/>
      <c r="ONN4594" s="151"/>
      <c r="ONO4594" s="151"/>
      <c r="ONP4594" s="151"/>
      <c r="ONQ4594" s="151"/>
      <c r="ONR4594" s="151"/>
      <c r="ONS4594" s="151"/>
      <c r="ONT4594" s="151"/>
      <c r="ONU4594" s="151"/>
      <c r="ONV4594" s="151"/>
      <c r="ONW4594" s="151"/>
      <c r="ONX4594" s="151"/>
      <c r="ONY4594" s="151"/>
      <c r="ONZ4594" s="151"/>
      <c r="OOA4594" s="151"/>
      <c r="OOB4594" s="151"/>
      <c r="OOC4594" s="151"/>
      <c r="OOD4594" s="151"/>
      <c r="OOE4594" s="151"/>
      <c r="OOF4594" s="151"/>
      <c r="OOG4594" s="151"/>
      <c r="OOH4594" s="151"/>
      <c r="OOI4594" s="151"/>
      <c r="OOJ4594" s="151"/>
      <c r="OOK4594" s="151"/>
      <c r="OOL4594" s="151"/>
      <c r="OOM4594" s="151"/>
      <c r="OON4594" s="151"/>
      <c r="OOO4594" s="151"/>
      <c r="OOP4594" s="151"/>
      <c r="OOQ4594" s="151"/>
      <c r="OOR4594" s="151"/>
      <c r="OOS4594" s="151"/>
      <c r="OOT4594" s="151"/>
      <c r="OOU4594" s="151"/>
      <c r="OOV4594" s="151"/>
      <c r="OOW4594" s="151"/>
      <c r="OOX4594" s="151"/>
      <c r="OOY4594" s="151"/>
      <c r="OOZ4594" s="151"/>
      <c r="OPA4594" s="151"/>
      <c r="OPB4594" s="151"/>
      <c r="OPC4594" s="151"/>
      <c r="OPD4594" s="151"/>
      <c r="OPE4594" s="151"/>
      <c r="OPF4594" s="151"/>
      <c r="OPG4594" s="151"/>
      <c r="OPH4594" s="151"/>
      <c r="OPI4594" s="151"/>
      <c r="OPJ4594" s="151"/>
      <c r="OPK4594" s="151"/>
      <c r="OPL4594" s="151"/>
      <c r="OPM4594" s="151"/>
      <c r="OPN4594" s="151"/>
      <c r="OPO4594" s="151"/>
      <c r="OPP4594" s="151"/>
      <c r="OPQ4594" s="151"/>
      <c r="OPR4594" s="151"/>
      <c r="OPS4594" s="151"/>
      <c r="OPT4594" s="151"/>
      <c r="OPU4594" s="151"/>
      <c r="OPV4594" s="151"/>
      <c r="OPW4594" s="151"/>
      <c r="OPX4594" s="151"/>
      <c r="OPY4594" s="151"/>
      <c r="OPZ4594" s="151"/>
      <c r="OQA4594" s="151"/>
      <c r="OQB4594" s="151"/>
      <c r="OQC4594" s="151"/>
      <c r="OQD4594" s="151"/>
      <c r="OQE4594" s="151"/>
      <c r="OQF4594" s="151"/>
      <c r="OQG4594" s="151"/>
      <c r="OQH4594" s="151"/>
      <c r="OQI4594" s="151"/>
      <c r="OQJ4594" s="151"/>
      <c r="OQK4594" s="151"/>
      <c r="OQL4594" s="151"/>
      <c r="OQM4594" s="151"/>
      <c r="OQN4594" s="151"/>
      <c r="OQO4594" s="151"/>
      <c r="OQP4594" s="151"/>
      <c r="OQQ4594" s="151"/>
      <c r="OQR4594" s="151"/>
      <c r="OQS4594" s="151"/>
      <c r="OQT4594" s="151"/>
      <c r="OQU4594" s="151"/>
      <c r="OQV4594" s="151"/>
      <c r="OQW4594" s="151"/>
      <c r="OQX4594" s="151"/>
      <c r="OQY4594" s="151"/>
      <c r="OQZ4594" s="151"/>
      <c r="ORA4594" s="151"/>
      <c r="ORB4594" s="151"/>
      <c r="ORC4594" s="151"/>
      <c r="ORD4594" s="151"/>
      <c r="ORE4594" s="151"/>
      <c r="ORF4594" s="151"/>
      <c r="ORG4594" s="151"/>
      <c r="ORH4594" s="151"/>
      <c r="ORI4594" s="151"/>
      <c r="ORJ4594" s="151"/>
      <c r="ORK4594" s="151"/>
      <c r="ORL4594" s="151"/>
      <c r="ORM4594" s="151"/>
      <c r="ORN4594" s="151"/>
      <c r="ORO4594" s="151"/>
      <c r="ORP4594" s="151"/>
      <c r="ORQ4594" s="151"/>
      <c r="ORR4594" s="151"/>
      <c r="ORS4594" s="151"/>
      <c r="ORT4594" s="151"/>
      <c r="ORU4594" s="151"/>
      <c r="ORV4594" s="151"/>
      <c r="ORW4594" s="151"/>
      <c r="ORX4594" s="151"/>
      <c r="ORY4594" s="151"/>
      <c r="ORZ4594" s="151"/>
      <c r="OSA4594" s="151"/>
      <c r="OSB4594" s="151"/>
      <c r="OSC4594" s="151"/>
      <c r="OSD4594" s="151"/>
      <c r="OSE4594" s="151"/>
      <c r="OSF4594" s="151"/>
      <c r="OSG4594" s="151"/>
      <c r="OSH4594" s="151"/>
      <c r="OSI4594" s="151"/>
      <c r="OSJ4594" s="151"/>
      <c r="OSK4594" s="151"/>
      <c r="OSL4594" s="151"/>
      <c r="OSM4594" s="151"/>
      <c r="OSN4594" s="151"/>
      <c r="OSO4594" s="151"/>
      <c r="OSP4594" s="151"/>
      <c r="OSQ4594" s="151"/>
      <c r="OSR4594" s="151"/>
      <c r="OSS4594" s="151"/>
      <c r="OST4594" s="151"/>
      <c r="OSU4594" s="151"/>
      <c r="OSV4594" s="151"/>
      <c r="OSW4594" s="151"/>
      <c r="OSX4594" s="151"/>
      <c r="OSY4594" s="151"/>
      <c r="OSZ4594" s="151"/>
      <c r="OTA4594" s="151"/>
      <c r="OTB4594" s="151"/>
      <c r="OTC4594" s="151"/>
      <c r="OTD4594" s="151"/>
      <c r="OTE4594" s="151"/>
      <c r="OTF4594" s="151"/>
      <c r="OTG4594" s="151"/>
      <c r="OTH4594" s="151"/>
      <c r="OTI4594" s="151"/>
      <c r="OTJ4594" s="151"/>
      <c r="OTK4594" s="151"/>
      <c r="OTL4594" s="151"/>
      <c r="OTM4594" s="151"/>
      <c r="OTN4594" s="151"/>
      <c r="OTO4594" s="151"/>
      <c r="OTP4594" s="151"/>
      <c r="OTQ4594" s="151"/>
      <c r="OTR4594" s="151"/>
      <c r="OTS4594" s="151"/>
      <c r="OTT4594" s="151"/>
      <c r="OTU4594" s="151"/>
      <c r="OTV4594" s="151"/>
      <c r="OTW4594" s="151"/>
      <c r="OTX4594" s="151"/>
      <c r="OTY4594" s="151"/>
      <c r="OTZ4594" s="151"/>
      <c r="OUA4594" s="151"/>
      <c r="OUB4594" s="151"/>
      <c r="OUC4594" s="151"/>
      <c r="OUD4594" s="151"/>
      <c r="OUE4594" s="151"/>
      <c r="OUF4594" s="151"/>
      <c r="OUG4594" s="151"/>
      <c r="OUH4594" s="151"/>
      <c r="OUI4594" s="151"/>
      <c r="OUJ4594" s="151"/>
      <c r="OUK4594" s="151"/>
      <c r="OUL4594" s="151"/>
      <c r="OUM4594" s="151"/>
      <c r="OUN4594" s="151"/>
      <c r="OUO4594" s="151"/>
      <c r="OUP4594" s="151"/>
      <c r="OUQ4594" s="151"/>
      <c r="OUR4594" s="151"/>
      <c r="OUS4594" s="151"/>
      <c r="OUT4594" s="151"/>
      <c r="OUU4594" s="151"/>
      <c r="OUV4594" s="151"/>
      <c r="OUW4594" s="151"/>
      <c r="OUX4594" s="151"/>
      <c r="OUY4594" s="151"/>
      <c r="OUZ4594" s="151"/>
      <c r="OVA4594" s="151"/>
      <c r="OVB4594" s="151"/>
      <c r="OVC4594" s="151"/>
      <c r="OVD4594" s="151"/>
      <c r="OVE4594" s="151"/>
      <c r="OVF4594" s="151"/>
      <c r="OVG4594" s="151"/>
      <c r="OVH4594" s="151"/>
      <c r="OVI4594" s="151"/>
      <c r="OVJ4594" s="151"/>
      <c r="OVK4594" s="151"/>
      <c r="OVL4594" s="151"/>
      <c r="OVM4594" s="151"/>
      <c r="OVN4594" s="151"/>
      <c r="OVO4594" s="151"/>
      <c r="OVP4594" s="151"/>
      <c r="OVQ4594" s="151"/>
      <c r="OVR4594" s="151"/>
      <c r="OVS4594" s="151"/>
      <c r="OVT4594" s="151"/>
      <c r="OVU4594" s="151"/>
      <c r="OVV4594" s="151"/>
      <c r="OVW4594" s="151"/>
      <c r="OVX4594" s="151"/>
      <c r="OVY4594" s="151"/>
      <c r="OVZ4594" s="151"/>
      <c r="OWA4594" s="151"/>
      <c r="OWB4594" s="151"/>
      <c r="OWC4594" s="151"/>
      <c r="OWD4594" s="151"/>
      <c r="OWE4594" s="151"/>
      <c r="OWF4594" s="151"/>
      <c r="OWG4594" s="151"/>
      <c r="OWH4594" s="151"/>
      <c r="OWI4594" s="151"/>
      <c r="OWJ4594" s="151"/>
      <c r="OWK4594" s="151"/>
      <c r="OWL4594" s="151"/>
      <c r="OWM4594" s="151"/>
      <c r="OWN4594" s="151"/>
      <c r="OWO4594" s="151"/>
      <c r="OWP4594" s="151"/>
      <c r="OWQ4594" s="151"/>
      <c r="OWR4594" s="151"/>
      <c r="OWS4594" s="151"/>
      <c r="OWT4594" s="151"/>
      <c r="OWU4594" s="151"/>
      <c r="OWV4594" s="151"/>
      <c r="OWW4594" s="151"/>
      <c r="OWX4594" s="151"/>
      <c r="OWY4594" s="151"/>
      <c r="OWZ4594" s="151"/>
      <c r="OXA4594" s="151"/>
      <c r="OXB4594" s="151"/>
      <c r="OXC4594" s="151"/>
      <c r="OXD4594" s="151"/>
      <c r="OXE4594" s="151"/>
      <c r="OXF4594" s="151"/>
      <c r="OXG4594" s="151"/>
      <c r="OXH4594" s="151"/>
      <c r="OXI4594" s="151"/>
      <c r="OXJ4594" s="151"/>
      <c r="OXK4594" s="151"/>
      <c r="OXL4594" s="151"/>
      <c r="OXM4594" s="151"/>
      <c r="OXN4594" s="151"/>
      <c r="OXO4594" s="151"/>
      <c r="OXP4594" s="151"/>
      <c r="OXQ4594" s="151"/>
      <c r="OXR4594" s="151"/>
      <c r="OXS4594" s="151"/>
      <c r="OXT4594" s="151"/>
      <c r="OXU4594" s="151"/>
      <c r="OXV4594" s="151"/>
      <c r="OXW4594" s="151"/>
      <c r="OXX4594" s="151"/>
      <c r="OXY4594" s="151"/>
      <c r="OXZ4594" s="151"/>
      <c r="OYA4594" s="151"/>
      <c r="OYB4594" s="151"/>
      <c r="OYC4594" s="151"/>
      <c r="OYD4594" s="151"/>
      <c r="OYE4594" s="151"/>
      <c r="OYF4594" s="151"/>
      <c r="OYG4594" s="151"/>
      <c r="OYH4594" s="151"/>
      <c r="OYI4594" s="151"/>
      <c r="OYJ4594" s="151"/>
      <c r="OYK4594" s="151"/>
      <c r="OYL4594" s="151"/>
      <c r="OYM4594" s="151"/>
      <c r="OYN4594" s="151"/>
      <c r="OYO4594" s="151"/>
      <c r="OYP4594" s="151"/>
      <c r="OYQ4594" s="151"/>
      <c r="OYR4594" s="151"/>
      <c r="OYS4594" s="151"/>
      <c r="OYT4594" s="151"/>
      <c r="OYU4594" s="151"/>
      <c r="OYV4594" s="151"/>
      <c r="OYW4594" s="151"/>
      <c r="OYX4594" s="151"/>
      <c r="OYY4594" s="151"/>
      <c r="OYZ4594" s="151"/>
      <c r="OZA4594" s="151"/>
      <c r="OZB4594" s="151"/>
      <c r="OZC4594" s="151"/>
      <c r="OZD4594" s="151"/>
      <c r="OZE4594" s="151"/>
      <c r="OZF4594" s="151"/>
      <c r="OZG4594" s="151"/>
      <c r="OZH4594" s="151"/>
      <c r="OZI4594" s="151"/>
      <c r="OZJ4594" s="151"/>
      <c r="OZK4594" s="151"/>
      <c r="OZL4594" s="151"/>
      <c r="OZM4594" s="151"/>
      <c r="OZN4594" s="151"/>
      <c r="OZO4594" s="151"/>
      <c r="OZP4594" s="151"/>
      <c r="OZQ4594" s="151"/>
      <c r="OZR4594" s="151"/>
      <c r="OZS4594" s="151"/>
      <c r="OZT4594" s="151"/>
      <c r="OZU4594" s="151"/>
      <c r="OZV4594" s="151"/>
      <c r="OZW4594" s="151"/>
      <c r="OZX4594" s="151"/>
      <c r="OZY4594" s="151"/>
      <c r="OZZ4594" s="151"/>
      <c r="PAA4594" s="151"/>
      <c r="PAB4594" s="151"/>
      <c r="PAC4594" s="151"/>
      <c r="PAD4594" s="151"/>
      <c r="PAE4594" s="151"/>
      <c r="PAF4594" s="151"/>
      <c r="PAG4594" s="151"/>
      <c r="PAH4594" s="151"/>
      <c r="PAI4594" s="151"/>
      <c r="PAJ4594" s="151"/>
      <c r="PAK4594" s="151"/>
      <c r="PAL4594" s="151"/>
      <c r="PAM4594" s="151"/>
      <c r="PAN4594" s="151"/>
      <c r="PAO4594" s="151"/>
      <c r="PAP4594" s="151"/>
      <c r="PAQ4594" s="151"/>
      <c r="PAR4594" s="151"/>
      <c r="PAS4594" s="151"/>
      <c r="PAT4594" s="151"/>
      <c r="PAU4594" s="151"/>
      <c r="PAV4594" s="151"/>
      <c r="PAW4594" s="151"/>
      <c r="PAX4594" s="151"/>
      <c r="PAY4594" s="151"/>
      <c r="PAZ4594" s="151"/>
      <c r="PBA4594" s="151"/>
      <c r="PBB4594" s="151"/>
      <c r="PBC4594" s="151"/>
      <c r="PBD4594" s="151"/>
      <c r="PBE4594" s="151"/>
      <c r="PBF4594" s="151"/>
      <c r="PBG4594" s="151"/>
      <c r="PBH4594" s="151"/>
      <c r="PBI4594" s="151"/>
      <c r="PBJ4594" s="151"/>
      <c r="PBK4594" s="151"/>
      <c r="PBL4594" s="151"/>
      <c r="PBM4594" s="151"/>
      <c r="PBN4594" s="151"/>
      <c r="PBO4594" s="151"/>
      <c r="PBP4594" s="151"/>
      <c r="PBQ4594" s="151"/>
      <c r="PBR4594" s="151"/>
      <c r="PBS4594" s="151"/>
      <c r="PBT4594" s="151"/>
      <c r="PBU4594" s="151"/>
      <c r="PBV4594" s="151"/>
      <c r="PBW4594" s="151"/>
      <c r="PBX4594" s="151"/>
      <c r="PBY4594" s="151"/>
      <c r="PBZ4594" s="151"/>
      <c r="PCA4594" s="151"/>
      <c r="PCB4594" s="151"/>
      <c r="PCC4594" s="151"/>
      <c r="PCD4594" s="151"/>
      <c r="PCE4594" s="151"/>
      <c r="PCF4594" s="151"/>
      <c r="PCG4594" s="151"/>
      <c r="PCH4594" s="151"/>
      <c r="PCI4594" s="151"/>
      <c r="PCJ4594" s="151"/>
      <c r="PCK4594" s="151"/>
      <c r="PCL4594" s="151"/>
      <c r="PCM4594" s="151"/>
      <c r="PCN4594" s="151"/>
      <c r="PCO4594" s="151"/>
      <c r="PCP4594" s="151"/>
      <c r="PCQ4594" s="151"/>
      <c r="PCR4594" s="151"/>
      <c r="PCS4594" s="151"/>
      <c r="PCT4594" s="151"/>
      <c r="PCU4594" s="151"/>
      <c r="PCV4594" s="151"/>
      <c r="PCW4594" s="151"/>
      <c r="PCX4594" s="151"/>
      <c r="PCY4594" s="151"/>
      <c r="PCZ4594" s="151"/>
      <c r="PDA4594" s="151"/>
      <c r="PDB4594" s="151"/>
      <c r="PDC4594" s="151"/>
      <c r="PDD4594" s="151"/>
      <c r="PDE4594" s="151"/>
      <c r="PDF4594" s="151"/>
      <c r="PDG4594" s="151"/>
      <c r="PDH4594" s="151"/>
      <c r="PDI4594" s="151"/>
      <c r="PDJ4594" s="151"/>
      <c r="PDK4594" s="151"/>
      <c r="PDL4594" s="151"/>
      <c r="PDM4594" s="151"/>
      <c r="PDN4594" s="151"/>
      <c r="PDO4594" s="151"/>
      <c r="PDP4594" s="151"/>
      <c r="PDQ4594" s="151"/>
      <c r="PDR4594" s="151"/>
      <c r="PDS4594" s="151"/>
      <c r="PDT4594" s="151"/>
      <c r="PDU4594" s="151"/>
      <c r="PDV4594" s="151"/>
      <c r="PDW4594" s="151"/>
      <c r="PDX4594" s="151"/>
      <c r="PDY4594" s="151"/>
      <c r="PDZ4594" s="151"/>
      <c r="PEA4594" s="151"/>
      <c r="PEB4594" s="151"/>
      <c r="PEC4594" s="151"/>
      <c r="PED4594" s="151"/>
      <c r="PEE4594" s="151"/>
      <c r="PEF4594" s="151"/>
      <c r="PEG4594" s="151"/>
      <c r="PEH4594" s="151"/>
      <c r="PEI4594" s="151"/>
      <c r="PEJ4594" s="151"/>
      <c r="PEK4594" s="151"/>
      <c r="PEL4594" s="151"/>
      <c r="PEM4594" s="151"/>
      <c r="PEN4594" s="151"/>
      <c r="PEO4594" s="151"/>
      <c r="PEP4594" s="151"/>
      <c r="PEQ4594" s="151"/>
      <c r="PER4594" s="151"/>
      <c r="PES4594" s="151"/>
      <c r="PET4594" s="151"/>
      <c r="PEU4594" s="151"/>
      <c r="PEV4594" s="151"/>
      <c r="PEW4594" s="151"/>
      <c r="PEX4594" s="151"/>
      <c r="PEY4594" s="151"/>
      <c r="PEZ4594" s="151"/>
      <c r="PFA4594" s="151"/>
      <c r="PFB4594" s="151"/>
      <c r="PFC4594" s="151"/>
      <c r="PFD4594" s="151"/>
      <c r="PFE4594" s="151"/>
      <c r="PFF4594" s="151"/>
      <c r="PFG4594" s="151"/>
      <c r="PFH4594" s="151"/>
      <c r="PFI4594" s="151"/>
      <c r="PFJ4594" s="151"/>
      <c r="PFK4594" s="151"/>
      <c r="PFL4594" s="151"/>
      <c r="PFM4594" s="151"/>
      <c r="PFN4594" s="151"/>
      <c r="PFO4594" s="151"/>
      <c r="PFP4594" s="151"/>
      <c r="PFQ4594" s="151"/>
      <c r="PFR4594" s="151"/>
      <c r="PFS4594" s="151"/>
      <c r="PFT4594" s="151"/>
      <c r="PFU4594" s="151"/>
      <c r="PFV4594" s="151"/>
      <c r="PFW4594" s="151"/>
      <c r="PFX4594" s="151"/>
      <c r="PFY4594" s="151"/>
      <c r="PFZ4594" s="151"/>
      <c r="PGA4594" s="151"/>
      <c r="PGB4594" s="151"/>
      <c r="PGC4594" s="151"/>
      <c r="PGD4594" s="151"/>
      <c r="PGE4594" s="151"/>
      <c r="PGF4594" s="151"/>
      <c r="PGG4594" s="151"/>
      <c r="PGH4594" s="151"/>
      <c r="PGI4594" s="151"/>
      <c r="PGJ4594" s="151"/>
      <c r="PGK4594" s="151"/>
      <c r="PGL4594" s="151"/>
      <c r="PGM4594" s="151"/>
      <c r="PGN4594" s="151"/>
      <c r="PGO4594" s="151"/>
      <c r="PGP4594" s="151"/>
      <c r="PGQ4594" s="151"/>
      <c r="PGR4594" s="151"/>
      <c r="PGS4594" s="151"/>
      <c r="PGT4594" s="151"/>
      <c r="PGU4594" s="151"/>
      <c r="PGV4594" s="151"/>
      <c r="PGW4594" s="151"/>
      <c r="PGX4594" s="151"/>
      <c r="PGY4594" s="151"/>
      <c r="PGZ4594" s="151"/>
      <c r="PHA4594" s="151"/>
      <c r="PHB4594" s="151"/>
      <c r="PHC4594" s="151"/>
      <c r="PHD4594" s="151"/>
      <c r="PHE4594" s="151"/>
      <c r="PHF4594" s="151"/>
      <c r="PHG4594" s="151"/>
      <c r="PHH4594" s="151"/>
      <c r="PHI4594" s="151"/>
      <c r="PHJ4594" s="151"/>
      <c r="PHK4594" s="151"/>
      <c r="PHL4594" s="151"/>
      <c r="PHM4594" s="151"/>
      <c r="PHN4594" s="151"/>
      <c r="PHO4594" s="151"/>
      <c r="PHP4594" s="151"/>
      <c r="PHQ4594" s="151"/>
      <c r="PHR4594" s="151"/>
      <c r="PHS4594" s="151"/>
      <c r="PHT4594" s="151"/>
      <c r="PHU4594" s="151"/>
      <c r="PHV4594" s="151"/>
      <c r="PHW4594" s="151"/>
      <c r="PHX4594" s="151"/>
      <c r="PHY4594" s="151"/>
      <c r="PHZ4594" s="151"/>
      <c r="PIA4594" s="151"/>
      <c r="PIB4594" s="151"/>
      <c r="PIC4594" s="151"/>
      <c r="PID4594" s="151"/>
      <c r="PIE4594" s="151"/>
      <c r="PIF4594" s="151"/>
      <c r="PIG4594" s="151"/>
      <c r="PIH4594" s="151"/>
      <c r="PII4594" s="151"/>
      <c r="PIJ4594" s="151"/>
      <c r="PIK4594" s="151"/>
      <c r="PIL4594" s="151"/>
      <c r="PIM4594" s="151"/>
      <c r="PIN4594" s="151"/>
      <c r="PIO4594" s="151"/>
      <c r="PIP4594" s="151"/>
      <c r="PIQ4594" s="151"/>
      <c r="PIR4594" s="151"/>
      <c r="PIS4594" s="151"/>
      <c r="PIT4594" s="151"/>
      <c r="PIU4594" s="151"/>
      <c r="PIV4594" s="151"/>
      <c r="PIW4594" s="151"/>
      <c r="PIX4594" s="151"/>
      <c r="PIY4594" s="151"/>
      <c r="PIZ4594" s="151"/>
      <c r="PJA4594" s="151"/>
      <c r="PJB4594" s="151"/>
      <c r="PJC4594" s="151"/>
      <c r="PJD4594" s="151"/>
      <c r="PJE4594" s="151"/>
      <c r="PJF4594" s="151"/>
      <c r="PJG4594" s="151"/>
      <c r="PJH4594" s="151"/>
      <c r="PJI4594" s="151"/>
      <c r="PJJ4594" s="151"/>
      <c r="PJK4594" s="151"/>
      <c r="PJL4594" s="151"/>
      <c r="PJM4594" s="151"/>
      <c r="PJN4594" s="151"/>
      <c r="PJO4594" s="151"/>
      <c r="PJP4594" s="151"/>
      <c r="PJQ4594" s="151"/>
      <c r="PJR4594" s="151"/>
      <c r="PJS4594" s="151"/>
      <c r="PJT4594" s="151"/>
      <c r="PJU4594" s="151"/>
      <c r="PJV4594" s="151"/>
      <c r="PJW4594" s="151"/>
      <c r="PJX4594" s="151"/>
      <c r="PJY4594" s="151"/>
      <c r="PJZ4594" s="151"/>
      <c r="PKA4594" s="151"/>
      <c r="PKB4594" s="151"/>
      <c r="PKC4594" s="151"/>
      <c r="PKD4594" s="151"/>
      <c r="PKE4594" s="151"/>
      <c r="PKF4594" s="151"/>
      <c r="PKG4594" s="151"/>
      <c r="PKH4594" s="151"/>
      <c r="PKI4594" s="151"/>
      <c r="PKJ4594" s="151"/>
      <c r="PKK4594" s="151"/>
      <c r="PKL4594" s="151"/>
      <c r="PKM4594" s="151"/>
      <c r="PKN4594" s="151"/>
      <c r="PKO4594" s="151"/>
      <c r="PKP4594" s="151"/>
      <c r="PKQ4594" s="151"/>
      <c r="PKR4594" s="151"/>
      <c r="PKS4594" s="151"/>
      <c r="PKT4594" s="151"/>
      <c r="PKU4594" s="151"/>
      <c r="PKV4594" s="151"/>
      <c r="PKW4594" s="151"/>
      <c r="PKX4594" s="151"/>
      <c r="PKY4594" s="151"/>
      <c r="PKZ4594" s="151"/>
      <c r="PLA4594" s="151"/>
      <c r="PLB4594" s="151"/>
      <c r="PLC4594" s="151"/>
      <c r="PLD4594" s="151"/>
      <c r="PLE4594" s="151"/>
      <c r="PLF4594" s="151"/>
      <c r="PLG4594" s="151"/>
      <c r="PLH4594" s="151"/>
      <c r="PLI4594" s="151"/>
      <c r="PLJ4594" s="151"/>
      <c r="PLK4594" s="151"/>
      <c r="PLL4594" s="151"/>
      <c r="PLM4594" s="151"/>
      <c r="PLN4594" s="151"/>
      <c r="PLO4594" s="151"/>
      <c r="PLP4594" s="151"/>
      <c r="PLQ4594" s="151"/>
      <c r="PLR4594" s="151"/>
      <c r="PLS4594" s="151"/>
      <c r="PLT4594" s="151"/>
      <c r="PLU4594" s="151"/>
      <c r="PLV4594" s="151"/>
      <c r="PLW4594" s="151"/>
      <c r="PLX4594" s="151"/>
      <c r="PLY4594" s="151"/>
      <c r="PLZ4594" s="151"/>
      <c r="PMA4594" s="151"/>
      <c r="PMB4594" s="151"/>
      <c r="PMC4594" s="151"/>
      <c r="PMD4594" s="151"/>
      <c r="PME4594" s="151"/>
      <c r="PMF4594" s="151"/>
      <c r="PMG4594" s="151"/>
      <c r="PMH4594" s="151"/>
      <c r="PMI4594" s="151"/>
      <c r="PMJ4594" s="151"/>
      <c r="PMK4594" s="151"/>
      <c r="PML4594" s="151"/>
      <c r="PMM4594" s="151"/>
      <c r="PMN4594" s="151"/>
      <c r="PMO4594" s="151"/>
      <c r="PMP4594" s="151"/>
      <c r="PMQ4594" s="151"/>
      <c r="PMR4594" s="151"/>
      <c r="PMS4594" s="151"/>
      <c r="PMT4594" s="151"/>
      <c r="PMU4594" s="151"/>
      <c r="PMV4594" s="151"/>
      <c r="PMW4594" s="151"/>
      <c r="PMX4594" s="151"/>
      <c r="PMY4594" s="151"/>
      <c r="PMZ4594" s="151"/>
      <c r="PNA4594" s="151"/>
      <c r="PNB4594" s="151"/>
      <c r="PNC4594" s="151"/>
      <c r="PND4594" s="151"/>
      <c r="PNE4594" s="151"/>
      <c r="PNF4594" s="151"/>
      <c r="PNG4594" s="151"/>
      <c r="PNH4594" s="151"/>
      <c r="PNI4594" s="151"/>
      <c r="PNJ4594" s="151"/>
      <c r="PNK4594" s="151"/>
      <c r="PNL4594" s="151"/>
      <c r="PNM4594" s="151"/>
      <c r="PNN4594" s="151"/>
      <c r="PNO4594" s="151"/>
      <c r="PNP4594" s="151"/>
      <c r="PNQ4594" s="151"/>
      <c r="PNR4594" s="151"/>
      <c r="PNS4594" s="151"/>
      <c r="PNT4594" s="151"/>
      <c r="PNU4594" s="151"/>
      <c r="PNV4594" s="151"/>
      <c r="PNW4594" s="151"/>
      <c r="PNX4594" s="151"/>
      <c r="PNY4594" s="151"/>
      <c r="PNZ4594" s="151"/>
      <c r="POA4594" s="151"/>
      <c r="POB4594" s="151"/>
      <c r="POC4594" s="151"/>
      <c r="POD4594" s="151"/>
      <c r="POE4594" s="151"/>
      <c r="POF4594" s="151"/>
      <c r="POG4594" s="151"/>
      <c r="POH4594" s="151"/>
      <c r="POI4594" s="151"/>
      <c r="POJ4594" s="151"/>
      <c r="POK4594" s="151"/>
      <c r="POL4594" s="151"/>
      <c r="POM4594" s="151"/>
      <c r="PON4594" s="151"/>
      <c r="POO4594" s="151"/>
      <c r="POP4594" s="151"/>
      <c r="POQ4594" s="151"/>
      <c r="POR4594" s="151"/>
      <c r="POS4594" s="151"/>
      <c r="POT4594" s="151"/>
      <c r="POU4594" s="151"/>
      <c r="POV4594" s="151"/>
      <c r="POW4594" s="151"/>
      <c r="POX4594" s="151"/>
      <c r="POY4594" s="151"/>
      <c r="POZ4594" s="151"/>
      <c r="PPA4594" s="151"/>
      <c r="PPB4594" s="151"/>
      <c r="PPC4594" s="151"/>
      <c r="PPD4594" s="151"/>
      <c r="PPE4594" s="151"/>
      <c r="PPF4594" s="151"/>
      <c r="PPG4594" s="151"/>
      <c r="PPH4594" s="151"/>
      <c r="PPI4594" s="151"/>
      <c r="PPJ4594" s="151"/>
      <c r="PPK4594" s="151"/>
      <c r="PPL4594" s="151"/>
      <c r="PPM4594" s="151"/>
      <c r="PPN4594" s="151"/>
      <c r="PPO4594" s="151"/>
      <c r="PPP4594" s="151"/>
      <c r="PPQ4594" s="151"/>
      <c r="PPR4594" s="151"/>
      <c r="PPS4594" s="151"/>
      <c r="PPT4594" s="151"/>
      <c r="PPU4594" s="151"/>
      <c r="PPV4594" s="151"/>
      <c r="PPW4594" s="151"/>
      <c r="PPX4594" s="151"/>
      <c r="PPY4594" s="151"/>
      <c r="PPZ4594" s="151"/>
      <c r="PQA4594" s="151"/>
      <c r="PQB4594" s="151"/>
      <c r="PQC4594" s="151"/>
      <c r="PQD4594" s="151"/>
      <c r="PQE4594" s="151"/>
      <c r="PQF4594" s="151"/>
      <c r="PQG4594" s="151"/>
      <c r="PQH4594" s="151"/>
      <c r="PQI4594" s="151"/>
      <c r="PQJ4594" s="151"/>
      <c r="PQK4594" s="151"/>
      <c r="PQL4594" s="151"/>
      <c r="PQM4594" s="151"/>
      <c r="PQN4594" s="151"/>
      <c r="PQO4594" s="151"/>
      <c r="PQP4594" s="151"/>
      <c r="PQQ4594" s="151"/>
      <c r="PQR4594" s="151"/>
      <c r="PQS4594" s="151"/>
      <c r="PQT4594" s="151"/>
      <c r="PQU4594" s="151"/>
      <c r="PQV4594" s="151"/>
      <c r="PQW4594" s="151"/>
      <c r="PQX4594" s="151"/>
      <c r="PQY4594" s="151"/>
      <c r="PQZ4594" s="151"/>
      <c r="PRA4594" s="151"/>
      <c r="PRB4594" s="151"/>
      <c r="PRC4594" s="151"/>
      <c r="PRD4594" s="151"/>
      <c r="PRE4594" s="151"/>
      <c r="PRF4594" s="151"/>
      <c r="PRG4594" s="151"/>
      <c r="PRH4594" s="151"/>
      <c r="PRI4594" s="151"/>
      <c r="PRJ4594" s="151"/>
      <c r="PRK4594" s="151"/>
      <c r="PRL4594" s="151"/>
      <c r="PRM4594" s="151"/>
      <c r="PRN4594" s="151"/>
      <c r="PRO4594" s="151"/>
      <c r="PRP4594" s="151"/>
      <c r="PRQ4594" s="151"/>
      <c r="PRR4594" s="151"/>
      <c r="PRS4594" s="151"/>
      <c r="PRT4594" s="151"/>
      <c r="PRU4594" s="151"/>
      <c r="PRV4594" s="151"/>
      <c r="PRW4594" s="151"/>
      <c r="PRX4594" s="151"/>
      <c r="PRY4594" s="151"/>
      <c r="PRZ4594" s="151"/>
      <c r="PSA4594" s="151"/>
      <c r="PSB4594" s="151"/>
      <c r="PSC4594" s="151"/>
      <c r="PSD4594" s="151"/>
      <c r="PSE4594" s="151"/>
      <c r="PSF4594" s="151"/>
      <c r="PSG4594" s="151"/>
      <c r="PSH4594" s="151"/>
      <c r="PSI4594" s="151"/>
      <c r="PSJ4594" s="151"/>
      <c r="PSK4594" s="151"/>
      <c r="PSL4594" s="151"/>
      <c r="PSM4594" s="151"/>
      <c r="PSN4594" s="151"/>
      <c r="PSO4594" s="151"/>
      <c r="PSP4594" s="151"/>
      <c r="PSQ4594" s="151"/>
      <c r="PSR4594" s="151"/>
      <c r="PSS4594" s="151"/>
      <c r="PST4594" s="151"/>
      <c r="PSU4594" s="151"/>
      <c r="PSV4594" s="151"/>
      <c r="PSW4594" s="151"/>
      <c r="PSX4594" s="151"/>
      <c r="PSY4594" s="151"/>
      <c r="PSZ4594" s="151"/>
      <c r="PTA4594" s="151"/>
      <c r="PTB4594" s="151"/>
      <c r="PTC4594" s="151"/>
      <c r="PTD4594" s="151"/>
      <c r="PTE4594" s="151"/>
      <c r="PTF4594" s="151"/>
      <c r="PTG4594" s="151"/>
      <c r="PTH4594" s="151"/>
      <c r="PTI4594" s="151"/>
      <c r="PTJ4594" s="151"/>
      <c r="PTK4594" s="151"/>
      <c r="PTL4594" s="151"/>
      <c r="PTM4594" s="151"/>
      <c r="PTN4594" s="151"/>
      <c r="PTO4594" s="151"/>
      <c r="PTP4594" s="151"/>
      <c r="PTQ4594" s="151"/>
      <c r="PTR4594" s="151"/>
      <c r="PTS4594" s="151"/>
      <c r="PTT4594" s="151"/>
      <c r="PTU4594" s="151"/>
      <c r="PTV4594" s="151"/>
      <c r="PTW4594" s="151"/>
      <c r="PTX4594" s="151"/>
      <c r="PTY4594" s="151"/>
      <c r="PTZ4594" s="151"/>
      <c r="PUA4594" s="151"/>
      <c r="PUB4594" s="151"/>
      <c r="PUC4594" s="151"/>
      <c r="PUD4594" s="151"/>
      <c r="PUE4594" s="151"/>
      <c r="PUF4594" s="151"/>
      <c r="PUG4594" s="151"/>
      <c r="PUH4594" s="151"/>
      <c r="PUI4594" s="151"/>
      <c r="PUJ4594" s="151"/>
      <c r="PUK4594" s="151"/>
      <c r="PUL4594" s="151"/>
      <c r="PUM4594" s="151"/>
      <c r="PUN4594" s="151"/>
      <c r="PUO4594" s="151"/>
      <c r="PUP4594" s="151"/>
      <c r="PUQ4594" s="151"/>
      <c r="PUR4594" s="151"/>
      <c r="PUS4594" s="151"/>
      <c r="PUT4594" s="151"/>
      <c r="PUU4594" s="151"/>
      <c r="PUV4594" s="151"/>
      <c r="PUW4594" s="151"/>
      <c r="PUX4594" s="151"/>
      <c r="PUY4594" s="151"/>
      <c r="PUZ4594" s="151"/>
      <c r="PVA4594" s="151"/>
      <c r="PVB4594" s="151"/>
      <c r="PVC4594" s="151"/>
      <c r="PVD4594" s="151"/>
      <c r="PVE4594" s="151"/>
      <c r="PVF4594" s="151"/>
      <c r="PVG4594" s="151"/>
      <c r="PVH4594" s="151"/>
      <c r="PVI4594" s="151"/>
      <c r="PVJ4594" s="151"/>
      <c r="PVK4594" s="151"/>
      <c r="PVL4594" s="151"/>
      <c r="PVM4594" s="151"/>
      <c r="PVN4594" s="151"/>
      <c r="PVO4594" s="151"/>
      <c r="PVP4594" s="151"/>
      <c r="PVQ4594" s="151"/>
      <c r="PVR4594" s="151"/>
      <c r="PVS4594" s="151"/>
      <c r="PVT4594" s="151"/>
      <c r="PVU4594" s="151"/>
      <c r="PVV4594" s="151"/>
      <c r="PVW4594" s="151"/>
      <c r="PVX4594" s="151"/>
      <c r="PVY4594" s="151"/>
      <c r="PVZ4594" s="151"/>
      <c r="PWA4594" s="151"/>
      <c r="PWB4594" s="151"/>
      <c r="PWC4594" s="151"/>
      <c r="PWD4594" s="151"/>
      <c r="PWE4594" s="151"/>
      <c r="PWF4594" s="151"/>
      <c r="PWG4594" s="151"/>
      <c r="PWH4594" s="151"/>
      <c r="PWI4594" s="151"/>
      <c r="PWJ4594" s="151"/>
      <c r="PWK4594" s="151"/>
      <c r="PWL4594" s="151"/>
      <c r="PWM4594" s="151"/>
      <c r="PWN4594" s="151"/>
      <c r="PWO4594" s="151"/>
      <c r="PWP4594" s="151"/>
      <c r="PWQ4594" s="151"/>
      <c r="PWR4594" s="151"/>
      <c r="PWS4594" s="151"/>
      <c r="PWT4594" s="151"/>
      <c r="PWU4594" s="151"/>
      <c r="PWV4594" s="151"/>
      <c r="PWW4594" s="151"/>
      <c r="PWX4594" s="151"/>
      <c r="PWY4594" s="151"/>
      <c r="PWZ4594" s="151"/>
      <c r="PXA4594" s="151"/>
      <c r="PXB4594" s="151"/>
      <c r="PXC4594" s="151"/>
      <c r="PXD4594" s="151"/>
      <c r="PXE4594" s="151"/>
      <c r="PXF4594" s="151"/>
      <c r="PXG4594" s="151"/>
      <c r="PXH4594" s="151"/>
      <c r="PXI4594" s="151"/>
      <c r="PXJ4594" s="151"/>
      <c r="PXK4594" s="151"/>
      <c r="PXL4594" s="151"/>
      <c r="PXM4594" s="151"/>
      <c r="PXN4594" s="151"/>
      <c r="PXO4594" s="151"/>
      <c r="PXP4594" s="151"/>
      <c r="PXQ4594" s="151"/>
      <c r="PXR4594" s="151"/>
      <c r="PXS4594" s="151"/>
      <c r="PXT4594" s="151"/>
      <c r="PXU4594" s="151"/>
      <c r="PXV4594" s="151"/>
      <c r="PXW4594" s="151"/>
      <c r="PXX4594" s="151"/>
      <c r="PXY4594" s="151"/>
      <c r="PXZ4594" s="151"/>
      <c r="PYA4594" s="151"/>
      <c r="PYB4594" s="151"/>
      <c r="PYC4594" s="151"/>
      <c r="PYD4594" s="151"/>
      <c r="PYE4594" s="151"/>
      <c r="PYF4594" s="151"/>
      <c r="PYG4594" s="151"/>
      <c r="PYH4594" s="151"/>
      <c r="PYI4594" s="151"/>
      <c r="PYJ4594" s="151"/>
      <c r="PYK4594" s="151"/>
      <c r="PYL4594" s="151"/>
      <c r="PYM4594" s="151"/>
      <c r="PYN4594" s="151"/>
      <c r="PYO4594" s="151"/>
      <c r="PYP4594" s="151"/>
      <c r="PYQ4594" s="151"/>
      <c r="PYR4594" s="151"/>
      <c r="PYS4594" s="151"/>
      <c r="PYT4594" s="151"/>
      <c r="PYU4594" s="151"/>
      <c r="PYV4594" s="151"/>
      <c r="PYW4594" s="151"/>
      <c r="PYX4594" s="151"/>
      <c r="PYY4594" s="151"/>
      <c r="PYZ4594" s="151"/>
      <c r="PZA4594" s="151"/>
      <c r="PZB4594" s="151"/>
      <c r="PZC4594" s="151"/>
      <c r="PZD4594" s="151"/>
      <c r="PZE4594" s="151"/>
      <c r="PZF4594" s="151"/>
      <c r="PZG4594" s="151"/>
      <c r="PZH4594" s="151"/>
      <c r="PZI4594" s="151"/>
      <c r="PZJ4594" s="151"/>
      <c r="PZK4594" s="151"/>
      <c r="PZL4594" s="151"/>
      <c r="PZM4594" s="151"/>
      <c r="PZN4594" s="151"/>
      <c r="PZO4594" s="151"/>
      <c r="PZP4594" s="151"/>
      <c r="PZQ4594" s="151"/>
      <c r="PZR4594" s="151"/>
      <c r="PZS4594" s="151"/>
      <c r="PZT4594" s="151"/>
      <c r="PZU4594" s="151"/>
      <c r="PZV4594" s="151"/>
      <c r="PZW4594" s="151"/>
      <c r="PZX4594" s="151"/>
      <c r="PZY4594" s="151"/>
      <c r="PZZ4594" s="151"/>
      <c r="QAA4594" s="151"/>
      <c r="QAB4594" s="151"/>
      <c r="QAC4594" s="151"/>
      <c r="QAD4594" s="151"/>
      <c r="QAE4594" s="151"/>
      <c r="QAF4594" s="151"/>
      <c r="QAG4594" s="151"/>
      <c r="QAH4594" s="151"/>
      <c r="QAI4594" s="151"/>
      <c r="QAJ4594" s="151"/>
      <c r="QAK4594" s="151"/>
      <c r="QAL4594" s="151"/>
      <c r="QAM4594" s="151"/>
      <c r="QAN4594" s="151"/>
      <c r="QAO4594" s="151"/>
      <c r="QAP4594" s="151"/>
      <c r="QAQ4594" s="151"/>
      <c r="QAR4594" s="151"/>
      <c r="QAS4594" s="151"/>
      <c r="QAT4594" s="151"/>
      <c r="QAU4594" s="151"/>
      <c r="QAV4594" s="151"/>
      <c r="QAW4594" s="151"/>
      <c r="QAX4594" s="151"/>
      <c r="QAY4594" s="151"/>
      <c r="QAZ4594" s="151"/>
      <c r="QBA4594" s="151"/>
      <c r="QBB4594" s="151"/>
      <c r="QBC4594" s="151"/>
      <c r="QBD4594" s="151"/>
      <c r="QBE4594" s="151"/>
      <c r="QBF4594" s="151"/>
      <c r="QBG4594" s="151"/>
      <c r="QBH4594" s="151"/>
      <c r="QBI4594" s="151"/>
      <c r="QBJ4594" s="151"/>
      <c r="QBK4594" s="151"/>
      <c r="QBL4594" s="151"/>
      <c r="QBM4594" s="151"/>
      <c r="QBN4594" s="151"/>
      <c r="QBO4594" s="151"/>
      <c r="QBP4594" s="151"/>
      <c r="QBQ4594" s="151"/>
      <c r="QBR4594" s="151"/>
      <c r="QBS4594" s="151"/>
      <c r="QBT4594" s="151"/>
      <c r="QBU4594" s="151"/>
      <c r="QBV4594" s="151"/>
      <c r="QBW4594" s="151"/>
      <c r="QBX4594" s="151"/>
      <c r="QBY4594" s="151"/>
      <c r="QBZ4594" s="151"/>
      <c r="QCA4594" s="151"/>
      <c r="QCB4594" s="151"/>
      <c r="QCC4594" s="151"/>
      <c r="QCD4594" s="151"/>
      <c r="QCE4594" s="151"/>
      <c r="QCF4594" s="151"/>
      <c r="QCG4594" s="151"/>
      <c r="QCH4594" s="151"/>
      <c r="QCI4594" s="151"/>
      <c r="QCJ4594" s="151"/>
      <c r="QCK4594" s="151"/>
      <c r="QCL4594" s="151"/>
      <c r="QCM4594" s="151"/>
      <c r="QCN4594" s="151"/>
      <c r="QCO4594" s="151"/>
      <c r="QCP4594" s="151"/>
      <c r="QCQ4594" s="151"/>
      <c r="QCR4594" s="151"/>
      <c r="QCS4594" s="151"/>
      <c r="QCT4594" s="151"/>
      <c r="QCU4594" s="151"/>
      <c r="QCV4594" s="151"/>
      <c r="QCW4594" s="151"/>
      <c r="QCX4594" s="151"/>
      <c r="QCY4594" s="151"/>
      <c r="QCZ4594" s="151"/>
      <c r="QDA4594" s="151"/>
      <c r="QDB4594" s="151"/>
      <c r="QDC4594" s="151"/>
      <c r="QDD4594" s="151"/>
      <c r="QDE4594" s="151"/>
      <c r="QDF4594" s="151"/>
      <c r="QDG4594" s="151"/>
      <c r="QDH4594" s="151"/>
      <c r="QDI4594" s="151"/>
      <c r="QDJ4594" s="151"/>
      <c r="QDK4594" s="151"/>
      <c r="QDL4594" s="151"/>
      <c r="QDM4594" s="151"/>
      <c r="QDN4594" s="151"/>
      <c r="QDO4594" s="151"/>
      <c r="QDP4594" s="151"/>
      <c r="QDQ4594" s="151"/>
      <c r="QDR4594" s="151"/>
      <c r="QDS4594" s="151"/>
      <c r="QDT4594" s="151"/>
      <c r="QDU4594" s="151"/>
      <c r="QDV4594" s="151"/>
      <c r="QDW4594" s="151"/>
      <c r="QDX4594" s="151"/>
      <c r="QDY4594" s="151"/>
      <c r="QDZ4594" s="151"/>
      <c r="QEA4594" s="151"/>
      <c r="QEB4594" s="151"/>
      <c r="QEC4594" s="151"/>
      <c r="QED4594" s="151"/>
      <c r="QEE4594" s="151"/>
      <c r="QEF4594" s="151"/>
      <c r="QEG4594" s="151"/>
      <c r="QEH4594" s="151"/>
      <c r="QEI4594" s="151"/>
      <c r="QEJ4594" s="151"/>
      <c r="QEK4594" s="151"/>
      <c r="QEL4594" s="151"/>
      <c r="QEM4594" s="151"/>
      <c r="QEN4594" s="151"/>
      <c r="QEO4594" s="151"/>
      <c r="QEP4594" s="151"/>
      <c r="QEQ4594" s="151"/>
      <c r="QER4594" s="151"/>
      <c r="QES4594" s="151"/>
      <c r="QET4594" s="151"/>
      <c r="QEU4594" s="151"/>
      <c r="QEV4594" s="151"/>
      <c r="QEW4594" s="151"/>
      <c r="QEX4594" s="151"/>
      <c r="QEY4594" s="151"/>
      <c r="QEZ4594" s="151"/>
      <c r="QFA4594" s="151"/>
      <c r="QFB4594" s="151"/>
      <c r="QFC4594" s="151"/>
      <c r="QFD4594" s="151"/>
      <c r="QFE4594" s="151"/>
      <c r="QFF4594" s="151"/>
      <c r="QFG4594" s="151"/>
      <c r="QFH4594" s="151"/>
      <c r="QFI4594" s="151"/>
      <c r="QFJ4594" s="151"/>
      <c r="QFK4594" s="151"/>
      <c r="QFL4594" s="151"/>
      <c r="QFM4594" s="151"/>
      <c r="QFN4594" s="151"/>
      <c r="QFO4594" s="151"/>
      <c r="QFP4594" s="151"/>
      <c r="QFQ4594" s="151"/>
      <c r="QFR4594" s="151"/>
      <c r="QFS4594" s="151"/>
      <c r="QFT4594" s="151"/>
      <c r="QFU4594" s="151"/>
      <c r="QFV4594" s="151"/>
      <c r="QFW4594" s="151"/>
      <c r="QFX4594" s="151"/>
      <c r="QFY4594" s="151"/>
      <c r="QFZ4594" s="151"/>
      <c r="QGA4594" s="151"/>
      <c r="QGB4594" s="151"/>
      <c r="QGC4594" s="151"/>
      <c r="QGD4594" s="151"/>
      <c r="QGE4594" s="151"/>
      <c r="QGF4594" s="151"/>
      <c r="QGG4594" s="151"/>
      <c r="QGH4594" s="151"/>
      <c r="QGI4594" s="151"/>
      <c r="QGJ4594" s="151"/>
      <c r="QGK4594" s="151"/>
      <c r="QGL4594" s="151"/>
      <c r="QGM4594" s="151"/>
      <c r="QGN4594" s="151"/>
      <c r="QGO4594" s="151"/>
      <c r="QGP4594" s="151"/>
      <c r="QGQ4594" s="151"/>
      <c r="QGR4594" s="151"/>
      <c r="QGS4594" s="151"/>
      <c r="QGT4594" s="151"/>
      <c r="QGU4594" s="151"/>
      <c r="QGV4594" s="151"/>
      <c r="QGW4594" s="151"/>
      <c r="QGX4594" s="151"/>
      <c r="QGY4594" s="151"/>
      <c r="QGZ4594" s="151"/>
      <c r="QHA4594" s="151"/>
      <c r="QHB4594" s="151"/>
      <c r="QHC4594" s="151"/>
      <c r="QHD4594" s="151"/>
      <c r="QHE4594" s="151"/>
      <c r="QHF4594" s="151"/>
      <c r="QHG4594" s="151"/>
      <c r="QHH4594" s="151"/>
      <c r="QHI4594" s="151"/>
      <c r="QHJ4594" s="151"/>
      <c r="QHK4594" s="151"/>
      <c r="QHL4594" s="151"/>
      <c r="QHM4594" s="151"/>
      <c r="QHN4594" s="151"/>
      <c r="QHO4594" s="151"/>
      <c r="QHP4594" s="151"/>
      <c r="QHQ4594" s="151"/>
      <c r="QHR4594" s="151"/>
      <c r="QHS4594" s="151"/>
      <c r="QHT4594" s="151"/>
      <c r="QHU4594" s="151"/>
      <c r="QHV4594" s="151"/>
      <c r="QHW4594" s="151"/>
      <c r="QHX4594" s="151"/>
      <c r="QHY4594" s="151"/>
      <c r="QHZ4594" s="151"/>
      <c r="QIA4594" s="151"/>
      <c r="QIB4594" s="151"/>
      <c r="QIC4594" s="151"/>
      <c r="QID4594" s="151"/>
      <c r="QIE4594" s="151"/>
      <c r="QIF4594" s="151"/>
      <c r="QIG4594" s="151"/>
      <c r="QIH4594" s="151"/>
      <c r="QII4594" s="151"/>
      <c r="QIJ4594" s="151"/>
      <c r="QIK4594" s="151"/>
      <c r="QIL4594" s="151"/>
      <c r="QIM4594" s="151"/>
      <c r="QIN4594" s="151"/>
      <c r="QIO4594" s="151"/>
      <c r="QIP4594" s="151"/>
      <c r="QIQ4594" s="151"/>
      <c r="QIR4594" s="151"/>
      <c r="QIS4594" s="151"/>
      <c r="QIT4594" s="151"/>
      <c r="QIU4594" s="151"/>
      <c r="QIV4594" s="151"/>
      <c r="QIW4594" s="151"/>
      <c r="QIX4594" s="151"/>
      <c r="QIY4594" s="151"/>
      <c r="QIZ4594" s="151"/>
      <c r="QJA4594" s="151"/>
      <c r="QJB4594" s="151"/>
      <c r="QJC4594" s="151"/>
      <c r="QJD4594" s="151"/>
      <c r="QJE4594" s="151"/>
      <c r="QJF4594" s="151"/>
      <c r="QJG4594" s="151"/>
      <c r="QJH4594" s="151"/>
      <c r="QJI4594" s="151"/>
      <c r="QJJ4594" s="151"/>
      <c r="QJK4594" s="151"/>
      <c r="QJL4594" s="151"/>
      <c r="QJM4594" s="151"/>
      <c r="QJN4594" s="151"/>
      <c r="QJO4594" s="151"/>
      <c r="QJP4594" s="151"/>
      <c r="QJQ4594" s="151"/>
      <c r="QJR4594" s="151"/>
      <c r="QJS4594" s="151"/>
      <c r="QJT4594" s="151"/>
      <c r="QJU4594" s="151"/>
      <c r="QJV4594" s="151"/>
      <c r="QJW4594" s="151"/>
      <c r="QJX4594" s="151"/>
      <c r="QJY4594" s="151"/>
      <c r="QJZ4594" s="151"/>
      <c r="QKA4594" s="151"/>
      <c r="QKB4594" s="151"/>
      <c r="QKC4594" s="151"/>
      <c r="QKD4594" s="151"/>
      <c r="QKE4594" s="151"/>
      <c r="QKF4594" s="151"/>
      <c r="QKG4594" s="151"/>
      <c r="QKH4594" s="151"/>
      <c r="QKI4594" s="151"/>
      <c r="QKJ4594" s="151"/>
      <c r="QKK4594" s="151"/>
      <c r="QKL4594" s="151"/>
      <c r="QKM4594" s="151"/>
      <c r="QKN4594" s="151"/>
      <c r="QKO4594" s="151"/>
      <c r="QKP4594" s="151"/>
      <c r="QKQ4594" s="151"/>
      <c r="QKR4594" s="151"/>
      <c r="QKS4594" s="151"/>
      <c r="QKT4594" s="151"/>
      <c r="QKU4594" s="151"/>
      <c r="QKV4594" s="151"/>
      <c r="QKW4594" s="151"/>
      <c r="QKX4594" s="151"/>
      <c r="QKY4594" s="151"/>
      <c r="QKZ4594" s="151"/>
      <c r="QLA4594" s="151"/>
      <c r="QLB4594" s="151"/>
      <c r="QLC4594" s="151"/>
      <c r="QLD4594" s="151"/>
      <c r="QLE4594" s="151"/>
      <c r="QLF4594" s="151"/>
      <c r="QLG4594" s="151"/>
      <c r="QLH4594" s="151"/>
      <c r="QLI4594" s="151"/>
      <c r="QLJ4594" s="151"/>
      <c r="QLK4594" s="151"/>
      <c r="QLL4594" s="151"/>
      <c r="QLM4594" s="151"/>
      <c r="QLN4594" s="151"/>
      <c r="QLO4594" s="151"/>
      <c r="QLP4594" s="151"/>
      <c r="QLQ4594" s="151"/>
      <c r="QLR4594" s="151"/>
      <c r="QLS4594" s="151"/>
      <c r="QLT4594" s="151"/>
      <c r="QLU4594" s="151"/>
      <c r="QLV4594" s="151"/>
      <c r="QLW4594" s="151"/>
      <c r="QLX4594" s="151"/>
      <c r="QLY4594" s="151"/>
      <c r="QLZ4594" s="151"/>
      <c r="QMA4594" s="151"/>
      <c r="QMB4594" s="151"/>
      <c r="QMC4594" s="151"/>
      <c r="QMD4594" s="151"/>
      <c r="QME4594" s="151"/>
      <c r="QMF4594" s="151"/>
      <c r="QMG4594" s="151"/>
      <c r="QMH4594" s="151"/>
      <c r="QMI4594" s="151"/>
      <c r="QMJ4594" s="151"/>
      <c r="QMK4594" s="151"/>
      <c r="QML4594" s="151"/>
      <c r="QMM4594" s="151"/>
      <c r="QMN4594" s="151"/>
      <c r="QMO4594" s="151"/>
      <c r="QMP4594" s="151"/>
      <c r="QMQ4594" s="151"/>
      <c r="QMR4594" s="151"/>
      <c r="QMS4594" s="151"/>
      <c r="QMT4594" s="151"/>
      <c r="QMU4594" s="151"/>
      <c r="QMV4594" s="151"/>
      <c r="QMW4594" s="151"/>
      <c r="QMX4594" s="151"/>
      <c r="QMY4594" s="151"/>
      <c r="QMZ4594" s="151"/>
      <c r="QNA4594" s="151"/>
      <c r="QNB4594" s="151"/>
      <c r="QNC4594" s="151"/>
      <c r="QND4594" s="151"/>
      <c r="QNE4594" s="151"/>
      <c r="QNF4594" s="151"/>
      <c r="QNG4594" s="151"/>
      <c r="QNH4594" s="151"/>
      <c r="QNI4594" s="151"/>
      <c r="QNJ4594" s="151"/>
      <c r="QNK4594" s="151"/>
      <c r="QNL4594" s="151"/>
      <c r="QNM4594" s="151"/>
      <c r="QNN4594" s="151"/>
      <c r="QNO4594" s="151"/>
      <c r="QNP4594" s="151"/>
      <c r="QNQ4594" s="151"/>
      <c r="QNR4594" s="151"/>
      <c r="QNS4594" s="151"/>
      <c r="QNT4594" s="151"/>
      <c r="QNU4594" s="151"/>
      <c r="QNV4594" s="151"/>
      <c r="QNW4594" s="151"/>
      <c r="QNX4594" s="151"/>
      <c r="QNY4594" s="151"/>
      <c r="QNZ4594" s="151"/>
      <c r="QOA4594" s="151"/>
      <c r="QOB4594" s="151"/>
      <c r="QOC4594" s="151"/>
      <c r="QOD4594" s="151"/>
      <c r="QOE4594" s="151"/>
      <c r="QOF4594" s="151"/>
      <c r="QOG4594" s="151"/>
      <c r="QOH4594" s="151"/>
      <c r="QOI4594" s="151"/>
      <c r="QOJ4594" s="151"/>
      <c r="QOK4594" s="151"/>
      <c r="QOL4594" s="151"/>
      <c r="QOM4594" s="151"/>
      <c r="QON4594" s="151"/>
      <c r="QOO4594" s="151"/>
      <c r="QOP4594" s="151"/>
      <c r="QOQ4594" s="151"/>
      <c r="QOR4594" s="151"/>
      <c r="QOS4594" s="151"/>
      <c r="QOT4594" s="151"/>
      <c r="QOU4594" s="151"/>
      <c r="QOV4594" s="151"/>
      <c r="QOW4594" s="151"/>
      <c r="QOX4594" s="151"/>
      <c r="QOY4594" s="151"/>
      <c r="QOZ4594" s="151"/>
      <c r="QPA4594" s="151"/>
      <c r="QPB4594" s="151"/>
      <c r="QPC4594" s="151"/>
      <c r="QPD4594" s="151"/>
      <c r="QPE4594" s="151"/>
      <c r="QPF4594" s="151"/>
      <c r="QPG4594" s="151"/>
      <c r="QPH4594" s="151"/>
      <c r="QPI4594" s="151"/>
      <c r="QPJ4594" s="151"/>
      <c r="QPK4594" s="151"/>
      <c r="QPL4594" s="151"/>
      <c r="QPM4594" s="151"/>
      <c r="QPN4594" s="151"/>
      <c r="QPO4594" s="151"/>
      <c r="QPP4594" s="151"/>
      <c r="QPQ4594" s="151"/>
      <c r="QPR4594" s="151"/>
      <c r="QPS4594" s="151"/>
      <c r="QPT4594" s="151"/>
      <c r="QPU4594" s="151"/>
      <c r="QPV4594" s="151"/>
      <c r="QPW4594" s="151"/>
      <c r="QPX4594" s="151"/>
      <c r="QPY4594" s="151"/>
      <c r="QPZ4594" s="151"/>
      <c r="QQA4594" s="151"/>
      <c r="QQB4594" s="151"/>
      <c r="QQC4594" s="151"/>
      <c r="QQD4594" s="151"/>
      <c r="QQE4594" s="151"/>
      <c r="QQF4594" s="151"/>
      <c r="QQG4594" s="151"/>
      <c r="QQH4594" s="151"/>
      <c r="QQI4594" s="151"/>
      <c r="QQJ4594" s="151"/>
      <c r="QQK4594" s="151"/>
      <c r="QQL4594" s="151"/>
      <c r="QQM4594" s="151"/>
      <c r="QQN4594" s="151"/>
      <c r="QQO4594" s="151"/>
      <c r="QQP4594" s="151"/>
      <c r="QQQ4594" s="151"/>
      <c r="QQR4594" s="151"/>
      <c r="QQS4594" s="151"/>
      <c r="QQT4594" s="151"/>
      <c r="QQU4594" s="151"/>
      <c r="QQV4594" s="151"/>
      <c r="QQW4594" s="151"/>
      <c r="QQX4594" s="151"/>
      <c r="QQY4594" s="151"/>
      <c r="QQZ4594" s="151"/>
      <c r="QRA4594" s="151"/>
      <c r="QRB4594" s="151"/>
      <c r="QRC4594" s="151"/>
      <c r="QRD4594" s="151"/>
      <c r="QRE4594" s="151"/>
      <c r="QRF4594" s="151"/>
      <c r="QRG4594" s="151"/>
      <c r="QRH4594" s="151"/>
      <c r="QRI4594" s="151"/>
      <c r="QRJ4594" s="151"/>
      <c r="QRK4594" s="151"/>
      <c r="QRL4594" s="151"/>
      <c r="QRM4594" s="151"/>
      <c r="QRN4594" s="151"/>
      <c r="QRO4594" s="151"/>
      <c r="QRP4594" s="151"/>
      <c r="QRQ4594" s="151"/>
      <c r="QRR4594" s="151"/>
      <c r="QRS4594" s="151"/>
      <c r="QRT4594" s="151"/>
      <c r="QRU4594" s="151"/>
      <c r="QRV4594" s="151"/>
      <c r="QRW4594" s="151"/>
      <c r="QRX4594" s="151"/>
      <c r="QRY4594" s="151"/>
      <c r="QRZ4594" s="151"/>
      <c r="QSA4594" s="151"/>
      <c r="QSB4594" s="151"/>
      <c r="QSC4594" s="151"/>
      <c r="QSD4594" s="151"/>
      <c r="QSE4594" s="151"/>
      <c r="QSF4594" s="151"/>
      <c r="QSG4594" s="151"/>
      <c r="QSH4594" s="151"/>
      <c r="QSI4594" s="151"/>
      <c r="QSJ4594" s="151"/>
      <c r="QSK4594" s="151"/>
      <c r="QSL4594" s="151"/>
      <c r="QSM4594" s="151"/>
      <c r="QSN4594" s="151"/>
      <c r="QSO4594" s="151"/>
      <c r="QSP4594" s="151"/>
      <c r="QSQ4594" s="151"/>
      <c r="QSR4594" s="151"/>
      <c r="QSS4594" s="151"/>
      <c r="QST4594" s="151"/>
      <c r="QSU4594" s="151"/>
      <c r="QSV4594" s="151"/>
      <c r="QSW4594" s="151"/>
      <c r="QSX4594" s="151"/>
      <c r="QSY4594" s="151"/>
      <c r="QSZ4594" s="151"/>
      <c r="QTA4594" s="151"/>
      <c r="QTB4594" s="151"/>
      <c r="QTC4594" s="151"/>
      <c r="QTD4594" s="151"/>
      <c r="QTE4594" s="151"/>
      <c r="QTF4594" s="151"/>
      <c r="QTG4594" s="151"/>
      <c r="QTH4594" s="151"/>
      <c r="QTI4594" s="151"/>
      <c r="QTJ4594" s="151"/>
      <c r="QTK4594" s="151"/>
      <c r="QTL4594" s="151"/>
      <c r="QTM4594" s="151"/>
      <c r="QTN4594" s="151"/>
      <c r="QTO4594" s="151"/>
      <c r="QTP4594" s="151"/>
      <c r="QTQ4594" s="151"/>
      <c r="QTR4594" s="151"/>
      <c r="QTS4594" s="151"/>
      <c r="QTT4594" s="151"/>
      <c r="QTU4594" s="151"/>
      <c r="QTV4594" s="151"/>
      <c r="QTW4594" s="151"/>
      <c r="QTX4594" s="151"/>
      <c r="QTY4594" s="151"/>
      <c r="QTZ4594" s="151"/>
      <c r="QUA4594" s="151"/>
      <c r="QUB4594" s="151"/>
      <c r="QUC4594" s="151"/>
      <c r="QUD4594" s="151"/>
      <c r="QUE4594" s="151"/>
      <c r="QUF4594" s="151"/>
      <c r="QUG4594" s="151"/>
      <c r="QUH4594" s="151"/>
      <c r="QUI4594" s="151"/>
      <c r="QUJ4594" s="151"/>
      <c r="QUK4594" s="151"/>
      <c r="QUL4594" s="151"/>
      <c r="QUM4594" s="151"/>
      <c r="QUN4594" s="151"/>
      <c r="QUO4594" s="151"/>
      <c r="QUP4594" s="151"/>
      <c r="QUQ4594" s="151"/>
      <c r="QUR4594" s="151"/>
      <c r="QUS4594" s="151"/>
      <c r="QUT4594" s="151"/>
      <c r="QUU4594" s="151"/>
      <c r="QUV4594" s="151"/>
      <c r="QUW4594" s="151"/>
      <c r="QUX4594" s="151"/>
      <c r="QUY4594" s="151"/>
      <c r="QUZ4594" s="151"/>
      <c r="QVA4594" s="151"/>
      <c r="QVB4594" s="151"/>
      <c r="QVC4594" s="151"/>
      <c r="QVD4594" s="151"/>
      <c r="QVE4594" s="151"/>
      <c r="QVF4594" s="151"/>
      <c r="QVG4594" s="151"/>
      <c r="QVH4594" s="151"/>
      <c r="QVI4594" s="151"/>
      <c r="QVJ4594" s="151"/>
      <c r="QVK4594" s="151"/>
      <c r="QVL4594" s="151"/>
      <c r="QVM4594" s="151"/>
      <c r="QVN4594" s="151"/>
      <c r="QVO4594" s="151"/>
      <c r="QVP4594" s="151"/>
      <c r="QVQ4594" s="151"/>
      <c r="QVR4594" s="151"/>
      <c r="QVS4594" s="151"/>
      <c r="QVT4594" s="151"/>
      <c r="QVU4594" s="151"/>
      <c r="QVV4594" s="151"/>
      <c r="QVW4594" s="151"/>
      <c r="QVX4594" s="151"/>
      <c r="QVY4594" s="151"/>
      <c r="QVZ4594" s="151"/>
      <c r="QWA4594" s="151"/>
      <c r="QWB4594" s="151"/>
      <c r="QWC4594" s="151"/>
      <c r="QWD4594" s="151"/>
      <c r="QWE4594" s="151"/>
      <c r="QWF4594" s="151"/>
      <c r="QWG4594" s="151"/>
      <c r="QWH4594" s="151"/>
      <c r="QWI4594" s="151"/>
      <c r="QWJ4594" s="151"/>
      <c r="QWK4594" s="151"/>
      <c r="QWL4594" s="151"/>
      <c r="QWM4594" s="151"/>
      <c r="QWN4594" s="151"/>
      <c r="QWO4594" s="151"/>
      <c r="QWP4594" s="151"/>
      <c r="QWQ4594" s="151"/>
      <c r="QWR4594" s="151"/>
      <c r="QWS4594" s="151"/>
      <c r="QWT4594" s="151"/>
      <c r="QWU4594" s="151"/>
      <c r="QWV4594" s="151"/>
      <c r="QWW4594" s="151"/>
      <c r="QWX4594" s="151"/>
      <c r="QWY4594" s="151"/>
      <c r="QWZ4594" s="151"/>
      <c r="QXA4594" s="151"/>
      <c r="QXB4594" s="151"/>
      <c r="QXC4594" s="151"/>
      <c r="QXD4594" s="151"/>
      <c r="QXE4594" s="151"/>
      <c r="QXF4594" s="151"/>
      <c r="QXG4594" s="151"/>
      <c r="QXH4594" s="151"/>
      <c r="QXI4594" s="151"/>
      <c r="QXJ4594" s="151"/>
      <c r="QXK4594" s="151"/>
      <c r="QXL4594" s="151"/>
      <c r="QXM4594" s="151"/>
      <c r="QXN4594" s="151"/>
      <c r="QXO4594" s="151"/>
      <c r="QXP4594" s="151"/>
      <c r="QXQ4594" s="151"/>
      <c r="QXR4594" s="151"/>
      <c r="QXS4594" s="151"/>
      <c r="QXT4594" s="151"/>
      <c r="QXU4594" s="151"/>
      <c r="QXV4594" s="151"/>
      <c r="QXW4594" s="151"/>
      <c r="QXX4594" s="151"/>
      <c r="QXY4594" s="151"/>
      <c r="QXZ4594" s="151"/>
      <c r="QYA4594" s="151"/>
      <c r="QYB4594" s="151"/>
      <c r="QYC4594" s="151"/>
      <c r="QYD4594" s="151"/>
      <c r="QYE4594" s="151"/>
      <c r="QYF4594" s="151"/>
      <c r="QYG4594" s="151"/>
      <c r="QYH4594" s="151"/>
      <c r="QYI4594" s="151"/>
      <c r="QYJ4594" s="151"/>
      <c r="QYK4594" s="151"/>
      <c r="QYL4594" s="151"/>
      <c r="QYM4594" s="151"/>
      <c r="QYN4594" s="151"/>
      <c r="QYO4594" s="151"/>
      <c r="QYP4594" s="151"/>
      <c r="QYQ4594" s="151"/>
      <c r="QYR4594" s="151"/>
      <c r="QYS4594" s="151"/>
      <c r="QYT4594" s="151"/>
      <c r="QYU4594" s="151"/>
      <c r="QYV4594" s="151"/>
      <c r="QYW4594" s="151"/>
      <c r="QYX4594" s="151"/>
      <c r="QYY4594" s="151"/>
      <c r="QYZ4594" s="151"/>
      <c r="QZA4594" s="151"/>
      <c r="QZB4594" s="151"/>
      <c r="QZC4594" s="151"/>
      <c r="QZD4594" s="151"/>
      <c r="QZE4594" s="151"/>
      <c r="QZF4594" s="151"/>
      <c r="QZG4594" s="151"/>
      <c r="QZH4594" s="151"/>
      <c r="QZI4594" s="151"/>
      <c r="QZJ4594" s="151"/>
      <c r="QZK4594" s="151"/>
      <c r="QZL4594" s="151"/>
      <c r="QZM4594" s="151"/>
      <c r="QZN4594" s="151"/>
      <c r="QZO4594" s="151"/>
      <c r="QZP4594" s="151"/>
      <c r="QZQ4594" s="151"/>
      <c r="QZR4594" s="151"/>
      <c r="QZS4594" s="151"/>
      <c r="QZT4594" s="151"/>
      <c r="QZU4594" s="151"/>
      <c r="QZV4594" s="151"/>
      <c r="QZW4594" s="151"/>
      <c r="QZX4594" s="151"/>
      <c r="QZY4594" s="151"/>
      <c r="QZZ4594" s="151"/>
      <c r="RAA4594" s="151"/>
      <c r="RAB4594" s="151"/>
      <c r="RAC4594" s="151"/>
      <c r="RAD4594" s="151"/>
      <c r="RAE4594" s="151"/>
      <c r="RAF4594" s="151"/>
      <c r="RAG4594" s="151"/>
      <c r="RAH4594" s="151"/>
      <c r="RAI4594" s="151"/>
      <c r="RAJ4594" s="151"/>
      <c r="RAK4594" s="151"/>
      <c r="RAL4594" s="151"/>
      <c r="RAM4594" s="151"/>
      <c r="RAN4594" s="151"/>
      <c r="RAO4594" s="151"/>
      <c r="RAP4594" s="151"/>
      <c r="RAQ4594" s="151"/>
      <c r="RAR4594" s="151"/>
      <c r="RAS4594" s="151"/>
      <c r="RAT4594" s="151"/>
      <c r="RAU4594" s="151"/>
      <c r="RAV4594" s="151"/>
      <c r="RAW4594" s="151"/>
      <c r="RAX4594" s="151"/>
      <c r="RAY4594" s="151"/>
      <c r="RAZ4594" s="151"/>
      <c r="RBA4594" s="151"/>
      <c r="RBB4594" s="151"/>
      <c r="RBC4594" s="151"/>
      <c r="RBD4594" s="151"/>
      <c r="RBE4594" s="151"/>
      <c r="RBF4594" s="151"/>
      <c r="RBG4594" s="151"/>
      <c r="RBH4594" s="151"/>
      <c r="RBI4594" s="151"/>
      <c r="RBJ4594" s="151"/>
      <c r="RBK4594" s="151"/>
      <c r="RBL4594" s="151"/>
      <c r="RBM4594" s="151"/>
      <c r="RBN4594" s="151"/>
      <c r="RBO4594" s="151"/>
      <c r="RBP4594" s="151"/>
      <c r="RBQ4594" s="151"/>
      <c r="RBR4594" s="151"/>
      <c r="RBS4594" s="151"/>
      <c r="RBT4594" s="151"/>
      <c r="RBU4594" s="151"/>
      <c r="RBV4594" s="151"/>
      <c r="RBW4594" s="151"/>
      <c r="RBX4594" s="151"/>
      <c r="RBY4594" s="151"/>
      <c r="RBZ4594" s="151"/>
      <c r="RCA4594" s="151"/>
      <c r="RCB4594" s="151"/>
      <c r="RCC4594" s="151"/>
      <c r="RCD4594" s="151"/>
      <c r="RCE4594" s="151"/>
      <c r="RCF4594" s="151"/>
      <c r="RCG4594" s="151"/>
      <c r="RCH4594" s="151"/>
      <c r="RCI4594" s="151"/>
      <c r="RCJ4594" s="151"/>
      <c r="RCK4594" s="151"/>
      <c r="RCL4594" s="151"/>
      <c r="RCM4594" s="151"/>
      <c r="RCN4594" s="151"/>
      <c r="RCO4594" s="151"/>
      <c r="RCP4594" s="151"/>
      <c r="RCQ4594" s="151"/>
      <c r="RCR4594" s="151"/>
      <c r="RCS4594" s="151"/>
      <c r="RCT4594" s="151"/>
      <c r="RCU4594" s="151"/>
      <c r="RCV4594" s="151"/>
      <c r="RCW4594" s="151"/>
      <c r="RCX4594" s="151"/>
      <c r="RCY4594" s="151"/>
      <c r="RCZ4594" s="151"/>
      <c r="RDA4594" s="151"/>
      <c r="RDB4594" s="151"/>
      <c r="RDC4594" s="151"/>
      <c r="RDD4594" s="151"/>
      <c r="RDE4594" s="151"/>
      <c r="RDF4594" s="151"/>
      <c r="RDG4594" s="151"/>
      <c r="RDH4594" s="151"/>
      <c r="RDI4594" s="151"/>
      <c r="RDJ4594" s="151"/>
      <c r="RDK4594" s="151"/>
      <c r="RDL4594" s="151"/>
      <c r="RDM4594" s="151"/>
      <c r="RDN4594" s="151"/>
      <c r="RDO4594" s="151"/>
      <c r="RDP4594" s="151"/>
      <c r="RDQ4594" s="151"/>
      <c r="RDR4594" s="151"/>
      <c r="RDS4594" s="151"/>
      <c r="RDT4594" s="151"/>
      <c r="RDU4594" s="151"/>
      <c r="RDV4594" s="151"/>
      <c r="RDW4594" s="151"/>
      <c r="RDX4594" s="151"/>
      <c r="RDY4594" s="151"/>
      <c r="RDZ4594" s="151"/>
      <c r="REA4594" s="151"/>
      <c r="REB4594" s="151"/>
      <c r="REC4594" s="151"/>
      <c r="RED4594" s="151"/>
      <c r="REE4594" s="151"/>
      <c r="REF4594" s="151"/>
      <c r="REG4594" s="151"/>
      <c r="REH4594" s="151"/>
      <c r="REI4594" s="151"/>
      <c r="REJ4594" s="151"/>
      <c r="REK4594" s="151"/>
      <c r="REL4594" s="151"/>
      <c r="REM4594" s="151"/>
      <c r="REN4594" s="151"/>
      <c r="REO4594" s="151"/>
      <c r="REP4594" s="151"/>
      <c r="REQ4594" s="151"/>
      <c r="RER4594" s="151"/>
      <c r="RES4594" s="151"/>
      <c r="RET4594" s="151"/>
      <c r="REU4594" s="151"/>
      <c r="REV4594" s="151"/>
      <c r="REW4594" s="151"/>
      <c r="REX4594" s="151"/>
      <c r="REY4594" s="151"/>
      <c r="REZ4594" s="151"/>
      <c r="RFA4594" s="151"/>
      <c r="RFB4594" s="151"/>
      <c r="RFC4594" s="151"/>
      <c r="RFD4594" s="151"/>
      <c r="RFE4594" s="151"/>
      <c r="RFF4594" s="151"/>
      <c r="RFG4594" s="151"/>
      <c r="RFH4594" s="151"/>
      <c r="RFI4594" s="151"/>
      <c r="RFJ4594" s="151"/>
      <c r="RFK4594" s="151"/>
      <c r="RFL4594" s="151"/>
      <c r="RFM4594" s="151"/>
      <c r="RFN4594" s="151"/>
      <c r="RFO4594" s="151"/>
      <c r="RFP4594" s="151"/>
      <c r="RFQ4594" s="151"/>
      <c r="RFR4594" s="151"/>
      <c r="RFS4594" s="151"/>
      <c r="RFT4594" s="151"/>
      <c r="RFU4594" s="151"/>
      <c r="RFV4594" s="151"/>
      <c r="RFW4594" s="151"/>
      <c r="RFX4594" s="151"/>
      <c r="RFY4594" s="151"/>
      <c r="RFZ4594" s="151"/>
      <c r="RGA4594" s="151"/>
      <c r="RGB4594" s="151"/>
      <c r="RGC4594" s="151"/>
      <c r="RGD4594" s="151"/>
      <c r="RGE4594" s="151"/>
      <c r="RGF4594" s="151"/>
      <c r="RGG4594" s="151"/>
      <c r="RGH4594" s="151"/>
      <c r="RGI4594" s="151"/>
      <c r="RGJ4594" s="151"/>
      <c r="RGK4594" s="151"/>
      <c r="RGL4594" s="151"/>
      <c r="RGM4594" s="151"/>
      <c r="RGN4594" s="151"/>
      <c r="RGO4594" s="151"/>
      <c r="RGP4594" s="151"/>
      <c r="RGQ4594" s="151"/>
      <c r="RGR4594" s="151"/>
      <c r="RGS4594" s="151"/>
      <c r="RGT4594" s="151"/>
      <c r="RGU4594" s="151"/>
      <c r="RGV4594" s="151"/>
      <c r="RGW4594" s="151"/>
      <c r="RGX4594" s="151"/>
      <c r="RGY4594" s="151"/>
      <c r="RGZ4594" s="151"/>
      <c r="RHA4594" s="151"/>
      <c r="RHB4594" s="151"/>
      <c r="RHC4594" s="151"/>
      <c r="RHD4594" s="151"/>
      <c r="RHE4594" s="151"/>
      <c r="RHF4594" s="151"/>
      <c r="RHG4594" s="151"/>
      <c r="RHH4594" s="151"/>
      <c r="RHI4594" s="151"/>
      <c r="RHJ4594" s="151"/>
      <c r="RHK4594" s="151"/>
      <c r="RHL4594" s="151"/>
      <c r="RHM4594" s="151"/>
      <c r="RHN4594" s="151"/>
      <c r="RHO4594" s="151"/>
      <c r="RHP4594" s="151"/>
      <c r="RHQ4594" s="151"/>
      <c r="RHR4594" s="151"/>
      <c r="RHS4594" s="151"/>
      <c r="RHT4594" s="151"/>
      <c r="RHU4594" s="151"/>
      <c r="RHV4594" s="151"/>
      <c r="RHW4594" s="151"/>
      <c r="RHX4594" s="151"/>
      <c r="RHY4594" s="151"/>
      <c r="RHZ4594" s="151"/>
      <c r="RIA4594" s="151"/>
      <c r="RIB4594" s="151"/>
      <c r="RIC4594" s="151"/>
      <c r="RID4594" s="151"/>
      <c r="RIE4594" s="151"/>
      <c r="RIF4594" s="151"/>
      <c r="RIG4594" s="151"/>
      <c r="RIH4594" s="151"/>
      <c r="RII4594" s="151"/>
      <c r="RIJ4594" s="151"/>
      <c r="RIK4594" s="151"/>
      <c r="RIL4594" s="151"/>
      <c r="RIM4594" s="151"/>
      <c r="RIN4594" s="151"/>
      <c r="RIO4594" s="151"/>
      <c r="RIP4594" s="151"/>
      <c r="RIQ4594" s="151"/>
      <c r="RIR4594" s="151"/>
      <c r="RIS4594" s="151"/>
      <c r="RIT4594" s="151"/>
      <c r="RIU4594" s="151"/>
      <c r="RIV4594" s="151"/>
      <c r="RIW4594" s="151"/>
      <c r="RIX4594" s="151"/>
      <c r="RIY4594" s="151"/>
      <c r="RIZ4594" s="151"/>
      <c r="RJA4594" s="151"/>
      <c r="RJB4594" s="151"/>
      <c r="RJC4594" s="151"/>
      <c r="RJD4594" s="151"/>
      <c r="RJE4594" s="151"/>
      <c r="RJF4594" s="151"/>
      <c r="RJG4594" s="151"/>
      <c r="RJH4594" s="151"/>
      <c r="RJI4594" s="151"/>
      <c r="RJJ4594" s="151"/>
      <c r="RJK4594" s="151"/>
      <c r="RJL4594" s="151"/>
      <c r="RJM4594" s="151"/>
      <c r="RJN4594" s="151"/>
      <c r="RJO4594" s="151"/>
      <c r="RJP4594" s="151"/>
      <c r="RJQ4594" s="151"/>
      <c r="RJR4594" s="151"/>
      <c r="RJS4594" s="151"/>
      <c r="RJT4594" s="151"/>
      <c r="RJU4594" s="151"/>
      <c r="RJV4594" s="151"/>
      <c r="RJW4594" s="151"/>
      <c r="RJX4594" s="151"/>
      <c r="RJY4594" s="151"/>
      <c r="RJZ4594" s="151"/>
      <c r="RKA4594" s="151"/>
      <c r="RKB4594" s="151"/>
      <c r="RKC4594" s="151"/>
      <c r="RKD4594" s="151"/>
      <c r="RKE4594" s="151"/>
      <c r="RKF4594" s="151"/>
      <c r="RKG4594" s="151"/>
      <c r="RKH4594" s="151"/>
      <c r="RKI4594" s="151"/>
      <c r="RKJ4594" s="151"/>
      <c r="RKK4594" s="151"/>
      <c r="RKL4594" s="151"/>
      <c r="RKM4594" s="151"/>
      <c r="RKN4594" s="151"/>
      <c r="RKO4594" s="151"/>
      <c r="RKP4594" s="151"/>
      <c r="RKQ4594" s="151"/>
      <c r="RKR4594" s="151"/>
      <c r="RKS4594" s="151"/>
      <c r="RKT4594" s="151"/>
      <c r="RKU4594" s="151"/>
      <c r="RKV4594" s="151"/>
      <c r="RKW4594" s="151"/>
      <c r="RKX4594" s="151"/>
      <c r="RKY4594" s="151"/>
      <c r="RKZ4594" s="151"/>
      <c r="RLA4594" s="151"/>
      <c r="RLB4594" s="151"/>
      <c r="RLC4594" s="151"/>
      <c r="RLD4594" s="151"/>
      <c r="RLE4594" s="151"/>
      <c r="RLF4594" s="151"/>
      <c r="RLG4594" s="151"/>
      <c r="RLH4594" s="151"/>
      <c r="RLI4594" s="151"/>
      <c r="RLJ4594" s="151"/>
      <c r="RLK4594" s="151"/>
      <c r="RLL4594" s="151"/>
      <c r="RLM4594" s="151"/>
      <c r="RLN4594" s="151"/>
      <c r="RLO4594" s="151"/>
      <c r="RLP4594" s="151"/>
      <c r="RLQ4594" s="151"/>
      <c r="RLR4594" s="151"/>
      <c r="RLS4594" s="151"/>
      <c r="RLT4594" s="151"/>
      <c r="RLU4594" s="151"/>
      <c r="RLV4594" s="151"/>
      <c r="RLW4594" s="151"/>
      <c r="RLX4594" s="151"/>
      <c r="RLY4594" s="151"/>
      <c r="RLZ4594" s="151"/>
      <c r="RMA4594" s="151"/>
      <c r="RMB4594" s="151"/>
      <c r="RMC4594" s="151"/>
      <c r="RMD4594" s="151"/>
      <c r="RME4594" s="151"/>
      <c r="RMF4594" s="151"/>
      <c r="RMG4594" s="151"/>
      <c r="RMH4594" s="151"/>
      <c r="RMI4594" s="151"/>
      <c r="RMJ4594" s="151"/>
      <c r="RMK4594" s="151"/>
      <c r="RML4594" s="151"/>
      <c r="RMM4594" s="151"/>
      <c r="RMN4594" s="151"/>
      <c r="RMO4594" s="151"/>
      <c r="RMP4594" s="151"/>
      <c r="RMQ4594" s="151"/>
      <c r="RMR4594" s="151"/>
      <c r="RMS4594" s="151"/>
      <c r="RMT4594" s="151"/>
      <c r="RMU4594" s="151"/>
      <c r="RMV4594" s="151"/>
      <c r="RMW4594" s="151"/>
      <c r="RMX4594" s="151"/>
      <c r="RMY4594" s="151"/>
      <c r="RMZ4594" s="151"/>
      <c r="RNA4594" s="151"/>
      <c r="RNB4594" s="151"/>
      <c r="RNC4594" s="151"/>
      <c r="RND4594" s="151"/>
      <c r="RNE4594" s="151"/>
      <c r="RNF4594" s="151"/>
      <c r="RNG4594" s="151"/>
      <c r="RNH4594" s="151"/>
      <c r="RNI4594" s="151"/>
      <c r="RNJ4594" s="151"/>
      <c r="RNK4594" s="151"/>
      <c r="RNL4594" s="151"/>
      <c r="RNM4594" s="151"/>
      <c r="RNN4594" s="151"/>
      <c r="RNO4594" s="151"/>
      <c r="RNP4594" s="151"/>
      <c r="RNQ4594" s="151"/>
      <c r="RNR4594" s="151"/>
      <c r="RNS4594" s="151"/>
      <c r="RNT4594" s="151"/>
      <c r="RNU4594" s="151"/>
      <c r="RNV4594" s="151"/>
      <c r="RNW4594" s="151"/>
      <c r="RNX4594" s="151"/>
      <c r="RNY4594" s="151"/>
      <c r="RNZ4594" s="151"/>
      <c r="ROA4594" s="151"/>
      <c r="ROB4594" s="151"/>
      <c r="ROC4594" s="151"/>
      <c r="ROD4594" s="151"/>
      <c r="ROE4594" s="151"/>
      <c r="ROF4594" s="151"/>
      <c r="ROG4594" s="151"/>
      <c r="ROH4594" s="151"/>
      <c r="ROI4594" s="151"/>
      <c r="ROJ4594" s="151"/>
      <c r="ROK4594" s="151"/>
      <c r="ROL4594" s="151"/>
      <c r="ROM4594" s="151"/>
      <c r="RON4594" s="151"/>
      <c r="ROO4594" s="151"/>
      <c r="ROP4594" s="151"/>
      <c r="ROQ4594" s="151"/>
      <c r="ROR4594" s="151"/>
      <c r="ROS4594" s="151"/>
      <c r="ROT4594" s="151"/>
      <c r="ROU4594" s="151"/>
      <c r="ROV4594" s="151"/>
      <c r="ROW4594" s="151"/>
      <c r="ROX4594" s="151"/>
      <c r="ROY4594" s="151"/>
      <c r="ROZ4594" s="151"/>
      <c r="RPA4594" s="151"/>
      <c r="RPB4594" s="151"/>
      <c r="RPC4594" s="151"/>
      <c r="RPD4594" s="151"/>
      <c r="RPE4594" s="151"/>
      <c r="RPF4594" s="151"/>
      <c r="RPG4594" s="151"/>
      <c r="RPH4594" s="151"/>
      <c r="RPI4594" s="151"/>
      <c r="RPJ4594" s="151"/>
      <c r="RPK4594" s="151"/>
      <c r="RPL4594" s="151"/>
      <c r="RPM4594" s="151"/>
      <c r="RPN4594" s="151"/>
      <c r="RPO4594" s="151"/>
      <c r="RPP4594" s="151"/>
      <c r="RPQ4594" s="151"/>
      <c r="RPR4594" s="151"/>
      <c r="RPS4594" s="151"/>
      <c r="RPT4594" s="151"/>
      <c r="RPU4594" s="151"/>
      <c r="RPV4594" s="151"/>
      <c r="RPW4594" s="151"/>
      <c r="RPX4594" s="151"/>
      <c r="RPY4594" s="151"/>
      <c r="RPZ4594" s="151"/>
      <c r="RQA4594" s="151"/>
      <c r="RQB4594" s="151"/>
      <c r="RQC4594" s="151"/>
      <c r="RQD4594" s="151"/>
      <c r="RQE4594" s="151"/>
      <c r="RQF4594" s="151"/>
      <c r="RQG4594" s="151"/>
      <c r="RQH4594" s="151"/>
      <c r="RQI4594" s="151"/>
      <c r="RQJ4594" s="151"/>
      <c r="RQK4594" s="151"/>
      <c r="RQL4594" s="151"/>
      <c r="RQM4594" s="151"/>
      <c r="RQN4594" s="151"/>
      <c r="RQO4594" s="151"/>
      <c r="RQP4594" s="151"/>
      <c r="RQQ4594" s="151"/>
      <c r="RQR4594" s="151"/>
      <c r="RQS4594" s="151"/>
      <c r="RQT4594" s="151"/>
      <c r="RQU4594" s="151"/>
      <c r="RQV4594" s="151"/>
      <c r="RQW4594" s="151"/>
      <c r="RQX4594" s="151"/>
      <c r="RQY4594" s="151"/>
      <c r="RQZ4594" s="151"/>
      <c r="RRA4594" s="151"/>
      <c r="RRB4594" s="151"/>
      <c r="RRC4594" s="151"/>
      <c r="RRD4594" s="151"/>
      <c r="RRE4594" s="151"/>
      <c r="RRF4594" s="151"/>
      <c r="RRG4594" s="151"/>
      <c r="RRH4594" s="151"/>
      <c r="RRI4594" s="151"/>
      <c r="RRJ4594" s="151"/>
      <c r="RRK4594" s="151"/>
      <c r="RRL4594" s="151"/>
      <c r="RRM4594" s="151"/>
      <c r="RRN4594" s="151"/>
      <c r="RRO4594" s="151"/>
      <c r="RRP4594" s="151"/>
      <c r="RRQ4594" s="151"/>
      <c r="RRR4594" s="151"/>
      <c r="RRS4594" s="151"/>
      <c r="RRT4594" s="151"/>
      <c r="RRU4594" s="151"/>
      <c r="RRV4594" s="151"/>
      <c r="RRW4594" s="151"/>
      <c r="RRX4594" s="151"/>
      <c r="RRY4594" s="151"/>
      <c r="RRZ4594" s="151"/>
      <c r="RSA4594" s="151"/>
      <c r="RSB4594" s="151"/>
      <c r="RSC4594" s="151"/>
      <c r="RSD4594" s="151"/>
      <c r="RSE4594" s="151"/>
      <c r="RSF4594" s="151"/>
      <c r="RSG4594" s="151"/>
      <c r="RSH4594" s="151"/>
      <c r="RSI4594" s="151"/>
      <c r="RSJ4594" s="151"/>
      <c r="RSK4594" s="151"/>
      <c r="RSL4594" s="151"/>
      <c r="RSM4594" s="151"/>
      <c r="RSN4594" s="151"/>
      <c r="RSO4594" s="151"/>
      <c r="RSP4594" s="151"/>
      <c r="RSQ4594" s="151"/>
      <c r="RSR4594" s="151"/>
      <c r="RSS4594" s="151"/>
      <c r="RST4594" s="151"/>
      <c r="RSU4594" s="151"/>
      <c r="RSV4594" s="151"/>
      <c r="RSW4594" s="151"/>
      <c r="RSX4594" s="151"/>
      <c r="RSY4594" s="151"/>
      <c r="RSZ4594" s="151"/>
      <c r="RTA4594" s="151"/>
      <c r="RTB4594" s="151"/>
      <c r="RTC4594" s="151"/>
      <c r="RTD4594" s="151"/>
      <c r="RTE4594" s="151"/>
      <c r="RTF4594" s="151"/>
      <c r="RTG4594" s="151"/>
      <c r="RTH4594" s="151"/>
      <c r="RTI4594" s="151"/>
      <c r="RTJ4594" s="151"/>
      <c r="RTK4594" s="151"/>
      <c r="RTL4594" s="151"/>
      <c r="RTM4594" s="151"/>
      <c r="RTN4594" s="151"/>
      <c r="RTO4594" s="151"/>
      <c r="RTP4594" s="151"/>
      <c r="RTQ4594" s="151"/>
      <c r="RTR4594" s="151"/>
      <c r="RTS4594" s="151"/>
      <c r="RTT4594" s="151"/>
      <c r="RTU4594" s="151"/>
      <c r="RTV4594" s="151"/>
      <c r="RTW4594" s="151"/>
      <c r="RTX4594" s="151"/>
      <c r="RTY4594" s="151"/>
      <c r="RTZ4594" s="151"/>
      <c r="RUA4594" s="151"/>
      <c r="RUB4594" s="151"/>
      <c r="RUC4594" s="151"/>
      <c r="RUD4594" s="151"/>
      <c r="RUE4594" s="151"/>
      <c r="RUF4594" s="151"/>
      <c r="RUG4594" s="151"/>
      <c r="RUH4594" s="151"/>
      <c r="RUI4594" s="151"/>
      <c r="RUJ4594" s="151"/>
      <c r="RUK4594" s="151"/>
      <c r="RUL4594" s="151"/>
      <c r="RUM4594" s="151"/>
      <c r="RUN4594" s="151"/>
      <c r="RUO4594" s="151"/>
      <c r="RUP4594" s="151"/>
      <c r="RUQ4594" s="151"/>
      <c r="RUR4594" s="151"/>
      <c r="RUS4594" s="151"/>
      <c r="RUT4594" s="151"/>
      <c r="RUU4594" s="151"/>
      <c r="RUV4594" s="151"/>
      <c r="RUW4594" s="151"/>
      <c r="RUX4594" s="151"/>
      <c r="RUY4594" s="151"/>
      <c r="RUZ4594" s="151"/>
      <c r="RVA4594" s="151"/>
      <c r="RVB4594" s="151"/>
      <c r="RVC4594" s="151"/>
      <c r="RVD4594" s="151"/>
      <c r="RVE4594" s="151"/>
      <c r="RVF4594" s="151"/>
      <c r="RVG4594" s="151"/>
      <c r="RVH4594" s="151"/>
      <c r="RVI4594" s="151"/>
      <c r="RVJ4594" s="151"/>
      <c r="RVK4594" s="151"/>
      <c r="RVL4594" s="151"/>
      <c r="RVM4594" s="151"/>
      <c r="RVN4594" s="151"/>
      <c r="RVO4594" s="151"/>
      <c r="RVP4594" s="151"/>
      <c r="RVQ4594" s="151"/>
      <c r="RVR4594" s="151"/>
      <c r="RVS4594" s="151"/>
      <c r="RVT4594" s="151"/>
      <c r="RVU4594" s="151"/>
      <c r="RVV4594" s="151"/>
      <c r="RVW4594" s="151"/>
      <c r="RVX4594" s="151"/>
      <c r="RVY4594" s="151"/>
      <c r="RVZ4594" s="151"/>
      <c r="RWA4594" s="151"/>
      <c r="RWB4594" s="151"/>
      <c r="RWC4594" s="151"/>
      <c r="RWD4594" s="151"/>
      <c r="RWE4594" s="151"/>
      <c r="RWF4594" s="151"/>
      <c r="RWG4594" s="151"/>
      <c r="RWH4594" s="151"/>
      <c r="RWI4594" s="151"/>
      <c r="RWJ4594" s="151"/>
      <c r="RWK4594" s="151"/>
      <c r="RWL4594" s="151"/>
      <c r="RWM4594" s="151"/>
      <c r="RWN4594" s="151"/>
      <c r="RWO4594" s="151"/>
      <c r="RWP4594" s="151"/>
      <c r="RWQ4594" s="151"/>
      <c r="RWR4594" s="151"/>
      <c r="RWS4594" s="151"/>
      <c r="RWT4594" s="151"/>
      <c r="RWU4594" s="151"/>
      <c r="RWV4594" s="151"/>
      <c r="RWW4594" s="151"/>
      <c r="RWX4594" s="151"/>
      <c r="RWY4594" s="151"/>
      <c r="RWZ4594" s="151"/>
      <c r="RXA4594" s="151"/>
      <c r="RXB4594" s="151"/>
      <c r="RXC4594" s="151"/>
      <c r="RXD4594" s="151"/>
      <c r="RXE4594" s="151"/>
      <c r="RXF4594" s="151"/>
      <c r="RXG4594" s="151"/>
      <c r="RXH4594" s="151"/>
      <c r="RXI4594" s="151"/>
      <c r="RXJ4594" s="151"/>
      <c r="RXK4594" s="151"/>
      <c r="RXL4594" s="151"/>
      <c r="RXM4594" s="151"/>
      <c r="RXN4594" s="151"/>
      <c r="RXO4594" s="151"/>
      <c r="RXP4594" s="151"/>
      <c r="RXQ4594" s="151"/>
      <c r="RXR4594" s="151"/>
      <c r="RXS4594" s="151"/>
      <c r="RXT4594" s="151"/>
      <c r="RXU4594" s="151"/>
      <c r="RXV4594" s="151"/>
      <c r="RXW4594" s="151"/>
      <c r="RXX4594" s="151"/>
      <c r="RXY4594" s="151"/>
      <c r="RXZ4594" s="151"/>
      <c r="RYA4594" s="151"/>
      <c r="RYB4594" s="151"/>
      <c r="RYC4594" s="151"/>
      <c r="RYD4594" s="151"/>
      <c r="RYE4594" s="151"/>
      <c r="RYF4594" s="151"/>
      <c r="RYG4594" s="151"/>
      <c r="RYH4594" s="151"/>
      <c r="RYI4594" s="151"/>
      <c r="RYJ4594" s="151"/>
      <c r="RYK4594" s="151"/>
      <c r="RYL4594" s="151"/>
      <c r="RYM4594" s="151"/>
      <c r="RYN4594" s="151"/>
      <c r="RYO4594" s="151"/>
      <c r="RYP4594" s="151"/>
      <c r="RYQ4594" s="151"/>
      <c r="RYR4594" s="151"/>
      <c r="RYS4594" s="151"/>
      <c r="RYT4594" s="151"/>
      <c r="RYU4594" s="151"/>
      <c r="RYV4594" s="151"/>
      <c r="RYW4594" s="151"/>
      <c r="RYX4594" s="151"/>
      <c r="RYY4594" s="151"/>
      <c r="RYZ4594" s="151"/>
      <c r="RZA4594" s="151"/>
      <c r="RZB4594" s="151"/>
      <c r="RZC4594" s="151"/>
      <c r="RZD4594" s="151"/>
      <c r="RZE4594" s="151"/>
      <c r="RZF4594" s="151"/>
      <c r="RZG4594" s="151"/>
      <c r="RZH4594" s="151"/>
      <c r="RZI4594" s="151"/>
      <c r="RZJ4594" s="151"/>
      <c r="RZK4594" s="151"/>
      <c r="RZL4594" s="151"/>
      <c r="RZM4594" s="151"/>
      <c r="RZN4594" s="151"/>
      <c r="RZO4594" s="151"/>
      <c r="RZP4594" s="151"/>
      <c r="RZQ4594" s="151"/>
      <c r="RZR4594" s="151"/>
      <c r="RZS4594" s="151"/>
      <c r="RZT4594" s="151"/>
      <c r="RZU4594" s="151"/>
      <c r="RZV4594" s="151"/>
      <c r="RZW4594" s="151"/>
      <c r="RZX4594" s="151"/>
      <c r="RZY4594" s="151"/>
      <c r="RZZ4594" s="151"/>
      <c r="SAA4594" s="151"/>
      <c r="SAB4594" s="151"/>
      <c r="SAC4594" s="151"/>
      <c r="SAD4594" s="151"/>
      <c r="SAE4594" s="151"/>
      <c r="SAF4594" s="151"/>
      <c r="SAG4594" s="151"/>
      <c r="SAH4594" s="151"/>
      <c r="SAI4594" s="151"/>
      <c r="SAJ4594" s="151"/>
      <c r="SAK4594" s="151"/>
      <c r="SAL4594" s="151"/>
      <c r="SAM4594" s="151"/>
      <c r="SAN4594" s="151"/>
      <c r="SAO4594" s="151"/>
      <c r="SAP4594" s="151"/>
      <c r="SAQ4594" s="151"/>
      <c r="SAR4594" s="151"/>
      <c r="SAS4594" s="151"/>
      <c r="SAT4594" s="151"/>
      <c r="SAU4594" s="151"/>
      <c r="SAV4594" s="151"/>
      <c r="SAW4594" s="151"/>
      <c r="SAX4594" s="151"/>
      <c r="SAY4594" s="151"/>
      <c r="SAZ4594" s="151"/>
      <c r="SBA4594" s="151"/>
      <c r="SBB4594" s="151"/>
      <c r="SBC4594" s="151"/>
      <c r="SBD4594" s="151"/>
      <c r="SBE4594" s="151"/>
      <c r="SBF4594" s="151"/>
      <c r="SBG4594" s="151"/>
      <c r="SBH4594" s="151"/>
      <c r="SBI4594" s="151"/>
      <c r="SBJ4594" s="151"/>
      <c r="SBK4594" s="151"/>
      <c r="SBL4594" s="151"/>
      <c r="SBM4594" s="151"/>
      <c r="SBN4594" s="151"/>
      <c r="SBO4594" s="151"/>
      <c r="SBP4594" s="151"/>
      <c r="SBQ4594" s="151"/>
      <c r="SBR4594" s="151"/>
      <c r="SBS4594" s="151"/>
      <c r="SBT4594" s="151"/>
      <c r="SBU4594" s="151"/>
      <c r="SBV4594" s="151"/>
      <c r="SBW4594" s="151"/>
      <c r="SBX4594" s="151"/>
      <c r="SBY4594" s="151"/>
      <c r="SBZ4594" s="151"/>
      <c r="SCA4594" s="151"/>
      <c r="SCB4594" s="151"/>
      <c r="SCC4594" s="151"/>
      <c r="SCD4594" s="151"/>
      <c r="SCE4594" s="151"/>
      <c r="SCF4594" s="151"/>
      <c r="SCG4594" s="151"/>
      <c r="SCH4594" s="151"/>
      <c r="SCI4594" s="151"/>
      <c r="SCJ4594" s="151"/>
      <c r="SCK4594" s="151"/>
      <c r="SCL4594" s="151"/>
      <c r="SCM4594" s="151"/>
      <c r="SCN4594" s="151"/>
      <c r="SCO4594" s="151"/>
      <c r="SCP4594" s="151"/>
      <c r="SCQ4594" s="151"/>
      <c r="SCR4594" s="151"/>
      <c r="SCS4594" s="151"/>
      <c r="SCT4594" s="151"/>
      <c r="SCU4594" s="151"/>
      <c r="SCV4594" s="151"/>
      <c r="SCW4594" s="151"/>
      <c r="SCX4594" s="151"/>
      <c r="SCY4594" s="151"/>
      <c r="SCZ4594" s="151"/>
      <c r="SDA4594" s="151"/>
      <c r="SDB4594" s="151"/>
      <c r="SDC4594" s="151"/>
      <c r="SDD4594" s="151"/>
      <c r="SDE4594" s="151"/>
      <c r="SDF4594" s="151"/>
      <c r="SDG4594" s="151"/>
      <c r="SDH4594" s="151"/>
      <c r="SDI4594" s="151"/>
      <c r="SDJ4594" s="151"/>
      <c r="SDK4594" s="151"/>
      <c r="SDL4594" s="151"/>
      <c r="SDM4594" s="151"/>
      <c r="SDN4594" s="151"/>
      <c r="SDO4594" s="151"/>
      <c r="SDP4594" s="151"/>
      <c r="SDQ4594" s="151"/>
      <c r="SDR4594" s="151"/>
      <c r="SDS4594" s="151"/>
      <c r="SDT4594" s="151"/>
      <c r="SDU4594" s="151"/>
      <c r="SDV4594" s="151"/>
      <c r="SDW4594" s="151"/>
      <c r="SDX4594" s="151"/>
      <c r="SDY4594" s="151"/>
      <c r="SDZ4594" s="151"/>
      <c r="SEA4594" s="151"/>
      <c r="SEB4594" s="151"/>
      <c r="SEC4594" s="151"/>
      <c r="SED4594" s="151"/>
      <c r="SEE4594" s="151"/>
      <c r="SEF4594" s="151"/>
      <c r="SEG4594" s="151"/>
      <c r="SEH4594" s="151"/>
      <c r="SEI4594" s="151"/>
      <c r="SEJ4594" s="151"/>
      <c r="SEK4594" s="151"/>
      <c r="SEL4594" s="151"/>
      <c r="SEM4594" s="151"/>
      <c r="SEN4594" s="151"/>
      <c r="SEO4594" s="151"/>
      <c r="SEP4594" s="151"/>
      <c r="SEQ4594" s="151"/>
      <c r="SER4594" s="151"/>
      <c r="SES4594" s="151"/>
      <c r="SET4594" s="151"/>
      <c r="SEU4594" s="151"/>
      <c r="SEV4594" s="151"/>
      <c r="SEW4594" s="151"/>
      <c r="SEX4594" s="151"/>
      <c r="SEY4594" s="151"/>
      <c r="SEZ4594" s="151"/>
      <c r="SFA4594" s="151"/>
      <c r="SFB4594" s="151"/>
      <c r="SFC4594" s="151"/>
      <c r="SFD4594" s="151"/>
      <c r="SFE4594" s="151"/>
      <c r="SFF4594" s="151"/>
      <c r="SFG4594" s="151"/>
      <c r="SFH4594" s="151"/>
      <c r="SFI4594" s="151"/>
      <c r="SFJ4594" s="151"/>
      <c r="SFK4594" s="151"/>
      <c r="SFL4594" s="151"/>
      <c r="SFM4594" s="151"/>
      <c r="SFN4594" s="151"/>
      <c r="SFO4594" s="151"/>
      <c r="SFP4594" s="151"/>
      <c r="SFQ4594" s="151"/>
      <c r="SFR4594" s="151"/>
      <c r="SFS4594" s="151"/>
      <c r="SFT4594" s="151"/>
      <c r="SFU4594" s="151"/>
      <c r="SFV4594" s="151"/>
      <c r="SFW4594" s="151"/>
      <c r="SFX4594" s="151"/>
      <c r="SFY4594" s="151"/>
      <c r="SFZ4594" s="151"/>
      <c r="SGA4594" s="151"/>
      <c r="SGB4594" s="151"/>
      <c r="SGC4594" s="151"/>
      <c r="SGD4594" s="151"/>
      <c r="SGE4594" s="151"/>
      <c r="SGF4594" s="151"/>
      <c r="SGG4594" s="151"/>
      <c r="SGH4594" s="151"/>
      <c r="SGI4594" s="151"/>
      <c r="SGJ4594" s="151"/>
      <c r="SGK4594" s="151"/>
      <c r="SGL4594" s="151"/>
      <c r="SGM4594" s="151"/>
      <c r="SGN4594" s="151"/>
      <c r="SGO4594" s="151"/>
      <c r="SGP4594" s="151"/>
      <c r="SGQ4594" s="151"/>
      <c r="SGR4594" s="151"/>
      <c r="SGS4594" s="151"/>
      <c r="SGT4594" s="151"/>
      <c r="SGU4594" s="151"/>
      <c r="SGV4594" s="151"/>
      <c r="SGW4594" s="151"/>
      <c r="SGX4594" s="151"/>
      <c r="SGY4594" s="151"/>
      <c r="SGZ4594" s="151"/>
      <c r="SHA4594" s="151"/>
      <c r="SHB4594" s="151"/>
      <c r="SHC4594" s="151"/>
      <c r="SHD4594" s="151"/>
      <c r="SHE4594" s="151"/>
      <c r="SHF4594" s="151"/>
      <c r="SHG4594" s="151"/>
      <c r="SHH4594" s="151"/>
      <c r="SHI4594" s="151"/>
      <c r="SHJ4594" s="151"/>
      <c r="SHK4594" s="151"/>
      <c r="SHL4594" s="151"/>
      <c r="SHM4594" s="151"/>
      <c r="SHN4594" s="151"/>
      <c r="SHO4594" s="151"/>
      <c r="SHP4594" s="151"/>
      <c r="SHQ4594" s="151"/>
      <c r="SHR4594" s="151"/>
      <c r="SHS4594" s="151"/>
      <c r="SHT4594" s="151"/>
      <c r="SHU4594" s="151"/>
      <c r="SHV4594" s="151"/>
      <c r="SHW4594" s="151"/>
      <c r="SHX4594" s="151"/>
      <c r="SHY4594" s="151"/>
      <c r="SHZ4594" s="151"/>
      <c r="SIA4594" s="151"/>
      <c r="SIB4594" s="151"/>
      <c r="SIC4594" s="151"/>
      <c r="SID4594" s="151"/>
      <c r="SIE4594" s="151"/>
      <c r="SIF4594" s="151"/>
      <c r="SIG4594" s="151"/>
      <c r="SIH4594" s="151"/>
      <c r="SII4594" s="151"/>
      <c r="SIJ4594" s="151"/>
      <c r="SIK4594" s="151"/>
      <c r="SIL4594" s="151"/>
      <c r="SIM4594" s="151"/>
      <c r="SIN4594" s="151"/>
      <c r="SIO4594" s="151"/>
      <c r="SIP4594" s="151"/>
      <c r="SIQ4594" s="151"/>
      <c r="SIR4594" s="151"/>
      <c r="SIS4594" s="151"/>
      <c r="SIT4594" s="151"/>
      <c r="SIU4594" s="151"/>
      <c r="SIV4594" s="151"/>
      <c r="SIW4594" s="151"/>
      <c r="SIX4594" s="151"/>
      <c r="SIY4594" s="151"/>
      <c r="SIZ4594" s="151"/>
      <c r="SJA4594" s="151"/>
      <c r="SJB4594" s="151"/>
      <c r="SJC4594" s="151"/>
      <c r="SJD4594" s="151"/>
      <c r="SJE4594" s="151"/>
      <c r="SJF4594" s="151"/>
      <c r="SJG4594" s="151"/>
      <c r="SJH4594" s="151"/>
      <c r="SJI4594" s="151"/>
      <c r="SJJ4594" s="151"/>
      <c r="SJK4594" s="151"/>
      <c r="SJL4594" s="151"/>
      <c r="SJM4594" s="151"/>
      <c r="SJN4594" s="151"/>
      <c r="SJO4594" s="151"/>
      <c r="SJP4594" s="151"/>
      <c r="SJQ4594" s="151"/>
      <c r="SJR4594" s="151"/>
      <c r="SJS4594" s="151"/>
      <c r="SJT4594" s="151"/>
      <c r="SJU4594" s="151"/>
      <c r="SJV4594" s="151"/>
      <c r="SJW4594" s="151"/>
      <c r="SJX4594" s="151"/>
      <c r="SJY4594" s="151"/>
      <c r="SJZ4594" s="151"/>
      <c r="SKA4594" s="151"/>
      <c r="SKB4594" s="151"/>
      <c r="SKC4594" s="151"/>
      <c r="SKD4594" s="151"/>
      <c r="SKE4594" s="151"/>
      <c r="SKF4594" s="151"/>
      <c r="SKG4594" s="151"/>
      <c r="SKH4594" s="151"/>
      <c r="SKI4594" s="151"/>
      <c r="SKJ4594" s="151"/>
      <c r="SKK4594" s="151"/>
      <c r="SKL4594" s="151"/>
      <c r="SKM4594" s="151"/>
      <c r="SKN4594" s="151"/>
      <c r="SKO4594" s="151"/>
      <c r="SKP4594" s="151"/>
      <c r="SKQ4594" s="151"/>
      <c r="SKR4594" s="151"/>
      <c r="SKS4594" s="151"/>
      <c r="SKT4594" s="151"/>
      <c r="SKU4594" s="151"/>
      <c r="SKV4594" s="151"/>
      <c r="SKW4594" s="151"/>
      <c r="SKX4594" s="151"/>
      <c r="SKY4594" s="151"/>
      <c r="SKZ4594" s="151"/>
      <c r="SLA4594" s="151"/>
      <c r="SLB4594" s="151"/>
      <c r="SLC4594" s="151"/>
      <c r="SLD4594" s="151"/>
      <c r="SLE4594" s="151"/>
      <c r="SLF4594" s="151"/>
      <c r="SLG4594" s="151"/>
      <c r="SLH4594" s="151"/>
      <c r="SLI4594" s="151"/>
      <c r="SLJ4594" s="151"/>
      <c r="SLK4594" s="151"/>
      <c r="SLL4594" s="151"/>
      <c r="SLM4594" s="151"/>
      <c r="SLN4594" s="151"/>
      <c r="SLO4594" s="151"/>
      <c r="SLP4594" s="151"/>
      <c r="SLQ4594" s="151"/>
      <c r="SLR4594" s="151"/>
      <c r="SLS4594" s="151"/>
      <c r="SLT4594" s="151"/>
      <c r="SLU4594" s="151"/>
      <c r="SLV4594" s="151"/>
      <c r="SLW4594" s="151"/>
      <c r="SLX4594" s="151"/>
      <c r="SLY4594" s="151"/>
      <c r="SLZ4594" s="151"/>
      <c r="SMA4594" s="151"/>
      <c r="SMB4594" s="151"/>
      <c r="SMC4594" s="151"/>
      <c r="SMD4594" s="151"/>
      <c r="SME4594" s="151"/>
      <c r="SMF4594" s="151"/>
      <c r="SMG4594" s="151"/>
      <c r="SMH4594" s="151"/>
      <c r="SMI4594" s="151"/>
      <c r="SMJ4594" s="151"/>
      <c r="SMK4594" s="151"/>
      <c r="SML4594" s="151"/>
      <c r="SMM4594" s="151"/>
      <c r="SMN4594" s="151"/>
      <c r="SMO4594" s="151"/>
      <c r="SMP4594" s="151"/>
      <c r="SMQ4594" s="151"/>
      <c r="SMR4594" s="151"/>
      <c r="SMS4594" s="151"/>
      <c r="SMT4594" s="151"/>
      <c r="SMU4594" s="151"/>
      <c r="SMV4594" s="151"/>
      <c r="SMW4594" s="151"/>
      <c r="SMX4594" s="151"/>
      <c r="SMY4594" s="151"/>
      <c r="SMZ4594" s="151"/>
      <c r="SNA4594" s="151"/>
      <c r="SNB4594" s="151"/>
      <c r="SNC4594" s="151"/>
      <c r="SND4594" s="151"/>
      <c r="SNE4594" s="151"/>
      <c r="SNF4594" s="151"/>
      <c r="SNG4594" s="151"/>
      <c r="SNH4594" s="151"/>
      <c r="SNI4594" s="151"/>
      <c r="SNJ4594" s="151"/>
      <c r="SNK4594" s="151"/>
      <c r="SNL4594" s="151"/>
      <c r="SNM4594" s="151"/>
      <c r="SNN4594" s="151"/>
      <c r="SNO4594" s="151"/>
      <c r="SNP4594" s="151"/>
      <c r="SNQ4594" s="151"/>
      <c r="SNR4594" s="151"/>
      <c r="SNS4594" s="151"/>
      <c r="SNT4594" s="151"/>
      <c r="SNU4594" s="151"/>
      <c r="SNV4594" s="151"/>
      <c r="SNW4594" s="151"/>
      <c r="SNX4594" s="151"/>
      <c r="SNY4594" s="151"/>
      <c r="SNZ4594" s="151"/>
      <c r="SOA4594" s="151"/>
      <c r="SOB4594" s="151"/>
      <c r="SOC4594" s="151"/>
      <c r="SOD4594" s="151"/>
      <c r="SOE4594" s="151"/>
      <c r="SOF4594" s="151"/>
      <c r="SOG4594" s="151"/>
      <c r="SOH4594" s="151"/>
      <c r="SOI4594" s="151"/>
      <c r="SOJ4594" s="151"/>
      <c r="SOK4594" s="151"/>
      <c r="SOL4594" s="151"/>
      <c r="SOM4594" s="151"/>
      <c r="SON4594" s="151"/>
      <c r="SOO4594" s="151"/>
      <c r="SOP4594" s="151"/>
      <c r="SOQ4594" s="151"/>
      <c r="SOR4594" s="151"/>
      <c r="SOS4594" s="151"/>
      <c r="SOT4594" s="151"/>
      <c r="SOU4594" s="151"/>
      <c r="SOV4594" s="151"/>
      <c r="SOW4594" s="151"/>
      <c r="SOX4594" s="151"/>
      <c r="SOY4594" s="151"/>
      <c r="SOZ4594" s="151"/>
      <c r="SPA4594" s="151"/>
      <c r="SPB4594" s="151"/>
      <c r="SPC4594" s="151"/>
      <c r="SPD4594" s="151"/>
      <c r="SPE4594" s="151"/>
      <c r="SPF4594" s="151"/>
      <c r="SPG4594" s="151"/>
      <c r="SPH4594" s="151"/>
      <c r="SPI4594" s="151"/>
      <c r="SPJ4594" s="151"/>
      <c r="SPK4594" s="151"/>
      <c r="SPL4594" s="151"/>
      <c r="SPM4594" s="151"/>
      <c r="SPN4594" s="151"/>
      <c r="SPO4594" s="151"/>
      <c r="SPP4594" s="151"/>
      <c r="SPQ4594" s="151"/>
      <c r="SPR4594" s="151"/>
      <c r="SPS4594" s="151"/>
      <c r="SPT4594" s="151"/>
      <c r="SPU4594" s="151"/>
      <c r="SPV4594" s="151"/>
      <c r="SPW4594" s="151"/>
      <c r="SPX4594" s="151"/>
      <c r="SPY4594" s="151"/>
      <c r="SPZ4594" s="151"/>
      <c r="SQA4594" s="151"/>
      <c r="SQB4594" s="151"/>
      <c r="SQC4594" s="151"/>
      <c r="SQD4594" s="151"/>
      <c r="SQE4594" s="151"/>
      <c r="SQF4594" s="151"/>
      <c r="SQG4594" s="151"/>
      <c r="SQH4594" s="151"/>
      <c r="SQI4594" s="151"/>
      <c r="SQJ4594" s="151"/>
      <c r="SQK4594" s="151"/>
      <c r="SQL4594" s="151"/>
      <c r="SQM4594" s="151"/>
      <c r="SQN4594" s="151"/>
      <c r="SQO4594" s="151"/>
      <c r="SQP4594" s="151"/>
      <c r="SQQ4594" s="151"/>
      <c r="SQR4594" s="151"/>
      <c r="SQS4594" s="151"/>
      <c r="SQT4594" s="151"/>
      <c r="SQU4594" s="151"/>
      <c r="SQV4594" s="151"/>
      <c r="SQW4594" s="151"/>
      <c r="SQX4594" s="151"/>
      <c r="SQY4594" s="151"/>
      <c r="SQZ4594" s="151"/>
      <c r="SRA4594" s="151"/>
      <c r="SRB4594" s="151"/>
      <c r="SRC4594" s="151"/>
      <c r="SRD4594" s="151"/>
      <c r="SRE4594" s="151"/>
      <c r="SRF4594" s="151"/>
      <c r="SRG4594" s="151"/>
      <c r="SRH4594" s="151"/>
      <c r="SRI4594" s="151"/>
      <c r="SRJ4594" s="151"/>
      <c r="SRK4594" s="151"/>
      <c r="SRL4594" s="151"/>
      <c r="SRM4594" s="151"/>
      <c r="SRN4594" s="151"/>
      <c r="SRO4594" s="151"/>
      <c r="SRP4594" s="151"/>
      <c r="SRQ4594" s="151"/>
      <c r="SRR4594" s="151"/>
      <c r="SRS4594" s="151"/>
      <c r="SRT4594" s="151"/>
      <c r="SRU4594" s="151"/>
      <c r="SRV4594" s="151"/>
      <c r="SRW4594" s="151"/>
      <c r="SRX4594" s="151"/>
      <c r="SRY4594" s="151"/>
      <c r="SRZ4594" s="151"/>
      <c r="SSA4594" s="151"/>
      <c r="SSB4594" s="151"/>
      <c r="SSC4594" s="151"/>
      <c r="SSD4594" s="151"/>
      <c r="SSE4594" s="151"/>
      <c r="SSF4594" s="151"/>
      <c r="SSG4594" s="151"/>
      <c r="SSH4594" s="151"/>
      <c r="SSI4594" s="151"/>
      <c r="SSJ4594" s="151"/>
      <c r="SSK4594" s="151"/>
      <c r="SSL4594" s="151"/>
      <c r="SSM4594" s="151"/>
      <c r="SSN4594" s="151"/>
      <c r="SSO4594" s="151"/>
      <c r="SSP4594" s="151"/>
      <c r="SSQ4594" s="151"/>
      <c r="SSR4594" s="151"/>
      <c r="SSS4594" s="151"/>
      <c r="SST4594" s="151"/>
      <c r="SSU4594" s="151"/>
      <c r="SSV4594" s="151"/>
      <c r="SSW4594" s="151"/>
      <c r="SSX4594" s="151"/>
      <c r="SSY4594" s="151"/>
      <c r="SSZ4594" s="151"/>
      <c r="STA4594" s="151"/>
      <c r="STB4594" s="151"/>
      <c r="STC4594" s="151"/>
      <c r="STD4594" s="151"/>
      <c r="STE4594" s="151"/>
      <c r="STF4594" s="151"/>
      <c r="STG4594" s="151"/>
      <c r="STH4594" s="151"/>
      <c r="STI4594" s="151"/>
      <c r="STJ4594" s="151"/>
      <c r="STK4594" s="151"/>
      <c r="STL4594" s="151"/>
      <c r="STM4594" s="151"/>
      <c r="STN4594" s="151"/>
      <c r="STO4594" s="151"/>
      <c r="STP4594" s="151"/>
      <c r="STQ4594" s="151"/>
      <c r="STR4594" s="151"/>
      <c r="STS4594" s="151"/>
      <c r="STT4594" s="151"/>
      <c r="STU4594" s="151"/>
      <c r="STV4594" s="151"/>
      <c r="STW4594" s="151"/>
      <c r="STX4594" s="151"/>
      <c r="STY4594" s="151"/>
      <c r="STZ4594" s="151"/>
      <c r="SUA4594" s="151"/>
      <c r="SUB4594" s="151"/>
      <c r="SUC4594" s="151"/>
      <c r="SUD4594" s="151"/>
      <c r="SUE4594" s="151"/>
      <c r="SUF4594" s="151"/>
      <c r="SUG4594" s="151"/>
      <c r="SUH4594" s="151"/>
      <c r="SUI4594" s="151"/>
      <c r="SUJ4594" s="151"/>
      <c r="SUK4594" s="151"/>
      <c r="SUL4594" s="151"/>
      <c r="SUM4594" s="151"/>
      <c r="SUN4594" s="151"/>
      <c r="SUO4594" s="151"/>
      <c r="SUP4594" s="151"/>
      <c r="SUQ4594" s="151"/>
      <c r="SUR4594" s="151"/>
      <c r="SUS4594" s="151"/>
      <c r="SUT4594" s="151"/>
      <c r="SUU4594" s="151"/>
      <c r="SUV4594" s="151"/>
      <c r="SUW4594" s="151"/>
      <c r="SUX4594" s="151"/>
      <c r="SUY4594" s="151"/>
      <c r="SUZ4594" s="151"/>
      <c r="SVA4594" s="151"/>
      <c r="SVB4594" s="151"/>
      <c r="SVC4594" s="151"/>
      <c r="SVD4594" s="151"/>
      <c r="SVE4594" s="151"/>
      <c r="SVF4594" s="151"/>
      <c r="SVG4594" s="151"/>
      <c r="SVH4594" s="151"/>
      <c r="SVI4594" s="151"/>
      <c r="SVJ4594" s="151"/>
      <c r="SVK4594" s="151"/>
      <c r="SVL4594" s="151"/>
      <c r="SVM4594" s="151"/>
      <c r="SVN4594" s="151"/>
      <c r="SVO4594" s="151"/>
      <c r="SVP4594" s="151"/>
      <c r="SVQ4594" s="151"/>
      <c r="SVR4594" s="151"/>
      <c r="SVS4594" s="151"/>
      <c r="SVT4594" s="151"/>
      <c r="SVU4594" s="151"/>
      <c r="SVV4594" s="151"/>
      <c r="SVW4594" s="151"/>
      <c r="SVX4594" s="151"/>
      <c r="SVY4594" s="151"/>
      <c r="SVZ4594" s="151"/>
      <c r="SWA4594" s="151"/>
      <c r="SWB4594" s="151"/>
      <c r="SWC4594" s="151"/>
      <c r="SWD4594" s="151"/>
      <c r="SWE4594" s="151"/>
      <c r="SWF4594" s="151"/>
      <c r="SWG4594" s="151"/>
      <c r="SWH4594" s="151"/>
      <c r="SWI4594" s="151"/>
      <c r="SWJ4594" s="151"/>
      <c r="SWK4594" s="151"/>
      <c r="SWL4594" s="151"/>
      <c r="SWM4594" s="151"/>
      <c r="SWN4594" s="151"/>
      <c r="SWO4594" s="151"/>
      <c r="SWP4594" s="151"/>
      <c r="SWQ4594" s="151"/>
      <c r="SWR4594" s="151"/>
      <c r="SWS4594" s="151"/>
      <c r="SWT4594" s="151"/>
      <c r="SWU4594" s="151"/>
      <c r="SWV4594" s="151"/>
      <c r="SWW4594" s="151"/>
      <c r="SWX4594" s="151"/>
      <c r="SWY4594" s="151"/>
      <c r="SWZ4594" s="151"/>
      <c r="SXA4594" s="151"/>
      <c r="SXB4594" s="151"/>
      <c r="SXC4594" s="151"/>
      <c r="SXD4594" s="151"/>
      <c r="SXE4594" s="151"/>
      <c r="SXF4594" s="151"/>
      <c r="SXG4594" s="151"/>
      <c r="SXH4594" s="151"/>
      <c r="SXI4594" s="151"/>
      <c r="SXJ4594" s="151"/>
      <c r="SXK4594" s="151"/>
      <c r="SXL4594" s="151"/>
      <c r="SXM4594" s="151"/>
      <c r="SXN4594" s="151"/>
      <c r="SXO4594" s="151"/>
      <c r="SXP4594" s="151"/>
      <c r="SXQ4594" s="151"/>
      <c r="SXR4594" s="151"/>
      <c r="SXS4594" s="151"/>
      <c r="SXT4594" s="151"/>
      <c r="SXU4594" s="151"/>
      <c r="SXV4594" s="151"/>
      <c r="SXW4594" s="151"/>
      <c r="SXX4594" s="151"/>
      <c r="SXY4594" s="151"/>
      <c r="SXZ4594" s="151"/>
      <c r="SYA4594" s="151"/>
      <c r="SYB4594" s="151"/>
      <c r="SYC4594" s="151"/>
      <c r="SYD4594" s="151"/>
      <c r="SYE4594" s="151"/>
      <c r="SYF4594" s="151"/>
      <c r="SYG4594" s="151"/>
      <c r="SYH4594" s="151"/>
      <c r="SYI4594" s="151"/>
      <c r="SYJ4594" s="151"/>
      <c r="SYK4594" s="151"/>
      <c r="SYL4594" s="151"/>
      <c r="SYM4594" s="151"/>
      <c r="SYN4594" s="151"/>
      <c r="SYO4594" s="151"/>
      <c r="SYP4594" s="151"/>
      <c r="SYQ4594" s="151"/>
      <c r="SYR4594" s="151"/>
      <c r="SYS4594" s="151"/>
      <c r="SYT4594" s="151"/>
      <c r="SYU4594" s="151"/>
      <c r="SYV4594" s="151"/>
      <c r="SYW4594" s="151"/>
      <c r="SYX4594" s="151"/>
      <c r="SYY4594" s="151"/>
      <c r="SYZ4594" s="151"/>
      <c r="SZA4594" s="151"/>
      <c r="SZB4594" s="151"/>
      <c r="SZC4594" s="151"/>
      <c r="SZD4594" s="151"/>
      <c r="SZE4594" s="151"/>
      <c r="SZF4594" s="151"/>
      <c r="SZG4594" s="151"/>
      <c r="SZH4594" s="151"/>
      <c r="SZI4594" s="151"/>
      <c r="SZJ4594" s="151"/>
      <c r="SZK4594" s="151"/>
      <c r="SZL4594" s="151"/>
      <c r="SZM4594" s="151"/>
      <c r="SZN4594" s="151"/>
      <c r="SZO4594" s="151"/>
      <c r="SZP4594" s="151"/>
      <c r="SZQ4594" s="151"/>
      <c r="SZR4594" s="151"/>
      <c r="SZS4594" s="151"/>
      <c r="SZT4594" s="151"/>
      <c r="SZU4594" s="151"/>
      <c r="SZV4594" s="151"/>
      <c r="SZW4594" s="151"/>
      <c r="SZX4594" s="151"/>
      <c r="SZY4594" s="151"/>
      <c r="SZZ4594" s="151"/>
      <c r="TAA4594" s="151"/>
      <c r="TAB4594" s="151"/>
      <c r="TAC4594" s="151"/>
      <c r="TAD4594" s="151"/>
      <c r="TAE4594" s="151"/>
      <c r="TAF4594" s="151"/>
      <c r="TAG4594" s="151"/>
      <c r="TAH4594" s="151"/>
      <c r="TAI4594" s="151"/>
      <c r="TAJ4594" s="151"/>
      <c r="TAK4594" s="151"/>
      <c r="TAL4594" s="151"/>
      <c r="TAM4594" s="151"/>
      <c r="TAN4594" s="151"/>
      <c r="TAO4594" s="151"/>
      <c r="TAP4594" s="151"/>
      <c r="TAQ4594" s="151"/>
      <c r="TAR4594" s="151"/>
      <c r="TAS4594" s="151"/>
      <c r="TAT4594" s="151"/>
      <c r="TAU4594" s="151"/>
      <c r="TAV4594" s="151"/>
      <c r="TAW4594" s="151"/>
      <c r="TAX4594" s="151"/>
      <c r="TAY4594" s="151"/>
      <c r="TAZ4594" s="151"/>
      <c r="TBA4594" s="151"/>
      <c r="TBB4594" s="151"/>
      <c r="TBC4594" s="151"/>
      <c r="TBD4594" s="151"/>
      <c r="TBE4594" s="151"/>
      <c r="TBF4594" s="151"/>
      <c r="TBG4594" s="151"/>
      <c r="TBH4594" s="151"/>
      <c r="TBI4594" s="151"/>
      <c r="TBJ4594" s="151"/>
      <c r="TBK4594" s="151"/>
      <c r="TBL4594" s="151"/>
      <c r="TBM4594" s="151"/>
      <c r="TBN4594" s="151"/>
      <c r="TBO4594" s="151"/>
      <c r="TBP4594" s="151"/>
      <c r="TBQ4594" s="151"/>
      <c r="TBR4594" s="151"/>
      <c r="TBS4594" s="151"/>
      <c r="TBT4594" s="151"/>
      <c r="TBU4594" s="151"/>
      <c r="TBV4594" s="151"/>
      <c r="TBW4594" s="151"/>
      <c r="TBX4594" s="151"/>
      <c r="TBY4594" s="151"/>
      <c r="TBZ4594" s="151"/>
      <c r="TCA4594" s="151"/>
      <c r="TCB4594" s="151"/>
      <c r="TCC4594" s="151"/>
      <c r="TCD4594" s="151"/>
      <c r="TCE4594" s="151"/>
      <c r="TCF4594" s="151"/>
      <c r="TCG4594" s="151"/>
      <c r="TCH4594" s="151"/>
      <c r="TCI4594" s="151"/>
      <c r="TCJ4594" s="151"/>
      <c r="TCK4594" s="151"/>
      <c r="TCL4594" s="151"/>
      <c r="TCM4594" s="151"/>
      <c r="TCN4594" s="151"/>
      <c r="TCO4594" s="151"/>
      <c r="TCP4594" s="151"/>
      <c r="TCQ4594" s="151"/>
      <c r="TCR4594" s="151"/>
      <c r="TCS4594" s="151"/>
      <c r="TCT4594" s="151"/>
      <c r="TCU4594" s="151"/>
      <c r="TCV4594" s="151"/>
      <c r="TCW4594" s="151"/>
      <c r="TCX4594" s="151"/>
      <c r="TCY4594" s="151"/>
      <c r="TCZ4594" s="151"/>
      <c r="TDA4594" s="151"/>
      <c r="TDB4594" s="151"/>
      <c r="TDC4594" s="151"/>
      <c r="TDD4594" s="151"/>
      <c r="TDE4594" s="151"/>
      <c r="TDF4594" s="151"/>
      <c r="TDG4594" s="151"/>
      <c r="TDH4594" s="151"/>
      <c r="TDI4594" s="151"/>
      <c r="TDJ4594" s="151"/>
      <c r="TDK4594" s="151"/>
      <c r="TDL4594" s="151"/>
      <c r="TDM4594" s="151"/>
      <c r="TDN4594" s="151"/>
      <c r="TDO4594" s="151"/>
      <c r="TDP4594" s="151"/>
      <c r="TDQ4594" s="151"/>
      <c r="TDR4594" s="151"/>
      <c r="TDS4594" s="151"/>
      <c r="TDT4594" s="151"/>
      <c r="TDU4594" s="151"/>
      <c r="TDV4594" s="151"/>
      <c r="TDW4594" s="151"/>
      <c r="TDX4594" s="151"/>
      <c r="TDY4594" s="151"/>
      <c r="TDZ4594" s="151"/>
      <c r="TEA4594" s="151"/>
      <c r="TEB4594" s="151"/>
      <c r="TEC4594" s="151"/>
      <c r="TED4594" s="151"/>
      <c r="TEE4594" s="151"/>
      <c r="TEF4594" s="151"/>
      <c r="TEG4594" s="151"/>
      <c r="TEH4594" s="151"/>
      <c r="TEI4594" s="151"/>
      <c r="TEJ4594" s="151"/>
      <c r="TEK4594" s="151"/>
      <c r="TEL4594" s="151"/>
      <c r="TEM4594" s="151"/>
      <c r="TEN4594" s="151"/>
      <c r="TEO4594" s="151"/>
      <c r="TEP4594" s="151"/>
      <c r="TEQ4594" s="151"/>
      <c r="TER4594" s="151"/>
      <c r="TES4594" s="151"/>
      <c r="TET4594" s="151"/>
      <c r="TEU4594" s="151"/>
      <c r="TEV4594" s="151"/>
      <c r="TEW4594" s="151"/>
      <c r="TEX4594" s="151"/>
      <c r="TEY4594" s="151"/>
      <c r="TEZ4594" s="151"/>
      <c r="TFA4594" s="151"/>
      <c r="TFB4594" s="151"/>
      <c r="TFC4594" s="151"/>
      <c r="TFD4594" s="151"/>
      <c r="TFE4594" s="151"/>
      <c r="TFF4594" s="151"/>
      <c r="TFG4594" s="151"/>
      <c r="TFH4594" s="151"/>
      <c r="TFI4594" s="151"/>
      <c r="TFJ4594" s="151"/>
      <c r="TFK4594" s="151"/>
      <c r="TFL4594" s="151"/>
      <c r="TFM4594" s="151"/>
      <c r="TFN4594" s="151"/>
      <c r="TFO4594" s="151"/>
      <c r="TFP4594" s="151"/>
      <c r="TFQ4594" s="151"/>
      <c r="TFR4594" s="151"/>
      <c r="TFS4594" s="151"/>
      <c r="TFT4594" s="151"/>
      <c r="TFU4594" s="151"/>
      <c r="TFV4594" s="151"/>
      <c r="TFW4594" s="151"/>
      <c r="TFX4594" s="151"/>
      <c r="TFY4594" s="151"/>
      <c r="TFZ4594" s="151"/>
      <c r="TGA4594" s="151"/>
      <c r="TGB4594" s="151"/>
      <c r="TGC4594" s="151"/>
      <c r="TGD4594" s="151"/>
      <c r="TGE4594" s="151"/>
      <c r="TGF4594" s="151"/>
      <c r="TGG4594" s="151"/>
      <c r="TGH4594" s="151"/>
      <c r="TGI4594" s="151"/>
      <c r="TGJ4594" s="151"/>
      <c r="TGK4594" s="151"/>
      <c r="TGL4594" s="151"/>
      <c r="TGM4594" s="151"/>
      <c r="TGN4594" s="151"/>
      <c r="TGO4594" s="151"/>
      <c r="TGP4594" s="151"/>
      <c r="TGQ4594" s="151"/>
      <c r="TGR4594" s="151"/>
      <c r="TGS4594" s="151"/>
      <c r="TGT4594" s="151"/>
      <c r="TGU4594" s="151"/>
      <c r="TGV4594" s="151"/>
      <c r="TGW4594" s="151"/>
      <c r="TGX4594" s="151"/>
      <c r="TGY4594" s="151"/>
      <c r="TGZ4594" s="151"/>
      <c r="THA4594" s="151"/>
      <c r="THB4594" s="151"/>
      <c r="THC4594" s="151"/>
      <c r="THD4594" s="151"/>
      <c r="THE4594" s="151"/>
      <c r="THF4594" s="151"/>
      <c r="THG4594" s="151"/>
      <c r="THH4594" s="151"/>
      <c r="THI4594" s="151"/>
      <c r="THJ4594" s="151"/>
      <c r="THK4594" s="151"/>
      <c r="THL4594" s="151"/>
      <c r="THM4594" s="151"/>
      <c r="THN4594" s="151"/>
      <c r="THO4594" s="151"/>
      <c r="THP4594" s="151"/>
      <c r="THQ4594" s="151"/>
      <c r="THR4594" s="151"/>
      <c r="THS4594" s="151"/>
      <c r="THT4594" s="151"/>
      <c r="THU4594" s="151"/>
      <c r="THV4594" s="151"/>
      <c r="THW4594" s="151"/>
      <c r="THX4594" s="151"/>
      <c r="THY4594" s="151"/>
      <c r="THZ4594" s="151"/>
      <c r="TIA4594" s="151"/>
      <c r="TIB4594" s="151"/>
      <c r="TIC4594" s="151"/>
      <c r="TID4594" s="151"/>
      <c r="TIE4594" s="151"/>
      <c r="TIF4594" s="151"/>
      <c r="TIG4594" s="151"/>
      <c r="TIH4594" s="151"/>
      <c r="TII4594" s="151"/>
      <c r="TIJ4594" s="151"/>
      <c r="TIK4594" s="151"/>
      <c r="TIL4594" s="151"/>
      <c r="TIM4594" s="151"/>
      <c r="TIN4594" s="151"/>
      <c r="TIO4594" s="151"/>
      <c r="TIP4594" s="151"/>
      <c r="TIQ4594" s="151"/>
      <c r="TIR4594" s="151"/>
      <c r="TIS4594" s="151"/>
      <c r="TIT4594" s="151"/>
      <c r="TIU4594" s="151"/>
      <c r="TIV4594" s="151"/>
      <c r="TIW4594" s="151"/>
      <c r="TIX4594" s="151"/>
      <c r="TIY4594" s="151"/>
      <c r="TIZ4594" s="151"/>
      <c r="TJA4594" s="151"/>
      <c r="TJB4594" s="151"/>
      <c r="TJC4594" s="151"/>
      <c r="TJD4594" s="151"/>
      <c r="TJE4594" s="151"/>
      <c r="TJF4594" s="151"/>
      <c r="TJG4594" s="151"/>
      <c r="TJH4594" s="151"/>
      <c r="TJI4594" s="151"/>
      <c r="TJJ4594" s="151"/>
      <c r="TJK4594" s="151"/>
      <c r="TJL4594" s="151"/>
      <c r="TJM4594" s="151"/>
      <c r="TJN4594" s="151"/>
      <c r="TJO4594" s="151"/>
      <c r="TJP4594" s="151"/>
      <c r="TJQ4594" s="151"/>
      <c r="TJR4594" s="151"/>
      <c r="TJS4594" s="151"/>
      <c r="TJT4594" s="151"/>
      <c r="TJU4594" s="151"/>
      <c r="TJV4594" s="151"/>
      <c r="TJW4594" s="151"/>
      <c r="TJX4594" s="151"/>
      <c r="TJY4594" s="151"/>
      <c r="TJZ4594" s="151"/>
      <c r="TKA4594" s="151"/>
      <c r="TKB4594" s="151"/>
      <c r="TKC4594" s="151"/>
      <c r="TKD4594" s="151"/>
      <c r="TKE4594" s="151"/>
      <c r="TKF4594" s="151"/>
      <c r="TKG4594" s="151"/>
      <c r="TKH4594" s="151"/>
      <c r="TKI4594" s="151"/>
      <c r="TKJ4594" s="151"/>
      <c r="TKK4594" s="151"/>
      <c r="TKL4594" s="151"/>
      <c r="TKM4594" s="151"/>
      <c r="TKN4594" s="151"/>
      <c r="TKO4594" s="151"/>
      <c r="TKP4594" s="151"/>
      <c r="TKQ4594" s="151"/>
      <c r="TKR4594" s="151"/>
      <c r="TKS4594" s="151"/>
      <c r="TKT4594" s="151"/>
      <c r="TKU4594" s="151"/>
      <c r="TKV4594" s="151"/>
      <c r="TKW4594" s="151"/>
      <c r="TKX4594" s="151"/>
      <c r="TKY4594" s="151"/>
      <c r="TKZ4594" s="151"/>
      <c r="TLA4594" s="151"/>
      <c r="TLB4594" s="151"/>
      <c r="TLC4594" s="151"/>
      <c r="TLD4594" s="151"/>
      <c r="TLE4594" s="151"/>
      <c r="TLF4594" s="151"/>
      <c r="TLG4594" s="151"/>
      <c r="TLH4594" s="151"/>
      <c r="TLI4594" s="151"/>
      <c r="TLJ4594" s="151"/>
      <c r="TLK4594" s="151"/>
      <c r="TLL4594" s="151"/>
      <c r="TLM4594" s="151"/>
      <c r="TLN4594" s="151"/>
      <c r="TLO4594" s="151"/>
      <c r="TLP4594" s="151"/>
      <c r="TLQ4594" s="151"/>
      <c r="TLR4594" s="151"/>
      <c r="TLS4594" s="151"/>
      <c r="TLT4594" s="151"/>
      <c r="TLU4594" s="151"/>
      <c r="TLV4594" s="151"/>
      <c r="TLW4594" s="151"/>
      <c r="TLX4594" s="151"/>
      <c r="TLY4594" s="151"/>
      <c r="TLZ4594" s="151"/>
      <c r="TMA4594" s="151"/>
      <c r="TMB4594" s="151"/>
      <c r="TMC4594" s="151"/>
      <c r="TMD4594" s="151"/>
      <c r="TME4594" s="151"/>
      <c r="TMF4594" s="151"/>
      <c r="TMG4594" s="151"/>
      <c r="TMH4594" s="151"/>
      <c r="TMI4594" s="151"/>
      <c r="TMJ4594" s="151"/>
      <c r="TMK4594" s="151"/>
      <c r="TML4594" s="151"/>
      <c r="TMM4594" s="151"/>
      <c r="TMN4594" s="151"/>
      <c r="TMO4594" s="151"/>
      <c r="TMP4594" s="151"/>
      <c r="TMQ4594" s="151"/>
      <c r="TMR4594" s="151"/>
      <c r="TMS4594" s="151"/>
      <c r="TMT4594" s="151"/>
      <c r="TMU4594" s="151"/>
      <c r="TMV4594" s="151"/>
      <c r="TMW4594" s="151"/>
      <c r="TMX4594" s="151"/>
      <c r="TMY4594" s="151"/>
      <c r="TMZ4594" s="151"/>
      <c r="TNA4594" s="151"/>
      <c r="TNB4594" s="151"/>
      <c r="TNC4594" s="151"/>
      <c r="TND4594" s="151"/>
      <c r="TNE4594" s="151"/>
      <c r="TNF4594" s="151"/>
      <c r="TNG4594" s="151"/>
      <c r="TNH4594" s="151"/>
      <c r="TNI4594" s="151"/>
      <c r="TNJ4594" s="151"/>
      <c r="TNK4594" s="151"/>
      <c r="TNL4594" s="151"/>
      <c r="TNM4594" s="151"/>
      <c r="TNN4594" s="151"/>
      <c r="TNO4594" s="151"/>
      <c r="TNP4594" s="151"/>
      <c r="TNQ4594" s="151"/>
      <c r="TNR4594" s="151"/>
      <c r="TNS4594" s="151"/>
      <c r="TNT4594" s="151"/>
      <c r="TNU4594" s="151"/>
      <c r="TNV4594" s="151"/>
      <c r="TNW4594" s="151"/>
      <c r="TNX4594" s="151"/>
      <c r="TNY4594" s="151"/>
      <c r="TNZ4594" s="151"/>
      <c r="TOA4594" s="151"/>
      <c r="TOB4594" s="151"/>
      <c r="TOC4594" s="151"/>
      <c r="TOD4594" s="151"/>
      <c r="TOE4594" s="151"/>
      <c r="TOF4594" s="151"/>
      <c r="TOG4594" s="151"/>
      <c r="TOH4594" s="151"/>
      <c r="TOI4594" s="151"/>
      <c r="TOJ4594" s="151"/>
      <c r="TOK4594" s="151"/>
      <c r="TOL4594" s="151"/>
      <c r="TOM4594" s="151"/>
      <c r="TON4594" s="151"/>
      <c r="TOO4594" s="151"/>
      <c r="TOP4594" s="151"/>
      <c r="TOQ4594" s="151"/>
      <c r="TOR4594" s="151"/>
      <c r="TOS4594" s="151"/>
      <c r="TOT4594" s="151"/>
      <c r="TOU4594" s="151"/>
      <c r="TOV4594" s="151"/>
      <c r="TOW4594" s="151"/>
      <c r="TOX4594" s="151"/>
      <c r="TOY4594" s="151"/>
      <c r="TOZ4594" s="151"/>
      <c r="TPA4594" s="151"/>
      <c r="TPB4594" s="151"/>
      <c r="TPC4594" s="151"/>
      <c r="TPD4594" s="151"/>
      <c r="TPE4594" s="151"/>
      <c r="TPF4594" s="151"/>
      <c r="TPG4594" s="151"/>
      <c r="TPH4594" s="151"/>
      <c r="TPI4594" s="151"/>
      <c r="TPJ4594" s="151"/>
      <c r="TPK4594" s="151"/>
      <c r="TPL4594" s="151"/>
      <c r="TPM4594" s="151"/>
      <c r="TPN4594" s="151"/>
      <c r="TPO4594" s="151"/>
      <c r="TPP4594" s="151"/>
      <c r="TPQ4594" s="151"/>
      <c r="TPR4594" s="151"/>
      <c r="TPS4594" s="151"/>
      <c r="TPT4594" s="151"/>
      <c r="TPU4594" s="151"/>
      <c r="TPV4594" s="151"/>
      <c r="TPW4594" s="151"/>
      <c r="TPX4594" s="151"/>
      <c r="TPY4594" s="151"/>
      <c r="TPZ4594" s="151"/>
      <c r="TQA4594" s="151"/>
      <c r="TQB4594" s="151"/>
      <c r="TQC4594" s="151"/>
      <c r="TQD4594" s="151"/>
      <c r="TQE4594" s="151"/>
      <c r="TQF4594" s="151"/>
      <c r="TQG4594" s="151"/>
      <c r="TQH4594" s="151"/>
      <c r="TQI4594" s="151"/>
      <c r="TQJ4594" s="151"/>
      <c r="TQK4594" s="151"/>
      <c r="TQL4594" s="151"/>
      <c r="TQM4594" s="151"/>
      <c r="TQN4594" s="151"/>
      <c r="TQO4594" s="151"/>
      <c r="TQP4594" s="151"/>
      <c r="TQQ4594" s="151"/>
      <c r="TQR4594" s="151"/>
      <c r="TQS4594" s="151"/>
      <c r="TQT4594" s="151"/>
      <c r="TQU4594" s="151"/>
      <c r="TQV4594" s="151"/>
      <c r="TQW4594" s="151"/>
      <c r="TQX4594" s="151"/>
      <c r="TQY4594" s="151"/>
      <c r="TQZ4594" s="151"/>
      <c r="TRA4594" s="151"/>
      <c r="TRB4594" s="151"/>
      <c r="TRC4594" s="151"/>
      <c r="TRD4594" s="151"/>
      <c r="TRE4594" s="151"/>
      <c r="TRF4594" s="151"/>
      <c r="TRG4594" s="151"/>
      <c r="TRH4594" s="151"/>
      <c r="TRI4594" s="151"/>
      <c r="TRJ4594" s="151"/>
      <c r="TRK4594" s="151"/>
      <c r="TRL4594" s="151"/>
      <c r="TRM4594" s="151"/>
      <c r="TRN4594" s="151"/>
      <c r="TRO4594" s="151"/>
      <c r="TRP4594" s="151"/>
      <c r="TRQ4594" s="151"/>
      <c r="TRR4594" s="151"/>
      <c r="TRS4594" s="151"/>
      <c r="TRT4594" s="151"/>
      <c r="TRU4594" s="151"/>
      <c r="TRV4594" s="151"/>
      <c r="TRW4594" s="151"/>
      <c r="TRX4594" s="151"/>
      <c r="TRY4594" s="151"/>
      <c r="TRZ4594" s="151"/>
      <c r="TSA4594" s="151"/>
      <c r="TSB4594" s="151"/>
      <c r="TSC4594" s="151"/>
      <c r="TSD4594" s="151"/>
      <c r="TSE4594" s="151"/>
      <c r="TSF4594" s="151"/>
      <c r="TSG4594" s="151"/>
      <c r="TSH4594" s="151"/>
      <c r="TSI4594" s="151"/>
      <c r="TSJ4594" s="151"/>
      <c r="TSK4594" s="151"/>
      <c r="TSL4594" s="151"/>
      <c r="TSM4594" s="151"/>
      <c r="TSN4594" s="151"/>
      <c r="TSO4594" s="151"/>
      <c r="TSP4594" s="151"/>
      <c r="TSQ4594" s="151"/>
      <c r="TSR4594" s="151"/>
      <c r="TSS4594" s="151"/>
      <c r="TST4594" s="151"/>
      <c r="TSU4594" s="151"/>
      <c r="TSV4594" s="151"/>
      <c r="TSW4594" s="151"/>
      <c r="TSX4594" s="151"/>
      <c r="TSY4594" s="151"/>
      <c r="TSZ4594" s="151"/>
      <c r="TTA4594" s="151"/>
      <c r="TTB4594" s="151"/>
      <c r="TTC4594" s="151"/>
      <c r="TTD4594" s="151"/>
      <c r="TTE4594" s="151"/>
      <c r="TTF4594" s="151"/>
      <c r="TTG4594" s="151"/>
      <c r="TTH4594" s="151"/>
      <c r="TTI4594" s="151"/>
      <c r="TTJ4594" s="151"/>
      <c r="TTK4594" s="151"/>
      <c r="TTL4594" s="151"/>
      <c r="TTM4594" s="151"/>
      <c r="TTN4594" s="151"/>
      <c r="TTO4594" s="151"/>
      <c r="TTP4594" s="151"/>
      <c r="TTQ4594" s="151"/>
      <c r="TTR4594" s="151"/>
      <c r="TTS4594" s="151"/>
      <c r="TTT4594" s="151"/>
      <c r="TTU4594" s="151"/>
      <c r="TTV4594" s="151"/>
      <c r="TTW4594" s="151"/>
      <c r="TTX4594" s="151"/>
      <c r="TTY4594" s="151"/>
      <c r="TTZ4594" s="151"/>
      <c r="TUA4594" s="151"/>
      <c r="TUB4594" s="151"/>
      <c r="TUC4594" s="151"/>
      <c r="TUD4594" s="151"/>
      <c r="TUE4594" s="151"/>
      <c r="TUF4594" s="151"/>
      <c r="TUG4594" s="151"/>
      <c r="TUH4594" s="151"/>
      <c r="TUI4594" s="151"/>
      <c r="TUJ4594" s="151"/>
      <c r="TUK4594" s="151"/>
      <c r="TUL4594" s="151"/>
      <c r="TUM4594" s="151"/>
      <c r="TUN4594" s="151"/>
      <c r="TUO4594" s="151"/>
      <c r="TUP4594" s="151"/>
      <c r="TUQ4594" s="151"/>
      <c r="TUR4594" s="151"/>
      <c r="TUS4594" s="151"/>
      <c r="TUT4594" s="151"/>
      <c r="TUU4594" s="151"/>
      <c r="TUV4594" s="151"/>
      <c r="TUW4594" s="151"/>
      <c r="TUX4594" s="151"/>
      <c r="TUY4594" s="151"/>
      <c r="TUZ4594" s="151"/>
      <c r="TVA4594" s="151"/>
      <c r="TVB4594" s="151"/>
      <c r="TVC4594" s="151"/>
      <c r="TVD4594" s="151"/>
      <c r="TVE4594" s="151"/>
      <c r="TVF4594" s="151"/>
      <c r="TVG4594" s="151"/>
      <c r="TVH4594" s="151"/>
      <c r="TVI4594" s="151"/>
      <c r="TVJ4594" s="151"/>
      <c r="TVK4594" s="151"/>
      <c r="TVL4594" s="151"/>
      <c r="TVM4594" s="151"/>
      <c r="TVN4594" s="151"/>
      <c r="TVO4594" s="151"/>
      <c r="TVP4594" s="151"/>
      <c r="TVQ4594" s="151"/>
      <c r="TVR4594" s="151"/>
      <c r="TVS4594" s="151"/>
      <c r="TVT4594" s="151"/>
      <c r="TVU4594" s="151"/>
      <c r="TVV4594" s="151"/>
      <c r="TVW4594" s="151"/>
      <c r="TVX4594" s="151"/>
      <c r="TVY4594" s="151"/>
      <c r="TVZ4594" s="151"/>
      <c r="TWA4594" s="151"/>
      <c r="TWB4594" s="151"/>
      <c r="TWC4594" s="151"/>
      <c r="TWD4594" s="151"/>
      <c r="TWE4594" s="151"/>
      <c r="TWF4594" s="151"/>
      <c r="TWG4594" s="151"/>
      <c r="TWH4594" s="151"/>
      <c r="TWI4594" s="151"/>
      <c r="TWJ4594" s="151"/>
      <c r="TWK4594" s="151"/>
      <c r="TWL4594" s="151"/>
      <c r="TWM4594" s="151"/>
      <c r="TWN4594" s="151"/>
      <c r="TWO4594" s="151"/>
      <c r="TWP4594" s="151"/>
      <c r="TWQ4594" s="151"/>
      <c r="TWR4594" s="151"/>
      <c r="TWS4594" s="151"/>
      <c r="TWT4594" s="151"/>
      <c r="TWU4594" s="151"/>
      <c r="TWV4594" s="151"/>
      <c r="TWW4594" s="151"/>
      <c r="TWX4594" s="151"/>
      <c r="TWY4594" s="151"/>
      <c r="TWZ4594" s="151"/>
      <c r="TXA4594" s="151"/>
      <c r="TXB4594" s="151"/>
      <c r="TXC4594" s="151"/>
      <c r="TXD4594" s="151"/>
      <c r="TXE4594" s="151"/>
      <c r="TXF4594" s="151"/>
      <c r="TXG4594" s="151"/>
      <c r="TXH4594" s="151"/>
      <c r="TXI4594" s="151"/>
      <c r="TXJ4594" s="151"/>
      <c r="TXK4594" s="151"/>
      <c r="TXL4594" s="151"/>
      <c r="TXM4594" s="151"/>
      <c r="TXN4594" s="151"/>
      <c r="TXO4594" s="151"/>
      <c r="TXP4594" s="151"/>
      <c r="TXQ4594" s="151"/>
      <c r="TXR4594" s="151"/>
      <c r="TXS4594" s="151"/>
      <c r="TXT4594" s="151"/>
      <c r="TXU4594" s="151"/>
      <c r="TXV4594" s="151"/>
      <c r="TXW4594" s="151"/>
      <c r="TXX4594" s="151"/>
      <c r="TXY4594" s="151"/>
      <c r="TXZ4594" s="151"/>
      <c r="TYA4594" s="151"/>
      <c r="TYB4594" s="151"/>
      <c r="TYC4594" s="151"/>
      <c r="TYD4594" s="151"/>
      <c r="TYE4594" s="151"/>
      <c r="TYF4594" s="151"/>
      <c r="TYG4594" s="151"/>
      <c r="TYH4594" s="151"/>
      <c r="TYI4594" s="151"/>
      <c r="TYJ4594" s="151"/>
      <c r="TYK4594" s="151"/>
      <c r="TYL4594" s="151"/>
      <c r="TYM4594" s="151"/>
      <c r="TYN4594" s="151"/>
      <c r="TYO4594" s="151"/>
      <c r="TYP4594" s="151"/>
      <c r="TYQ4594" s="151"/>
      <c r="TYR4594" s="151"/>
      <c r="TYS4594" s="151"/>
      <c r="TYT4594" s="151"/>
      <c r="TYU4594" s="151"/>
      <c r="TYV4594" s="151"/>
      <c r="TYW4594" s="151"/>
      <c r="TYX4594" s="151"/>
      <c r="TYY4594" s="151"/>
      <c r="TYZ4594" s="151"/>
      <c r="TZA4594" s="151"/>
      <c r="TZB4594" s="151"/>
      <c r="TZC4594" s="151"/>
      <c r="TZD4594" s="151"/>
      <c r="TZE4594" s="151"/>
      <c r="TZF4594" s="151"/>
      <c r="TZG4594" s="151"/>
      <c r="TZH4594" s="151"/>
      <c r="TZI4594" s="151"/>
      <c r="TZJ4594" s="151"/>
      <c r="TZK4594" s="151"/>
      <c r="TZL4594" s="151"/>
      <c r="TZM4594" s="151"/>
      <c r="TZN4594" s="151"/>
      <c r="TZO4594" s="151"/>
      <c r="TZP4594" s="151"/>
      <c r="TZQ4594" s="151"/>
      <c r="TZR4594" s="151"/>
      <c r="TZS4594" s="151"/>
      <c r="TZT4594" s="151"/>
      <c r="TZU4594" s="151"/>
      <c r="TZV4594" s="151"/>
      <c r="TZW4594" s="151"/>
      <c r="TZX4594" s="151"/>
      <c r="TZY4594" s="151"/>
      <c r="TZZ4594" s="151"/>
      <c r="UAA4594" s="151"/>
      <c r="UAB4594" s="151"/>
      <c r="UAC4594" s="151"/>
      <c r="UAD4594" s="151"/>
      <c r="UAE4594" s="151"/>
      <c r="UAF4594" s="151"/>
      <c r="UAG4594" s="151"/>
      <c r="UAH4594" s="151"/>
      <c r="UAI4594" s="151"/>
      <c r="UAJ4594" s="151"/>
      <c r="UAK4594" s="151"/>
      <c r="UAL4594" s="151"/>
      <c r="UAM4594" s="151"/>
      <c r="UAN4594" s="151"/>
      <c r="UAO4594" s="151"/>
      <c r="UAP4594" s="151"/>
      <c r="UAQ4594" s="151"/>
      <c r="UAR4594" s="151"/>
      <c r="UAS4594" s="151"/>
      <c r="UAT4594" s="151"/>
      <c r="UAU4594" s="151"/>
      <c r="UAV4594" s="151"/>
      <c r="UAW4594" s="151"/>
      <c r="UAX4594" s="151"/>
      <c r="UAY4594" s="151"/>
      <c r="UAZ4594" s="151"/>
      <c r="UBA4594" s="151"/>
      <c r="UBB4594" s="151"/>
      <c r="UBC4594" s="151"/>
      <c r="UBD4594" s="151"/>
      <c r="UBE4594" s="151"/>
      <c r="UBF4594" s="151"/>
      <c r="UBG4594" s="151"/>
      <c r="UBH4594" s="151"/>
      <c r="UBI4594" s="151"/>
      <c r="UBJ4594" s="151"/>
      <c r="UBK4594" s="151"/>
      <c r="UBL4594" s="151"/>
      <c r="UBM4594" s="151"/>
      <c r="UBN4594" s="151"/>
      <c r="UBO4594" s="151"/>
      <c r="UBP4594" s="151"/>
      <c r="UBQ4594" s="151"/>
      <c r="UBR4594" s="151"/>
      <c r="UBS4594" s="151"/>
      <c r="UBT4594" s="151"/>
      <c r="UBU4594" s="151"/>
      <c r="UBV4594" s="151"/>
      <c r="UBW4594" s="151"/>
      <c r="UBX4594" s="151"/>
      <c r="UBY4594" s="151"/>
      <c r="UBZ4594" s="151"/>
      <c r="UCA4594" s="151"/>
      <c r="UCB4594" s="151"/>
      <c r="UCC4594" s="151"/>
      <c r="UCD4594" s="151"/>
      <c r="UCE4594" s="151"/>
      <c r="UCF4594" s="151"/>
      <c r="UCG4594" s="151"/>
      <c r="UCH4594" s="151"/>
      <c r="UCI4594" s="151"/>
      <c r="UCJ4594" s="151"/>
      <c r="UCK4594" s="151"/>
      <c r="UCL4594" s="151"/>
      <c r="UCM4594" s="151"/>
      <c r="UCN4594" s="151"/>
      <c r="UCO4594" s="151"/>
      <c r="UCP4594" s="151"/>
      <c r="UCQ4594" s="151"/>
      <c r="UCR4594" s="151"/>
      <c r="UCS4594" s="151"/>
      <c r="UCT4594" s="151"/>
      <c r="UCU4594" s="151"/>
      <c r="UCV4594" s="151"/>
      <c r="UCW4594" s="151"/>
      <c r="UCX4594" s="151"/>
      <c r="UCY4594" s="151"/>
      <c r="UCZ4594" s="151"/>
      <c r="UDA4594" s="151"/>
      <c r="UDB4594" s="151"/>
      <c r="UDC4594" s="151"/>
      <c r="UDD4594" s="151"/>
      <c r="UDE4594" s="151"/>
      <c r="UDF4594" s="151"/>
      <c r="UDG4594" s="151"/>
      <c r="UDH4594" s="151"/>
      <c r="UDI4594" s="151"/>
      <c r="UDJ4594" s="151"/>
      <c r="UDK4594" s="151"/>
      <c r="UDL4594" s="151"/>
      <c r="UDM4594" s="151"/>
      <c r="UDN4594" s="151"/>
      <c r="UDO4594" s="151"/>
      <c r="UDP4594" s="151"/>
      <c r="UDQ4594" s="151"/>
      <c r="UDR4594" s="151"/>
      <c r="UDS4594" s="151"/>
      <c r="UDT4594" s="151"/>
      <c r="UDU4594" s="151"/>
      <c r="UDV4594" s="151"/>
      <c r="UDW4594" s="151"/>
      <c r="UDX4594" s="151"/>
      <c r="UDY4594" s="151"/>
      <c r="UDZ4594" s="151"/>
      <c r="UEA4594" s="151"/>
      <c r="UEB4594" s="151"/>
      <c r="UEC4594" s="151"/>
      <c r="UED4594" s="151"/>
      <c r="UEE4594" s="151"/>
      <c r="UEF4594" s="151"/>
      <c r="UEG4594" s="151"/>
      <c r="UEH4594" s="151"/>
      <c r="UEI4594" s="151"/>
      <c r="UEJ4594" s="151"/>
      <c r="UEK4594" s="151"/>
      <c r="UEL4594" s="151"/>
      <c r="UEM4594" s="151"/>
      <c r="UEN4594" s="151"/>
      <c r="UEO4594" s="151"/>
      <c r="UEP4594" s="151"/>
      <c r="UEQ4594" s="151"/>
      <c r="UER4594" s="151"/>
      <c r="UES4594" s="151"/>
      <c r="UET4594" s="151"/>
      <c r="UEU4594" s="151"/>
      <c r="UEV4594" s="151"/>
      <c r="UEW4594" s="151"/>
      <c r="UEX4594" s="151"/>
      <c r="UEY4594" s="151"/>
      <c r="UEZ4594" s="151"/>
      <c r="UFA4594" s="151"/>
      <c r="UFB4594" s="151"/>
      <c r="UFC4594" s="151"/>
      <c r="UFD4594" s="151"/>
      <c r="UFE4594" s="151"/>
      <c r="UFF4594" s="151"/>
      <c r="UFG4594" s="151"/>
      <c r="UFH4594" s="151"/>
      <c r="UFI4594" s="151"/>
      <c r="UFJ4594" s="151"/>
      <c r="UFK4594" s="151"/>
      <c r="UFL4594" s="151"/>
      <c r="UFM4594" s="151"/>
      <c r="UFN4594" s="151"/>
      <c r="UFO4594" s="151"/>
      <c r="UFP4594" s="151"/>
      <c r="UFQ4594" s="151"/>
      <c r="UFR4594" s="151"/>
      <c r="UFS4594" s="151"/>
      <c r="UFT4594" s="151"/>
      <c r="UFU4594" s="151"/>
      <c r="UFV4594" s="151"/>
      <c r="UFW4594" s="151"/>
      <c r="UFX4594" s="151"/>
      <c r="UFY4594" s="151"/>
      <c r="UFZ4594" s="151"/>
      <c r="UGA4594" s="151"/>
      <c r="UGB4594" s="151"/>
      <c r="UGC4594" s="151"/>
      <c r="UGD4594" s="151"/>
      <c r="UGE4594" s="151"/>
      <c r="UGF4594" s="151"/>
      <c r="UGG4594" s="151"/>
      <c r="UGH4594" s="151"/>
      <c r="UGI4594" s="151"/>
      <c r="UGJ4594" s="151"/>
      <c r="UGK4594" s="151"/>
      <c r="UGL4594" s="151"/>
      <c r="UGM4594" s="151"/>
      <c r="UGN4594" s="151"/>
      <c r="UGO4594" s="151"/>
      <c r="UGP4594" s="151"/>
      <c r="UGQ4594" s="151"/>
      <c r="UGR4594" s="151"/>
      <c r="UGS4594" s="151"/>
      <c r="UGT4594" s="151"/>
      <c r="UGU4594" s="151"/>
      <c r="UGV4594" s="151"/>
      <c r="UGW4594" s="151"/>
      <c r="UGX4594" s="151"/>
      <c r="UGY4594" s="151"/>
      <c r="UGZ4594" s="151"/>
      <c r="UHA4594" s="151"/>
      <c r="UHB4594" s="151"/>
      <c r="UHC4594" s="151"/>
      <c r="UHD4594" s="151"/>
      <c r="UHE4594" s="151"/>
      <c r="UHF4594" s="151"/>
      <c r="UHG4594" s="151"/>
      <c r="UHH4594" s="151"/>
      <c r="UHI4594" s="151"/>
      <c r="UHJ4594" s="151"/>
      <c r="UHK4594" s="151"/>
      <c r="UHL4594" s="151"/>
      <c r="UHM4594" s="151"/>
      <c r="UHN4594" s="151"/>
      <c r="UHO4594" s="151"/>
      <c r="UHP4594" s="151"/>
      <c r="UHQ4594" s="151"/>
      <c r="UHR4594" s="151"/>
      <c r="UHS4594" s="151"/>
      <c r="UHT4594" s="151"/>
      <c r="UHU4594" s="151"/>
      <c r="UHV4594" s="151"/>
      <c r="UHW4594" s="151"/>
      <c r="UHX4594" s="151"/>
      <c r="UHY4594" s="151"/>
      <c r="UHZ4594" s="151"/>
      <c r="UIA4594" s="151"/>
      <c r="UIB4594" s="151"/>
      <c r="UIC4594" s="151"/>
      <c r="UID4594" s="151"/>
      <c r="UIE4594" s="151"/>
      <c r="UIF4594" s="151"/>
      <c r="UIG4594" s="151"/>
      <c r="UIH4594" s="151"/>
      <c r="UII4594" s="151"/>
      <c r="UIJ4594" s="151"/>
      <c r="UIK4594" s="151"/>
      <c r="UIL4594" s="151"/>
      <c r="UIM4594" s="151"/>
      <c r="UIN4594" s="151"/>
      <c r="UIO4594" s="151"/>
      <c r="UIP4594" s="151"/>
      <c r="UIQ4594" s="151"/>
      <c r="UIR4594" s="151"/>
      <c r="UIS4594" s="151"/>
      <c r="UIT4594" s="151"/>
      <c r="UIU4594" s="151"/>
      <c r="UIV4594" s="151"/>
      <c r="UIW4594" s="151"/>
      <c r="UIX4594" s="151"/>
      <c r="UIY4594" s="151"/>
      <c r="UIZ4594" s="151"/>
      <c r="UJA4594" s="151"/>
      <c r="UJB4594" s="151"/>
      <c r="UJC4594" s="151"/>
      <c r="UJD4594" s="151"/>
      <c r="UJE4594" s="151"/>
      <c r="UJF4594" s="151"/>
      <c r="UJG4594" s="151"/>
      <c r="UJH4594" s="151"/>
      <c r="UJI4594" s="151"/>
      <c r="UJJ4594" s="151"/>
      <c r="UJK4594" s="151"/>
      <c r="UJL4594" s="151"/>
      <c r="UJM4594" s="151"/>
      <c r="UJN4594" s="151"/>
      <c r="UJO4594" s="151"/>
      <c r="UJP4594" s="151"/>
      <c r="UJQ4594" s="151"/>
      <c r="UJR4594" s="151"/>
      <c r="UJS4594" s="151"/>
      <c r="UJT4594" s="151"/>
      <c r="UJU4594" s="151"/>
      <c r="UJV4594" s="151"/>
      <c r="UJW4594" s="151"/>
      <c r="UJX4594" s="151"/>
      <c r="UJY4594" s="151"/>
      <c r="UJZ4594" s="151"/>
      <c r="UKA4594" s="151"/>
      <c r="UKB4594" s="151"/>
      <c r="UKC4594" s="151"/>
      <c r="UKD4594" s="151"/>
      <c r="UKE4594" s="151"/>
      <c r="UKF4594" s="151"/>
      <c r="UKG4594" s="151"/>
      <c r="UKH4594" s="151"/>
      <c r="UKI4594" s="151"/>
      <c r="UKJ4594" s="151"/>
      <c r="UKK4594" s="151"/>
      <c r="UKL4594" s="151"/>
      <c r="UKM4594" s="151"/>
      <c r="UKN4594" s="151"/>
      <c r="UKO4594" s="151"/>
      <c r="UKP4594" s="151"/>
      <c r="UKQ4594" s="151"/>
      <c r="UKR4594" s="151"/>
      <c r="UKS4594" s="151"/>
      <c r="UKT4594" s="151"/>
      <c r="UKU4594" s="151"/>
      <c r="UKV4594" s="151"/>
      <c r="UKW4594" s="151"/>
      <c r="UKX4594" s="151"/>
      <c r="UKY4594" s="151"/>
      <c r="UKZ4594" s="151"/>
      <c r="ULA4594" s="151"/>
      <c r="ULB4594" s="151"/>
      <c r="ULC4594" s="151"/>
      <c r="ULD4594" s="151"/>
      <c r="ULE4594" s="151"/>
      <c r="ULF4594" s="151"/>
      <c r="ULG4594" s="151"/>
      <c r="ULH4594" s="151"/>
      <c r="ULI4594" s="151"/>
      <c r="ULJ4594" s="151"/>
      <c r="ULK4594" s="151"/>
      <c r="ULL4594" s="151"/>
      <c r="ULM4594" s="151"/>
      <c r="ULN4594" s="151"/>
      <c r="ULO4594" s="151"/>
      <c r="ULP4594" s="151"/>
      <c r="ULQ4594" s="151"/>
      <c r="ULR4594" s="151"/>
      <c r="ULS4594" s="151"/>
      <c r="ULT4594" s="151"/>
      <c r="ULU4594" s="151"/>
      <c r="ULV4594" s="151"/>
      <c r="ULW4594" s="151"/>
      <c r="ULX4594" s="151"/>
      <c r="ULY4594" s="151"/>
      <c r="ULZ4594" s="151"/>
      <c r="UMA4594" s="151"/>
      <c r="UMB4594" s="151"/>
      <c r="UMC4594" s="151"/>
      <c r="UMD4594" s="151"/>
      <c r="UME4594" s="151"/>
      <c r="UMF4594" s="151"/>
      <c r="UMG4594" s="151"/>
      <c r="UMH4594" s="151"/>
      <c r="UMI4594" s="151"/>
      <c r="UMJ4594" s="151"/>
      <c r="UMK4594" s="151"/>
      <c r="UML4594" s="151"/>
      <c r="UMM4594" s="151"/>
      <c r="UMN4594" s="151"/>
      <c r="UMO4594" s="151"/>
      <c r="UMP4594" s="151"/>
      <c r="UMQ4594" s="151"/>
      <c r="UMR4594" s="151"/>
      <c r="UMS4594" s="151"/>
      <c r="UMT4594" s="151"/>
      <c r="UMU4594" s="151"/>
      <c r="UMV4594" s="151"/>
      <c r="UMW4594" s="151"/>
      <c r="UMX4594" s="151"/>
      <c r="UMY4594" s="151"/>
      <c r="UMZ4594" s="151"/>
      <c r="UNA4594" s="151"/>
      <c r="UNB4594" s="151"/>
      <c r="UNC4594" s="151"/>
      <c r="UND4594" s="151"/>
      <c r="UNE4594" s="151"/>
      <c r="UNF4594" s="151"/>
      <c r="UNG4594" s="151"/>
      <c r="UNH4594" s="151"/>
      <c r="UNI4594" s="151"/>
      <c r="UNJ4594" s="151"/>
      <c r="UNK4594" s="151"/>
      <c r="UNL4594" s="151"/>
      <c r="UNM4594" s="151"/>
      <c r="UNN4594" s="151"/>
      <c r="UNO4594" s="151"/>
      <c r="UNP4594" s="151"/>
      <c r="UNQ4594" s="151"/>
      <c r="UNR4594" s="151"/>
      <c r="UNS4594" s="151"/>
      <c r="UNT4594" s="151"/>
      <c r="UNU4594" s="151"/>
      <c r="UNV4594" s="151"/>
      <c r="UNW4594" s="151"/>
      <c r="UNX4594" s="151"/>
      <c r="UNY4594" s="151"/>
      <c r="UNZ4594" s="151"/>
      <c r="UOA4594" s="151"/>
      <c r="UOB4594" s="151"/>
      <c r="UOC4594" s="151"/>
      <c r="UOD4594" s="151"/>
      <c r="UOE4594" s="151"/>
      <c r="UOF4594" s="151"/>
      <c r="UOG4594" s="151"/>
      <c r="UOH4594" s="151"/>
      <c r="UOI4594" s="151"/>
      <c r="UOJ4594" s="151"/>
      <c r="UOK4594" s="151"/>
      <c r="UOL4594" s="151"/>
      <c r="UOM4594" s="151"/>
      <c r="UON4594" s="151"/>
      <c r="UOO4594" s="151"/>
      <c r="UOP4594" s="151"/>
      <c r="UOQ4594" s="151"/>
      <c r="UOR4594" s="151"/>
      <c r="UOS4594" s="151"/>
      <c r="UOT4594" s="151"/>
      <c r="UOU4594" s="151"/>
      <c r="UOV4594" s="151"/>
      <c r="UOW4594" s="151"/>
      <c r="UOX4594" s="151"/>
      <c r="UOY4594" s="151"/>
      <c r="UOZ4594" s="151"/>
      <c r="UPA4594" s="151"/>
      <c r="UPB4594" s="151"/>
      <c r="UPC4594" s="151"/>
      <c r="UPD4594" s="151"/>
      <c r="UPE4594" s="151"/>
      <c r="UPF4594" s="151"/>
      <c r="UPG4594" s="151"/>
      <c r="UPH4594" s="151"/>
      <c r="UPI4594" s="151"/>
      <c r="UPJ4594" s="151"/>
      <c r="UPK4594" s="151"/>
      <c r="UPL4594" s="151"/>
      <c r="UPM4594" s="151"/>
      <c r="UPN4594" s="151"/>
      <c r="UPO4594" s="151"/>
      <c r="UPP4594" s="151"/>
      <c r="UPQ4594" s="151"/>
      <c r="UPR4594" s="151"/>
      <c r="UPS4594" s="151"/>
      <c r="UPT4594" s="151"/>
      <c r="UPU4594" s="151"/>
      <c r="UPV4594" s="151"/>
      <c r="UPW4594" s="151"/>
      <c r="UPX4594" s="151"/>
      <c r="UPY4594" s="151"/>
      <c r="UPZ4594" s="151"/>
      <c r="UQA4594" s="151"/>
      <c r="UQB4594" s="151"/>
      <c r="UQC4594" s="151"/>
      <c r="UQD4594" s="151"/>
      <c r="UQE4594" s="151"/>
      <c r="UQF4594" s="151"/>
      <c r="UQG4594" s="151"/>
      <c r="UQH4594" s="151"/>
      <c r="UQI4594" s="151"/>
      <c r="UQJ4594" s="151"/>
      <c r="UQK4594" s="151"/>
      <c r="UQL4594" s="151"/>
      <c r="UQM4594" s="151"/>
      <c r="UQN4594" s="151"/>
      <c r="UQO4594" s="151"/>
      <c r="UQP4594" s="151"/>
      <c r="UQQ4594" s="151"/>
      <c r="UQR4594" s="151"/>
      <c r="UQS4594" s="151"/>
      <c r="UQT4594" s="151"/>
      <c r="UQU4594" s="151"/>
      <c r="UQV4594" s="151"/>
      <c r="UQW4594" s="151"/>
      <c r="UQX4594" s="151"/>
      <c r="UQY4594" s="151"/>
      <c r="UQZ4594" s="151"/>
      <c r="URA4594" s="151"/>
      <c r="URB4594" s="151"/>
      <c r="URC4594" s="151"/>
      <c r="URD4594" s="151"/>
      <c r="URE4594" s="151"/>
      <c r="URF4594" s="151"/>
      <c r="URG4594" s="151"/>
      <c r="URH4594" s="151"/>
      <c r="URI4594" s="151"/>
      <c r="URJ4594" s="151"/>
      <c r="URK4594" s="151"/>
      <c r="URL4594" s="151"/>
      <c r="URM4594" s="151"/>
      <c r="URN4594" s="151"/>
      <c r="URO4594" s="151"/>
      <c r="URP4594" s="151"/>
      <c r="URQ4594" s="151"/>
      <c r="URR4594" s="151"/>
      <c r="URS4594" s="151"/>
      <c r="URT4594" s="151"/>
      <c r="URU4594" s="151"/>
      <c r="URV4594" s="151"/>
      <c r="URW4594" s="151"/>
      <c r="URX4594" s="151"/>
      <c r="URY4594" s="151"/>
      <c r="URZ4594" s="151"/>
      <c r="USA4594" s="151"/>
      <c r="USB4594" s="151"/>
      <c r="USC4594" s="151"/>
      <c r="USD4594" s="151"/>
      <c r="USE4594" s="151"/>
      <c r="USF4594" s="151"/>
      <c r="USG4594" s="151"/>
      <c r="USH4594" s="151"/>
      <c r="USI4594" s="151"/>
      <c r="USJ4594" s="151"/>
      <c r="USK4594" s="151"/>
      <c r="USL4594" s="151"/>
      <c r="USM4594" s="151"/>
      <c r="USN4594" s="151"/>
      <c r="USO4594" s="151"/>
      <c r="USP4594" s="151"/>
      <c r="USQ4594" s="151"/>
      <c r="USR4594" s="151"/>
      <c r="USS4594" s="151"/>
      <c r="UST4594" s="151"/>
      <c r="USU4594" s="151"/>
      <c r="USV4594" s="151"/>
      <c r="USW4594" s="151"/>
      <c r="USX4594" s="151"/>
      <c r="USY4594" s="151"/>
      <c r="USZ4594" s="151"/>
      <c r="UTA4594" s="151"/>
      <c r="UTB4594" s="151"/>
      <c r="UTC4594" s="151"/>
      <c r="UTD4594" s="151"/>
      <c r="UTE4594" s="151"/>
      <c r="UTF4594" s="151"/>
      <c r="UTG4594" s="151"/>
      <c r="UTH4594" s="151"/>
      <c r="UTI4594" s="151"/>
      <c r="UTJ4594" s="151"/>
      <c r="UTK4594" s="151"/>
      <c r="UTL4594" s="151"/>
      <c r="UTM4594" s="151"/>
      <c r="UTN4594" s="151"/>
      <c r="UTO4594" s="151"/>
      <c r="UTP4594" s="151"/>
      <c r="UTQ4594" s="151"/>
      <c r="UTR4594" s="151"/>
      <c r="UTS4594" s="151"/>
      <c r="UTT4594" s="151"/>
      <c r="UTU4594" s="151"/>
      <c r="UTV4594" s="151"/>
      <c r="UTW4594" s="151"/>
      <c r="UTX4594" s="151"/>
      <c r="UTY4594" s="151"/>
      <c r="UTZ4594" s="151"/>
      <c r="UUA4594" s="151"/>
      <c r="UUB4594" s="151"/>
      <c r="UUC4594" s="151"/>
      <c r="UUD4594" s="151"/>
      <c r="UUE4594" s="151"/>
      <c r="UUF4594" s="151"/>
      <c r="UUG4594" s="151"/>
      <c r="UUH4594" s="151"/>
      <c r="UUI4594" s="151"/>
      <c r="UUJ4594" s="151"/>
      <c r="UUK4594" s="151"/>
      <c r="UUL4594" s="151"/>
      <c r="UUM4594" s="151"/>
      <c r="UUN4594" s="151"/>
      <c r="UUO4594" s="151"/>
      <c r="UUP4594" s="151"/>
      <c r="UUQ4594" s="151"/>
      <c r="UUR4594" s="151"/>
      <c r="UUS4594" s="151"/>
      <c r="UUT4594" s="151"/>
      <c r="UUU4594" s="151"/>
      <c r="UUV4594" s="151"/>
      <c r="UUW4594" s="151"/>
      <c r="UUX4594" s="151"/>
      <c r="UUY4594" s="151"/>
      <c r="UUZ4594" s="151"/>
      <c r="UVA4594" s="151"/>
      <c r="UVB4594" s="151"/>
      <c r="UVC4594" s="151"/>
      <c r="UVD4594" s="151"/>
      <c r="UVE4594" s="151"/>
      <c r="UVF4594" s="151"/>
      <c r="UVG4594" s="151"/>
      <c r="UVH4594" s="151"/>
      <c r="UVI4594" s="151"/>
      <c r="UVJ4594" s="151"/>
      <c r="UVK4594" s="151"/>
      <c r="UVL4594" s="151"/>
      <c r="UVM4594" s="151"/>
      <c r="UVN4594" s="151"/>
      <c r="UVO4594" s="151"/>
      <c r="UVP4594" s="151"/>
      <c r="UVQ4594" s="151"/>
      <c r="UVR4594" s="151"/>
      <c r="UVS4594" s="151"/>
      <c r="UVT4594" s="151"/>
      <c r="UVU4594" s="151"/>
      <c r="UVV4594" s="151"/>
      <c r="UVW4594" s="151"/>
      <c r="UVX4594" s="151"/>
      <c r="UVY4594" s="151"/>
      <c r="UVZ4594" s="151"/>
      <c r="UWA4594" s="151"/>
      <c r="UWB4594" s="151"/>
      <c r="UWC4594" s="151"/>
      <c r="UWD4594" s="151"/>
      <c r="UWE4594" s="151"/>
      <c r="UWF4594" s="151"/>
      <c r="UWG4594" s="151"/>
      <c r="UWH4594" s="151"/>
      <c r="UWI4594" s="151"/>
      <c r="UWJ4594" s="151"/>
      <c r="UWK4594" s="151"/>
      <c r="UWL4594" s="151"/>
      <c r="UWM4594" s="151"/>
      <c r="UWN4594" s="151"/>
      <c r="UWO4594" s="151"/>
      <c r="UWP4594" s="151"/>
      <c r="UWQ4594" s="151"/>
      <c r="UWR4594" s="151"/>
      <c r="UWS4594" s="151"/>
      <c r="UWT4594" s="151"/>
      <c r="UWU4594" s="151"/>
      <c r="UWV4594" s="151"/>
      <c r="UWW4594" s="151"/>
      <c r="UWX4594" s="151"/>
      <c r="UWY4594" s="151"/>
      <c r="UWZ4594" s="151"/>
      <c r="UXA4594" s="151"/>
      <c r="UXB4594" s="151"/>
      <c r="UXC4594" s="151"/>
      <c r="UXD4594" s="151"/>
      <c r="UXE4594" s="151"/>
      <c r="UXF4594" s="151"/>
      <c r="UXG4594" s="151"/>
      <c r="UXH4594" s="151"/>
      <c r="UXI4594" s="151"/>
      <c r="UXJ4594" s="151"/>
      <c r="UXK4594" s="151"/>
      <c r="UXL4594" s="151"/>
      <c r="UXM4594" s="151"/>
      <c r="UXN4594" s="151"/>
      <c r="UXO4594" s="151"/>
      <c r="UXP4594" s="151"/>
      <c r="UXQ4594" s="151"/>
      <c r="UXR4594" s="151"/>
      <c r="UXS4594" s="151"/>
      <c r="UXT4594" s="151"/>
      <c r="UXU4594" s="151"/>
      <c r="UXV4594" s="151"/>
      <c r="UXW4594" s="151"/>
      <c r="UXX4594" s="151"/>
      <c r="UXY4594" s="151"/>
      <c r="UXZ4594" s="151"/>
      <c r="UYA4594" s="151"/>
      <c r="UYB4594" s="151"/>
      <c r="UYC4594" s="151"/>
      <c r="UYD4594" s="151"/>
      <c r="UYE4594" s="151"/>
      <c r="UYF4594" s="151"/>
      <c r="UYG4594" s="151"/>
      <c r="UYH4594" s="151"/>
      <c r="UYI4594" s="151"/>
      <c r="UYJ4594" s="151"/>
      <c r="UYK4594" s="151"/>
      <c r="UYL4594" s="151"/>
      <c r="UYM4594" s="151"/>
      <c r="UYN4594" s="151"/>
      <c r="UYO4594" s="151"/>
      <c r="UYP4594" s="151"/>
      <c r="UYQ4594" s="151"/>
      <c r="UYR4594" s="151"/>
      <c r="UYS4594" s="151"/>
      <c r="UYT4594" s="151"/>
      <c r="UYU4594" s="151"/>
      <c r="UYV4594" s="151"/>
      <c r="UYW4594" s="151"/>
      <c r="UYX4594" s="151"/>
      <c r="UYY4594" s="151"/>
      <c r="UYZ4594" s="151"/>
      <c r="UZA4594" s="151"/>
      <c r="UZB4594" s="151"/>
      <c r="UZC4594" s="151"/>
      <c r="UZD4594" s="151"/>
      <c r="UZE4594" s="151"/>
      <c r="UZF4594" s="151"/>
      <c r="UZG4594" s="151"/>
      <c r="UZH4594" s="151"/>
      <c r="UZI4594" s="151"/>
      <c r="UZJ4594" s="151"/>
      <c r="UZK4594" s="151"/>
      <c r="UZL4594" s="151"/>
      <c r="UZM4594" s="151"/>
      <c r="UZN4594" s="151"/>
      <c r="UZO4594" s="151"/>
      <c r="UZP4594" s="151"/>
      <c r="UZQ4594" s="151"/>
      <c r="UZR4594" s="151"/>
      <c r="UZS4594" s="151"/>
      <c r="UZT4594" s="151"/>
      <c r="UZU4594" s="151"/>
      <c r="UZV4594" s="151"/>
      <c r="UZW4594" s="151"/>
      <c r="UZX4594" s="151"/>
      <c r="UZY4594" s="151"/>
      <c r="UZZ4594" s="151"/>
      <c r="VAA4594" s="151"/>
      <c r="VAB4594" s="151"/>
      <c r="VAC4594" s="151"/>
      <c r="VAD4594" s="151"/>
      <c r="VAE4594" s="151"/>
      <c r="VAF4594" s="151"/>
      <c r="VAG4594" s="151"/>
      <c r="VAH4594" s="151"/>
      <c r="VAI4594" s="151"/>
      <c r="VAJ4594" s="151"/>
      <c r="VAK4594" s="151"/>
      <c r="VAL4594" s="151"/>
      <c r="VAM4594" s="151"/>
      <c r="VAN4594" s="151"/>
      <c r="VAO4594" s="151"/>
      <c r="VAP4594" s="151"/>
      <c r="VAQ4594" s="151"/>
      <c r="VAR4594" s="151"/>
      <c r="VAS4594" s="151"/>
      <c r="VAT4594" s="151"/>
      <c r="VAU4594" s="151"/>
      <c r="VAV4594" s="151"/>
      <c r="VAW4594" s="151"/>
      <c r="VAX4594" s="151"/>
      <c r="VAY4594" s="151"/>
      <c r="VAZ4594" s="151"/>
      <c r="VBA4594" s="151"/>
      <c r="VBB4594" s="151"/>
      <c r="VBC4594" s="151"/>
      <c r="VBD4594" s="151"/>
      <c r="VBE4594" s="151"/>
      <c r="VBF4594" s="151"/>
      <c r="VBG4594" s="151"/>
      <c r="VBH4594" s="151"/>
      <c r="VBI4594" s="151"/>
      <c r="VBJ4594" s="151"/>
      <c r="VBK4594" s="151"/>
      <c r="VBL4594" s="151"/>
      <c r="VBM4594" s="151"/>
      <c r="VBN4594" s="151"/>
      <c r="VBO4594" s="151"/>
      <c r="VBP4594" s="151"/>
      <c r="VBQ4594" s="151"/>
      <c r="VBR4594" s="151"/>
      <c r="VBS4594" s="151"/>
      <c r="VBT4594" s="151"/>
      <c r="VBU4594" s="151"/>
      <c r="VBV4594" s="151"/>
      <c r="VBW4594" s="151"/>
      <c r="VBX4594" s="151"/>
      <c r="VBY4594" s="151"/>
      <c r="VBZ4594" s="151"/>
      <c r="VCA4594" s="151"/>
      <c r="VCB4594" s="151"/>
      <c r="VCC4594" s="151"/>
      <c r="VCD4594" s="151"/>
      <c r="VCE4594" s="151"/>
      <c r="VCF4594" s="151"/>
      <c r="VCG4594" s="151"/>
      <c r="VCH4594" s="151"/>
      <c r="VCI4594" s="151"/>
      <c r="VCJ4594" s="151"/>
      <c r="VCK4594" s="151"/>
      <c r="VCL4594" s="151"/>
      <c r="VCM4594" s="151"/>
      <c r="VCN4594" s="151"/>
      <c r="VCO4594" s="151"/>
      <c r="VCP4594" s="151"/>
      <c r="VCQ4594" s="151"/>
      <c r="VCR4594" s="151"/>
      <c r="VCS4594" s="151"/>
      <c r="VCT4594" s="151"/>
      <c r="VCU4594" s="151"/>
      <c r="VCV4594" s="151"/>
      <c r="VCW4594" s="151"/>
      <c r="VCX4594" s="151"/>
      <c r="VCY4594" s="151"/>
      <c r="VCZ4594" s="151"/>
      <c r="VDA4594" s="151"/>
      <c r="VDB4594" s="151"/>
      <c r="VDC4594" s="151"/>
      <c r="VDD4594" s="151"/>
      <c r="VDE4594" s="151"/>
      <c r="VDF4594" s="151"/>
      <c r="VDG4594" s="151"/>
      <c r="VDH4594" s="151"/>
      <c r="VDI4594" s="151"/>
      <c r="VDJ4594" s="151"/>
      <c r="VDK4594" s="151"/>
      <c r="VDL4594" s="151"/>
      <c r="VDM4594" s="151"/>
      <c r="VDN4594" s="151"/>
      <c r="VDO4594" s="151"/>
      <c r="VDP4594" s="151"/>
      <c r="VDQ4594" s="151"/>
      <c r="VDR4594" s="151"/>
      <c r="VDS4594" s="151"/>
      <c r="VDT4594" s="151"/>
      <c r="VDU4594" s="151"/>
      <c r="VDV4594" s="151"/>
      <c r="VDW4594" s="151"/>
      <c r="VDX4594" s="151"/>
      <c r="VDY4594" s="151"/>
      <c r="VDZ4594" s="151"/>
      <c r="VEA4594" s="151"/>
      <c r="VEB4594" s="151"/>
      <c r="VEC4594" s="151"/>
      <c r="VED4594" s="151"/>
      <c r="VEE4594" s="151"/>
      <c r="VEF4594" s="151"/>
      <c r="VEG4594" s="151"/>
      <c r="VEH4594" s="151"/>
      <c r="VEI4594" s="151"/>
      <c r="VEJ4594" s="151"/>
      <c r="VEK4594" s="151"/>
      <c r="VEL4594" s="151"/>
      <c r="VEM4594" s="151"/>
      <c r="VEN4594" s="151"/>
      <c r="VEO4594" s="151"/>
      <c r="VEP4594" s="151"/>
      <c r="VEQ4594" s="151"/>
      <c r="VER4594" s="151"/>
      <c r="VES4594" s="151"/>
      <c r="VET4594" s="151"/>
      <c r="VEU4594" s="151"/>
      <c r="VEV4594" s="151"/>
      <c r="VEW4594" s="151"/>
      <c r="VEX4594" s="151"/>
      <c r="VEY4594" s="151"/>
      <c r="VEZ4594" s="151"/>
      <c r="VFA4594" s="151"/>
      <c r="VFB4594" s="151"/>
      <c r="VFC4594" s="151"/>
      <c r="VFD4594" s="151"/>
      <c r="VFE4594" s="151"/>
      <c r="VFF4594" s="151"/>
      <c r="VFG4594" s="151"/>
      <c r="VFH4594" s="151"/>
      <c r="VFI4594" s="151"/>
      <c r="VFJ4594" s="151"/>
      <c r="VFK4594" s="151"/>
      <c r="VFL4594" s="151"/>
      <c r="VFM4594" s="151"/>
      <c r="VFN4594" s="151"/>
      <c r="VFO4594" s="151"/>
      <c r="VFP4594" s="151"/>
      <c r="VFQ4594" s="151"/>
      <c r="VFR4594" s="151"/>
      <c r="VFS4594" s="151"/>
      <c r="VFT4594" s="151"/>
      <c r="VFU4594" s="151"/>
      <c r="VFV4594" s="151"/>
      <c r="VFW4594" s="151"/>
      <c r="VFX4594" s="151"/>
      <c r="VFY4594" s="151"/>
      <c r="VFZ4594" s="151"/>
      <c r="VGA4594" s="151"/>
      <c r="VGB4594" s="151"/>
      <c r="VGC4594" s="151"/>
      <c r="VGD4594" s="151"/>
      <c r="VGE4594" s="151"/>
      <c r="VGF4594" s="151"/>
      <c r="VGG4594" s="151"/>
      <c r="VGH4594" s="151"/>
      <c r="VGI4594" s="151"/>
      <c r="VGJ4594" s="151"/>
      <c r="VGK4594" s="151"/>
      <c r="VGL4594" s="151"/>
      <c r="VGM4594" s="151"/>
      <c r="VGN4594" s="151"/>
      <c r="VGO4594" s="151"/>
      <c r="VGP4594" s="151"/>
      <c r="VGQ4594" s="151"/>
      <c r="VGR4594" s="151"/>
      <c r="VGS4594" s="151"/>
      <c r="VGT4594" s="151"/>
      <c r="VGU4594" s="151"/>
      <c r="VGV4594" s="151"/>
      <c r="VGW4594" s="151"/>
      <c r="VGX4594" s="151"/>
      <c r="VGY4594" s="151"/>
      <c r="VGZ4594" s="151"/>
      <c r="VHA4594" s="151"/>
      <c r="VHB4594" s="151"/>
      <c r="VHC4594" s="151"/>
      <c r="VHD4594" s="151"/>
      <c r="VHE4594" s="151"/>
      <c r="VHF4594" s="151"/>
      <c r="VHG4594" s="151"/>
      <c r="VHH4594" s="151"/>
      <c r="VHI4594" s="151"/>
      <c r="VHJ4594" s="151"/>
      <c r="VHK4594" s="151"/>
      <c r="VHL4594" s="151"/>
      <c r="VHM4594" s="151"/>
      <c r="VHN4594" s="151"/>
      <c r="VHO4594" s="151"/>
      <c r="VHP4594" s="151"/>
      <c r="VHQ4594" s="151"/>
      <c r="VHR4594" s="151"/>
      <c r="VHS4594" s="151"/>
      <c r="VHT4594" s="151"/>
      <c r="VHU4594" s="151"/>
      <c r="VHV4594" s="151"/>
      <c r="VHW4594" s="151"/>
      <c r="VHX4594" s="151"/>
      <c r="VHY4594" s="151"/>
      <c r="VHZ4594" s="151"/>
      <c r="VIA4594" s="151"/>
      <c r="VIB4594" s="151"/>
      <c r="VIC4594" s="151"/>
      <c r="VID4594" s="151"/>
      <c r="VIE4594" s="151"/>
      <c r="VIF4594" s="151"/>
      <c r="VIG4594" s="151"/>
      <c r="VIH4594" s="151"/>
      <c r="VII4594" s="151"/>
      <c r="VIJ4594" s="151"/>
      <c r="VIK4594" s="151"/>
      <c r="VIL4594" s="151"/>
      <c r="VIM4594" s="151"/>
      <c r="VIN4594" s="151"/>
      <c r="VIO4594" s="151"/>
      <c r="VIP4594" s="151"/>
      <c r="VIQ4594" s="151"/>
      <c r="VIR4594" s="151"/>
      <c r="VIS4594" s="151"/>
      <c r="VIT4594" s="151"/>
      <c r="VIU4594" s="151"/>
      <c r="VIV4594" s="151"/>
      <c r="VIW4594" s="151"/>
      <c r="VIX4594" s="151"/>
      <c r="VIY4594" s="151"/>
      <c r="VIZ4594" s="151"/>
      <c r="VJA4594" s="151"/>
      <c r="VJB4594" s="151"/>
      <c r="VJC4594" s="151"/>
      <c r="VJD4594" s="151"/>
      <c r="VJE4594" s="151"/>
      <c r="VJF4594" s="151"/>
      <c r="VJG4594" s="151"/>
      <c r="VJH4594" s="151"/>
      <c r="VJI4594" s="151"/>
      <c r="VJJ4594" s="151"/>
      <c r="VJK4594" s="151"/>
      <c r="VJL4594" s="151"/>
      <c r="VJM4594" s="151"/>
      <c r="VJN4594" s="151"/>
      <c r="VJO4594" s="151"/>
      <c r="VJP4594" s="151"/>
      <c r="VJQ4594" s="151"/>
      <c r="VJR4594" s="151"/>
      <c r="VJS4594" s="151"/>
      <c r="VJT4594" s="151"/>
      <c r="VJU4594" s="151"/>
      <c r="VJV4594" s="151"/>
      <c r="VJW4594" s="151"/>
      <c r="VJX4594" s="151"/>
      <c r="VJY4594" s="151"/>
      <c r="VJZ4594" s="151"/>
      <c r="VKA4594" s="151"/>
      <c r="VKB4594" s="151"/>
      <c r="VKC4594" s="151"/>
      <c r="VKD4594" s="151"/>
      <c r="VKE4594" s="151"/>
      <c r="VKF4594" s="151"/>
      <c r="VKG4594" s="151"/>
      <c r="VKH4594" s="151"/>
      <c r="VKI4594" s="151"/>
      <c r="VKJ4594" s="151"/>
      <c r="VKK4594" s="151"/>
      <c r="VKL4594" s="151"/>
      <c r="VKM4594" s="151"/>
      <c r="VKN4594" s="151"/>
      <c r="VKO4594" s="151"/>
      <c r="VKP4594" s="151"/>
      <c r="VKQ4594" s="151"/>
      <c r="VKR4594" s="151"/>
      <c r="VKS4594" s="151"/>
      <c r="VKT4594" s="151"/>
      <c r="VKU4594" s="151"/>
      <c r="VKV4594" s="151"/>
      <c r="VKW4594" s="151"/>
      <c r="VKX4594" s="151"/>
      <c r="VKY4594" s="151"/>
      <c r="VKZ4594" s="151"/>
      <c r="VLA4594" s="151"/>
      <c r="VLB4594" s="151"/>
      <c r="VLC4594" s="151"/>
      <c r="VLD4594" s="151"/>
      <c r="VLE4594" s="151"/>
      <c r="VLF4594" s="151"/>
      <c r="VLG4594" s="151"/>
      <c r="VLH4594" s="151"/>
      <c r="VLI4594" s="151"/>
      <c r="VLJ4594" s="151"/>
      <c r="VLK4594" s="151"/>
      <c r="VLL4594" s="151"/>
      <c r="VLM4594" s="151"/>
      <c r="VLN4594" s="151"/>
      <c r="VLO4594" s="151"/>
      <c r="VLP4594" s="151"/>
      <c r="VLQ4594" s="151"/>
      <c r="VLR4594" s="151"/>
      <c r="VLS4594" s="151"/>
      <c r="VLT4594" s="151"/>
      <c r="VLU4594" s="151"/>
      <c r="VLV4594" s="151"/>
      <c r="VLW4594" s="151"/>
      <c r="VLX4594" s="151"/>
      <c r="VLY4594" s="151"/>
      <c r="VLZ4594" s="151"/>
      <c r="VMA4594" s="151"/>
      <c r="VMB4594" s="151"/>
      <c r="VMC4594" s="151"/>
      <c r="VMD4594" s="151"/>
      <c r="VME4594" s="151"/>
      <c r="VMF4594" s="151"/>
      <c r="VMG4594" s="151"/>
      <c r="VMH4594" s="151"/>
      <c r="VMI4594" s="151"/>
      <c r="VMJ4594" s="151"/>
      <c r="VMK4594" s="151"/>
      <c r="VML4594" s="151"/>
      <c r="VMM4594" s="151"/>
      <c r="VMN4594" s="151"/>
      <c r="VMO4594" s="151"/>
      <c r="VMP4594" s="151"/>
      <c r="VMQ4594" s="151"/>
      <c r="VMR4594" s="151"/>
      <c r="VMS4594" s="151"/>
      <c r="VMT4594" s="151"/>
      <c r="VMU4594" s="151"/>
      <c r="VMV4594" s="151"/>
      <c r="VMW4594" s="151"/>
      <c r="VMX4594" s="151"/>
      <c r="VMY4594" s="151"/>
      <c r="VMZ4594" s="151"/>
      <c r="VNA4594" s="151"/>
      <c r="VNB4594" s="151"/>
      <c r="VNC4594" s="151"/>
      <c r="VND4594" s="151"/>
      <c r="VNE4594" s="151"/>
      <c r="VNF4594" s="151"/>
      <c r="VNG4594" s="151"/>
      <c r="VNH4594" s="151"/>
      <c r="VNI4594" s="151"/>
      <c r="VNJ4594" s="151"/>
      <c r="VNK4594" s="151"/>
      <c r="VNL4594" s="151"/>
      <c r="VNM4594" s="151"/>
      <c r="VNN4594" s="151"/>
      <c r="VNO4594" s="151"/>
      <c r="VNP4594" s="151"/>
      <c r="VNQ4594" s="151"/>
      <c r="VNR4594" s="151"/>
      <c r="VNS4594" s="151"/>
      <c r="VNT4594" s="151"/>
      <c r="VNU4594" s="151"/>
      <c r="VNV4594" s="151"/>
      <c r="VNW4594" s="151"/>
      <c r="VNX4594" s="151"/>
      <c r="VNY4594" s="151"/>
      <c r="VNZ4594" s="151"/>
      <c r="VOA4594" s="151"/>
      <c r="VOB4594" s="151"/>
      <c r="VOC4594" s="151"/>
      <c r="VOD4594" s="151"/>
      <c r="VOE4594" s="151"/>
      <c r="VOF4594" s="151"/>
      <c r="VOG4594" s="151"/>
      <c r="VOH4594" s="151"/>
      <c r="VOI4594" s="151"/>
      <c r="VOJ4594" s="151"/>
      <c r="VOK4594" s="151"/>
      <c r="VOL4594" s="151"/>
      <c r="VOM4594" s="151"/>
      <c r="VON4594" s="151"/>
      <c r="VOO4594" s="151"/>
      <c r="VOP4594" s="151"/>
      <c r="VOQ4594" s="151"/>
      <c r="VOR4594" s="151"/>
      <c r="VOS4594" s="151"/>
      <c r="VOT4594" s="151"/>
      <c r="VOU4594" s="151"/>
      <c r="VOV4594" s="151"/>
      <c r="VOW4594" s="151"/>
      <c r="VOX4594" s="151"/>
      <c r="VOY4594" s="151"/>
      <c r="VOZ4594" s="151"/>
      <c r="VPA4594" s="151"/>
      <c r="VPB4594" s="151"/>
      <c r="VPC4594" s="151"/>
      <c r="VPD4594" s="151"/>
      <c r="VPE4594" s="151"/>
      <c r="VPF4594" s="151"/>
      <c r="VPG4594" s="151"/>
      <c r="VPH4594" s="151"/>
      <c r="VPI4594" s="151"/>
      <c r="VPJ4594" s="151"/>
      <c r="VPK4594" s="151"/>
      <c r="VPL4594" s="151"/>
      <c r="VPM4594" s="151"/>
      <c r="VPN4594" s="151"/>
      <c r="VPO4594" s="151"/>
      <c r="VPP4594" s="151"/>
      <c r="VPQ4594" s="151"/>
      <c r="VPR4594" s="151"/>
      <c r="VPS4594" s="151"/>
      <c r="VPT4594" s="151"/>
      <c r="VPU4594" s="151"/>
      <c r="VPV4594" s="151"/>
      <c r="VPW4594" s="151"/>
      <c r="VPX4594" s="151"/>
      <c r="VPY4594" s="151"/>
      <c r="VPZ4594" s="151"/>
      <c r="VQA4594" s="151"/>
      <c r="VQB4594" s="151"/>
      <c r="VQC4594" s="151"/>
      <c r="VQD4594" s="151"/>
      <c r="VQE4594" s="151"/>
      <c r="VQF4594" s="151"/>
      <c r="VQG4594" s="151"/>
      <c r="VQH4594" s="151"/>
      <c r="VQI4594" s="151"/>
      <c r="VQJ4594" s="151"/>
      <c r="VQK4594" s="151"/>
      <c r="VQL4594" s="151"/>
      <c r="VQM4594" s="151"/>
      <c r="VQN4594" s="151"/>
      <c r="VQO4594" s="151"/>
      <c r="VQP4594" s="151"/>
      <c r="VQQ4594" s="151"/>
      <c r="VQR4594" s="151"/>
      <c r="VQS4594" s="151"/>
      <c r="VQT4594" s="151"/>
      <c r="VQU4594" s="151"/>
      <c r="VQV4594" s="151"/>
      <c r="VQW4594" s="151"/>
      <c r="VQX4594" s="151"/>
      <c r="VQY4594" s="151"/>
      <c r="VQZ4594" s="151"/>
      <c r="VRA4594" s="151"/>
      <c r="VRB4594" s="151"/>
      <c r="VRC4594" s="151"/>
      <c r="VRD4594" s="151"/>
      <c r="VRE4594" s="151"/>
      <c r="VRF4594" s="151"/>
      <c r="VRG4594" s="151"/>
      <c r="VRH4594" s="151"/>
      <c r="VRI4594" s="151"/>
      <c r="VRJ4594" s="151"/>
      <c r="VRK4594" s="151"/>
      <c r="VRL4594" s="151"/>
      <c r="VRM4594" s="151"/>
      <c r="VRN4594" s="151"/>
      <c r="VRO4594" s="151"/>
      <c r="VRP4594" s="151"/>
      <c r="VRQ4594" s="151"/>
      <c r="VRR4594" s="151"/>
      <c r="VRS4594" s="151"/>
      <c r="VRT4594" s="151"/>
      <c r="VRU4594" s="151"/>
      <c r="VRV4594" s="151"/>
      <c r="VRW4594" s="151"/>
      <c r="VRX4594" s="151"/>
      <c r="VRY4594" s="151"/>
      <c r="VRZ4594" s="151"/>
      <c r="VSA4594" s="151"/>
      <c r="VSB4594" s="151"/>
      <c r="VSC4594" s="151"/>
      <c r="VSD4594" s="151"/>
      <c r="VSE4594" s="151"/>
      <c r="VSF4594" s="151"/>
      <c r="VSG4594" s="151"/>
      <c r="VSH4594" s="151"/>
      <c r="VSI4594" s="151"/>
      <c r="VSJ4594" s="151"/>
      <c r="VSK4594" s="151"/>
      <c r="VSL4594" s="151"/>
      <c r="VSM4594" s="151"/>
      <c r="VSN4594" s="151"/>
      <c r="VSO4594" s="151"/>
      <c r="VSP4594" s="151"/>
      <c r="VSQ4594" s="151"/>
      <c r="VSR4594" s="151"/>
      <c r="VSS4594" s="151"/>
      <c r="VST4594" s="151"/>
      <c r="VSU4594" s="151"/>
      <c r="VSV4594" s="151"/>
      <c r="VSW4594" s="151"/>
      <c r="VSX4594" s="151"/>
      <c r="VSY4594" s="151"/>
      <c r="VSZ4594" s="151"/>
      <c r="VTA4594" s="151"/>
      <c r="VTB4594" s="151"/>
      <c r="VTC4594" s="151"/>
      <c r="VTD4594" s="151"/>
      <c r="VTE4594" s="151"/>
      <c r="VTF4594" s="151"/>
      <c r="VTG4594" s="151"/>
      <c r="VTH4594" s="151"/>
      <c r="VTI4594" s="151"/>
      <c r="VTJ4594" s="151"/>
      <c r="VTK4594" s="151"/>
      <c r="VTL4594" s="151"/>
      <c r="VTM4594" s="151"/>
      <c r="VTN4594" s="151"/>
      <c r="VTO4594" s="151"/>
      <c r="VTP4594" s="151"/>
      <c r="VTQ4594" s="151"/>
      <c r="VTR4594" s="151"/>
      <c r="VTS4594" s="151"/>
      <c r="VTT4594" s="151"/>
      <c r="VTU4594" s="151"/>
      <c r="VTV4594" s="151"/>
      <c r="VTW4594" s="151"/>
      <c r="VTX4594" s="151"/>
      <c r="VTY4594" s="151"/>
      <c r="VTZ4594" s="151"/>
      <c r="VUA4594" s="151"/>
      <c r="VUB4594" s="151"/>
      <c r="VUC4594" s="151"/>
      <c r="VUD4594" s="151"/>
      <c r="VUE4594" s="151"/>
      <c r="VUF4594" s="151"/>
      <c r="VUG4594" s="151"/>
      <c r="VUH4594" s="151"/>
      <c r="VUI4594" s="151"/>
      <c r="VUJ4594" s="151"/>
      <c r="VUK4594" s="151"/>
      <c r="VUL4594" s="151"/>
      <c r="VUM4594" s="151"/>
      <c r="VUN4594" s="151"/>
      <c r="VUO4594" s="151"/>
      <c r="VUP4594" s="151"/>
      <c r="VUQ4594" s="151"/>
      <c r="VUR4594" s="151"/>
      <c r="VUS4594" s="151"/>
      <c r="VUT4594" s="151"/>
      <c r="VUU4594" s="151"/>
      <c r="VUV4594" s="151"/>
      <c r="VUW4594" s="151"/>
      <c r="VUX4594" s="151"/>
      <c r="VUY4594" s="151"/>
      <c r="VUZ4594" s="151"/>
      <c r="VVA4594" s="151"/>
      <c r="VVB4594" s="151"/>
      <c r="VVC4594" s="151"/>
      <c r="VVD4594" s="151"/>
      <c r="VVE4594" s="151"/>
      <c r="VVF4594" s="151"/>
      <c r="VVG4594" s="151"/>
      <c r="VVH4594" s="151"/>
      <c r="VVI4594" s="151"/>
      <c r="VVJ4594" s="151"/>
      <c r="VVK4594" s="151"/>
      <c r="VVL4594" s="151"/>
      <c r="VVM4594" s="151"/>
      <c r="VVN4594" s="151"/>
      <c r="VVO4594" s="151"/>
      <c r="VVP4594" s="151"/>
      <c r="VVQ4594" s="151"/>
      <c r="VVR4594" s="151"/>
      <c r="VVS4594" s="151"/>
      <c r="VVT4594" s="151"/>
      <c r="VVU4594" s="151"/>
      <c r="VVV4594" s="151"/>
      <c r="VVW4594" s="151"/>
      <c r="VVX4594" s="151"/>
      <c r="VVY4594" s="151"/>
      <c r="VVZ4594" s="151"/>
      <c r="VWA4594" s="151"/>
      <c r="VWB4594" s="151"/>
      <c r="VWC4594" s="151"/>
      <c r="VWD4594" s="151"/>
      <c r="VWE4594" s="151"/>
      <c r="VWF4594" s="151"/>
      <c r="VWG4594" s="151"/>
      <c r="VWH4594" s="151"/>
      <c r="VWI4594" s="151"/>
      <c r="VWJ4594" s="151"/>
      <c r="VWK4594" s="151"/>
      <c r="VWL4594" s="151"/>
      <c r="VWM4594" s="151"/>
      <c r="VWN4594" s="151"/>
      <c r="VWO4594" s="151"/>
      <c r="VWP4594" s="151"/>
      <c r="VWQ4594" s="151"/>
      <c r="VWR4594" s="151"/>
      <c r="VWS4594" s="151"/>
      <c r="VWT4594" s="151"/>
      <c r="VWU4594" s="151"/>
      <c r="VWV4594" s="151"/>
      <c r="VWW4594" s="151"/>
      <c r="VWX4594" s="151"/>
      <c r="VWY4594" s="151"/>
      <c r="VWZ4594" s="151"/>
      <c r="VXA4594" s="151"/>
      <c r="VXB4594" s="151"/>
      <c r="VXC4594" s="151"/>
      <c r="VXD4594" s="151"/>
      <c r="VXE4594" s="151"/>
      <c r="VXF4594" s="151"/>
      <c r="VXG4594" s="151"/>
      <c r="VXH4594" s="151"/>
      <c r="VXI4594" s="151"/>
      <c r="VXJ4594" s="151"/>
      <c r="VXK4594" s="151"/>
      <c r="VXL4594" s="151"/>
      <c r="VXM4594" s="151"/>
      <c r="VXN4594" s="151"/>
      <c r="VXO4594" s="151"/>
      <c r="VXP4594" s="151"/>
      <c r="VXQ4594" s="151"/>
      <c r="VXR4594" s="151"/>
      <c r="VXS4594" s="151"/>
      <c r="VXT4594" s="151"/>
      <c r="VXU4594" s="151"/>
      <c r="VXV4594" s="151"/>
      <c r="VXW4594" s="151"/>
      <c r="VXX4594" s="151"/>
      <c r="VXY4594" s="151"/>
      <c r="VXZ4594" s="151"/>
      <c r="VYA4594" s="151"/>
      <c r="VYB4594" s="151"/>
      <c r="VYC4594" s="151"/>
      <c r="VYD4594" s="151"/>
      <c r="VYE4594" s="151"/>
      <c r="VYF4594" s="151"/>
      <c r="VYG4594" s="151"/>
      <c r="VYH4594" s="151"/>
      <c r="VYI4594" s="151"/>
      <c r="VYJ4594" s="151"/>
      <c r="VYK4594" s="151"/>
      <c r="VYL4594" s="151"/>
      <c r="VYM4594" s="151"/>
      <c r="VYN4594" s="151"/>
      <c r="VYO4594" s="151"/>
      <c r="VYP4594" s="151"/>
      <c r="VYQ4594" s="151"/>
      <c r="VYR4594" s="151"/>
      <c r="VYS4594" s="151"/>
      <c r="VYT4594" s="151"/>
      <c r="VYU4594" s="151"/>
      <c r="VYV4594" s="151"/>
      <c r="VYW4594" s="151"/>
      <c r="VYX4594" s="151"/>
      <c r="VYY4594" s="151"/>
      <c r="VYZ4594" s="151"/>
      <c r="VZA4594" s="151"/>
      <c r="VZB4594" s="151"/>
      <c r="VZC4594" s="151"/>
      <c r="VZD4594" s="151"/>
      <c r="VZE4594" s="151"/>
      <c r="VZF4594" s="151"/>
      <c r="VZG4594" s="151"/>
      <c r="VZH4594" s="151"/>
      <c r="VZI4594" s="151"/>
      <c r="VZJ4594" s="151"/>
      <c r="VZK4594" s="151"/>
      <c r="VZL4594" s="151"/>
      <c r="VZM4594" s="151"/>
      <c r="VZN4594" s="151"/>
      <c r="VZO4594" s="151"/>
      <c r="VZP4594" s="151"/>
      <c r="VZQ4594" s="151"/>
      <c r="VZR4594" s="151"/>
      <c r="VZS4594" s="151"/>
      <c r="VZT4594" s="151"/>
      <c r="VZU4594" s="151"/>
      <c r="VZV4594" s="151"/>
      <c r="VZW4594" s="151"/>
      <c r="VZX4594" s="151"/>
      <c r="VZY4594" s="151"/>
      <c r="VZZ4594" s="151"/>
      <c r="WAA4594" s="151"/>
      <c r="WAB4594" s="151"/>
      <c r="WAC4594" s="151"/>
      <c r="WAD4594" s="151"/>
      <c r="WAE4594" s="151"/>
      <c r="WAF4594" s="151"/>
      <c r="WAG4594" s="151"/>
      <c r="WAH4594" s="151"/>
      <c r="WAI4594" s="151"/>
      <c r="WAJ4594" s="151"/>
      <c r="WAK4594" s="151"/>
      <c r="WAL4594" s="151"/>
      <c r="WAM4594" s="151"/>
      <c r="WAN4594" s="151"/>
      <c r="WAO4594" s="151"/>
      <c r="WAP4594" s="151"/>
      <c r="WAQ4594" s="151"/>
      <c r="WAR4594" s="151"/>
      <c r="WAS4594" s="151"/>
      <c r="WAT4594" s="151"/>
      <c r="WAU4594" s="151"/>
      <c r="WAV4594" s="151"/>
      <c r="WAW4594" s="151"/>
      <c r="WAX4594" s="151"/>
      <c r="WAY4594" s="151"/>
      <c r="WAZ4594" s="151"/>
      <c r="WBA4594" s="151"/>
      <c r="WBB4594" s="151"/>
      <c r="WBC4594" s="151"/>
      <c r="WBD4594" s="151"/>
      <c r="WBE4594" s="151"/>
      <c r="WBF4594" s="151"/>
      <c r="WBG4594" s="151"/>
      <c r="WBH4594" s="151"/>
      <c r="WBI4594" s="151"/>
      <c r="WBJ4594" s="151"/>
      <c r="WBK4594" s="151"/>
      <c r="WBL4594" s="151"/>
      <c r="WBM4594" s="151"/>
      <c r="WBN4594" s="151"/>
      <c r="WBO4594" s="151"/>
      <c r="WBP4594" s="151"/>
      <c r="WBQ4594" s="151"/>
      <c r="WBR4594" s="151"/>
      <c r="WBS4594" s="151"/>
      <c r="WBT4594" s="151"/>
      <c r="WBU4594" s="151"/>
      <c r="WBV4594" s="151"/>
      <c r="WBW4594" s="151"/>
      <c r="WBX4594" s="151"/>
      <c r="WBY4594" s="151"/>
      <c r="WBZ4594" s="151"/>
      <c r="WCA4594" s="151"/>
      <c r="WCB4594" s="151"/>
      <c r="WCC4594" s="151"/>
      <c r="WCD4594" s="151"/>
      <c r="WCE4594" s="151"/>
      <c r="WCF4594" s="151"/>
      <c r="WCG4594" s="151"/>
      <c r="WCH4594" s="151"/>
      <c r="WCI4594" s="151"/>
      <c r="WCJ4594" s="151"/>
      <c r="WCK4594" s="151"/>
      <c r="WCL4594" s="151"/>
      <c r="WCM4594" s="151"/>
      <c r="WCN4594" s="151"/>
      <c r="WCO4594" s="151"/>
      <c r="WCP4594" s="151"/>
      <c r="WCQ4594" s="151"/>
      <c r="WCR4594" s="151"/>
      <c r="WCS4594" s="151"/>
      <c r="WCT4594" s="151"/>
      <c r="WCU4594" s="151"/>
      <c r="WCV4594" s="151"/>
      <c r="WCW4594" s="151"/>
      <c r="WCX4594" s="151"/>
      <c r="WCY4594" s="151"/>
      <c r="WCZ4594" s="151"/>
      <c r="WDA4594" s="151"/>
      <c r="WDB4594" s="151"/>
      <c r="WDC4594" s="151"/>
      <c r="WDD4594" s="151"/>
      <c r="WDE4594" s="151"/>
      <c r="WDF4594" s="151"/>
      <c r="WDG4594" s="151"/>
      <c r="WDH4594" s="151"/>
      <c r="WDI4594" s="151"/>
      <c r="WDJ4594" s="151"/>
      <c r="WDK4594" s="151"/>
      <c r="WDL4594" s="151"/>
      <c r="WDM4594" s="151"/>
      <c r="WDN4594" s="151"/>
      <c r="WDO4594" s="151"/>
      <c r="WDP4594" s="151"/>
      <c r="WDQ4594" s="151"/>
      <c r="WDR4594" s="151"/>
      <c r="WDS4594" s="151"/>
      <c r="WDT4594" s="151"/>
      <c r="WDU4594" s="151"/>
      <c r="WDV4594" s="151"/>
      <c r="WDW4594" s="151"/>
      <c r="WDX4594" s="151"/>
      <c r="WDY4594" s="151"/>
      <c r="WDZ4594" s="151"/>
      <c r="WEA4594" s="151"/>
      <c r="WEB4594" s="151"/>
      <c r="WEC4594" s="151"/>
      <c r="WED4594" s="151"/>
      <c r="WEE4594" s="151"/>
      <c r="WEF4594" s="151"/>
      <c r="WEG4594" s="151"/>
      <c r="WEH4594" s="151"/>
      <c r="WEI4594" s="151"/>
      <c r="WEJ4594" s="151"/>
      <c r="WEK4594" s="151"/>
      <c r="WEL4594" s="151"/>
      <c r="WEM4594" s="151"/>
      <c r="WEN4594" s="151"/>
      <c r="WEO4594" s="151"/>
      <c r="WEP4594" s="151"/>
      <c r="WEQ4594" s="151"/>
      <c r="WER4594" s="151"/>
      <c r="WES4594" s="151"/>
      <c r="WET4594" s="151"/>
      <c r="WEU4594" s="151"/>
      <c r="WEV4594" s="151"/>
      <c r="WEW4594" s="151"/>
      <c r="WEX4594" s="151"/>
      <c r="WEY4594" s="151"/>
      <c r="WEZ4594" s="151"/>
      <c r="WFA4594" s="151"/>
      <c r="WFB4594" s="151"/>
      <c r="WFC4594" s="151"/>
      <c r="WFD4594" s="151"/>
      <c r="WFE4594" s="151"/>
      <c r="WFF4594" s="151"/>
      <c r="WFG4594" s="151"/>
      <c r="WFH4594" s="151"/>
      <c r="WFI4594" s="151"/>
      <c r="WFJ4594" s="151"/>
      <c r="WFK4594" s="151"/>
      <c r="WFL4594" s="151"/>
      <c r="WFM4594" s="151"/>
      <c r="WFN4594" s="151"/>
      <c r="WFO4594" s="151"/>
      <c r="WFP4594" s="151"/>
      <c r="WFQ4594" s="151"/>
      <c r="WFR4594" s="151"/>
      <c r="WFS4594" s="151"/>
      <c r="WFT4594" s="151"/>
      <c r="WFU4594" s="151"/>
      <c r="WFV4594" s="151"/>
      <c r="WFW4594" s="151"/>
      <c r="WFX4594" s="151"/>
      <c r="WFY4594" s="151"/>
      <c r="WFZ4594" s="151"/>
      <c r="WGA4594" s="151"/>
      <c r="WGB4594" s="151"/>
      <c r="WGC4594" s="151"/>
      <c r="WGD4594" s="151"/>
      <c r="WGE4594" s="151"/>
      <c r="WGF4594" s="151"/>
      <c r="WGG4594" s="151"/>
      <c r="WGH4594" s="151"/>
      <c r="WGI4594" s="151"/>
      <c r="WGJ4594" s="151"/>
      <c r="WGK4594" s="151"/>
      <c r="WGL4594" s="151"/>
      <c r="WGM4594" s="151"/>
      <c r="WGN4594" s="151"/>
      <c r="WGO4594" s="151"/>
      <c r="WGP4594" s="151"/>
      <c r="WGQ4594" s="151"/>
      <c r="WGR4594" s="151"/>
      <c r="WGS4594" s="151"/>
      <c r="WGT4594" s="151"/>
      <c r="WGU4594" s="151"/>
      <c r="WGV4594" s="151"/>
      <c r="WGW4594" s="151"/>
      <c r="WGX4594" s="151"/>
      <c r="WGY4594" s="151"/>
      <c r="WGZ4594" s="151"/>
      <c r="WHA4594" s="151"/>
      <c r="WHB4594" s="151"/>
      <c r="WHC4594" s="151"/>
      <c r="WHD4594" s="151"/>
      <c r="WHE4594" s="151"/>
      <c r="WHF4594" s="151"/>
      <c r="WHG4594" s="151"/>
      <c r="WHH4594" s="151"/>
      <c r="WHI4594" s="151"/>
      <c r="WHJ4594" s="151"/>
      <c r="WHK4594" s="151"/>
      <c r="WHL4594" s="151"/>
      <c r="WHM4594" s="151"/>
      <c r="WHN4594" s="151"/>
      <c r="WHO4594" s="151"/>
      <c r="WHP4594" s="151"/>
      <c r="WHQ4594" s="151"/>
      <c r="WHR4594" s="151"/>
      <c r="WHS4594" s="151"/>
      <c r="WHT4594" s="151"/>
      <c r="WHU4594" s="151"/>
      <c r="WHV4594" s="151"/>
      <c r="WHW4594" s="151"/>
      <c r="WHX4594" s="151"/>
      <c r="WHY4594" s="151"/>
      <c r="WHZ4594" s="151"/>
      <c r="WIA4594" s="151"/>
      <c r="WIB4594" s="151"/>
      <c r="WIC4594" s="151"/>
      <c r="WID4594" s="151"/>
      <c r="WIE4594" s="151"/>
      <c r="WIF4594" s="151"/>
      <c r="WIG4594" s="151"/>
      <c r="WIH4594" s="151"/>
      <c r="WII4594" s="151"/>
      <c r="WIJ4594" s="151"/>
      <c r="WIK4594" s="151"/>
      <c r="WIL4594" s="151"/>
      <c r="WIM4594" s="151"/>
      <c r="WIN4594" s="151"/>
      <c r="WIO4594" s="151"/>
      <c r="WIP4594" s="151"/>
      <c r="WIQ4594" s="151"/>
      <c r="WIR4594" s="151"/>
      <c r="WIS4594" s="151"/>
      <c r="WIT4594" s="151"/>
      <c r="WIU4594" s="151"/>
      <c r="WIV4594" s="151"/>
      <c r="WIW4594" s="151"/>
      <c r="WIX4594" s="151"/>
      <c r="WIY4594" s="151"/>
      <c r="WIZ4594" s="151"/>
      <c r="WJA4594" s="151"/>
      <c r="WJB4594" s="151"/>
      <c r="WJC4594" s="151"/>
      <c r="WJD4594" s="151"/>
      <c r="WJE4594" s="151"/>
      <c r="WJF4594" s="151"/>
      <c r="WJG4594" s="151"/>
      <c r="WJH4594" s="151"/>
      <c r="WJI4594" s="151"/>
      <c r="WJJ4594" s="151"/>
      <c r="WJK4594" s="151"/>
      <c r="WJL4594" s="151"/>
      <c r="WJM4594" s="151"/>
      <c r="WJN4594" s="151"/>
      <c r="WJO4594" s="151"/>
      <c r="WJP4594" s="151"/>
      <c r="WJQ4594" s="151"/>
      <c r="WJR4594" s="151"/>
      <c r="WJS4594" s="151"/>
      <c r="WJT4594" s="151"/>
      <c r="WJU4594" s="151"/>
      <c r="WJV4594" s="151"/>
      <c r="WJW4594" s="151"/>
      <c r="WJX4594" s="151"/>
      <c r="WJY4594" s="151"/>
      <c r="WJZ4594" s="151"/>
      <c r="WKA4594" s="151"/>
      <c r="WKB4594" s="151"/>
      <c r="WKC4594" s="151"/>
      <c r="WKD4594" s="151"/>
      <c r="WKE4594" s="151"/>
      <c r="WKF4594" s="151"/>
      <c r="WKG4594" s="151"/>
      <c r="WKH4594" s="151"/>
      <c r="WKI4594" s="151"/>
      <c r="WKJ4594" s="151"/>
      <c r="WKK4594" s="151"/>
      <c r="WKL4594" s="151"/>
      <c r="WKM4594" s="151"/>
      <c r="WKN4594" s="151"/>
      <c r="WKO4594" s="151"/>
      <c r="WKP4594" s="151"/>
      <c r="WKQ4594" s="151"/>
      <c r="WKR4594" s="151"/>
      <c r="WKS4594" s="151"/>
      <c r="WKT4594" s="151"/>
      <c r="WKU4594" s="151"/>
      <c r="WKV4594" s="151"/>
      <c r="WKW4594" s="151"/>
      <c r="WKX4594" s="151"/>
      <c r="WKY4594" s="151"/>
      <c r="WKZ4594" s="151"/>
      <c r="WLA4594" s="151"/>
      <c r="WLB4594" s="151"/>
      <c r="WLC4594" s="151"/>
      <c r="WLD4594" s="151"/>
      <c r="WLE4594" s="151"/>
      <c r="WLF4594" s="151"/>
      <c r="WLG4594" s="151"/>
      <c r="WLH4594" s="151"/>
      <c r="WLI4594" s="151"/>
      <c r="WLJ4594" s="151"/>
      <c r="WLK4594" s="151"/>
      <c r="WLL4594" s="151"/>
      <c r="WLM4594" s="151"/>
      <c r="WLN4594" s="151"/>
      <c r="WLO4594" s="151"/>
      <c r="WLP4594" s="151"/>
      <c r="WLQ4594" s="151"/>
      <c r="WLR4594" s="151"/>
      <c r="WLS4594" s="151"/>
      <c r="WLT4594" s="151"/>
      <c r="WLU4594" s="151"/>
      <c r="WLV4594" s="151"/>
      <c r="WLW4594" s="151"/>
      <c r="WLX4594" s="151"/>
      <c r="WLY4594" s="151"/>
      <c r="WLZ4594" s="151"/>
      <c r="WMA4594" s="151"/>
      <c r="WMB4594" s="151"/>
      <c r="WMC4594" s="151"/>
      <c r="WMD4594" s="151"/>
      <c r="WME4594" s="151"/>
      <c r="WMF4594" s="151"/>
      <c r="WMG4594" s="151"/>
      <c r="WMH4594" s="151"/>
      <c r="WMI4594" s="151"/>
      <c r="WMJ4594" s="151"/>
      <c r="WMK4594" s="151"/>
      <c r="WML4594" s="151"/>
      <c r="WMM4594" s="151"/>
      <c r="WMN4594" s="151"/>
      <c r="WMO4594" s="151"/>
      <c r="WMP4594" s="151"/>
      <c r="WMQ4594" s="151"/>
      <c r="WMR4594" s="151"/>
      <c r="WMS4594" s="151"/>
      <c r="WMT4594" s="151"/>
      <c r="WMU4594" s="151"/>
      <c r="WMV4594" s="151"/>
      <c r="WMW4594" s="151"/>
      <c r="WMX4594" s="151"/>
      <c r="WMY4594" s="151"/>
      <c r="WMZ4594" s="151"/>
      <c r="WNA4594" s="151"/>
      <c r="WNB4594" s="151"/>
      <c r="WNC4594" s="151"/>
      <c r="WND4594" s="151"/>
      <c r="WNE4594" s="151"/>
      <c r="WNF4594" s="151"/>
      <c r="WNG4594" s="151"/>
      <c r="WNH4594" s="151"/>
      <c r="WNI4594" s="151"/>
      <c r="WNJ4594" s="151"/>
      <c r="WNK4594" s="151"/>
      <c r="WNL4594" s="151"/>
      <c r="WNM4594" s="151"/>
      <c r="WNN4594" s="151"/>
      <c r="WNO4594" s="151"/>
      <c r="WNP4594" s="151"/>
      <c r="WNQ4594" s="151"/>
      <c r="WNR4594" s="151"/>
      <c r="WNS4594" s="151"/>
      <c r="WNT4594" s="151"/>
      <c r="WNU4594" s="151"/>
      <c r="WNV4594" s="151"/>
      <c r="WNW4594" s="151"/>
      <c r="WNX4594" s="151"/>
      <c r="WNY4594" s="151"/>
      <c r="WNZ4594" s="151"/>
      <c r="WOA4594" s="151"/>
      <c r="WOB4594" s="151"/>
      <c r="WOC4594" s="151"/>
      <c r="WOD4594" s="151"/>
      <c r="WOE4594" s="151"/>
      <c r="WOF4594" s="151"/>
      <c r="WOG4594" s="151"/>
      <c r="WOH4594" s="151"/>
      <c r="WOI4594" s="151"/>
      <c r="WOJ4594" s="151"/>
      <c r="WOK4594" s="151"/>
      <c r="WOL4594" s="151"/>
      <c r="WOM4594" s="151"/>
      <c r="WON4594" s="151"/>
      <c r="WOO4594" s="151"/>
      <c r="WOP4594" s="151"/>
      <c r="WOQ4594" s="151"/>
      <c r="WOR4594" s="151"/>
      <c r="WOS4594" s="151"/>
      <c r="WOT4594" s="151"/>
      <c r="WOU4594" s="151"/>
      <c r="WOV4594" s="151"/>
      <c r="WOW4594" s="151"/>
      <c r="WOX4594" s="151"/>
      <c r="WOY4594" s="151"/>
      <c r="WOZ4594" s="151"/>
      <c r="WPA4594" s="151"/>
      <c r="WPB4594" s="151"/>
      <c r="WPC4594" s="151"/>
      <c r="WPD4594" s="151"/>
      <c r="WPE4594" s="151"/>
      <c r="WPF4594" s="151"/>
      <c r="WPG4594" s="151"/>
      <c r="WPH4594" s="151"/>
      <c r="WPI4594" s="151"/>
      <c r="WPJ4594" s="151"/>
      <c r="WPK4594" s="151"/>
      <c r="WPL4594" s="151"/>
      <c r="WPM4594" s="151"/>
      <c r="WPN4594" s="151"/>
      <c r="WPO4594" s="151"/>
      <c r="WPP4594" s="151"/>
      <c r="WPQ4594" s="151"/>
      <c r="WPR4594" s="151"/>
      <c r="WPS4594" s="151"/>
      <c r="WPT4594" s="151"/>
      <c r="WPU4594" s="151"/>
      <c r="WPV4594" s="151"/>
      <c r="WPW4594" s="151"/>
      <c r="WPX4594" s="151"/>
      <c r="WPY4594" s="151"/>
      <c r="WPZ4594" s="151"/>
      <c r="WQA4594" s="151"/>
      <c r="WQB4594" s="151"/>
      <c r="WQC4594" s="151"/>
      <c r="WQD4594" s="151"/>
      <c r="WQE4594" s="151"/>
      <c r="WQF4594" s="151"/>
      <c r="WQG4594" s="151"/>
      <c r="WQH4594" s="151"/>
      <c r="WQI4594" s="151"/>
      <c r="WQJ4594" s="151"/>
      <c r="WQK4594" s="151"/>
      <c r="WQL4594" s="151"/>
      <c r="WQM4594" s="151"/>
      <c r="WQN4594" s="151"/>
      <c r="WQO4594" s="151"/>
      <c r="WQP4594" s="151"/>
      <c r="WQQ4594" s="151"/>
      <c r="WQR4594" s="151"/>
      <c r="WQS4594" s="151"/>
      <c r="WQT4594" s="151"/>
      <c r="WQU4594" s="151"/>
      <c r="WQV4594" s="151"/>
      <c r="WQW4594" s="151"/>
      <c r="WQX4594" s="151"/>
      <c r="WQY4594" s="151"/>
      <c r="WQZ4594" s="151"/>
      <c r="WRA4594" s="151"/>
      <c r="WRB4594" s="151"/>
      <c r="WRC4594" s="151"/>
      <c r="WRD4594" s="151"/>
      <c r="WRE4594" s="151"/>
      <c r="WRF4594" s="151"/>
      <c r="WRG4594" s="151"/>
      <c r="WRH4594" s="151"/>
      <c r="WRI4594" s="151"/>
      <c r="WRJ4594" s="151"/>
      <c r="WRK4594" s="151"/>
      <c r="WRL4594" s="151"/>
      <c r="WRM4594" s="151"/>
      <c r="WRN4594" s="151"/>
      <c r="WRO4594" s="151"/>
      <c r="WRP4594" s="151"/>
      <c r="WRQ4594" s="151"/>
      <c r="WRR4594" s="151"/>
      <c r="WRS4594" s="151"/>
      <c r="WRT4594" s="151"/>
      <c r="WRU4594" s="151"/>
      <c r="WRV4594" s="151"/>
      <c r="WRW4594" s="151"/>
      <c r="WRX4594" s="151"/>
      <c r="WRY4594" s="151"/>
      <c r="WRZ4594" s="151"/>
      <c r="WSA4594" s="151"/>
      <c r="WSB4594" s="151"/>
      <c r="WSC4594" s="151"/>
      <c r="WSD4594" s="151"/>
      <c r="WSE4594" s="151"/>
      <c r="WSF4594" s="151"/>
      <c r="WSG4594" s="151"/>
      <c r="WSH4594" s="151"/>
      <c r="WSI4594" s="151"/>
      <c r="WSJ4594" s="151"/>
      <c r="WSK4594" s="151"/>
      <c r="WSL4594" s="151"/>
      <c r="WSM4594" s="151"/>
      <c r="WSN4594" s="151"/>
      <c r="WSO4594" s="151"/>
      <c r="WSP4594" s="151"/>
      <c r="WSQ4594" s="151"/>
      <c r="WSR4594" s="151"/>
      <c r="WSS4594" s="151"/>
      <c r="WST4594" s="151"/>
      <c r="WSU4594" s="151"/>
      <c r="WSV4594" s="151"/>
      <c r="WSW4594" s="151"/>
      <c r="WSX4594" s="151"/>
      <c r="WSY4594" s="151"/>
      <c r="WSZ4594" s="151"/>
      <c r="WTA4594" s="151"/>
      <c r="WTB4594" s="151"/>
      <c r="WTC4594" s="151"/>
      <c r="WTD4594" s="151"/>
      <c r="WTE4594" s="151"/>
      <c r="WTF4594" s="151"/>
      <c r="WTG4594" s="151"/>
      <c r="WTH4594" s="151"/>
      <c r="WTI4594" s="151"/>
      <c r="WTJ4594" s="151"/>
      <c r="WTK4594" s="151"/>
      <c r="WTL4594" s="151"/>
      <c r="WTM4594" s="151"/>
      <c r="WTN4594" s="151"/>
      <c r="WTO4594" s="151"/>
      <c r="WTP4594" s="151"/>
      <c r="WTQ4594" s="151"/>
      <c r="WTR4594" s="151"/>
      <c r="WTS4594" s="151"/>
      <c r="WTT4594" s="151"/>
      <c r="WTU4594" s="151"/>
      <c r="WTV4594" s="151"/>
      <c r="WTW4594" s="151"/>
      <c r="WTX4594" s="151"/>
      <c r="WTY4594" s="151"/>
      <c r="WTZ4594" s="151"/>
      <c r="WUA4594" s="151"/>
      <c r="WUB4594" s="151"/>
      <c r="WUC4594" s="151"/>
      <c r="WUD4594" s="151"/>
      <c r="WUE4594" s="151"/>
      <c r="WUF4594" s="151"/>
      <c r="WUG4594" s="151"/>
      <c r="WUH4594" s="151"/>
      <c r="WUI4594" s="151"/>
      <c r="WUJ4594" s="151"/>
      <c r="WUK4594" s="151"/>
      <c r="WUL4594" s="151"/>
      <c r="WUM4594" s="151"/>
      <c r="WUN4594" s="151"/>
      <c r="WUO4594" s="151"/>
      <c r="WUP4594" s="151"/>
      <c r="WUQ4594" s="151"/>
      <c r="WUR4594" s="151"/>
      <c r="WUS4594" s="151"/>
      <c r="WUT4594" s="151"/>
      <c r="WUU4594" s="151"/>
      <c r="WUV4594" s="151"/>
      <c r="WUW4594" s="151"/>
      <c r="WUX4594" s="151"/>
      <c r="WUY4594" s="151"/>
      <c r="WUZ4594" s="151"/>
      <c r="WVA4594" s="151"/>
      <c r="WVB4594" s="151"/>
      <c r="WVC4594" s="151"/>
      <c r="WVD4594" s="151"/>
      <c r="WVE4594" s="151"/>
      <c r="WVF4594" s="151"/>
      <c r="WVG4594" s="151"/>
      <c r="WVH4594" s="151"/>
      <c r="WVI4594" s="151"/>
      <c r="WVJ4594" s="151"/>
      <c r="WVK4594" s="151"/>
      <c r="WVL4594" s="151"/>
      <c r="WVM4594" s="151"/>
      <c r="WVN4594" s="151"/>
      <c r="WVO4594" s="151"/>
      <c r="WVP4594" s="151"/>
      <c r="WVQ4594" s="151"/>
      <c r="WVR4594" s="151"/>
      <c r="WVS4594" s="151"/>
      <c r="WVT4594" s="151"/>
      <c r="WVU4594" s="151"/>
      <c r="WVV4594" s="151"/>
      <c r="WVW4594" s="151"/>
      <c r="WVX4594" s="151"/>
      <c r="WVY4594" s="151"/>
      <c r="WVZ4594" s="151"/>
      <c r="WWA4594" s="151"/>
      <c r="WWB4594" s="151"/>
      <c r="WWC4594" s="151"/>
      <c r="WWD4594" s="151"/>
      <c r="WWE4594" s="151"/>
      <c r="WWF4594" s="151"/>
      <c r="WWG4594" s="151"/>
      <c r="WWH4594" s="151"/>
      <c r="WWI4594" s="151"/>
      <c r="WWJ4594" s="151"/>
      <c r="WWK4594" s="151"/>
      <c r="WWL4594" s="151"/>
      <c r="WWM4594" s="151"/>
      <c r="WWN4594" s="151"/>
      <c r="WWO4594" s="151"/>
      <c r="WWP4594" s="151"/>
      <c r="WWQ4594" s="151"/>
      <c r="WWR4594" s="151"/>
      <c r="WWS4594" s="151"/>
      <c r="WWT4594" s="151"/>
      <c r="WWU4594" s="151"/>
      <c r="WWV4594" s="151"/>
      <c r="WWW4594" s="151"/>
      <c r="WWX4594" s="151"/>
      <c r="WWY4594" s="151"/>
      <c r="WWZ4594" s="151"/>
      <c r="WXA4594" s="151"/>
      <c r="WXB4594" s="151"/>
      <c r="WXC4594" s="151"/>
      <c r="WXD4594" s="151"/>
      <c r="WXE4594" s="151"/>
      <c r="WXF4594" s="151"/>
      <c r="WXG4594" s="151"/>
      <c r="WXH4594" s="151"/>
      <c r="WXI4594" s="151"/>
      <c r="WXJ4594" s="151"/>
      <c r="WXK4594" s="151"/>
      <c r="WXL4594" s="151"/>
      <c r="WXM4594" s="151"/>
      <c r="WXN4594" s="151"/>
      <c r="WXO4594" s="151"/>
      <c r="WXP4594" s="151"/>
      <c r="WXQ4594" s="151"/>
      <c r="WXR4594" s="151"/>
      <c r="WXS4594" s="151"/>
      <c r="WXT4594" s="151"/>
      <c r="WXU4594" s="151"/>
      <c r="WXV4594" s="151"/>
      <c r="WXW4594" s="151"/>
      <c r="WXX4594" s="151"/>
      <c r="WXY4594" s="151"/>
    </row>
    <row r="4595" spans="1:16197" s="155" customFormat="1" ht="42.75" hidden="1" outlineLevel="2">
      <c r="A4595" s="28"/>
      <c r="B4595" s="29" t="s">
        <v>46</v>
      </c>
      <c r="C4595" s="29" t="s">
        <v>3646</v>
      </c>
      <c r="D4595" s="29" t="s">
        <v>3591</v>
      </c>
      <c r="E4595" s="29"/>
      <c r="F4595" s="27"/>
      <c r="G4595" s="30" t="s">
        <v>45</v>
      </c>
      <c r="H4595" s="30"/>
      <c r="I4595" s="21" t="s">
        <v>43</v>
      </c>
      <c r="J4595" s="23">
        <v>7</v>
      </c>
      <c r="K4595" s="23">
        <v>7</v>
      </c>
      <c r="L4595" s="79" t="s">
        <v>4731</v>
      </c>
      <c r="M4595" s="21" t="s">
        <v>510</v>
      </c>
      <c r="N4595" s="21">
        <v>8</v>
      </c>
    </row>
    <row r="4596" spans="1:16197" s="155" customFormat="1" ht="57" outlineLevel="1" collapsed="1">
      <c r="A4596" s="28" t="s">
        <v>4732</v>
      </c>
      <c r="B4596" s="30" t="s">
        <v>46</v>
      </c>
      <c r="C4596" s="29" t="s">
        <v>154</v>
      </c>
      <c r="D4596" s="29" t="s">
        <v>3591</v>
      </c>
      <c r="E4596" s="29" t="s">
        <v>4733</v>
      </c>
      <c r="F4596" s="27" t="s">
        <v>4734</v>
      </c>
      <c r="G4596" s="6"/>
      <c r="H4596" s="6"/>
      <c r="I4596" s="148"/>
      <c r="J4596" s="38">
        <v>8</v>
      </c>
      <c r="K4596" s="38">
        <v>8</v>
      </c>
      <c r="L4596" s="34" t="str">
        <f>L4597&amp;" "&amp;N4597&amp;M4597&amp;", "&amp;L4598&amp;" "&amp;N4598&amp;M4598&amp;", "&amp;L4599&amp;" "&amp;N4599&amp;M4599&amp;" "</f>
        <v xml:space="preserve">Замена сетчатого ограждения 20м², Ремонт ворот с привариванием уголка в низу ворот. 2шт., Установка колючей проволоки по периметру ограждения  (3 нити)          480м </v>
      </c>
      <c r="M4596" s="21"/>
      <c r="N4596" s="148"/>
      <c r="O4596" s="151"/>
      <c r="P4596" s="151"/>
      <c r="Q4596" s="151"/>
      <c r="R4596" s="151"/>
      <c r="S4596" s="151"/>
      <c r="T4596" s="151"/>
      <c r="U4596" s="151"/>
      <c r="V4596" s="151"/>
      <c r="W4596" s="151"/>
      <c r="X4596" s="151"/>
      <c r="Y4596" s="151"/>
      <c r="Z4596" s="151"/>
      <c r="AA4596" s="151"/>
      <c r="AB4596" s="151"/>
      <c r="AC4596" s="151"/>
      <c r="AD4596" s="151"/>
      <c r="AE4596" s="151"/>
      <c r="AF4596" s="151"/>
      <c r="AG4596" s="151"/>
      <c r="AH4596" s="151"/>
      <c r="AI4596" s="151"/>
      <c r="AJ4596" s="151"/>
      <c r="AK4596" s="151"/>
      <c r="AL4596" s="151"/>
      <c r="AM4596" s="151"/>
      <c r="AN4596" s="151"/>
      <c r="AO4596" s="151"/>
      <c r="AP4596" s="151"/>
      <c r="AQ4596" s="151"/>
      <c r="AR4596" s="151"/>
      <c r="AS4596" s="151"/>
      <c r="AT4596" s="151"/>
      <c r="AU4596" s="151"/>
      <c r="AV4596" s="151"/>
      <c r="AW4596" s="151"/>
      <c r="AX4596" s="151"/>
      <c r="AY4596" s="151"/>
      <c r="AZ4596" s="151"/>
      <c r="BA4596" s="151"/>
      <c r="BB4596" s="151"/>
      <c r="BC4596" s="151"/>
      <c r="BD4596" s="151"/>
      <c r="BE4596" s="151"/>
      <c r="BF4596" s="151"/>
      <c r="BG4596" s="151"/>
      <c r="BH4596" s="151"/>
      <c r="BI4596" s="151"/>
      <c r="BJ4596" s="151"/>
      <c r="BK4596" s="151"/>
      <c r="BL4596" s="151"/>
      <c r="BM4596" s="151"/>
      <c r="BN4596" s="151"/>
      <c r="BO4596" s="151"/>
      <c r="BP4596" s="151"/>
      <c r="BQ4596" s="151"/>
      <c r="BR4596" s="151"/>
      <c r="BS4596" s="151"/>
      <c r="BT4596" s="151"/>
      <c r="BU4596" s="151"/>
      <c r="BV4596" s="151"/>
      <c r="BW4596" s="151"/>
      <c r="BX4596" s="151"/>
      <c r="BY4596" s="151"/>
      <c r="BZ4596" s="151"/>
      <c r="CA4596" s="151"/>
      <c r="CB4596" s="151"/>
      <c r="CC4596" s="151"/>
      <c r="CD4596" s="151"/>
      <c r="CE4596" s="151"/>
      <c r="CF4596" s="151"/>
      <c r="CG4596" s="151"/>
      <c r="CH4596" s="151"/>
      <c r="CI4596" s="151"/>
      <c r="CJ4596" s="151"/>
      <c r="CK4596" s="151"/>
      <c r="CL4596" s="151"/>
      <c r="CM4596" s="151"/>
      <c r="CN4596" s="151"/>
      <c r="CO4596" s="151"/>
      <c r="CP4596" s="151"/>
      <c r="CQ4596" s="151"/>
      <c r="CR4596" s="151"/>
      <c r="CS4596" s="151"/>
      <c r="CT4596" s="151"/>
      <c r="CU4596" s="151"/>
      <c r="CV4596" s="151"/>
      <c r="CW4596" s="151"/>
      <c r="CX4596" s="151"/>
      <c r="CY4596" s="151"/>
      <c r="CZ4596" s="151"/>
      <c r="DA4596" s="151"/>
      <c r="DB4596" s="151"/>
      <c r="DC4596" s="151"/>
      <c r="DD4596" s="151"/>
      <c r="DE4596" s="151"/>
      <c r="DF4596" s="151"/>
      <c r="DG4596" s="151"/>
      <c r="DH4596" s="151"/>
      <c r="DI4596" s="151"/>
      <c r="DJ4596" s="151"/>
      <c r="DK4596" s="151"/>
      <c r="DL4596" s="151"/>
      <c r="DM4596" s="151"/>
      <c r="DN4596" s="151"/>
      <c r="DO4596" s="151"/>
      <c r="DP4596" s="151"/>
      <c r="DQ4596" s="151"/>
      <c r="DR4596" s="151"/>
      <c r="DS4596" s="151"/>
      <c r="DT4596" s="151"/>
      <c r="DU4596" s="151"/>
      <c r="DV4596" s="151"/>
      <c r="DW4596" s="151"/>
      <c r="DX4596" s="151"/>
      <c r="DY4596" s="151"/>
      <c r="DZ4596" s="151"/>
      <c r="EA4596" s="151"/>
      <c r="EB4596" s="151"/>
      <c r="EC4596" s="151"/>
      <c r="ED4596" s="151"/>
      <c r="EE4596" s="151"/>
      <c r="EF4596" s="151"/>
      <c r="EG4596" s="151"/>
      <c r="EH4596" s="151"/>
      <c r="EI4596" s="151"/>
      <c r="EJ4596" s="151"/>
      <c r="EK4596" s="151"/>
      <c r="EL4596" s="151"/>
      <c r="EM4596" s="151"/>
      <c r="EN4596" s="151"/>
      <c r="EO4596" s="151"/>
      <c r="EP4596" s="151"/>
      <c r="EQ4596" s="151"/>
      <c r="ER4596" s="151"/>
      <c r="ES4596" s="151"/>
      <c r="ET4596" s="151"/>
      <c r="EU4596" s="151"/>
      <c r="EV4596" s="151"/>
      <c r="EW4596" s="151"/>
      <c r="EX4596" s="151"/>
      <c r="EY4596" s="151"/>
      <c r="EZ4596" s="151"/>
      <c r="FA4596" s="151"/>
      <c r="FB4596" s="151"/>
      <c r="FC4596" s="151"/>
      <c r="FD4596" s="151"/>
      <c r="FE4596" s="151"/>
      <c r="FF4596" s="151"/>
      <c r="FG4596" s="151"/>
      <c r="FH4596" s="151"/>
      <c r="FI4596" s="151"/>
      <c r="FJ4596" s="151"/>
      <c r="FK4596" s="151"/>
      <c r="FL4596" s="151"/>
      <c r="FM4596" s="151"/>
      <c r="FN4596" s="151"/>
      <c r="FO4596" s="151"/>
      <c r="FP4596" s="151"/>
      <c r="FQ4596" s="151"/>
      <c r="FR4596" s="151"/>
      <c r="FS4596" s="151"/>
      <c r="FT4596" s="151"/>
      <c r="FU4596" s="151"/>
      <c r="FV4596" s="151"/>
      <c r="FW4596" s="151"/>
      <c r="FX4596" s="151"/>
      <c r="FY4596" s="151"/>
      <c r="FZ4596" s="151"/>
      <c r="GA4596" s="151"/>
      <c r="GB4596" s="151"/>
      <c r="GC4596" s="151"/>
      <c r="GD4596" s="151"/>
      <c r="GE4596" s="151"/>
      <c r="GF4596" s="151"/>
      <c r="GG4596" s="151"/>
      <c r="GH4596" s="151"/>
      <c r="GI4596" s="151"/>
      <c r="GJ4596" s="151"/>
      <c r="GK4596" s="151"/>
      <c r="GL4596" s="151"/>
      <c r="GM4596" s="151"/>
      <c r="GN4596" s="151"/>
      <c r="GO4596" s="151"/>
      <c r="GP4596" s="151"/>
      <c r="GQ4596" s="151"/>
      <c r="GR4596" s="151"/>
      <c r="GS4596" s="151"/>
      <c r="GT4596" s="151"/>
      <c r="GU4596" s="151"/>
      <c r="GV4596" s="151"/>
      <c r="GW4596" s="151"/>
      <c r="GX4596" s="151"/>
      <c r="GY4596" s="151"/>
      <c r="GZ4596" s="151"/>
      <c r="HA4596" s="151"/>
      <c r="HB4596" s="151"/>
      <c r="HC4596" s="151"/>
      <c r="HD4596" s="151"/>
      <c r="HE4596" s="151"/>
      <c r="HF4596" s="151"/>
      <c r="HG4596" s="151"/>
      <c r="HH4596" s="151"/>
      <c r="HI4596" s="151"/>
      <c r="HJ4596" s="151"/>
      <c r="HK4596" s="151"/>
      <c r="HL4596" s="151"/>
      <c r="HM4596" s="151"/>
      <c r="HN4596" s="151"/>
      <c r="HO4596" s="151"/>
      <c r="HP4596" s="151"/>
      <c r="HQ4596" s="151"/>
      <c r="HR4596" s="151"/>
      <c r="HS4596" s="151"/>
      <c r="HT4596" s="151"/>
      <c r="HU4596" s="151"/>
      <c r="HV4596" s="151"/>
      <c r="HW4596" s="151"/>
      <c r="HX4596" s="151"/>
      <c r="HY4596" s="151"/>
      <c r="HZ4596" s="151"/>
      <c r="IA4596" s="151"/>
      <c r="IB4596" s="151"/>
      <c r="IC4596" s="151"/>
      <c r="ID4596" s="151"/>
      <c r="IE4596" s="151"/>
      <c r="IF4596" s="151"/>
      <c r="IG4596" s="151"/>
      <c r="IH4596" s="151"/>
      <c r="II4596" s="151"/>
      <c r="IJ4596" s="151"/>
      <c r="IK4596" s="151"/>
      <c r="IL4596" s="151"/>
      <c r="IM4596" s="151"/>
      <c r="IN4596" s="151"/>
      <c r="IO4596" s="151"/>
      <c r="IP4596" s="151"/>
      <c r="IQ4596" s="151"/>
      <c r="IR4596" s="151"/>
      <c r="IS4596" s="151"/>
      <c r="IT4596" s="151"/>
      <c r="IU4596" s="151"/>
      <c r="IV4596" s="151"/>
      <c r="IW4596" s="151"/>
      <c r="IX4596" s="151"/>
      <c r="IY4596" s="151"/>
      <c r="IZ4596" s="151"/>
      <c r="JA4596" s="151"/>
      <c r="JB4596" s="151"/>
      <c r="JC4596" s="151"/>
      <c r="JD4596" s="151"/>
      <c r="JE4596" s="151"/>
      <c r="JF4596" s="151"/>
      <c r="JG4596" s="151"/>
      <c r="JH4596" s="151"/>
      <c r="JI4596" s="151"/>
      <c r="JJ4596" s="151"/>
      <c r="JK4596" s="151"/>
      <c r="JL4596" s="151"/>
      <c r="JM4596" s="151"/>
      <c r="JN4596" s="151"/>
      <c r="JO4596" s="151"/>
      <c r="JP4596" s="151"/>
      <c r="JQ4596" s="151"/>
      <c r="JR4596" s="151"/>
      <c r="JS4596" s="151"/>
      <c r="JT4596" s="151"/>
      <c r="JU4596" s="151"/>
      <c r="JV4596" s="151"/>
      <c r="JW4596" s="151"/>
      <c r="JX4596" s="151"/>
      <c r="JY4596" s="151"/>
      <c r="JZ4596" s="151"/>
      <c r="KA4596" s="151"/>
      <c r="KB4596" s="151"/>
      <c r="KC4596" s="151"/>
      <c r="KD4596" s="151"/>
      <c r="KE4596" s="151"/>
      <c r="KF4596" s="151"/>
      <c r="KG4596" s="151"/>
      <c r="KH4596" s="151"/>
      <c r="KI4596" s="151"/>
      <c r="KJ4596" s="151"/>
      <c r="KK4596" s="151"/>
      <c r="KL4596" s="151"/>
      <c r="KM4596" s="151"/>
      <c r="KN4596" s="151"/>
      <c r="KO4596" s="151"/>
      <c r="KP4596" s="151"/>
      <c r="KQ4596" s="151"/>
      <c r="KR4596" s="151"/>
      <c r="KS4596" s="151"/>
      <c r="KT4596" s="151"/>
      <c r="KU4596" s="151"/>
      <c r="KV4596" s="151"/>
      <c r="KW4596" s="151"/>
      <c r="KX4596" s="151"/>
      <c r="KY4596" s="151"/>
      <c r="KZ4596" s="151"/>
      <c r="LA4596" s="151"/>
      <c r="LB4596" s="151"/>
      <c r="LC4596" s="151"/>
      <c r="LD4596" s="151"/>
      <c r="LE4596" s="151"/>
      <c r="LF4596" s="151"/>
      <c r="LG4596" s="151"/>
      <c r="LH4596" s="151"/>
      <c r="LI4596" s="151"/>
      <c r="LJ4596" s="151"/>
      <c r="LK4596" s="151"/>
      <c r="LL4596" s="151"/>
      <c r="LM4596" s="151"/>
      <c r="LN4596" s="151"/>
      <c r="LO4596" s="151"/>
      <c r="LP4596" s="151"/>
      <c r="LQ4596" s="151"/>
      <c r="LR4596" s="151"/>
      <c r="LS4596" s="151"/>
      <c r="LT4596" s="151"/>
      <c r="LU4596" s="151"/>
      <c r="LV4596" s="151"/>
      <c r="LW4596" s="151"/>
      <c r="LX4596" s="151"/>
      <c r="LY4596" s="151"/>
      <c r="LZ4596" s="151"/>
      <c r="MA4596" s="151"/>
      <c r="MB4596" s="151"/>
      <c r="MC4596" s="151"/>
      <c r="MD4596" s="151"/>
      <c r="ME4596" s="151"/>
      <c r="MF4596" s="151"/>
      <c r="MG4596" s="151"/>
      <c r="MH4596" s="151"/>
      <c r="MI4596" s="151"/>
      <c r="MJ4596" s="151"/>
      <c r="MK4596" s="151"/>
      <c r="ML4596" s="151"/>
      <c r="MM4596" s="151"/>
      <c r="MN4596" s="151"/>
      <c r="MO4596" s="151"/>
      <c r="MP4596" s="151"/>
      <c r="MQ4596" s="151"/>
      <c r="MR4596" s="151"/>
      <c r="MS4596" s="151"/>
      <c r="MT4596" s="151"/>
      <c r="MU4596" s="151"/>
      <c r="MV4596" s="151"/>
      <c r="MW4596" s="151"/>
      <c r="MX4596" s="151"/>
      <c r="MY4596" s="151"/>
      <c r="MZ4596" s="151"/>
      <c r="NA4596" s="151"/>
      <c r="NB4596" s="151"/>
      <c r="NC4596" s="151"/>
      <c r="ND4596" s="151"/>
      <c r="NE4596" s="151"/>
      <c r="NF4596" s="151"/>
      <c r="NG4596" s="151"/>
      <c r="NH4596" s="151"/>
      <c r="NI4596" s="151"/>
      <c r="NJ4596" s="151"/>
      <c r="NK4596" s="151"/>
      <c r="NL4596" s="151"/>
      <c r="NM4596" s="151"/>
      <c r="NN4596" s="151"/>
      <c r="NO4596" s="151"/>
      <c r="NP4596" s="151"/>
      <c r="NQ4596" s="151"/>
      <c r="NR4596" s="151"/>
      <c r="NS4596" s="151"/>
      <c r="NT4596" s="151"/>
      <c r="NU4596" s="151"/>
      <c r="NV4596" s="151"/>
      <c r="NW4596" s="151"/>
      <c r="NX4596" s="151"/>
      <c r="NY4596" s="151"/>
      <c r="NZ4596" s="151"/>
      <c r="OA4596" s="151"/>
      <c r="OB4596" s="151"/>
      <c r="OC4596" s="151"/>
      <c r="OD4596" s="151"/>
      <c r="OE4596" s="151"/>
      <c r="OF4596" s="151"/>
      <c r="OG4596" s="151"/>
      <c r="OH4596" s="151"/>
      <c r="OI4596" s="151"/>
      <c r="OJ4596" s="151"/>
      <c r="OK4596" s="151"/>
      <c r="OL4596" s="151"/>
      <c r="OM4596" s="151"/>
      <c r="ON4596" s="151"/>
      <c r="OO4596" s="151"/>
      <c r="OP4596" s="151"/>
      <c r="OQ4596" s="151"/>
      <c r="OR4596" s="151"/>
      <c r="OS4596" s="151"/>
      <c r="OT4596" s="151"/>
      <c r="OU4596" s="151"/>
      <c r="OV4596" s="151"/>
      <c r="OW4596" s="151"/>
      <c r="OX4596" s="151"/>
      <c r="OY4596" s="151"/>
      <c r="OZ4596" s="151"/>
      <c r="PA4596" s="151"/>
      <c r="PB4596" s="151"/>
      <c r="PC4596" s="151"/>
      <c r="PD4596" s="151"/>
      <c r="PE4596" s="151"/>
      <c r="PF4596" s="151"/>
      <c r="PG4596" s="151"/>
      <c r="PH4596" s="151"/>
      <c r="PI4596" s="151"/>
      <c r="PJ4596" s="151"/>
      <c r="PK4596" s="151"/>
      <c r="PL4596" s="151"/>
      <c r="PM4596" s="151"/>
      <c r="PN4596" s="151"/>
      <c r="PO4596" s="151"/>
      <c r="PP4596" s="151"/>
      <c r="PQ4596" s="151"/>
      <c r="PR4596" s="151"/>
      <c r="PS4596" s="151"/>
      <c r="PT4596" s="151"/>
      <c r="PU4596" s="151"/>
      <c r="PV4596" s="151"/>
      <c r="PW4596" s="151"/>
      <c r="PX4596" s="151"/>
      <c r="PY4596" s="151"/>
      <c r="PZ4596" s="151"/>
      <c r="QA4596" s="151"/>
      <c r="QB4596" s="151"/>
      <c r="QC4596" s="151"/>
      <c r="QD4596" s="151"/>
      <c r="QE4596" s="151"/>
      <c r="QF4596" s="151"/>
      <c r="QG4596" s="151"/>
      <c r="QH4596" s="151"/>
      <c r="QI4596" s="151"/>
      <c r="QJ4596" s="151"/>
      <c r="QK4596" s="151"/>
      <c r="QL4596" s="151"/>
      <c r="QM4596" s="151"/>
      <c r="QN4596" s="151"/>
      <c r="QO4596" s="151"/>
      <c r="QP4596" s="151"/>
      <c r="QQ4596" s="151"/>
      <c r="QR4596" s="151"/>
      <c r="QS4596" s="151"/>
      <c r="QT4596" s="151"/>
      <c r="QU4596" s="151"/>
      <c r="QV4596" s="151"/>
      <c r="QW4596" s="151"/>
      <c r="QX4596" s="151"/>
      <c r="QY4596" s="151"/>
      <c r="QZ4596" s="151"/>
      <c r="RA4596" s="151"/>
      <c r="RB4596" s="151"/>
      <c r="RC4596" s="151"/>
      <c r="RD4596" s="151"/>
      <c r="RE4596" s="151"/>
      <c r="RF4596" s="151"/>
      <c r="RG4596" s="151"/>
      <c r="RH4596" s="151"/>
      <c r="RI4596" s="151"/>
      <c r="RJ4596" s="151"/>
      <c r="RK4596" s="151"/>
      <c r="RL4596" s="151"/>
      <c r="RM4596" s="151"/>
      <c r="RN4596" s="151"/>
      <c r="RO4596" s="151"/>
      <c r="RP4596" s="151"/>
      <c r="RQ4596" s="151"/>
      <c r="RR4596" s="151"/>
      <c r="RS4596" s="151"/>
      <c r="RT4596" s="151"/>
      <c r="RU4596" s="151"/>
      <c r="RV4596" s="151"/>
      <c r="RW4596" s="151"/>
      <c r="RX4596" s="151"/>
      <c r="RY4596" s="151"/>
      <c r="RZ4596" s="151"/>
      <c r="SA4596" s="151"/>
      <c r="SB4596" s="151"/>
      <c r="SC4596" s="151"/>
      <c r="SD4596" s="151"/>
      <c r="SE4596" s="151"/>
      <c r="SF4596" s="151"/>
      <c r="SG4596" s="151"/>
      <c r="SH4596" s="151"/>
      <c r="SI4596" s="151"/>
      <c r="SJ4596" s="151"/>
      <c r="SK4596" s="151"/>
      <c r="SL4596" s="151"/>
      <c r="SM4596" s="151"/>
      <c r="SN4596" s="151"/>
      <c r="SO4596" s="151"/>
      <c r="SP4596" s="151"/>
      <c r="SQ4596" s="151"/>
      <c r="SR4596" s="151"/>
      <c r="SS4596" s="151"/>
      <c r="ST4596" s="151"/>
      <c r="SU4596" s="151"/>
      <c r="SV4596" s="151"/>
      <c r="SW4596" s="151"/>
      <c r="SX4596" s="151"/>
      <c r="SY4596" s="151"/>
      <c r="SZ4596" s="151"/>
      <c r="TA4596" s="151"/>
      <c r="TB4596" s="151"/>
      <c r="TC4596" s="151"/>
      <c r="TD4596" s="151"/>
      <c r="TE4596" s="151"/>
      <c r="TF4596" s="151"/>
      <c r="TG4596" s="151"/>
      <c r="TH4596" s="151"/>
      <c r="TI4596" s="151"/>
      <c r="TJ4596" s="151"/>
      <c r="TK4596" s="151"/>
      <c r="TL4596" s="151"/>
      <c r="TM4596" s="151"/>
      <c r="TN4596" s="151"/>
      <c r="TO4596" s="151"/>
      <c r="TP4596" s="151"/>
      <c r="TQ4596" s="151"/>
      <c r="TR4596" s="151"/>
      <c r="TS4596" s="151"/>
      <c r="TT4596" s="151"/>
      <c r="TU4596" s="151"/>
      <c r="TV4596" s="151"/>
      <c r="TW4596" s="151"/>
      <c r="TX4596" s="151"/>
      <c r="TY4596" s="151"/>
      <c r="TZ4596" s="151"/>
      <c r="UA4596" s="151"/>
      <c r="UB4596" s="151"/>
      <c r="UC4596" s="151"/>
      <c r="UD4596" s="151"/>
      <c r="UE4596" s="151"/>
      <c r="UF4596" s="151"/>
      <c r="UG4596" s="151"/>
      <c r="UH4596" s="151"/>
      <c r="UI4596" s="151"/>
      <c r="UJ4596" s="151"/>
      <c r="UK4596" s="151"/>
      <c r="UL4596" s="151"/>
      <c r="UM4596" s="151"/>
      <c r="UN4596" s="151"/>
      <c r="UO4596" s="151"/>
      <c r="UP4596" s="151"/>
      <c r="UQ4596" s="151"/>
      <c r="UR4596" s="151"/>
      <c r="US4596" s="151"/>
      <c r="UT4596" s="151"/>
      <c r="UU4596" s="151"/>
      <c r="UV4596" s="151"/>
      <c r="UW4596" s="151"/>
      <c r="UX4596" s="151"/>
      <c r="UY4596" s="151"/>
      <c r="UZ4596" s="151"/>
      <c r="VA4596" s="151"/>
      <c r="VB4596" s="151"/>
      <c r="VC4596" s="151"/>
      <c r="VD4596" s="151"/>
      <c r="VE4596" s="151"/>
      <c r="VF4596" s="151"/>
      <c r="VG4596" s="151"/>
      <c r="VH4596" s="151"/>
      <c r="VI4596" s="151"/>
      <c r="VJ4596" s="151"/>
      <c r="VK4596" s="151"/>
      <c r="VL4596" s="151"/>
      <c r="VM4596" s="151"/>
      <c r="VN4596" s="151"/>
      <c r="VO4596" s="151"/>
      <c r="VP4596" s="151"/>
      <c r="VQ4596" s="151"/>
      <c r="VR4596" s="151"/>
      <c r="VS4596" s="151"/>
      <c r="VT4596" s="151"/>
      <c r="VU4596" s="151"/>
      <c r="VV4596" s="151"/>
      <c r="VW4596" s="151"/>
      <c r="VX4596" s="151"/>
      <c r="VY4596" s="151"/>
      <c r="VZ4596" s="151"/>
      <c r="WA4596" s="151"/>
      <c r="WB4596" s="151"/>
      <c r="WC4596" s="151"/>
      <c r="WD4596" s="151"/>
      <c r="WE4596" s="151"/>
      <c r="WF4596" s="151"/>
      <c r="WG4596" s="151"/>
      <c r="WH4596" s="151"/>
      <c r="WI4596" s="151"/>
      <c r="WJ4596" s="151"/>
      <c r="WK4596" s="151"/>
      <c r="WL4596" s="151"/>
      <c r="WM4596" s="151"/>
      <c r="WN4596" s="151"/>
      <c r="WO4596" s="151"/>
      <c r="WP4596" s="151"/>
      <c r="WQ4596" s="151"/>
      <c r="WR4596" s="151"/>
      <c r="WS4596" s="151"/>
      <c r="WT4596" s="151"/>
      <c r="WU4596" s="151"/>
      <c r="WV4596" s="151"/>
      <c r="WW4596" s="151"/>
      <c r="WX4596" s="151"/>
      <c r="WY4596" s="151"/>
      <c r="WZ4596" s="151"/>
      <c r="XA4596" s="151"/>
      <c r="XB4596" s="151"/>
      <c r="XC4596" s="151"/>
      <c r="XD4596" s="151"/>
      <c r="XE4596" s="151"/>
      <c r="XF4596" s="151"/>
      <c r="XG4596" s="151"/>
      <c r="XH4596" s="151"/>
      <c r="XI4596" s="151"/>
      <c r="XJ4596" s="151"/>
      <c r="XK4596" s="151"/>
      <c r="XL4596" s="151"/>
      <c r="XM4596" s="151"/>
      <c r="XN4596" s="151"/>
      <c r="XO4596" s="151"/>
      <c r="XP4596" s="151"/>
      <c r="XQ4596" s="151"/>
      <c r="XR4596" s="151"/>
      <c r="XS4596" s="151"/>
      <c r="XT4596" s="151"/>
      <c r="XU4596" s="151"/>
      <c r="XV4596" s="151"/>
      <c r="XW4596" s="151"/>
      <c r="XX4596" s="151"/>
      <c r="XY4596" s="151"/>
      <c r="XZ4596" s="151"/>
      <c r="YA4596" s="151"/>
      <c r="YB4596" s="151"/>
      <c r="YC4596" s="151"/>
      <c r="YD4596" s="151"/>
      <c r="YE4596" s="151"/>
      <c r="YF4596" s="151"/>
      <c r="YG4596" s="151"/>
      <c r="YH4596" s="151"/>
      <c r="YI4596" s="151"/>
      <c r="YJ4596" s="151"/>
      <c r="YK4596" s="151"/>
      <c r="YL4596" s="151"/>
      <c r="YM4596" s="151"/>
      <c r="YN4596" s="151"/>
      <c r="YO4596" s="151"/>
      <c r="YP4596" s="151"/>
      <c r="YQ4596" s="151"/>
      <c r="YR4596" s="151"/>
      <c r="YS4596" s="151"/>
      <c r="YT4596" s="151"/>
      <c r="YU4596" s="151"/>
      <c r="YV4596" s="151"/>
      <c r="YW4596" s="151"/>
      <c r="YX4596" s="151"/>
      <c r="YY4596" s="151"/>
      <c r="YZ4596" s="151"/>
      <c r="ZA4596" s="151"/>
      <c r="ZB4596" s="151"/>
      <c r="ZC4596" s="151"/>
      <c r="ZD4596" s="151"/>
      <c r="ZE4596" s="151"/>
      <c r="ZF4596" s="151"/>
      <c r="ZG4596" s="151"/>
      <c r="ZH4596" s="151"/>
      <c r="ZI4596" s="151"/>
      <c r="ZJ4596" s="151"/>
      <c r="ZK4596" s="151"/>
      <c r="ZL4596" s="151"/>
      <c r="ZM4596" s="151"/>
      <c r="ZN4596" s="151"/>
      <c r="ZO4596" s="151"/>
      <c r="ZP4596" s="151"/>
      <c r="ZQ4596" s="151"/>
      <c r="ZR4596" s="151"/>
      <c r="ZS4596" s="151"/>
      <c r="ZT4596" s="151"/>
      <c r="ZU4596" s="151"/>
      <c r="ZV4596" s="151"/>
      <c r="ZW4596" s="151"/>
      <c r="ZX4596" s="151"/>
      <c r="ZY4596" s="151"/>
      <c r="ZZ4596" s="151"/>
      <c r="AAA4596" s="151"/>
      <c r="AAB4596" s="151"/>
      <c r="AAC4596" s="151"/>
      <c r="AAD4596" s="151"/>
      <c r="AAE4596" s="151"/>
      <c r="AAF4596" s="151"/>
      <c r="AAG4596" s="151"/>
      <c r="AAH4596" s="151"/>
      <c r="AAI4596" s="151"/>
      <c r="AAJ4596" s="151"/>
      <c r="AAK4596" s="151"/>
      <c r="AAL4596" s="151"/>
      <c r="AAM4596" s="151"/>
      <c r="AAN4596" s="151"/>
      <c r="AAO4596" s="151"/>
      <c r="AAP4596" s="151"/>
      <c r="AAQ4596" s="151"/>
      <c r="AAR4596" s="151"/>
      <c r="AAS4596" s="151"/>
      <c r="AAT4596" s="151"/>
      <c r="AAU4596" s="151"/>
      <c r="AAV4596" s="151"/>
      <c r="AAW4596" s="151"/>
      <c r="AAX4596" s="151"/>
      <c r="AAY4596" s="151"/>
      <c r="AAZ4596" s="151"/>
      <c r="ABA4596" s="151"/>
      <c r="ABB4596" s="151"/>
      <c r="ABC4596" s="151"/>
      <c r="ABD4596" s="151"/>
      <c r="ABE4596" s="151"/>
      <c r="ABF4596" s="151"/>
      <c r="ABG4596" s="151"/>
      <c r="ABH4596" s="151"/>
      <c r="ABI4596" s="151"/>
      <c r="ABJ4596" s="151"/>
      <c r="ABK4596" s="151"/>
      <c r="ABL4596" s="151"/>
      <c r="ABM4596" s="151"/>
      <c r="ABN4596" s="151"/>
      <c r="ABO4596" s="151"/>
      <c r="ABP4596" s="151"/>
      <c r="ABQ4596" s="151"/>
      <c r="ABR4596" s="151"/>
      <c r="ABS4596" s="151"/>
      <c r="ABT4596" s="151"/>
      <c r="ABU4596" s="151"/>
      <c r="ABV4596" s="151"/>
      <c r="ABW4596" s="151"/>
      <c r="ABX4596" s="151"/>
      <c r="ABY4596" s="151"/>
      <c r="ABZ4596" s="151"/>
      <c r="ACA4596" s="151"/>
      <c r="ACB4596" s="151"/>
      <c r="ACC4596" s="151"/>
      <c r="ACD4596" s="151"/>
      <c r="ACE4596" s="151"/>
      <c r="ACF4596" s="151"/>
      <c r="ACG4596" s="151"/>
      <c r="ACH4596" s="151"/>
      <c r="ACI4596" s="151"/>
      <c r="ACJ4596" s="151"/>
      <c r="ACK4596" s="151"/>
      <c r="ACL4596" s="151"/>
      <c r="ACM4596" s="151"/>
      <c r="ACN4596" s="151"/>
      <c r="ACO4596" s="151"/>
      <c r="ACP4596" s="151"/>
      <c r="ACQ4596" s="151"/>
      <c r="ACR4596" s="151"/>
      <c r="ACS4596" s="151"/>
      <c r="ACT4596" s="151"/>
      <c r="ACU4596" s="151"/>
      <c r="ACV4596" s="151"/>
      <c r="ACW4596" s="151"/>
      <c r="ACX4596" s="151"/>
      <c r="ACY4596" s="151"/>
      <c r="ACZ4596" s="151"/>
      <c r="ADA4596" s="151"/>
      <c r="ADB4596" s="151"/>
      <c r="ADC4596" s="151"/>
      <c r="ADD4596" s="151"/>
      <c r="ADE4596" s="151"/>
      <c r="ADF4596" s="151"/>
      <c r="ADG4596" s="151"/>
      <c r="ADH4596" s="151"/>
      <c r="ADI4596" s="151"/>
      <c r="ADJ4596" s="151"/>
      <c r="ADK4596" s="151"/>
      <c r="ADL4596" s="151"/>
      <c r="ADM4596" s="151"/>
      <c r="ADN4596" s="151"/>
      <c r="ADO4596" s="151"/>
      <c r="ADP4596" s="151"/>
      <c r="ADQ4596" s="151"/>
      <c r="ADR4596" s="151"/>
      <c r="ADS4596" s="151"/>
      <c r="ADT4596" s="151"/>
      <c r="ADU4596" s="151"/>
      <c r="ADV4596" s="151"/>
      <c r="ADW4596" s="151"/>
      <c r="ADX4596" s="151"/>
      <c r="ADY4596" s="151"/>
      <c r="ADZ4596" s="151"/>
      <c r="AEA4596" s="151"/>
      <c r="AEB4596" s="151"/>
      <c r="AEC4596" s="151"/>
      <c r="AED4596" s="151"/>
      <c r="AEE4596" s="151"/>
      <c r="AEF4596" s="151"/>
      <c r="AEG4596" s="151"/>
      <c r="AEH4596" s="151"/>
      <c r="AEI4596" s="151"/>
      <c r="AEJ4596" s="151"/>
      <c r="AEK4596" s="151"/>
      <c r="AEL4596" s="151"/>
      <c r="AEM4596" s="151"/>
      <c r="AEN4596" s="151"/>
      <c r="AEO4596" s="151"/>
      <c r="AEP4596" s="151"/>
      <c r="AEQ4596" s="151"/>
      <c r="AER4596" s="151"/>
      <c r="AES4596" s="151"/>
      <c r="AET4596" s="151"/>
      <c r="AEU4596" s="151"/>
      <c r="AEV4596" s="151"/>
      <c r="AEW4596" s="151"/>
      <c r="AEX4596" s="151"/>
      <c r="AEY4596" s="151"/>
      <c r="AEZ4596" s="151"/>
      <c r="AFA4596" s="151"/>
      <c r="AFB4596" s="151"/>
      <c r="AFC4596" s="151"/>
      <c r="AFD4596" s="151"/>
      <c r="AFE4596" s="151"/>
      <c r="AFF4596" s="151"/>
      <c r="AFG4596" s="151"/>
      <c r="AFH4596" s="151"/>
      <c r="AFI4596" s="151"/>
      <c r="AFJ4596" s="151"/>
      <c r="AFK4596" s="151"/>
      <c r="AFL4596" s="151"/>
      <c r="AFM4596" s="151"/>
      <c r="AFN4596" s="151"/>
      <c r="AFO4596" s="151"/>
      <c r="AFP4596" s="151"/>
      <c r="AFQ4596" s="151"/>
      <c r="AFR4596" s="151"/>
      <c r="AFS4596" s="151"/>
      <c r="AFT4596" s="151"/>
      <c r="AFU4596" s="151"/>
      <c r="AFV4596" s="151"/>
      <c r="AFW4596" s="151"/>
      <c r="AFX4596" s="151"/>
      <c r="AFY4596" s="151"/>
      <c r="AFZ4596" s="151"/>
      <c r="AGA4596" s="151"/>
      <c r="AGB4596" s="151"/>
      <c r="AGC4596" s="151"/>
      <c r="AGD4596" s="151"/>
      <c r="AGE4596" s="151"/>
      <c r="AGF4596" s="151"/>
      <c r="AGG4596" s="151"/>
      <c r="AGH4596" s="151"/>
      <c r="AGI4596" s="151"/>
      <c r="AGJ4596" s="151"/>
      <c r="AGK4596" s="151"/>
      <c r="AGL4596" s="151"/>
      <c r="AGM4596" s="151"/>
      <c r="AGN4596" s="151"/>
      <c r="AGO4596" s="151"/>
      <c r="AGP4596" s="151"/>
      <c r="AGQ4596" s="151"/>
      <c r="AGR4596" s="151"/>
      <c r="AGS4596" s="151"/>
      <c r="AGT4596" s="151"/>
      <c r="AGU4596" s="151"/>
      <c r="AGV4596" s="151"/>
      <c r="AGW4596" s="151"/>
      <c r="AGX4596" s="151"/>
      <c r="AGY4596" s="151"/>
      <c r="AGZ4596" s="151"/>
      <c r="AHA4596" s="151"/>
      <c r="AHB4596" s="151"/>
      <c r="AHC4596" s="151"/>
      <c r="AHD4596" s="151"/>
      <c r="AHE4596" s="151"/>
      <c r="AHF4596" s="151"/>
      <c r="AHG4596" s="151"/>
      <c r="AHH4596" s="151"/>
      <c r="AHI4596" s="151"/>
      <c r="AHJ4596" s="151"/>
      <c r="AHK4596" s="151"/>
      <c r="AHL4596" s="151"/>
      <c r="AHM4596" s="151"/>
      <c r="AHN4596" s="151"/>
      <c r="AHO4596" s="151"/>
      <c r="AHP4596" s="151"/>
      <c r="AHQ4596" s="151"/>
      <c r="AHR4596" s="151"/>
      <c r="AHS4596" s="151"/>
      <c r="AHT4596" s="151"/>
      <c r="AHU4596" s="151"/>
      <c r="AHV4596" s="151"/>
      <c r="AHW4596" s="151"/>
      <c r="AHX4596" s="151"/>
      <c r="AHY4596" s="151"/>
      <c r="AHZ4596" s="151"/>
      <c r="AIA4596" s="151"/>
      <c r="AIB4596" s="151"/>
      <c r="AIC4596" s="151"/>
      <c r="AID4596" s="151"/>
      <c r="AIE4596" s="151"/>
      <c r="AIF4596" s="151"/>
      <c r="AIG4596" s="151"/>
      <c r="AIH4596" s="151"/>
      <c r="AII4596" s="151"/>
      <c r="AIJ4596" s="151"/>
      <c r="AIK4596" s="151"/>
      <c r="AIL4596" s="151"/>
      <c r="AIM4596" s="151"/>
      <c r="AIN4596" s="151"/>
      <c r="AIO4596" s="151"/>
      <c r="AIP4596" s="151"/>
      <c r="AIQ4596" s="151"/>
      <c r="AIR4596" s="151"/>
      <c r="AIS4596" s="151"/>
      <c r="AIT4596" s="151"/>
      <c r="AIU4596" s="151"/>
      <c r="AIV4596" s="151"/>
      <c r="AIW4596" s="151"/>
      <c r="AIX4596" s="151"/>
      <c r="AIY4596" s="151"/>
      <c r="AIZ4596" s="151"/>
      <c r="AJA4596" s="151"/>
      <c r="AJB4596" s="151"/>
      <c r="AJC4596" s="151"/>
      <c r="AJD4596" s="151"/>
      <c r="AJE4596" s="151"/>
      <c r="AJF4596" s="151"/>
      <c r="AJG4596" s="151"/>
      <c r="AJH4596" s="151"/>
      <c r="AJI4596" s="151"/>
      <c r="AJJ4596" s="151"/>
      <c r="AJK4596" s="151"/>
      <c r="AJL4596" s="151"/>
      <c r="AJM4596" s="151"/>
      <c r="AJN4596" s="151"/>
      <c r="AJO4596" s="151"/>
      <c r="AJP4596" s="151"/>
      <c r="AJQ4596" s="151"/>
      <c r="AJR4596" s="151"/>
      <c r="AJS4596" s="151"/>
      <c r="AJT4596" s="151"/>
      <c r="AJU4596" s="151"/>
      <c r="AJV4596" s="151"/>
      <c r="AJW4596" s="151"/>
      <c r="AJX4596" s="151"/>
      <c r="AJY4596" s="151"/>
      <c r="AJZ4596" s="151"/>
      <c r="AKA4596" s="151"/>
      <c r="AKB4596" s="151"/>
      <c r="AKC4596" s="151"/>
      <c r="AKD4596" s="151"/>
      <c r="AKE4596" s="151"/>
      <c r="AKF4596" s="151"/>
      <c r="AKG4596" s="151"/>
      <c r="AKH4596" s="151"/>
      <c r="AKI4596" s="151"/>
      <c r="AKJ4596" s="151"/>
      <c r="AKK4596" s="151"/>
      <c r="AKL4596" s="151"/>
      <c r="AKM4596" s="151"/>
      <c r="AKN4596" s="151"/>
      <c r="AKO4596" s="151"/>
      <c r="AKP4596" s="151"/>
      <c r="AKQ4596" s="151"/>
      <c r="AKR4596" s="151"/>
      <c r="AKS4596" s="151"/>
      <c r="AKT4596" s="151"/>
      <c r="AKU4596" s="151"/>
      <c r="AKV4596" s="151"/>
      <c r="AKW4596" s="151"/>
      <c r="AKX4596" s="151"/>
      <c r="AKY4596" s="151"/>
      <c r="AKZ4596" s="151"/>
      <c r="ALA4596" s="151"/>
      <c r="ALB4596" s="151"/>
      <c r="ALC4596" s="151"/>
      <c r="ALD4596" s="151"/>
      <c r="ALE4596" s="151"/>
      <c r="ALF4596" s="151"/>
      <c r="ALG4596" s="151"/>
      <c r="ALH4596" s="151"/>
      <c r="ALI4596" s="151"/>
      <c r="ALJ4596" s="151"/>
      <c r="ALK4596" s="151"/>
      <c r="ALL4596" s="151"/>
      <c r="ALM4596" s="151"/>
      <c r="ALN4596" s="151"/>
      <c r="ALO4596" s="151"/>
      <c r="ALP4596" s="151"/>
      <c r="ALQ4596" s="151"/>
      <c r="ALR4596" s="151"/>
      <c r="ALS4596" s="151"/>
      <c r="ALT4596" s="151"/>
      <c r="ALU4596" s="151"/>
      <c r="ALV4596" s="151"/>
      <c r="ALW4596" s="151"/>
      <c r="ALX4596" s="151"/>
      <c r="ALY4596" s="151"/>
      <c r="ALZ4596" s="151"/>
      <c r="AMA4596" s="151"/>
      <c r="AMB4596" s="151"/>
      <c r="AMC4596" s="151"/>
      <c r="AMD4596" s="151"/>
      <c r="AME4596" s="151"/>
      <c r="AMF4596" s="151"/>
      <c r="AMG4596" s="151"/>
      <c r="AMH4596" s="151"/>
      <c r="AMI4596" s="151"/>
      <c r="AMJ4596" s="151"/>
      <c r="AMK4596" s="151"/>
      <c r="AML4596" s="151"/>
      <c r="AMM4596" s="151"/>
      <c r="AMN4596" s="151"/>
      <c r="AMO4596" s="151"/>
      <c r="AMP4596" s="151"/>
      <c r="AMQ4596" s="151"/>
      <c r="AMR4596" s="151"/>
      <c r="AMS4596" s="151"/>
      <c r="AMT4596" s="151"/>
      <c r="AMU4596" s="151"/>
      <c r="AMV4596" s="151"/>
      <c r="AMW4596" s="151"/>
      <c r="AMX4596" s="151"/>
      <c r="AMY4596" s="151"/>
      <c r="AMZ4596" s="151"/>
      <c r="ANA4596" s="151"/>
      <c r="ANB4596" s="151"/>
      <c r="ANC4596" s="151"/>
      <c r="AND4596" s="151"/>
      <c r="ANE4596" s="151"/>
      <c r="ANF4596" s="151"/>
      <c r="ANG4596" s="151"/>
      <c r="ANH4596" s="151"/>
      <c r="ANI4596" s="151"/>
      <c r="ANJ4596" s="151"/>
      <c r="ANK4596" s="151"/>
      <c r="ANL4596" s="151"/>
      <c r="ANM4596" s="151"/>
      <c r="ANN4596" s="151"/>
      <c r="ANO4596" s="151"/>
      <c r="ANP4596" s="151"/>
      <c r="ANQ4596" s="151"/>
      <c r="ANR4596" s="151"/>
      <c r="ANS4596" s="151"/>
      <c r="ANT4596" s="151"/>
      <c r="ANU4596" s="151"/>
      <c r="ANV4596" s="151"/>
      <c r="ANW4596" s="151"/>
      <c r="ANX4596" s="151"/>
      <c r="ANY4596" s="151"/>
      <c r="ANZ4596" s="151"/>
      <c r="AOA4596" s="151"/>
      <c r="AOB4596" s="151"/>
      <c r="AOC4596" s="151"/>
      <c r="AOD4596" s="151"/>
      <c r="AOE4596" s="151"/>
      <c r="AOF4596" s="151"/>
      <c r="AOG4596" s="151"/>
      <c r="AOH4596" s="151"/>
      <c r="AOI4596" s="151"/>
      <c r="AOJ4596" s="151"/>
      <c r="AOK4596" s="151"/>
      <c r="AOL4596" s="151"/>
      <c r="AOM4596" s="151"/>
      <c r="AON4596" s="151"/>
      <c r="AOO4596" s="151"/>
      <c r="AOP4596" s="151"/>
      <c r="AOQ4596" s="151"/>
      <c r="AOR4596" s="151"/>
      <c r="AOS4596" s="151"/>
      <c r="AOT4596" s="151"/>
      <c r="AOU4596" s="151"/>
      <c r="AOV4596" s="151"/>
      <c r="AOW4596" s="151"/>
      <c r="AOX4596" s="151"/>
      <c r="AOY4596" s="151"/>
      <c r="AOZ4596" s="151"/>
      <c r="APA4596" s="151"/>
      <c r="APB4596" s="151"/>
      <c r="APC4596" s="151"/>
      <c r="APD4596" s="151"/>
      <c r="APE4596" s="151"/>
      <c r="APF4596" s="151"/>
      <c r="APG4596" s="151"/>
      <c r="APH4596" s="151"/>
      <c r="API4596" s="151"/>
      <c r="APJ4596" s="151"/>
      <c r="APK4596" s="151"/>
      <c r="APL4596" s="151"/>
      <c r="APM4596" s="151"/>
      <c r="APN4596" s="151"/>
      <c r="APO4596" s="151"/>
      <c r="APP4596" s="151"/>
      <c r="APQ4596" s="151"/>
      <c r="APR4596" s="151"/>
      <c r="APS4596" s="151"/>
      <c r="APT4596" s="151"/>
      <c r="APU4596" s="151"/>
      <c r="APV4596" s="151"/>
      <c r="APW4596" s="151"/>
      <c r="APX4596" s="151"/>
      <c r="APY4596" s="151"/>
      <c r="APZ4596" s="151"/>
      <c r="AQA4596" s="151"/>
      <c r="AQB4596" s="151"/>
      <c r="AQC4596" s="151"/>
      <c r="AQD4596" s="151"/>
      <c r="AQE4596" s="151"/>
      <c r="AQF4596" s="151"/>
      <c r="AQG4596" s="151"/>
      <c r="AQH4596" s="151"/>
      <c r="AQI4596" s="151"/>
      <c r="AQJ4596" s="151"/>
      <c r="AQK4596" s="151"/>
      <c r="AQL4596" s="151"/>
      <c r="AQM4596" s="151"/>
      <c r="AQN4596" s="151"/>
      <c r="AQO4596" s="151"/>
      <c r="AQP4596" s="151"/>
      <c r="AQQ4596" s="151"/>
      <c r="AQR4596" s="151"/>
      <c r="AQS4596" s="151"/>
      <c r="AQT4596" s="151"/>
      <c r="AQU4596" s="151"/>
      <c r="AQV4596" s="151"/>
      <c r="AQW4596" s="151"/>
      <c r="AQX4596" s="151"/>
      <c r="AQY4596" s="151"/>
      <c r="AQZ4596" s="151"/>
      <c r="ARA4596" s="151"/>
      <c r="ARB4596" s="151"/>
      <c r="ARC4596" s="151"/>
      <c r="ARD4596" s="151"/>
      <c r="ARE4596" s="151"/>
      <c r="ARF4596" s="151"/>
      <c r="ARG4596" s="151"/>
      <c r="ARH4596" s="151"/>
      <c r="ARI4596" s="151"/>
      <c r="ARJ4596" s="151"/>
      <c r="ARK4596" s="151"/>
      <c r="ARL4596" s="151"/>
      <c r="ARM4596" s="151"/>
      <c r="ARN4596" s="151"/>
      <c r="ARO4596" s="151"/>
      <c r="ARP4596" s="151"/>
      <c r="ARQ4596" s="151"/>
      <c r="ARR4596" s="151"/>
      <c r="ARS4596" s="151"/>
      <c r="ART4596" s="151"/>
      <c r="ARU4596" s="151"/>
      <c r="ARV4596" s="151"/>
      <c r="ARW4596" s="151"/>
      <c r="ARX4596" s="151"/>
      <c r="ARY4596" s="151"/>
      <c r="ARZ4596" s="151"/>
      <c r="ASA4596" s="151"/>
      <c r="ASB4596" s="151"/>
      <c r="ASC4596" s="151"/>
      <c r="ASD4596" s="151"/>
      <c r="ASE4596" s="151"/>
      <c r="ASF4596" s="151"/>
      <c r="ASG4596" s="151"/>
      <c r="ASH4596" s="151"/>
      <c r="ASI4596" s="151"/>
      <c r="ASJ4596" s="151"/>
      <c r="ASK4596" s="151"/>
      <c r="ASL4596" s="151"/>
      <c r="ASM4596" s="151"/>
      <c r="ASN4596" s="151"/>
      <c r="ASO4596" s="151"/>
      <c r="ASP4596" s="151"/>
      <c r="ASQ4596" s="151"/>
      <c r="ASR4596" s="151"/>
      <c r="ASS4596" s="151"/>
      <c r="AST4596" s="151"/>
      <c r="ASU4596" s="151"/>
      <c r="ASV4596" s="151"/>
      <c r="ASW4596" s="151"/>
      <c r="ASX4596" s="151"/>
      <c r="ASY4596" s="151"/>
      <c r="ASZ4596" s="151"/>
      <c r="ATA4596" s="151"/>
      <c r="ATB4596" s="151"/>
      <c r="ATC4596" s="151"/>
      <c r="ATD4596" s="151"/>
      <c r="ATE4596" s="151"/>
      <c r="ATF4596" s="151"/>
      <c r="ATG4596" s="151"/>
      <c r="ATH4596" s="151"/>
      <c r="ATI4596" s="151"/>
      <c r="ATJ4596" s="151"/>
      <c r="ATK4596" s="151"/>
      <c r="ATL4596" s="151"/>
      <c r="ATM4596" s="151"/>
      <c r="ATN4596" s="151"/>
      <c r="ATO4596" s="151"/>
      <c r="ATP4596" s="151"/>
      <c r="ATQ4596" s="151"/>
      <c r="ATR4596" s="151"/>
      <c r="ATS4596" s="151"/>
      <c r="ATT4596" s="151"/>
      <c r="ATU4596" s="151"/>
      <c r="ATV4596" s="151"/>
      <c r="ATW4596" s="151"/>
      <c r="ATX4596" s="151"/>
      <c r="ATY4596" s="151"/>
      <c r="ATZ4596" s="151"/>
      <c r="AUA4596" s="151"/>
      <c r="AUB4596" s="151"/>
      <c r="AUC4596" s="151"/>
      <c r="AUD4596" s="151"/>
      <c r="AUE4596" s="151"/>
      <c r="AUF4596" s="151"/>
      <c r="AUG4596" s="151"/>
      <c r="AUH4596" s="151"/>
      <c r="AUI4596" s="151"/>
      <c r="AUJ4596" s="151"/>
      <c r="AUK4596" s="151"/>
      <c r="AUL4596" s="151"/>
      <c r="AUM4596" s="151"/>
      <c r="AUN4596" s="151"/>
      <c r="AUO4596" s="151"/>
      <c r="AUP4596" s="151"/>
      <c r="AUQ4596" s="151"/>
      <c r="AUR4596" s="151"/>
      <c r="AUS4596" s="151"/>
      <c r="AUT4596" s="151"/>
      <c r="AUU4596" s="151"/>
      <c r="AUV4596" s="151"/>
      <c r="AUW4596" s="151"/>
      <c r="AUX4596" s="151"/>
      <c r="AUY4596" s="151"/>
      <c r="AUZ4596" s="151"/>
      <c r="AVA4596" s="151"/>
      <c r="AVB4596" s="151"/>
      <c r="AVC4596" s="151"/>
      <c r="AVD4596" s="151"/>
      <c r="AVE4596" s="151"/>
      <c r="AVF4596" s="151"/>
      <c r="AVG4596" s="151"/>
      <c r="AVH4596" s="151"/>
      <c r="AVI4596" s="151"/>
      <c r="AVJ4596" s="151"/>
      <c r="AVK4596" s="151"/>
      <c r="AVL4596" s="151"/>
      <c r="AVM4596" s="151"/>
      <c r="AVN4596" s="151"/>
      <c r="AVO4596" s="151"/>
      <c r="AVP4596" s="151"/>
      <c r="AVQ4596" s="151"/>
      <c r="AVR4596" s="151"/>
      <c r="AVS4596" s="151"/>
      <c r="AVT4596" s="151"/>
      <c r="AVU4596" s="151"/>
      <c r="AVV4596" s="151"/>
      <c r="AVW4596" s="151"/>
      <c r="AVX4596" s="151"/>
      <c r="AVY4596" s="151"/>
      <c r="AVZ4596" s="151"/>
      <c r="AWA4596" s="151"/>
      <c r="AWB4596" s="151"/>
      <c r="AWC4596" s="151"/>
      <c r="AWD4596" s="151"/>
      <c r="AWE4596" s="151"/>
      <c r="AWF4596" s="151"/>
      <c r="AWG4596" s="151"/>
      <c r="AWH4596" s="151"/>
      <c r="AWI4596" s="151"/>
      <c r="AWJ4596" s="151"/>
      <c r="AWK4596" s="151"/>
      <c r="AWL4596" s="151"/>
      <c r="AWM4596" s="151"/>
      <c r="AWN4596" s="151"/>
      <c r="AWO4596" s="151"/>
      <c r="AWP4596" s="151"/>
      <c r="AWQ4596" s="151"/>
      <c r="AWR4596" s="151"/>
      <c r="AWS4596" s="151"/>
      <c r="AWT4596" s="151"/>
      <c r="AWU4596" s="151"/>
      <c r="AWV4596" s="151"/>
      <c r="AWW4596" s="151"/>
      <c r="AWX4596" s="151"/>
      <c r="AWY4596" s="151"/>
      <c r="AWZ4596" s="151"/>
      <c r="AXA4596" s="151"/>
      <c r="AXB4596" s="151"/>
      <c r="AXC4596" s="151"/>
      <c r="AXD4596" s="151"/>
      <c r="AXE4596" s="151"/>
      <c r="AXF4596" s="151"/>
      <c r="AXG4596" s="151"/>
      <c r="AXH4596" s="151"/>
      <c r="AXI4596" s="151"/>
      <c r="AXJ4596" s="151"/>
      <c r="AXK4596" s="151"/>
      <c r="AXL4596" s="151"/>
      <c r="AXM4596" s="151"/>
      <c r="AXN4596" s="151"/>
      <c r="AXO4596" s="151"/>
      <c r="AXP4596" s="151"/>
      <c r="AXQ4596" s="151"/>
      <c r="AXR4596" s="151"/>
      <c r="AXS4596" s="151"/>
      <c r="AXT4596" s="151"/>
      <c r="AXU4596" s="151"/>
      <c r="AXV4596" s="151"/>
      <c r="AXW4596" s="151"/>
      <c r="AXX4596" s="151"/>
      <c r="AXY4596" s="151"/>
      <c r="AXZ4596" s="151"/>
      <c r="AYA4596" s="151"/>
      <c r="AYB4596" s="151"/>
      <c r="AYC4596" s="151"/>
      <c r="AYD4596" s="151"/>
      <c r="AYE4596" s="151"/>
      <c r="AYF4596" s="151"/>
      <c r="AYG4596" s="151"/>
      <c r="AYH4596" s="151"/>
      <c r="AYI4596" s="151"/>
      <c r="AYJ4596" s="151"/>
      <c r="AYK4596" s="151"/>
      <c r="AYL4596" s="151"/>
      <c r="AYM4596" s="151"/>
      <c r="AYN4596" s="151"/>
      <c r="AYO4596" s="151"/>
      <c r="AYP4596" s="151"/>
      <c r="AYQ4596" s="151"/>
      <c r="AYR4596" s="151"/>
      <c r="AYS4596" s="151"/>
      <c r="AYT4596" s="151"/>
      <c r="AYU4596" s="151"/>
      <c r="AYV4596" s="151"/>
      <c r="AYW4596" s="151"/>
      <c r="AYX4596" s="151"/>
      <c r="AYY4596" s="151"/>
      <c r="AYZ4596" s="151"/>
      <c r="AZA4596" s="151"/>
      <c r="AZB4596" s="151"/>
      <c r="AZC4596" s="151"/>
      <c r="AZD4596" s="151"/>
      <c r="AZE4596" s="151"/>
      <c r="AZF4596" s="151"/>
      <c r="AZG4596" s="151"/>
      <c r="AZH4596" s="151"/>
      <c r="AZI4596" s="151"/>
      <c r="AZJ4596" s="151"/>
      <c r="AZK4596" s="151"/>
      <c r="AZL4596" s="151"/>
      <c r="AZM4596" s="151"/>
      <c r="AZN4596" s="151"/>
      <c r="AZO4596" s="151"/>
      <c r="AZP4596" s="151"/>
      <c r="AZQ4596" s="151"/>
      <c r="AZR4596" s="151"/>
      <c r="AZS4596" s="151"/>
      <c r="AZT4596" s="151"/>
      <c r="AZU4596" s="151"/>
      <c r="AZV4596" s="151"/>
      <c r="AZW4596" s="151"/>
      <c r="AZX4596" s="151"/>
      <c r="AZY4596" s="151"/>
      <c r="AZZ4596" s="151"/>
      <c r="BAA4596" s="151"/>
      <c r="BAB4596" s="151"/>
      <c r="BAC4596" s="151"/>
      <c r="BAD4596" s="151"/>
      <c r="BAE4596" s="151"/>
      <c r="BAF4596" s="151"/>
      <c r="BAG4596" s="151"/>
      <c r="BAH4596" s="151"/>
      <c r="BAI4596" s="151"/>
      <c r="BAJ4596" s="151"/>
      <c r="BAK4596" s="151"/>
      <c r="BAL4596" s="151"/>
      <c r="BAM4596" s="151"/>
      <c r="BAN4596" s="151"/>
      <c r="BAO4596" s="151"/>
      <c r="BAP4596" s="151"/>
      <c r="BAQ4596" s="151"/>
      <c r="BAR4596" s="151"/>
      <c r="BAS4596" s="151"/>
      <c r="BAT4596" s="151"/>
      <c r="BAU4596" s="151"/>
      <c r="BAV4596" s="151"/>
      <c r="BAW4596" s="151"/>
      <c r="BAX4596" s="151"/>
      <c r="BAY4596" s="151"/>
      <c r="BAZ4596" s="151"/>
      <c r="BBA4596" s="151"/>
      <c r="BBB4596" s="151"/>
      <c r="BBC4596" s="151"/>
      <c r="BBD4596" s="151"/>
      <c r="BBE4596" s="151"/>
      <c r="BBF4596" s="151"/>
      <c r="BBG4596" s="151"/>
      <c r="BBH4596" s="151"/>
      <c r="BBI4596" s="151"/>
      <c r="BBJ4596" s="151"/>
      <c r="BBK4596" s="151"/>
      <c r="BBL4596" s="151"/>
      <c r="BBM4596" s="151"/>
      <c r="BBN4596" s="151"/>
      <c r="BBO4596" s="151"/>
      <c r="BBP4596" s="151"/>
      <c r="BBQ4596" s="151"/>
      <c r="BBR4596" s="151"/>
      <c r="BBS4596" s="151"/>
      <c r="BBT4596" s="151"/>
      <c r="BBU4596" s="151"/>
      <c r="BBV4596" s="151"/>
      <c r="BBW4596" s="151"/>
      <c r="BBX4596" s="151"/>
      <c r="BBY4596" s="151"/>
      <c r="BBZ4596" s="151"/>
      <c r="BCA4596" s="151"/>
      <c r="BCB4596" s="151"/>
      <c r="BCC4596" s="151"/>
      <c r="BCD4596" s="151"/>
      <c r="BCE4596" s="151"/>
      <c r="BCF4596" s="151"/>
      <c r="BCG4596" s="151"/>
      <c r="BCH4596" s="151"/>
      <c r="BCI4596" s="151"/>
      <c r="BCJ4596" s="151"/>
      <c r="BCK4596" s="151"/>
      <c r="BCL4596" s="151"/>
      <c r="BCM4596" s="151"/>
      <c r="BCN4596" s="151"/>
      <c r="BCO4596" s="151"/>
      <c r="BCP4596" s="151"/>
      <c r="BCQ4596" s="151"/>
      <c r="BCR4596" s="151"/>
      <c r="BCS4596" s="151"/>
      <c r="BCT4596" s="151"/>
      <c r="BCU4596" s="151"/>
      <c r="BCV4596" s="151"/>
      <c r="BCW4596" s="151"/>
      <c r="BCX4596" s="151"/>
      <c r="BCY4596" s="151"/>
      <c r="BCZ4596" s="151"/>
      <c r="BDA4596" s="151"/>
      <c r="BDB4596" s="151"/>
      <c r="BDC4596" s="151"/>
      <c r="BDD4596" s="151"/>
      <c r="BDE4596" s="151"/>
      <c r="BDF4596" s="151"/>
      <c r="BDG4596" s="151"/>
      <c r="BDH4596" s="151"/>
      <c r="BDI4596" s="151"/>
      <c r="BDJ4596" s="151"/>
      <c r="BDK4596" s="151"/>
      <c r="BDL4596" s="151"/>
      <c r="BDM4596" s="151"/>
      <c r="BDN4596" s="151"/>
      <c r="BDO4596" s="151"/>
      <c r="BDP4596" s="151"/>
      <c r="BDQ4596" s="151"/>
      <c r="BDR4596" s="151"/>
      <c r="BDS4596" s="151"/>
      <c r="BDT4596" s="151"/>
      <c r="BDU4596" s="151"/>
      <c r="BDV4596" s="151"/>
      <c r="BDW4596" s="151"/>
      <c r="BDX4596" s="151"/>
      <c r="BDY4596" s="151"/>
      <c r="BDZ4596" s="151"/>
      <c r="BEA4596" s="151"/>
      <c r="BEB4596" s="151"/>
      <c r="BEC4596" s="151"/>
      <c r="BED4596" s="151"/>
      <c r="BEE4596" s="151"/>
      <c r="BEF4596" s="151"/>
      <c r="BEG4596" s="151"/>
      <c r="BEH4596" s="151"/>
      <c r="BEI4596" s="151"/>
      <c r="BEJ4596" s="151"/>
      <c r="BEK4596" s="151"/>
      <c r="BEL4596" s="151"/>
      <c r="BEM4596" s="151"/>
      <c r="BEN4596" s="151"/>
      <c r="BEO4596" s="151"/>
      <c r="BEP4596" s="151"/>
      <c r="BEQ4596" s="151"/>
      <c r="BER4596" s="151"/>
      <c r="BES4596" s="151"/>
      <c r="BET4596" s="151"/>
      <c r="BEU4596" s="151"/>
      <c r="BEV4596" s="151"/>
      <c r="BEW4596" s="151"/>
      <c r="BEX4596" s="151"/>
      <c r="BEY4596" s="151"/>
      <c r="BEZ4596" s="151"/>
      <c r="BFA4596" s="151"/>
      <c r="BFB4596" s="151"/>
      <c r="BFC4596" s="151"/>
      <c r="BFD4596" s="151"/>
      <c r="BFE4596" s="151"/>
      <c r="BFF4596" s="151"/>
      <c r="BFG4596" s="151"/>
      <c r="BFH4596" s="151"/>
      <c r="BFI4596" s="151"/>
      <c r="BFJ4596" s="151"/>
      <c r="BFK4596" s="151"/>
      <c r="BFL4596" s="151"/>
      <c r="BFM4596" s="151"/>
      <c r="BFN4596" s="151"/>
      <c r="BFO4596" s="151"/>
      <c r="BFP4596" s="151"/>
      <c r="BFQ4596" s="151"/>
      <c r="BFR4596" s="151"/>
      <c r="BFS4596" s="151"/>
      <c r="BFT4596" s="151"/>
      <c r="BFU4596" s="151"/>
      <c r="BFV4596" s="151"/>
      <c r="BFW4596" s="151"/>
      <c r="BFX4596" s="151"/>
      <c r="BFY4596" s="151"/>
      <c r="BFZ4596" s="151"/>
      <c r="BGA4596" s="151"/>
      <c r="BGB4596" s="151"/>
      <c r="BGC4596" s="151"/>
      <c r="BGD4596" s="151"/>
      <c r="BGE4596" s="151"/>
      <c r="BGF4596" s="151"/>
      <c r="BGG4596" s="151"/>
      <c r="BGH4596" s="151"/>
      <c r="BGI4596" s="151"/>
      <c r="BGJ4596" s="151"/>
      <c r="BGK4596" s="151"/>
      <c r="BGL4596" s="151"/>
      <c r="BGM4596" s="151"/>
      <c r="BGN4596" s="151"/>
      <c r="BGO4596" s="151"/>
      <c r="BGP4596" s="151"/>
      <c r="BGQ4596" s="151"/>
      <c r="BGR4596" s="151"/>
      <c r="BGS4596" s="151"/>
      <c r="BGT4596" s="151"/>
      <c r="BGU4596" s="151"/>
      <c r="BGV4596" s="151"/>
      <c r="BGW4596" s="151"/>
      <c r="BGX4596" s="151"/>
      <c r="BGY4596" s="151"/>
      <c r="BGZ4596" s="151"/>
      <c r="BHA4596" s="151"/>
      <c r="BHB4596" s="151"/>
      <c r="BHC4596" s="151"/>
      <c r="BHD4596" s="151"/>
      <c r="BHE4596" s="151"/>
      <c r="BHF4596" s="151"/>
      <c r="BHG4596" s="151"/>
      <c r="BHH4596" s="151"/>
      <c r="BHI4596" s="151"/>
      <c r="BHJ4596" s="151"/>
      <c r="BHK4596" s="151"/>
      <c r="BHL4596" s="151"/>
      <c r="BHM4596" s="151"/>
      <c r="BHN4596" s="151"/>
      <c r="BHO4596" s="151"/>
      <c r="BHP4596" s="151"/>
      <c r="BHQ4596" s="151"/>
      <c r="BHR4596" s="151"/>
      <c r="BHS4596" s="151"/>
      <c r="BHT4596" s="151"/>
      <c r="BHU4596" s="151"/>
      <c r="BHV4596" s="151"/>
      <c r="BHW4596" s="151"/>
      <c r="BHX4596" s="151"/>
      <c r="BHY4596" s="151"/>
      <c r="BHZ4596" s="151"/>
      <c r="BIA4596" s="151"/>
      <c r="BIB4596" s="151"/>
      <c r="BIC4596" s="151"/>
      <c r="BID4596" s="151"/>
      <c r="BIE4596" s="151"/>
      <c r="BIF4596" s="151"/>
      <c r="BIG4596" s="151"/>
      <c r="BIH4596" s="151"/>
      <c r="BII4596" s="151"/>
      <c r="BIJ4596" s="151"/>
      <c r="BIK4596" s="151"/>
      <c r="BIL4596" s="151"/>
      <c r="BIM4596" s="151"/>
      <c r="BIN4596" s="151"/>
      <c r="BIO4596" s="151"/>
      <c r="BIP4596" s="151"/>
      <c r="BIQ4596" s="151"/>
      <c r="BIR4596" s="151"/>
      <c r="BIS4596" s="151"/>
      <c r="BIT4596" s="151"/>
      <c r="BIU4596" s="151"/>
      <c r="BIV4596" s="151"/>
      <c r="BIW4596" s="151"/>
      <c r="BIX4596" s="151"/>
      <c r="BIY4596" s="151"/>
      <c r="BIZ4596" s="151"/>
      <c r="BJA4596" s="151"/>
      <c r="BJB4596" s="151"/>
      <c r="BJC4596" s="151"/>
      <c r="BJD4596" s="151"/>
      <c r="BJE4596" s="151"/>
      <c r="BJF4596" s="151"/>
      <c r="BJG4596" s="151"/>
      <c r="BJH4596" s="151"/>
      <c r="BJI4596" s="151"/>
      <c r="BJJ4596" s="151"/>
      <c r="BJK4596" s="151"/>
      <c r="BJL4596" s="151"/>
      <c r="BJM4596" s="151"/>
      <c r="BJN4596" s="151"/>
      <c r="BJO4596" s="151"/>
      <c r="BJP4596" s="151"/>
      <c r="BJQ4596" s="151"/>
      <c r="BJR4596" s="151"/>
      <c r="BJS4596" s="151"/>
      <c r="BJT4596" s="151"/>
      <c r="BJU4596" s="151"/>
      <c r="BJV4596" s="151"/>
      <c r="BJW4596" s="151"/>
      <c r="BJX4596" s="151"/>
      <c r="BJY4596" s="151"/>
      <c r="BJZ4596" s="151"/>
      <c r="BKA4596" s="151"/>
      <c r="BKB4596" s="151"/>
      <c r="BKC4596" s="151"/>
      <c r="BKD4596" s="151"/>
      <c r="BKE4596" s="151"/>
      <c r="BKF4596" s="151"/>
      <c r="BKG4596" s="151"/>
      <c r="BKH4596" s="151"/>
      <c r="BKI4596" s="151"/>
      <c r="BKJ4596" s="151"/>
      <c r="BKK4596" s="151"/>
      <c r="BKL4596" s="151"/>
      <c r="BKM4596" s="151"/>
      <c r="BKN4596" s="151"/>
      <c r="BKO4596" s="151"/>
      <c r="BKP4596" s="151"/>
      <c r="BKQ4596" s="151"/>
      <c r="BKR4596" s="151"/>
      <c r="BKS4596" s="151"/>
      <c r="BKT4596" s="151"/>
      <c r="BKU4596" s="151"/>
      <c r="BKV4596" s="151"/>
      <c r="BKW4596" s="151"/>
      <c r="BKX4596" s="151"/>
      <c r="BKY4596" s="151"/>
      <c r="BKZ4596" s="151"/>
      <c r="BLA4596" s="151"/>
      <c r="BLB4596" s="151"/>
      <c r="BLC4596" s="151"/>
      <c r="BLD4596" s="151"/>
      <c r="BLE4596" s="151"/>
      <c r="BLF4596" s="151"/>
      <c r="BLG4596" s="151"/>
      <c r="BLH4596" s="151"/>
      <c r="BLI4596" s="151"/>
      <c r="BLJ4596" s="151"/>
      <c r="BLK4596" s="151"/>
      <c r="BLL4596" s="151"/>
      <c r="BLM4596" s="151"/>
      <c r="BLN4596" s="151"/>
      <c r="BLO4596" s="151"/>
      <c r="BLP4596" s="151"/>
      <c r="BLQ4596" s="151"/>
      <c r="BLR4596" s="151"/>
      <c r="BLS4596" s="151"/>
      <c r="BLT4596" s="151"/>
      <c r="BLU4596" s="151"/>
      <c r="BLV4596" s="151"/>
      <c r="BLW4596" s="151"/>
      <c r="BLX4596" s="151"/>
      <c r="BLY4596" s="151"/>
      <c r="BLZ4596" s="151"/>
      <c r="BMA4596" s="151"/>
      <c r="BMB4596" s="151"/>
      <c r="BMC4596" s="151"/>
      <c r="BMD4596" s="151"/>
      <c r="BME4596" s="151"/>
      <c r="BMF4596" s="151"/>
      <c r="BMG4596" s="151"/>
      <c r="BMH4596" s="151"/>
      <c r="BMI4596" s="151"/>
      <c r="BMJ4596" s="151"/>
      <c r="BMK4596" s="151"/>
      <c r="BML4596" s="151"/>
      <c r="BMM4596" s="151"/>
      <c r="BMN4596" s="151"/>
      <c r="BMO4596" s="151"/>
      <c r="BMP4596" s="151"/>
      <c r="BMQ4596" s="151"/>
      <c r="BMR4596" s="151"/>
      <c r="BMS4596" s="151"/>
      <c r="BMT4596" s="151"/>
      <c r="BMU4596" s="151"/>
      <c r="BMV4596" s="151"/>
      <c r="BMW4596" s="151"/>
      <c r="BMX4596" s="151"/>
      <c r="BMY4596" s="151"/>
      <c r="BMZ4596" s="151"/>
      <c r="BNA4596" s="151"/>
      <c r="BNB4596" s="151"/>
      <c r="BNC4596" s="151"/>
      <c r="BND4596" s="151"/>
      <c r="BNE4596" s="151"/>
      <c r="BNF4596" s="151"/>
      <c r="BNG4596" s="151"/>
      <c r="BNH4596" s="151"/>
      <c r="BNI4596" s="151"/>
      <c r="BNJ4596" s="151"/>
      <c r="BNK4596" s="151"/>
      <c r="BNL4596" s="151"/>
      <c r="BNM4596" s="151"/>
      <c r="BNN4596" s="151"/>
      <c r="BNO4596" s="151"/>
      <c r="BNP4596" s="151"/>
      <c r="BNQ4596" s="151"/>
      <c r="BNR4596" s="151"/>
      <c r="BNS4596" s="151"/>
      <c r="BNT4596" s="151"/>
      <c r="BNU4596" s="151"/>
      <c r="BNV4596" s="151"/>
      <c r="BNW4596" s="151"/>
      <c r="BNX4596" s="151"/>
      <c r="BNY4596" s="151"/>
      <c r="BNZ4596" s="151"/>
      <c r="BOA4596" s="151"/>
      <c r="BOB4596" s="151"/>
      <c r="BOC4596" s="151"/>
      <c r="BOD4596" s="151"/>
      <c r="BOE4596" s="151"/>
      <c r="BOF4596" s="151"/>
      <c r="BOG4596" s="151"/>
      <c r="BOH4596" s="151"/>
      <c r="BOI4596" s="151"/>
      <c r="BOJ4596" s="151"/>
      <c r="BOK4596" s="151"/>
      <c r="BOL4596" s="151"/>
      <c r="BOM4596" s="151"/>
      <c r="BON4596" s="151"/>
      <c r="BOO4596" s="151"/>
      <c r="BOP4596" s="151"/>
      <c r="BOQ4596" s="151"/>
      <c r="BOR4596" s="151"/>
      <c r="BOS4596" s="151"/>
      <c r="BOT4596" s="151"/>
      <c r="BOU4596" s="151"/>
      <c r="BOV4596" s="151"/>
      <c r="BOW4596" s="151"/>
      <c r="BOX4596" s="151"/>
      <c r="BOY4596" s="151"/>
      <c r="BOZ4596" s="151"/>
      <c r="BPA4596" s="151"/>
      <c r="BPB4596" s="151"/>
      <c r="BPC4596" s="151"/>
      <c r="BPD4596" s="151"/>
      <c r="BPE4596" s="151"/>
      <c r="BPF4596" s="151"/>
      <c r="BPG4596" s="151"/>
      <c r="BPH4596" s="151"/>
      <c r="BPI4596" s="151"/>
      <c r="BPJ4596" s="151"/>
      <c r="BPK4596" s="151"/>
      <c r="BPL4596" s="151"/>
      <c r="BPM4596" s="151"/>
      <c r="BPN4596" s="151"/>
      <c r="BPO4596" s="151"/>
      <c r="BPP4596" s="151"/>
      <c r="BPQ4596" s="151"/>
      <c r="BPR4596" s="151"/>
      <c r="BPS4596" s="151"/>
      <c r="BPT4596" s="151"/>
      <c r="BPU4596" s="151"/>
      <c r="BPV4596" s="151"/>
      <c r="BPW4596" s="151"/>
      <c r="BPX4596" s="151"/>
      <c r="BPY4596" s="151"/>
      <c r="BPZ4596" s="151"/>
      <c r="BQA4596" s="151"/>
      <c r="BQB4596" s="151"/>
      <c r="BQC4596" s="151"/>
      <c r="BQD4596" s="151"/>
      <c r="BQE4596" s="151"/>
      <c r="BQF4596" s="151"/>
      <c r="BQG4596" s="151"/>
      <c r="BQH4596" s="151"/>
      <c r="BQI4596" s="151"/>
      <c r="BQJ4596" s="151"/>
      <c r="BQK4596" s="151"/>
      <c r="BQL4596" s="151"/>
      <c r="BQM4596" s="151"/>
      <c r="BQN4596" s="151"/>
      <c r="BQO4596" s="151"/>
      <c r="BQP4596" s="151"/>
      <c r="BQQ4596" s="151"/>
      <c r="BQR4596" s="151"/>
      <c r="BQS4596" s="151"/>
      <c r="BQT4596" s="151"/>
      <c r="BQU4596" s="151"/>
      <c r="BQV4596" s="151"/>
      <c r="BQW4596" s="151"/>
      <c r="BQX4596" s="151"/>
      <c r="BQY4596" s="151"/>
      <c r="BQZ4596" s="151"/>
      <c r="BRA4596" s="151"/>
      <c r="BRB4596" s="151"/>
      <c r="BRC4596" s="151"/>
      <c r="BRD4596" s="151"/>
      <c r="BRE4596" s="151"/>
      <c r="BRF4596" s="151"/>
      <c r="BRG4596" s="151"/>
      <c r="BRH4596" s="151"/>
      <c r="BRI4596" s="151"/>
      <c r="BRJ4596" s="151"/>
      <c r="BRK4596" s="151"/>
      <c r="BRL4596" s="151"/>
      <c r="BRM4596" s="151"/>
      <c r="BRN4596" s="151"/>
      <c r="BRO4596" s="151"/>
      <c r="BRP4596" s="151"/>
      <c r="BRQ4596" s="151"/>
      <c r="BRR4596" s="151"/>
      <c r="BRS4596" s="151"/>
      <c r="BRT4596" s="151"/>
      <c r="BRU4596" s="151"/>
      <c r="BRV4596" s="151"/>
      <c r="BRW4596" s="151"/>
      <c r="BRX4596" s="151"/>
      <c r="BRY4596" s="151"/>
      <c r="BRZ4596" s="151"/>
      <c r="BSA4596" s="151"/>
      <c r="BSB4596" s="151"/>
      <c r="BSC4596" s="151"/>
      <c r="BSD4596" s="151"/>
      <c r="BSE4596" s="151"/>
      <c r="BSF4596" s="151"/>
      <c r="BSG4596" s="151"/>
      <c r="BSH4596" s="151"/>
      <c r="BSI4596" s="151"/>
      <c r="BSJ4596" s="151"/>
      <c r="BSK4596" s="151"/>
      <c r="BSL4596" s="151"/>
      <c r="BSM4596" s="151"/>
      <c r="BSN4596" s="151"/>
      <c r="BSO4596" s="151"/>
      <c r="BSP4596" s="151"/>
      <c r="BSQ4596" s="151"/>
      <c r="BSR4596" s="151"/>
      <c r="BSS4596" s="151"/>
      <c r="BST4596" s="151"/>
      <c r="BSU4596" s="151"/>
      <c r="BSV4596" s="151"/>
      <c r="BSW4596" s="151"/>
      <c r="BSX4596" s="151"/>
      <c r="BSY4596" s="151"/>
      <c r="BSZ4596" s="151"/>
      <c r="BTA4596" s="151"/>
      <c r="BTB4596" s="151"/>
      <c r="BTC4596" s="151"/>
      <c r="BTD4596" s="151"/>
      <c r="BTE4596" s="151"/>
      <c r="BTF4596" s="151"/>
      <c r="BTG4596" s="151"/>
      <c r="BTH4596" s="151"/>
      <c r="BTI4596" s="151"/>
      <c r="BTJ4596" s="151"/>
      <c r="BTK4596" s="151"/>
      <c r="BTL4596" s="151"/>
      <c r="BTM4596" s="151"/>
      <c r="BTN4596" s="151"/>
      <c r="BTO4596" s="151"/>
      <c r="BTP4596" s="151"/>
      <c r="BTQ4596" s="151"/>
      <c r="BTR4596" s="151"/>
      <c r="BTS4596" s="151"/>
      <c r="BTT4596" s="151"/>
      <c r="BTU4596" s="151"/>
      <c r="BTV4596" s="151"/>
      <c r="BTW4596" s="151"/>
      <c r="BTX4596" s="151"/>
      <c r="BTY4596" s="151"/>
      <c r="BTZ4596" s="151"/>
      <c r="BUA4596" s="151"/>
      <c r="BUB4596" s="151"/>
      <c r="BUC4596" s="151"/>
      <c r="BUD4596" s="151"/>
      <c r="BUE4596" s="151"/>
      <c r="BUF4596" s="151"/>
      <c r="BUG4596" s="151"/>
      <c r="BUH4596" s="151"/>
      <c r="BUI4596" s="151"/>
      <c r="BUJ4596" s="151"/>
      <c r="BUK4596" s="151"/>
      <c r="BUL4596" s="151"/>
      <c r="BUM4596" s="151"/>
      <c r="BUN4596" s="151"/>
      <c r="BUO4596" s="151"/>
      <c r="BUP4596" s="151"/>
      <c r="BUQ4596" s="151"/>
      <c r="BUR4596" s="151"/>
      <c r="BUS4596" s="151"/>
      <c r="BUT4596" s="151"/>
      <c r="BUU4596" s="151"/>
      <c r="BUV4596" s="151"/>
      <c r="BUW4596" s="151"/>
      <c r="BUX4596" s="151"/>
      <c r="BUY4596" s="151"/>
      <c r="BUZ4596" s="151"/>
      <c r="BVA4596" s="151"/>
      <c r="BVB4596" s="151"/>
      <c r="BVC4596" s="151"/>
      <c r="BVD4596" s="151"/>
      <c r="BVE4596" s="151"/>
      <c r="BVF4596" s="151"/>
      <c r="BVG4596" s="151"/>
      <c r="BVH4596" s="151"/>
      <c r="BVI4596" s="151"/>
      <c r="BVJ4596" s="151"/>
      <c r="BVK4596" s="151"/>
      <c r="BVL4596" s="151"/>
      <c r="BVM4596" s="151"/>
      <c r="BVN4596" s="151"/>
      <c r="BVO4596" s="151"/>
      <c r="BVP4596" s="151"/>
      <c r="BVQ4596" s="151"/>
      <c r="BVR4596" s="151"/>
      <c r="BVS4596" s="151"/>
      <c r="BVT4596" s="151"/>
      <c r="BVU4596" s="151"/>
      <c r="BVV4596" s="151"/>
      <c r="BVW4596" s="151"/>
      <c r="BVX4596" s="151"/>
      <c r="BVY4596" s="151"/>
      <c r="BVZ4596" s="151"/>
      <c r="BWA4596" s="151"/>
      <c r="BWB4596" s="151"/>
      <c r="BWC4596" s="151"/>
      <c r="BWD4596" s="151"/>
      <c r="BWE4596" s="151"/>
      <c r="BWF4596" s="151"/>
      <c r="BWG4596" s="151"/>
      <c r="BWH4596" s="151"/>
      <c r="BWI4596" s="151"/>
      <c r="BWJ4596" s="151"/>
      <c r="BWK4596" s="151"/>
      <c r="BWL4596" s="151"/>
      <c r="BWM4596" s="151"/>
      <c r="BWN4596" s="151"/>
      <c r="BWO4596" s="151"/>
      <c r="BWP4596" s="151"/>
      <c r="BWQ4596" s="151"/>
      <c r="BWR4596" s="151"/>
      <c r="BWS4596" s="151"/>
      <c r="BWT4596" s="151"/>
      <c r="BWU4596" s="151"/>
      <c r="BWV4596" s="151"/>
      <c r="BWW4596" s="151"/>
      <c r="BWX4596" s="151"/>
      <c r="BWY4596" s="151"/>
      <c r="BWZ4596" s="151"/>
      <c r="BXA4596" s="151"/>
      <c r="BXB4596" s="151"/>
      <c r="BXC4596" s="151"/>
      <c r="BXD4596" s="151"/>
      <c r="BXE4596" s="151"/>
      <c r="BXF4596" s="151"/>
      <c r="BXG4596" s="151"/>
      <c r="BXH4596" s="151"/>
      <c r="BXI4596" s="151"/>
      <c r="BXJ4596" s="151"/>
      <c r="BXK4596" s="151"/>
      <c r="BXL4596" s="151"/>
      <c r="BXM4596" s="151"/>
      <c r="BXN4596" s="151"/>
      <c r="BXO4596" s="151"/>
      <c r="BXP4596" s="151"/>
      <c r="BXQ4596" s="151"/>
      <c r="BXR4596" s="151"/>
      <c r="BXS4596" s="151"/>
      <c r="BXT4596" s="151"/>
      <c r="BXU4596" s="151"/>
      <c r="BXV4596" s="151"/>
      <c r="BXW4596" s="151"/>
      <c r="BXX4596" s="151"/>
      <c r="BXY4596" s="151"/>
      <c r="BXZ4596" s="151"/>
      <c r="BYA4596" s="151"/>
      <c r="BYB4596" s="151"/>
      <c r="BYC4596" s="151"/>
      <c r="BYD4596" s="151"/>
      <c r="BYE4596" s="151"/>
      <c r="BYF4596" s="151"/>
      <c r="BYG4596" s="151"/>
      <c r="BYH4596" s="151"/>
      <c r="BYI4596" s="151"/>
      <c r="BYJ4596" s="151"/>
      <c r="BYK4596" s="151"/>
      <c r="BYL4596" s="151"/>
      <c r="BYM4596" s="151"/>
      <c r="BYN4596" s="151"/>
      <c r="BYO4596" s="151"/>
      <c r="BYP4596" s="151"/>
      <c r="BYQ4596" s="151"/>
      <c r="BYR4596" s="151"/>
      <c r="BYS4596" s="151"/>
      <c r="BYT4596" s="151"/>
      <c r="BYU4596" s="151"/>
      <c r="BYV4596" s="151"/>
      <c r="BYW4596" s="151"/>
      <c r="BYX4596" s="151"/>
      <c r="BYY4596" s="151"/>
      <c r="BYZ4596" s="151"/>
      <c r="BZA4596" s="151"/>
      <c r="BZB4596" s="151"/>
      <c r="BZC4596" s="151"/>
      <c r="BZD4596" s="151"/>
      <c r="BZE4596" s="151"/>
      <c r="BZF4596" s="151"/>
      <c r="BZG4596" s="151"/>
      <c r="BZH4596" s="151"/>
      <c r="BZI4596" s="151"/>
      <c r="BZJ4596" s="151"/>
      <c r="BZK4596" s="151"/>
      <c r="BZL4596" s="151"/>
      <c r="BZM4596" s="151"/>
      <c r="BZN4596" s="151"/>
      <c r="BZO4596" s="151"/>
      <c r="BZP4596" s="151"/>
      <c r="BZQ4596" s="151"/>
      <c r="BZR4596" s="151"/>
      <c r="BZS4596" s="151"/>
      <c r="BZT4596" s="151"/>
      <c r="BZU4596" s="151"/>
      <c r="BZV4596" s="151"/>
      <c r="BZW4596" s="151"/>
      <c r="BZX4596" s="151"/>
      <c r="BZY4596" s="151"/>
      <c r="BZZ4596" s="151"/>
      <c r="CAA4596" s="151"/>
      <c r="CAB4596" s="151"/>
      <c r="CAC4596" s="151"/>
      <c r="CAD4596" s="151"/>
      <c r="CAE4596" s="151"/>
      <c r="CAF4596" s="151"/>
      <c r="CAG4596" s="151"/>
      <c r="CAH4596" s="151"/>
      <c r="CAI4596" s="151"/>
      <c r="CAJ4596" s="151"/>
      <c r="CAK4596" s="151"/>
      <c r="CAL4596" s="151"/>
      <c r="CAM4596" s="151"/>
      <c r="CAN4596" s="151"/>
      <c r="CAO4596" s="151"/>
      <c r="CAP4596" s="151"/>
      <c r="CAQ4596" s="151"/>
      <c r="CAR4596" s="151"/>
      <c r="CAS4596" s="151"/>
      <c r="CAT4596" s="151"/>
      <c r="CAU4596" s="151"/>
      <c r="CAV4596" s="151"/>
      <c r="CAW4596" s="151"/>
      <c r="CAX4596" s="151"/>
      <c r="CAY4596" s="151"/>
      <c r="CAZ4596" s="151"/>
      <c r="CBA4596" s="151"/>
      <c r="CBB4596" s="151"/>
      <c r="CBC4596" s="151"/>
      <c r="CBD4596" s="151"/>
      <c r="CBE4596" s="151"/>
      <c r="CBF4596" s="151"/>
      <c r="CBG4596" s="151"/>
      <c r="CBH4596" s="151"/>
      <c r="CBI4596" s="151"/>
      <c r="CBJ4596" s="151"/>
      <c r="CBK4596" s="151"/>
      <c r="CBL4596" s="151"/>
      <c r="CBM4596" s="151"/>
      <c r="CBN4596" s="151"/>
      <c r="CBO4596" s="151"/>
      <c r="CBP4596" s="151"/>
      <c r="CBQ4596" s="151"/>
      <c r="CBR4596" s="151"/>
      <c r="CBS4596" s="151"/>
      <c r="CBT4596" s="151"/>
      <c r="CBU4596" s="151"/>
      <c r="CBV4596" s="151"/>
      <c r="CBW4596" s="151"/>
      <c r="CBX4596" s="151"/>
      <c r="CBY4596" s="151"/>
      <c r="CBZ4596" s="151"/>
      <c r="CCA4596" s="151"/>
      <c r="CCB4596" s="151"/>
      <c r="CCC4596" s="151"/>
      <c r="CCD4596" s="151"/>
      <c r="CCE4596" s="151"/>
      <c r="CCF4596" s="151"/>
      <c r="CCG4596" s="151"/>
      <c r="CCH4596" s="151"/>
      <c r="CCI4596" s="151"/>
      <c r="CCJ4596" s="151"/>
      <c r="CCK4596" s="151"/>
      <c r="CCL4596" s="151"/>
      <c r="CCM4596" s="151"/>
      <c r="CCN4596" s="151"/>
      <c r="CCO4596" s="151"/>
      <c r="CCP4596" s="151"/>
      <c r="CCQ4596" s="151"/>
      <c r="CCR4596" s="151"/>
      <c r="CCS4596" s="151"/>
      <c r="CCT4596" s="151"/>
      <c r="CCU4596" s="151"/>
      <c r="CCV4596" s="151"/>
      <c r="CCW4596" s="151"/>
      <c r="CCX4596" s="151"/>
      <c r="CCY4596" s="151"/>
      <c r="CCZ4596" s="151"/>
      <c r="CDA4596" s="151"/>
      <c r="CDB4596" s="151"/>
      <c r="CDC4596" s="151"/>
      <c r="CDD4596" s="151"/>
      <c r="CDE4596" s="151"/>
      <c r="CDF4596" s="151"/>
      <c r="CDG4596" s="151"/>
      <c r="CDH4596" s="151"/>
      <c r="CDI4596" s="151"/>
      <c r="CDJ4596" s="151"/>
      <c r="CDK4596" s="151"/>
      <c r="CDL4596" s="151"/>
      <c r="CDM4596" s="151"/>
      <c r="CDN4596" s="151"/>
      <c r="CDO4596" s="151"/>
      <c r="CDP4596" s="151"/>
      <c r="CDQ4596" s="151"/>
      <c r="CDR4596" s="151"/>
      <c r="CDS4596" s="151"/>
      <c r="CDT4596" s="151"/>
      <c r="CDU4596" s="151"/>
      <c r="CDV4596" s="151"/>
      <c r="CDW4596" s="151"/>
      <c r="CDX4596" s="151"/>
      <c r="CDY4596" s="151"/>
      <c r="CDZ4596" s="151"/>
      <c r="CEA4596" s="151"/>
      <c r="CEB4596" s="151"/>
      <c r="CEC4596" s="151"/>
      <c r="CED4596" s="151"/>
      <c r="CEE4596" s="151"/>
      <c r="CEF4596" s="151"/>
      <c r="CEG4596" s="151"/>
      <c r="CEH4596" s="151"/>
      <c r="CEI4596" s="151"/>
      <c r="CEJ4596" s="151"/>
      <c r="CEK4596" s="151"/>
      <c r="CEL4596" s="151"/>
      <c r="CEM4596" s="151"/>
      <c r="CEN4596" s="151"/>
      <c r="CEO4596" s="151"/>
      <c r="CEP4596" s="151"/>
      <c r="CEQ4596" s="151"/>
      <c r="CER4596" s="151"/>
      <c r="CES4596" s="151"/>
      <c r="CET4596" s="151"/>
      <c r="CEU4596" s="151"/>
      <c r="CEV4596" s="151"/>
      <c r="CEW4596" s="151"/>
      <c r="CEX4596" s="151"/>
      <c r="CEY4596" s="151"/>
      <c r="CEZ4596" s="151"/>
      <c r="CFA4596" s="151"/>
      <c r="CFB4596" s="151"/>
      <c r="CFC4596" s="151"/>
      <c r="CFD4596" s="151"/>
      <c r="CFE4596" s="151"/>
      <c r="CFF4596" s="151"/>
      <c r="CFG4596" s="151"/>
      <c r="CFH4596" s="151"/>
      <c r="CFI4596" s="151"/>
      <c r="CFJ4596" s="151"/>
      <c r="CFK4596" s="151"/>
      <c r="CFL4596" s="151"/>
      <c r="CFM4596" s="151"/>
      <c r="CFN4596" s="151"/>
      <c r="CFO4596" s="151"/>
      <c r="CFP4596" s="151"/>
      <c r="CFQ4596" s="151"/>
      <c r="CFR4596" s="151"/>
      <c r="CFS4596" s="151"/>
      <c r="CFT4596" s="151"/>
      <c r="CFU4596" s="151"/>
      <c r="CFV4596" s="151"/>
      <c r="CFW4596" s="151"/>
      <c r="CFX4596" s="151"/>
      <c r="CFY4596" s="151"/>
      <c r="CFZ4596" s="151"/>
      <c r="CGA4596" s="151"/>
      <c r="CGB4596" s="151"/>
      <c r="CGC4596" s="151"/>
      <c r="CGD4596" s="151"/>
      <c r="CGE4596" s="151"/>
      <c r="CGF4596" s="151"/>
      <c r="CGG4596" s="151"/>
      <c r="CGH4596" s="151"/>
      <c r="CGI4596" s="151"/>
      <c r="CGJ4596" s="151"/>
      <c r="CGK4596" s="151"/>
      <c r="CGL4596" s="151"/>
      <c r="CGM4596" s="151"/>
      <c r="CGN4596" s="151"/>
      <c r="CGO4596" s="151"/>
      <c r="CGP4596" s="151"/>
      <c r="CGQ4596" s="151"/>
      <c r="CGR4596" s="151"/>
      <c r="CGS4596" s="151"/>
      <c r="CGT4596" s="151"/>
      <c r="CGU4596" s="151"/>
      <c r="CGV4596" s="151"/>
      <c r="CGW4596" s="151"/>
      <c r="CGX4596" s="151"/>
      <c r="CGY4596" s="151"/>
      <c r="CGZ4596" s="151"/>
      <c r="CHA4596" s="151"/>
      <c r="CHB4596" s="151"/>
      <c r="CHC4596" s="151"/>
      <c r="CHD4596" s="151"/>
      <c r="CHE4596" s="151"/>
      <c r="CHF4596" s="151"/>
      <c r="CHG4596" s="151"/>
      <c r="CHH4596" s="151"/>
      <c r="CHI4596" s="151"/>
      <c r="CHJ4596" s="151"/>
      <c r="CHK4596" s="151"/>
      <c r="CHL4596" s="151"/>
      <c r="CHM4596" s="151"/>
      <c r="CHN4596" s="151"/>
      <c r="CHO4596" s="151"/>
      <c r="CHP4596" s="151"/>
      <c r="CHQ4596" s="151"/>
      <c r="CHR4596" s="151"/>
      <c r="CHS4596" s="151"/>
      <c r="CHT4596" s="151"/>
      <c r="CHU4596" s="151"/>
      <c r="CHV4596" s="151"/>
      <c r="CHW4596" s="151"/>
      <c r="CHX4596" s="151"/>
      <c r="CHY4596" s="151"/>
      <c r="CHZ4596" s="151"/>
      <c r="CIA4596" s="151"/>
      <c r="CIB4596" s="151"/>
      <c r="CIC4596" s="151"/>
      <c r="CID4596" s="151"/>
      <c r="CIE4596" s="151"/>
      <c r="CIF4596" s="151"/>
      <c r="CIG4596" s="151"/>
      <c r="CIH4596" s="151"/>
      <c r="CII4596" s="151"/>
      <c r="CIJ4596" s="151"/>
      <c r="CIK4596" s="151"/>
      <c r="CIL4596" s="151"/>
      <c r="CIM4596" s="151"/>
      <c r="CIN4596" s="151"/>
      <c r="CIO4596" s="151"/>
      <c r="CIP4596" s="151"/>
      <c r="CIQ4596" s="151"/>
      <c r="CIR4596" s="151"/>
      <c r="CIS4596" s="151"/>
      <c r="CIT4596" s="151"/>
      <c r="CIU4596" s="151"/>
      <c r="CIV4596" s="151"/>
      <c r="CIW4596" s="151"/>
      <c r="CIX4596" s="151"/>
      <c r="CIY4596" s="151"/>
      <c r="CIZ4596" s="151"/>
      <c r="CJA4596" s="151"/>
      <c r="CJB4596" s="151"/>
      <c r="CJC4596" s="151"/>
      <c r="CJD4596" s="151"/>
      <c r="CJE4596" s="151"/>
      <c r="CJF4596" s="151"/>
      <c r="CJG4596" s="151"/>
      <c r="CJH4596" s="151"/>
      <c r="CJI4596" s="151"/>
      <c r="CJJ4596" s="151"/>
      <c r="CJK4596" s="151"/>
      <c r="CJL4596" s="151"/>
      <c r="CJM4596" s="151"/>
      <c r="CJN4596" s="151"/>
      <c r="CJO4596" s="151"/>
      <c r="CJP4596" s="151"/>
      <c r="CJQ4596" s="151"/>
      <c r="CJR4596" s="151"/>
      <c r="CJS4596" s="151"/>
      <c r="CJT4596" s="151"/>
      <c r="CJU4596" s="151"/>
      <c r="CJV4596" s="151"/>
      <c r="CJW4596" s="151"/>
      <c r="CJX4596" s="151"/>
      <c r="CJY4596" s="151"/>
      <c r="CJZ4596" s="151"/>
      <c r="CKA4596" s="151"/>
      <c r="CKB4596" s="151"/>
      <c r="CKC4596" s="151"/>
      <c r="CKD4596" s="151"/>
      <c r="CKE4596" s="151"/>
      <c r="CKF4596" s="151"/>
      <c r="CKG4596" s="151"/>
      <c r="CKH4596" s="151"/>
      <c r="CKI4596" s="151"/>
      <c r="CKJ4596" s="151"/>
      <c r="CKK4596" s="151"/>
      <c r="CKL4596" s="151"/>
      <c r="CKM4596" s="151"/>
      <c r="CKN4596" s="151"/>
      <c r="CKO4596" s="151"/>
      <c r="CKP4596" s="151"/>
      <c r="CKQ4596" s="151"/>
      <c r="CKR4596" s="151"/>
      <c r="CKS4596" s="151"/>
      <c r="CKT4596" s="151"/>
      <c r="CKU4596" s="151"/>
      <c r="CKV4596" s="151"/>
      <c r="CKW4596" s="151"/>
      <c r="CKX4596" s="151"/>
      <c r="CKY4596" s="151"/>
      <c r="CKZ4596" s="151"/>
      <c r="CLA4596" s="151"/>
      <c r="CLB4596" s="151"/>
      <c r="CLC4596" s="151"/>
      <c r="CLD4596" s="151"/>
      <c r="CLE4596" s="151"/>
      <c r="CLF4596" s="151"/>
      <c r="CLG4596" s="151"/>
      <c r="CLH4596" s="151"/>
      <c r="CLI4596" s="151"/>
      <c r="CLJ4596" s="151"/>
      <c r="CLK4596" s="151"/>
      <c r="CLL4596" s="151"/>
      <c r="CLM4596" s="151"/>
      <c r="CLN4596" s="151"/>
      <c r="CLO4596" s="151"/>
      <c r="CLP4596" s="151"/>
      <c r="CLQ4596" s="151"/>
      <c r="CLR4596" s="151"/>
      <c r="CLS4596" s="151"/>
      <c r="CLT4596" s="151"/>
      <c r="CLU4596" s="151"/>
      <c r="CLV4596" s="151"/>
      <c r="CLW4596" s="151"/>
      <c r="CLX4596" s="151"/>
      <c r="CLY4596" s="151"/>
      <c r="CLZ4596" s="151"/>
      <c r="CMA4596" s="151"/>
      <c r="CMB4596" s="151"/>
      <c r="CMC4596" s="151"/>
      <c r="CMD4596" s="151"/>
      <c r="CME4596" s="151"/>
      <c r="CMF4596" s="151"/>
      <c r="CMG4596" s="151"/>
      <c r="CMH4596" s="151"/>
      <c r="CMI4596" s="151"/>
      <c r="CMJ4596" s="151"/>
      <c r="CMK4596" s="151"/>
      <c r="CML4596" s="151"/>
      <c r="CMM4596" s="151"/>
      <c r="CMN4596" s="151"/>
      <c r="CMO4596" s="151"/>
      <c r="CMP4596" s="151"/>
      <c r="CMQ4596" s="151"/>
      <c r="CMR4596" s="151"/>
      <c r="CMS4596" s="151"/>
      <c r="CMT4596" s="151"/>
      <c r="CMU4596" s="151"/>
      <c r="CMV4596" s="151"/>
      <c r="CMW4596" s="151"/>
      <c r="CMX4596" s="151"/>
      <c r="CMY4596" s="151"/>
      <c r="CMZ4596" s="151"/>
      <c r="CNA4596" s="151"/>
      <c r="CNB4596" s="151"/>
      <c r="CNC4596" s="151"/>
      <c r="CND4596" s="151"/>
      <c r="CNE4596" s="151"/>
      <c r="CNF4596" s="151"/>
      <c r="CNG4596" s="151"/>
      <c r="CNH4596" s="151"/>
      <c r="CNI4596" s="151"/>
      <c r="CNJ4596" s="151"/>
      <c r="CNK4596" s="151"/>
      <c r="CNL4596" s="151"/>
      <c r="CNM4596" s="151"/>
      <c r="CNN4596" s="151"/>
      <c r="CNO4596" s="151"/>
      <c r="CNP4596" s="151"/>
      <c r="CNQ4596" s="151"/>
      <c r="CNR4596" s="151"/>
      <c r="CNS4596" s="151"/>
      <c r="CNT4596" s="151"/>
      <c r="CNU4596" s="151"/>
      <c r="CNV4596" s="151"/>
      <c r="CNW4596" s="151"/>
      <c r="CNX4596" s="151"/>
      <c r="CNY4596" s="151"/>
      <c r="CNZ4596" s="151"/>
      <c r="COA4596" s="151"/>
      <c r="COB4596" s="151"/>
      <c r="COC4596" s="151"/>
      <c r="COD4596" s="151"/>
      <c r="COE4596" s="151"/>
      <c r="COF4596" s="151"/>
      <c r="COG4596" s="151"/>
      <c r="COH4596" s="151"/>
      <c r="COI4596" s="151"/>
      <c r="COJ4596" s="151"/>
      <c r="COK4596" s="151"/>
      <c r="COL4596" s="151"/>
      <c r="COM4596" s="151"/>
      <c r="CON4596" s="151"/>
      <c r="COO4596" s="151"/>
      <c r="COP4596" s="151"/>
      <c r="COQ4596" s="151"/>
      <c r="COR4596" s="151"/>
      <c r="COS4596" s="151"/>
      <c r="COT4596" s="151"/>
      <c r="COU4596" s="151"/>
      <c r="COV4596" s="151"/>
      <c r="COW4596" s="151"/>
      <c r="COX4596" s="151"/>
      <c r="COY4596" s="151"/>
      <c r="COZ4596" s="151"/>
      <c r="CPA4596" s="151"/>
      <c r="CPB4596" s="151"/>
      <c r="CPC4596" s="151"/>
      <c r="CPD4596" s="151"/>
      <c r="CPE4596" s="151"/>
      <c r="CPF4596" s="151"/>
      <c r="CPG4596" s="151"/>
      <c r="CPH4596" s="151"/>
      <c r="CPI4596" s="151"/>
      <c r="CPJ4596" s="151"/>
      <c r="CPK4596" s="151"/>
      <c r="CPL4596" s="151"/>
      <c r="CPM4596" s="151"/>
      <c r="CPN4596" s="151"/>
      <c r="CPO4596" s="151"/>
      <c r="CPP4596" s="151"/>
      <c r="CPQ4596" s="151"/>
      <c r="CPR4596" s="151"/>
      <c r="CPS4596" s="151"/>
      <c r="CPT4596" s="151"/>
      <c r="CPU4596" s="151"/>
      <c r="CPV4596" s="151"/>
      <c r="CPW4596" s="151"/>
      <c r="CPX4596" s="151"/>
      <c r="CPY4596" s="151"/>
      <c r="CPZ4596" s="151"/>
      <c r="CQA4596" s="151"/>
      <c r="CQB4596" s="151"/>
      <c r="CQC4596" s="151"/>
      <c r="CQD4596" s="151"/>
      <c r="CQE4596" s="151"/>
      <c r="CQF4596" s="151"/>
      <c r="CQG4596" s="151"/>
      <c r="CQH4596" s="151"/>
      <c r="CQI4596" s="151"/>
      <c r="CQJ4596" s="151"/>
      <c r="CQK4596" s="151"/>
      <c r="CQL4596" s="151"/>
      <c r="CQM4596" s="151"/>
      <c r="CQN4596" s="151"/>
      <c r="CQO4596" s="151"/>
      <c r="CQP4596" s="151"/>
      <c r="CQQ4596" s="151"/>
      <c r="CQR4596" s="151"/>
      <c r="CQS4596" s="151"/>
      <c r="CQT4596" s="151"/>
      <c r="CQU4596" s="151"/>
      <c r="CQV4596" s="151"/>
      <c r="CQW4596" s="151"/>
      <c r="CQX4596" s="151"/>
      <c r="CQY4596" s="151"/>
      <c r="CQZ4596" s="151"/>
      <c r="CRA4596" s="151"/>
      <c r="CRB4596" s="151"/>
      <c r="CRC4596" s="151"/>
      <c r="CRD4596" s="151"/>
      <c r="CRE4596" s="151"/>
      <c r="CRF4596" s="151"/>
      <c r="CRG4596" s="151"/>
      <c r="CRH4596" s="151"/>
      <c r="CRI4596" s="151"/>
      <c r="CRJ4596" s="151"/>
      <c r="CRK4596" s="151"/>
      <c r="CRL4596" s="151"/>
      <c r="CRM4596" s="151"/>
      <c r="CRN4596" s="151"/>
      <c r="CRO4596" s="151"/>
      <c r="CRP4596" s="151"/>
      <c r="CRQ4596" s="151"/>
      <c r="CRR4596" s="151"/>
      <c r="CRS4596" s="151"/>
      <c r="CRT4596" s="151"/>
      <c r="CRU4596" s="151"/>
      <c r="CRV4596" s="151"/>
      <c r="CRW4596" s="151"/>
      <c r="CRX4596" s="151"/>
      <c r="CRY4596" s="151"/>
      <c r="CRZ4596" s="151"/>
      <c r="CSA4596" s="151"/>
      <c r="CSB4596" s="151"/>
      <c r="CSC4596" s="151"/>
      <c r="CSD4596" s="151"/>
      <c r="CSE4596" s="151"/>
      <c r="CSF4596" s="151"/>
      <c r="CSG4596" s="151"/>
      <c r="CSH4596" s="151"/>
      <c r="CSI4596" s="151"/>
      <c r="CSJ4596" s="151"/>
      <c r="CSK4596" s="151"/>
      <c r="CSL4596" s="151"/>
      <c r="CSM4596" s="151"/>
      <c r="CSN4596" s="151"/>
      <c r="CSO4596" s="151"/>
      <c r="CSP4596" s="151"/>
      <c r="CSQ4596" s="151"/>
      <c r="CSR4596" s="151"/>
      <c r="CSS4596" s="151"/>
      <c r="CST4596" s="151"/>
      <c r="CSU4596" s="151"/>
      <c r="CSV4596" s="151"/>
      <c r="CSW4596" s="151"/>
      <c r="CSX4596" s="151"/>
      <c r="CSY4596" s="151"/>
      <c r="CSZ4596" s="151"/>
      <c r="CTA4596" s="151"/>
      <c r="CTB4596" s="151"/>
      <c r="CTC4596" s="151"/>
      <c r="CTD4596" s="151"/>
      <c r="CTE4596" s="151"/>
      <c r="CTF4596" s="151"/>
      <c r="CTG4596" s="151"/>
      <c r="CTH4596" s="151"/>
      <c r="CTI4596" s="151"/>
      <c r="CTJ4596" s="151"/>
      <c r="CTK4596" s="151"/>
      <c r="CTL4596" s="151"/>
      <c r="CTM4596" s="151"/>
      <c r="CTN4596" s="151"/>
      <c r="CTO4596" s="151"/>
      <c r="CTP4596" s="151"/>
      <c r="CTQ4596" s="151"/>
      <c r="CTR4596" s="151"/>
      <c r="CTS4596" s="151"/>
      <c r="CTT4596" s="151"/>
      <c r="CTU4596" s="151"/>
      <c r="CTV4596" s="151"/>
      <c r="CTW4596" s="151"/>
      <c r="CTX4596" s="151"/>
      <c r="CTY4596" s="151"/>
      <c r="CTZ4596" s="151"/>
      <c r="CUA4596" s="151"/>
      <c r="CUB4596" s="151"/>
      <c r="CUC4596" s="151"/>
      <c r="CUD4596" s="151"/>
      <c r="CUE4596" s="151"/>
      <c r="CUF4596" s="151"/>
      <c r="CUG4596" s="151"/>
      <c r="CUH4596" s="151"/>
      <c r="CUI4596" s="151"/>
      <c r="CUJ4596" s="151"/>
      <c r="CUK4596" s="151"/>
      <c r="CUL4596" s="151"/>
      <c r="CUM4596" s="151"/>
      <c r="CUN4596" s="151"/>
      <c r="CUO4596" s="151"/>
      <c r="CUP4596" s="151"/>
      <c r="CUQ4596" s="151"/>
      <c r="CUR4596" s="151"/>
      <c r="CUS4596" s="151"/>
      <c r="CUT4596" s="151"/>
      <c r="CUU4596" s="151"/>
      <c r="CUV4596" s="151"/>
      <c r="CUW4596" s="151"/>
      <c r="CUX4596" s="151"/>
      <c r="CUY4596" s="151"/>
      <c r="CUZ4596" s="151"/>
      <c r="CVA4596" s="151"/>
      <c r="CVB4596" s="151"/>
      <c r="CVC4596" s="151"/>
      <c r="CVD4596" s="151"/>
      <c r="CVE4596" s="151"/>
      <c r="CVF4596" s="151"/>
      <c r="CVG4596" s="151"/>
      <c r="CVH4596" s="151"/>
      <c r="CVI4596" s="151"/>
      <c r="CVJ4596" s="151"/>
      <c r="CVK4596" s="151"/>
      <c r="CVL4596" s="151"/>
      <c r="CVM4596" s="151"/>
      <c r="CVN4596" s="151"/>
      <c r="CVO4596" s="151"/>
      <c r="CVP4596" s="151"/>
      <c r="CVQ4596" s="151"/>
      <c r="CVR4596" s="151"/>
      <c r="CVS4596" s="151"/>
      <c r="CVT4596" s="151"/>
      <c r="CVU4596" s="151"/>
      <c r="CVV4596" s="151"/>
      <c r="CVW4596" s="151"/>
      <c r="CVX4596" s="151"/>
      <c r="CVY4596" s="151"/>
      <c r="CVZ4596" s="151"/>
      <c r="CWA4596" s="151"/>
      <c r="CWB4596" s="151"/>
      <c r="CWC4596" s="151"/>
      <c r="CWD4596" s="151"/>
      <c r="CWE4596" s="151"/>
      <c r="CWF4596" s="151"/>
      <c r="CWG4596" s="151"/>
      <c r="CWH4596" s="151"/>
      <c r="CWI4596" s="151"/>
      <c r="CWJ4596" s="151"/>
      <c r="CWK4596" s="151"/>
      <c r="CWL4596" s="151"/>
      <c r="CWM4596" s="151"/>
      <c r="CWN4596" s="151"/>
      <c r="CWO4596" s="151"/>
      <c r="CWP4596" s="151"/>
      <c r="CWQ4596" s="151"/>
      <c r="CWR4596" s="151"/>
      <c r="CWS4596" s="151"/>
      <c r="CWT4596" s="151"/>
      <c r="CWU4596" s="151"/>
      <c r="CWV4596" s="151"/>
      <c r="CWW4596" s="151"/>
      <c r="CWX4596" s="151"/>
      <c r="CWY4596" s="151"/>
      <c r="CWZ4596" s="151"/>
      <c r="CXA4596" s="151"/>
      <c r="CXB4596" s="151"/>
      <c r="CXC4596" s="151"/>
      <c r="CXD4596" s="151"/>
      <c r="CXE4596" s="151"/>
      <c r="CXF4596" s="151"/>
      <c r="CXG4596" s="151"/>
      <c r="CXH4596" s="151"/>
      <c r="CXI4596" s="151"/>
      <c r="CXJ4596" s="151"/>
      <c r="CXK4596" s="151"/>
      <c r="CXL4596" s="151"/>
      <c r="CXM4596" s="151"/>
      <c r="CXN4596" s="151"/>
      <c r="CXO4596" s="151"/>
      <c r="CXP4596" s="151"/>
      <c r="CXQ4596" s="151"/>
      <c r="CXR4596" s="151"/>
      <c r="CXS4596" s="151"/>
      <c r="CXT4596" s="151"/>
      <c r="CXU4596" s="151"/>
      <c r="CXV4596" s="151"/>
      <c r="CXW4596" s="151"/>
      <c r="CXX4596" s="151"/>
      <c r="CXY4596" s="151"/>
      <c r="CXZ4596" s="151"/>
      <c r="CYA4596" s="151"/>
      <c r="CYB4596" s="151"/>
      <c r="CYC4596" s="151"/>
      <c r="CYD4596" s="151"/>
      <c r="CYE4596" s="151"/>
      <c r="CYF4596" s="151"/>
      <c r="CYG4596" s="151"/>
      <c r="CYH4596" s="151"/>
      <c r="CYI4596" s="151"/>
      <c r="CYJ4596" s="151"/>
      <c r="CYK4596" s="151"/>
      <c r="CYL4596" s="151"/>
      <c r="CYM4596" s="151"/>
      <c r="CYN4596" s="151"/>
      <c r="CYO4596" s="151"/>
      <c r="CYP4596" s="151"/>
      <c r="CYQ4596" s="151"/>
      <c r="CYR4596" s="151"/>
      <c r="CYS4596" s="151"/>
      <c r="CYT4596" s="151"/>
      <c r="CYU4596" s="151"/>
      <c r="CYV4596" s="151"/>
      <c r="CYW4596" s="151"/>
      <c r="CYX4596" s="151"/>
      <c r="CYY4596" s="151"/>
      <c r="CYZ4596" s="151"/>
      <c r="CZA4596" s="151"/>
      <c r="CZB4596" s="151"/>
      <c r="CZC4596" s="151"/>
      <c r="CZD4596" s="151"/>
      <c r="CZE4596" s="151"/>
      <c r="CZF4596" s="151"/>
      <c r="CZG4596" s="151"/>
      <c r="CZH4596" s="151"/>
      <c r="CZI4596" s="151"/>
      <c r="CZJ4596" s="151"/>
      <c r="CZK4596" s="151"/>
      <c r="CZL4596" s="151"/>
      <c r="CZM4596" s="151"/>
      <c r="CZN4596" s="151"/>
      <c r="CZO4596" s="151"/>
      <c r="CZP4596" s="151"/>
      <c r="CZQ4596" s="151"/>
      <c r="CZR4596" s="151"/>
      <c r="CZS4596" s="151"/>
      <c r="CZT4596" s="151"/>
      <c r="CZU4596" s="151"/>
      <c r="CZV4596" s="151"/>
      <c r="CZW4596" s="151"/>
      <c r="CZX4596" s="151"/>
      <c r="CZY4596" s="151"/>
      <c r="CZZ4596" s="151"/>
      <c r="DAA4596" s="151"/>
      <c r="DAB4596" s="151"/>
      <c r="DAC4596" s="151"/>
      <c r="DAD4596" s="151"/>
      <c r="DAE4596" s="151"/>
      <c r="DAF4596" s="151"/>
      <c r="DAG4596" s="151"/>
      <c r="DAH4596" s="151"/>
      <c r="DAI4596" s="151"/>
      <c r="DAJ4596" s="151"/>
      <c r="DAK4596" s="151"/>
      <c r="DAL4596" s="151"/>
      <c r="DAM4596" s="151"/>
      <c r="DAN4596" s="151"/>
      <c r="DAO4596" s="151"/>
      <c r="DAP4596" s="151"/>
      <c r="DAQ4596" s="151"/>
      <c r="DAR4596" s="151"/>
      <c r="DAS4596" s="151"/>
      <c r="DAT4596" s="151"/>
      <c r="DAU4596" s="151"/>
      <c r="DAV4596" s="151"/>
      <c r="DAW4596" s="151"/>
      <c r="DAX4596" s="151"/>
      <c r="DAY4596" s="151"/>
      <c r="DAZ4596" s="151"/>
      <c r="DBA4596" s="151"/>
      <c r="DBB4596" s="151"/>
      <c r="DBC4596" s="151"/>
      <c r="DBD4596" s="151"/>
      <c r="DBE4596" s="151"/>
      <c r="DBF4596" s="151"/>
      <c r="DBG4596" s="151"/>
      <c r="DBH4596" s="151"/>
      <c r="DBI4596" s="151"/>
      <c r="DBJ4596" s="151"/>
      <c r="DBK4596" s="151"/>
      <c r="DBL4596" s="151"/>
      <c r="DBM4596" s="151"/>
      <c r="DBN4596" s="151"/>
      <c r="DBO4596" s="151"/>
      <c r="DBP4596" s="151"/>
      <c r="DBQ4596" s="151"/>
      <c r="DBR4596" s="151"/>
      <c r="DBS4596" s="151"/>
      <c r="DBT4596" s="151"/>
      <c r="DBU4596" s="151"/>
      <c r="DBV4596" s="151"/>
      <c r="DBW4596" s="151"/>
      <c r="DBX4596" s="151"/>
      <c r="DBY4596" s="151"/>
      <c r="DBZ4596" s="151"/>
      <c r="DCA4596" s="151"/>
      <c r="DCB4596" s="151"/>
      <c r="DCC4596" s="151"/>
      <c r="DCD4596" s="151"/>
      <c r="DCE4596" s="151"/>
      <c r="DCF4596" s="151"/>
      <c r="DCG4596" s="151"/>
      <c r="DCH4596" s="151"/>
      <c r="DCI4596" s="151"/>
      <c r="DCJ4596" s="151"/>
      <c r="DCK4596" s="151"/>
      <c r="DCL4596" s="151"/>
      <c r="DCM4596" s="151"/>
      <c r="DCN4596" s="151"/>
      <c r="DCO4596" s="151"/>
      <c r="DCP4596" s="151"/>
      <c r="DCQ4596" s="151"/>
      <c r="DCR4596" s="151"/>
      <c r="DCS4596" s="151"/>
      <c r="DCT4596" s="151"/>
      <c r="DCU4596" s="151"/>
      <c r="DCV4596" s="151"/>
      <c r="DCW4596" s="151"/>
      <c r="DCX4596" s="151"/>
      <c r="DCY4596" s="151"/>
      <c r="DCZ4596" s="151"/>
      <c r="DDA4596" s="151"/>
      <c r="DDB4596" s="151"/>
      <c r="DDC4596" s="151"/>
      <c r="DDD4596" s="151"/>
      <c r="DDE4596" s="151"/>
      <c r="DDF4596" s="151"/>
      <c r="DDG4596" s="151"/>
      <c r="DDH4596" s="151"/>
      <c r="DDI4596" s="151"/>
      <c r="DDJ4596" s="151"/>
      <c r="DDK4596" s="151"/>
      <c r="DDL4596" s="151"/>
      <c r="DDM4596" s="151"/>
      <c r="DDN4596" s="151"/>
      <c r="DDO4596" s="151"/>
      <c r="DDP4596" s="151"/>
      <c r="DDQ4596" s="151"/>
      <c r="DDR4596" s="151"/>
      <c r="DDS4596" s="151"/>
      <c r="DDT4596" s="151"/>
      <c r="DDU4596" s="151"/>
      <c r="DDV4596" s="151"/>
      <c r="DDW4596" s="151"/>
      <c r="DDX4596" s="151"/>
      <c r="DDY4596" s="151"/>
      <c r="DDZ4596" s="151"/>
      <c r="DEA4596" s="151"/>
      <c r="DEB4596" s="151"/>
      <c r="DEC4596" s="151"/>
      <c r="DED4596" s="151"/>
      <c r="DEE4596" s="151"/>
      <c r="DEF4596" s="151"/>
      <c r="DEG4596" s="151"/>
      <c r="DEH4596" s="151"/>
      <c r="DEI4596" s="151"/>
      <c r="DEJ4596" s="151"/>
      <c r="DEK4596" s="151"/>
      <c r="DEL4596" s="151"/>
      <c r="DEM4596" s="151"/>
      <c r="DEN4596" s="151"/>
      <c r="DEO4596" s="151"/>
      <c r="DEP4596" s="151"/>
      <c r="DEQ4596" s="151"/>
      <c r="DER4596" s="151"/>
      <c r="DES4596" s="151"/>
      <c r="DET4596" s="151"/>
      <c r="DEU4596" s="151"/>
      <c r="DEV4596" s="151"/>
      <c r="DEW4596" s="151"/>
      <c r="DEX4596" s="151"/>
      <c r="DEY4596" s="151"/>
      <c r="DEZ4596" s="151"/>
      <c r="DFA4596" s="151"/>
      <c r="DFB4596" s="151"/>
      <c r="DFC4596" s="151"/>
      <c r="DFD4596" s="151"/>
      <c r="DFE4596" s="151"/>
      <c r="DFF4596" s="151"/>
      <c r="DFG4596" s="151"/>
      <c r="DFH4596" s="151"/>
      <c r="DFI4596" s="151"/>
      <c r="DFJ4596" s="151"/>
      <c r="DFK4596" s="151"/>
      <c r="DFL4596" s="151"/>
      <c r="DFM4596" s="151"/>
      <c r="DFN4596" s="151"/>
      <c r="DFO4596" s="151"/>
      <c r="DFP4596" s="151"/>
      <c r="DFQ4596" s="151"/>
      <c r="DFR4596" s="151"/>
      <c r="DFS4596" s="151"/>
      <c r="DFT4596" s="151"/>
      <c r="DFU4596" s="151"/>
      <c r="DFV4596" s="151"/>
      <c r="DFW4596" s="151"/>
      <c r="DFX4596" s="151"/>
      <c r="DFY4596" s="151"/>
      <c r="DFZ4596" s="151"/>
      <c r="DGA4596" s="151"/>
      <c r="DGB4596" s="151"/>
      <c r="DGC4596" s="151"/>
      <c r="DGD4596" s="151"/>
      <c r="DGE4596" s="151"/>
      <c r="DGF4596" s="151"/>
      <c r="DGG4596" s="151"/>
      <c r="DGH4596" s="151"/>
      <c r="DGI4596" s="151"/>
      <c r="DGJ4596" s="151"/>
      <c r="DGK4596" s="151"/>
      <c r="DGL4596" s="151"/>
      <c r="DGM4596" s="151"/>
      <c r="DGN4596" s="151"/>
      <c r="DGO4596" s="151"/>
      <c r="DGP4596" s="151"/>
      <c r="DGQ4596" s="151"/>
      <c r="DGR4596" s="151"/>
      <c r="DGS4596" s="151"/>
      <c r="DGT4596" s="151"/>
      <c r="DGU4596" s="151"/>
      <c r="DGV4596" s="151"/>
      <c r="DGW4596" s="151"/>
      <c r="DGX4596" s="151"/>
      <c r="DGY4596" s="151"/>
      <c r="DGZ4596" s="151"/>
      <c r="DHA4596" s="151"/>
      <c r="DHB4596" s="151"/>
      <c r="DHC4596" s="151"/>
      <c r="DHD4596" s="151"/>
      <c r="DHE4596" s="151"/>
      <c r="DHF4596" s="151"/>
      <c r="DHG4596" s="151"/>
      <c r="DHH4596" s="151"/>
      <c r="DHI4596" s="151"/>
      <c r="DHJ4596" s="151"/>
      <c r="DHK4596" s="151"/>
      <c r="DHL4596" s="151"/>
      <c r="DHM4596" s="151"/>
      <c r="DHN4596" s="151"/>
      <c r="DHO4596" s="151"/>
      <c r="DHP4596" s="151"/>
      <c r="DHQ4596" s="151"/>
      <c r="DHR4596" s="151"/>
      <c r="DHS4596" s="151"/>
      <c r="DHT4596" s="151"/>
      <c r="DHU4596" s="151"/>
      <c r="DHV4596" s="151"/>
      <c r="DHW4596" s="151"/>
      <c r="DHX4596" s="151"/>
      <c r="DHY4596" s="151"/>
      <c r="DHZ4596" s="151"/>
      <c r="DIA4596" s="151"/>
      <c r="DIB4596" s="151"/>
      <c r="DIC4596" s="151"/>
      <c r="DID4596" s="151"/>
      <c r="DIE4596" s="151"/>
      <c r="DIF4596" s="151"/>
      <c r="DIG4596" s="151"/>
      <c r="DIH4596" s="151"/>
      <c r="DII4596" s="151"/>
      <c r="DIJ4596" s="151"/>
      <c r="DIK4596" s="151"/>
      <c r="DIL4596" s="151"/>
      <c r="DIM4596" s="151"/>
      <c r="DIN4596" s="151"/>
      <c r="DIO4596" s="151"/>
      <c r="DIP4596" s="151"/>
      <c r="DIQ4596" s="151"/>
      <c r="DIR4596" s="151"/>
      <c r="DIS4596" s="151"/>
      <c r="DIT4596" s="151"/>
      <c r="DIU4596" s="151"/>
      <c r="DIV4596" s="151"/>
      <c r="DIW4596" s="151"/>
      <c r="DIX4596" s="151"/>
      <c r="DIY4596" s="151"/>
      <c r="DIZ4596" s="151"/>
      <c r="DJA4596" s="151"/>
      <c r="DJB4596" s="151"/>
      <c r="DJC4596" s="151"/>
      <c r="DJD4596" s="151"/>
      <c r="DJE4596" s="151"/>
      <c r="DJF4596" s="151"/>
      <c r="DJG4596" s="151"/>
      <c r="DJH4596" s="151"/>
      <c r="DJI4596" s="151"/>
      <c r="DJJ4596" s="151"/>
      <c r="DJK4596" s="151"/>
      <c r="DJL4596" s="151"/>
      <c r="DJM4596" s="151"/>
      <c r="DJN4596" s="151"/>
      <c r="DJO4596" s="151"/>
      <c r="DJP4596" s="151"/>
      <c r="DJQ4596" s="151"/>
      <c r="DJR4596" s="151"/>
      <c r="DJS4596" s="151"/>
      <c r="DJT4596" s="151"/>
      <c r="DJU4596" s="151"/>
      <c r="DJV4596" s="151"/>
      <c r="DJW4596" s="151"/>
      <c r="DJX4596" s="151"/>
      <c r="DJY4596" s="151"/>
      <c r="DJZ4596" s="151"/>
      <c r="DKA4596" s="151"/>
      <c r="DKB4596" s="151"/>
      <c r="DKC4596" s="151"/>
      <c r="DKD4596" s="151"/>
      <c r="DKE4596" s="151"/>
      <c r="DKF4596" s="151"/>
      <c r="DKG4596" s="151"/>
      <c r="DKH4596" s="151"/>
      <c r="DKI4596" s="151"/>
      <c r="DKJ4596" s="151"/>
      <c r="DKK4596" s="151"/>
      <c r="DKL4596" s="151"/>
      <c r="DKM4596" s="151"/>
      <c r="DKN4596" s="151"/>
      <c r="DKO4596" s="151"/>
      <c r="DKP4596" s="151"/>
      <c r="DKQ4596" s="151"/>
      <c r="DKR4596" s="151"/>
      <c r="DKS4596" s="151"/>
      <c r="DKT4596" s="151"/>
      <c r="DKU4596" s="151"/>
      <c r="DKV4596" s="151"/>
      <c r="DKW4596" s="151"/>
      <c r="DKX4596" s="151"/>
      <c r="DKY4596" s="151"/>
      <c r="DKZ4596" s="151"/>
      <c r="DLA4596" s="151"/>
      <c r="DLB4596" s="151"/>
      <c r="DLC4596" s="151"/>
      <c r="DLD4596" s="151"/>
      <c r="DLE4596" s="151"/>
      <c r="DLF4596" s="151"/>
      <c r="DLG4596" s="151"/>
      <c r="DLH4596" s="151"/>
      <c r="DLI4596" s="151"/>
      <c r="DLJ4596" s="151"/>
      <c r="DLK4596" s="151"/>
      <c r="DLL4596" s="151"/>
      <c r="DLM4596" s="151"/>
      <c r="DLN4596" s="151"/>
      <c r="DLO4596" s="151"/>
      <c r="DLP4596" s="151"/>
      <c r="DLQ4596" s="151"/>
      <c r="DLR4596" s="151"/>
      <c r="DLS4596" s="151"/>
      <c r="DLT4596" s="151"/>
      <c r="DLU4596" s="151"/>
      <c r="DLV4596" s="151"/>
      <c r="DLW4596" s="151"/>
      <c r="DLX4596" s="151"/>
      <c r="DLY4596" s="151"/>
      <c r="DLZ4596" s="151"/>
      <c r="DMA4596" s="151"/>
      <c r="DMB4596" s="151"/>
      <c r="DMC4596" s="151"/>
      <c r="DMD4596" s="151"/>
      <c r="DME4596" s="151"/>
      <c r="DMF4596" s="151"/>
      <c r="DMG4596" s="151"/>
      <c r="DMH4596" s="151"/>
      <c r="DMI4596" s="151"/>
      <c r="DMJ4596" s="151"/>
      <c r="DMK4596" s="151"/>
      <c r="DML4596" s="151"/>
      <c r="DMM4596" s="151"/>
      <c r="DMN4596" s="151"/>
      <c r="DMO4596" s="151"/>
      <c r="DMP4596" s="151"/>
      <c r="DMQ4596" s="151"/>
      <c r="DMR4596" s="151"/>
      <c r="DMS4596" s="151"/>
      <c r="DMT4596" s="151"/>
      <c r="DMU4596" s="151"/>
      <c r="DMV4596" s="151"/>
      <c r="DMW4596" s="151"/>
      <c r="DMX4596" s="151"/>
      <c r="DMY4596" s="151"/>
      <c r="DMZ4596" s="151"/>
      <c r="DNA4596" s="151"/>
      <c r="DNB4596" s="151"/>
      <c r="DNC4596" s="151"/>
      <c r="DND4596" s="151"/>
      <c r="DNE4596" s="151"/>
      <c r="DNF4596" s="151"/>
      <c r="DNG4596" s="151"/>
      <c r="DNH4596" s="151"/>
      <c r="DNI4596" s="151"/>
      <c r="DNJ4596" s="151"/>
      <c r="DNK4596" s="151"/>
      <c r="DNL4596" s="151"/>
      <c r="DNM4596" s="151"/>
      <c r="DNN4596" s="151"/>
      <c r="DNO4596" s="151"/>
      <c r="DNP4596" s="151"/>
      <c r="DNQ4596" s="151"/>
      <c r="DNR4596" s="151"/>
      <c r="DNS4596" s="151"/>
      <c r="DNT4596" s="151"/>
      <c r="DNU4596" s="151"/>
      <c r="DNV4596" s="151"/>
      <c r="DNW4596" s="151"/>
      <c r="DNX4596" s="151"/>
      <c r="DNY4596" s="151"/>
      <c r="DNZ4596" s="151"/>
      <c r="DOA4596" s="151"/>
      <c r="DOB4596" s="151"/>
      <c r="DOC4596" s="151"/>
      <c r="DOD4596" s="151"/>
      <c r="DOE4596" s="151"/>
      <c r="DOF4596" s="151"/>
      <c r="DOG4596" s="151"/>
      <c r="DOH4596" s="151"/>
      <c r="DOI4596" s="151"/>
      <c r="DOJ4596" s="151"/>
      <c r="DOK4596" s="151"/>
      <c r="DOL4596" s="151"/>
      <c r="DOM4596" s="151"/>
      <c r="DON4596" s="151"/>
      <c r="DOO4596" s="151"/>
      <c r="DOP4596" s="151"/>
      <c r="DOQ4596" s="151"/>
      <c r="DOR4596" s="151"/>
      <c r="DOS4596" s="151"/>
      <c r="DOT4596" s="151"/>
      <c r="DOU4596" s="151"/>
      <c r="DOV4596" s="151"/>
      <c r="DOW4596" s="151"/>
      <c r="DOX4596" s="151"/>
      <c r="DOY4596" s="151"/>
      <c r="DOZ4596" s="151"/>
      <c r="DPA4596" s="151"/>
      <c r="DPB4596" s="151"/>
      <c r="DPC4596" s="151"/>
      <c r="DPD4596" s="151"/>
      <c r="DPE4596" s="151"/>
      <c r="DPF4596" s="151"/>
      <c r="DPG4596" s="151"/>
      <c r="DPH4596" s="151"/>
      <c r="DPI4596" s="151"/>
      <c r="DPJ4596" s="151"/>
      <c r="DPK4596" s="151"/>
      <c r="DPL4596" s="151"/>
      <c r="DPM4596" s="151"/>
      <c r="DPN4596" s="151"/>
      <c r="DPO4596" s="151"/>
      <c r="DPP4596" s="151"/>
      <c r="DPQ4596" s="151"/>
      <c r="DPR4596" s="151"/>
      <c r="DPS4596" s="151"/>
      <c r="DPT4596" s="151"/>
      <c r="DPU4596" s="151"/>
      <c r="DPV4596" s="151"/>
      <c r="DPW4596" s="151"/>
      <c r="DPX4596" s="151"/>
      <c r="DPY4596" s="151"/>
      <c r="DPZ4596" s="151"/>
      <c r="DQA4596" s="151"/>
      <c r="DQB4596" s="151"/>
      <c r="DQC4596" s="151"/>
      <c r="DQD4596" s="151"/>
      <c r="DQE4596" s="151"/>
      <c r="DQF4596" s="151"/>
      <c r="DQG4596" s="151"/>
      <c r="DQH4596" s="151"/>
      <c r="DQI4596" s="151"/>
      <c r="DQJ4596" s="151"/>
      <c r="DQK4596" s="151"/>
      <c r="DQL4596" s="151"/>
      <c r="DQM4596" s="151"/>
      <c r="DQN4596" s="151"/>
      <c r="DQO4596" s="151"/>
      <c r="DQP4596" s="151"/>
      <c r="DQQ4596" s="151"/>
      <c r="DQR4596" s="151"/>
      <c r="DQS4596" s="151"/>
      <c r="DQT4596" s="151"/>
      <c r="DQU4596" s="151"/>
      <c r="DQV4596" s="151"/>
      <c r="DQW4596" s="151"/>
      <c r="DQX4596" s="151"/>
      <c r="DQY4596" s="151"/>
      <c r="DQZ4596" s="151"/>
      <c r="DRA4596" s="151"/>
      <c r="DRB4596" s="151"/>
      <c r="DRC4596" s="151"/>
      <c r="DRD4596" s="151"/>
      <c r="DRE4596" s="151"/>
      <c r="DRF4596" s="151"/>
      <c r="DRG4596" s="151"/>
      <c r="DRH4596" s="151"/>
      <c r="DRI4596" s="151"/>
      <c r="DRJ4596" s="151"/>
      <c r="DRK4596" s="151"/>
      <c r="DRL4596" s="151"/>
      <c r="DRM4596" s="151"/>
      <c r="DRN4596" s="151"/>
      <c r="DRO4596" s="151"/>
      <c r="DRP4596" s="151"/>
      <c r="DRQ4596" s="151"/>
      <c r="DRR4596" s="151"/>
      <c r="DRS4596" s="151"/>
      <c r="DRT4596" s="151"/>
      <c r="DRU4596" s="151"/>
      <c r="DRV4596" s="151"/>
      <c r="DRW4596" s="151"/>
      <c r="DRX4596" s="151"/>
      <c r="DRY4596" s="151"/>
      <c r="DRZ4596" s="151"/>
      <c r="DSA4596" s="151"/>
      <c r="DSB4596" s="151"/>
      <c r="DSC4596" s="151"/>
      <c r="DSD4596" s="151"/>
      <c r="DSE4596" s="151"/>
      <c r="DSF4596" s="151"/>
      <c r="DSG4596" s="151"/>
      <c r="DSH4596" s="151"/>
      <c r="DSI4596" s="151"/>
      <c r="DSJ4596" s="151"/>
      <c r="DSK4596" s="151"/>
      <c r="DSL4596" s="151"/>
      <c r="DSM4596" s="151"/>
      <c r="DSN4596" s="151"/>
      <c r="DSO4596" s="151"/>
      <c r="DSP4596" s="151"/>
      <c r="DSQ4596" s="151"/>
      <c r="DSR4596" s="151"/>
      <c r="DSS4596" s="151"/>
      <c r="DST4596" s="151"/>
      <c r="DSU4596" s="151"/>
      <c r="DSV4596" s="151"/>
      <c r="DSW4596" s="151"/>
      <c r="DSX4596" s="151"/>
      <c r="DSY4596" s="151"/>
      <c r="DSZ4596" s="151"/>
      <c r="DTA4596" s="151"/>
      <c r="DTB4596" s="151"/>
      <c r="DTC4596" s="151"/>
      <c r="DTD4596" s="151"/>
      <c r="DTE4596" s="151"/>
      <c r="DTF4596" s="151"/>
      <c r="DTG4596" s="151"/>
      <c r="DTH4596" s="151"/>
      <c r="DTI4596" s="151"/>
      <c r="DTJ4596" s="151"/>
      <c r="DTK4596" s="151"/>
      <c r="DTL4596" s="151"/>
      <c r="DTM4596" s="151"/>
      <c r="DTN4596" s="151"/>
      <c r="DTO4596" s="151"/>
      <c r="DTP4596" s="151"/>
      <c r="DTQ4596" s="151"/>
      <c r="DTR4596" s="151"/>
      <c r="DTS4596" s="151"/>
      <c r="DTT4596" s="151"/>
      <c r="DTU4596" s="151"/>
      <c r="DTV4596" s="151"/>
      <c r="DTW4596" s="151"/>
      <c r="DTX4596" s="151"/>
      <c r="DTY4596" s="151"/>
      <c r="DTZ4596" s="151"/>
      <c r="DUA4596" s="151"/>
      <c r="DUB4596" s="151"/>
      <c r="DUC4596" s="151"/>
      <c r="DUD4596" s="151"/>
      <c r="DUE4596" s="151"/>
      <c r="DUF4596" s="151"/>
      <c r="DUG4596" s="151"/>
      <c r="DUH4596" s="151"/>
      <c r="DUI4596" s="151"/>
      <c r="DUJ4596" s="151"/>
      <c r="DUK4596" s="151"/>
      <c r="DUL4596" s="151"/>
      <c r="DUM4596" s="151"/>
      <c r="DUN4596" s="151"/>
      <c r="DUO4596" s="151"/>
      <c r="DUP4596" s="151"/>
      <c r="DUQ4596" s="151"/>
      <c r="DUR4596" s="151"/>
      <c r="DUS4596" s="151"/>
      <c r="DUT4596" s="151"/>
      <c r="DUU4596" s="151"/>
      <c r="DUV4596" s="151"/>
      <c r="DUW4596" s="151"/>
      <c r="DUX4596" s="151"/>
      <c r="DUY4596" s="151"/>
      <c r="DUZ4596" s="151"/>
      <c r="DVA4596" s="151"/>
      <c r="DVB4596" s="151"/>
      <c r="DVC4596" s="151"/>
      <c r="DVD4596" s="151"/>
      <c r="DVE4596" s="151"/>
      <c r="DVF4596" s="151"/>
      <c r="DVG4596" s="151"/>
      <c r="DVH4596" s="151"/>
      <c r="DVI4596" s="151"/>
      <c r="DVJ4596" s="151"/>
      <c r="DVK4596" s="151"/>
      <c r="DVL4596" s="151"/>
      <c r="DVM4596" s="151"/>
      <c r="DVN4596" s="151"/>
      <c r="DVO4596" s="151"/>
      <c r="DVP4596" s="151"/>
      <c r="DVQ4596" s="151"/>
      <c r="DVR4596" s="151"/>
      <c r="DVS4596" s="151"/>
      <c r="DVT4596" s="151"/>
      <c r="DVU4596" s="151"/>
      <c r="DVV4596" s="151"/>
      <c r="DVW4596" s="151"/>
      <c r="DVX4596" s="151"/>
      <c r="DVY4596" s="151"/>
      <c r="DVZ4596" s="151"/>
      <c r="DWA4596" s="151"/>
      <c r="DWB4596" s="151"/>
      <c r="DWC4596" s="151"/>
      <c r="DWD4596" s="151"/>
      <c r="DWE4596" s="151"/>
      <c r="DWF4596" s="151"/>
      <c r="DWG4596" s="151"/>
      <c r="DWH4596" s="151"/>
      <c r="DWI4596" s="151"/>
      <c r="DWJ4596" s="151"/>
      <c r="DWK4596" s="151"/>
      <c r="DWL4596" s="151"/>
      <c r="DWM4596" s="151"/>
      <c r="DWN4596" s="151"/>
      <c r="DWO4596" s="151"/>
      <c r="DWP4596" s="151"/>
      <c r="DWQ4596" s="151"/>
      <c r="DWR4596" s="151"/>
      <c r="DWS4596" s="151"/>
      <c r="DWT4596" s="151"/>
      <c r="DWU4596" s="151"/>
      <c r="DWV4596" s="151"/>
      <c r="DWW4596" s="151"/>
      <c r="DWX4596" s="151"/>
      <c r="DWY4596" s="151"/>
      <c r="DWZ4596" s="151"/>
      <c r="DXA4596" s="151"/>
      <c r="DXB4596" s="151"/>
      <c r="DXC4596" s="151"/>
      <c r="DXD4596" s="151"/>
      <c r="DXE4596" s="151"/>
      <c r="DXF4596" s="151"/>
      <c r="DXG4596" s="151"/>
      <c r="DXH4596" s="151"/>
      <c r="DXI4596" s="151"/>
      <c r="DXJ4596" s="151"/>
      <c r="DXK4596" s="151"/>
      <c r="DXL4596" s="151"/>
      <c r="DXM4596" s="151"/>
      <c r="DXN4596" s="151"/>
      <c r="DXO4596" s="151"/>
      <c r="DXP4596" s="151"/>
      <c r="DXQ4596" s="151"/>
      <c r="DXR4596" s="151"/>
      <c r="DXS4596" s="151"/>
      <c r="DXT4596" s="151"/>
      <c r="DXU4596" s="151"/>
      <c r="DXV4596" s="151"/>
      <c r="DXW4596" s="151"/>
      <c r="DXX4596" s="151"/>
      <c r="DXY4596" s="151"/>
      <c r="DXZ4596" s="151"/>
      <c r="DYA4596" s="151"/>
      <c r="DYB4596" s="151"/>
      <c r="DYC4596" s="151"/>
      <c r="DYD4596" s="151"/>
      <c r="DYE4596" s="151"/>
      <c r="DYF4596" s="151"/>
      <c r="DYG4596" s="151"/>
      <c r="DYH4596" s="151"/>
      <c r="DYI4596" s="151"/>
      <c r="DYJ4596" s="151"/>
      <c r="DYK4596" s="151"/>
      <c r="DYL4596" s="151"/>
      <c r="DYM4596" s="151"/>
      <c r="DYN4596" s="151"/>
      <c r="DYO4596" s="151"/>
      <c r="DYP4596" s="151"/>
      <c r="DYQ4596" s="151"/>
      <c r="DYR4596" s="151"/>
      <c r="DYS4596" s="151"/>
      <c r="DYT4596" s="151"/>
      <c r="DYU4596" s="151"/>
      <c r="DYV4596" s="151"/>
      <c r="DYW4596" s="151"/>
      <c r="DYX4596" s="151"/>
      <c r="DYY4596" s="151"/>
      <c r="DYZ4596" s="151"/>
      <c r="DZA4596" s="151"/>
      <c r="DZB4596" s="151"/>
      <c r="DZC4596" s="151"/>
      <c r="DZD4596" s="151"/>
      <c r="DZE4596" s="151"/>
      <c r="DZF4596" s="151"/>
      <c r="DZG4596" s="151"/>
      <c r="DZH4596" s="151"/>
      <c r="DZI4596" s="151"/>
      <c r="DZJ4596" s="151"/>
      <c r="DZK4596" s="151"/>
      <c r="DZL4596" s="151"/>
      <c r="DZM4596" s="151"/>
      <c r="DZN4596" s="151"/>
      <c r="DZO4596" s="151"/>
      <c r="DZP4596" s="151"/>
      <c r="DZQ4596" s="151"/>
      <c r="DZR4596" s="151"/>
      <c r="DZS4596" s="151"/>
      <c r="DZT4596" s="151"/>
      <c r="DZU4596" s="151"/>
      <c r="DZV4596" s="151"/>
      <c r="DZW4596" s="151"/>
      <c r="DZX4596" s="151"/>
      <c r="DZY4596" s="151"/>
      <c r="DZZ4596" s="151"/>
      <c r="EAA4596" s="151"/>
      <c r="EAB4596" s="151"/>
      <c r="EAC4596" s="151"/>
      <c r="EAD4596" s="151"/>
      <c r="EAE4596" s="151"/>
      <c r="EAF4596" s="151"/>
      <c r="EAG4596" s="151"/>
      <c r="EAH4596" s="151"/>
      <c r="EAI4596" s="151"/>
      <c r="EAJ4596" s="151"/>
      <c r="EAK4596" s="151"/>
      <c r="EAL4596" s="151"/>
      <c r="EAM4596" s="151"/>
      <c r="EAN4596" s="151"/>
      <c r="EAO4596" s="151"/>
      <c r="EAP4596" s="151"/>
      <c r="EAQ4596" s="151"/>
      <c r="EAR4596" s="151"/>
      <c r="EAS4596" s="151"/>
      <c r="EAT4596" s="151"/>
      <c r="EAU4596" s="151"/>
      <c r="EAV4596" s="151"/>
      <c r="EAW4596" s="151"/>
      <c r="EAX4596" s="151"/>
      <c r="EAY4596" s="151"/>
      <c r="EAZ4596" s="151"/>
      <c r="EBA4596" s="151"/>
      <c r="EBB4596" s="151"/>
      <c r="EBC4596" s="151"/>
      <c r="EBD4596" s="151"/>
      <c r="EBE4596" s="151"/>
      <c r="EBF4596" s="151"/>
      <c r="EBG4596" s="151"/>
      <c r="EBH4596" s="151"/>
      <c r="EBI4596" s="151"/>
      <c r="EBJ4596" s="151"/>
      <c r="EBK4596" s="151"/>
      <c r="EBL4596" s="151"/>
      <c r="EBM4596" s="151"/>
      <c r="EBN4596" s="151"/>
      <c r="EBO4596" s="151"/>
      <c r="EBP4596" s="151"/>
      <c r="EBQ4596" s="151"/>
      <c r="EBR4596" s="151"/>
      <c r="EBS4596" s="151"/>
      <c r="EBT4596" s="151"/>
      <c r="EBU4596" s="151"/>
      <c r="EBV4596" s="151"/>
      <c r="EBW4596" s="151"/>
      <c r="EBX4596" s="151"/>
      <c r="EBY4596" s="151"/>
      <c r="EBZ4596" s="151"/>
      <c r="ECA4596" s="151"/>
      <c r="ECB4596" s="151"/>
      <c r="ECC4596" s="151"/>
      <c r="ECD4596" s="151"/>
      <c r="ECE4596" s="151"/>
      <c r="ECF4596" s="151"/>
      <c r="ECG4596" s="151"/>
      <c r="ECH4596" s="151"/>
      <c r="ECI4596" s="151"/>
      <c r="ECJ4596" s="151"/>
      <c r="ECK4596" s="151"/>
      <c r="ECL4596" s="151"/>
      <c r="ECM4596" s="151"/>
      <c r="ECN4596" s="151"/>
      <c r="ECO4596" s="151"/>
      <c r="ECP4596" s="151"/>
      <c r="ECQ4596" s="151"/>
      <c r="ECR4596" s="151"/>
      <c r="ECS4596" s="151"/>
      <c r="ECT4596" s="151"/>
      <c r="ECU4596" s="151"/>
      <c r="ECV4596" s="151"/>
      <c r="ECW4596" s="151"/>
      <c r="ECX4596" s="151"/>
      <c r="ECY4596" s="151"/>
      <c r="ECZ4596" s="151"/>
      <c r="EDA4596" s="151"/>
      <c r="EDB4596" s="151"/>
      <c r="EDC4596" s="151"/>
      <c r="EDD4596" s="151"/>
      <c r="EDE4596" s="151"/>
      <c r="EDF4596" s="151"/>
      <c r="EDG4596" s="151"/>
      <c r="EDH4596" s="151"/>
      <c r="EDI4596" s="151"/>
      <c r="EDJ4596" s="151"/>
      <c r="EDK4596" s="151"/>
      <c r="EDL4596" s="151"/>
      <c r="EDM4596" s="151"/>
      <c r="EDN4596" s="151"/>
      <c r="EDO4596" s="151"/>
      <c r="EDP4596" s="151"/>
      <c r="EDQ4596" s="151"/>
      <c r="EDR4596" s="151"/>
      <c r="EDS4596" s="151"/>
      <c r="EDT4596" s="151"/>
      <c r="EDU4596" s="151"/>
      <c r="EDV4596" s="151"/>
      <c r="EDW4596" s="151"/>
      <c r="EDX4596" s="151"/>
      <c r="EDY4596" s="151"/>
      <c r="EDZ4596" s="151"/>
      <c r="EEA4596" s="151"/>
      <c r="EEB4596" s="151"/>
      <c r="EEC4596" s="151"/>
      <c r="EED4596" s="151"/>
      <c r="EEE4596" s="151"/>
      <c r="EEF4596" s="151"/>
      <c r="EEG4596" s="151"/>
      <c r="EEH4596" s="151"/>
      <c r="EEI4596" s="151"/>
      <c r="EEJ4596" s="151"/>
      <c r="EEK4596" s="151"/>
      <c r="EEL4596" s="151"/>
      <c r="EEM4596" s="151"/>
      <c r="EEN4596" s="151"/>
      <c r="EEO4596" s="151"/>
      <c r="EEP4596" s="151"/>
      <c r="EEQ4596" s="151"/>
      <c r="EER4596" s="151"/>
      <c r="EES4596" s="151"/>
      <c r="EET4596" s="151"/>
      <c r="EEU4596" s="151"/>
      <c r="EEV4596" s="151"/>
      <c r="EEW4596" s="151"/>
      <c r="EEX4596" s="151"/>
      <c r="EEY4596" s="151"/>
      <c r="EEZ4596" s="151"/>
      <c r="EFA4596" s="151"/>
      <c r="EFB4596" s="151"/>
      <c r="EFC4596" s="151"/>
      <c r="EFD4596" s="151"/>
      <c r="EFE4596" s="151"/>
      <c r="EFF4596" s="151"/>
      <c r="EFG4596" s="151"/>
      <c r="EFH4596" s="151"/>
      <c r="EFI4596" s="151"/>
      <c r="EFJ4596" s="151"/>
      <c r="EFK4596" s="151"/>
      <c r="EFL4596" s="151"/>
      <c r="EFM4596" s="151"/>
      <c r="EFN4596" s="151"/>
      <c r="EFO4596" s="151"/>
      <c r="EFP4596" s="151"/>
      <c r="EFQ4596" s="151"/>
      <c r="EFR4596" s="151"/>
      <c r="EFS4596" s="151"/>
      <c r="EFT4596" s="151"/>
      <c r="EFU4596" s="151"/>
      <c r="EFV4596" s="151"/>
      <c r="EFW4596" s="151"/>
      <c r="EFX4596" s="151"/>
      <c r="EFY4596" s="151"/>
      <c r="EFZ4596" s="151"/>
      <c r="EGA4596" s="151"/>
      <c r="EGB4596" s="151"/>
      <c r="EGC4596" s="151"/>
      <c r="EGD4596" s="151"/>
      <c r="EGE4596" s="151"/>
      <c r="EGF4596" s="151"/>
      <c r="EGG4596" s="151"/>
      <c r="EGH4596" s="151"/>
      <c r="EGI4596" s="151"/>
      <c r="EGJ4596" s="151"/>
      <c r="EGK4596" s="151"/>
      <c r="EGL4596" s="151"/>
      <c r="EGM4596" s="151"/>
      <c r="EGN4596" s="151"/>
      <c r="EGO4596" s="151"/>
      <c r="EGP4596" s="151"/>
      <c r="EGQ4596" s="151"/>
      <c r="EGR4596" s="151"/>
      <c r="EGS4596" s="151"/>
      <c r="EGT4596" s="151"/>
      <c r="EGU4596" s="151"/>
      <c r="EGV4596" s="151"/>
      <c r="EGW4596" s="151"/>
      <c r="EGX4596" s="151"/>
      <c r="EGY4596" s="151"/>
      <c r="EGZ4596" s="151"/>
      <c r="EHA4596" s="151"/>
      <c r="EHB4596" s="151"/>
      <c r="EHC4596" s="151"/>
      <c r="EHD4596" s="151"/>
      <c r="EHE4596" s="151"/>
      <c r="EHF4596" s="151"/>
      <c r="EHG4596" s="151"/>
      <c r="EHH4596" s="151"/>
      <c r="EHI4596" s="151"/>
      <c r="EHJ4596" s="151"/>
      <c r="EHK4596" s="151"/>
      <c r="EHL4596" s="151"/>
      <c r="EHM4596" s="151"/>
      <c r="EHN4596" s="151"/>
      <c r="EHO4596" s="151"/>
      <c r="EHP4596" s="151"/>
      <c r="EHQ4596" s="151"/>
      <c r="EHR4596" s="151"/>
      <c r="EHS4596" s="151"/>
      <c r="EHT4596" s="151"/>
      <c r="EHU4596" s="151"/>
      <c r="EHV4596" s="151"/>
      <c r="EHW4596" s="151"/>
      <c r="EHX4596" s="151"/>
      <c r="EHY4596" s="151"/>
      <c r="EHZ4596" s="151"/>
      <c r="EIA4596" s="151"/>
      <c r="EIB4596" s="151"/>
      <c r="EIC4596" s="151"/>
      <c r="EID4596" s="151"/>
      <c r="EIE4596" s="151"/>
      <c r="EIF4596" s="151"/>
      <c r="EIG4596" s="151"/>
      <c r="EIH4596" s="151"/>
      <c r="EII4596" s="151"/>
      <c r="EIJ4596" s="151"/>
      <c r="EIK4596" s="151"/>
      <c r="EIL4596" s="151"/>
      <c r="EIM4596" s="151"/>
      <c r="EIN4596" s="151"/>
      <c r="EIO4596" s="151"/>
      <c r="EIP4596" s="151"/>
      <c r="EIQ4596" s="151"/>
      <c r="EIR4596" s="151"/>
      <c r="EIS4596" s="151"/>
      <c r="EIT4596" s="151"/>
      <c r="EIU4596" s="151"/>
      <c r="EIV4596" s="151"/>
      <c r="EIW4596" s="151"/>
      <c r="EIX4596" s="151"/>
      <c r="EIY4596" s="151"/>
      <c r="EIZ4596" s="151"/>
      <c r="EJA4596" s="151"/>
      <c r="EJB4596" s="151"/>
      <c r="EJC4596" s="151"/>
      <c r="EJD4596" s="151"/>
      <c r="EJE4596" s="151"/>
      <c r="EJF4596" s="151"/>
      <c r="EJG4596" s="151"/>
      <c r="EJH4596" s="151"/>
      <c r="EJI4596" s="151"/>
      <c r="EJJ4596" s="151"/>
      <c r="EJK4596" s="151"/>
      <c r="EJL4596" s="151"/>
      <c r="EJM4596" s="151"/>
      <c r="EJN4596" s="151"/>
      <c r="EJO4596" s="151"/>
      <c r="EJP4596" s="151"/>
      <c r="EJQ4596" s="151"/>
      <c r="EJR4596" s="151"/>
      <c r="EJS4596" s="151"/>
      <c r="EJT4596" s="151"/>
      <c r="EJU4596" s="151"/>
      <c r="EJV4596" s="151"/>
      <c r="EJW4596" s="151"/>
      <c r="EJX4596" s="151"/>
      <c r="EJY4596" s="151"/>
      <c r="EJZ4596" s="151"/>
      <c r="EKA4596" s="151"/>
      <c r="EKB4596" s="151"/>
      <c r="EKC4596" s="151"/>
      <c r="EKD4596" s="151"/>
      <c r="EKE4596" s="151"/>
      <c r="EKF4596" s="151"/>
      <c r="EKG4596" s="151"/>
      <c r="EKH4596" s="151"/>
      <c r="EKI4596" s="151"/>
      <c r="EKJ4596" s="151"/>
      <c r="EKK4596" s="151"/>
      <c r="EKL4596" s="151"/>
      <c r="EKM4596" s="151"/>
      <c r="EKN4596" s="151"/>
      <c r="EKO4596" s="151"/>
      <c r="EKP4596" s="151"/>
      <c r="EKQ4596" s="151"/>
      <c r="EKR4596" s="151"/>
      <c r="EKS4596" s="151"/>
      <c r="EKT4596" s="151"/>
      <c r="EKU4596" s="151"/>
      <c r="EKV4596" s="151"/>
      <c r="EKW4596" s="151"/>
      <c r="EKX4596" s="151"/>
      <c r="EKY4596" s="151"/>
      <c r="EKZ4596" s="151"/>
      <c r="ELA4596" s="151"/>
      <c r="ELB4596" s="151"/>
      <c r="ELC4596" s="151"/>
      <c r="ELD4596" s="151"/>
      <c r="ELE4596" s="151"/>
      <c r="ELF4596" s="151"/>
      <c r="ELG4596" s="151"/>
      <c r="ELH4596" s="151"/>
      <c r="ELI4596" s="151"/>
      <c r="ELJ4596" s="151"/>
      <c r="ELK4596" s="151"/>
      <c r="ELL4596" s="151"/>
      <c r="ELM4596" s="151"/>
      <c r="ELN4596" s="151"/>
      <c r="ELO4596" s="151"/>
      <c r="ELP4596" s="151"/>
      <c r="ELQ4596" s="151"/>
      <c r="ELR4596" s="151"/>
      <c r="ELS4596" s="151"/>
      <c r="ELT4596" s="151"/>
      <c r="ELU4596" s="151"/>
      <c r="ELV4596" s="151"/>
      <c r="ELW4596" s="151"/>
      <c r="ELX4596" s="151"/>
      <c r="ELY4596" s="151"/>
      <c r="ELZ4596" s="151"/>
      <c r="EMA4596" s="151"/>
      <c r="EMB4596" s="151"/>
      <c r="EMC4596" s="151"/>
      <c r="EMD4596" s="151"/>
      <c r="EME4596" s="151"/>
      <c r="EMF4596" s="151"/>
      <c r="EMG4596" s="151"/>
      <c r="EMH4596" s="151"/>
      <c r="EMI4596" s="151"/>
      <c r="EMJ4596" s="151"/>
      <c r="EMK4596" s="151"/>
      <c r="EML4596" s="151"/>
      <c r="EMM4596" s="151"/>
      <c r="EMN4596" s="151"/>
      <c r="EMO4596" s="151"/>
      <c r="EMP4596" s="151"/>
      <c r="EMQ4596" s="151"/>
      <c r="EMR4596" s="151"/>
      <c r="EMS4596" s="151"/>
      <c r="EMT4596" s="151"/>
      <c r="EMU4596" s="151"/>
      <c r="EMV4596" s="151"/>
      <c r="EMW4596" s="151"/>
      <c r="EMX4596" s="151"/>
      <c r="EMY4596" s="151"/>
      <c r="EMZ4596" s="151"/>
      <c r="ENA4596" s="151"/>
      <c r="ENB4596" s="151"/>
      <c r="ENC4596" s="151"/>
      <c r="END4596" s="151"/>
      <c r="ENE4596" s="151"/>
      <c r="ENF4596" s="151"/>
      <c r="ENG4596" s="151"/>
      <c r="ENH4596" s="151"/>
      <c r="ENI4596" s="151"/>
      <c r="ENJ4596" s="151"/>
      <c r="ENK4596" s="151"/>
      <c r="ENL4596" s="151"/>
      <c r="ENM4596" s="151"/>
      <c r="ENN4596" s="151"/>
      <c r="ENO4596" s="151"/>
      <c r="ENP4596" s="151"/>
      <c r="ENQ4596" s="151"/>
      <c r="ENR4596" s="151"/>
      <c r="ENS4596" s="151"/>
      <c r="ENT4596" s="151"/>
      <c r="ENU4596" s="151"/>
      <c r="ENV4596" s="151"/>
      <c r="ENW4596" s="151"/>
      <c r="ENX4596" s="151"/>
      <c r="ENY4596" s="151"/>
      <c r="ENZ4596" s="151"/>
      <c r="EOA4596" s="151"/>
      <c r="EOB4596" s="151"/>
      <c r="EOC4596" s="151"/>
      <c r="EOD4596" s="151"/>
      <c r="EOE4596" s="151"/>
      <c r="EOF4596" s="151"/>
      <c r="EOG4596" s="151"/>
      <c r="EOH4596" s="151"/>
      <c r="EOI4596" s="151"/>
      <c r="EOJ4596" s="151"/>
      <c r="EOK4596" s="151"/>
      <c r="EOL4596" s="151"/>
      <c r="EOM4596" s="151"/>
      <c r="EON4596" s="151"/>
      <c r="EOO4596" s="151"/>
      <c r="EOP4596" s="151"/>
      <c r="EOQ4596" s="151"/>
      <c r="EOR4596" s="151"/>
      <c r="EOS4596" s="151"/>
      <c r="EOT4596" s="151"/>
      <c r="EOU4596" s="151"/>
      <c r="EOV4596" s="151"/>
      <c r="EOW4596" s="151"/>
      <c r="EOX4596" s="151"/>
      <c r="EOY4596" s="151"/>
      <c r="EOZ4596" s="151"/>
      <c r="EPA4596" s="151"/>
      <c r="EPB4596" s="151"/>
      <c r="EPC4596" s="151"/>
      <c r="EPD4596" s="151"/>
      <c r="EPE4596" s="151"/>
      <c r="EPF4596" s="151"/>
      <c r="EPG4596" s="151"/>
      <c r="EPH4596" s="151"/>
      <c r="EPI4596" s="151"/>
      <c r="EPJ4596" s="151"/>
      <c r="EPK4596" s="151"/>
      <c r="EPL4596" s="151"/>
      <c r="EPM4596" s="151"/>
      <c r="EPN4596" s="151"/>
      <c r="EPO4596" s="151"/>
      <c r="EPP4596" s="151"/>
      <c r="EPQ4596" s="151"/>
      <c r="EPR4596" s="151"/>
      <c r="EPS4596" s="151"/>
      <c r="EPT4596" s="151"/>
      <c r="EPU4596" s="151"/>
      <c r="EPV4596" s="151"/>
      <c r="EPW4596" s="151"/>
      <c r="EPX4596" s="151"/>
      <c r="EPY4596" s="151"/>
      <c r="EPZ4596" s="151"/>
      <c r="EQA4596" s="151"/>
      <c r="EQB4596" s="151"/>
      <c r="EQC4596" s="151"/>
      <c r="EQD4596" s="151"/>
      <c r="EQE4596" s="151"/>
      <c r="EQF4596" s="151"/>
      <c r="EQG4596" s="151"/>
      <c r="EQH4596" s="151"/>
      <c r="EQI4596" s="151"/>
      <c r="EQJ4596" s="151"/>
      <c r="EQK4596" s="151"/>
      <c r="EQL4596" s="151"/>
      <c r="EQM4596" s="151"/>
      <c r="EQN4596" s="151"/>
      <c r="EQO4596" s="151"/>
      <c r="EQP4596" s="151"/>
      <c r="EQQ4596" s="151"/>
      <c r="EQR4596" s="151"/>
      <c r="EQS4596" s="151"/>
      <c r="EQT4596" s="151"/>
      <c r="EQU4596" s="151"/>
      <c r="EQV4596" s="151"/>
      <c r="EQW4596" s="151"/>
      <c r="EQX4596" s="151"/>
      <c r="EQY4596" s="151"/>
      <c r="EQZ4596" s="151"/>
      <c r="ERA4596" s="151"/>
      <c r="ERB4596" s="151"/>
      <c r="ERC4596" s="151"/>
      <c r="ERD4596" s="151"/>
      <c r="ERE4596" s="151"/>
      <c r="ERF4596" s="151"/>
      <c r="ERG4596" s="151"/>
      <c r="ERH4596" s="151"/>
      <c r="ERI4596" s="151"/>
      <c r="ERJ4596" s="151"/>
      <c r="ERK4596" s="151"/>
      <c r="ERL4596" s="151"/>
      <c r="ERM4596" s="151"/>
      <c r="ERN4596" s="151"/>
      <c r="ERO4596" s="151"/>
      <c r="ERP4596" s="151"/>
      <c r="ERQ4596" s="151"/>
      <c r="ERR4596" s="151"/>
      <c r="ERS4596" s="151"/>
      <c r="ERT4596" s="151"/>
      <c r="ERU4596" s="151"/>
      <c r="ERV4596" s="151"/>
      <c r="ERW4596" s="151"/>
      <c r="ERX4596" s="151"/>
      <c r="ERY4596" s="151"/>
      <c r="ERZ4596" s="151"/>
      <c r="ESA4596" s="151"/>
      <c r="ESB4596" s="151"/>
      <c r="ESC4596" s="151"/>
      <c r="ESD4596" s="151"/>
      <c r="ESE4596" s="151"/>
      <c r="ESF4596" s="151"/>
      <c r="ESG4596" s="151"/>
      <c r="ESH4596" s="151"/>
      <c r="ESI4596" s="151"/>
      <c r="ESJ4596" s="151"/>
      <c r="ESK4596" s="151"/>
      <c r="ESL4596" s="151"/>
      <c r="ESM4596" s="151"/>
      <c r="ESN4596" s="151"/>
      <c r="ESO4596" s="151"/>
      <c r="ESP4596" s="151"/>
      <c r="ESQ4596" s="151"/>
      <c r="ESR4596" s="151"/>
      <c r="ESS4596" s="151"/>
      <c r="EST4596" s="151"/>
      <c r="ESU4596" s="151"/>
      <c r="ESV4596" s="151"/>
      <c r="ESW4596" s="151"/>
      <c r="ESX4596" s="151"/>
      <c r="ESY4596" s="151"/>
      <c r="ESZ4596" s="151"/>
      <c r="ETA4596" s="151"/>
      <c r="ETB4596" s="151"/>
      <c r="ETC4596" s="151"/>
      <c r="ETD4596" s="151"/>
      <c r="ETE4596" s="151"/>
      <c r="ETF4596" s="151"/>
      <c r="ETG4596" s="151"/>
      <c r="ETH4596" s="151"/>
      <c r="ETI4596" s="151"/>
      <c r="ETJ4596" s="151"/>
      <c r="ETK4596" s="151"/>
      <c r="ETL4596" s="151"/>
      <c r="ETM4596" s="151"/>
      <c r="ETN4596" s="151"/>
      <c r="ETO4596" s="151"/>
      <c r="ETP4596" s="151"/>
      <c r="ETQ4596" s="151"/>
      <c r="ETR4596" s="151"/>
      <c r="ETS4596" s="151"/>
      <c r="ETT4596" s="151"/>
      <c r="ETU4596" s="151"/>
      <c r="ETV4596" s="151"/>
      <c r="ETW4596" s="151"/>
      <c r="ETX4596" s="151"/>
      <c r="ETY4596" s="151"/>
      <c r="ETZ4596" s="151"/>
      <c r="EUA4596" s="151"/>
      <c r="EUB4596" s="151"/>
      <c r="EUC4596" s="151"/>
      <c r="EUD4596" s="151"/>
      <c r="EUE4596" s="151"/>
      <c r="EUF4596" s="151"/>
      <c r="EUG4596" s="151"/>
      <c r="EUH4596" s="151"/>
      <c r="EUI4596" s="151"/>
      <c r="EUJ4596" s="151"/>
      <c r="EUK4596" s="151"/>
      <c r="EUL4596" s="151"/>
      <c r="EUM4596" s="151"/>
      <c r="EUN4596" s="151"/>
      <c r="EUO4596" s="151"/>
      <c r="EUP4596" s="151"/>
      <c r="EUQ4596" s="151"/>
      <c r="EUR4596" s="151"/>
      <c r="EUS4596" s="151"/>
      <c r="EUT4596" s="151"/>
      <c r="EUU4596" s="151"/>
      <c r="EUV4596" s="151"/>
      <c r="EUW4596" s="151"/>
      <c r="EUX4596" s="151"/>
      <c r="EUY4596" s="151"/>
      <c r="EUZ4596" s="151"/>
      <c r="EVA4596" s="151"/>
      <c r="EVB4596" s="151"/>
      <c r="EVC4596" s="151"/>
      <c r="EVD4596" s="151"/>
      <c r="EVE4596" s="151"/>
      <c r="EVF4596" s="151"/>
      <c r="EVG4596" s="151"/>
      <c r="EVH4596" s="151"/>
      <c r="EVI4596" s="151"/>
      <c r="EVJ4596" s="151"/>
      <c r="EVK4596" s="151"/>
      <c r="EVL4596" s="151"/>
      <c r="EVM4596" s="151"/>
      <c r="EVN4596" s="151"/>
      <c r="EVO4596" s="151"/>
      <c r="EVP4596" s="151"/>
      <c r="EVQ4596" s="151"/>
      <c r="EVR4596" s="151"/>
      <c r="EVS4596" s="151"/>
      <c r="EVT4596" s="151"/>
      <c r="EVU4596" s="151"/>
      <c r="EVV4596" s="151"/>
      <c r="EVW4596" s="151"/>
      <c r="EVX4596" s="151"/>
      <c r="EVY4596" s="151"/>
      <c r="EVZ4596" s="151"/>
      <c r="EWA4596" s="151"/>
      <c r="EWB4596" s="151"/>
      <c r="EWC4596" s="151"/>
      <c r="EWD4596" s="151"/>
      <c r="EWE4596" s="151"/>
      <c r="EWF4596" s="151"/>
      <c r="EWG4596" s="151"/>
      <c r="EWH4596" s="151"/>
      <c r="EWI4596" s="151"/>
      <c r="EWJ4596" s="151"/>
      <c r="EWK4596" s="151"/>
      <c r="EWL4596" s="151"/>
      <c r="EWM4596" s="151"/>
      <c r="EWN4596" s="151"/>
      <c r="EWO4596" s="151"/>
      <c r="EWP4596" s="151"/>
      <c r="EWQ4596" s="151"/>
      <c r="EWR4596" s="151"/>
      <c r="EWS4596" s="151"/>
      <c r="EWT4596" s="151"/>
      <c r="EWU4596" s="151"/>
      <c r="EWV4596" s="151"/>
      <c r="EWW4596" s="151"/>
      <c r="EWX4596" s="151"/>
      <c r="EWY4596" s="151"/>
      <c r="EWZ4596" s="151"/>
      <c r="EXA4596" s="151"/>
      <c r="EXB4596" s="151"/>
      <c r="EXC4596" s="151"/>
      <c r="EXD4596" s="151"/>
      <c r="EXE4596" s="151"/>
      <c r="EXF4596" s="151"/>
      <c r="EXG4596" s="151"/>
      <c r="EXH4596" s="151"/>
      <c r="EXI4596" s="151"/>
      <c r="EXJ4596" s="151"/>
      <c r="EXK4596" s="151"/>
      <c r="EXL4596" s="151"/>
      <c r="EXM4596" s="151"/>
      <c r="EXN4596" s="151"/>
      <c r="EXO4596" s="151"/>
      <c r="EXP4596" s="151"/>
      <c r="EXQ4596" s="151"/>
      <c r="EXR4596" s="151"/>
      <c r="EXS4596" s="151"/>
      <c r="EXT4596" s="151"/>
      <c r="EXU4596" s="151"/>
      <c r="EXV4596" s="151"/>
      <c r="EXW4596" s="151"/>
      <c r="EXX4596" s="151"/>
      <c r="EXY4596" s="151"/>
      <c r="EXZ4596" s="151"/>
      <c r="EYA4596" s="151"/>
      <c r="EYB4596" s="151"/>
      <c r="EYC4596" s="151"/>
      <c r="EYD4596" s="151"/>
      <c r="EYE4596" s="151"/>
      <c r="EYF4596" s="151"/>
      <c r="EYG4596" s="151"/>
      <c r="EYH4596" s="151"/>
      <c r="EYI4596" s="151"/>
      <c r="EYJ4596" s="151"/>
      <c r="EYK4596" s="151"/>
      <c r="EYL4596" s="151"/>
      <c r="EYM4596" s="151"/>
      <c r="EYN4596" s="151"/>
      <c r="EYO4596" s="151"/>
      <c r="EYP4596" s="151"/>
      <c r="EYQ4596" s="151"/>
      <c r="EYR4596" s="151"/>
      <c r="EYS4596" s="151"/>
      <c r="EYT4596" s="151"/>
      <c r="EYU4596" s="151"/>
      <c r="EYV4596" s="151"/>
      <c r="EYW4596" s="151"/>
      <c r="EYX4596" s="151"/>
      <c r="EYY4596" s="151"/>
      <c r="EYZ4596" s="151"/>
      <c r="EZA4596" s="151"/>
      <c r="EZB4596" s="151"/>
      <c r="EZC4596" s="151"/>
      <c r="EZD4596" s="151"/>
      <c r="EZE4596" s="151"/>
      <c r="EZF4596" s="151"/>
      <c r="EZG4596" s="151"/>
      <c r="EZH4596" s="151"/>
      <c r="EZI4596" s="151"/>
      <c r="EZJ4596" s="151"/>
      <c r="EZK4596" s="151"/>
      <c r="EZL4596" s="151"/>
      <c r="EZM4596" s="151"/>
      <c r="EZN4596" s="151"/>
      <c r="EZO4596" s="151"/>
      <c r="EZP4596" s="151"/>
      <c r="EZQ4596" s="151"/>
      <c r="EZR4596" s="151"/>
      <c r="EZS4596" s="151"/>
      <c r="EZT4596" s="151"/>
      <c r="EZU4596" s="151"/>
      <c r="EZV4596" s="151"/>
      <c r="EZW4596" s="151"/>
      <c r="EZX4596" s="151"/>
      <c r="EZY4596" s="151"/>
      <c r="EZZ4596" s="151"/>
      <c r="FAA4596" s="151"/>
      <c r="FAB4596" s="151"/>
      <c r="FAC4596" s="151"/>
      <c r="FAD4596" s="151"/>
      <c r="FAE4596" s="151"/>
      <c r="FAF4596" s="151"/>
      <c r="FAG4596" s="151"/>
      <c r="FAH4596" s="151"/>
      <c r="FAI4596" s="151"/>
      <c r="FAJ4596" s="151"/>
      <c r="FAK4596" s="151"/>
      <c r="FAL4596" s="151"/>
      <c r="FAM4596" s="151"/>
      <c r="FAN4596" s="151"/>
      <c r="FAO4596" s="151"/>
      <c r="FAP4596" s="151"/>
      <c r="FAQ4596" s="151"/>
      <c r="FAR4596" s="151"/>
      <c r="FAS4596" s="151"/>
      <c r="FAT4596" s="151"/>
      <c r="FAU4596" s="151"/>
      <c r="FAV4596" s="151"/>
      <c r="FAW4596" s="151"/>
      <c r="FAX4596" s="151"/>
      <c r="FAY4596" s="151"/>
      <c r="FAZ4596" s="151"/>
      <c r="FBA4596" s="151"/>
      <c r="FBB4596" s="151"/>
      <c r="FBC4596" s="151"/>
      <c r="FBD4596" s="151"/>
      <c r="FBE4596" s="151"/>
      <c r="FBF4596" s="151"/>
      <c r="FBG4596" s="151"/>
      <c r="FBH4596" s="151"/>
      <c r="FBI4596" s="151"/>
      <c r="FBJ4596" s="151"/>
      <c r="FBK4596" s="151"/>
      <c r="FBL4596" s="151"/>
      <c r="FBM4596" s="151"/>
      <c r="FBN4596" s="151"/>
      <c r="FBO4596" s="151"/>
      <c r="FBP4596" s="151"/>
      <c r="FBQ4596" s="151"/>
      <c r="FBR4596" s="151"/>
      <c r="FBS4596" s="151"/>
      <c r="FBT4596" s="151"/>
      <c r="FBU4596" s="151"/>
      <c r="FBV4596" s="151"/>
      <c r="FBW4596" s="151"/>
      <c r="FBX4596" s="151"/>
      <c r="FBY4596" s="151"/>
      <c r="FBZ4596" s="151"/>
      <c r="FCA4596" s="151"/>
      <c r="FCB4596" s="151"/>
      <c r="FCC4596" s="151"/>
      <c r="FCD4596" s="151"/>
      <c r="FCE4596" s="151"/>
      <c r="FCF4596" s="151"/>
      <c r="FCG4596" s="151"/>
      <c r="FCH4596" s="151"/>
      <c r="FCI4596" s="151"/>
      <c r="FCJ4596" s="151"/>
      <c r="FCK4596" s="151"/>
      <c r="FCL4596" s="151"/>
      <c r="FCM4596" s="151"/>
      <c r="FCN4596" s="151"/>
      <c r="FCO4596" s="151"/>
      <c r="FCP4596" s="151"/>
      <c r="FCQ4596" s="151"/>
      <c r="FCR4596" s="151"/>
      <c r="FCS4596" s="151"/>
      <c r="FCT4596" s="151"/>
      <c r="FCU4596" s="151"/>
      <c r="FCV4596" s="151"/>
      <c r="FCW4596" s="151"/>
      <c r="FCX4596" s="151"/>
      <c r="FCY4596" s="151"/>
      <c r="FCZ4596" s="151"/>
      <c r="FDA4596" s="151"/>
      <c r="FDB4596" s="151"/>
      <c r="FDC4596" s="151"/>
      <c r="FDD4596" s="151"/>
      <c r="FDE4596" s="151"/>
      <c r="FDF4596" s="151"/>
      <c r="FDG4596" s="151"/>
      <c r="FDH4596" s="151"/>
      <c r="FDI4596" s="151"/>
      <c r="FDJ4596" s="151"/>
      <c r="FDK4596" s="151"/>
      <c r="FDL4596" s="151"/>
      <c r="FDM4596" s="151"/>
      <c r="FDN4596" s="151"/>
      <c r="FDO4596" s="151"/>
      <c r="FDP4596" s="151"/>
      <c r="FDQ4596" s="151"/>
      <c r="FDR4596" s="151"/>
      <c r="FDS4596" s="151"/>
      <c r="FDT4596" s="151"/>
      <c r="FDU4596" s="151"/>
      <c r="FDV4596" s="151"/>
      <c r="FDW4596" s="151"/>
      <c r="FDX4596" s="151"/>
      <c r="FDY4596" s="151"/>
      <c r="FDZ4596" s="151"/>
      <c r="FEA4596" s="151"/>
      <c r="FEB4596" s="151"/>
      <c r="FEC4596" s="151"/>
      <c r="FED4596" s="151"/>
      <c r="FEE4596" s="151"/>
      <c r="FEF4596" s="151"/>
      <c r="FEG4596" s="151"/>
      <c r="FEH4596" s="151"/>
      <c r="FEI4596" s="151"/>
      <c r="FEJ4596" s="151"/>
      <c r="FEK4596" s="151"/>
      <c r="FEL4596" s="151"/>
      <c r="FEM4596" s="151"/>
      <c r="FEN4596" s="151"/>
      <c r="FEO4596" s="151"/>
      <c r="FEP4596" s="151"/>
      <c r="FEQ4596" s="151"/>
      <c r="FER4596" s="151"/>
      <c r="FES4596" s="151"/>
      <c r="FET4596" s="151"/>
      <c r="FEU4596" s="151"/>
      <c r="FEV4596" s="151"/>
      <c r="FEW4596" s="151"/>
      <c r="FEX4596" s="151"/>
      <c r="FEY4596" s="151"/>
      <c r="FEZ4596" s="151"/>
      <c r="FFA4596" s="151"/>
      <c r="FFB4596" s="151"/>
      <c r="FFC4596" s="151"/>
      <c r="FFD4596" s="151"/>
      <c r="FFE4596" s="151"/>
      <c r="FFF4596" s="151"/>
      <c r="FFG4596" s="151"/>
      <c r="FFH4596" s="151"/>
      <c r="FFI4596" s="151"/>
      <c r="FFJ4596" s="151"/>
      <c r="FFK4596" s="151"/>
      <c r="FFL4596" s="151"/>
      <c r="FFM4596" s="151"/>
      <c r="FFN4596" s="151"/>
      <c r="FFO4596" s="151"/>
      <c r="FFP4596" s="151"/>
      <c r="FFQ4596" s="151"/>
      <c r="FFR4596" s="151"/>
      <c r="FFS4596" s="151"/>
      <c r="FFT4596" s="151"/>
      <c r="FFU4596" s="151"/>
      <c r="FFV4596" s="151"/>
      <c r="FFW4596" s="151"/>
      <c r="FFX4596" s="151"/>
      <c r="FFY4596" s="151"/>
      <c r="FFZ4596" s="151"/>
      <c r="FGA4596" s="151"/>
      <c r="FGB4596" s="151"/>
      <c r="FGC4596" s="151"/>
      <c r="FGD4596" s="151"/>
      <c r="FGE4596" s="151"/>
      <c r="FGF4596" s="151"/>
      <c r="FGG4596" s="151"/>
      <c r="FGH4596" s="151"/>
      <c r="FGI4596" s="151"/>
      <c r="FGJ4596" s="151"/>
      <c r="FGK4596" s="151"/>
      <c r="FGL4596" s="151"/>
      <c r="FGM4596" s="151"/>
      <c r="FGN4596" s="151"/>
      <c r="FGO4596" s="151"/>
      <c r="FGP4596" s="151"/>
      <c r="FGQ4596" s="151"/>
      <c r="FGR4596" s="151"/>
      <c r="FGS4596" s="151"/>
      <c r="FGT4596" s="151"/>
      <c r="FGU4596" s="151"/>
      <c r="FGV4596" s="151"/>
      <c r="FGW4596" s="151"/>
      <c r="FGX4596" s="151"/>
      <c r="FGY4596" s="151"/>
      <c r="FGZ4596" s="151"/>
      <c r="FHA4596" s="151"/>
      <c r="FHB4596" s="151"/>
      <c r="FHC4596" s="151"/>
      <c r="FHD4596" s="151"/>
      <c r="FHE4596" s="151"/>
      <c r="FHF4596" s="151"/>
      <c r="FHG4596" s="151"/>
      <c r="FHH4596" s="151"/>
      <c r="FHI4596" s="151"/>
      <c r="FHJ4596" s="151"/>
      <c r="FHK4596" s="151"/>
      <c r="FHL4596" s="151"/>
      <c r="FHM4596" s="151"/>
      <c r="FHN4596" s="151"/>
      <c r="FHO4596" s="151"/>
      <c r="FHP4596" s="151"/>
      <c r="FHQ4596" s="151"/>
      <c r="FHR4596" s="151"/>
      <c r="FHS4596" s="151"/>
      <c r="FHT4596" s="151"/>
      <c r="FHU4596" s="151"/>
      <c r="FHV4596" s="151"/>
      <c r="FHW4596" s="151"/>
      <c r="FHX4596" s="151"/>
      <c r="FHY4596" s="151"/>
      <c r="FHZ4596" s="151"/>
      <c r="FIA4596" s="151"/>
      <c r="FIB4596" s="151"/>
      <c r="FIC4596" s="151"/>
      <c r="FID4596" s="151"/>
      <c r="FIE4596" s="151"/>
      <c r="FIF4596" s="151"/>
      <c r="FIG4596" s="151"/>
      <c r="FIH4596" s="151"/>
      <c r="FII4596" s="151"/>
      <c r="FIJ4596" s="151"/>
      <c r="FIK4596" s="151"/>
      <c r="FIL4596" s="151"/>
      <c r="FIM4596" s="151"/>
      <c r="FIN4596" s="151"/>
      <c r="FIO4596" s="151"/>
      <c r="FIP4596" s="151"/>
      <c r="FIQ4596" s="151"/>
      <c r="FIR4596" s="151"/>
      <c r="FIS4596" s="151"/>
      <c r="FIT4596" s="151"/>
      <c r="FIU4596" s="151"/>
      <c r="FIV4596" s="151"/>
      <c r="FIW4596" s="151"/>
      <c r="FIX4596" s="151"/>
      <c r="FIY4596" s="151"/>
      <c r="FIZ4596" s="151"/>
      <c r="FJA4596" s="151"/>
      <c r="FJB4596" s="151"/>
      <c r="FJC4596" s="151"/>
      <c r="FJD4596" s="151"/>
      <c r="FJE4596" s="151"/>
      <c r="FJF4596" s="151"/>
      <c r="FJG4596" s="151"/>
      <c r="FJH4596" s="151"/>
      <c r="FJI4596" s="151"/>
      <c r="FJJ4596" s="151"/>
      <c r="FJK4596" s="151"/>
      <c r="FJL4596" s="151"/>
      <c r="FJM4596" s="151"/>
      <c r="FJN4596" s="151"/>
      <c r="FJO4596" s="151"/>
      <c r="FJP4596" s="151"/>
      <c r="FJQ4596" s="151"/>
      <c r="FJR4596" s="151"/>
      <c r="FJS4596" s="151"/>
      <c r="FJT4596" s="151"/>
      <c r="FJU4596" s="151"/>
      <c r="FJV4596" s="151"/>
      <c r="FJW4596" s="151"/>
      <c r="FJX4596" s="151"/>
      <c r="FJY4596" s="151"/>
      <c r="FJZ4596" s="151"/>
      <c r="FKA4596" s="151"/>
      <c r="FKB4596" s="151"/>
      <c r="FKC4596" s="151"/>
      <c r="FKD4596" s="151"/>
      <c r="FKE4596" s="151"/>
      <c r="FKF4596" s="151"/>
      <c r="FKG4596" s="151"/>
      <c r="FKH4596" s="151"/>
      <c r="FKI4596" s="151"/>
      <c r="FKJ4596" s="151"/>
      <c r="FKK4596" s="151"/>
      <c r="FKL4596" s="151"/>
      <c r="FKM4596" s="151"/>
      <c r="FKN4596" s="151"/>
      <c r="FKO4596" s="151"/>
      <c r="FKP4596" s="151"/>
      <c r="FKQ4596" s="151"/>
      <c r="FKR4596" s="151"/>
      <c r="FKS4596" s="151"/>
      <c r="FKT4596" s="151"/>
      <c r="FKU4596" s="151"/>
      <c r="FKV4596" s="151"/>
      <c r="FKW4596" s="151"/>
      <c r="FKX4596" s="151"/>
      <c r="FKY4596" s="151"/>
      <c r="FKZ4596" s="151"/>
      <c r="FLA4596" s="151"/>
      <c r="FLB4596" s="151"/>
      <c r="FLC4596" s="151"/>
      <c r="FLD4596" s="151"/>
      <c r="FLE4596" s="151"/>
      <c r="FLF4596" s="151"/>
      <c r="FLG4596" s="151"/>
      <c r="FLH4596" s="151"/>
      <c r="FLI4596" s="151"/>
      <c r="FLJ4596" s="151"/>
      <c r="FLK4596" s="151"/>
      <c r="FLL4596" s="151"/>
      <c r="FLM4596" s="151"/>
      <c r="FLN4596" s="151"/>
      <c r="FLO4596" s="151"/>
      <c r="FLP4596" s="151"/>
      <c r="FLQ4596" s="151"/>
      <c r="FLR4596" s="151"/>
      <c r="FLS4596" s="151"/>
      <c r="FLT4596" s="151"/>
      <c r="FLU4596" s="151"/>
      <c r="FLV4596" s="151"/>
      <c r="FLW4596" s="151"/>
      <c r="FLX4596" s="151"/>
      <c r="FLY4596" s="151"/>
      <c r="FLZ4596" s="151"/>
      <c r="FMA4596" s="151"/>
      <c r="FMB4596" s="151"/>
      <c r="FMC4596" s="151"/>
      <c r="FMD4596" s="151"/>
      <c r="FME4596" s="151"/>
      <c r="FMF4596" s="151"/>
      <c r="FMG4596" s="151"/>
      <c r="FMH4596" s="151"/>
      <c r="FMI4596" s="151"/>
      <c r="FMJ4596" s="151"/>
      <c r="FMK4596" s="151"/>
      <c r="FML4596" s="151"/>
      <c r="FMM4596" s="151"/>
      <c r="FMN4596" s="151"/>
      <c r="FMO4596" s="151"/>
      <c r="FMP4596" s="151"/>
      <c r="FMQ4596" s="151"/>
      <c r="FMR4596" s="151"/>
      <c r="FMS4596" s="151"/>
      <c r="FMT4596" s="151"/>
      <c r="FMU4596" s="151"/>
      <c r="FMV4596" s="151"/>
      <c r="FMW4596" s="151"/>
      <c r="FMX4596" s="151"/>
      <c r="FMY4596" s="151"/>
      <c r="FMZ4596" s="151"/>
      <c r="FNA4596" s="151"/>
      <c r="FNB4596" s="151"/>
      <c r="FNC4596" s="151"/>
      <c r="FND4596" s="151"/>
      <c r="FNE4596" s="151"/>
      <c r="FNF4596" s="151"/>
      <c r="FNG4596" s="151"/>
      <c r="FNH4596" s="151"/>
      <c r="FNI4596" s="151"/>
      <c r="FNJ4596" s="151"/>
      <c r="FNK4596" s="151"/>
      <c r="FNL4596" s="151"/>
      <c r="FNM4596" s="151"/>
      <c r="FNN4596" s="151"/>
      <c r="FNO4596" s="151"/>
      <c r="FNP4596" s="151"/>
      <c r="FNQ4596" s="151"/>
      <c r="FNR4596" s="151"/>
      <c r="FNS4596" s="151"/>
      <c r="FNT4596" s="151"/>
      <c r="FNU4596" s="151"/>
      <c r="FNV4596" s="151"/>
      <c r="FNW4596" s="151"/>
      <c r="FNX4596" s="151"/>
      <c r="FNY4596" s="151"/>
      <c r="FNZ4596" s="151"/>
      <c r="FOA4596" s="151"/>
      <c r="FOB4596" s="151"/>
      <c r="FOC4596" s="151"/>
      <c r="FOD4596" s="151"/>
      <c r="FOE4596" s="151"/>
      <c r="FOF4596" s="151"/>
      <c r="FOG4596" s="151"/>
      <c r="FOH4596" s="151"/>
      <c r="FOI4596" s="151"/>
      <c r="FOJ4596" s="151"/>
      <c r="FOK4596" s="151"/>
      <c r="FOL4596" s="151"/>
      <c r="FOM4596" s="151"/>
      <c r="FON4596" s="151"/>
      <c r="FOO4596" s="151"/>
      <c r="FOP4596" s="151"/>
      <c r="FOQ4596" s="151"/>
      <c r="FOR4596" s="151"/>
      <c r="FOS4596" s="151"/>
      <c r="FOT4596" s="151"/>
      <c r="FOU4596" s="151"/>
      <c r="FOV4596" s="151"/>
      <c r="FOW4596" s="151"/>
      <c r="FOX4596" s="151"/>
      <c r="FOY4596" s="151"/>
      <c r="FOZ4596" s="151"/>
      <c r="FPA4596" s="151"/>
      <c r="FPB4596" s="151"/>
      <c r="FPC4596" s="151"/>
      <c r="FPD4596" s="151"/>
      <c r="FPE4596" s="151"/>
      <c r="FPF4596" s="151"/>
      <c r="FPG4596" s="151"/>
      <c r="FPH4596" s="151"/>
      <c r="FPI4596" s="151"/>
      <c r="FPJ4596" s="151"/>
      <c r="FPK4596" s="151"/>
      <c r="FPL4596" s="151"/>
      <c r="FPM4596" s="151"/>
      <c r="FPN4596" s="151"/>
      <c r="FPO4596" s="151"/>
      <c r="FPP4596" s="151"/>
      <c r="FPQ4596" s="151"/>
      <c r="FPR4596" s="151"/>
      <c r="FPS4596" s="151"/>
      <c r="FPT4596" s="151"/>
      <c r="FPU4596" s="151"/>
      <c r="FPV4596" s="151"/>
      <c r="FPW4596" s="151"/>
      <c r="FPX4596" s="151"/>
      <c r="FPY4596" s="151"/>
      <c r="FPZ4596" s="151"/>
      <c r="FQA4596" s="151"/>
      <c r="FQB4596" s="151"/>
      <c r="FQC4596" s="151"/>
      <c r="FQD4596" s="151"/>
      <c r="FQE4596" s="151"/>
      <c r="FQF4596" s="151"/>
      <c r="FQG4596" s="151"/>
      <c r="FQH4596" s="151"/>
      <c r="FQI4596" s="151"/>
      <c r="FQJ4596" s="151"/>
      <c r="FQK4596" s="151"/>
      <c r="FQL4596" s="151"/>
      <c r="FQM4596" s="151"/>
      <c r="FQN4596" s="151"/>
      <c r="FQO4596" s="151"/>
      <c r="FQP4596" s="151"/>
      <c r="FQQ4596" s="151"/>
      <c r="FQR4596" s="151"/>
      <c r="FQS4596" s="151"/>
      <c r="FQT4596" s="151"/>
      <c r="FQU4596" s="151"/>
      <c r="FQV4596" s="151"/>
      <c r="FQW4596" s="151"/>
      <c r="FQX4596" s="151"/>
      <c r="FQY4596" s="151"/>
      <c r="FQZ4596" s="151"/>
      <c r="FRA4596" s="151"/>
      <c r="FRB4596" s="151"/>
      <c r="FRC4596" s="151"/>
      <c r="FRD4596" s="151"/>
      <c r="FRE4596" s="151"/>
      <c r="FRF4596" s="151"/>
      <c r="FRG4596" s="151"/>
      <c r="FRH4596" s="151"/>
      <c r="FRI4596" s="151"/>
      <c r="FRJ4596" s="151"/>
      <c r="FRK4596" s="151"/>
      <c r="FRL4596" s="151"/>
      <c r="FRM4596" s="151"/>
      <c r="FRN4596" s="151"/>
      <c r="FRO4596" s="151"/>
      <c r="FRP4596" s="151"/>
      <c r="FRQ4596" s="151"/>
      <c r="FRR4596" s="151"/>
      <c r="FRS4596" s="151"/>
      <c r="FRT4596" s="151"/>
      <c r="FRU4596" s="151"/>
      <c r="FRV4596" s="151"/>
      <c r="FRW4596" s="151"/>
      <c r="FRX4596" s="151"/>
      <c r="FRY4596" s="151"/>
      <c r="FRZ4596" s="151"/>
      <c r="FSA4596" s="151"/>
      <c r="FSB4596" s="151"/>
      <c r="FSC4596" s="151"/>
      <c r="FSD4596" s="151"/>
      <c r="FSE4596" s="151"/>
      <c r="FSF4596" s="151"/>
      <c r="FSG4596" s="151"/>
      <c r="FSH4596" s="151"/>
      <c r="FSI4596" s="151"/>
      <c r="FSJ4596" s="151"/>
      <c r="FSK4596" s="151"/>
      <c r="FSL4596" s="151"/>
      <c r="FSM4596" s="151"/>
      <c r="FSN4596" s="151"/>
      <c r="FSO4596" s="151"/>
      <c r="FSP4596" s="151"/>
      <c r="FSQ4596" s="151"/>
      <c r="FSR4596" s="151"/>
      <c r="FSS4596" s="151"/>
      <c r="FST4596" s="151"/>
      <c r="FSU4596" s="151"/>
      <c r="FSV4596" s="151"/>
      <c r="FSW4596" s="151"/>
      <c r="FSX4596" s="151"/>
      <c r="FSY4596" s="151"/>
      <c r="FSZ4596" s="151"/>
      <c r="FTA4596" s="151"/>
      <c r="FTB4596" s="151"/>
      <c r="FTC4596" s="151"/>
      <c r="FTD4596" s="151"/>
      <c r="FTE4596" s="151"/>
      <c r="FTF4596" s="151"/>
      <c r="FTG4596" s="151"/>
      <c r="FTH4596" s="151"/>
      <c r="FTI4596" s="151"/>
      <c r="FTJ4596" s="151"/>
      <c r="FTK4596" s="151"/>
      <c r="FTL4596" s="151"/>
      <c r="FTM4596" s="151"/>
      <c r="FTN4596" s="151"/>
      <c r="FTO4596" s="151"/>
      <c r="FTP4596" s="151"/>
      <c r="FTQ4596" s="151"/>
      <c r="FTR4596" s="151"/>
      <c r="FTS4596" s="151"/>
      <c r="FTT4596" s="151"/>
      <c r="FTU4596" s="151"/>
      <c r="FTV4596" s="151"/>
      <c r="FTW4596" s="151"/>
      <c r="FTX4596" s="151"/>
      <c r="FTY4596" s="151"/>
      <c r="FTZ4596" s="151"/>
      <c r="FUA4596" s="151"/>
      <c r="FUB4596" s="151"/>
      <c r="FUC4596" s="151"/>
      <c r="FUD4596" s="151"/>
      <c r="FUE4596" s="151"/>
      <c r="FUF4596" s="151"/>
      <c r="FUG4596" s="151"/>
      <c r="FUH4596" s="151"/>
      <c r="FUI4596" s="151"/>
      <c r="FUJ4596" s="151"/>
      <c r="FUK4596" s="151"/>
      <c r="FUL4596" s="151"/>
      <c r="FUM4596" s="151"/>
      <c r="FUN4596" s="151"/>
      <c r="FUO4596" s="151"/>
      <c r="FUP4596" s="151"/>
      <c r="FUQ4596" s="151"/>
      <c r="FUR4596" s="151"/>
      <c r="FUS4596" s="151"/>
      <c r="FUT4596" s="151"/>
      <c r="FUU4596" s="151"/>
      <c r="FUV4596" s="151"/>
      <c r="FUW4596" s="151"/>
      <c r="FUX4596" s="151"/>
      <c r="FUY4596" s="151"/>
      <c r="FUZ4596" s="151"/>
      <c r="FVA4596" s="151"/>
      <c r="FVB4596" s="151"/>
      <c r="FVC4596" s="151"/>
      <c r="FVD4596" s="151"/>
      <c r="FVE4596" s="151"/>
      <c r="FVF4596" s="151"/>
      <c r="FVG4596" s="151"/>
      <c r="FVH4596" s="151"/>
      <c r="FVI4596" s="151"/>
      <c r="FVJ4596" s="151"/>
      <c r="FVK4596" s="151"/>
      <c r="FVL4596" s="151"/>
      <c r="FVM4596" s="151"/>
      <c r="FVN4596" s="151"/>
      <c r="FVO4596" s="151"/>
      <c r="FVP4596" s="151"/>
      <c r="FVQ4596" s="151"/>
      <c r="FVR4596" s="151"/>
      <c r="FVS4596" s="151"/>
      <c r="FVT4596" s="151"/>
      <c r="FVU4596" s="151"/>
      <c r="FVV4596" s="151"/>
      <c r="FVW4596" s="151"/>
      <c r="FVX4596" s="151"/>
      <c r="FVY4596" s="151"/>
      <c r="FVZ4596" s="151"/>
      <c r="FWA4596" s="151"/>
      <c r="FWB4596" s="151"/>
      <c r="FWC4596" s="151"/>
      <c r="FWD4596" s="151"/>
      <c r="FWE4596" s="151"/>
      <c r="FWF4596" s="151"/>
      <c r="FWG4596" s="151"/>
      <c r="FWH4596" s="151"/>
      <c r="FWI4596" s="151"/>
      <c r="FWJ4596" s="151"/>
      <c r="FWK4596" s="151"/>
      <c r="FWL4596" s="151"/>
      <c r="FWM4596" s="151"/>
      <c r="FWN4596" s="151"/>
      <c r="FWO4596" s="151"/>
      <c r="FWP4596" s="151"/>
      <c r="FWQ4596" s="151"/>
      <c r="FWR4596" s="151"/>
      <c r="FWS4596" s="151"/>
      <c r="FWT4596" s="151"/>
      <c r="FWU4596" s="151"/>
      <c r="FWV4596" s="151"/>
      <c r="FWW4596" s="151"/>
      <c r="FWX4596" s="151"/>
      <c r="FWY4596" s="151"/>
      <c r="FWZ4596" s="151"/>
      <c r="FXA4596" s="151"/>
      <c r="FXB4596" s="151"/>
      <c r="FXC4596" s="151"/>
      <c r="FXD4596" s="151"/>
      <c r="FXE4596" s="151"/>
      <c r="FXF4596" s="151"/>
      <c r="FXG4596" s="151"/>
      <c r="FXH4596" s="151"/>
      <c r="FXI4596" s="151"/>
      <c r="FXJ4596" s="151"/>
      <c r="FXK4596" s="151"/>
      <c r="FXL4596" s="151"/>
      <c r="FXM4596" s="151"/>
      <c r="FXN4596" s="151"/>
      <c r="FXO4596" s="151"/>
      <c r="FXP4596" s="151"/>
      <c r="FXQ4596" s="151"/>
      <c r="FXR4596" s="151"/>
      <c r="FXS4596" s="151"/>
      <c r="FXT4596" s="151"/>
      <c r="FXU4596" s="151"/>
      <c r="FXV4596" s="151"/>
      <c r="FXW4596" s="151"/>
      <c r="FXX4596" s="151"/>
      <c r="FXY4596" s="151"/>
      <c r="FXZ4596" s="151"/>
      <c r="FYA4596" s="151"/>
      <c r="FYB4596" s="151"/>
      <c r="FYC4596" s="151"/>
      <c r="FYD4596" s="151"/>
      <c r="FYE4596" s="151"/>
      <c r="FYF4596" s="151"/>
      <c r="FYG4596" s="151"/>
      <c r="FYH4596" s="151"/>
      <c r="FYI4596" s="151"/>
      <c r="FYJ4596" s="151"/>
      <c r="FYK4596" s="151"/>
      <c r="FYL4596" s="151"/>
      <c r="FYM4596" s="151"/>
      <c r="FYN4596" s="151"/>
      <c r="FYO4596" s="151"/>
      <c r="FYP4596" s="151"/>
      <c r="FYQ4596" s="151"/>
      <c r="FYR4596" s="151"/>
      <c r="FYS4596" s="151"/>
      <c r="FYT4596" s="151"/>
      <c r="FYU4596" s="151"/>
      <c r="FYV4596" s="151"/>
      <c r="FYW4596" s="151"/>
      <c r="FYX4596" s="151"/>
      <c r="FYY4596" s="151"/>
      <c r="FYZ4596" s="151"/>
      <c r="FZA4596" s="151"/>
      <c r="FZB4596" s="151"/>
      <c r="FZC4596" s="151"/>
      <c r="FZD4596" s="151"/>
      <c r="FZE4596" s="151"/>
      <c r="FZF4596" s="151"/>
      <c r="FZG4596" s="151"/>
      <c r="FZH4596" s="151"/>
      <c r="FZI4596" s="151"/>
      <c r="FZJ4596" s="151"/>
      <c r="FZK4596" s="151"/>
      <c r="FZL4596" s="151"/>
      <c r="FZM4596" s="151"/>
      <c r="FZN4596" s="151"/>
      <c r="FZO4596" s="151"/>
      <c r="FZP4596" s="151"/>
      <c r="FZQ4596" s="151"/>
      <c r="FZR4596" s="151"/>
      <c r="FZS4596" s="151"/>
      <c r="FZT4596" s="151"/>
      <c r="FZU4596" s="151"/>
      <c r="FZV4596" s="151"/>
      <c r="FZW4596" s="151"/>
      <c r="FZX4596" s="151"/>
      <c r="FZY4596" s="151"/>
      <c r="FZZ4596" s="151"/>
      <c r="GAA4596" s="151"/>
      <c r="GAB4596" s="151"/>
      <c r="GAC4596" s="151"/>
      <c r="GAD4596" s="151"/>
      <c r="GAE4596" s="151"/>
      <c r="GAF4596" s="151"/>
      <c r="GAG4596" s="151"/>
      <c r="GAH4596" s="151"/>
      <c r="GAI4596" s="151"/>
      <c r="GAJ4596" s="151"/>
      <c r="GAK4596" s="151"/>
      <c r="GAL4596" s="151"/>
      <c r="GAM4596" s="151"/>
      <c r="GAN4596" s="151"/>
      <c r="GAO4596" s="151"/>
      <c r="GAP4596" s="151"/>
      <c r="GAQ4596" s="151"/>
      <c r="GAR4596" s="151"/>
      <c r="GAS4596" s="151"/>
      <c r="GAT4596" s="151"/>
      <c r="GAU4596" s="151"/>
      <c r="GAV4596" s="151"/>
      <c r="GAW4596" s="151"/>
      <c r="GAX4596" s="151"/>
      <c r="GAY4596" s="151"/>
      <c r="GAZ4596" s="151"/>
      <c r="GBA4596" s="151"/>
      <c r="GBB4596" s="151"/>
      <c r="GBC4596" s="151"/>
      <c r="GBD4596" s="151"/>
      <c r="GBE4596" s="151"/>
      <c r="GBF4596" s="151"/>
      <c r="GBG4596" s="151"/>
      <c r="GBH4596" s="151"/>
      <c r="GBI4596" s="151"/>
      <c r="GBJ4596" s="151"/>
      <c r="GBK4596" s="151"/>
      <c r="GBL4596" s="151"/>
      <c r="GBM4596" s="151"/>
      <c r="GBN4596" s="151"/>
      <c r="GBO4596" s="151"/>
      <c r="GBP4596" s="151"/>
      <c r="GBQ4596" s="151"/>
      <c r="GBR4596" s="151"/>
      <c r="GBS4596" s="151"/>
      <c r="GBT4596" s="151"/>
      <c r="GBU4596" s="151"/>
      <c r="GBV4596" s="151"/>
      <c r="GBW4596" s="151"/>
      <c r="GBX4596" s="151"/>
      <c r="GBY4596" s="151"/>
      <c r="GBZ4596" s="151"/>
      <c r="GCA4596" s="151"/>
      <c r="GCB4596" s="151"/>
      <c r="GCC4596" s="151"/>
      <c r="GCD4596" s="151"/>
      <c r="GCE4596" s="151"/>
      <c r="GCF4596" s="151"/>
      <c r="GCG4596" s="151"/>
      <c r="GCH4596" s="151"/>
      <c r="GCI4596" s="151"/>
      <c r="GCJ4596" s="151"/>
      <c r="GCK4596" s="151"/>
      <c r="GCL4596" s="151"/>
      <c r="GCM4596" s="151"/>
      <c r="GCN4596" s="151"/>
      <c r="GCO4596" s="151"/>
      <c r="GCP4596" s="151"/>
      <c r="GCQ4596" s="151"/>
      <c r="GCR4596" s="151"/>
      <c r="GCS4596" s="151"/>
      <c r="GCT4596" s="151"/>
      <c r="GCU4596" s="151"/>
      <c r="GCV4596" s="151"/>
      <c r="GCW4596" s="151"/>
      <c r="GCX4596" s="151"/>
      <c r="GCY4596" s="151"/>
      <c r="GCZ4596" s="151"/>
      <c r="GDA4596" s="151"/>
      <c r="GDB4596" s="151"/>
      <c r="GDC4596" s="151"/>
      <c r="GDD4596" s="151"/>
      <c r="GDE4596" s="151"/>
      <c r="GDF4596" s="151"/>
      <c r="GDG4596" s="151"/>
      <c r="GDH4596" s="151"/>
      <c r="GDI4596" s="151"/>
      <c r="GDJ4596" s="151"/>
      <c r="GDK4596" s="151"/>
      <c r="GDL4596" s="151"/>
      <c r="GDM4596" s="151"/>
      <c r="GDN4596" s="151"/>
      <c r="GDO4596" s="151"/>
      <c r="GDP4596" s="151"/>
      <c r="GDQ4596" s="151"/>
      <c r="GDR4596" s="151"/>
      <c r="GDS4596" s="151"/>
      <c r="GDT4596" s="151"/>
      <c r="GDU4596" s="151"/>
      <c r="GDV4596" s="151"/>
      <c r="GDW4596" s="151"/>
      <c r="GDX4596" s="151"/>
      <c r="GDY4596" s="151"/>
      <c r="GDZ4596" s="151"/>
      <c r="GEA4596" s="151"/>
      <c r="GEB4596" s="151"/>
      <c r="GEC4596" s="151"/>
      <c r="GED4596" s="151"/>
      <c r="GEE4596" s="151"/>
      <c r="GEF4596" s="151"/>
      <c r="GEG4596" s="151"/>
      <c r="GEH4596" s="151"/>
      <c r="GEI4596" s="151"/>
      <c r="GEJ4596" s="151"/>
      <c r="GEK4596" s="151"/>
      <c r="GEL4596" s="151"/>
      <c r="GEM4596" s="151"/>
      <c r="GEN4596" s="151"/>
      <c r="GEO4596" s="151"/>
      <c r="GEP4596" s="151"/>
      <c r="GEQ4596" s="151"/>
      <c r="GER4596" s="151"/>
      <c r="GES4596" s="151"/>
      <c r="GET4596" s="151"/>
      <c r="GEU4596" s="151"/>
      <c r="GEV4596" s="151"/>
      <c r="GEW4596" s="151"/>
      <c r="GEX4596" s="151"/>
      <c r="GEY4596" s="151"/>
      <c r="GEZ4596" s="151"/>
      <c r="GFA4596" s="151"/>
      <c r="GFB4596" s="151"/>
      <c r="GFC4596" s="151"/>
      <c r="GFD4596" s="151"/>
      <c r="GFE4596" s="151"/>
      <c r="GFF4596" s="151"/>
      <c r="GFG4596" s="151"/>
      <c r="GFH4596" s="151"/>
      <c r="GFI4596" s="151"/>
      <c r="GFJ4596" s="151"/>
      <c r="GFK4596" s="151"/>
      <c r="GFL4596" s="151"/>
      <c r="GFM4596" s="151"/>
      <c r="GFN4596" s="151"/>
      <c r="GFO4596" s="151"/>
      <c r="GFP4596" s="151"/>
      <c r="GFQ4596" s="151"/>
      <c r="GFR4596" s="151"/>
      <c r="GFS4596" s="151"/>
      <c r="GFT4596" s="151"/>
      <c r="GFU4596" s="151"/>
      <c r="GFV4596" s="151"/>
      <c r="GFW4596" s="151"/>
      <c r="GFX4596" s="151"/>
      <c r="GFY4596" s="151"/>
      <c r="GFZ4596" s="151"/>
      <c r="GGA4596" s="151"/>
      <c r="GGB4596" s="151"/>
      <c r="GGC4596" s="151"/>
      <c r="GGD4596" s="151"/>
      <c r="GGE4596" s="151"/>
      <c r="GGF4596" s="151"/>
      <c r="GGG4596" s="151"/>
      <c r="GGH4596" s="151"/>
      <c r="GGI4596" s="151"/>
      <c r="GGJ4596" s="151"/>
      <c r="GGK4596" s="151"/>
      <c r="GGL4596" s="151"/>
      <c r="GGM4596" s="151"/>
      <c r="GGN4596" s="151"/>
      <c r="GGO4596" s="151"/>
      <c r="GGP4596" s="151"/>
      <c r="GGQ4596" s="151"/>
      <c r="GGR4596" s="151"/>
      <c r="GGS4596" s="151"/>
      <c r="GGT4596" s="151"/>
      <c r="GGU4596" s="151"/>
      <c r="GGV4596" s="151"/>
      <c r="GGW4596" s="151"/>
      <c r="GGX4596" s="151"/>
      <c r="GGY4596" s="151"/>
      <c r="GGZ4596" s="151"/>
      <c r="GHA4596" s="151"/>
      <c r="GHB4596" s="151"/>
      <c r="GHC4596" s="151"/>
      <c r="GHD4596" s="151"/>
      <c r="GHE4596" s="151"/>
      <c r="GHF4596" s="151"/>
      <c r="GHG4596" s="151"/>
      <c r="GHH4596" s="151"/>
      <c r="GHI4596" s="151"/>
      <c r="GHJ4596" s="151"/>
      <c r="GHK4596" s="151"/>
      <c r="GHL4596" s="151"/>
      <c r="GHM4596" s="151"/>
      <c r="GHN4596" s="151"/>
      <c r="GHO4596" s="151"/>
      <c r="GHP4596" s="151"/>
      <c r="GHQ4596" s="151"/>
      <c r="GHR4596" s="151"/>
      <c r="GHS4596" s="151"/>
      <c r="GHT4596" s="151"/>
      <c r="GHU4596" s="151"/>
      <c r="GHV4596" s="151"/>
      <c r="GHW4596" s="151"/>
      <c r="GHX4596" s="151"/>
      <c r="GHY4596" s="151"/>
      <c r="GHZ4596" s="151"/>
      <c r="GIA4596" s="151"/>
      <c r="GIB4596" s="151"/>
      <c r="GIC4596" s="151"/>
      <c r="GID4596" s="151"/>
      <c r="GIE4596" s="151"/>
      <c r="GIF4596" s="151"/>
      <c r="GIG4596" s="151"/>
      <c r="GIH4596" s="151"/>
      <c r="GII4596" s="151"/>
      <c r="GIJ4596" s="151"/>
      <c r="GIK4596" s="151"/>
      <c r="GIL4596" s="151"/>
      <c r="GIM4596" s="151"/>
      <c r="GIN4596" s="151"/>
      <c r="GIO4596" s="151"/>
      <c r="GIP4596" s="151"/>
      <c r="GIQ4596" s="151"/>
      <c r="GIR4596" s="151"/>
      <c r="GIS4596" s="151"/>
      <c r="GIT4596" s="151"/>
      <c r="GIU4596" s="151"/>
      <c r="GIV4596" s="151"/>
      <c r="GIW4596" s="151"/>
      <c r="GIX4596" s="151"/>
      <c r="GIY4596" s="151"/>
      <c r="GIZ4596" s="151"/>
      <c r="GJA4596" s="151"/>
      <c r="GJB4596" s="151"/>
      <c r="GJC4596" s="151"/>
      <c r="GJD4596" s="151"/>
      <c r="GJE4596" s="151"/>
      <c r="GJF4596" s="151"/>
      <c r="GJG4596" s="151"/>
      <c r="GJH4596" s="151"/>
      <c r="GJI4596" s="151"/>
      <c r="GJJ4596" s="151"/>
      <c r="GJK4596" s="151"/>
      <c r="GJL4596" s="151"/>
      <c r="GJM4596" s="151"/>
      <c r="GJN4596" s="151"/>
      <c r="GJO4596" s="151"/>
      <c r="GJP4596" s="151"/>
      <c r="GJQ4596" s="151"/>
      <c r="GJR4596" s="151"/>
      <c r="GJS4596" s="151"/>
      <c r="GJT4596" s="151"/>
      <c r="GJU4596" s="151"/>
      <c r="GJV4596" s="151"/>
      <c r="GJW4596" s="151"/>
      <c r="GJX4596" s="151"/>
      <c r="GJY4596" s="151"/>
      <c r="GJZ4596" s="151"/>
      <c r="GKA4596" s="151"/>
      <c r="GKB4596" s="151"/>
      <c r="GKC4596" s="151"/>
      <c r="GKD4596" s="151"/>
      <c r="GKE4596" s="151"/>
      <c r="GKF4596" s="151"/>
      <c r="GKG4596" s="151"/>
      <c r="GKH4596" s="151"/>
      <c r="GKI4596" s="151"/>
      <c r="GKJ4596" s="151"/>
      <c r="GKK4596" s="151"/>
      <c r="GKL4596" s="151"/>
      <c r="GKM4596" s="151"/>
      <c r="GKN4596" s="151"/>
      <c r="GKO4596" s="151"/>
      <c r="GKP4596" s="151"/>
      <c r="GKQ4596" s="151"/>
      <c r="GKR4596" s="151"/>
      <c r="GKS4596" s="151"/>
      <c r="GKT4596" s="151"/>
      <c r="GKU4596" s="151"/>
      <c r="GKV4596" s="151"/>
      <c r="GKW4596" s="151"/>
      <c r="GKX4596" s="151"/>
      <c r="GKY4596" s="151"/>
      <c r="GKZ4596" s="151"/>
      <c r="GLA4596" s="151"/>
      <c r="GLB4596" s="151"/>
      <c r="GLC4596" s="151"/>
      <c r="GLD4596" s="151"/>
      <c r="GLE4596" s="151"/>
      <c r="GLF4596" s="151"/>
      <c r="GLG4596" s="151"/>
      <c r="GLH4596" s="151"/>
      <c r="GLI4596" s="151"/>
      <c r="GLJ4596" s="151"/>
      <c r="GLK4596" s="151"/>
      <c r="GLL4596" s="151"/>
      <c r="GLM4596" s="151"/>
      <c r="GLN4596" s="151"/>
      <c r="GLO4596" s="151"/>
      <c r="GLP4596" s="151"/>
      <c r="GLQ4596" s="151"/>
      <c r="GLR4596" s="151"/>
      <c r="GLS4596" s="151"/>
      <c r="GLT4596" s="151"/>
      <c r="GLU4596" s="151"/>
      <c r="GLV4596" s="151"/>
      <c r="GLW4596" s="151"/>
      <c r="GLX4596" s="151"/>
      <c r="GLY4596" s="151"/>
      <c r="GLZ4596" s="151"/>
      <c r="GMA4596" s="151"/>
      <c r="GMB4596" s="151"/>
      <c r="GMC4596" s="151"/>
      <c r="GMD4596" s="151"/>
      <c r="GME4596" s="151"/>
      <c r="GMF4596" s="151"/>
      <c r="GMG4596" s="151"/>
      <c r="GMH4596" s="151"/>
      <c r="GMI4596" s="151"/>
      <c r="GMJ4596" s="151"/>
      <c r="GMK4596" s="151"/>
      <c r="GML4596" s="151"/>
      <c r="GMM4596" s="151"/>
      <c r="GMN4596" s="151"/>
      <c r="GMO4596" s="151"/>
      <c r="GMP4596" s="151"/>
      <c r="GMQ4596" s="151"/>
      <c r="GMR4596" s="151"/>
      <c r="GMS4596" s="151"/>
      <c r="GMT4596" s="151"/>
      <c r="GMU4596" s="151"/>
      <c r="GMV4596" s="151"/>
      <c r="GMW4596" s="151"/>
      <c r="GMX4596" s="151"/>
      <c r="GMY4596" s="151"/>
      <c r="GMZ4596" s="151"/>
      <c r="GNA4596" s="151"/>
      <c r="GNB4596" s="151"/>
      <c r="GNC4596" s="151"/>
      <c r="GND4596" s="151"/>
      <c r="GNE4596" s="151"/>
      <c r="GNF4596" s="151"/>
      <c r="GNG4596" s="151"/>
      <c r="GNH4596" s="151"/>
      <c r="GNI4596" s="151"/>
      <c r="GNJ4596" s="151"/>
      <c r="GNK4596" s="151"/>
      <c r="GNL4596" s="151"/>
      <c r="GNM4596" s="151"/>
      <c r="GNN4596" s="151"/>
      <c r="GNO4596" s="151"/>
      <c r="GNP4596" s="151"/>
      <c r="GNQ4596" s="151"/>
      <c r="GNR4596" s="151"/>
      <c r="GNS4596" s="151"/>
      <c r="GNT4596" s="151"/>
      <c r="GNU4596" s="151"/>
      <c r="GNV4596" s="151"/>
      <c r="GNW4596" s="151"/>
      <c r="GNX4596" s="151"/>
      <c r="GNY4596" s="151"/>
      <c r="GNZ4596" s="151"/>
      <c r="GOA4596" s="151"/>
      <c r="GOB4596" s="151"/>
      <c r="GOC4596" s="151"/>
      <c r="GOD4596" s="151"/>
      <c r="GOE4596" s="151"/>
      <c r="GOF4596" s="151"/>
      <c r="GOG4596" s="151"/>
      <c r="GOH4596" s="151"/>
      <c r="GOI4596" s="151"/>
      <c r="GOJ4596" s="151"/>
      <c r="GOK4596" s="151"/>
      <c r="GOL4596" s="151"/>
      <c r="GOM4596" s="151"/>
      <c r="GON4596" s="151"/>
      <c r="GOO4596" s="151"/>
      <c r="GOP4596" s="151"/>
      <c r="GOQ4596" s="151"/>
      <c r="GOR4596" s="151"/>
      <c r="GOS4596" s="151"/>
      <c r="GOT4596" s="151"/>
      <c r="GOU4596" s="151"/>
      <c r="GOV4596" s="151"/>
      <c r="GOW4596" s="151"/>
      <c r="GOX4596" s="151"/>
      <c r="GOY4596" s="151"/>
      <c r="GOZ4596" s="151"/>
      <c r="GPA4596" s="151"/>
      <c r="GPB4596" s="151"/>
      <c r="GPC4596" s="151"/>
      <c r="GPD4596" s="151"/>
      <c r="GPE4596" s="151"/>
      <c r="GPF4596" s="151"/>
      <c r="GPG4596" s="151"/>
      <c r="GPH4596" s="151"/>
      <c r="GPI4596" s="151"/>
      <c r="GPJ4596" s="151"/>
      <c r="GPK4596" s="151"/>
      <c r="GPL4596" s="151"/>
      <c r="GPM4596" s="151"/>
      <c r="GPN4596" s="151"/>
      <c r="GPO4596" s="151"/>
      <c r="GPP4596" s="151"/>
      <c r="GPQ4596" s="151"/>
      <c r="GPR4596" s="151"/>
      <c r="GPS4596" s="151"/>
      <c r="GPT4596" s="151"/>
      <c r="GPU4596" s="151"/>
      <c r="GPV4596" s="151"/>
      <c r="GPW4596" s="151"/>
      <c r="GPX4596" s="151"/>
      <c r="GPY4596" s="151"/>
      <c r="GPZ4596" s="151"/>
      <c r="GQA4596" s="151"/>
      <c r="GQB4596" s="151"/>
      <c r="GQC4596" s="151"/>
      <c r="GQD4596" s="151"/>
      <c r="GQE4596" s="151"/>
      <c r="GQF4596" s="151"/>
      <c r="GQG4596" s="151"/>
      <c r="GQH4596" s="151"/>
      <c r="GQI4596" s="151"/>
      <c r="GQJ4596" s="151"/>
      <c r="GQK4596" s="151"/>
      <c r="GQL4596" s="151"/>
      <c r="GQM4596" s="151"/>
      <c r="GQN4596" s="151"/>
      <c r="GQO4596" s="151"/>
      <c r="GQP4596" s="151"/>
      <c r="GQQ4596" s="151"/>
      <c r="GQR4596" s="151"/>
      <c r="GQS4596" s="151"/>
      <c r="GQT4596" s="151"/>
      <c r="GQU4596" s="151"/>
      <c r="GQV4596" s="151"/>
      <c r="GQW4596" s="151"/>
      <c r="GQX4596" s="151"/>
      <c r="GQY4596" s="151"/>
      <c r="GQZ4596" s="151"/>
      <c r="GRA4596" s="151"/>
      <c r="GRB4596" s="151"/>
      <c r="GRC4596" s="151"/>
      <c r="GRD4596" s="151"/>
      <c r="GRE4596" s="151"/>
      <c r="GRF4596" s="151"/>
      <c r="GRG4596" s="151"/>
      <c r="GRH4596" s="151"/>
      <c r="GRI4596" s="151"/>
      <c r="GRJ4596" s="151"/>
      <c r="GRK4596" s="151"/>
      <c r="GRL4596" s="151"/>
      <c r="GRM4596" s="151"/>
      <c r="GRN4596" s="151"/>
      <c r="GRO4596" s="151"/>
      <c r="GRP4596" s="151"/>
      <c r="GRQ4596" s="151"/>
      <c r="GRR4596" s="151"/>
      <c r="GRS4596" s="151"/>
      <c r="GRT4596" s="151"/>
      <c r="GRU4596" s="151"/>
      <c r="GRV4596" s="151"/>
      <c r="GRW4596" s="151"/>
      <c r="GRX4596" s="151"/>
      <c r="GRY4596" s="151"/>
      <c r="GRZ4596" s="151"/>
      <c r="GSA4596" s="151"/>
      <c r="GSB4596" s="151"/>
      <c r="GSC4596" s="151"/>
      <c r="GSD4596" s="151"/>
      <c r="GSE4596" s="151"/>
      <c r="GSF4596" s="151"/>
      <c r="GSG4596" s="151"/>
      <c r="GSH4596" s="151"/>
      <c r="GSI4596" s="151"/>
      <c r="GSJ4596" s="151"/>
      <c r="GSK4596" s="151"/>
      <c r="GSL4596" s="151"/>
      <c r="GSM4596" s="151"/>
      <c r="GSN4596" s="151"/>
      <c r="GSO4596" s="151"/>
      <c r="GSP4596" s="151"/>
      <c r="GSQ4596" s="151"/>
      <c r="GSR4596" s="151"/>
      <c r="GSS4596" s="151"/>
      <c r="GST4596" s="151"/>
      <c r="GSU4596" s="151"/>
      <c r="GSV4596" s="151"/>
      <c r="GSW4596" s="151"/>
      <c r="GSX4596" s="151"/>
      <c r="GSY4596" s="151"/>
      <c r="GSZ4596" s="151"/>
      <c r="GTA4596" s="151"/>
      <c r="GTB4596" s="151"/>
      <c r="GTC4596" s="151"/>
      <c r="GTD4596" s="151"/>
      <c r="GTE4596" s="151"/>
      <c r="GTF4596" s="151"/>
      <c r="GTG4596" s="151"/>
      <c r="GTH4596" s="151"/>
      <c r="GTI4596" s="151"/>
      <c r="GTJ4596" s="151"/>
      <c r="GTK4596" s="151"/>
      <c r="GTL4596" s="151"/>
      <c r="GTM4596" s="151"/>
      <c r="GTN4596" s="151"/>
      <c r="GTO4596" s="151"/>
      <c r="GTP4596" s="151"/>
      <c r="GTQ4596" s="151"/>
      <c r="GTR4596" s="151"/>
      <c r="GTS4596" s="151"/>
      <c r="GTT4596" s="151"/>
      <c r="GTU4596" s="151"/>
      <c r="GTV4596" s="151"/>
      <c r="GTW4596" s="151"/>
      <c r="GTX4596" s="151"/>
      <c r="GTY4596" s="151"/>
      <c r="GTZ4596" s="151"/>
      <c r="GUA4596" s="151"/>
      <c r="GUB4596" s="151"/>
      <c r="GUC4596" s="151"/>
      <c r="GUD4596" s="151"/>
      <c r="GUE4596" s="151"/>
      <c r="GUF4596" s="151"/>
      <c r="GUG4596" s="151"/>
      <c r="GUH4596" s="151"/>
      <c r="GUI4596" s="151"/>
      <c r="GUJ4596" s="151"/>
      <c r="GUK4596" s="151"/>
      <c r="GUL4596" s="151"/>
      <c r="GUM4596" s="151"/>
      <c r="GUN4596" s="151"/>
      <c r="GUO4596" s="151"/>
      <c r="GUP4596" s="151"/>
      <c r="GUQ4596" s="151"/>
      <c r="GUR4596" s="151"/>
      <c r="GUS4596" s="151"/>
      <c r="GUT4596" s="151"/>
      <c r="GUU4596" s="151"/>
      <c r="GUV4596" s="151"/>
      <c r="GUW4596" s="151"/>
      <c r="GUX4596" s="151"/>
      <c r="GUY4596" s="151"/>
      <c r="GUZ4596" s="151"/>
      <c r="GVA4596" s="151"/>
      <c r="GVB4596" s="151"/>
      <c r="GVC4596" s="151"/>
      <c r="GVD4596" s="151"/>
      <c r="GVE4596" s="151"/>
      <c r="GVF4596" s="151"/>
      <c r="GVG4596" s="151"/>
      <c r="GVH4596" s="151"/>
      <c r="GVI4596" s="151"/>
      <c r="GVJ4596" s="151"/>
      <c r="GVK4596" s="151"/>
      <c r="GVL4596" s="151"/>
      <c r="GVM4596" s="151"/>
      <c r="GVN4596" s="151"/>
      <c r="GVO4596" s="151"/>
      <c r="GVP4596" s="151"/>
      <c r="GVQ4596" s="151"/>
      <c r="GVR4596" s="151"/>
      <c r="GVS4596" s="151"/>
      <c r="GVT4596" s="151"/>
      <c r="GVU4596" s="151"/>
      <c r="GVV4596" s="151"/>
      <c r="GVW4596" s="151"/>
      <c r="GVX4596" s="151"/>
      <c r="GVY4596" s="151"/>
      <c r="GVZ4596" s="151"/>
      <c r="GWA4596" s="151"/>
      <c r="GWB4596" s="151"/>
      <c r="GWC4596" s="151"/>
      <c r="GWD4596" s="151"/>
      <c r="GWE4596" s="151"/>
      <c r="GWF4596" s="151"/>
      <c r="GWG4596" s="151"/>
      <c r="GWH4596" s="151"/>
      <c r="GWI4596" s="151"/>
      <c r="GWJ4596" s="151"/>
      <c r="GWK4596" s="151"/>
      <c r="GWL4596" s="151"/>
      <c r="GWM4596" s="151"/>
      <c r="GWN4596" s="151"/>
      <c r="GWO4596" s="151"/>
      <c r="GWP4596" s="151"/>
      <c r="GWQ4596" s="151"/>
      <c r="GWR4596" s="151"/>
      <c r="GWS4596" s="151"/>
      <c r="GWT4596" s="151"/>
      <c r="GWU4596" s="151"/>
      <c r="GWV4596" s="151"/>
      <c r="GWW4596" s="151"/>
      <c r="GWX4596" s="151"/>
      <c r="GWY4596" s="151"/>
      <c r="GWZ4596" s="151"/>
      <c r="GXA4596" s="151"/>
      <c r="GXB4596" s="151"/>
      <c r="GXC4596" s="151"/>
      <c r="GXD4596" s="151"/>
      <c r="GXE4596" s="151"/>
      <c r="GXF4596" s="151"/>
      <c r="GXG4596" s="151"/>
      <c r="GXH4596" s="151"/>
      <c r="GXI4596" s="151"/>
      <c r="GXJ4596" s="151"/>
      <c r="GXK4596" s="151"/>
      <c r="GXL4596" s="151"/>
      <c r="GXM4596" s="151"/>
      <c r="GXN4596" s="151"/>
      <c r="GXO4596" s="151"/>
      <c r="GXP4596" s="151"/>
      <c r="GXQ4596" s="151"/>
      <c r="GXR4596" s="151"/>
      <c r="GXS4596" s="151"/>
      <c r="GXT4596" s="151"/>
      <c r="GXU4596" s="151"/>
      <c r="GXV4596" s="151"/>
      <c r="GXW4596" s="151"/>
      <c r="GXX4596" s="151"/>
      <c r="GXY4596" s="151"/>
      <c r="GXZ4596" s="151"/>
      <c r="GYA4596" s="151"/>
      <c r="GYB4596" s="151"/>
      <c r="GYC4596" s="151"/>
      <c r="GYD4596" s="151"/>
      <c r="GYE4596" s="151"/>
      <c r="GYF4596" s="151"/>
      <c r="GYG4596" s="151"/>
      <c r="GYH4596" s="151"/>
      <c r="GYI4596" s="151"/>
      <c r="GYJ4596" s="151"/>
      <c r="GYK4596" s="151"/>
      <c r="GYL4596" s="151"/>
      <c r="GYM4596" s="151"/>
      <c r="GYN4596" s="151"/>
      <c r="GYO4596" s="151"/>
      <c r="GYP4596" s="151"/>
      <c r="GYQ4596" s="151"/>
      <c r="GYR4596" s="151"/>
      <c r="GYS4596" s="151"/>
      <c r="GYT4596" s="151"/>
      <c r="GYU4596" s="151"/>
      <c r="GYV4596" s="151"/>
      <c r="GYW4596" s="151"/>
      <c r="GYX4596" s="151"/>
      <c r="GYY4596" s="151"/>
      <c r="GYZ4596" s="151"/>
      <c r="GZA4596" s="151"/>
      <c r="GZB4596" s="151"/>
      <c r="GZC4596" s="151"/>
      <c r="GZD4596" s="151"/>
      <c r="GZE4596" s="151"/>
      <c r="GZF4596" s="151"/>
      <c r="GZG4596" s="151"/>
      <c r="GZH4596" s="151"/>
      <c r="GZI4596" s="151"/>
      <c r="GZJ4596" s="151"/>
      <c r="GZK4596" s="151"/>
      <c r="GZL4596" s="151"/>
      <c r="GZM4596" s="151"/>
      <c r="GZN4596" s="151"/>
      <c r="GZO4596" s="151"/>
      <c r="GZP4596" s="151"/>
      <c r="GZQ4596" s="151"/>
      <c r="GZR4596" s="151"/>
      <c r="GZS4596" s="151"/>
      <c r="GZT4596" s="151"/>
      <c r="GZU4596" s="151"/>
      <c r="GZV4596" s="151"/>
      <c r="GZW4596" s="151"/>
      <c r="GZX4596" s="151"/>
      <c r="GZY4596" s="151"/>
      <c r="GZZ4596" s="151"/>
      <c r="HAA4596" s="151"/>
      <c r="HAB4596" s="151"/>
      <c r="HAC4596" s="151"/>
      <c r="HAD4596" s="151"/>
      <c r="HAE4596" s="151"/>
      <c r="HAF4596" s="151"/>
      <c r="HAG4596" s="151"/>
      <c r="HAH4596" s="151"/>
      <c r="HAI4596" s="151"/>
      <c r="HAJ4596" s="151"/>
      <c r="HAK4596" s="151"/>
      <c r="HAL4596" s="151"/>
      <c r="HAM4596" s="151"/>
      <c r="HAN4596" s="151"/>
      <c r="HAO4596" s="151"/>
      <c r="HAP4596" s="151"/>
      <c r="HAQ4596" s="151"/>
      <c r="HAR4596" s="151"/>
      <c r="HAS4596" s="151"/>
      <c r="HAT4596" s="151"/>
      <c r="HAU4596" s="151"/>
      <c r="HAV4596" s="151"/>
      <c r="HAW4596" s="151"/>
      <c r="HAX4596" s="151"/>
      <c r="HAY4596" s="151"/>
      <c r="HAZ4596" s="151"/>
      <c r="HBA4596" s="151"/>
      <c r="HBB4596" s="151"/>
      <c r="HBC4596" s="151"/>
      <c r="HBD4596" s="151"/>
      <c r="HBE4596" s="151"/>
      <c r="HBF4596" s="151"/>
      <c r="HBG4596" s="151"/>
      <c r="HBH4596" s="151"/>
      <c r="HBI4596" s="151"/>
      <c r="HBJ4596" s="151"/>
      <c r="HBK4596" s="151"/>
      <c r="HBL4596" s="151"/>
      <c r="HBM4596" s="151"/>
      <c r="HBN4596" s="151"/>
      <c r="HBO4596" s="151"/>
      <c r="HBP4596" s="151"/>
      <c r="HBQ4596" s="151"/>
      <c r="HBR4596" s="151"/>
      <c r="HBS4596" s="151"/>
      <c r="HBT4596" s="151"/>
      <c r="HBU4596" s="151"/>
      <c r="HBV4596" s="151"/>
      <c r="HBW4596" s="151"/>
      <c r="HBX4596" s="151"/>
      <c r="HBY4596" s="151"/>
      <c r="HBZ4596" s="151"/>
      <c r="HCA4596" s="151"/>
      <c r="HCB4596" s="151"/>
      <c r="HCC4596" s="151"/>
      <c r="HCD4596" s="151"/>
      <c r="HCE4596" s="151"/>
      <c r="HCF4596" s="151"/>
      <c r="HCG4596" s="151"/>
      <c r="HCH4596" s="151"/>
      <c r="HCI4596" s="151"/>
      <c r="HCJ4596" s="151"/>
      <c r="HCK4596" s="151"/>
      <c r="HCL4596" s="151"/>
      <c r="HCM4596" s="151"/>
      <c r="HCN4596" s="151"/>
      <c r="HCO4596" s="151"/>
      <c r="HCP4596" s="151"/>
      <c r="HCQ4596" s="151"/>
      <c r="HCR4596" s="151"/>
      <c r="HCS4596" s="151"/>
      <c r="HCT4596" s="151"/>
      <c r="HCU4596" s="151"/>
      <c r="HCV4596" s="151"/>
      <c r="HCW4596" s="151"/>
      <c r="HCX4596" s="151"/>
      <c r="HCY4596" s="151"/>
      <c r="HCZ4596" s="151"/>
      <c r="HDA4596" s="151"/>
      <c r="HDB4596" s="151"/>
      <c r="HDC4596" s="151"/>
      <c r="HDD4596" s="151"/>
      <c r="HDE4596" s="151"/>
      <c r="HDF4596" s="151"/>
      <c r="HDG4596" s="151"/>
      <c r="HDH4596" s="151"/>
      <c r="HDI4596" s="151"/>
      <c r="HDJ4596" s="151"/>
      <c r="HDK4596" s="151"/>
      <c r="HDL4596" s="151"/>
      <c r="HDM4596" s="151"/>
      <c r="HDN4596" s="151"/>
      <c r="HDO4596" s="151"/>
      <c r="HDP4596" s="151"/>
      <c r="HDQ4596" s="151"/>
      <c r="HDR4596" s="151"/>
      <c r="HDS4596" s="151"/>
      <c r="HDT4596" s="151"/>
      <c r="HDU4596" s="151"/>
      <c r="HDV4596" s="151"/>
      <c r="HDW4596" s="151"/>
      <c r="HDX4596" s="151"/>
      <c r="HDY4596" s="151"/>
      <c r="HDZ4596" s="151"/>
      <c r="HEA4596" s="151"/>
      <c r="HEB4596" s="151"/>
      <c r="HEC4596" s="151"/>
      <c r="HED4596" s="151"/>
      <c r="HEE4596" s="151"/>
      <c r="HEF4596" s="151"/>
      <c r="HEG4596" s="151"/>
      <c r="HEH4596" s="151"/>
      <c r="HEI4596" s="151"/>
      <c r="HEJ4596" s="151"/>
      <c r="HEK4596" s="151"/>
      <c r="HEL4596" s="151"/>
      <c r="HEM4596" s="151"/>
      <c r="HEN4596" s="151"/>
      <c r="HEO4596" s="151"/>
      <c r="HEP4596" s="151"/>
      <c r="HEQ4596" s="151"/>
      <c r="HER4596" s="151"/>
      <c r="HES4596" s="151"/>
      <c r="HET4596" s="151"/>
      <c r="HEU4596" s="151"/>
      <c r="HEV4596" s="151"/>
      <c r="HEW4596" s="151"/>
      <c r="HEX4596" s="151"/>
      <c r="HEY4596" s="151"/>
      <c r="HEZ4596" s="151"/>
      <c r="HFA4596" s="151"/>
      <c r="HFB4596" s="151"/>
      <c r="HFC4596" s="151"/>
      <c r="HFD4596" s="151"/>
      <c r="HFE4596" s="151"/>
      <c r="HFF4596" s="151"/>
      <c r="HFG4596" s="151"/>
      <c r="HFH4596" s="151"/>
      <c r="HFI4596" s="151"/>
      <c r="HFJ4596" s="151"/>
      <c r="HFK4596" s="151"/>
      <c r="HFL4596" s="151"/>
      <c r="HFM4596" s="151"/>
      <c r="HFN4596" s="151"/>
      <c r="HFO4596" s="151"/>
      <c r="HFP4596" s="151"/>
      <c r="HFQ4596" s="151"/>
      <c r="HFR4596" s="151"/>
      <c r="HFS4596" s="151"/>
      <c r="HFT4596" s="151"/>
      <c r="HFU4596" s="151"/>
      <c r="HFV4596" s="151"/>
      <c r="HFW4596" s="151"/>
      <c r="HFX4596" s="151"/>
      <c r="HFY4596" s="151"/>
      <c r="HFZ4596" s="151"/>
      <c r="HGA4596" s="151"/>
      <c r="HGB4596" s="151"/>
      <c r="HGC4596" s="151"/>
      <c r="HGD4596" s="151"/>
      <c r="HGE4596" s="151"/>
      <c r="HGF4596" s="151"/>
      <c r="HGG4596" s="151"/>
      <c r="HGH4596" s="151"/>
      <c r="HGI4596" s="151"/>
      <c r="HGJ4596" s="151"/>
      <c r="HGK4596" s="151"/>
      <c r="HGL4596" s="151"/>
      <c r="HGM4596" s="151"/>
      <c r="HGN4596" s="151"/>
      <c r="HGO4596" s="151"/>
      <c r="HGP4596" s="151"/>
      <c r="HGQ4596" s="151"/>
      <c r="HGR4596" s="151"/>
      <c r="HGS4596" s="151"/>
      <c r="HGT4596" s="151"/>
      <c r="HGU4596" s="151"/>
      <c r="HGV4596" s="151"/>
      <c r="HGW4596" s="151"/>
      <c r="HGX4596" s="151"/>
      <c r="HGY4596" s="151"/>
      <c r="HGZ4596" s="151"/>
      <c r="HHA4596" s="151"/>
      <c r="HHB4596" s="151"/>
      <c r="HHC4596" s="151"/>
      <c r="HHD4596" s="151"/>
      <c r="HHE4596" s="151"/>
      <c r="HHF4596" s="151"/>
      <c r="HHG4596" s="151"/>
      <c r="HHH4596" s="151"/>
      <c r="HHI4596" s="151"/>
      <c r="HHJ4596" s="151"/>
      <c r="HHK4596" s="151"/>
      <c r="HHL4596" s="151"/>
      <c r="HHM4596" s="151"/>
      <c r="HHN4596" s="151"/>
      <c r="HHO4596" s="151"/>
      <c r="HHP4596" s="151"/>
      <c r="HHQ4596" s="151"/>
      <c r="HHR4596" s="151"/>
      <c r="HHS4596" s="151"/>
      <c r="HHT4596" s="151"/>
      <c r="HHU4596" s="151"/>
      <c r="HHV4596" s="151"/>
      <c r="HHW4596" s="151"/>
      <c r="HHX4596" s="151"/>
      <c r="HHY4596" s="151"/>
      <c r="HHZ4596" s="151"/>
      <c r="HIA4596" s="151"/>
      <c r="HIB4596" s="151"/>
      <c r="HIC4596" s="151"/>
      <c r="HID4596" s="151"/>
      <c r="HIE4596" s="151"/>
      <c r="HIF4596" s="151"/>
      <c r="HIG4596" s="151"/>
      <c r="HIH4596" s="151"/>
      <c r="HII4596" s="151"/>
      <c r="HIJ4596" s="151"/>
      <c r="HIK4596" s="151"/>
      <c r="HIL4596" s="151"/>
      <c r="HIM4596" s="151"/>
      <c r="HIN4596" s="151"/>
      <c r="HIO4596" s="151"/>
      <c r="HIP4596" s="151"/>
      <c r="HIQ4596" s="151"/>
      <c r="HIR4596" s="151"/>
      <c r="HIS4596" s="151"/>
      <c r="HIT4596" s="151"/>
      <c r="HIU4596" s="151"/>
      <c r="HIV4596" s="151"/>
      <c r="HIW4596" s="151"/>
      <c r="HIX4596" s="151"/>
      <c r="HIY4596" s="151"/>
      <c r="HIZ4596" s="151"/>
      <c r="HJA4596" s="151"/>
      <c r="HJB4596" s="151"/>
      <c r="HJC4596" s="151"/>
      <c r="HJD4596" s="151"/>
      <c r="HJE4596" s="151"/>
      <c r="HJF4596" s="151"/>
      <c r="HJG4596" s="151"/>
      <c r="HJH4596" s="151"/>
      <c r="HJI4596" s="151"/>
      <c r="HJJ4596" s="151"/>
      <c r="HJK4596" s="151"/>
      <c r="HJL4596" s="151"/>
      <c r="HJM4596" s="151"/>
      <c r="HJN4596" s="151"/>
      <c r="HJO4596" s="151"/>
      <c r="HJP4596" s="151"/>
      <c r="HJQ4596" s="151"/>
      <c r="HJR4596" s="151"/>
      <c r="HJS4596" s="151"/>
      <c r="HJT4596" s="151"/>
      <c r="HJU4596" s="151"/>
      <c r="HJV4596" s="151"/>
      <c r="HJW4596" s="151"/>
      <c r="HJX4596" s="151"/>
      <c r="HJY4596" s="151"/>
      <c r="HJZ4596" s="151"/>
      <c r="HKA4596" s="151"/>
      <c r="HKB4596" s="151"/>
      <c r="HKC4596" s="151"/>
      <c r="HKD4596" s="151"/>
      <c r="HKE4596" s="151"/>
      <c r="HKF4596" s="151"/>
      <c r="HKG4596" s="151"/>
      <c r="HKH4596" s="151"/>
      <c r="HKI4596" s="151"/>
      <c r="HKJ4596" s="151"/>
      <c r="HKK4596" s="151"/>
      <c r="HKL4596" s="151"/>
      <c r="HKM4596" s="151"/>
      <c r="HKN4596" s="151"/>
      <c r="HKO4596" s="151"/>
      <c r="HKP4596" s="151"/>
      <c r="HKQ4596" s="151"/>
      <c r="HKR4596" s="151"/>
      <c r="HKS4596" s="151"/>
      <c r="HKT4596" s="151"/>
      <c r="HKU4596" s="151"/>
      <c r="HKV4596" s="151"/>
      <c r="HKW4596" s="151"/>
      <c r="HKX4596" s="151"/>
      <c r="HKY4596" s="151"/>
      <c r="HKZ4596" s="151"/>
      <c r="HLA4596" s="151"/>
      <c r="HLB4596" s="151"/>
      <c r="HLC4596" s="151"/>
      <c r="HLD4596" s="151"/>
      <c r="HLE4596" s="151"/>
      <c r="HLF4596" s="151"/>
      <c r="HLG4596" s="151"/>
      <c r="HLH4596" s="151"/>
      <c r="HLI4596" s="151"/>
      <c r="HLJ4596" s="151"/>
      <c r="HLK4596" s="151"/>
      <c r="HLL4596" s="151"/>
      <c r="HLM4596" s="151"/>
      <c r="HLN4596" s="151"/>
      <c r="HLO4596" s="151"/>
      <c r="HLP4596" s="151"/>
      <c r="HLQ4596" s="151"/>
      <c r="HLR4596" s="151"/>
      <c r="HLS4596" s="151"/>
      <c r="HLT4596" s="151"/>
      <c r="HLU4596" s="151"/>
      <c r="HLV4596" s="151"/>
      <c r="HLW4596" s="151"/>
      <c r="HLX4596" s="151"/>
      <c r="HLY4596" s="151"/>
      <c r="HLZ4596" s="151"/>
      <c r="HMA4596" s="151"/>
      <c r="HMB4596" s="151"/>
      <c r="HMC4596" s="151"/>
      <c r="HMD4596" s="151"/>
      <c r="HME4596" s="151"/>
      <c r="HMF4596" s="151"/>
      <c r="HMG4596" s="151"/>
      <c r="HMH4596" s="151"/>
      <c r="HMI4596" s="151"/>
      <c r="HMJ4596" s="151"/>
      <c r="HMK4596" s="151"/>
      <c r="HML4596" s="151"/>
      <c r="HMM4596" s="151"/>
      <c r="HMN4596" s="151"/>
      <c r="HMO4596" s="151"/>
      <c r="HMP4596" s="151"/>
      <c r="HMQ4596" s="151"/>
      <c r="HMR4596" s="151"/>
      <c r="HMS4596" s="151"/>
      <c r="HMT4596" s="151"/>
      <c r="HMU4596" s="151"/>
      <c r="HMV4596" s="151"/>
      <c r="HMW4596" s="151"/>
      <c r="HMX4596" s="151"/>
      <c r="HMY4596" s="151"/>
      <c r="HMZ4596" s="151"/>
      <c r="HNA4596" s="151"/>
      <c r="HNB4596" s="151"/>
      <c r="HNC4596" s="151"/>
      <c r="HND4596" s="151"/>
      <c r="HNE4596" s="151"/>
      <c r="HNF4596" s="151"/>
      <c r="HNG4596" s="151"/>
      <c r="HNH4596" s="151"/>
      <c r="HNI4596" s="151"/>
      <c r="HNJ4596" s="151"/>
      <c r="HNK4596" s="151"/>
      <c r="HNL4596" s="151"/>
      <c r="HNM4596" s="151"/>
      <c r="HNN4596" s="151"/>
      <c r="HNO4596" s="151"/>
      <c r="HNP4596" s="151"/>
      <c r="HNQ4596" s="151"/>
      <c r="HNR4596" s="151"/>
      <c r="HNS4596" s="151"/>
      <c r="HNT4596" s="151"/>
      <c r="HNU4596" s="151"/>
      <c r="HNV4596" s="151"/>
      <c r="HNW4596" s="151"/>
      <c r="HNX4596" s="151"/>
      <c r="HNY4596" s="151"/>
      <c r="HNZ4596" s="151"/>
      <c r="HOA4596" s="151"/>
      <c r="HOB4596" s="151"/>
      <c r="HOC4596" s="151"/>
      <c r="HOD4596" s="151"/>
      <c r="HOE4596" s="151"/>
      <c r="HOF4596" s="151"/>
      <c r="HOG4596" s="151"/>
      <c r="HOH4596" s="151"/>
      <c r="HOI4596" s="151"/>
      <c r="HOJ4596" s="151"/>
      <c r="HOK4596" s="151"/>
      <c r="HOL4596" s="151"/>
      <c r="HOM4596" s="151"/>
      <c r="HON4596" s="151"/>
      <c r="HOO4596" s="151"/>
      <c r="HOP4596" s="151"/>
      <c r="HOQ4596" s="151"/>
      <c r="HOR4596" s="151"/>
      <c r="HOS4596" s="151"/>
      <c r="HOT4596" s="151"/>
      <c r="HOU4596" s="151"/>
      <c r="HOV4596" s="151"/>
      <c r="HOW4596" s="151"/>
      <c r="HOX4596" s="151"/>
      <c r="HOY4596" s="151"/>
      <c r="HOZ4596" s="151"/>
      <c r="HPA4596" s="151"/>
      <c r="HPB4596" s="151"/>
      <c r="HPC4596" s="151"/>
      <c r="HPD4596" s="151"/>
      <c r="HPE4596" s="151"/>
      <c r="HPF4596" s="151"/>
      <c r="HPG4596" s="151"/>
      <c r="HPH4596" s="151"/>
      <c r="HPI4596" s="151"/>
      <c r="HPJ4596" s="151"/>
      <c r="HPK4596" s="151"/>
      <c r="HPL4596" s="151"/>
      <c r="HPM4596" s="151"/>
      <c r="HPN4596" s="151"/>
      <c r="HPO4596" s="151"/>
      <c r="HPP4596" s="151"/>
      <c r="HPQ4596" s="151"/>
      <c r="HPR4596" s="151"/>
      <c r="HPS4596" s="151"/>
      <c r="HPT4596" s="151"/>
      <c r="HPU4596" s="151"/>
      <c r="HPV4596" s="151"/>
      <c r="HPW4596" s="151"/>
      <c r="HPX4596" s="151"/>
      <c r="HPY4596" s="151"/>
      <c r="HPZ4596" s="151"/>
      <c r="HQA4596" s="151"/>
      <c r="HQB4596" s="151"/>
      <c r="HQC4596" s="151"/>
      <c r="HQD4596" s="151"/>
      <c r="HQE4596" s="151"/>
      <c r="HQF4596" s="151"/>
      <c r="HQG4596" s="151"/>
      <c r="HQH4596" s="151"/>
      <c r="HQI4596" s="151"/>
      <c r="HQJ4596" s="151"/>
      <c r="HQK4596" s="151"/>
      <c r="HQL4596" s="151"/>
      <c r="HQM4596" s="151"/>
      <c r="HQN4596" s="151"/>
      <c r="HQO4596" s="151"/>
      <c r="HQP4596" s="151"/>
      <c r="HQQ4596" s="151"/>
      <c r="HQR4596" s="151"/>
      <c r="HQS4596" s="151"/>
      <c r="HQT4596" s="151"/>
      <c r="HQU4596" s="151"/>
      <c r="HQV4596" s="151"/>
      <c r="HQW4596" s="151"/>
      <c r="HQX4596" s="151"/>
      <c r="HQY4596" s="151"/>
      <c r="HQZ4596" s="151"/>
      <c r="HRA4596" s="151"/>
      <c r="HRB4596" s="151"/>
      <c r="HRC4596" s="151"/>
      <c r="HRD4596" s="151"/>
      <c r="HRE4596" s="151"/>
      <c r="HRF4596" s="151"/>
      <c r="HRG4596" s="151"/>
      <c r="HRH4596" s="151"/>
      <c r="HRI4596" s="151"/>
      <c r="HRJ4596" s="151"/>
      <c r="HRK4596" s="151"/>
      <c r="HRL4596" s="151"/>
      <c r="HRM4596" s="151"/>
      <c r="HRN4596" s="151"/>
      <c r="HRO4596" s="151"/>
      <c r="HRP4596" s="151"/>
      <c r="HRQ4596" s="151"/>
      <c r="HRR4596" s="151"/>
      <c r="HRS4596" s="151"/>
      <c r="HRT4596" s="151"/>
      <c r="HRU4596" s="151"/>
      <c r="HRV4596" s="151"/>
      <c r="HRW4596" s="151"/>
      <c r="HRX4596" s="151"/>
      <c r="HRY4596" s="151"/>
      <c r="HRZ4596" s="151"/>
      <c r="HSA4596" s="151"/>
      <c r="HSB4596" s="151"/>
      <c r="HSC4596" s="151"/>
      <c r="HSD4596" s="151"/>
      <c r="HSE4596" s="151"/>
      <c r="HSF4596" s="151"/>
      <c r="HSG4596" s="151"/>
      <c r="HSH4596" s="151"/>
      <c r="HSI4596" s="151"/>
      <c r="HSJ4596" s="151"/>
      <c r="HSK4596" s="151"/>
      <c r="HSL4596" s="151"/>
      <c r="HSM4596" s="151"/>
      <c r="HSN4596" s="151"/>
      <c r="HSO4596" s="151"/>
      <c r="HSP4596" s="151"/>
      <c r="HSQ4596" s="151"/>
      <c r="HSR4596" s="151"/>
      <c r="HSS4596" s="151"/>
      <c r="HST4596" s="151"/>
      <c r="HSU4596" s="151"/>
      <c r="HSV4596" s="151"/>
      <c r="HSW4596" s="151"/>
      <c r="HSX4596" s="151"/>
      <c r="HSY4596" s="151"/>
      <c r="HSZ4596" s="151"/>
      <c r="HTA4596" s="151"/>
      <c r="HTB4596" s="151"/>
      <c r="HTC4596" s="151"/>
      <c r="HTD4596" s="151"/>
      <c r="HTE4596" s="151"/>
      <c r="HTF4596" s="151"/>
      <c r="HTG4596" s="151"/>
      <c r="HTH4596" s="151"/>
      <c r="HTI4596" s="151"/>
      <c r="HTJ4596" s="151"/>
      <c r="HTK4596" s="151"/>
      <c r="HTL4596" s="151"/>
      <c r="HTM4596" s="151"/>
      <c r="HTN4596" s="151"/>
      <c r="HTO4596" s="151"/>
      <c r="HTP4596" s="151"/>
      <c r="HTQ4596" s="151"/>
      <c r="HTR4596" s="151"/>
      <c r="HTS4596" s="151"/>
      <c r="HTT4596" s="151"/>
      <c r="HTU4596" s="151"/>
      <c r="HTV4596" s="151"/>
      <c r="HTW4596" s="151"/>
      <c r="HTX4596" s="151"/>
      <c r="HTY4596" s="151"/>
      <c r="HTZ4596" s="151"/>
      <c r="HUA4596" s="151"/>
      <c r="HUB4596" s="151"/>
      <c r="HUC4596" s="151"/>
      <c r="HUD4596" s="151"/>
      <c r="HUE4596" s="151"/>
      <c r="HUF4596" s="151"/>
      <c r="HUG4596" s="151"/>
      <c r="HUH4596" s="151"/>
      <c r="HUI4596" s="151"/>
      <c r="HUJ4596" s="151"/>
      <c r="HUK4596" s="151"/>
      <c r="HUL4596" s="151"/>
      <c r="HUM4596" s="151"/>
      <c r="HUN4596" s="151"/>
      <c r="HUO4596" s="151"/>
      <c r="HUP4596" s="151"/>
      <c r="HUQ4596" s="151"/>
      <c r="HUR4596" s="151"/>
      <c r="HUS4596" s="151"/>
      <c r="HUT4596" s="151"/>
      <c r="HUU4596" s="151"/>
      <c r="HUV4596" s="151"/>
      <c r="HUW4596" s="151"/>
      <c r="HUX4596" s="151"/>
      <c r="HUY4596" s="151"/>
      <c r="HUZ4596" s="151"/>
      <c r="HVA4596" s="151"/>
      <c r="HVB4596" s="151"/>
      <c r="HVC4596" s="151"/>
      <c r="HVD4596" s="151"/>
      <c r="HVE4596" s="151"/>
      <c r="HVF4596" s="151"/>
      <c r="HVG4596" s="151"/>
      <c r="HVH4596" s="151"/>
      <c r="HVI4596" s="151"/>
      <c r="HVJ4596" s="151"/>
      <c r="HVK4596" s="151"/>
      <c r="HVL4596" s="151"/>
      <c r="HVM4596" s="151"/>
      <c r="HVN4596" s="151"/>
      <c r="HVO4596" s="151"/>
      <c r="HVP4596" s="151"/>
      <c r="HVQ4596" s="151"/>
      <c r="HVR4596" s="151"/>
      <c r="HVS4596" s="151"/>
      <c r="HVT4596" s="151"/>
      <c r="HVU4596" s="151"/>
      <c r="HVV4596" s="151"/>
      <c r="HVW4596" s="151"/>
      <c r="HVX4596" s="151"/>
      <c r="HVY4596" s="151"/>
      <c r="HVZ4596" s="151"/>
      <c r="HWA4596" s="151"/>
      <c r="HWB4596" s="151"/>
      <c r="HWC4596" s="151"/>
      <c r="HWD4596" s="151"/>
      <c r="HWE4596" s="151"/>
      <c r="HWF4596" s="151"/>
      <c r="HWG4596" s="151"/>
      <c r="HWH4596" s="151"/>
      <c r="HWI4596" s="151"/>
      <c r="HWJ4596" s="151"/>
      <c r="HWK4596" s="151"/>
      <c r="HWL4596" s="151"/>
      <c r="HWM4596" s="151"/>
      <c r="HWN4596" s="151"/>
      <c r="HWO4596" s="151"/>
      <c r="HWP4596" s="151"/>
      <c r="HWQ4596" s="151"/>
      <c r="HWR4596" s="151"/>
      <c r="HWS4596" s="151"/>
      <c r="HWT4596" s="151"/>
      <c r="HWU4596" s="151"/>
      <c r="HWV4596" s="151"/>
      <c r="HWW4596" s="151"/>
      <c r="HWX4596" s="151"/>
      <c r="HWY4596" s="151"/>
      <c r="HWZ4596" s="151"/>
      <c r="HXA4596" s="151"/>
      <c r="HXB4596" s="151"/>
      <c r="HXC4596" s="151"/>
      <c r="HXD4596" s="151"/>
      <c r="HXE4596" s="151"/>
      <c r="HXF4596" s="151"/>
      <c r="HXG4596" s="151"/>
      <c r="HXH4596" s="151"/>
      <c r="HXI4596" s="151"/>
      <c r="HXJ4596" s="151"/>
      <c r="HXK4596" s="151"/>
      <c r="HXL4596" s="151"/>
      <c r="HXM4596" s="151"/>
      <c r="HXN4596" s="151"/>
      <c r="HXO4596" s="151"/>
      <c r="HXP4596" s="151"/>
      <c r="HXQ4596" s="151"/>
      <c r="HXR4596" s="151"/>
      <c r="HXS4596" s="151"/>
      <c r="HXT4596" s="151"/>
      <c r="HXU4596" s="151"/>
      <c r="HXV4596" s="151"/>
      <c r="HXW4596" s="151"/>
      <c r="HXX4596" s="151"/>
      <c r="HXY4596" s="151"/>
      <c r="HXZ4596" s="151"/>
      <c r="HYA4596" s="151"/>
      <c r="HYB4596" s="151"/>
      <c r="HYC4596" s="151"/>
      <c r="HYD4596" s="151"/>
      <c r="HYE4596" s="151"/>
      <c r="HYF4596" s="151"/>
      <c r="HYG4596" s="151"/>
      <c r="HYH4596" s="151"/>
      <c r="HYI4596" s="151"/>
      <c r="HYJ4596" s="151"/>
      <c r="HYK4596" s="151"/>
      <c r="HYL4596" s="151"/>
      <c r="HYM4596" s="151"/>
      <c r="HYN4596" s="151"/>
      <c r="HYO4596" s="151"/>
      <c r="HYP4596" s="151"/>
      <c r="HYQ4596" s="151"/>
      <c r="HYR4596" s="151"/>
      <c r="HYS4596" s="151"/>
      <c r="HYT4596" s="151"/>
      <c r="HYU4596" s="151"/>
      <c r="HYV4596" s="151"/>
      <c r="HYW4596" s="151"/>
      <c r="HYX4596" s="151"/>
      <c r="HYY4596" s="151"/>
      <c r="HYZ4596" s="151"/>
      <c r="HZA4596" s="151"/>
      <c r="HZB4596" s="151"/>
      <c r="HZC4596" s="151"/>
      <c r="HZD4596" s="151"/>
      <c r="HZE4596" s="151"/>
      <c r="HZF4596" s="151"/>
      <c r="HZG4596" s="151"/>
      <c r="HZH4596" s="151"/>
      <c r="HZI4596" s="151"/>
      <c r="HZJ4596" s="151"/>
      <c r="HZK4596" s="151"/>
      <c r="HZL4596" s="151"/>
      <c r="HZM4596" s="151"/>
      <c r="HZN4596" s="151"/>
      <c r="HZO4596" s="151"/>
      <c r="HZP4596" s="151"/>
      <c r="HZQ4596" s="151"/>
      <c r="HZR4596" s="151"/>
      <c r="HZS4596" s="151"/>
      <c r="HZT4596" s="151"/>
      <c r="HZU4596" s="151"/>
      <c r="HZV4596" s="151"/>
      <c r="HZW4596" s="151"/>
      <c r="HZX4596" s="151"/>
      <c r="HZY4596" s="151"/>
      <c r="HZZ4596" s="151"/>
      <c r="IAA4596" s="151"/>
      <c r="IAB4596" s="151"/>
      <c r="IAC4596" s="151"/>
      <c r="IAD4596" s="151"/>
      <c r="IAE4596" s="151"/>
      <c r="IAF4596" s="151"/>
      <c r="IAG4596" s="151"/>
      <c r="IAH4596" s="151"/>
      <c r="IAI4596" s="151"/>
      <c r="IAJ4596" s="151"/>
      <c r="IAK4596" s="151"/>
      <c r="IAL4596" s="151"/>
      <c r="IAM4596" s="151"/>
      <c r="IAN4596" s="151"/>
      <c r="IAO4596" s="151"/>
      <c r="IAP4596" s="151"/>
      <c r="IAQ4596" s="151"/>
      <c r="IAR4596" s="151"/>
      <c r="IAS4596" s="151"/>
      <c r="IAT4596" s="151"/>
      <c r="IAU4596" s="151"/>
      <c r="IAV4596" s="151"/>
      <c r="IAW4596" s="151"/>
      <c r="IAX4596" s="151"/>
      <c r="IAY4596" s="151"/>
      <c r="IAZ4596" s="151"/>
      <c r="IBA4596" s="151"/>
      <c r="IBB4596" s="151"/>
      <c r="IBC4596" s="151"/>
      <c r="IBD4596" s="151"/>
      <c r="IBE4596" s="151"/>
      <c r="IBF4596" s="151"/>
      <c r="IBG4596" s="151"/>
      <c r="IBH4596" s="151"/>
      <c r="IBI4596" s="151"/>
      <c r="IBJ4596" s="151"/>
      <c r="IBK4596" s="151"/>
      <c r="IBL4596" s="151"/>
      <c r="IBM4596" s="151"/>
      <c r="IBN4596" s="151"/>
      <c r="IBO4596" s="151"/>
      <c r="IBP4596" s="151"/>
      <c r="IBQ4596" s="151"/>
      <c r="IBR4596" s="151"/>
      <c r="IBS4596" s="151"/>
      <c r="IBT4596" s="151"/>
      <c r="IBU4596" s="151"/>
      <c r="IBV4596" s="151"/>
      <c r="IBW4596" s="151"/>
      <c r="IBX4596" s="151"/>
      <c r="IBY4596" s="151"/>
      <c r="IBZ4596" s="151"/>
      <c r="ICA4596" s="151"/>
      <c r="ICB4596" s="151"/>
      <c r="ICC4596" s="151"/>
      <c r="ICD4596" s="151"/>
      <c r="ICE4596" s="151"/>
      <c r="ICF4596" s="151"/>
      <c r="ICG4596" s="151"/>
      <c r="ICH4596" s="151"/>
      <c r="ICI4596" s="151"/>
      <c r="ICJ4596" s="151"/>
      <c r="ICK4596" s="151"/>
      <c r="ICL4596" s="151"/>
      <c r="ICM4596" s="151"/>
      <c r="ICN4596" s="151"/>
      <c r="ICO4596" s="151"/>
      <c r="ICP4596" s="151"/>
      <c r="ICQ4596" s="151"/>
      <c r="ICR4596" s="151"/>
      <c r="ICS4596" s="151"/>
      <c r="ICT4596" s="151"/>
      <c r="ICU4596" s="151"/>
      <c r="ICV4596" s="151"/>
      <c r="ICW4596" s="151"/>
      <c r="ICX4596" s="151"/>
      <c r="ICY4596" s="151"/>
      <c r="ICZ4596" s="151"/>
      <c r="IDA4596" s="151"/>
      <c r="IDB4596" s="151"/>
      <c r="IDC4596" s="151"/>
      <c r="IDD4596" s="151"/>
      <c r="IDE4596" s="151"/>
      <c r="IDF4596" s="151"/>
      <c r="IDG4596" s="151"/>
      <c r="IDH4596" s="151"/>
      <c r="IDI4596" s="151"/>
      <c r="IDJ4596" s="151"/>
      <c r="IDK4596" s="151"/>
      <c r="IDL4596" s="151"/>
      <c r="IDM4596" s="151"/>
      <c r="IDN4596" s="151"/>
      <c r="IDO4596" s="151"/>
      <c r="IDP4596" s="151"/>
      <c r="IDQ4596" s="151"/>
      <c r="IDR4596" s="151"/>
      <c r="IDS4596" s="151"/>
      <c r="IDT4596" s="151"/>
      <c r="IDU4596" s="151"/>
      <c r="IDV4596" s="151"/>
      <c r="IDW4596" s="151"/>
      <c r="IDX4596" s="151"/>
      <c r="IDY4596" s="151"/>
      <c r="IDZ4596" s="151"/>
      <c r="IEA4596" s="151"/>
      <c r="IEB4596" s="151"/>
      <c r="IEC4596" s="151"/>
      <c r="IED4596" s="151"/>
      <c r="IEE4596" s="151"/>
      <c r="IEF4596" s="151"/>
      <c r="IEG4596" s="151"/>
      <c r="IEH4596" s="151"/>
      <c r="IEI4596" s="151"/>
      <c r="IEJ4596" s="151"/>
      <c r="IEK4596" s="151"/>
      <c r="IEL4596" s="151"/>
      <c r="IEM4596" s="151"/>
      <c r="IEN4596" s="151"/>
      <c r="IEO4596" s="151"/>
      <c r="IEP4596" s="151"/>
      <c r="IEQ4596" s="151"/>
      <c r="IER4596" s="151"/>
      <c r="IES4596" s="151"/>
      <c r="IET4596" s="151"/>
      <c r="IEU4596" s="151"/>
      <c r="IEV4596" s="151"/>
      <c r="IEW4596" s="151"/>
      <c r="IEX4596" s="151"/>
      <c r="IEY4596" s="151"/>
      <c r="IEZ4596" s="151"/>
      <c r="IFA4596" s="151"/>
      <c r="IFB4596" s="151"/>
      <c r="IFC4596" s="151"/>
      <c r="IFD4596" s="151"/>
      <c r="IFE4596" s="151"/>
      <c r="IFF4596" s="151"/>
      <c r="IFG4596" s="151"/>
      <c r="IFH4596" s="151"/>
      <c r="IFI4596" s="151"/>
      <c r="IFJ4596" s="151"/>
      <c r="IFK4596" s="151"/>
      <c r="IFL4596" s="151"/>
      <c r="IFM4596" s="151"/>
      <c r="IFN4596" s="151"/>
      <c r="IFO4596" s="151"/>
      <c r="IFP4596" s="151"/>
      <c r="IFQ4596" s="151"/>
      <c r="IFR4596" s="151"/>
      <c r="IFS4596" s="151"/>
      <c r="IFT4596" s="151"/>
      <c r="IFU4596" s="151"/>
      <c r="IFV4596" s="151"/>
      <c r="IFW4596" s="151"/>
      <c r="IFX4596" s="151"/>
      <c r="IFY4596" s="151"/>
      <c r="IFZ4596" s="151"/>
      <c r="IGA4596" s="151"/>
      <c r="IGB4596" s="151"/>
      <c r="IGC4596" s="151"/>
      <c r="IGD4596" s="151"/>
      <c r="IGE4596" s="151"/>
      <c r="IGF4596" s="151"/>
      <c r="IGG4596" s="151"/>
      <c r="IGH4596" s="151"/>
      <c r="IGI4596" s="151"/>
      <c r="IGJ4596" s="151"/>
      <c r="IGK4596" s="151"/>
      <c r="IGL4596" s="151"/>
      <c r="IGM4596" s="151"/>
      <c r="IGN4596" s="151"/>
      <c r="IGO4596" s="151"/>
      <c r="IGP4596" s="151"/>
      <c r="IGQ4596" s="151"/>
      <c r="IGR4596" s="151"/>
      <c r="IGS4596" s="151"/>
      <c r="IGT4596" s="151"/>
      <c r="IGU4596" s="151"/>
      <c r="IGV4596" s="151"/>
      <c r="IGW4596" s="151"/>
      <c r="IGX4596" s="151"/>
      <c r="IGY4596" s="151"/>
      <c r="IGZ4596" s="151"/>
      <c r="IHA4596" s="151"/>
      <c r="IHB4596" s="151"/>
      <c r="IHC4596" s="151"/>
      <c r="IHD4596" s="151"/>
      <c r="IHE4596" s="151"/>
      <c r="IHF4596" s="151"/>
      <c r="IHG4596" s="151"/>
      <c r="IHH4596" s="151"/>
      <c r="IHI4596" s="151"/>
      <c r="IHJ4596" s="151"/>
      <c r="IHK4596" s="151"/>
      <c r="IHL4596" s="151"/>
      <c r="IHM4596" s="151"/>
      <c r="IHN4596" s="151"/>
      <c r="IHO4596" s="151"/>
      <c r="IHP4596" s="151"/>
      <c r="IHQ4596" s="151"/>
      <c r="IHR4596" s="151"/>
      <c r="IHS4596" s="151"/>
      <c r="IHT4596" s="151"/>
      <c r="IHU4596" s="151"/>
      <c r="IHV4596" s="151"/>
      <c r="IHW4596" s="151"/>
      <c r="IHX4596" s="151"/>
      <c r="IHY4596" s="151"/>
      <c r="IHZ4596" s="151"/>
      <c r="IIA4596" s="151"/>
      <c r="IIB4596" s="151"/>
      <c r="IIC4596" s="151"/>
      <c r="IID4596" s="151"/>
      <c r="IIE4596" s="151"/>
      <c r="IIF4596" s="151"/>
      <c r="IIG4596" s="151"/>
      <c r="IIH4596" s="151"/>
      <c r="III4596" s="151"/>
      <c r="IIJ4596" s="151"/>
      <c r="IIK4596" s="151"/>
      <c r="IIL4596" s="151"/>
      <c r="IIM4596" s="151"/>
      <c r="IIN4596" s="151"/>
      <c r="IIO4596" s="151"/>
      <c r="IIP4596" s="151"/>
      <c r="IIQ4596" s="151"/>
      <c r="IIR4596" s="151"/>
      <c r="IIS4596" s="151"/>
      <c r="IIT4596" s="151"/>
      <c r="IIU4596" s="151"/>
      <c r="IIV4596" s="151"/>
      <c r="IIW4596" s="151"/>
      <c r="IIX4596" s="151"/>
      <c r="IIY4596" s="151"/>
      <c r="IIZ4596" s="151"/>
      <c r="IJA4596" s="151"/>
      <c r="IJB4596" s="151"/>
      <c r="IJC4596" s="151"/>
      <c r="IJD4596" s="151"/>
      <c r="IJE4596" s="151"/>
      <c r="IJF4596" s="151"/>
      <c r="IJG4596" s="151"/>
      <c r="IJH4596" s="151"/>
      <c r="IJI4596" s="151"/>
      <c r="IJJ4596" s="151"/>
      <c r="IJK4596" s="151"/>
      <c r="IJL4596" s="151"/>
      <c r="IJM4596" s="151"/>
      <c r="IJN4596" s="151"/>
      <c r="IJO4596" s="151"/>
      <c r="IJP4596" s="151"/>
      <c r="IJQ4596" s="151"/>
      <c r="IJR4596" s="151"/>
      <c r="IJS4596" s="151"/>
      <c r="IJT4596" s="151"/>
      <c r="IJU4596" s="151"/>
      <c r="IJV4596" s="151"/>
      <c r="IJW4596" s="151"/>
      <c r="IJX4596" s="151"/>
      <c r="IJY4596" s="151"/>
      <c r="IJZ4596" s="151"/>
      <c r="IKA4596" s="151"/>
      <c r="IKB4596" s="151"/>
      <c r="IKC4596" s="151"/>
      <c r="IKD4596" s="151"/>
      <c r="IKE4596" s="151"/>
      <c r="IKF4596" s="151"/>
      <c r="IKG4596" s="151"/>
      <c r="IKH4596" s="151"/>
      <c r="IKI4596" s="151"/>
      <c r="IKJ4596" s="151"/>
      <c r="IKK4596" s="151"/>
      <c r="IKL4596" s="151"/>
      <c r="IKM4596" s="151"/>
      <c r="IKN4596" s="151"/>
      <c r="IKO4596" s="151"/>
      <c r="IKP4596" s="151"/>
      <c r="IKQ4596" s="151"/>
      <c r="IKR4596" s="151"/>
      <c r="IKS4596" s="151"/>
      <c r="IKT4596" s="151"/>
      <c r="IKU4596" s="151"/>
      <c r="IKV4596" s="151"/>
      <c r="IKW4596" s="151"/>
      <c r="IKX4596" s="151"/>
      <c r="IKY4596" s="151"/>
      <c r="IKZ4596" s="151"/>
      <c r="ILA4596" s="151"/>
      <c r="ILB4596" s="151"/>
      <c r="ILC4596" s="151"/>
      <c r="ILD4596" s="151"/>
      <c r="ILE4596" s="151"/>
      <c r="ILF4596" s="151"/>
      <c r="ILG4596" s="151"/>
      <c r="ILH4596" s="151"/>
      <c r="ILI4596" s="151"/>
      <c r="ILJ4596" s="151"/>
      <c r="ILK4596" s="151"/>
      <c r="ILL4596" s="151"/>
      <c r="ILM4596" s="151"/>
      <c r="ILN4596" s="151"/>
      <c r="ILO4596" s="151"/>
      <c r="ILP4596" s="151"/>
      <c r="ILQ4596" s="151"/>
      <c r="ILR4596" s="151"/>
      <c r="ILS4596" s="151"/>
      <c r="ILT4596" s="151"/>
      <c r="ILU4596" s="151"/>
      <c r="ILV4596" s="151"/>
      <c r="ILW4596" s="151"/>
      <c r="ILX4596" s="151"/>
      <c r="ILY4596" s="151"/>
      <c r="ILZ4596" s="151"/>
      <c r="IMA4596" s="151"/>
      <c r="IMB4596" s="151"/>
      <c r="IMC4596" s="151"/>
      <c r="IMD4596" s="151"/>
      <c r="IME4596" s="151"/>
      <c r="IMF4596" s="151"/>
      <c r="IMG4596" s="151"/>
      <c r="IMH4596" s="151"/>
      <c r="IMI4596" s="151"/>
      <c r="IMJ4596" s="151"/>
      <c r="IMK4596" s="151"/>
      <c r="IML4596" s="151"/>
      <c r="IMM4596" s="151"/>
      <c r="IMN4596" s="151"/>
      <c r="IMO4596" s="151"/>
      <c r="IMP4596" s="151"/>
      <c r="IMQ4596" s="151"/>
      <c r="IMR4596" s="151"/>
      <c r="IMS4596" s="151"/>
      <c r="IMT4596" s="151"/>
      <c r="IMU4596" s="151"/>
      <c r="IMV4596" s="151"/>
      <c r="IMW4596" s="151"/>
      <c r="IMX4596" s="151"/>
      <c r="IMY4596" s="151"/>
      <c r="IMZ4596" s="151"/>
      <c r="INA4596" s="151"/>
      <c r="INB4596" s="151"/>
      <c r="INC4596" s="151"/>
      <c r="IND4596" s="151"/>
      <c r="INE4596" s="151"/>
      <c r="INF4596" s="151"/>
      <c r="ING4596" s="151"/>
      <c r="INH4596" s="151"/>
      <c r="INI4596" s="151"/>
      <c r="INJ4596" s="151"/>
      <c r="INK4596" s="151"/>
      <c r="INL4596" s="151"/>
      <c r="INM4596" s="151"/>
      <c r="INN4596" s="151"/>
      <c r="INO4596" s="151"/>
      <c r="INP4596" s="151"/>
      <c r="INQ4596" s="151"/>
      <c r="INR4596" s="151"/>
      <c r="INS4596" s="151"/>
      <c r="INT4596" s="151"/>
      <c r="INU4596" s="151"/>
      <c r="INV4596" s="151"/>
      <c r="INW4596" s="151"/>
      <c r="INX4596" s="151"/>
      <c r="INY4596" s="151"/>
      <c r="INZ4596" s="151"/>
      <c r="IOA4596" s="151"/>
      <c r="IOB4596" s="151"/>
      <c r="IOC4596" s="151"/>
      <c r="IOD4596" s="151"/>
      <c r="IOE4596" s="151"/>
      <c r="IOF4596" s="151"/>
      <c r="IOG4596" s="151"/>
      <c r="IOH4596" s="151"/>
      <c r="IOI4596" s="151"/>
      <c r="IOJ4596" s="151"/>
      <c r="IOK4596" s="151"/>
      <c r="IOL4596" s="151"/>
      <c r="IOM4596" s="151"/>
      <c r="ION4596" s="151"/>
      <c r="IOO4596" s="151"/>
      <c r="IOP4596" s="151"/>
      <c r="IOQ4596" s="151"/>
      <c r="IOR4596" s="151"/>
      <c r="IOS4596" s="151"/>
      <c r="IOT4596" s="151"/>
      <c r="IOU4596" s="151"/>
      <c r="IOV4596" s="151"/>
      <c r="IOW4596" s="151"/>
      <c r="IOX4596" s="151"/>
      <c r="IOY4596" s="151"/>
      <c r="IOZ4596" s="151"/>
      <c r="IPA4596" s="151"/>
      <c r="IPB4596" s="151"/>
      <c r="IPC4596" s="151"/>
      <c r="IPD4596" s="151"/>
      <c r="IPE4596" s="151"/>
      <c r="IPF4596" s="151"/>
      <c r="IPG4596" s="151"/>
      <c r="IPH4596" s="151"/>
      <c r="IPI4596" s="151"/>
      <c r="IPJ4596" s="151"/>
      <c r="IPK4596" s="151"/>
      <c r="IPL4596" s="151"/>
      <c r="IPM4596" s="151"/>
      <c r="IPN4596" s="151"/>
      <c r="IPO4596" s="151"/>
      <c r="IPP4596" s="151"/>
      <c r="IPQ4596" s="151"/>
      <c r="IPR4596" s="151"/>
      <c r="IPS4596" s="151"/>
      <c r="IPT4596" s="151"/>
      <c r="IPU4596" s="151"/>
      <c r="IPV4596" s="151"/>
      <c r="IPW4596" s="151"/>
      <c r="IPX4596" s="151"/>
      <c r="IPY4596" s="151"/>
      <c r="IPZ4596" s="151"/>
      <c r="IQA4596" s="151"/>
      <c r="IQB4596" s="151"/>
      <c r="IQC4596" s="151"/>
      <c r="IQD4596" s="151"/>
      <c r="IQE4596" s="151"/>
      <c r="IQF4596" s="151"/>
      <c r="IQG4596" s="151"/>
      <c r="IQH4596" s="151"/>
      <c r="IQI4596" s="151"/>
      <c r="IQJ4596" s="151"/>
      <c r="IQK4596" s="151"/>
      <c r="IQL4596" s="151"/>
      <c r="IQM4596" s="151"/>
      <c r="IQN4596" s="151"/>
      <c r="IQO4596" s="151"/>
      <c r="IQP4596" s="151"/>
      <c r="IQQ4596" s="151"/>
      <c r="IQR4596" s="151"/>
      <c r="IQS4596" s="151"/>
      <c r="IQT4596" s="151"/>
      <c r="IQU4596" s="151"/>
      <c r="IQV4596" s="151"/>
      <c r="IQW4596" s="151"/>
      <c r="IQX4596" s="151"/>
      <c r="IQY4596" s="151"/>
      <c r="IQZ4596" s="151"/>
      <c r="IRA4596" s="151"/>
      <c r="IRB4596" s="151"/>
      <c r="IRC4596" s="151"/>
      <c r="IRD4596" s="151"/>
      <c r="IRE4596" s="151"/>
      <c r="IRF4596" s="151"/>
      <c r="IRG4596" s="151"/>
      <c r="IRH4596" s="151"/>
      <c r="IRI4596" s="151"/>
      <c r="IRJ4596" s="151"/>
      <c r="IRK4596" s="151"/>
      <c r="IRL4596" s="151"/>
      <c r="IRM4596" s="151"/>
      <c r="IRN4596" s="151"/>
      <c r="IRO4596" s="151"/>
      <c r="IRP4596" s="151"/>
      <c r="IRQ4596" s="151"/>
      <c r="IRR4596" s="151"/>
      <c r="IRS4596" s="151"/>
      <c r="IRT4596" s="151"/>
      <c r="IRU4596" s="151"/>
      <c r="IRV4596" s="151"/>
      <c r="IRW4596" s="151"/>
      <c r="IRX4596" s="151"/>
      <c r="IRY4596" s="151"/>
      <c r="IRZ4596" s="151"/>
      <c r="ISA4596" s="151"/>
      <c r="ISB4596" s="151"/>
      <c r="ISC4596" s="151"/>
      <c r="ISD4596" s="151"/>
      <c r="ISE4596" s="151"/>
      <c r="ISF4596" s="151"/>
      <c r="ISG4596" s="151"/>
      <c r="ISH4596" s="151"/>
      <c r="ISI4596" s="151"/>
      <c r="ISJ4596" s="151"/>
      <c r="ISK4596" s="151"/>
      <c r="ISL4596" s="151"/>
      <c r="ISM4596" s="151"/>
      <c r="ISN4596" s="151"/>
      <c r="ISO4596" s="151"/>
      <c r="ISP4596" s="151"/>
      <c r="ISQ4596" s="151"/>
      <c r="ISR4596" s="151"/>
      <c r="ISS4596" s="151"/>
      <c r="IST4596" s="151"/>
      <c r="ISU4596" s="151"/>
      <c r="ISV4596" s="151"/>
      <c r="ISW4596" s="151"/>
      <c r="ISX4596" s="151"/>
      <c r="ISY4596" s="151"/>
      <c r="ISZ4596" s="151"/>
      <c r="ITA4596" s="151"/>
      <c r="ITB4596" s="151"/>
      <c r="ITC4596" s="151"/>
      <c r="ITD4596" s="151"/>
      <c r="ITE4596" s="151"/>
      <c r="ITF4596" s="151"/>
      <c r="ITG4596" s="151"/>
      <c r="ITH4596" s="151"/>
      <c r="ITI4596" s="151"/>
      <c r="ITJ4596" s="151"/>
      <c r="ITK4596" s="151"/>
      <c r="ITL4596" s="151"/>
      <c r="ITM4596" s="151"/>
      <c r="ITN4596" s="151"/>
      <c r="ITO4596" s="151"/>
      <c r="ITP4596" s="151"/>
      <c r="ITQ4596" s="151"/>
      <c r="ITR4596" s="151"/>
      <c r="ITS4596" s="151"/>
      <c r="ITT4596" s="151"/>
      <c r="ITU4596" s="151"/>
      <c r="ITV4596" s="151"/>
      <c r="ITW4596" s="151"/>
      <c r="ITX4596" s="151"/>
      <c r="ITY4596" s="151"/>
      <c r="ITZ4596" s="151"/>
      <c r="IUA4596" s="151"/>
      <c r="IUB4596" s="151"/>
      <c r="IUC4596" s="151"/>
      <c r="IUD4596" s="151"/>
      <c r="IUE4596" s="151"/>
      <c r="IUF4596" s="151"/>
      <c r="IUG4596" s="151"/>
      <c r="IUH4596" s="151"/>
      <c r="IUI4596" s="151"/>
      <c r="IUJ4596" s="151"/>
      <c r="IUK4596" s="151"/>
      <c r="IUL4596" s="151"/>
      <c r="IUM4596" s="151"/>
      <c r="IUN4596" s="151"/>
      <c r="IUO4596" s="151"/>
      <c r="IUP4596" s="151"/>
      <c r="IUQ4596" s="151"/>
      <c r="IUR4596" s="151"/>
      <c r="IUS4596" s="151"/>
      <c r="IUT4596" s="151"/>
      <c r="IUU4596" s="151"/>
      <c r="IUV4596" s="151"/>
      <c r="IUW4596" s="151"/>
      <c r="IUX4596" s="151"/>
      <c r="IUY4596" s="151"/>
      <c r="IUZ4596" s="151"/>
      <c r="IVA4596" s="151"/>
      <c r="IVB4596" s="151"/>
      <c r="IVC4596" s="151"/>
      <c r="IVD4596" s="151"/>
      <c r="IVE4596" s="151"/>
      <c r="IVF4596" s="151"/>
      <c r="IVG4596" s="151"/>
      <c r="IVH4596" s="151"/>
      <c r="IVI4596" s="151"/>
      <c r="IVJ4596" s="151"/>
      <c r="IVK4596" s="151"/>
      <c r="IVL4596" s="151"/>
      <c r="IVM4596" s="151"/>
      <c r="IVN4596" s="151"/>
      <c r="IVO4596" s="151"/>
      <c r="IVP4596" s="151"/>
      <c r="IVQ4596" s="151"/>
      <c r="IVR4596" s="151"/>
      <c r="IVS4596" s="151"/>
      <c r="IVT4596" s="151"/>
      <c r="IVU4596" s="151"/>
      <c r="IVV4596" s="151"/>
      <c r="IVW4596" s="151"/>
      <c r="IVX4596" s="151"/>
      <c r="IVY4596" s="151"/>
      <c r="IVZ4596" s="151"/>
      <c r="IWA4596" s="151"/>
      <c r="IWB4596" s="151"/>
      <c r="IWC4596" s="151"/>
      <c r="IWD4596" s="151"/>
      <c r="IWE4596" s="151"/>
      <c r="IWF4596" s="151"/>
      <c r="IWG4596" s="151"/>
      <c r="IWH4596" s="151"/>
      <c r="IWI4596" s="151"/>
      <c r="IWJ4596" s="151"/>
      <c r="IWK4596" s="151"/>
      <c r="IWL4596" s="151"/>
      <c r="IWM4596" s="151"/>
      <c r="IWN4596" s="151"/>
      <c r="IWO4596" s="151"/>
      <c r="IWP4596" s="151"/>
      <c r="IWQ4596" s="151"/>
      <c r="IWR4596" s="151"/>
      <c r="IWS4596" s="151"/>
      <c r="IWT4596" s="151"/>
      <c r="IWU4596" s="151"/>
      <c r="IWV4596" s="151"/>
      <c r="IWW4596" s="151"/>
      <c r="IWX4596" s="151"/>
      <c r="IWY4596" s="151"/>
      <c r="IWZ4596" s="151"/>
      <c r="IXA4596" s="151"/>
      <c r="IXB4596" s="151"/>
      <c r="IXC4596" s="151"/>
      <c r="IXD4596" s="151"/>
      <c r="IXE4596" s="151"/>
      <c r="IXF4596" s="151"/>
      <c r="IXG4596" s="151"/>
      <c r="IXH4596" s="151"/>
      <c r="IXI4596" s="151"/>
      <c r="IXJ4596" s="151"/>
      <c r="IXK4596" s="151"/>
      <c r="IXL4596" s="151"/>
      <c r="IXM4596" s="151"/>
      <c r="IXN4596" s="151"/>
      <c r="IXO4596" s="151"/>
      <c r="IXP4596" s="151"/>
      <c r="IXQ4596" s="151"/>
      <c r="IXR4596" s="151"/>
      <c r="IXS4596" s="151"/>
      <c r="IXT4596" s="151"/>
      <c r="IXU4596" s="151"/>
      <c r="IXV4596" s="151"/>
      <c r="IXW4596" s="151"/>
      <c r="IXX4596" s="151"/>
      <c r="IXY4596" s="151"/>
      <c r="IXZ4596" s="151"/>
      <c r="IYA4596" s="151"/>
      <c r="IYB4596" s="151"/>
      <c r="IYC4596" s="151"/>
      <c r="IYD4596" s="151"/>
      <c r="IYE4596" s="151"/>
      <c r="IYF4596" s="151"/>
      <c r="IYG4596" s="151"/>
      <c r="IYH4596" s="151"/>
      <c r="IYI4596" s="151"/>
      <c r="IYJ4596" s="151"/>
      <c r="IYK4596" s="151"/>
      <c r="IYL4596" s="151"/>
      <c r="IYM4596" s="151"/>
      <c r="IYN4596" s="151"/>
      <c r="IYO4596" s="151"/>
      <c r="IYP4596" s="151"/>
      <c r="IYQ4596" s="151"/>
      <c r="IYR4596" s="151"/>
      <c r="IYS4596" s="151"/>
      <c r="IYT4596" s="151"/>
      <c r="IYU4596" s="151"/>
      <c r="IYV4596" s="151"/>
      <c r="IYW4596" s="151"/>
      <c r="IYX4596" s="151"/>
      <c r="IYY4596" s="151"/>
      <c r="IYZ4596" s="151"/>
      <c r="IZA4596" s="151"/>
      <c r="IZB4596" s="151"/>
      <c r="IZC4596" s="151"/>
      <c r="IZD4596" s="151"/>
      <c r="IZE4596" s="151"/>
      <c r="IZF4596" s="151"/>
      <c r="IZG4596" s="151"/>
      <c r="IZH4596" s="151"/>
      <c r="IZI4596" s="151"/>
      <c r="IZJ4596" s="151"/>
      <c r="IZK4596" s="151"/>
      <c r="IZL4596" s="151"/>
      <c r="IZM4596" s="151"/>
      <c r="IZN4596" s="151"/>
      <c r="IZO4596" s="151"/>
      <c r="IZP4596" s="151"/>
      <c r="IZQ4596" s="151"/>
      <c r="IZR4596" s="151"/>
      <c r="IZS4596" s="151"/>
      <c r="IZT4596" s="151"/>
      <c r="IZU4596" s="151"/>
      <c r="IZV4596" s="151"/>
      <c r="IZW4596" s="151"/>
      <c r="IZX4596" s="151"/>
      <c r="IZY4596" s="151"/>
      <c r="IZZ4596" s="151"/>
      <c r="JAA4596" s="151"/>
      <c r="JAB4596" s="151"/>
      <c r="JAC4596" s="151"/>
      <c r="JAD4596" s="151"/>
      <c r="JAE4596" s="151"/>
      <c r="JAF4596" s="151"/>
      <c r="JAG4596" s="151"/>
      <c r="JAH4596" s="151"/>
      <c r="JAI4596" s="151"/>
      <c r="JAJ4596" s="151"/>
      <c r="JAK4596" s="151"/>
      <c r="JAL4596" s="151"/>
      <c r="JAM4596" s="151"/>
      <c r="JAN4596" s="151"/>
      <c r="JAO4596" s="151"/>
      <c r="JAP4596" s="151"/>
      <c r="JAQ4596" s="151"/>
      <c r="JAR4596" s="151"/>
      <c r="JAS4596" s="151"/>
      <c r="JAT4596" s="151"/>
      <c r="JAU4596" s="151"/>
      <c r="JAV4596" s="151"/>
      <c r="JAW4596" s="151"/>
      <c r="JAX4596" s="151"/>
      <c r="JAY4596" s="151"/>
      <c r="JAZ4596" s="151"/>
      <c r="JBA4596" s="151"/>
      <c r="JBB4596" s="151"/>
      <c r="JBC4596" s="151"/>
      <c r="JBD4596" s="151"/>
      <c r="JBE4596" s="151"/>
      <c r="JBF4596" s="151"/>
      <c r="JBG4596" s="151"/>
      <c r="JBH4596" s="151"/>
      <c r="JBI4596" s="151"/>
      <c r="JBJ4596" s="151"/>
      <c r="JBK4596" s="151"/>
      <c r="JBL4596" s="151"/>
      <c r="JBM4596" s="151"/>
      <c r="JBN4596" s="151"/>
      <c r="JBO4596" s="151"/>
      <c r="JBP4596" s="151"/>
      <c r="JBQ4596" s="151"/>
      <c r="JBR4596" s="151"/>
      <c r="JBS4596" s="151"/>
      <c r="JBT4596" s="151"/>
      <c r="JBU4596" s="151"/>
      <c r="JBV4596" s="151"/>
      <c r="JBW4596" s="151"/>
      <c r="JBX4596" s="151"/>
      <c r="JBY4596" s="151"/>
      <c r="JBZ4596" s="151"/>
      <c r="JCA4596" s="151"/>
      <c r="JCB4596" s="151"/>
      <c r="JCC4596" s="151"/>
      <c r="JCD4596" s="151"/>
      <c r="JCE4596" s="151"/>
      <c r="JCF4596" s="151"/>
      <c r="JCG4596" s="151"/>
      <c r="JCH4596" s="151"/>
      <c r="JCI4596" s="151"/>
      <c r="JCJ4596" s="151"/>
      <c r="JCK4596" s="151"/>
      <c r="JCL4596" s="151"/>
      <c r="JCM4596" s="151"/>
      <c r="JCN4596" s="151"/>
      <c r="JCO4596" s="151"/>
      <c r="JCP4596" s="151"/>
      <c r="JCQ4596" s="151"/>
      <c r="JCR4596" s="151"/>
      <c r="JCS4596" s="151"/>
      <c r="JCT4596" s="151"/>
      <c r="JCU4596" s="151"/>
      <c r="JCV4596" s="151"/>
      <c r="JCW4596" s="151"/>
      <c r="JCX4596" s="151"/>
      <c r="JCY4596" s="151"/>
      <c r="JCZ4596" s="151"/>
      <c r="JDA4596" s="151"/>
      <c r="JDB4596" s="151"/>
      <c r="JDC4596" s="151"/>
      <c r="JDD4596" s="151"/>
      <c r="JDE4596" s="151"/>
      <c r="JDF4596" s="151"/>
      <c r="JDG4596" s="151"/>
      <c r="JDH4596" s="151"/>
      <c r="JDI4596" s="151"/>
      <c r="JDJ4596" s="151"/>
      <c r="JDK4596" s="151"/>
      <c r="JDL4596" s="151"/>
      <c r="JDM4596" s="151"/>
      <c r="JDN4596" s="151"/>
      <c r="JDO4596" s="151"/>
      <c r="JDP4596" s="151"/>
      <c r="JDQ4596" s="151"/>
      <c r="JDR4596" s="151"/>
      <c r="JDS4596" s="151"/>
      <c r="JDT4596" s="151"/>
      <c r="JDU4596" s="151"/>
      <c r="JDV4596" s="151"/>
      <c r="JDW4596" s="151"/>
      <c r="JDX4596" s="151"/>
      <c r="JDY4596" s="151"/>
      <c r="JDZ4596" s="151"/>
      <c r="JEA4596" s="151"/>
      <c r="JEB4596" s="151"/>
      <c r="JEC4596" s="151"/>
      <c r="JED4596" s="151"/>
      <c r="JEE4596" s="151"/>
      <c r="JEF4596" s="151"/>
      <c r="JEG4596" s="151"/>
      <c r="JEH4596" s="151"/>
      <c r="JEI4596" s="151"/>
      <c r="JEJ4596" s="151"/>
      <c r="JEK4596" s="151"/>
      <c r="JEL4596" s="151"/>
      <c r="JEM4596" s="151"/>
      <c r="JEN4596" s="151"/>
      <c r="JEO4596" s="151"/>
      <c r="JEP4596" s="151"/>
      <c r="JEQ4596" s="151"/>
      <c r="JER4596" s="151"/>
      <c r="JES4596" s="151"/>
      <c r="JET4596" s="151"/>
      <c r="JEU4596" s="151"/>
      <c r="JEV4596" s="151"/>
      <c r="JEW4596" s="151"/>
      <c r="JEX4596" s="151"/>
      <c r="JEY4596" s="151"/>
      <c r="JEZ4596" s="151"/>
      <c r="JFA4596" s="151"/>
      <c r="JFB4596" s="151"/>
      <c r="JFC4596" s="151"/>
      <c r="JFD4596" s="151"/>
      <c r="JFE4596" s="151"/>
      <c r="JFF4596" s="151"/>
      <c r="JFG4596" s="151"/>
      <c r="JFH4596" s="151"/>
      <c r="JFI4596" s="151"/>
      <c r="JFJ4596" s="151"/>
      <c r="JFK4596" s="151"/>
      <c r="JFL4596" s="151"/>
      <c r="JFM4596" s="151"/>
      <c r="JFN4596" s="151"/>
      <c r="JFO4596" s="151"/>
      <c r="JFP4596" s="151"/>
      <c r="JFQ4596" s="151"/>
      <c r="JFR4596" s="151"/>
      <c r="JFS4596" s="151"/>
      <c r="JFT4596" s="151"/>
      <c r="JFU4596" s="151"/>
      <c r="JFV4596" s="151"/>
      <c r="JFW4596" s="151"/>
      <c r="JFX4596" s="151"/>
      <c r="JFY4596" s="151"/>
      <c r="JFZ4596" s="151"/>
      <c r="JGA4596" s="151"/>
      <c r="JGB4596" s="151"/>
      <c r="JGC4596" s="151"/>
      <c r="JGD4596" s="151"/>
      <c r="JGE4596" s="151"/>
      <c r="JGF4596" s="151"/>
      <c r="JGG4596" s="151"/>
      <c r="JGH4596" s="151"/>
      <c r="JGI4596" s="151"/>
      <c r="JGJ4596" s="151"/>
      <c r="JGK4596" s="151"/>
      <c r="JGL4596" s="151"/>
      <c r="JGM4596" s="151"/>
      <c r="JGN4596" s="151"/>
      <c r="JGO4596" s="151"/>
      <c r="JGP4596" s="151"/>
      <c r="JGQ4596" s="151"/>
      <c r="JGR4596" s="151"/>
      <c r="JGS4596" s="151"/>
      <c r="JGT4596" s="151"/>
      <c r="JGU4596" s="151"/>
      <c r="JGV4596" s="151"/>
      <c r="JGW4596" s="151"/>
      <c r="JGX4596" s="151"/>
      <c r="JGY4596" s="151"/>
      <c r="JGZ4596" s="151"/>
      <c r="JHA4596" s="151"/>
      <c r="JHB4596" s="151"/>
      <c r="JHC4596" s="151"/>
      <c r="JHD4596" s="151"/>
      <c r="JHE4596" s="151"/>
      <c r="JHF4596" s="151"/>
      <c r="JHG4596" s="151"/>
      <c r="JHH4596" s="151"/>
      <c r="JHI4596" s="151"/>
      <c r="JHJ4596" s="151"/>
      <c r="JHK4596" s="151"/>
      <c r="JHL4596" s="151"/>
      <c r="JHM4596" s="151"/>
      <c r="JHN4596" s="151"/>
      <c r="JHO4596" s="151"/>
      <c r="JHP4596" s="151"/>
      <c r="JHQ4596" s="151"/>
      <c r="JHR4596" s="151"/>
      <c r="JHS4596" s="151"/>
      <c r="JHT4596" s="151"/>
      <c r="JHU4596" s="151"/>
      <c r="JHV4596" s="151"/>
      <c r="JHW4596" s="151"/>
      <c r="JHX4596" s="151"/>
      <c r="JHY4596" s="151"/>
      <c r="JHZ4596" s="151"/>
      <c r="JIA4596" s="151"/>
      <c r="JIB4596" s="151"/>
      <c r="JIC4596" s="151"/>
      <c r="JID4596" s="151"/>
      <c r="JIE4596" s="151"/>
      <c r="JIF4596" s="151"/>
      <c r="JIG4596" s="151"/>
      <c r="JIH4596" s="151"/>
      <c r="JII4596" s="151"/>
      <c r="JIJ4596" s="151"/>
      <c r="JIK4596" s="151"/>
      <c r="JIL4596" s="151"/>
      <c r="JIM4596" s="151"/>
      <c r="JIN4596" s="151"/>
      <c r="JIO4596" s="151"/>
      <c r="JIP4596" s="151"/>
      <c r="JIQ4596" s="151"/>
      <c r="JIR4596" s="151"/>
      <c r="JIS4596" s="151"/>
      <c r="JIT4596" s="151"/>
      <c r="JIU4596" s="151"/>
      <c r="JIV4596" s="151"/>
      <c r="JIW4596" s="151"/>
      <c r="JIX4596" s="151"/>
      <c r="JIY4596" s="151"/>
      <c r="JIZ4596" s="151"/>
      <c r="JJA4596" s="151"/>
      <c r="JJB4596" s="151"/>
      <c r="JJC4596" s="151"/>
      <c r="JJD4596" s="151"/>
      <c r="JJE4596" s="151"/>
      <c r="JJF4596" s="151"/>
      <c r="JJG4596" s="151"/>
      <c r="JJH4596" s="151"/>
      <c r="JJI4596" s="151"/>
      <c r="JJJ4596" s="151"/>
      <c r="JJK4596" s="151"/>
      <c r="JJL4596" s="151"/>
      <c r="JJM4596" s="151"/>
      <c r="JJN4596" s="151"/>
      <c r="JJO4596" s="151"/>
      <c r="JJP4596" s="151"/>
      <c r="JJQ4596" s="151"/>
      <c r="JJR4596" s="151"/>
      <c r="JJS4596" s="151"/>
      <c r="JJT4596" s="151"/>
      <c r="JJU4596" s="151"/>
      <c r="JJV4596" s="151"/>
      <c r="JJW4596" s="151"/>
      <c r="JJX4596" s="151"/>
      <c r="JJY4596" s="151"/>
      <c r="JJZ4596" s="151"/>
      <c r="JKA4596" s="151"/>
      <c r="JKB4596" s="151"/>
      <c r="JKC4596" s="151"/>
      <c r="JKD4596" s="151"/>
      <c r="JKE4596" s="151"/>
      <c r="JKF4596" s="151"/>
      <c r="JKG4596" s="151"/>
      <c r="JKH4596" s="151"/>
      <c r="JKI4596" s="151"/>
      <c r="JKJ4596" s="151"/>
      <c r="JKK4596" s="151"/>
      <c r="JKL4596" s="151"/>
      <c r="JKM4596" s="151"/>
      <c r="JKN4596" s="151"/>
      <c r="JKO4596" s="151"/>
      <c r="JKP4596" s="151"/>
      <c r="JKQ4596" s="151"/>
      <c r="JKR4596" s="151"/>
      <c r="JKS4596" s="151"/>
      <c r="JKT4596" s="151"/>
      <c r="JKU4596" s="151"/>
      <c r="JKV4596" s="151"/>
      <c r="JKW4596" s="151"/>
      <c r="JKX4596" s="151"/>
      <c r="JKY4596" s="151"/>
      <c r="JKZ4596" s="151"/>
      <c r="JLA4596" s="151"/>
      <c r="JLB4596" s="151"/>
      <c r="JLC4596" s="151"/>
      <c r="JLD4596" s="151"/>
      <c r="JLE4596" s="151"/>
      <c r="JLF4596" s="151"/>
      <c r="JLG4596" s="151"/>
      <c r="JLH4596" s="151"/>
      <c r="JLI4596" s="151"/>
      <c r="JLJ4596" s="151"/>
      <c r="JLK4596" s="151"/>
      <c r="JLL4596" s="151"/>
      <c r="JLM4596" s="151"/>
      <c r="JLN4596" s="151"/>
      <c r="JLO4596" s="151"/>
      <c r="JLP4596" s="151"/>
      <c r="JLQ4596" s="151"/>
      <c r="JLR4596" s="151"/>
      <c r="JLS4596" s="151"/>
      <c r="JLT4596" s="151"/>
      <c r="JLU4596" s="151"/>
      <c r="JLV4596" s="151"/>
      <c r="JLW4596" s="151"/>
      <c r="JLX4596" s="151"/>
      <c r="JLY4596" s="151"/>
      <c r="JLZ4596" s="151"/>
      <c r="JMA4596" s="151"/>
      <c r="JMB4596" s="151"/>
      <c r="JMC4596" s="151"/>
      <c r="JMD4596" s="151"/>
      <c r="JME4596" s="151"/>
      <c r="JMF4596" s="151"/>
      <c r="JMG4596" s="151"/>
      <c r="JMH4596" s="151"/>
      <c r="JMI4596" s="151"/>
      <c r="JMJ4596" s="151"/>
      <c r="JMK4596" s="151"/>
      <c r="JML4596" s="151"/>
      <c r="JMM4596" s="151"/>
      <c r="JMN4596" s="151"/>
      <c r="JMO4596" s="151"/>
      <c r="JMP4596" s="151"/>
      <c r="JMQ4596" s="151"/>
      <c r="JMR4596" s="151"/>
      <c r="JMS4596" s="151"/>
      <c r="JMT4596" s="151"/>
      <c r="JMU4596" s="151"/>
      <c r="JMV4596" s="151"/>
      <c r="JMW4596" s="151"/>
      <c r="JMX4596" s="151"/>
      <c r="JMY4596" s="151"/>
      <c r="JMZ4596" s="151"/>
      <c r="JNA4596" s="151"/>
      <c r="JNB4596" s="151"/>
      <c r="JNC4596" s="151"/>
      <c r="JND4596" s="151"/>
      <c r="JNE4596" s="151"/>
      <c r="JNF4596" s="151"/>
      <c r="JNG4596" s="151"/>
      <c r="JNH4596" s="151"/>
      <c r="JNI4596" s="151"/>
      <c r="JNJ4596" s="151"/>
      <c r="JNK4596" s="151"/>
      <c r="JNL4596" s="151"/>
      <c r="JNM4596" s="151"/>
      <c r="JNN4596" s="151"/>
      <c r="JNO4596" s="151"/>
      <c r="JNP4596" s="151"/>
      <c r="JNQ4596" s="151"/>
      <c r="JNR4596" s="151"/>
      <c r="JNS4596" s="151"/>
      <c r="JNT4596" s="151"/>
      <c r="JNU4596" s="151"/>
      <c r="JNV4596" s="151"/>
      <c r="JNW4596" s="151"/>
      <c r="JNX4596" s="151"/>
      <c r="JNY4596" s="151"/>
      <c r="JNZ4596" s="151"/>
      <c r="JOA4596" s="151"/>
      <c r="JOB4596" s="151"/>
      <c r="JOC4596" s="151"/>
      <c r="JOD4596" s="151"/>
      <c r="JOE4596" s="151"/>
      <c r="JOF4596" s="151"/>
      <c r="JOG4596" s="151"/>
      <c r="JOH4596" s="151"/>
      <c r="JOI4596" s="151"/>
      <c r="JOJ4596" s="151"/>
      <c r="JOK4596" s="151"/>
      <c r="JOL4596" s="151"/>
      <c r="JOM4596" s="151"/>
      <c r="JON4596" s="151"/>
      <c r="JOO4596" s="151"/>
      <c r="JOP4596" s="151"/>
      <c r="JOQ4596" s="151"/>
      <c r="JOR4596" s="151"/>
      <c r="JOS4596" s="151"/>
      <c r="JOT4596" s="151"/>
      <c r="JOU4596" s="151"/>
      <c r="JOV4596" s="151"/>
      <c r="JOW4596" s="151"/>
      <c r="JOX4596" s="151"/>
      <c r="JOY4596" s="151"/>
      <c r="JOZ4596" s="151"/>
      <c r="JPA4596" s="151"/>
      <c r="JPB4596" s="151"/>
      <c r="JPC4596" s="151"/>
      <c r="JPD4596" s="151"/>
      <c r="JPE4596" s="151"/>
      <c r="JPF4596" s="151"/>
      <c r="JPG4596" s="151"/>
      <c r="JPH4596" s="151"/>
      <c r="JPI4596" s="151"/>
      <c r="JPJ4596" s="151"/>
      <c r="JPK4596" s="151"/>
      <c r="JPL4596" s="151"/>
      <c r="JPM4596" s="151"/>
      <c r="JPN4596" s="151"/>
      <c r="JPO4596" s="151"/>
      <c r="JPP4596" s="151"/>
      <c r="JPQ4596" s="151"/>
      <c r="JPR4596" s="151"/>
      <c r="JPS4596" s="151"/>
      <c r="JPT4596" s="151"/>
      <c r="JPU4596" s="151"/>
      <c r="JPV4596" s="151"/>
      <c r="JPW4596" s="151"/>
      <c r="JPX4596" s="151"/>
      <c r="JPY4596" s="151"/>
      <c r="JPZ4596" s="151"/>
      <c r="JQA4596" s="151"/>
      <c r="JQB4596" s="151"/>
      <c r="JQC4596" s="151"/>
      <c r="JQD4596" s="151"/>
      <c r="JQE4596" s="151"/>
      <c r="JQF4596" s="151"/>
      <c r="JQG4596" s="151"/>
      <c r="JQH4596" s="151"/>
      <c r="JQI4596" s="151"/>
      <c r="JQJ4596" s="151"/>
      <c r="JQK4596" s="151"/>
      <c r="JQL4596" s="151"/>
      <c r="JQM4596" s="151"/>
      <c r="JQN4596" s="151"/>
      <c r="JQO4596" s="151"/>
      <c r="JQP4596" s="151"/>
      <c r="JQQ4596" s="151"/>
      <c r="JQR4596" s="151"/>
      <c r="JQS4596" s="151"/>
      <c r="JQT4596" s="151"/>
      <c r="JQU4596" s="151"/>
      <c r="JQV4596" s="151"/>
      <c r="JQW4596" s="151"/>
      <c r="JQX4596" s="151"/>
      <c r="JQY4596" s="151"/>
      <c r="JQZ4596" s="151"/>
      <c r="JRA4596" s="151"/>
      <c r="JRB4596" s="151"/>
      <c r="JRC4596" s="151"/>
      <c r="JRD4596" s="151"/>
      <c r="JRE4596" s="151"/>
      <c r="JRF4596" s="151"/>
      <c r="JRG4596" s="151"/>
      <c r="JRH4596" s="151"/>
      <c r="JRI4596" s="151"/>
      <c r="JRJ4596" s="151"/>
      <c r="JRK4596" s="151"/>
      <c r="JRL4596" s="151"/>
      <c r="JRM4596" s="151"/>
      <c r="JRN4596" s="151"/>
      <c r="JRO4596" s="151"/>
      <c r="JRP4596" s="151"/>
      <c r="JRQ4596" s="151"/>
      <c r="JRR4596" s="151"/>
      <c r="JRS4596" s="151"/>
      <c r="JRT4596" s="151"/>
      <c r="JRU4596" s="151"/>
      <c r="JRV4596" s="151"/>
      <c r="JRW4596" s="151"/>
      <c r="JRX4596" s="151"/>
      <c r="JRY4596" s="151"/>
      <c r="JRZ4596" s="151"/>
      <c r="JSA4596" s="151"/>
      <c r="JSB4596" s="151"/>
      <c r="JSC4596" s="151"/>
      <c r="JSD4596" s="151"/>
      <c r="JSE4596" s="151"/>
      <c r="JSF4596" s="151"/>
      <c r="JSG4596" s="151"/>
      <c r="JSH4596" s="151"/>
      <c r="JSI4596" s="151"/>
      <c r="JSJ4596" s="151"/>
      <c r="JSK4596" s="151"/>
      <c r="JSL4596" s="151"/>
      <c r="JSM4596" s="151"/>
      <c r="JSN4596" s="151"/>
      <c r="JSO4596" s="151"/>
      <c r="JSP4596" s="151"/>
      <c r="JSQ4596" s="151"/>
      <c r="JSR4596" s="151"/>
      <c r="JSS4596" s="151"/>
      <c r="JST4596" s="151"/>
      <c r="JSU4596" s="151"/>
      <c r="JSV4596" s="151"/>
      <c r="JSW4596" s="151"/>
      <c r="JSX4596" s="151"/>
      <c r="JSY4596" s="151"/>
      <c r="JSZ4596" s="151"/>
      <c r="JTA4596" s="151"/>
      <c r="JTB4596" s="151"/>
      <c r="JTC4596" s="151"/>
      <c r="JTD4596" s="151"/>
      <c r="JTE4596" s="151"/>
      <c r="JTF4596" s="151"/>
      <c r="JTG4596" s="151"/>
      <c r="JTH4596" s="151"/>
      <c r="JTI4596" s="151"/>
      <c r="JTJ4596" s="151"/>
      <c r="JTK4596" s="151"/>
      <c r="JTL4596" s="151"/>
      <c r="JTM4596" s="151"/>
      <c r="JTN4596" s="151"/>
      <c r="JTO4596" s="151"/>
      <c r="JTP4596" s="151"/>
      <c r="JTQ4596" s="151"/>
      <c r="JTR4596" s="151"/>
      <c r="JTS4596" s="151"/>
      <c r="JTT4596" s="151"/>
      <c r="JTU4596" s="151"/>
      <c r="JTV4596" s="151"/>
      <c r="JTW4596" s="151"/>
      <c r="JTX4596" s="151"/>
      <c r="JTY4596" s="151"/>
      <c r="JTZ4596" s="151"/>
      <c r="JUA4596" s="151"/>
      <c r="JUB4596" s="151"/>
      <c r="JUC4596" s="151"/>
      <c r="JUD4596" s="151"/>
      <c r="JUE4596" s="151"/>
      <c r="JUF4596" s="151"/>
      <c r="JUG4596" s="151"/>
      <c r="JUH4596" s="151"/>
      <c r="JUI4596" s="151"/>
      <c r="JUJ4596" s="151"/>
      <c r="JUK4596" s="151"/>
      <c r="JUL4596" s="151"/>
      <c r="JUM4596" s="151"/>
      <c r="JUN4596" s="151"/>
      <c r="JUO4596" s="151"/>
      <c r="JUP4596" s="151"/>
      <c r="JUQ4596" s="151"/>
      <c r="JUR4596" s="151"/>
      <c r="JUS4596" s="151"/>
      <c r="JUT4596" s="151"/>
      <c r="JUU4596" s="151"/>
      <c r="JUV4596" s="151"/>
      <c r="JUW4596" s="151"/>
      <c r="JUX4596" s="151"/>
      <c r="JUY4596" s="151"/>
      <c r="JUZ4596" s="151"/>
      <c r="JVA4596" s="151"/>
      <c r="JVB4596" s="151"/>
      <c r="JVC4596" s="151"/>
      <c r="JVD4596" s="151"/>
      <c r="JVE4596" s="151"/>
      <c r="JVF4596" s="151"/>
      <c r="JVG4596" s="151"/>
      <c r="JVH4596" s="151"/>
      <c r="JVI4596" s="151"/>
      <c r="JVJ4596" s="151"/>
      <c r="JVK4596" s="151"/>
      <c r="JVL4596" s="151"/>
      <c r="JVM4596" s="151"/>
      <c r="JVN4596" s="151"/>
      <c r="JVO4596" s="151"/>
      <c r="JVP4596" s="151"/>
      <c r="JVQ4596" s="151"/>
      <c r="JVR4596" s="151"/>
      <c r="JVS4596" s="151"/>
      <c r="JVT4596" s="151"/>
      <c r="JVU4596" s="151"/>
      <c r="JVV4596" s="151"/>
      <c r="JVW4596" s="151"/>
      <c r="JVX4596" s="151"/>
      <c r="JVY4596" s="151"/>
      <c r="JVZ4596" s="151"/>
      <c r="JWA4596" s="151"/>
      <c r="JWB4596" s="151"/>
      <c r="JWC4596" s="151"/>
      <c r="JWD4596" s="151"/>
      <c r="JWE4596" s="151"/>
      <c r="JWF4596" s="151"/>
      <c r="JWG4596" s="151"/>
      <c r="JWH4596" s="151"/>
      <c r="JWI4596" s="151"/>
      <c r="JWJ4596" s="151"/>
      <c r="JWK4596" s="151"/>
      <c r="JWL4596" s="151"/>
      <c r="JWM4596" s="151"/>
      <c r="JWN4596" s="151"/>
      <c r="JWO4596" s="151"/>
      <c r="JWP4596" s="151"/>
      <c r="JWQ4596" s="151"/>
      <c r="JWR4596" s="151"/>
      <c r="JWS4596" s="151"/>
      <c r="JWT4596" s="151"/>
      <c r="JWU4596" s="151"/>
      <c r="JWV4596" s="151"/>
      <c r="JWW4596" s="151"/>
      <c r="JWX4596" s="151"/>
      <c r="JWY4596" s="151"/>
      <c r="JWZ4596" s="151"/>
      <c r="JXA4596" s="151"/>
      <c r="JXB4596" s="151"/>
      <c r="JXC4596" s="151"/>
      <c r="JXD4596" s="151"/>
      <c r="JXE4596" s="151"/>
      <c r="JXF4596" s="151"/>
      <c r="JXG4596" s="151"/>
      <c r="JXH4596" s="151"/>
      <c r="JXI4596" s="151"/>
      <c r="JXJ4596" s="151"/>
      <c r="JXK4596" s="151"/>
      <c r="JXL4596" s="151"/>
      <c r="JXM4596" s="151"/>
      <c r="JXN4596" s="151"/>
      <c r="JXO4596" s="151"/>
      <c r="JXP4596" s="151"/>
      <c r="JXQ4596" s="151"/>
      <c r="JXR4596" s="151"/>
      <c r="JXS4596" s="151"/>
      <c r="JXT4596" s="151"/>
      <c r="JXU4596" s="151"/>
      <c r="JXV4596" s="151"/>
      <c r="JXW4596" s="151"/>
      <c r="JXX4596" s="151"/>
      <c r="JXY4596" s="151"/>
      <c r="JXZ4596" s="151"/>
      <c r="JYA4596" s="151"/>
      <c r="JYB4596" s="151"/>
      <c r="JYC4596" s="151"/>
      <c r="JYD4596" s="151"/>
      <c r="JYE4596" s="151"/>
      <c r="JYF4596" s="151"/>
      <c r="JYG4596" s="151"/>
      <c r="JYH4596" s="151"/>
      <c r="JYI4596" s="151"/>
      <c r="JYJ4596" s="151"/>
      <c r="JYK4596" s="151"/>
      <c r="JYL4596" s="151"/>
      <c r="JYM4596" s="151"/>
      <c r="JYN4596" s="151"/>
      <c r="JYO4596" s="151"/>
      <c r="JYP4596" s="151"/>
      <c r="JYQ4596" s="151"/>
      <c r="JYR4596" s="151"/>
      <c r="JYS4596" s="151"/>
      <c r="JYT4596" s="151"/>
      <c r="JYU4596" s="151"/>
      <c r="JYV4596" s="151"/>
      <c r="JYW4596" s="151"/>
      <c r="JYX4596" s="151"/>
      <c r="JYY4596" s="151"/>
      <c r="JYZ4596" s="151"/>
      <c r="JZA4596" s="151"/>
      <c r="JZB4596" s="151"/>
      <c r="JZC4596" s="151"/>
      <c r="JZD4596" s="151"/>
      <c r="JZE4596" s="151"/>
      <c r="JZF4596" s="151"/>
      <c r="JZG4596" s="151"/>
      <c r="JZH4596" s="151"/>
      <c r="JZI4596" s="151"/>
      <c r="JZJ4596" s="151"/>
      <c r="JZK4596" s="151"/>
      <c r="JZL4596" s="151"/>
      <c r="JZM4596" s="151"/>
      <c r="JZN4596" s="151"/>
      <c r="JZO4596" s="151"/>
      <c r="JZP4596" s="151"/>
      <c r="JZQ4596" s="151"/>
      <c r="JZR4596" s="151"/>
      <c r="JZS4596" s="151"/>
      <c r="JZT4596" s="151"/>
      <c r="JZU4596" s="151"/>
      <c r="JZV4596" s="151"/>
      <c r="JZW4596" s="151"/>
      <c r="JZX4596" s="151"/>
      <c r="JZY4596" s="151"/>
      <c r="JZZ4596" s="151"/>
      <c r="KAA4596" s="151"/>
      <c r="KAB4596" s="151"/>
      <c r="KAC4596" s="151"/>
      <c r="KAD4596" s="151"/>
      <c r="KAE4596" s="151"/>
      <c r="KAF4596" s="151"/>
      <c r="KAG4596" s="151"/>
      <c r="KAH4596" s="151"/>
      <c r="KAI4596" s="151"/>
      <c r="KAJ4596" s="151"/>
      <c r="KAK4596" s="151"/>
      <c r="KAL4596" s="151"/>
      <c r="KAM4596" s="151"/>
      <c r="KAN4596" s="151"/>
      <c r="KAO4596" s="151"/>
      <c r="KAP4596" s="151"/>
      <c r="KAQ4596" s="151"/>
      <c r="KAR4596" s="151"/>
      <c r="KAS4596" s="151"/>
      <c r="KAT4596" s="151"/>
      <c r="KAU4596" s="151"/>
      <c r="KAV4596" s="151"/>
      <c r="KAW4596" s="151"/>
      <c r="KAX4596" s="151"/>
      <c r="KAY4596" s="151"/>
      <c r="KAZ4596" s="151"/>
      <c r="KBA4596" s="151"/>
      <c r="KBB4596" s="151"/>
      <c r="KBC4596" s="151"/>
      <c r="KBD4596" s="151"/>
      <c r="KBE4596" s="151"/>
      <c r="KBF4596" s="151"/>
      <c r="KBG4596" s="151"/>
      <c r="KBH4596" s="151"/>
      <c r="KBI4596" s="151"/>
      <c r="KBJ4596" s="151"/>
      <c r="KBK4596" s="151"/>
      <c r="KBL4596" s="151"/>
      <c r="KBM4596" s="151"/>
      <c r="KBN4596" s="151"/>
      <c r="KBO4596" s="151"/>
      <c r="KBP4596" s="151"/>
      <c r="KBQ4596" s="151"/>
      <c r="KBR4596" s="151"/>
      <c r="KBS4596" s="151"/>
      <c r="KBT4596" s="151"/>
      <c r="KBU4596" s="151"/>
      <c r="KBV4596" s="151"/>
      <c r="KBW4596" s="151"/>
      <c r="KBX4596" s="151"/>
      <c r="KBY4596" s="151"/>
      <c r="KBZ4596" s="151"/>
      <c r="KCA4596" s="151"/>
      <c r="KCB4596" s="151"/>
      <c r="KCC4596" s="151"/>
      <c r="KCD4596" s="151"/>
      <c r="KCE4596" s="151"/>
      <c r="KCF4596" s="151"/>
      <c r="KCG4596" s="151"/>
      <c r="KCH4596" s="151"/>
      <c r="KCI4596" s="151"/>
      <c r="KCJ4596" s="151"/>
      <c r="KCK4596" s="151"/>
      <c r="KCL4596" s="151"/>
      <c r="KCM4596" s="151"/>
      <c r="KCN4596" s="151"/>
      <c r="KCO4596" s="151"/>
      <c r="KCP4596" s="151"/>
      <c r="KCQ4596" s="151"/>
      <c r="KCR4596" s="151"/>
      <c r="KCS4596" s="151"/>
      <c r="KCT4596" s="151"/>
      <c r="KCU4596" s="151"/>
      <c r="KCV4596" s="151"/>
      <c r="KCW4596" s="151"/>
      <c r="KCX4596" s="151"/>
      <c r="KCY4596" s="151"/>
      <c r="KCZ4596" s="151"/>
      <c r="KDA4596" s="151"/>
      <c r="KDB4596" s="151"/>
      <c r="KDC4596" s="151"/>
      <c r="KDD4596" s="151"/>
      <c r="KDE4596" s="151"/>
      <c r="KDF4596" s="151"/>
      <c r="KDG4596" s="151"/>
      <c r="KDH4596" s="151"/>
      <c r="KDI4596" s="151"/>
      <c r="KDJ4596" s="151"/>
      <c r="KDK4596" s="151"/>
      <c r="KDL4596" s="151"/>
      <c r="KDM4596" s="151"/>
      <c r="KDN4596" s="151"/>
      <c r="KDO4596" s="151"/>
      <c r="KDP4596" s="151"/>
      <c r="KDQ4596" s="151"/>
      <c r="KDR4596" s="151"/>
      <c r="KDS4596" s="151"/>
      <c r="KDT4596" s="151"/>
      <c r="KDU4596" s="151"/>
      <c r="KDV4596" s="151"/>
      <c r="KDW4596" s="151"/>
      <c r="KDX4596" s="151"/>
      <c r="KDY4596" s="151"/>
      <c r="KDZ4596" s="151"/>
      <c r="KEA4596" s="151"/>
      <c r="KEB4596" s="151"/>
      <c r="KEC4596" s="151"/>
      <c r="KED4596" s="151"/>
      <c r="KEE4596" s="151"/>
      <c r="KEF4596" s="151"/>
      <c r="KEG4596" s="151"/>
      <c r="KEH4596" s="151"/>
      <c r="KEI4596" s="151"/>
      <c r="KEJ4596" s="151"/>
      <c r="KEK4596" s="151"/>
      <c r="KEL4596" s="151"/>
      <c r="KEM4596" s="151"/>
      <c r="KEN4596" s="151"/>
      <c r="KEO4596" s="151"/>
      <c r="KEP4596" s="151"/>
      <c r="KEQ4596" s="151"/>
      <c r="KER4596" s="151"/>
      <c r="KES4596" s="151"/>
      <c r="KET4596" s="151"/>
      <c r="KEU4596" s="151"/>
      <c r="KEV4596" s="151"/>
      <c r="KEW4596" s="151"/>
      <c r="KEX4596" s="151"/>
      <c r="KEY4596" s="151"/>
      <c r="KEZ4596" s="151"/>
      <c r="KFA4596" s="151"/>
      <c r="KFB4596" s="151"/>
      <c r="KFC4596" s="151"/>
      <c r="KFD4596" s="151"/>
      <c r="KFE4596" s="151"/>
      <c r="KFF4596" s="151"/>
      <c r="KFG4596" s="151"/>
      <c r="KFH4596" s="151"/>
      <c r="KFI4596" s="151"/>
      <c r="KFJ4596" s="151"/>
      <c r="KFK4596" s="151"/>
      <c r="KFL4596" s="151"/>
      <c r="KFM4596" s="151"/>
      <c r="KFN4596" s="151"/>
      <c r="KFO4596" s="151"/>
      <c r="KFP4596" s="151"/>
      <c r="KFQ4596" s="151"/>
      <c r="KFR4596" s="151"/>
      <c r="KFS4596" s="151"/>
      <c r="KFT4596" s="151"/>
      <c r="KFU4596" s="151"/>
      <c r="KFV4596" s="151"/>
      <c r="KFW4596" s="151"/>
      <c r="KFX4596" s="151"/>
      <c r="KFY4596" s="151"/>
      <c r="KFZ4596" s="151"/>
      <c r="KGA4596" s="151"/>
      <c r="KGB4596" s="151"/>
      <c r="KGC4596" s="151"/>
      <c r="KGD4596" s="151"/>
      <c r="KGE4596" s="151"/>
      <c r="KGF4596" s="151"/>
      <c r="KGG4596" s="151"/>
      <c r="KGH4596" s="151"/>
      <c r="KGI4596" s="151"/>
      <c r="KGJ4596" s="151"/>
      <c r="KGK4596" s="151"/>
      <c r="KGL4596" s="151"/>
      <c r="KGM4596" s="151"/>
      <c r="KGN4596" s="151"/>
      <c r="KGO4596" s="151"/>
      <c r="KGP4596" s="151"/>
      <c r="KGQ4596" s="151"/>
      <c r="KGR4596" s="151"/>
      <c r="KGS4596" s="151"/>
      <c r="KGT4596" s="151"/>
      <c r="KGU4596" s="151"/>
      <c r="KGV4596" s="151"/>
      <c r="KGW4596" s="151"/>
      <c r="KGX4596" s="151"/>
      <c r="KGY4596" s="151"/>
      <c r="KGZ4596" s="151"/>
      <c r="KHA4596" s="151"/>
      <c r="KHB4596" s="151"/>
      <c r="KHC4596" s="151"/>
      <c r="KHD4596" s="151"/>
      <c r="KHE4596" s="151"/>
      <c r="KHF4596" s="151"/>
      <c r="KHG4596" s="151"/>
      <c r="KHH4596" s="151"/>
      <c r="KHI4596" s="151"/>
      <c r="KHJ4596" s="151"/>
      <c r="KHK4596" s="151"/>
      <c r="KHL4596" s="151"/>
      <c r="KHM4596" s="151"/>
      <c r="KHN4596" s="151"/>
      <c r="KHO4596" s="151"/>
      <c r="KHP4596" s="151"/>
      <c r="KHQ4596" s="151"/>
      <c r="KHR4596" s="151"/>
      <c r="KHS4596" s="151"/>
      <c r="KHT4596" s="151"/>
      <c r="KHU4596" s="151"/>
      <c r="KHV4596" s="151"/>
      <c r="KHW4596" s="151"/>
      <c r="KHX4596" s="151"/>
      <c r="KHY4596" s="151"/>
      <c r="KHZ4596" s="151"/>
      <c r="KIA4596" s="151"/>
      <c r="KIB4596" s="151"/>
      <c r="KIC4596" s="151"/>
      <c r="KID4596" s="151"/>
      <c r="KIE4596" s="151"/>
      <c r="KIF4596" s="151"/>
      <c r="KIG4596" s="151"/>
      <c r="KIH4596" s="151"/>
      <c r="KII4596" s="151"/>
      <c r="KIJ4596" s="151"/>
      <c r="KIK4596" s="151"/>
      <c r="KIL4596" s="151"/>
      <c r="KIM4596" s="151"/>
      <c r="KIN4596" s="151"/>
      <c r="KIO4596" s="151"/>
      <c r="KIP4596" s="151"/>
      <c r="KIQ4596" s="151"/>
      <c r="KIR4596" s="151"/>
      <c r="KIS4596" s="151"/>
      <c r="KIT4596" s="151"/>
      <c r="KIU4596" s="151"/>
      <c r="KIV4596" s="151"/>
      <c r="KIW4596" s="151"/>
      <c r="KIX4596" s="151"/>
      <c r="KIY4596" s="151"/>
      <c r="KIZ4596" s="151"/>
      <c r="KJA4596" s="151"/>
      <c r="KJB4596" s="151"/>
      <c r="KJC4596" s="151"/>
      <c r="KJD4596" s="151"/>
      <c r="KJE4596" s="151"/>
      <c r="KJF4596" s="151"/>
      <c r="KJG4596" s="151"/>
      <c r="KJH4596" s="151"/>
      <c r="KJI4596" s="151"/>
      <c r="KJJ4596" s="151"/>
      <c r="KJK4596" s="151"/>
      <c r="KJL4596" s="151"/>
      <c r="KJM4596" s="151"/>
      <c r="KJN4596" s="151"/>
      <c r="KJO4596" s="151"/>
      <c r="KJP4596" s="151"/>
      <c r="KJQ4596" s="151"/>
      <c r="KJR4596" s="151"/>
      <c r="KJS4596" s="151"/>
      <c r="KJT4596" s="151"/>
      <c r="KJU4596" s="151"/>
      <c r="KJV4596" s="151"/>
      <c r="KJW4596" s="151"/>
      <c r="KJX4596" s="151"/>
      <c r="KJY4596" s="151"/>
      <c r="KJZ4596" s="151"/>
      <c r="KKA4596" s="151"/>
      <c r="KKB4596" s="151"/>
      <c r="KKC4596" s="151"/>
      <c r="KKD4596" s="151"/>
      <c r="KKE4596" s="151"/>
      <c r="KKF4596" s="151"/>
      <c r="KKG4596" s="151"/>
      <c r="KKH4596" s="151"/>
      <c r="KKI4596" s="151"/>
      <c r="KKJ4596" s="151"/>
      <c r="KKK4596" s="151"/>
      <c r="KKL4596" s="151"/>
      <c r="KKM4596" s="151"/>
      <c r="KKN4596" s="151"/>
      <c r="KKO4596" s="151"/>
      <c r="KKP4596" s="151"/>
      <c r="KKQ4596" s="151"/>
      <c r="KKR4596" s="151"/>
      <c r="KKS4596" s="151"/>
      <c r="KKT4596" s="151"/>
      <c r="KKU4596" s="151"/>
      <c r="KKV4596" s="151"/>
      <c r="KKW4596" s="151"/>
      <c r="KKX4596" s="151"/>
      <c r="KKY4596" s="151"/>
      <c r="KKZ4596" s="151"/>
      <c r="KLA4596" s="151"/>
      <c r="KLB4596" s="151"/>
      <c r="KLC4596" s="151"/>
      <c r="KLD4596" s="151"/>
      <c r="KLE4596" s="151"/>
      <c r="KLF4596" s="151"/>
      <c r="KLG4596" s="151"/>
      <c r="KLH4596" s="151"/>
      <c r="KLI4596" s="151"/>
      <c r="KLJ4596" s="151"/>
      <c r="KLK4596" s="151"/>
      <c r="KLL4596" s="151"/>
      <c r="KLM4596" s="151"/>
      <c r="KLN4596" s="151"/>
      <c r="KLO4596" s="151"/>
      <c r="KLP4596" s="151"/>
      <c r="KLQ4596" s="151"/>
      <c r="KLR4596" s="151"/>
      <c r="KLS4596" s="151"/>
      <c r="KLT4596" s="151"/>
      <c r="KLU4596" s="151"/>
      <c r="KLV4596" s="151"/>
      <c r="KLW4596" s="151"/>
      <c r="KLX4596" s="151"/>
      <c r="KLY4596" s="151"/>
      <c r="KLZ4596" s="151"/>
      <c r="KMA4596" s="151"/>
      <c r="KMB4596" s="151"/>
      <c r="KMC4596" s="151"/>
      <c r="KMD4596" s="151"/>
      <c r="KME4596" s="151"/>
      <c r="KMF4596" s="151"/>
      <c r="KMG4596" s="151"/>
      <c r="KMH4596" s="151"/>
      <c r="KMI4596" s="151"/>
      <c r="KMJ4596" s="151"/>
      <c r="KMK4596" s="151"/>
      <c r="KML4596" s="151"/>
      <c r="KMM4596" s="151"/>
      <c r="KMN4596" s="151"/>
      <c r="KMO4596" s="151"/>
      <c r="KMP4596" s="151"/>
      <c r="KMQ4596" s="151"/>
      <c r="KMR4596" s="151"/>
      <c r="KMS4596" s="151"/>
      <c r="KMT4596" s="151"/>
      <c r="KMU4596" s="151"/>
      <c r="KMV4596" s="151"/>
      <c r="KMW4596" s="151"/>
      <c r="KMX4596" s="151"/>
      <c r="KMY4596" s="151"/>
      <c r="KMZ4596" s="151"/>
      <c r="KNA4596" s="151"/>
      <c r="KNB4596" s="151"/>
      <c r="KNC4596" s="151"/>
      <c r="KND4596" s="151"/>
      <c r="KNE4596" s="151"/>
      <c r="KNF4596" s="151"/>
      <c r="KNG4596" s="151"/>
      <c r="KNH4596" s="151"/>
      <c r="KNI4596" s="151"/>
      <c r="KNJ4596" s="151"/>
      <c r="KNK4596" s="151"/>
      <c r="KNL4596" s="151"/>
      <c r="KNM4596" s="151"/>
      <c r="KNN4596" s="151"/>
      <c r="KNO4596" s="151"/>
      <c r="KNP4596" s="151"/>
      <c r="KNQ4596" s="151"/>
      <c r="KNR4596" s="151"/>
      <c r="KNS4596" s="151"/>
      <c r="KNT4596" s="151"/>
      <c r="KNU4596" s="151"/>
      <c r="KNV4596" s="151"/>
      <c r="KNW4596" s="151"/>
      <c r="KNX4596" s="151"/>
      <c r="KNY4596" s="151"/>
      <c r="KNZ4596" s="151"/>
      <c r="KOA4596" s="151"/>
      <c r="KOB4596" s="151"/>
      <c r="KOC4596" s="151"/>
      <c r="KOD4596" s="151"/>
      <c r="KOE4596" s="151"/>
      <c r="KOF4596" s="151"/>
      <c r="KOG4596" s="151"/>
      <c r="KOH4596" s="151"/>
      <c r="KOI4596" s="151"/>
      <c r="KOJ4596" s="151"/>
      <c r="KOK4596" s="151"/>
      <c r="KOL4596" s="151"/>
      <c r="KOM4596" s="151"/>
      <c r="KON4596" s="151"/>
      <c r="KOO4596" s="151"/>
      <c r="KOP4596" s="151"/>
      <c r="KOQ4596" s="151"/>
      <c r="KOR4596" s="151"/>
      <c r="KOS4596" s="151"/>
      <c r="KOT4596" s="151"/>
      <c r="KOU4596" s="151"/>
      <c r="KOV4596" s="151"/>
      <c r="KOW4596" s="151"/>
      <c r="KOX4596" s="151"/>
      <c r="KOY4596" s="151"/>
      <c r="KOZ4596" s="151"/>
      <c r="KPA4596" s="151"/>
      <c r="KPB4596" s="151"/>
      <c r="KPC4596" s="151"/>
      <c r="KPD4596" s="151"/>
      <c r="KPE4596" s="151"/>
      <c r="KPF4596" s="151"/>
      <c r="KPG4596" s="151"/>
      <c r="KPH4596" s="151"/>
      <c r="KPI4596" s="151"/>
      <c r="KPJ4596" s="151"/>
      <c r="KPK4596" s="151"/>
      <c r="KPL4596" s="151"/>
      <c r="KPM4596" s="151"/>
      <c r="KPN4596" s="151"/>
      <c r="KPO4596" s="151"/>
      <c r="KPP4596" s="151"/>
      <c r="KPQ4596" s="151"/>
      <c r="KPR4596" s="151"/>
      <c r="KPS4596" s="151"/>
      <c r="KPT4596" s="151"/>
      <c r="KPU4596" s="151"/>
      <c r="KPV4596" s="151"/>
      <c r="KPW4596" s="151"/>
      <c r="KPX4596" s="151"/>
      <c r="KPY4596" s="151"/>
      <c r="KPZ4596" s="151"/>
      <c r="KQA4596" s="151"/>
      <c r="KQB4596" s="151"/>
      <c r="KQC4596" s="151"/>
      <c r="KQD4596" s="151"/>
      <c r="KQE4596" s="151"/>
      <c r="KQF4596" s="151"/>
      <c r="KQG4596" s="151"/>
      <c r="KQH4596" s="151"/>
      <c r="KQI4596" s="151"/>
      <c r="KQJ4596" s="151"/>
      <c r="KQK4596" s="151"/>
      <c r="KQL4596" s="151"/>
      <c r="KQM4596" s="151"/>
      <c r="KQN4596" s="151"/>
      <c r="KQO4596" s="151"/>
      <c r="KQP4596" s="151"/>
      <c r="KQQ4596" s="151"/>
      <c r="KQR4596" s="151"/>
      <c r="KQS4596" s="151"/>
      <c r="KQT4596" s="151"/>
      <c r="KQU4596" s="151"/>
      <c r="KQV4596" s="151"/>
      <c r="KQW4596" s="151"/>
      <c r="KQX4596" s="151"/>
      <c r="KQY4596" s="151"/>
      <c r="KQZ4596" s="151"/>
      <c r="KRA4596" s="151"/>
      <c r="KRB4596" s="151"/>
      <c r="KRC4596" s="151"/>
      <c r="KRD4596" s="151"/>
      <c r="KRE4596" s="151"/>
      <c r="KRF4596" s="151"/>
      <c r="KRG4596" s="151"/>
      <c r="KRH4596" s="151"/>
      <c r="KRI4596" s="151"/>
      <c r="KRJ4596" s="151"/>
      <c r="KRK4596" s="151"/>
      <c r="KRL4596" s="151"/>
      <c r="KRM4596" s="151"/>
      <c r="KRN4596" s="151"/>
      <c r="KRO4596" s="151"/>
      <c r="KRP4596" s="151"/>
      <c r="KRQ4596" s="151"/>
      <c r="KRR4596" s="151"/>
      <c r="KRS4596" s="151"/>
      <c r="KRT4596" s="151"/>
      <c r="KRU4596" s="151"/>
      <c r="KRV4596" s="151"/>
      <c r="KRW4596" s="151"/>
      <c r="KRX4596" s="151"/>
      <c r="KRY4596" s="151"/>
      <c r="KRZ4596" s="151"/>
      <c r="KSA4596" s="151"/>
      <c r="KSB4596" s="151"/>
      <c r="KSC4596" s="151"/>
      <c r="KSD4596" s="151"/>
      <c r="KSE4596" s="151"/>
      <c r="KSF4596" s="151"/>
      <c r="KSG4596" s="151"/>
      <c r="KSH4596" s="151"/>
      <c r="KSI4596" s="151"/>
      <c r="KSJ4596" s="151"/>
      <c r="KSK4596" s="151"/>
      <c r="KSL4596" s="151"/>
      <c r="KSM4596" s="151"/>
      <c r="KSN4596" s="151"/>
      <c r="KSO4596" s="151"/>
      <c r="KSP4596" s="151"/>
      <c r="KSQ4596" s="151"/>
      <c r="KSR4596" s="151"/>
      <c r="KSS4596" s="151"/>
      <c r="KST4596" s="151"/>
      <c r="KSU4596" s="151"/>
      <c r="KSV4596" s="151"/>
      <c r="KSW4596" s="151"/>
      <c r="KSX4596" s="151"/>
      <c r="KSY4596" s="151"/>
      <c r="KSZ4596" s="151"/>
      <c r="KTA4596" s="151"/>
      <c r="KTB4596" s="151"/>
      <c r="KTC4596" s="151"/>
      <c r="KTD4596" s="151"/>
      <c r="KTE4596" s="151"/>
      <c r="KTF4596" s="151"/>
      <c r="KTG4596" s="151"/>
      <c r="KTH4596" s="151"/>
      <c r="KTI4596" s="151"/>
      <c r="KTJ4596" s="151"/>
      <c r="KTK4596" s="151"/>
      <c r="KTL4596" s="151"/>
      <c r="KTM4596" s="151"/>
      <c r="KTN4596" s="151"/>
      <c r="KTO4596" s="151"/>
      <c r="KTP4596" s="151"/>
      <c r="KTQ4596" s="151"/>
      <c r="KTR4596" s="151"/>
      <c r="KTS4596" s="151"/>
      <c r="KTT4596" s="151"/>
      <c r="KTU4596" s="151"/>
      <c r="KTV4596" s="151"/>
      <c r="KTW4596" s="151"/>
      <c r="KTX4596" s="151"/>
      <c r="KTY4596" s="151"/>
      <c r="KTZ4596" s="151"/>
      <c r="KUA4596" s="151"/>
      <c r="KUB4596" s="151"/>
      <c r="KUC4596" s="151"/>
      <c r="KUD4596" s="151"/>
      <c r="KUE4596" s="151"/>
      <c r="KUF4596" s="151"/>
      <c r="KUG4596" s="151"/>
      <c r="KUH4596" s="151"/>
      <c r="KUI4596" s="151"/>
      <c r="KUJ4596" s="151"/>
      <c r="KUK4596" s="151"/>
      <c r="KUL4596" s="151"/>
      <c r="KUM4596" s="151"/>
      <c r="KUN4596" s="151"/>
      <c r="KUO4596" s="151"/>
      <c r="KUP4596" s="151"/>
      <c r="KUQ4596" s="151"/>
      <c r="KUR4596" s="151"/>
      <c r="KUS4596" s="151"/>
      <c r="KUT4596" s="151"/>
      <c r="KUU4596" s="151"/>
      <c r="KUV4596" s="151"/>
      <c r="KUW4596" s="151"/>
      <c r="KUX4596" s="151"/>
      <c r="KUY4596" s="151"/>
      <c r="KUZ4596" s="151"/>
      <c r="KVA4596" s="151"/>
      <c r="KVB4596" s="151"/>
      <c r="KVC4596" s="151"/>
      <c r="KVD4596" s="151"/>
      <c r="KVE4596" s="151"/>
      <c r="KVF4596" s="151"/>
      <c r="KVG4596" s="151"/>
      <c r="KVH4596" s="151"/>
      <c r="KVI4596" s="151"/>
      <c r="KVJ4596" s="151"/>
      <c r="KVK4596" s="151"/>
      <c r="KVL4596" s="151"/>
      <c r="KVM4596" s="151"/>
      <c r="KVN4596" s="151"/>
      <c r="KVO4596" s="151"/>
      <c r="KVP4596" s="151"/>
      <c r="KVQ4596" s="151"/>
      <c r="KVR4596" s="151"/>
      <c r="KVS4596" s="151"/>
      <c r="KVT4596" s="151"/>
      <c r="KVU4596" s="151"/>
      <c r="KVV4596" s="151"/>
      <c r="KVW4596" s="151"/>
      <c r="KVX4596" s="151"/>
      <c r="KVY4596" s="151"/>
      <c r="KVZ4596" s="151"/>
      <c r="KWA4596" s="151"/>
      <c r="KWB4596" s="151"/>
      <c r="KWC4596" s="151"/>
      <c r="KWD4596" s="151"/>
      <c r="KWE4596" s="151"/>
      <c r="KWF4596" s="151"/>
      <c r="KWG4596" s="151"/>
      <c r="KWH4596" s="151"/>
      <c r="KWI4596" s="151"/>
      <c r="KWJ4596" s="151"/>
      <c r="KWK4596" s="151"/>
      <c r="KWL4596" s="151"/>
      <c r="KWM4596" s="151"/>
      <c r="KWN4596" s="151"/>
      <c r="KWO4596" s="151"/>
      <c r="KWP4596" s="151"/>
      <c r="KWQ4596" s="151"/>
      <c r="KWR4596" s="151"/>
      <c r="KWS4596" s="151"/>
      <c r="KWT4596" s="151"/>
      <c r="KWU4596" s="151"/>
      <c r="KWV4596" s="151"/>
      <c r="KWW4596" s="151"/>
      <c r="KWX4596" s="151"/>
      <c r="KWY4596" s="151"/>
      <c r="KWZ4596" s="151"/>
      <c r="KXA4596" s="151"/>
      <c r="KXB4596" s="151"/>
      <c r="KXC4596" s="151"/>
      <c r="KXD4596" s="151"/>
      <c r="KXE4596" s="151"/>
      <c r="KXF4596" s="151"/>
      <c r="KXG4596" s="151"/>
      <c r="KXH4596" s="151"/>
      <c r="KXI4596" s="151"/>
      <c r="KXJ4596" s="151"/>
      <c r="KXK4596" s="151"/>
      <c r="KXL4596" s="151"/>
      <c r="KXM4596" s="151"/>
      <c r="KXN4596" s="151"/>
      <c r="KXO4596" s="151"/>
      <c r="KXP4596" s="151"/>
      <c r="KXQ4596" s="151"/>
      <c r="KXR4596" s="151"/>
      <c r="KXS4596" s="151"/>
      <c r="KXT4596" s="151"/>
      <c r="KXU4596" s="151"/>
      <c r="KXV4596" s="151"/>
      <c r="KXW4596" s="151"/>
      <c r="KXX4596" s="151"/>
      <c r="KXY4596" s="151"/>
      <c r="KXZ4596" s="151"/>
      <c r="KYA4596" s="151"/>
      <c r="KYB4596" s="151"/>
      <c r="KYC4596" s="151"/>
      <c r="KYD4596" s="151"/>
      <c r="KYE4596" s="151"/>
      <c r="KYF4596" s="151"/>
      <c r="KYG4596" s="151"/>
      <c r="KYH4596" s="151"/>
      <c r="KYI4596" s="151"/>
      <c r="KYJ4596" s="151"/>
      <c r="KYK4596" s="151"/>
      <c r="KYL4596" s="151"/>
      <c r="KYM4596" s="151"/>
      <c r="KYN4596" s="151"/>
      <c r="KYO4596" s="151"/>
      <c r="KYP4596" s="151"/>
      <c r="KYQ4596" s="151"/>
      <c r="KYR4596" s="151"/>
      <c r="KYS4596" s="151"/>
      <c r="KYT4596" s="151"/>
      <c r="KYU4596" s="151"/>
      <c r="KYV4596" s="151"/>
      <c r="KYW4596" s="151"/>
      <c r="KYX4596" s="151"/>
      <c r="KYY4596" s="151"/>
      <c r="KYZ4596" s="151"/>
      <c r="KZA4596" s="151"/>
      <c r="KZB4596" s="151"/>
      <c r="KZC4596" s="151"/>
      <c r="KZD4596" s="151"/>
      <c r="KZE4596" s="151"/>
      <c r="KZF4596" s="151"/>
      <c r="KZG4596" s="151"/>
      <c r="KZH4596" s="151"/>
      <c r="KZI4596" s="151"/>
      <c r="KZJ4596" s="151"/>
      <c r="KZK4596" s="151"/>
      <c r="KZL4596" s="151"/>
      <c r="KZM4596" s="151"/>
      <c r="KZN4596" s="151"/>
      <c r="KZO4596" s="151"/>
      <c r="KZP4596" s="151"/>
      <c r="KZQ4596" s="151"/>
      <c r="KZR4596" s="151"/>
      <c r="KZS4596" s="151"/>
      <c r="KZT4596" s="151"/>
      <c r="KZU4596" s="151"/>
      <c r="KZV4596" s="151"/>
      <c r="KZW4596" s="151"/>
      <c r="KZX4596" s="151"/>
      <c r="KZY4596" s="151"/>
      <c r="KZZ4596" s="151"/>
      <c r="LAA4596" s="151"/>
      <c r="LAB4596" s="151"/>
      <c r="LAC4596" s="151"/>
      <c r="LAD4596" s="151"/>
      <c r="LAE4596" s="151"/>
      <c r="LAF4596" s="151"/>
      <c r="LAG4596" s="151"/>
      <c r="LAH4596" s="151"/>
      <c r="LAI4596" s="151"/>
      <c r="LAJ4596" s="151"/>
      <c r="LAK4596" s="151"/>
      <c r="LAL4596" s="151"/>
      <c r="LAM4596" s="151"/>
      <c r="LAN4596" s="151"/>
      <c r="LAO4596" s="151"/>
      <c r="LAP4596" s="151"/>
      <c r="LAQ4596" s="151"/>
      <c r="LAR4596" s="151"/>
      <c r="LAS4596" s="151"/>
      <c r="LAT4596" s="151"/>
      <c r="LAU4596" s="151"/>
      <c r="LAV4596" s="151"/>
      <c r="LAW4596" s="151"/>
      <c r="LAX4596" s="151"/>
      <c r="LAY4596" s="151"/>
      <c r="LAZ4596" s="151"/>
      <c r="LBA4596" s="151"/>
      <c r="LBB4596" s="151"/>
      <c r="LBC4596" s="151"/>
      <c r="LBD4596" s="151"/>
      <c r="LBE4596" s="151"/>
      <c r="LBF4596" s="151"/>
      <c r="LBG4596" s="151"/>
      <c r="LBH4596" s="151"/>
      <c r="LBI4596" s="151"/>
      <c r="LBJ4596" s="151"/>
      <c r="LBK4596" s="151"/>
      <c r="LBL4596" s="151"/>
      <c r="LBM4596" s="151"/>
      <c r="LBN4596" s="151"/>
      <c r="LBO4596" s="151"/>
      <c r="LBP4596" s="151"/>
      <c r="LBQ4596" s="151"/>
      <c r="LBR4596" s="151"/>
      <c r="LBS4596" s="151"/>
      <c r="LBT4596" s="151"/>
      <c r="LBU4596" s="151"/>
      <c r="LBV4596" s="151"/>
      <c r="LBW4596" s="151"/>
      <c r="LBX4596" s="151"/>
      <c r="LBY4596" s="151"/>
      <c r="LBZ4596" s="151"/>
      <c r="LCA4596" s="151"/>
      <c r="LCB4596" s="151"/>
      <c r="LCC4596" s="151"/>
      <c r="LCD4596" s="151"/>
      <c r="LCE4596" s="151"/>
      <c r="LCF4596" s="151"/>
      <c r="LCG4596" s="151"/>
      <c r="LCH4596" s="151"/>
      <c r="LCI4596" s="151"/>
      <c r="LCJ4596" s="151"/>
      <c r="LCK4596" s="151"/>
      <c r="LCL4596" s="151"/>
      <c r="LCM4596" s="151"/>
      <c r="LCN4596" s="151"/>
      <c r="LCO4596" s="151"/>
      <c r="LCP4596" s="151"/>
      <c r="LCQ4596" s="151"/>
      <c r="LCR4596" s="151"/>
      <c r="LCS4596" s="151"/>
      <c r="LCT4596" s="151"/>
      <c r="LCU4596" s="151"/>
      <c r="LCV4596" s="151"/>
      <c r="LCW4596" s="151"/>
      <c r="LCX4596" s="151"/>
      <c r="LCY4596" s="151"/>
      <c r="LCZ4596" s="151"/>
      <c r="LDA4596" s="151"/>
      <c r="LDB4596" s="151"/>
      <c r="LDC4596" s="151"/>
      <c r="LDD4596" s="151"/>
      <c r="LDE4596" s="151"/>
      <c r="LDF4596" s="151"/>
      <c r="LDG4596" s="151"/>
      <c r="LDH4596" s="151"/>
      <c r="LDI4596" s="151"/>
      <c r="LDJ4596" s="151"/>
      <c r="LDK4596" s="151"/>
      <c r="LDL4596" s="151"/>
      <c r="LDM4596" s="151"/>
      <c r="LDN4596" s="151"/>
      <c r="LDO4596" s="151"/>
      <c r="LDP4596" s="151"/>
      <c r="LDQ4596" s="151"/>
      <c r="LDR4596" s="151"/>
      <c r="LDS4596" s="151"/>
      <c r="LDT4596" s="151"/>
      <c r="LDU4596" s="151"/>
      <c r="LDV4596" s="151"/>
      <c r="LDW4596" s="151"/>
      <c r="LDX4596" s="151"/>
      <c r="LDY4596" s="151"/>
      <c r="LDZ4596" s="151"/>
      <c r="LEA4596" s="151"/>
      <c r="LEB4596" s="151"/>
      <c r="LEC4596" s="151"/>
      <c r="LED4596" s="151"/>
      <c r="LEE4596" s="151"/>
      <c r="LEF4596" s="151"/>
      <c r="LEG4596" s="151"/>
      <c r="LEH4596" s="151"/>
      <c r="LEI4596" s="151"/>
      <c r="LEJ4596" s="151"/>
      <c r="LEK4596" s="151"/>
      <c r="LEL4596" s="151"/>
      <c r="LEM4596" s="151"/>
      <c r="LEN4596" s="151"/>
      <c r="LEO4596" s="151"/>
      <c r="LEP4596" s="151"/>
      <c r="LEQ4596" s="151"/>
      <c r="LER4596" s="151"/>
      <c r="LES4596" s="151"/>
      <c r="LET4596" s="151"/>
      <c r="LEU4596" s="151"/>
      <c r="LEV4596" s="151"/>
      <c r="LEW4596" s="151"/>
      <c r="LEX4596" s="151"/>
      <c r="LEY4596" s="151"/>
      <c r="LEZ4596" s="151"/>
      <c r="LFA4596" s="151"/>
      <c r="LFB4596" s="151"/>
      <c r="LFC4596" s="151"/>
      <c r="LFD4596" s="151"/>
      <c r="LFE4596" s="151"/>
      <c r="LFF4596" s="151"/>
      <c r="LFG4596" s="151"/>
      <c r="LFH4596" s="151"/>
      <c r="LFI4596" s="151"/>
      <c r="LFJ4596" s="151"/>
      <c r="LFK4596" s="151"/>
      <c r="LFL4596" s="151"/>
      <c r="LFM4596" s="151"/>
      <c r="LFN4596" s="151"/>
      <c r="LFO4596" s="151"/>
      <c r="LFP4596" s="151"/>
      <c r="LFQ4596" s="151"/>
      <c r="LFR4596" s="151"/>
      <c r="LFS4596" s="151"/>
      <c r="LFT4596" s="151"/>
      <c r="LFU4596" s="151"/>
      <c r="LFV4596" s="151"/>
      <c r="LFW4596" s="151"/>
      <c r="LFX4596" s="151"/>
      <c r="LFY4596" s="151"/>
      <c r="LFZ4596" s="151"/>
      <c r="LGA4596" s="151"/>
      <c r="LGB4596" s="151"/>
      <c r="LGC4596" s="151"/>
      <c r="LGD4596" s="151"/>
      <c r="LGE4596" s="151"/>
      <c r="LGF4596" s="151"/>
      <c r="LGG4596" s="151"/>
      <c r="LGH4596" s="151"/>
      <c r="LGI4596" s="151"/>
      <c r="LGJ4596" s="151"/>
      <c r="LGK4596" s="151"/>
      <c r="LGL4596" s="151"/>
      <c r="LGM4596" s="151"/>
      <c r="LGN4596" s="151"/>
      <c r="LGO4596" s="151"/>
      <c r="LGP4596" s="151"/>
      <c r="LGQ4596" s="151"/>
      <c r="LGR4596" s="151"/>
      <c r="LGS4596" s="151"/>
      <c r="LGT4596" s="151"/>
      <c r="LGU4596" s="151"/>
      <c r="LGV4596" s="151"/>
      <c r="LGW4596" s="151"/>
      <c r="LGX4596" s="151"/>
      <c r="LGY4596" s="151"/>
      <c r="LGZ4596" s="151"/>
      <c r="LHA4596" s="151"/>
      <c r="LHB4596" s="151"/>
      <c r="LHC4596" s="151"/>
      <c r="LHD4596" s="151"/>
      <c r="LHE4596" s="151"/>
      <c r="LHF4596" s="151"/>
      <c r="LHG4596" s="151"/>
      <c r="LHH4596" s="151"/>
      <c r="LHI4596" s="151"/>
      <c r="LHJ4596" s="151"/>
      <c r="LHK4596" s="151"/>
      <c r="LHL4596" s="151"/>
      <c r="LHM4596" s="151"/>
      <c r="LHN4596" s="151"/>
      <c r="LHO4596" s="151"/>
      <c r="LHP4596" s="151"/>
      <c r="LHQ4596" s="151"/>
      <c r="LHR4596" s="151"/>
      <c r="LHS4596" s="151"/>
      <c r="LHT4596" s="151"/>
      <c r="LHU4596" s="151"/>
      <c r="LHV4596" s="151"/>
      <c r="LHW4596" s="151"/>
      <c r="LHX4596" s="151"/>
      <c r="LHY4596" s="151"/>
      <c r="LHZ4596" s="151"/>
      <c r="LIA4596" s="151"/>
      <c r="LIB4596" s="151"/>
      <c r="LIC4596" s="151"/>
      <c r="LID4596" s="151"/>
      <c r="LIE4596" s="151"/>
      <c r="LIF4596" s="151"/>
      <c r="LIG4596" s="151"/>
      <c r="LIH4596" s="151"/>
      <c r="LII4596" s="151"/>
      <c r="LIJ4596" s="151"/>
      <c r="LIK4596" s="151"/>
      <c r="LIL4596" s="151"/>
      <c r="LIM4596" s="151"/>
      <c r="LIN4596" s="151"/>
      <c r="LIO4596" s="151"/>
      <c r="LIP4596" s="151"/>
      <c r="LIQ4596" s="151"/>
      <c r="LIR4596" s="151"/>
      <c r="LIS4596" s="151"/>
      <c r="LIT4596" s="151"/>
      <c r="LIU4596" s="151"/>
      <c r="LIV4596" s="151"/>
      <c r="LIW4596" s="151"/>
      <c r="LIX4596" s="151"/>
      <c r="LIY4596" s="151"/>
      <c r="LIZ4596" s="151"/>
      <c r="LJA4596" s="151"/>
      <c r="LJB4596" s="151"/>
      <c r="LJC4596" s="151"/>
      <c r="LJD4596" s="151"/>
      <c r="LJE4596" s="151"/>
      <c r="LJF4596" s="151"/>
      <c r="LJG4596" s="151"/>
      <c r="LJH4596" s="151"/>
      <c r="LJI4596" s="151"/>
      <c r="LJJ4596" s="151"/>
      <c r="LJK4596" s="151"/>
      <c r="LJL4596" s="151"/>
      <c r="LJM4596" s="151"/>
      <c r="LJN4596" s="151"/>
      <c r="LJO4596" s="151"/>
      <c r="LJP4596" s="151"/>
      <c r="LJQ4596" s="151"/>
      <c r="LJR4596" s="151"/>
      <c r="LJS4596" s="151"/>
      <c r="LJT4596" s="151"/>
      <c r="LJU4596" s="151"/>
      <c r="LJV4596" s="151"/>
      <c r="LJW4596" s="151"/>
      <c r="LJX4596" s="151"/>
      <c r="LJY4596" s="151"/>
      <c r="LJZ4596" s="151"/>
      <c r="LKA4596" s="151"/>
      <c r="LKB4596" s="151"/>
      <c r="LKC4596" s="151"/>
      <c r="LKD4596" s="151"/>
      <c r="LKE4596" s="151"/>
      <c r="LKF4596" s="151"/>
      <c r="LKG4596" s="151"/>
      <c r="LKH4596" s="151"/>
      <c r="LKI4596" s="151"/>
      <c r="LKJ4596" s="151"/>
      <c r="LKK4596" s="151"/>
      <c r="LKL4596" s="151"/>
      <c r="LKM4596" s="151"/>
      <c r="LKN4596" s="151"/>
      <c r="LKO4596" s="151"/>
      <c r="LKP4596" s="151"/>
      <c r="LKQ4596" s="151"/>
      <c r="LKR4596" s="151"/>
      <c r="LKS4596" s="151"/>
      <c r="LKT4596" s="151"/>
      <c r="LKU4596" s="151"/>
      <c r="LKV4596" s="151"/>
      <c r="LKW4596" s="151"/>
      <c r="LKX4596" s="151"/>
      <c r="LKY4596" s="151"/>
      <c r="LKZ4596" s="151"/>
      <c r="LLA4596" s="151"/>
      <c r="LLB4596" s="151"/>
      <c r="LLC4596" s="151"/>
      <c r="LLD4596" s="151"/>
      <c r="LLE4596" s="151"/>
      <c r="LLF4596" s="151"/>
      <c r="LLG4596" s="151"/>
      <c r="LLH4596" s="151"/>
      <c r="LLI4596" s="151"/>
      <c r="LLJ4596" s="151"/>
      <c r="LLK4596" s="151"/>
      <c r="LLL4596" s="151"/>
      <c r="LLM4596" s="151"/>
      <c r="LLN4596" s="151"/>
      <c r="LLO4596" s="151"/>
      <c r="LLP4596" s="151"/>
      <c r="LLQ4596" s="151"/>
      <c r="LLR4596" s="151"/>
      <c r="LLS4596" s="151"/>
      <c r="LLT4596" s="151"/>
      <c r="LLU4596" s="151"/>
      <c r="LLV4596" s="151"/>
      <c r="LLW4596" s="151"/>
      <c r="LLX4596" s="151"/>
      <c r="LLY4596" s="151"/>
      <c r="LLZ4596" s="151"/>
      <c r="LMA4596" s="151"/>
      <c r="LMB4596" s="151"/>
      <c r="LMC4596" s="151"/>
      <c r="LMD4596" s="151"/>
      <c r="LME4596" s="151"/>
      <c r="LMF4596" s="151"/>
      <c r="LMG4596" s="151"/>
      <c r="LMH4596" s="151"/>
      <c r="LMI4596" s="151"/>
      <c r="LMJ4596" s="151"/>
      <c r="LMK4596" s="151"/>
      <c r="LML4596" s="151"/>
      <c r="LMM4596" s="151"/>
      <c r="LMN4596" s="151"/>
      <c r="LMO4596" s="151"/>
      <c r="LMP4596" s="151"/>
      <c r="LMQ4596" s="151"/>
      <c r="LMR4596" s="151"/>
      <c r="LMS4596" s="151"/>
      <c r="LMT4596" s="151"/>
      <c r="LMU4596" s="151"/>
      <c r="LMV4596" s="151"/>
      <c r="LMW4596" s="151"/>
      <c r="LMX4596" s="151"/>
      <c r="LMY4596" s="151"/>
      <c r="LMZ4596" s="151"/>
      <c r="LNA4596" s="151"/>
      <c r="LNB4596" s="151"/>
      <c r="LNC4596" s="151"/>
      <c r="LND4596" s="151"/>
      <c r="LNE4596" s="151"/>
      <c r="LNF4596" s="151"/>
      <c r="LNG4596" s="151"/>
      <c r="LNH4596" s="151"/>
      <c r="LNI4596" s="151"/>
      <c r="LNJ4596" s="151"/>
      <c r="LNK4596" s="151"/>
      <c r="LNL4596" s="151"/>
      <c r="LNM4596" s="151"/>
      <c r="LNN4596" s="151"/>
      <c r="LNO4596" s="151"/>
      <c r="LNP4596" s="151"/>
      <c r="LNQ4596" s="151"/>
      <c r="LNR4596" s="151"/>
      <c r="LNS4596" s="151"/>
      <c r="LNT4596" s="151"/>
      <c r="LNU4596" s="151"/>
      <c r="LNV4596" s="151"/>
      <c r="LNW4596" s="151"/>
      <c r="LNX4596" s="151"/>
      <c r="LNY4596" s="151"/>
      <c r="LNZ4596" s="151"/>
      <c r="LOA4596" s="151"/>
      <c r="LOB4596" s="151"/>
      <c r="LOC4596" s="151"/>
      <c r="LOD4596" s="151"/>
      <c r="LOE4596" s="151"/>
      <c r="LOF4596" s="151"/>
      <c r="LOG4596" s="151"/>
      <c r="LOH4596" s="151"/>
      <c r="LOI4596" s="151"/>
      <c r="LOJ4596" s="151"/>
      <c r="LOK4596" s="151"/>
      <c r="LOL4596" s="151"/>
      <c r="LOM4596" s="151"/>
      <c r="LON4596" s="151"/>
      <c r="LOO4596" s="151"/>
      <c r="LOP4596" s="151"/>
      <c r="LOQ4596" s="151"/>
      <c r="LOR4596" s="151"/>
      <c r="LOS4596" s="151"/>
      <c r="LOT4596" s="151"/>
      <c r="LOU4596" s="151"/>
      <c r="LOV4596" s="151"/>
      <c r="LOW4596" s="151"/>
      <c r="LOX4596" s="151"/>
      <c r="LOY4596" s="151"/>
      <c r="LOZ4596" s="151"/>
      <c r="LPA4596" s="151"/>
      <c r="LPB4596" s="151"/>
      <c r="LPC4596" s="151"/>
      <c r="LPD4596" s="151"/>
      <c r="LPE4596" s="151"/>
      <c r="LPF4596" s="151"/>
      <c r="LPG4596" s="151"/>
      <c r="LPH4596" s="151"/>
      <c r="LPI4596" s="151"/>
      <c r="LPJ4596" s="151"/>
      <c r="LPK4596" s="151"/>
      <c r="LPL4596" s="151"/>
      <c r="LPM4596" s="151"/>
      <c r="LPN4596" s="151"/>
      <c r="LPO4596" s="151"/>
      <c r="LPP4596" s="151"/>
      <c r="LPQ4596" s="151"/>
      <c r="LPR4596" s="151"/>
      <c r="LPS4596" s="151"/>
      <c r="LPT4596" s="151"/>
      <c r="LPU4596" s="151"/>
      <c r="LPV4596" s="151"/>
      <c r="LPW4596" s="151"/>
      <c r="LPX4596" s="151"/>
      <c r="LPY4596" s="151"/>
      <c r="LPZ4596" s="151"/>
      <c r="LQA4596" s="151"/>
      <c r="LQB4596" s="151"/>
      <c r="LQC4596" s="151"/>
      <c r="LQD4596" s="151"/>
      <c r="LQE4596" s="151"/>
      <c r="LQF4596" s="151"/>
      <c r="LQG4596" s="151"/>
      <c r="LQH4596" s="151"/>
      <c r="LQI4596" s="151"/>
      <c r="LQJ4596" s="151"/>
      <c r="LQK4596" s="151"/>
      <c r="LQL4596" s="151"/>
      <c r="LQM4596" s="151"/>
      <c r="LQN4596" s="151"/>
      <c r="LQO4596" s="151"/>
      <c r="LQP4596" s="151"/>
      <c r="LQQ4596" s="151"/>
      <c r="LQR4596" s="151"/>
      <c r="LQS4596" s="151"/>
      <c r="LQT4596" s="151"/>
      <c r="LQU4596" s="151"/>
      <c r="LQV4596" s="151"/>
      <c r="LQW4596" s="151"/>
      <c r="LQX4596" s="151"/>
      <c r="LQY4596" s="151"/>
      <c r="LQZ4596" s="151"/>
      <c r="LRA4596" s="151"/>
      <c r="LRB4596" s="151"/>
      <c r="LRC4596" s="151"/>
      <c r="LRD4596" s="151"/>
      <c r="LRE4596" s="151"/>
      <c r="LRF4596" s="151"/>
      <c r="LRG4596" s="151"/>
      <c r="LRH4596" s="151"/>
      <c r="LRI4596" s="151"/>
      <c r="LRJ4596" s="151"/>
      <c r="LRK4596" s="151"/>
      <c r="LRL4596" s="151"/>
      <c r="LRM4596" s="151"/>
      <c r="LRN4596" s="151"/>
      <c r="LRO4596" s="151"/>
      <c r="LRP4596" s="151"/>
      <c r="LRQ4596" s="151"/>
      <c r="LRR4596" s="151"/>
      <c r="LRS4596" s="151"/>
      <c r="LRT4596" s="151"/>
      <c r="LRU4596" s="151"/>
      <c r="LRV4596" s="151"/>
      <c r="LRW4596" s="151"/>
      <c r="LRX4596" s="151"/>
      <c r="LRY4596" s="151"/>
      <c r="LRZ4596" s="151"/>
      <c r="LSA4596" s="151"/>
      <c r="LSB4596" s="151"/>
      <c r="LSC4596" s="151"/>
      <c r="LSD4596" s="151"/>
      <c r="LSE4596" s="151"/>
      <c r="LSF4596" s="151"/>
      <c r="LSG4596" s="151"/>
      <c r="LSH4596" s="151"/>
      <c r="LSI4596" s="151"/>
      <c r="LSJ4596" s="151"/>
      <c r="LSK4596" s="151"/>
      <c r="LSL4596" s="151"/>
      <c r="LSM4596" s="151"/>
      <c r="LSN4596" s="151"/>
      <c r="LSO4596" s="151"/>
      <c r="LSP4596" s="151"/>
      <c r="LSQ4596" s="151"/>
      <c r="LSR4596" s="151"/>
      <c r="LSS4596" s="151"/>
      <c r="LST4596" s="151"/>
      <c r="LSU4596" s="151"/>
      <c r="LSV4596" s="151"/>
      <c r="LSW4596" s="151"/>
      <c r="LSX4596" s="151"/>
      <c r="LSY4596" s="151"/>
      <c r="LSZ4596" s="151"/>
      <c r="LTA4596" s="151"/>
      <c r="LTB4596" s="151"/>
      <c r="LTC4596" s="151"/>
      <c r="LTD4596" s="151"/>
      <c r="LTE4596" s="151"/>
      <c r="LTF4596" s="151"/>
      <c r="LTG4596" s="151"/>
      <c r="LTH4596" s="151"/>
      <c r="LTI4596" s="151"/>
      <c r="LTJ4596" s="151"/>
      <c r="LTK4596" s="151"/>
      <c r="LTL4596" s="151"/>
      <c r="LTM4596" s="151"/>
      <c r="LTN4596" s="151"/>
      <c r="LTO4596" s="151"/>
      <c r="LTP4596" s="151"/>
      <c r="LTQ4596" s="151"/>
      <c r="LTR4596" s="151"/>
      <c r="LTS4596" s="151"/>
      <c r="LTT4596" s="151"/>
      <c r="LTU4596" s="151"/>
      <c r="LTV4596" s="151"/>
      <c r="LTW4596" s="151"/>
      <c r="LTX4596" s="151"/>
      <c r="LTY4596" s="151"/>
      <c r="LTZ4596" s="151"/>
      <c r="LUA4596" s="151"/>
      <c r="LUB4596" s="151"/>
      <c r="LUC4596" s="151"/>
      <c r="LUD4596" s="151"/>
      <c r="LUE4596" s="151"/>
      <c r="LUF4596" s="151"/>
      <c r="LUG4596" s="151"/>
      <c r="LUH4596" s="151"/>
      <c r="LUI4596" s="151"/>
      <c r="LUJ4596" s="151"/>
      <c r="LUK4596" s="151"/>
      <c r="LUL4596" s="151"/>
      <c r="LUM4596" s="151"/>
      <c r="LUN4596" s="151"/>
      <c r="LUO4596" s="151"/>
      <c r="LUP4596" s="151"/>
      <c r="LUQ4596" s="151"/>
      <c r="LUR4596" s="151"/>
      <c r="LUS4596" s="151"/>
      <c r="LUT4596" s="151"/>
      <c r="LUU4596" s="151"/>
      <c r="LUV4596" s="151"/>
      <c r="LUW4596" s="151"/>
      <c r="LUX4596" s="151"/>
      <c r="LUY4596" s="151"/>
      <c r="LUZ4596" s="151"/>
      <c r="LVA4596" s="151"/>
      <c r="LVB4596" s="151"/>
      <c r="LVC4596" s="151"/>
      <c r="LVD4596" s="151"/>
      <c r="LVE4596" s="151"/>
      <c r="LVF4596" s="151"/>
      <c r="LVG4596" s="151"/>
      <c r="LVH4596" s="151"/>
      <c r="LVI4596" s="151"/>
      <c r="LVJ4596" s="151"/>
      <c r="LVK4596" s="151"/>
      <c r="LVL4596" s="151"/>
      <c r="LVM4596" s="151"/>
      <c r="LVN4596" s="151"/>
      <c r="LVO4596" s="151"/>
      <c r="LVP4596" s="151"/>
      <c r="LVQ4596" s="151"/>
      <c r="LVR4596" s="151"/>
      <c r="LVS4596" s="151"/>
      <c r="LVT4596" s="151"/>
      <c r="LVU4596" s="151"/>
      <c r="LVV4596" s="151"/>
      <c r="LVW4596" s="151"/>
      <c r="LVX4596" s="151"/>
      <c r="LVY4596" s="151"/>
      <c r="LVZ4596" s="151"/>
      <c r="LWA4596" s="151"/>
      <c r="LWB4596" s="151"/>
      <c r="LWC4596" s="151"/>
      <c r="LWD4596" s="151"/>
      <c r="LWE4596" s="151"/>
      <c r="LWF4596" s="151"/>
      <c r="LWG4596" s="151"/>
      <c r="LWH4596" s="151"/>
      <c r="LWI4596" s="151"/>
      <c r="LWJ4596" s="151"/>
      <c r="LWK4596" s="151"/>
      <c r="LWL4596" s="151"/>
      <c r="LWM4596" s="151"/>
      <c r="LWN4596" s="151"/>
      <c r="LWO4596" s="151"/>
      <c r="LWP4596" s="151"/>
      <c r="LWQ4596" s="151"/>
      <c r="LWR4596" s="151"/>
      <c r="LWS4596" s="151"/>
      <c r="LWT4596" s="151"/>
      <c r="LWU4596" s="151"/>
      <c r="LWV4596" s="151"/>
      <c r="LWW4596" s="151"/>
      <c r="LWX4596" s="151"/>
      <c r="LWY4596" s="151"/>
      <c r="LWZ4596" s="151"/>
      <c r="LXA4596" s="151"/>
      <c r="LXB4596" s="151"/>
      <c r="LXC4596" s="151"/>
      <c r="LXD4596" s="151"/>
      <c r="LXE4596" s="151"/>
      <c r="LXF4596" s="151"/>
      <c r="LXG4596" s="151"/>
      <c r="LXH4596" s="151"/>
      <c r="LXI4596" s="151"/>
      <c r="LXJ4596" s="151"/>
      <c r="LXK4596" s="151"/>
      <c r="LXL4596" s="151"/>
      <c r="LXM4596" s="151"/>
      <c r="LXN4596" s="151"/>
      <c r="LXO4596" s="151"/>
      <c r="LXP4596" s="151"/>
      <c r="LXQ4596" s="151"/>
      <c r="LXR4596" s="151"/>
      <c r="LXS4596" s="151"/>
      <c r="LXT4596" s="151"/>
      <c r="LXU4596" s="151"/>
      <c r="LXV4596" s="151"/>
      <c r="LXW4596" s="151"/>
      <c r="LXX4596" s="151"/>
      <c r="LXY4596" s="151"/>
      <c r="LXZ4596" s="151"/>
      <c r="LYA4596" s="151"/>
      <c r="LYB4596" s="151"/>
      <c r="LYC4596" s="151"/>
      <c r="LYD4596" s="151"/>
      <c r="LYE4596" s="151"/>
      <c r="LYF4596" s="151"/>
      <c r="LYG4596" s="151"/>
      <c r="LYH4596" s="151"/>
      <c r="LYI4596" s="151"/>
      <c r="LYJ4596" s="151"/>
      <c r="LYK4596" s="151"/>
      <c r="LYL4596" s="151"/>
      <c r="LYM4596" s="151"/>
      <c r="LYN4596" s="151"/>
      <c r="LYO4596" s="151"/>
      <c r="LYP4596" s="151"/>
      <c r="LYQ4596" s="151"/>
      <c r="LYR4596" s="151"/>
      <c r="LYS4596" s="151"/>
      <c r="LYT4596" s="151"/>
      <c r="LYU4596" s="151"/>
      <c r="LYV4596" s="151"/>
      <c r="LYW4596" s="151"/>
      <c r="LYX4596" s="151"/>
      <c r="LYY4596" s="151"/>
      <c r="LYZ4596" s="151"/>
      <c r="LZA4596" s="151"/>
      <c r="LZB4596" s="151"/>
      <c r="LZC4596" s="151"/>
      <c r="LZD4596" s="151"/>
      <c r="LZE4596" s="151"/>
      <c r="LZF4596" s="151"/>
      <c r="LZG4596" s="151"/>
      <c r="LZH4596" s="151"/>
      <c r="LZI4596" s="151"/>
      <c r="LZJ4596" s="151"/>
      <c r="LZK4596" s="151"/>
      <c r="LZL4596" s="151"/>
      <c r="LZM4596" s="151"/>
      <c r="LZN4596" s="151"/>
      <c r="LZO4596" s="151"/>
      <c r="LZP4596" s="151"/>
      <c r="LZQ4596" s="151"/>
      <c r="LZR4596" s="151"/>
      <c r="LZS4596" s="151"/>
      <c r="LZT4596" s="151"/>
      <c r="LZU4596" s="151"/>
      <c r="LZV4596" s="151"/>
      <c r="LZW4596" s="151"/>
      <c r="LZX4596" s="151"/>
      <c r="LZY4596" s="151"/>
      <c r="LZZ4596" s="151"/>
      <c r="MAA4596" s="151"/>
      <c r="MAB4596" s="151"/>
      <c r="MAC4596" s="151"/>
      <c r="MAD4596" s="151"/>
      <c r="MAE4596" s="151"/>
      <c r="MAF4596" s="151"/>
      <c r="MAG4596" s="151"/>
      <c r="MAH4596" s="151"/>
      <c r="MAI4596" s="151"/>
      <c r="MAJ4596" s="151"/>
      <c r="MAK4596" s="151"/>
      <c r="MAL4596" s="151"/>
      <c r="MAM4596" s="151"/>
      <c r="MAN4596" s="151"/>
      <c r="MAO4596" s="151"/>
      <c r="MAP4596" s="151"/>
      <c r="MAQ4596" s="151"/>
      <c r="MAR4596" s="151"/>
      <c r="MAS4596" s="151"/>
      <c r="MAT4596" s="151"/>
      <c r="MAU4596" s="151"/>
      <c r="MAV4596" s="151"/>
      <c r="MAW4596" s="151"/>
      <c r="MAX4596" s="151"/>
      <c r="MAY4596" s="151"/>
      <c r="MAZ4596" s="151"/>
      <c r="MBA4596" s="151"/>
      <c r="MBB4596" s="151"/>
      <c r="MBC4596" s="151"/>
      <c r="MBD4596" s="151"/>
      <c r="MBE4596" s="151"/>
      <c r="MBF4596" s="151"/>
      <c r="MBG4596" s="151"/>
      <c r="MBH4596" s="151"/>
      <c r="MBI4596" s="151"/>
      <c r="MBJ4596" s="151"/>
      <c r="MBK4596" s="151"/>
      <c r="MBL4596" s="151"/>
      <c r="MBM4596" s="151"/>
      <c r="MBN4596" s="151"/>
      <c r="MBO4596" s="151"/>
      <c r="MBP4596" s="151"/>
      <c r="MBQ4596" s="151"/>
      <c r="MBR4596" s="151"/>
      <c r="MBS4596" s="151"/>
      <c r="MBT4596" s="151"/>
      <c r="MBU4596" s="151"/>
      <c r="MBV4596" s="151"/>
      <c r="MBW4596" s="151"/>
      <c r="MBX4596" s="151"/>
      <c r="MBY4596" s="151"/>
      <c r="MBZ4596" s="151"/>
      <c r="MCA4596" s="151"/>
      <c r="MCB4596" s="151"/>
      <c r="MCC4596" s="151"/>
      <c r="MCD4596" s="151"/>
      <c r="MCE4596" s="151"/>
      <c r="MCF4596" s="151"/>
      <c r="MCG4596" s="151"/>
      <c r="MCH4596" s="151"/>
      <c r="MCI4596" s="151"/>
      <c r="MCJ4596" s="151"/>
      <c r="MCK4596" s="151"/>
      <c r="MCL4596" s="151"/>
      <c r="MCM4596" s="151"/>
      <c r="MCN4596" s="151"/>
      <c r="MCO4596" s="151"/>
      <c r="MCP4596" s="151"/>
      <c r="MCQ4596" s="151"/>
      <c r="MCR4596" s="151"/>
      <c r="MCS4596" s="151"/>
      <c r="MCT4596" s="151"/>
      <c r="MCU4596" s="151"/>
      <c r="MCV4596" s="151"/>
      <c r="MCW4596" s="151"/>
      <c r="MCX4596" s="151"/>
      <c r="MCY4596" s="151"/>
      <c r="MCZ4596" s="151"/>
      <c r="MDA4596" s="151"/>
      <c r="MDB4596" s="151"/>
      <c r="MDC4596" s="151"/>
      <c r="MDD4596" s="151"/>
      <c r="MDE4596" s="151"/>
      <c r="MDF4596" s="151"/>
      <c r="MDG4596" s="151"/>
      <c r="MDH4596" s="151"/>
      <c r="MDI4596" s="151"/>
      <c r="MDJ4596" s="151"/>
      <c r="MDK4596" s="151"/>
      <c r="MDL4596" s="151"/>
      <c r="MDM4596" s="151"/>
      <c r="MDN4596" s="151"/>
      <c r="MDO4596" s="151"/>
      <c r="MDP4596" s="151"/>
      <c r="MDQ4596" s="151"/>
      <c r="MDR4596" s="151"/>
      <c r="MDS4596" s="151"/>
      <c r="MDT4596" s="151"/>
      <c r="MDU4596" s="151"/>
      <c r="MDV4596" s="151"/>
      <c r="MDW4596" s="151"/>
      <c r="MDX4596" s="151"/>
      <c r="MDY4596" s="151"/>
      <c r="MDZ4596" s="151"/>
      <c r="MEA4596" s="151"/>
      <c r="MEB4596" s="151"/>
      <c r="MEC4596" s="151"/>
      <c r="MED4596" s="151"/>
      <c r="MEE4596" s="151"/>
      <c r="MEF4596" s="151"/>
      <c r="MEG4596" s="151"/>
      <c r="MEH4596" s="151"/>
      <c r="MEI4596" s="151"/>
      <c r="MEJ4596" s="151"/>
      <c r="MEK4596" s="151"/>
      <c r="MEL4596" s="151"/>
      <c r="MEM4596" s="151"/>
      <c r="MEN4596" s="151"/>
      <c r="MEO4596" s="151"/>
      <c r="MEP4596" s="151"/>
      <c r="MEQ4596" s="151"/>
      <c r="MER4596" s="151"/>
      <c r="MES4596" s="151"/>
      <c r="MET4596" s="151"/>
      <c r="MEU4596" s="151"/>
      <c r="MEV4596" s="151"/>
      <c r="MEW4596" s="151"/>
      <c r="MEX4596" s="151"/>
      <c r="MEY4596" s="151"/>
      <c r="MEZ4596" s="151"/>
      <c r="MFA4596" s="151"/>
      <c r="MFB4596" s="151"/>
      <c r="MFC4596" s="151"/>
      <c r="MFD4596" s="151"/>
      <c r="MFE4596" s="151"/>
      <c r="MFF4596" s="151"/>
      <c r="MFG4596" s="151"/>
      <c r="MFH4596" s="151"/>
      <c r="MFI4596" s="151"/>
      <c r="MFJ4596" s="151"/>
      <c r="MFK4596" s="151"/>
      <c r="MFL4596" s="151"/>
      <c r="MFM4596" s="151"/>
      <c r="MFN4596" s="151"/>
      <c r="MFO4596" s="151"/>
      <c r="MFP4596" s="151"/>
      <c r="MFQ4596" s="151"/>
      <c r="MFR4596" s="151"/>
      <c r="MFS4596" s="151"/>
      <c r="MFT4596" s="151"/>
      <c r="MFU4596" s="151"/>
      <c r="MFV4596" s="151"/>
      <c r="MFW4596" s="151"/>
      <c r="MFX4596" s="151"/>
      <c r="MFY4596" s="151"/>
      <c r="MFZ4596" s="151"/>
      <c r="MGA4596" s="151"/>
      <c r="MGB4596" s="151"/>
      <c r="MGC4596" s="151"/>
      <c r="MGD4596" s="151"/>
      <c r="MGE4596" s="151"/>
      <c r="MGF4596" s="151"/>
      <c r="MGG4596" s="151"/>
      <c r="MGH4596" s="151"/>
      <c r="MGI4596" s="151"/>
      <c r="MGJ4596" s="151"/>
      <c r="MGK4596" s="151"/>
      <c r="MGL4596" s="151"/>
      <c r="MGM4596" s="151"/>
      <c r="MGN4596" s="151"/>
      <c r="MGO4596" s="151"/>
      <c r="MGP4596" s="151"/>
      <c r="MGQ4596" s="151"/>
      <c r="MGR4596" s="151"/>
      <c r="MGS4596" s="151"/>
      <c r="MGT4596" s="151"/>
      <c r="MGU4596" s="151"/>
      <c r="MGV4596" s="151"/>
      <c r="MGW4596" s="151"/>
      <c r="MGX4596" s="151"/>
      <c r="MGY4596" s="151"/>
      <c r="MGZ4596" s="151"/>
      <c r="MHA4596" s="151"/>
      <c r="MHB4596" s="151"/>
      <c r="MHC4596" s="151"/>
      <c r="MHD4596" s="151"/>
      <c r="MHE4596" s="151"/>
      <c r="MHF4596" s="151"/>
      <c r="MHG4596" s="151"/>
      <c r="MHH4596" s="151"/>
      <c r="MHI4596" s="151"/>
      <c r="MHJ4596" s="151"/>
      <c r="MHK4596" s="151"/>
      <c r="MHL4596" s="151"/>
      <c r="MHM4596" s="151"/>
      <c r="MHN4596" s="151"/>
      <c r="MHO4596" s="151"/>
      <c r="MHP4596" s="151"/>
      <c r="MHQ4596" s="151"/>
      <c r="MHR4596" s="151"/>
      <c r="MHS4596" s="151"/>
      <c r="MHT4596" s="151"/>
      <c r="MHU4596" s="151"/>
      <c r="MHV4596" s="151"/>
      <c r="MHW4596" s="151"/>
      <c r="MHX4596" s="151"/>
      <c r="MHY4596" s="151"/>
      <c r="MHZ4596" s="151"/>
      <c r="MIA4596" s="151"/>
      <c r="MIB4596" s="151"/>
      <c r="MIC4596" s="151"/>
      <c r="MID4596" s="151"/>
      <c r="MIE4596" s="151"/>
      <c r="MIF4596" s="151"/>
      <c r="MIG4596" s="151"/>
      <c r="MIH4596" s="151"/>
      <c r="MII4596" s="151"/>
      <c r="MIJ4596" s="151"/>
      <c r="MIK4596" s="151"/>
      <c r="MIL4596" s="151"/>
      <c r="MIM4596" s="151"/>
      <c r="MIN4596" s="151"/>
      <c r="MIO4596" s="151"/>
      <c r="MIP4596" s="151"/>
      <c r="MIQ4596" s="151"/>
      <c r="MIR4596" s="151"/>
      <c r="MIS4596" s="151"/>
      <c r="MIT4596" s="151"/>
      <c r="MIU4596" s="151"/>
      <c r="MIV4596" s="151"/>
      <c r="MIW4596" s="151"/>
      <c r="MIX4596" s="151"/>
      <c r="MIY4596" s="151"/>
      <c r="MIZ4596" s="151"/>
      <c r="MJA4596" s="151"/>
      <c r="MJB4596" s="151"/>
      <c r="MJC4596" s="151"/>
      <c r="MJD4596" s="151"/>
      <c r="MJE4596" s="151"/>
      <c r="MJF4596" s="151"/>
      <c r="MJG4596" s="151"/>
      <c r="MJH4596" s="151"/>
      <c r="MJI4596" s="151"/>
      <c r="MJJ4596" s="151"/>
      <c r="MJK4596" s="151"/>
      <c r="MJL4596" s="151"/>
      <c r="MJM4596" s="151"/>
      <c r="MJN4596" s="151"/>
      <c r="MJO4596" s="151"/>
      <c r="MJP4596" s="151"/>
      <c r="MJQ4596" s="151"/>
      <c r="MJR4596" s="151"/>
      <c r="MJS4596" s="151"/>
      <c r="MJT4596" s="151"/>
      <c r="MJU4596" s="151"/>
      <c r="MJV4596" s="151"/>
      <c r="MJW4596" s="151"/>
      <c r="MJX4596" s="151"/>
      <c r="MJY4596" s="151"/>
      <c r="MJZ4596" s="151"/>
      <c r="MKA4596" s="151"/>
      <c r="MKB4596" s="151"/>
      <c r="MKC4596" s="151"/>
      <c r="MKD4596" s="151"/>
      <c r="MKE4596" s="151"/>
      <c r="MKF4596" s="151"/>
      <c r="MKG4596" s="151"/>
      <c r="MKH4596" s="151"/>
      <c r="MKI4596" s="151"/>
      <c r="MKJ4596" s="151"/>
      <c r="MKK4596" s="151"/>
      <c r="MKL4596" s="151"/>
      <c r="MKM4596" s="151"/>
      <c r="MKN4596" s="151"/>
      <c r="MKO4596" s="151"/>
      <c r="MKP4596" s="151"/>
      <c r="MKQ4596" s="151"/>
      <c r="MKR4596" s="151"/>
      <c r="MKS4596" s="151"/>
      <c r="MKT4596" s="151"/>
      <c r="MKU4596" s="151"/>
      <c r="MKV4596" s="151"/>
      <c r="MKW4596" s="151"/>
      <c r="MKX4596" s="151"/>
      <c r="MKY4596" s="151"/>
      <c r="MKZ4596" s="151"/>
      <c r="MLA4596" s="151"/>
      <c r="MLB4596" s="151"/>
      <c r="MLC4596" s="151"/>
      <c r="MLD4596" s="151"/>
      <c r="MLE4596" s="151"/>
      <c r="MLF4596" s="151"/>
      <c r="MLG4596" s="151"/>
      <c r="MLH4596" s="151"/>
      <c r="MLI4596" s="151"/>
      <c r="MLJ4596" s="151"/>
      <c r="MLK4596" s="151"/>
      <c r="MLL4596" s="151"/>
      <c r="MLM4596" s="151"/>
      <c r="MLN4596" s="151"/>
      <c r="MLO4596" s="151"/>
      <c r="MLP4596" s="151"/>
      <c r="MLQ4596" s="151"/>
      <c r="MLR4596" s="151"/>
      <c r="MLS4596" s="151"/>
      <c r="MLT4596" s="151"/>
      <c r="MLU4596" s="151"/>
      <c r="MLV4596" s="151"/>
      <c r="MLW4596" s="151"/>
      <c r="MLX4596" s="151"/>
      <c r="MLY4596" s="151"/>
      <c r="MLZ4596" s="151"/>
      <c r="MMA4596" s="151"/>
      <c r="MMB4596" s="151"/>
      <c r="MMC4596" s="151"/>
      <c r="MMD4596" s="151"/>
      <c r="MME4596" s="151"/>
      <c r="MMF4596" s="151"/>
      <c r="MMG4596" s="151"/>
      <c r="MMH4596" s="151"/>
      <c r="MMI4596" s="151"/>
      <c r="MMJ4596" s="151"/>
      <c r="MMK4596" s="151"/>
      <c r="MML4596" s="151"/>
      <c r="MMM4596" s="151"/>
      <c r="MMN4596" s="151"/>
      <c r="MMO4596" s="151"/>
      <c r="MMP4596" s="151"/>
      <c r="MMQ4596" s="151"/>
      <c r="MMR4596" s="151"/>
      <c r="MMS4596" s="151"/>
      <c r="MMT4596" s="151"/>
      <c r="MMU4596" s="151"/>
      <c r="MMV4596" s="151"/>
      <c r="MMW4596" s="151"/>
      <c r="MMX4596" s="151"/>
      <c r="MMY4596" s="151"/>
      <c r="MMZ4596" s="151"/>
      <c r="MNA4596" s="151"/>
      <c r="MNB4596" s="151"/>
      <c r="MNC4596" s="151"/>
      <c r="MND4596" s="151"/>
      <c r="MNE4596" s="151"/>
      <c r="MNF4596" s="151"/>
      <c r="MNG4596" s="151"/>
      <c r="MNH4596" s="151"/>
      <c r="MNI4596" s="151"/>
      <c r="MNJ4596" s="151"/>
      <c r="MNK4596" s="151"/>
      <c r="MNL4596" s="151"/>
      <c r="MNM4596" s="151"/>
      <c r="MNN4596" s="151"/>
      <c r="MNO4596" s="151"/>
      <c r="MNP4596" s="151"/>
      <c r="MNQ4596" s="151"/>
      <c r="MNR4596" s="151"/>
      <c r="MNS4596" s="151"/>
      <c r="MNT4596" s="151"/>
      <c r="MNU4596" s="151"/>
      <c r="MNV4596" s="151"/>
      <c r="MNW4596" s="151"/>
      <c r="MNX4596" s="151"/>
      <c r="MNY4596" s="151"/>
      <c r="MNZ4596" s="151"/>
      <c r="MOA4596" s="151"/>
      <c r="MOB4596" s="151"/>
      <c r="MOC4596" s="151"/>
      <c r="MOD4596" s="151"/>
      <c r="MOE4596" s="151"/>
      <c r="MOF4596" s="151"/>
      <c r="MOG4596" s="151"/>
      <c r="MOH4596" s="151"/>
      <c r="MOI4596" s="151"/>
      <c r="MOJ4596" s="151"/>
      <c r="MOK4596" s="151"/>
      <c r="MOL4596" s="151"/>
      <c r="MOM4596" s="151"/>
      <c r="MON4596" s="151"/>
      <c r="MOO4596" s="151"/>
      <c r="MOP4596" s="151"/>
      <c r="MOQ4596" s="151"/>
      <c r="MOR4596" s="151"/>
      <c r="MOS4596" s="151"/>
      <c r="MOT4596" s="151"/>
      <c r="MOU4596" s="151"/>
      <c r="MOV4596" s="151"/>
      <c r="MOW4596" s="151"/>
      <c r="MOX4596" s="151"/>
      <c r="MOY4596" s="151"/>
      <c r="MOZ4596" s="151"/>
      <c r="MPA4596" s="151"/>
      <c r="MPB4596" s="151"/>
      <c r="MPC4596" s="151"/>
      <c r="MPD4596" s="151"/>
      <c r="MPE4596" s="151"/>
      <c r="MPF4596" s="151"/>
      <c r="MPG4596" s="151"/>
      <c r="MPH4596" s="151"/>
      <c r="MPI4596" s="151"/>
      <c r="MPJ4596" s="151"/>
      <c r="MPK4596" s="151"/>
      <c r="MPL4596" s="151"/>
      <c r="MPM4596" s="151"/>
      <c r="MPN4596" s="151"/>
      <c r="MPO4596" s="151"/>
      <c r="MPP4596" s="151"/>
      <c r="MPQ4596" s="151"/>
      <c r="MPR4596" s="151"/>
      <c r="MPS4596" s="151"/>
      <c r="MPT4596" s="151"/>
      <c r="MPU4596" s="151"/>
      <c r="MPV4596" s="151"/>
      <c r="MPW4596" s="151"/>
      <c r="MPX4596" s="151"/>
      <c r="MPY4596" s="151"/>
      <c r="MPZ4596" s="151"/>
      <c r="MQA4596" s="151"/>
      <c r="MQB4596" s="151"/>
      <c r="MQC4596" s="151"/>
      <c r="MQD4596" s="151"/>
      <c r="MQE4596" s="151"/>
      <c r="MQF4596" s="151"/>
      <c r="MQG4596" s="151"/>
      <c r="MQH4596" s="151"/>
      <c r="MQI4596" s="151"/>
      <c r="MQJ4596" s="151"/>
      <c r="MQK4596" s="151"/>
      <c r="MQL4596" s="151"/>
      <c r="MQM4596" s="151"/>
      <c r="MQN4596" s="151"/>
      <c r="MQO4596" s="151"/>
      <c r="MQP4596" s="151"/>
      <c r="MQQ4596" s="151"/>
      <c r="MQR4596" s="151"/>
      <c r="MQS4596" s="151"/>
      <c r="MQT4596" s="151"/>
      <c r="MQU4596" s="151"/>
      <c r="MQV4596" s="151"/>
      <c r="MQW4596" s="151"/>
      <c r="MQX4596" s="151"/>
      <c r="MQY4596" s="151"/>
      <c r="MQZ4596" s="151"/>
      <c r="MRA4596" s="151"/>
      <c r="MRB4596" s="151"/>
      <c r="MRC4596" s="151"/>
      <c r="MRD4596" s="151"/>
      <c r="MRE4596" s="151"/>
      <c r="MRF4596" s="151"/>
      <c r="MRG4596" s="151"/>
      <c r="MRH4596" s="151"/>
      <c r="MRI4596" s="151"/>
      <c r="MRJ4596" s="151"/>
      <c r="MRK4596" s="151"/>
      <c r="MRL4596" s="151"/>
      <c r="MRM4596" s="151"/>
      <c r="MRN4596" s="151"/>
      <c r="MRO4596" s="151"/>
      <c r="MRP4596" s="151"/>
      <c r="MRQ4596" s="151"/>
      <c r="MRR4596" s="151"/>
      <c r="MRS4596" s="151"/>
      <c r="MRT4596" s="151"/>
      <c r="MRU4596" s="151"/>
      <c r="MRV4596" s="151"/>
      <c r="MRW4596" s="151"/>
      <c r="MRX4596" s="151"/>
      <c r="MRY4596" s="151"/>
      <c r="MRZ4596" s="151"/>
      <c r="MSA4596" s="151"/>
      <c r="MSB4596" s="151"/>
      <c r="MSC4596" s="151"/>
      <c r="MSD4596" s="151"/>
      <c r="MSE4596" s="151"/>
      <c r="MSF4596" s="151"/>
      <c r="MSG4596" s="151"/>
      <c r="MSH4596" s="151"/>
      <c r="MSI4596" s="151"/>
      <c r="MSJ4596" s="151"/>
      <c r="MSK4596" s="151"/>
      <c r="MSL4596" s="151"/>
      <c r="MSM4596" s="151"/>
      <c r="MSN4596" s="151"/>
      <c r="MSO4596" s="151"/>
      <c r="MSP4596" s="151"/>
      <c r="MSQ4596" s="151"/>
      <c r="MSR4596" s="151"/>
      <c r="MSS4596" s="151"/>
      <c r="MST4596" s="151"/>
      <c r="MSU4596" s="151"/>
      <c r="MSV4596" s="151"/>
      <c r="MSW4596" s="151"/>
      <c r="MSX4596" s="151"/>
      <c r="MSY4596" s="151"/>
      <c r="MSZ4596" s="151"/>
      <c r="MTA4596" s="151"/>
      <c r="MTB4596" s="151"/>
      <c r="MTC4596" s="151"/>
      <c r="MTD4596" s="151"/>
      <c r="MTE4596" s="151"/>
      <c r="MTF4596" s="151"/>
      <c r="MTG4596" s="151"/>
      <c r="MTH4596" s="151"/>
      <c r="MTI4596" s="151"/>
      <c r="MTJ4596" s="151"/>
      <c r="MTK4596" s="151"/>
      <c r="MTL4596" s="151"/>
      <c r="MTM4596" s="151"/>
      <c r="MTN4596" s="151"/>
      <c r="MTO4596" s="151"/>
      <c r="MTP4596" s="151"/>
      <c r="MTQ4596" s="151"/>
      <c r="MTR4596" s="151"/>
      <c r="MTS4596" s="151"/>
      <c r="MTT4596" s="151"/>
      <c r="MTU4596" s="151"/>
      <c r="MTV4596" s="151"/>
      <c r="MTW4596" s="151"/>
      <c r="MTX4596" s="151"/>
      <c r="MTY4596" s="151"/>
      <c r="MTZ4596" s="151"/>
      <c r="MUA4596" s="151"/>
      <c r="MUB4596" s="151"/>
      <c r="MUC4596" s="151"/>
      <c r="MUD4596" s="151"/>
      <c r="MUE4596" s="151"/>
      <c r="MUF4596" s="151"/>
      <c r="MUG4596" s="151"/>
      <c r="MUH4596" s="151"/>
      <c r="MUI4596" s="151"/>
      <c r="MUJ4596" s="151"/>
      <c r="MUK4596" s="151"/>
      <c r="MUL4596" s="151"/>
      <c r="MUM4596" s="151"/>
      <c r="MUN4596" s="151"/>
      <c r="MUO4596" s="151"/>
      <c r="MUP4596" s="151"/>
      <c r="MUQ4596" s="151"/>
      <c r="MUR4596" s="151"/>
      <c r="MUS4596" s="151"/>
      <c r="MUT4596" s="151"/>
      <c r="MUU4596" s="151"/>
      <c r="MUV4596" s="151"/>
      <c r="MUW4596" s="151"/>
      <c r="MUX4596" s="151"/>
      <c r="MUY4596" s="151"/>
      <c r="MUZ4596" s="151"/>
      <c r="MVA4596" s="151"/>
      <c r="MVB4596" s="151"/>
      <c r="MVC4596" s="151"/>
      <c r="MVD4596" s="151"/>
      <c r="MVE4596" s="151"/>
      <c r="MVF4596" s="151"/>
      <c r="MVG4596" s="151"/>
      <c r="MVH4596" s="151"/>
      <c r="MVI4596" s="151"/>
      <c r="MVJ4596" s="151"/>
      <c r="MVK4596" s="151"/>
      <c r="MVL4596" s="151"/>
      <c r="MVM4596" s="151"/>
      <c r="MVN4596" s="151"/>
      <c r="MVO4596" s="151"/>
      <c r="MVP4596" s="151"/>
      <c r="MVQ4596" s="151"/>
      <c r="MVR4596" s="151"/>
      <c r="MVS4596" s="151"/>
      <c r="MVT4596" s="151"/>
      <c r="MVU4596" s="151"/>
      <c r="MVV4596" s="151"/>
      <c r="MVW4596" s="151"/>
      <c r="MVX4596" s="151"/>
      <c r="MVY4596" s="151"/>
      <c r="MVZ4596" s="151"/>
      <c r="MWA4596" s="151"/>
      <c r="MWB4596" s="151"/>
      <c r="MWC4596" s="151"/>
      <c r="MWD4596" s="151"/>
      <c r="MWE4596" s="151"/>
      <c r="MWF4596" s="151"/>
      <c r="MWG4596" s="151"/>
      <c r="MWH4596" s="151"/>
      <c r="MWI4596" s="151"/>
      <c r="MWJ4596" s="151"/>
      <c r="MWK4596" s="151"/>
      <c r="MWL4596" s="151"/>
      <c r="MWM4596" s="151"/>
      <c r="MWN4596" s="151"/>
      <c r="MWO4596" s="151"/>
      <c r="MWP4596" s="151"/>
      <c r="MWQ4596" s="151"/>
      <c r="MWR4596" s="151"/>
      <c r="MWS4596" s="151"/>
      <c r="MWT4596" s="151"/>
      <c r="MWU4596" s="151"/>
      <c r="MWV4596" s="151"/>
      <c r="MWW4596" s="151"/>
      <c r="MWX4596" s="151"/>
      <c r="MWY4596" s="151"/>
      <c r="MWZ4596" s="151"/>
      <c r="MXA4596" s="151"/>
      <c r="MXB4596" s="151"/>
      <c r="MXC4596" s="151"/>
      <c r="MXD4596" s="151"/>
      <c r="MXE4596" s="151"/>
      <c r="MXF4596" s="151"/>
      <c r="MXG4596" s="151"/>
      <c r="MXH4596" s="151"/>
      <c r="MXI4596" s="151"/>
      <c r="MXJ4596" s="151"/>
      <c r="MXK4596" s="151"/>
      <c r="MXL4596" s="151"/>
      <c r="MXM4596" s="151"/>
      <c r="MXN4596" s="151"/>
      <c r="MXO4596" s="151"/>
      <c r="MXP4596" s="151"/>
      <c r="MXQ4596" s="151"/>
      <c r="MXR4596" s="151"/>
      <c r="MXS4596" s="151"/>
      <c r="MXT4596" s="151"/>
      <c r="MXU4596" s="151"/>
      <c r="MXV4596" s="151"/>
      <c r="MXW4596" s="151"/>
      <c r="MXX4596" s="151"/>
      <c r="MXY4596" s="151"/>
      <c r="MXZ4596" s="151"/>
      <c r="MYA4596" s="151"/>
      <c r="MYB4596" s="151"/>
      <c r="MYC4596" s="151"/>
      <c r="MYD4596" s="151"/>
      <c r="MYE4596" s="151"/>
      <c r="MYF4596" s="151"/>
      <c r="MYG4596" s="151"/>
      <c r="MYH4596" s="151"/>
      <c r="MYI4596" s="151"/>
      <c r="MYJ4596" s="151"/>
      <c r="MYK4596" s="151"/>
      <c r="MYL4596" s="151"/>
      <c r="MYM4596" s="151"/>
      <c r="MYN4596" s="151"/>
      <c r="MYO4596" s="151"/>
      <c r="MYP4596" s="151"/>
      <c r="MYQ4596" s="151"/>
      <c r="MYR4596" s="151"/>
      <c r="MYS4596" s="151"/>
      <c r="MYT4596" s="151"/>
      <c r="MYU4596" s="151"/>
      <c r="MYV4596" s="151"/>
      <c r="MYW4596" s="151"/>
      <c r="MYX4596" s="151"/>
      <c r="MYY4596" s="151"/>
      <c r="MYZ4596" s="151"/>
      <c r="MZA4596" s="151"/>
      <c r="MZB4596" s="151"/>
      <c r="MZC4596" s="151"/>
      <c r="MZD4596" s="151"/>
      <c r="MZE4596" s="151"/>
      <c r="MZF4596" s="151"/>
      <c r="MZG4596" s="151"/>
      <c r="MZH4596" s="151"/>
      <c r="MZI4596" s="151"/>
      <c r="MZJ4596" s="151"/>
      <c r="MZK4596" s="151"/>
      <c r="MZL4596" s="151"/>
      <c r="MZM4596" s="151"/>
      <c r="MZN4596" s="151"/>
      <c r="MZO4596" s="151"/>
      <c r="MZP4596" s="151"/>
      <c r="MZQ4596" s="151"/>
      <c r="MZR4596" s="151"/>
      <c r="MZS4596" s="151"/>
      <c r="MZT4596" s="151"/>
      <c r="MZU4596" s="151"/>
      <c r="MZV4596" s="151"/>
      <c r="MZW4596" s="151"/>
      <c r="MZX4596" s="151"/>
      <c r="MZY4596" s="151"/>
      <c r="MZZ4596" s="151"/>
      <c r="NAA4596" s="151"/>
      <c r="NAB4596" s="151"/>
      <c r="NAC4596" s="151"/>
      <c r="NAD4596" s="151"/>
      <c r="NAE4596" s="151"/>
      <c r="NAF4596" s="151"/>
      <c r="NAG4596" s="151"/>
      <c r="NAH4596" s="151"/>
      <c r="NAI4596" s="151"/>
      <c r="NAJ4596" s="151"/>
      <c r="NAK4596" s="151"/>
      <c r="NAL4596" s="151"/>
      <c r="NAM4596" s="151"/>
      <c r="NAN4596" s="151"/>
      <c r="NAO4596" s="151"/>
      <c r="NAP4596" s="151"/>
      <c r="NAQ4596" s="151"/>
      <c r="NAR4596" s="151"/>
      <c r="NAS4596" s="151"/>
      <c r="NAT4596" s="151"/>
      <c r="NAU4596" s="151"/>
      <c r="NAV4596" s="151"/>
      <c r="NAW4596" s="151"/>
      <c r="NAX4596" s="151"/>
      <c r="NAY4596" s="151"/>
      <c r="NAZ4596" s="151"/>
      <c r="NBA4596" s="151"/>
      <c r="NBB4596" s="151"/>
      <c r="NBC4596" s="151"/>
      <c r="NBD4596" s="151"/>
      <c r="NBE4596" s="151"/>
      <c r="NBF4596" s="151"/>
      <c r="NBG4596" s="151"/>
      <c r="NBH4596" s="151"/>
      <c r="NBI4596" s="151"/>
      <c r="NBJ4596" s="151"/>
      <c r="NBK4596" s="151"/>
      <c r="NBL4596" s="151"/>
      <c r="NBM4596" s="151"/>
      <c r="NBN4596" s="151"/>
      <c r="NBO4596" s="151"/>
      <c r="NBP4596" s="151"/>
      <c r="NBQ4596" s="151"/>
      <c r="NBR4596" s="151"/>
      <c r="NBS4596" s="151"/>
      <c r="NBT4596" s="151"/>
      <c r="NBU4596" s="151"/>
      <c r="NBV4596" s="151"/>
      <c r="NBW4596" s="151"/>
      <c r="NBX4596" s="151"/>
      <c r="NBY4596" s="151"/>
      <c r="NBZ4596" s="151"/>
      <c r="NCA4596" s="151"/>
      <c r="NCB4596" s="151"/>
      <c r="NCC4596" s="151"/>
      <c r="NCD4596" s="151"/>
      <c r="NCE4596" s="151"/>
      <c r="NCF4596" s="151"/>
      <c r="NCG4596" s="151"/>
      <c r="NCH4596" s="151"/>
      <c r="NCI4596" s="151"/>
      <c r="NCJ4596" s="151"/>
      <c r="NCK4596" s="151"/>
      <c r="NCL4596" s="151"/>
      <c r="NCM4596" s="151"/>
      <c r="NCN4596" s="151"/>
      <c r="NCO4596" s="151"/>
      <c r="NCP4596" s="151"/>
      <c r="NCQ4596" s="151"/>
      <c r="NCR4596" s="151"/>
      <c r="NCS4596" s="151"/>
      <c r="NCT4596" s="151"/>
      <c r="NCU4596" s="151"/>
      <c r="NCV4596" s="151"/>
      <c r="NCW4596" s="151"/>
      <c r="NCX4596" s="151"/>
      <c r="NCY4596" s="151"/>
      <c r="NCZ4596" s="151"/>
      <c r="NDA4596" s="151"/>
      <c r="NDB4596" s="151"/>
      <c r="NDC4596" s="151"/>
      <c r="NDD4596" s="151"/>
      <c r="NDE4596" s="151"/>
      <c r="NDF4596" s="151"/>
      <c r="NDG4596" s="151"/>
      <c r="NDH4596" s="151"/>
      <c r="NDI4596" s="151"/>
      <c r="NDJ4596" s="151"/>
      <c r="NDK4596" s="151"/>
      <c r="NDL4596" s="151"/>
      <c r="NDM4596" s="151"/>
      <c r="NDN4596" s="151"/>
      <c r="NDO4596" s="151"/>
      <c r="NDP4596" s="151"/>
      <c r="NDQ4596" s="151"/>
      <c r="NDR4596" s="151"/>
      <c r="NDS4596" s="151"/>
      <c r="NDT4596" s="151"/>
      <c r="NDU4596" s="151"/>
      <c r="NDV4596" s="151"/>
      <c r="NDW4596" s="151"/>
      <c r="NDX4596" s="151"/>
      <c r="NDY4596" s="151"/>
      <c r="NDZ4596" s="151"/>
      <c r="NEA4596" s="151"/>
      <c r="NEB4596" s="151"/>
      <c r="NEC4596" s="151"/>
      <c r="NED4596" s="151"/>
      <c r="NEE4596" s="151"/>
      <c r="NEF4596" s="151"/>
      <c r="NEG4596" s="151"/>
      <c r="NEH4596" s="151"/>
      <c r="NEI4596" s="151"/>
      <c r="NEJ4596" s="151"/>
      <c r="NEK4596" s="151"/>
      <c r="NEL4596" s="151"/>
      <c r="NEM4596" s="151"/>
      <c r="NEN4596" s="151"/>
      <c r="NEO4596" s="151"/>
      <c r="NEP4596" s="151"/>
      <c r="NEQ4596" s="151"/>
      <c r="NER4596" s="151"/>
      <c r="NES4596" s="151"/>
      <c r="NET4596" s="151"/>
      <c r="NEU4596" s="151"/>
      <c r="NEV4596" s="151"/>
      <c r="NEW4596" s="151"/>
      <c r="NEX4596" s="151"/>
      <c r="NEY4596" s="151"/>
      <c r="NEZ4596" s="151"/>
      <c r="NFA4596" s="151"/>
      <c r="NFB4596" s="151"/>
      <c r="NFC4596" s="151"/>
      <c r="NFD4596" s="151"/>
      <c r="NFE4596" s="151"/>
      <c r="NFF4596" s="151"/>
      <c r="NFG4596" s="151"/>
      <c r="NFH4596" s="151"/>
      <c r="NFI4596" s="151"/>
      <c r="NFJ4596" s="151"/>
      <c r="NFK4596" s="151"/>
      <c r="NFL4596" s="151"/>
      <c r="NFM4596" s="151"/>
      <c r="NFN4596" s="151"/>
      <c r="NFO4596" s="151"/>
      <c r="NFP4596" s="151"/>
      <c r="NFQ4596" s="151"/>
      <c r="NFR4596" s="151"/>
      <c r="NFS4596" s="151"/>
      <c r="NFT4596" s="151"/>
      <c r="NFU4596" s="151"/>
      <c r="NFV4596" s="151"/>
      <c r="NFW4596" s="151"/>
      <c r="NFX4596" s="151"/>
      <c r="NFY4596" s="151"/>
      <c r="NFZ4596" s="151"/>
      <c r="NGA4596" s="151"/>
      <c r="NGB4596" s="151"/>
      <c r="NGC4596" s="151"/>
      <c r="NGD4596" s="151"/>
      <c r="NGE4596" s="151"/>
      <c r="NGF4596" s="151"/>
      <c r="NGG4596" s="151"/>
      <c r="NGH4596" s="151"/>
      <c r="NGI4596" s="151"/>
      <c r="NGJ4596" s="151"/>
      <c r="NGK4596" s="151"/>
      <c r="NGL4596" s="151"/>
      <c r="NGM4596" s="151"/>
      <c r="NGN4596" s="151"/>
      <c r="NGO4596" s="151"/>
      <c r="NGP4596" s="151"/>
      <c r="NGQ4596" s="151"/>
      <c r="NGR4596" s="151"/>
      <c r="NGS4596" s="151"/>
      <c r="NGT4596" s="151"/>
      <c r="NGU4596" s="151"/>
      <c r="NGV4596" s="151"/>
      <c r="NGW4596" s="151"/>
      <c r="NGX4596" s="151"/>
      <c r="NGY4596" s="151"/>
      <c r="NGZ4596" s="151"/>
      <c r="NHA4596" s="151"/>
      <c r="NHB4596" s="151"/>
      <c r="NHC4596" s="151"/>
      <c r="NHD4596" s="151"/>
      <c r="NHE4596" s="151"/>
      <c r="NHF4596" s="151"/>
      <c r="NHG4596" s="151"/>
      <c r="NHH4596" s="151"/>
      <c r="NHI4596" s="151"/>
      <c r="NHJ4596" s="151"/>
      <c r="NHK4596" s="151"/>
      <c r="NHL4596" s="151"/>
      <c r="NHM4596" s="151"/>
      <c r="NHN4596" s="151"/>
      <c r="NHO4596" s="151"/>
      <c r="NHP4596" s="151"/>
      <c r="NHQ4596" s="151"/>
      <c r="NHR4596" s="151"/>
      <c r="NHS4596" s="151"/>
      <c r="NHT4596" s="151"/>
      <c r="NHU4596" s="151"/>
      <c r="NHV4596" s="151"/>
      <c r="NHW4596" s="151"/>
      <c r="NHX4596" s="151"/>
      <c r="NHY4596" s="151"/>
      <c r="NHZ4596" s="151"/>
      <c r="NIA4596" s="151"/>
      <c r="NIB4596" s="151"/>
      <c r="NIC4596" s="151"/>
      <c r="NID4596" s="151"/>
      <c r="NIE4596" s="151"/>
      <c r="NIF4596" s="151"/>
      <c r="NIG4596" s="151"/>
      <c r="NIH4596" s="151"/>
      <c r="NII4596" s="151"/>
      <c r="NIJ4596" s="151"/>
      <c r="NIK4596" s="151"/>
      <c r="NIL4596" s="151"/>
      <c r="NIM4596" s="151"/>
      <c r="NIN4596" s="151"/>
      <c r="NIO4596" s="151"/>
      <c r="NIP4596" s="151"/>
      <c r="NIQ4596" s="151"/>
      <c r="NIR4596" s="151"/>
      <c r="NIS4596" s="151"/>
      <c r="NIT4596" s="151"/>
      <c r="NIU4596" s="151"/>
      <c r="NIV4596" s="151"/>
      <c r="NIW4596" s="151"/>
      <c r="NIX4596" s="151"/>
      <c r="NIY4596" s="151"/>
      <c r="NIZ4596" s="151"/>
      <c r="NJA4596" s="151"/>
      <c r="NJB4596" s="151"/>
      <c r="NJC4596" s="151"/>
      <c r="NJD4596" s="151"/>
      <c r="NJE4596" s="151"/>
      <c r="NJF4596" s="151"/>
      <c r="NJG4596" s="151"/>
      <c r="NJH4596" s="151"/>
      <c r="NJI4596" s="151"/>
      <c r="NJJ4596" s="151"/>
      <c r="NJK4596" s="151"/>
      <c r="NJL4596" s="151"/>
      <c r="NJM4596" s="151"/>
      <c r="NJN4596" s="151"/>
      <c r="NJO4596" s="151"/>
      <c r="NJP4596" s="151"/>
      <c r="NJQ4596" s="151"/>
      <c r="NJR4596" s="151"/>
      <c r="NJS4596" s="151"/>
      <c r="NJT4596" s="151"/>
      <c r="NJU4596" s="151"/>
      <c r="NJV4596" s="151"/>
      <c r="NJW4596" s="151"/>
      <c r="NJX4596" s="151"/>
      <c r="NJY4596" s="151"/>
      <c r="NJZ4596" s="151"/>
      <c r="NKA4596" s="151"/>
      <c r="NKB4596" s="151"/>
      <c r="NKC4596" s="151"/>
      <c r="NKD4596" s="151"/>
      <c r="NKE4596" s="151"/>
      <c r="NKF4596" s="151"/>
      <c r="NKG4596" s="151"/>
      <c r="NKH4596" s="151"/>
      <c r="NKI4596" s="151"/>
      <c r="NKJ4596" s="151"/>
      <c r="NKK4596" s="151"/>
      <c r="NKL4596" s="151"/>
      <c r="NKM4596" s="151"/>
      <c r="NKN4596" s="151"/>
      <c r="NKO4596" s="151"/>
      <c r="NKP4596" s="151"/>
      <c r="NKQ4596" s="151"/>
      <c r="NKR4596" s="151"/>
      <c r="NKS4596" s="151"/>
      <c r="NKT4596" s="151"/>
      <c r="NKU4596" s="151"/>
      <c r="NKV4596" s="151"/>
      <c r="NKW4596" s="151"/>
      <c r="NKX4596" s="151"/>
      <c r="NKY4596" s="151"/>
      <c r="NKZ4596" s="151"/>
      <c r="NLA4596" s="151"/>
      <c r="NLB4596" s="151"/>
      <c r="NLC4596" s="151"/>
      <c r="NLD4596" s="151"/>
      <c r="NLE4596" s="151"/>
      <c r="NLF4596" s="151"/>
      <c r="NLG4596" s="151"/>
      <c r="NLH4596" s="151"/>
      <c r="NLI4596" s="151"/>
      <c r="NLJ4596" s="151"/>
      <c r="NLK4596" s="151"/>
      <c r="NLL4596" s="151"/>
      <c r="NLM4596" s="151"/>
      <c r="NLN4596" s="151"/>
      <c r="NLO4596" s="151"/>
      <c r="NLP4596" s="151"/>
      <c r="NLQ4596" s="151"/>
      <c r="NLR4596" s="151"/>
      <c r="NLS4596" s="151"/>
      <c r="NLT4596" s="151"/>
      <c r="NLU4596" s="151"/>
      <c r="NLV4596" s="151"/>
      <c r="NLW4596" s="151"/>
      <c r="NLX4596" s="151"/>
      <c r="NLY4596" s="151"/>
      <c r="NLZ4596" s="151"/>
      <c r="NMA4596" s="151"/>
      <c r="NMB4596" s="151"/>
      <c r="NMC4596" s="151"/>
      <c r="NMD4596" s="151"/>
      <c r="NME4596" s="151"/>
      <c r="NMF4596" s="151"/>
      <c r="NMG4596" s="151"/>
      <c r="NMH4596" s="151"/>
      <c r="NMI4596" s="151"/>
      <c r="NMJ4596" s="151"/>
      <c r="NMK4596" s="151"/>
      <c r="NML4596" s="151"/>
      <c r="NMM4596" s="151"/>
      <c r="NMN4596" s="151"/>
      <c r="NMO4596" s="151"/>
      <c r="NMP4596" s="151"/>
      <c r="NMQ4596" s="151"/>
      <c r="NMR4596" s="151"/>
      <c r="NMS4596" s="151"/>
      <c r="NMT4596" s="151"/>
      <c r="NMU4596" s="151"/>
      <c r="NMV4596" s="151"/>
      <c r="NMW4596" s="151"/>
      <c r="NMX4596" s="151"/>
      <c r="NMY4596" s="151"/>
      <c r="NMZ4596" s="151"/>
      <c r="NNA4596" s="151"/>
      <c r="NNB4596" s="151"/>
      <c r="NNC4596" s="151"/>
      <c r="NND4596" s="151"/>
      <c r="NNE4596" s="151"/>
      <c r="NNF4596" s="151"/>
      <c r="NNG4596" s="151"/>
      <c r="NNH4596" s="151"/>
      <c r="NNI4596" s="151"/>
      <c r="NNJ4596" s="151"/>
      <c r="NNK4596" s="151"/>
      <c r="NNL4596" s="151"/>
      <c r="NNM4596" s="151"/>
      <c r="NNN4596" s="151"/>
      <c r="NNO4596" s="151"/>
      <c r="NNP4596" s="151"/>
      <c r="NNQ4596" s="151"/>
      <c r="NNR4596" s="151"/>
      <c r="NNS4596" s="151"/>
      <c r="NNT4596" s="151"/>
      <c r="NNU4596" s="151"/>
      <c r="NNV4596" s="151"/>
      <c r="NNW4596" s="151"/>
      <c r="NNX4596" s="151"/>
      <c r="NNY4596" s="151"/>
      <c r="NNZ4596" s="151"/>
      <c r="NOA4596" s="151"/>
      <c r="NOB4596" s="151"/>
      <c r="NOC4596" s="151"/>
      <c r="NOD4596" s="151"/>
      <c r="NOE4596" s="151"/>
      <c r="NOF4596" s="151"/>
      <c r="NOG4596" s="151"/>
      <c r="NOH4596" s="151"/>
      <c r="NOI4596" s="151"/>
      <c r="NOJ4596" s="151"/>
      <c r="NOK4596" s="151"/>
      <c r="NOL4596" s="151"/>
      <c r="NOM4596" s="151"/>
      <c r="NON4596" s="151"/>
      <c r="NOO4596" s="151"/>
      <c r="NOP4596" s="151"/>
      <c r="NOQ4596" s="151"/>
      <c r="NOR4596" s="151"/>
      <c r="NOS4596" s="151"/>
      <c r="NOT4596" s="151"/>
      <c r="NOU4596" s="151"/>
      <c r="NOV4596" s="151"/>
      <c r="NOW4596" s="151"/>
      <c r="NOX4596" s="151"/>
      <c r="NOY4596" s="151"/>
      <c r="NOZ4596" s="151"/>
      <c r="NPA4596" s="151"/>
      <c r="NPB4596" s="151"/>
      <c r="NPC4596" s="151"/>
      <c r="NPD4596" s="151"/>
      <c r="NPE4596" s="151"/>
      <c r="NPF4596" s="151"/>
      <c r="NPG4596" s="151"/>
      <c r="NPH4596" s="151"/>
      <c r="NPI4596" s="151"/>
      <c r="NPJ4596" s="151"/>
      <c r="NPK4596" s="151"/>
      <c r="NPL4596" s="151"/>
      <c r="NPM4596" s="151"/>
      <c r="NPN4596" s="151"/>
      <c r="NPO4596" s="151"/>
      <c r="NPP4596" s="151"/>
      <c r="NPQ4596" s="151"/>
      <c r="NPR4596" s="151"/>
      <c r="NPS4596" s="151"/>
      <c r="NPT4596" s="151"/>
      <c r="NPU4596" s="151"/>
      <c r="NPV4596" s="151"/>
      <c r="NPW4596" s="151"/>
      <c r="NPX4596" s="151"/>
      <c r="NPY4596" s="151"/>
      <c r="NPZ4596" s="151"/>
      <c r="NQA4596" s="151"/>
      <c r="NQB4596" s="151"/>
      <c r="NQC4596" s="151"/>
      <c r="NQD4596" s="151"/>
      <c r="NQE4596" s="151"/>
      <c r="NQF4596" s="151"/>
      <c r="NQG4596" s="151"/>
      <c r="NQH4596" s="151"/>
      <c r="NQI4596" s="151"/>
      <c r="NQJ4596" s="151"/>
      <c r="NQK4596" s="151"/>
      <c r="NQL4596" s="151"/>
      <c r="NQM4596" s="151"/>
      <c r="NQN4596" s="151"/>
      <c r="NQO4596" s="151"/>
      <c r="NQP4596" s="151"/>
      <c r="NQQ4596" s="151"/>
      <c r="NQR4596" s="151"/>
      <c r="NQS4596" s="151"/>
      <c r="NQT4596" s="151"/>
      <c r="NQU4596" s="151"/>
      <c r="NQV4596" s="151"/>
      <c r="NQW4596" s="151"/>
      <c r="NQX4596" s="151"/>
      <c r="NQY4596" s="151"/>
      <c r="NQZ4596" s="151"/>
      <c r="NRA4596" s="151"/>
      <c r="NRB4596" s="151"/>
      <c r="NRC4596" s="151"/>
      <c r="NRD4596" s="151"/>
      <c r="NRE4596" s="151"/>
      <c r="NRF4596" s="151"/>
      <c r="NRG4596" s="151"/>
      <c r="NRH4596" s="151"/>
      <c r="NRI4596" s="151"/>
      <c r="NRJ4596" s="151"/>
      <c r="NRK4596" s="151"/>
      <c r="NRL4596" s="151"/>
      <c r="NRM4596" s="151"/>
      <c r="NRN4596" s="151"/>
      <c r="NRO4596" s="151"/>
      <c r="NRP4596" s="151"/>
      <c r="NRQ4596" s="151"/>
      <c r="NRR4596" s="151"/>
      <c r="NRS4596" s="151"/>
      <c r="NRT4596" s="151"/>
      <c r="NRU4596" s="151"/>
      <c r="NRV4596" s="151"/>
      <c r="NRW4596" s="151"/>
      <c r="NRX4596" s="151"/>
      <c r="NRY4596" s="151"/>
      <c r="NRZ4596" s="151"/>
      <c r="NSA4596" s="151"/>
      <c r="NSB4596" s="151"/>
      <c r="NSC4596" s="151"/>
      <c r="NSD4596" s="151"/>
      <c r="NSE4596" s="151"/>
      <c r="NSF4596" s="151"/>
      <c r="NSG4596" s="151"/>
      <c r="NSH4596" s="151"/>
      <c r="NSI4596" s="151"/>
      <c r="NSJ4596" s="151"/>
      <c r="NSK4596" s="151"/>
      <c r="NSL4596" s="151"/>
      <c r="NSM4596" s="151"/>
      <c r="NSN4596" s="151"/>
      <c r="NSO4596" s="151"/>
      <c r="NSP4596" s="151"/>
      <c r="NSQ4596" s="151"/>
      <c r="NSR4596" s="151"/>
      <c r="NSS4596" s="151"/>
      <c r="NST4596" s="151"/>
      <c r="NSU4596" s="151"/>
      <c r="NSV4596" s="151"/>
      <c r="NSW4596" s="151"/>
      <c r="NSX4596" s="151"/>
      <c r="NSY4596" s="151"/>
      <c r="NSZ4596" s="151"/>
      <c r="NTA4596" s="151"/>
      <c r="NTB4596" s="151"/>
      <c r="NTC4596" s="151"/>
      <c r="NTD4596" s="151"/>
      <c r="NTE4596" s="151"/>
      <c r="NTF4596" s="151"/>
      <c r="NTG4596" s="151"/>
      <c r="NTH4596" s="151"/>
      <c r="NTI4596" s="151"/>
      <c r="NTJ4596" s="151"/>
      <c r="NTK4596" s="151"/>
      <c r="NTL4596" s="151"/>
      <c r="NTM4596" s="151"/>
      <c r="NTN4596" s="151"/>
      <c r="NTO4596" s="151"/>
      <c r="NTP4596" s="151"/>
      <c r="NTQ4596" s="151"/>
      <c r="NTR4596" s="151"/>
      <c r="NTS4596" s="151"/>
      <c r="NTT4596" s="151"/>
      <c r="NTU4596" s="151"/>
      <c r="NTV4596" s="151"/>
      <c r="NTW4596" s="151"/>
      <c r="NTX4596" s="151"/>
      <c r="NTY4596" s="151"/>
      <c r="NTZ4596" s="151"/>
      <c r="NUA4596" s="151"/>
      <c r="NUB4596" s="151"/>
      <c r="NUC4596" s="151"/>
      <c r="NUD4596" s="151"/>
      <c r="NUE4596" s="151"/>
      <c r="NUF4596" s="151"/>
      <c r="NUG4596" s="151"/>
      <c r="NUH4596" s="151"/>
      <c r="NUI4596" s="151"/>
      <c r="NUJ4596" s="151"/>
      <c r="NUK4596" s="151"/>
      <c r="NUL4596" s="151"/>
      <c r="NUM4596" s="151"/>
      <c r="NUN4596" s="151"/>
      <c r="NUO4596" s="151"/>
      <c r="NUP4596" s="151"/>
      <c r="NUQ4596" s="151"/>
      <c r="NUR4596" s="151"/>
      <c r="NUS4596" s="151"/>
      <c r="NUT4596" s="151"/>
      <c r="NUU4596" s="151"/>
      <c r="NUV4596" s="151"/>
      <c r="NUW4596" s="151"/>
      <c r="NUX4596" s="151"/>
      <c r="NUY4596" s="151"/>
      <c r="NUZ4596" s="151"/>
      <c r="NVA4596" s="151"/>
      <c r="NVB4596" s="151"/>
      <c r="NVC4596" s="151"/>
      <c r="NVD4596" s="151"/>
      <c r="NVE4596" s="151"/>
      <c r="NVF4596" s="151"/>
      <c r="NVG4596" s="151"/>
      <c r="NVH4596" s="151"/>
      <c r="NVI4596" s="151"/>
      <c r="NVJ4596" s="151"/>
      <c r="NVK4596" s="151"/>
      <c r="NVL4596" s="151"/>
      <c r="NVM4596" s="151"/>
      <c r="NVN4596" s="151"/>
      <c r="NVO4596" s="151"/>
      <c r="NVP4596" s="151"/>
      <c r="NVQ4596" s="151"/>
      <c r="NVR4596" s="151"/>
      <c r="NVS4596" s="151"/>
      <c r="NVT4596" s="151"/>
      <c r="NVU4596" s="151"/>
      <c r="NVV4596" s="151"/>
      <c r="NVW4596" s="151"/>
      <c r="NVX4596" s="151"/>
      <c r="NVY4596" s="151"/>
      <c r="NVZ4596" s="151"/>
      <c r="NWA4596" s="151"/>
      <c r="NWB4596" s="151"/>
      <c r="NWC4596" s="151"/>
      <c r="NWD4596" s="151"/>
      <c r="NWE4596" s="151"/>
      <c r="NWF4596" s="151"/>
      <c r="NWG4596" s="151"/>
      <c r="NWH4596" s="151"/>
      <c r="NWI4596" s="151"/>
      <c r="NWJ4596" s="151"/>
      <c r="NWK4596" s="151"/>
      <c r="NWL4596" s="151"/>
      <c r="NWM4596" s="151"/>
      <c r="NWN4596" s="151"/>
      <c r="NWO4596" s="151"/>
      <c r="NWP4596" s="151"/>
      <c r="NWQ4596" s="151"/>
      <c r="NWR4596" s="151"/>
      <c r="NWS4596" s="151"/>
      <c r="NWT4596" s="151"/>
      <c r="NWU4596" s="151"/>
      <c r="NWV4596" s="151"/>
      <c r="NWW4596" s="151"/>
      <c r="NWX4596" s="151"/>
      <c r="NWY4596" s="151"/>
      <c r="NWZ4596" s="151"/>
      <c r="NXA4596" s="151"/>
      <c r="NXB4596" s="151"/>
      <c r="NXC4596" s="151"/>
      <c r="NXD4596" s="151"/>
      <c r="NXE4596" s="151"/>
      <c r="NXF4596" s="151"/>
      <c r="NXG4596" s="151"/>
      <c r="NXH4596" s="151"/>
      <c r="NXI4596" s="151"/>
      <c r="NXJ4596" s="151"/>
      <c r="NXK4596" s="151"/>
      <c r="NXL4596" s="151"/>
      <c r="NXM4596" s="151"/>
      <c r="NXN4596" s="151"/>
      <c r="NXO4596" s="151"/>
      <c r="NXP4596" s="151"/>
      <c r="NXQ4596" s="151"/>
      <c r="NXR4596" s="151"/>
      <c r="NXS4596" s="151"/>
      <c r="NXT4596" s="151"/>
      <c r="NXU4596" s="151"/>
      <c r="NXV4596" s="151"/>
      <c r="NXW4596" s="151"/>
      <c r="NXX4596" s="151"/>
      <c r="NXY4596" s="151"/>
      <c r="NXZ4596" s="151"/>
      <c r="NYA4596" s="151"/>
      <c r="NYB4596" s="151"/>
      <c r="NYC4596" s="151"/>
      <c r="NYD4596" s="151"/>
      <c r="NYE4596" s="151"/>
      <c r="NYF4596" s="151"/>
      <c r="NYG4596" s="151"/>
      <c r="NYH4596" s="151"/>
      <c r="NYI4596" s="151"/>
      <c r="NYJ4596" s="151"/>
      <c r="NYK4596" s="151"/>
      <c r="NYL4596" s="151"/>
      <c r="NYM4596" s="151"/>
      <c r="NYN4596" s="151"/>
      <c r="NYO4596" s="151"/>
      <c r="NYP4596" s="151"/>
      <c r="NYQ4596" s="151"/>
      <c r="NYR4596" s="151"/>
      <c r="NYS4596" s="151"/>
      <c r="NYT4596" s="151"/>
      <c r="NYU4596" s="151"/>
      <c r="NYV4596" s="151"/>
      <c r="NYW4596" s="151"/>
      <c r="NYX4596" s="151"/>
      <c r="NYY4596" s="151"/>
      <c r="NYZ4596" s="151"/>
      <c r="NZA4596" s="151"/>
      <c r="NZB4596" s="151"/>
      <c r="NZC4596" s="151"/>
      <c r="NZD4596" s="151"/>
      <c r="NZE4596" s="151"/>
      <c r="NZF4596" s="151"/>
      <c r="NZG4596" s="151"/>
      <c r="NZH4596" s="151"/>
      <c r="NZI4596" s="151"/>
      <c r="NZJ4596" s="151"/>
      <c r="NZK4596" s="151"/>
      <c r="NZL4596" s="151"/>
      <c r="NZM4596" s="151"/>
      <c r="NZN4596" s="151"/>
      <c r="NZO4596" s="151"/>
      <c r="NZP4596" s="151"/>
      <c r="NZQ4596" s="151"/>
      <c r="NZR4596" s="151"/>
      <c r="NZS4596" s="151"/>
      <c r="NZT4596" s="151"/>
      <c r="NZU4596" s="151"/>
      <c r="NZV4596" s="151"/>
      <c r="NZW4596" s="151"/>
      <c r="NZX4596" s="151"/>
      <c r="NZY4596" s="151"/>
      <c r="NZZ4596" s="151"/>
      <c r="OAA4596" s="151"/>
      <c r="OAB4596" s="151"/>
      <c r="OAC4596" s="151"/>
      <c r="OAD4596" s="151"/>
      <c r="OAE4596" s="151"/>
      <c r="OAF4596" s="151"/>
      <c r="OAG4596" s="151"/>
      <c r="OAH4596" s="151"/>
      <c r="OAI4596" s="151"/>
      <c r="OAJ4596" s="151"/>
      <c r="OAK4596" s="151"/>
      <c r="OAL4596" s="151"/>
      <c r="OAM4596" s="151"/>
      <c r="OAN4596" s="151"/>
      <c r="OAO4596" s="151"/>
      <c r="OAP4596" s="151"/>
      <c r="OAQ4596" s="151"/>
      <c r="OAR4596" s="151"/>
      <c r="OAS4596" s="151"/>
      <c r="OAT4596" s="151"/>
      <c r="OAU4596" s="151"/>
      <c r="OAV4596" s="151"/>
      <c r="OAW4596" s="151"/>
      <c r="OAX4596" s="151"/>
      <c r="OAY4596" s="151"/>
      <c r="OAZ4596" s="151"/>
      <c r="OBA4596" s="151"/>
      <c r="OBB4596" s="151"/>
      <c r="OBC4596" s="151"/>
      <c r="OBD4596" s="151"/>
      <c r="OBE4596" s="151"/>
      <c r="OBF4596" s="151"/>
      <c r="OBG4596" s="151"/>
      <c r="OBH4596" s="151"/>
      <c r="OBI4596" s="151"/>
      <c r="OBJ4596" s="151"/>
      <c r="OBK4596" s="151"/>
      <c r="OBL4596" s="151"/>
      <c r="OBM4596" s="151"/>
      <c r="OBN4596" s="151"/>
      <c r="OBO4596" s="151"/>
      <c r="OBP4596" s="151"/>
      <c r="OBQ4596" s="151"/>
      <c r="OBR4596" s="151"/>
      <c r="OBS4596" s="151"/>
      <c r="OBT4596" s="151"/>
      <c r="OBU4596" s="151"/>
      <c r="OBV4596" s="151"/>
      <c r="OBW4596" s="151"/>
      <c r="OBX4596" s="151"/>
      <c r="OBY4596" s="151"/>
      <c r="OBZ4596" s="151"/>
      <c r="OCA4596" s="151"/>
      <c r="OCB4596" s="151"/>
      <c r="OCC4596" s="151"/>
      <c r="OCD4596" s="151"/>
      <c r="OCE4596" s="151"/>
      <c r="OCF4596" s="151"/>
      <c r="OCG4596" s="151"/>
      <c r="OCH4596" s="151"/>
      <c r="OCI4596" s="151"/>
      <c r="OCJ4596" s="151"/>
      <c r="OCK4596" s="151"/>
      <c r="OCL4596" s="151"/>
      <c r="OCM4596" s="151"/>
      <c r="OCN4596" s="151"/>
      <c r="OCO4596" s="151"/>
      <c r="OCP4596" s="151"/>
      <c r="OCQ4596" s="151"/>
      <c r="OCR4596" s="151"/>
      <c r="OCS4596" s="151"/>
      <c r="OCT4596" s="151"/>
      <c r="OCU4596" s="151"/>
      <c r="OCV4596" s="151"/>
      <c r="OCW4596" s="151"/>
      <c r="OCX4596" s="151"/>
      <c r="OCY4596" s="151"/>
      <c r="OCZ4596" s="151"/>
      <c r="ODA4596" s="151"/>
      <c r="ODB4596" s="151"/>
      <c r="ODC4596" s="151"/>
      <c r="ODD4596" s="151"/>
      <c r="ODE4596" s="151"/>
      <c r="ODF4596" s="151"/>
      <c r="ODG4596" s="151"/>
      <c r="ODH4596" s="151"/>
      <c r="ODI4596" s="151"/>
      <c r="ODJ4596" s="151"/>
      <c r="ODK4596" s="151"/>
      <c r="ODL4596" s="151"/>
      <c r="ODM4596" s="151"/>
      <c r="ODN4596" s="151"/>
      <c r="ODO4596" s="151"/>
      <c r="ODP4596" s="151"/>
      <c r="ODQ4596" s="151"/>
      <c r="ODR4596" s="151"/>
      <c r="ODS4596" s="151"/>
      <c r="ODT4596" s="151"/>
      <c r="ODU4596" s="151"/>
      <c r="ODV4596" s="151"/>
      <c r="ODW4596" s="151"/>
      <c r="ODX4596" s="151"/>
      <c r="ODY4596" s="151"/>
      <c r="ODZ4596" s="151"/>
      <c r="OEA4596" s="151"/>
      <c r="OEB4596" s="151"/>
      <c r="OEC4596" s="151"/>
      <c r="OED4596" s="151"/>
      <c r="OEE4596" s="151"/>
      <c r="OEF4596" s="151"/>
      <c r="OEG4596" s="151"/>
      <c r="OEH4596" s="151"/>
      <c r="OEI4596" s="151"/>
      <c r="OEJ4596" s="151"/>
      <c r="OEK4596" s="151"/>
      <c r="OEL4596" s="151"/>
      <c r="OEM4596" s="151"/>
      <c r="OEN4596" s="151"/>
      <c r="OEO4596" s="151"/>
      <c r="OEP4596" s="151"/>
      <c r="OEQ4596" s="151"/>
      <c r="OER4596" s="151"/>
      <c r="OES4596" s="151"/>
      <c r="OET4596" s="151"/>
      <c r="OEU4596" s="151"/>
      <c r="OEV4596" s="151"/>
      <c r="OEW4596" s="151"/>
      <c r="OEX4596" s="151"/>
      <c r="OEY4596" s="151"/>
      <c r="OEZ4596" s="151"/>
      <c r="OFA4596" s="151"/>
      <c r="OFB4596" s="151"/>
      <c r="OFC4596" s="151"/>
      <c r="OFD4596" s="151"/>
      <c r="OFE4596" s="151"/>
      <c r="OFF4596" s="151"/>
      <c r="OFG4596" s="151"/>
      <c r="OFH4596" s="151"/>
      <c r="OFI4596" s="151"/>
      <c r="OFJ4596" s="151"/>
      <c r="OFK4596" s="151"/>
      <c r="OFL4596" s="151"/>
      <c r="OFM4596" s="151"/>
      <c r="OFN4596" s="151"/>
      <c r="OFO4596" s="151"/>
      <c r="OFP4596" s="151"/>
      <c r="OFQ4596" s="151"/>
      <c r="OFR4596" s="151"/>
      <c r="OFS4596" s="151"/>
      <c r="OFT4596" s="151"/>
      <c r="OFU4596" s="151"/>
      <c r="OFV4596" s="151"/>
      <c r="OFW4596" s="151"/>
      <c r="OFX4596" s="151"/>
      <c r="OFY4596" s="151"/>
      <c r="OFZ4596" s="151"/>
      <c r="OGA4596" s="151"/>
      <c r="OGB4596" s="151"/>
      <c r="OGC4596" s="151"/>
      <c r="OGD4596" s="151"/>
      <c r="OGE4596" s="151"/>
      <c r="OGF4596" s="151"/>
      <c r="OGG4596" s="151"/>
      <c r="OGH4596" s="151"/>
      <c r="OGI4596" s="151"/>
      <c r="OGJ4596" s="151"/>
      <c r="OGK4596" s="151"/>
      <c r="OGL4596" s="151"/>
      <c r="OGM4596" s="151"/>
      <c r="OGN4596" s="151"/>
      <c r="OGO4596" s="151"/>
      <c r="OGP4596" s="151"/>
      <c r="OGQ4596" s="151"/>
      <c r="OGR4596" s="151"/>
      <c r="OGS4596" s="151"/>
      <c r="OGT4596" s="151"/>
      <c r="OGU4596" s="151"/>
      <c r="OGV4596" s="151"/>
      <c r="OGW4596" s="151"/>
      <c r="OGX4596" s="151"/>
      <c r="OGY4596" s="151"/>
      <c r="OGZ4596" s="151"/>
      <c r="OHA4596" s="151"/>
      <c r="OHB4596" s="151"/>
      <c r="OHC4596" s="151"/>
      <c r="OHD4596" s="151"/>
      <c r="OHE4596" s="151"/>
      <c r="OHF4596" s="151"/>
      <c r="OHG4596" s="151"/>
      <c r="OHH4596" s="151"/>
      <c r="OHI4596" s="151"/>
      <c r="OHJ4596" s="151"/>
      <c r="OHK4596" s="151"/>
      <c r="OHL4596" s="151"/>
      <c r="OHM4596" s="151"/>
      <c r="OHN4596" s="151"/>
      <c r="OHO4596" s="151"/>
      <c r="OHP4596" s="151"/>
      <c r="OHQ4596" s="151"/>
      <c r="OHR4596" s="151"/>
      <c r="OHS4596" s="151"/>
      <c r="OHT4596" s="151"/>
      <c r="OHU4596" s="151"/>
      <c r="OHV4596" s="151"/>
      <c r="OHW4596" s="151"/>
      <c r="OHX4596" s="151"/>
      <c r="OHY4596" s="151"/>
      <c r="OHZ4596" s="151"/>
      <c r="OIA4596" s="151"/>
      <c r="OIB4596" s="151"/>
      <c r="OIC4596" s="151"/>
      <c r="OID4596" s="151"/>
      <c r="OIE4596" s="151"/>
      <c r="OIF4596" s="151"/>
      <c r="OIG4596" s="151"/>
      <c r="OIH4596" s="151"/>
      <c r="OII4596" s="151"/>
      <c r="OIJ4596" s="151"/>
      <c r="OIK4596" s="151"/>
      <c r="OIL4596" s="151"/>
      <c r="OIM4596" s="151"/>
      <c r="OIN4596" s="151"/>
      <c r="OIO4596" s="151"/>
      <c r="OIP4596" s="151"/>
      <c r="OIQ4596" s="151"/>
      <c r="OIR4596" s="151"/>
      <c r="OIS4596" s="151"/>
      <c r="OIT4596" s="151"/>
      <c r="OIU4596" s="151"/>
      <c r="OIV4596" s="151"/>
      <c r="OIW4596" s="151"/>
      <c r="OIX4596" s="151"/>
      <c r="OIY4596" s="151"/>
      <c r="OIZ4596" s="151"/>
      <c r="OJA4596" s="151"/>
      <c r="OJB4596" s="151"/>
      <c r="OJC4596" s="151"/>
      <c r="OJD4596" s="151"/>
      <c r="OJE4596" s="151"/>
      <c r="OJF4596" s="151"/>
      <c r="OJG4596" s="151"/>
      <c r="OJH4596" s="151"/>
      <c r="OJI4596" s="151"/>
      <c r="OJJ4596" s="151"/>
      <c r="OJK4596" s="151"/>
      <c r="OJL4596" s="151"/>
      <c r="OJM4596" s="151"/>
      <c r="OJN4596" s="151"/>
      <c r="OJO4596" s="151"/>
      <c r="OJP4596" s="151"/>
      <c r="OJQ4596" s="151"/>
      <c r="OJR4596" s="151"/>
      <c r="OJS4596" s="151"/>
      <c r="OJT4596" s="151"/>
      <c r="OJU4596" s="151"/>
      <c r="OJV4596" s="151"/>
      <c r="OJW4596" s="151"/>
      <c r="OJX4596" s="151"/>
      <c r="OJY4596" s="151"/>
      <c r="OJZ4596" s="151"/>
      <c r="OKA4596" s="151"/>
      <c r="OKB4596" s="151"/>
      <c r="OKC4596" s="151"/>
      <c r="OKD4596" s="151"/>
      <c r="OKE4596" s="151"/>
      <c r="OKF4596" s="151"/>
      <c r="OKG4596" s="151"/>
      <c r="OKH4596" s="151"/>
      <c r="OKI4596" s="151"/>
      <c r="OKJ4596" s="151"/>
      <c r="OKK4596" s="151"/>
      <c r="OKL4596" s="151"/>
      <c r="OKM4596" s="151"/>
      <c r="OKN4596" s="151"/>
      <c r="OKO4596" s="151"/>
      <c r="OKP4596" s="151"/>
      <c r="OKQ4596" s="151"/>
      <c r="OKR4596" s="151"/>
      <c r="OKS4596" s="151"/>
      <c r="OKT4596" s="151"/>
      <c r="OKU4596" s="151"/>
      <c r="OKV4596" s="151"/>
      <c r="OKW4596" s="151"/>
      <c r="OKX4596" s="151"/>
      <c r="OKY4596" s="151"/>
      <c r="OKZ4596" s="151"/>
      <c r="OLA4596" s="151"/>
      <c r="OLB4596" s="151"/>
      <c r="OLC4596" s="151"/>
      <c r="OLD4596" s="151"/>
      <c r="OLE4596" s="151"/>
      <c r="OLF4596" s="151"/>
      <c r="OLG4596" s="151"/>
      <c r="OLH4596" s="151"/>
      <c r="OLI4596" s="151"/>
      <c r="OLJ4596" s="151"/>
      <c r="OLK4596" s="151"/>
      <c r="OLL4596" s="151"/>
      <c r="OLM4596" s="151"/>
      <c r="OLN4596" s="151"/>
      <c r="OLO4596" s="151"/>
      <c r="OLP4596" s="151"/>
      <c r="OLQ4596" s="151"/>
      <c r="OLR4596" s="151"/>
      <c r="OLS4596" s="151"/>
      <c r="OLT4596" s="151"/>
      <c r="OLU4596" s="151"/>
      <c r="OLV4596" s="151"/>
      <c r="OLW4596" s="151"/>
      <c r="OLX4596" s="151"/>
      <c r="OLY4596" s="151"/>
      <c r="OLZ4596" s="151"/>
      <c r="OMA4596" s="151"/>
      <c r="OMB4596" s="151"/>
      <c r="OMC4596" s="151"/>
      <c r="OMD4596" s="151"/>
      <c r="OME4596" s="151"/>
      <c r="OMF4596" s="151"/>
      <c r="OMG4596" s="151"/>
      <c r="OMH4596" s="151"/>
      <c r="OMI4596" s="151"/>
      <c r="OMJ4596" s="151"/>
      <c r="OMK4596" s="151"/>
      <c r="OML4596" s="151"/>
      <c r="OMM4596" s="151"/>
      <c r="OMN4596" s="151"/>
      <c r="OMO4596" s="151"/>
      <c r="OMP4596" s="151"/>
      <c r="OMQ4596" s="151"/>
      <c r="OMR4596" s="151"/>
      <c r="OMS4596" s="151"/>
      <c r="OMT4596" s="151"/>
      <c r="OMU4596" s="151"/>
      <c r="OMV4596" s="151"/>
      <c r="OMW4596" s="151"/>
      <c r="OMX4596" s="151"/>
      <c r="OMY4596" s="151"/>
      <c r="OMZ4596" s="151"/>
      <c r="ONA4596" s="151"/>
      <c r="ONB4596" s="151"/>
      <c r="ONC4596" s="151"/>
      <c r="OND4596" s="151"/>
      <c r="ONE4596" s="151"/>
      <c r="ONF4596" s="151"/>
      <c r="ONG4596" s="151"/>
      <c r="ONH4596" s="151"/>
      <c r="ONI4596" s="151"/>
      <c r="ONJ4596" s="151"/>
      <c r="ONK4596" s="151"/>
      <c r="ONL4596" s="151"/>
      <c r="ONM4596" s="151"/>
      <c r="ONN4596" s="151"/>
      <c r="ONO4596" s="151"/>
      <c r="ONP4596" s="151"/>
      <c r="ONQ4596" s="151"/>
      <c r="ONR4596" s="151"/>
      <c r="ONS4596" s="151"/>
      <c r="ONT4596" s="151"/>
      <c r="ONU4596" s="151"/>
      <c r="ONV4596" s="151"/>
      <c r="ONW4596" s="151"/>
      <c r="ONX4596" s="151"/>
      <c r="ONY4596" s="151"/>
      <c r="ONZ4596" s="151"/>
      <c r="OOA4596" s="151"/>
      <c r="OOB4596" s="151"/>
      <c r="OOC4596" s="151"/>
      <c r="OOD4596" s="151"/>
      <c r="OOE4596" s="151"/>
      <c r="OOF4596" s="151"/>
      <c r="OOG4596" s="151"/>
      <c r="OOH4596" s="151"/>
      <c r="OOI4596" s="151"/>
      <c r="OOJ4596" s="151"/>
      <c r="OOK4596" s="151"/>
      <c r="OOL4596" s="151"/>
      <c r="OOM4596" s="151"/>
      <c r="OON4596" s="151"/>
      <c r="OOO4596" s="151"/>
      <c r="OOP4596" s="151"/>
      <c r="OOQ4596" s="151"/>
      <c r="OOR4596" s="151"/>
      <c r="OOS4596" s="151"/>
      <c r="OOT4596" s="151"/>
      <c r="OOU4596" s="151"/>
      <c r="OOV4596" s="151"/>
      <c r="OOW4596" s="151"/>
      <c r="OOX4596" s="151"/>
      <c r="OOY4596" s="151"/>
      <c r="OOZ4596" s="151"/>
      <c r="OPA4596" s="151"/>
      <c r="OPB4596" s="151"/>
      <c r="OPC4596" s="151"/>
      <c r="OPD4596" s="151"/>
      <c r="OPE4596" s="151"/>
      <c r="OPF4596" s="151"/>
      <c r="OPG4596" s="151"/>
      <c r="OPH4596" s="151"/>
      <c r="OPI4596" s="151"/>
      <c r="OPJ4596" s="151"/>
      <c r="OPK4596" s="151"/>
      <c r="OPL4596" s="151"/>
      <c r="OPM4596" s="151"/>
      <c r="OPN4596" s="151"/>
      <c r="OPO4596" s="151"/>
      <c r="OPP4596" s="151"/>
      <c r="OPQ4596" s="151"/>
      <c r="OPR4596" s="151"/>
      <c r="OPS4596" s="151"/>
      <c r="OPT4596" s="151"/>
      <c r="OPU4596" s="151"/>
      <c r="OPV4596" s="151"/>
      <c r="OPW4596" s="151"/>
      <c r="OPX4596" s="151"/>
      <c r="OPY4596" s="151"/>
      <c r="OPZ4596" s="151"/>
      <c r="OQA4596" s="151"/>
      <c r="OQB4596" s="151"/>
      <c r="OQC4596" s="151"/>
      <c r="OQD4596" s="151"/>
      <c r="OQE4596" s="151"/>
      <c r="OQF4596" s="151"/>
      <c r="OQG4596" s="151"/>
      <c r="OQH4596" s="151"/>
      <c r="OQI4596" s="151"/>
      <c r="OQJ4596" s="151"/>
      <c r="OQK4596" s="151"/>
      <c r="OQL4596" s="151"/>
      <c r="OQM4596" s="151"/>
      <c r="OQN4596" s="151"/>
      <c r="OQO4596" s="151"/>
      <c r="OQP4596" s="151"/>
      <c r="OQQ4596" s="151"/>
      <c r="OQR4596" s="151"/>
      <c r="OQS4596" s="151"/>
      <c r="OQT4596" s="151"/>
      <c r="OQU4596" s="151"/>
      <c r="OQV4596" s="151"/>
      <c r="OQW4596" s="151"/>
      <c r="OQX4596" s="151"/>
      <c r="OQY4596" s="151"/>
      <c r="OQZ4596" s="151"/>
      <c r="ORA4596" s="151"/>
      <c r="ORB4596" s="151"/>
      <c r="ORC4596" s="151"/>
      <c r="ORD4596" s="151"/>
      <c r="ORE4596" s="151"/>
      <c r="ORF4596" s="151"/>
      <c r="ORG4596" s="151"/>
      <c r="ORH4596" s="151"/>
      <c r="ORI4596" s="151"/>
      <c r="ORJ4596" s="151"/>
      <c r="ORK4596" s="151"/>
      <c r="ORL4596" s="151"/>
      <c r="ORM4596" s="151"/>
      <c r="ORN4596" s="151"/>
      <c r="ORO4596" s="151"/>
      <c r="ORP4596" s="151"/>
      <c r="ORQ4596" s="151"/>
      <c r="ORR4596" s="151"/>
      <c r="ORS4596" s="151"/>
      <c r="ORT4596" s="151"/>
      <c r="ORU4596" s="151"/>
      <c r="ORV4596" s="151"/>
      <c r="ORW4596" s="151"/>
      <c r="ORX4596" s="151"/>
      <c r="ORY4596" s="151"/>
      <c r="ORZ4596" s="151"/>
      <c r="OSA4596" s="151"/>
      <c r="OSB4596" s="151"/>
      <c r="OSC4596" s="151"/>
      <c r="OSD4596" s="151"/>
      <c r="OSE4596" s="151"/>
      <c r="OSF4596" s="151"/>
      <c r="OSG4596" s="151"/>
      <c r="OSH4596" s="151"/>
      <c r="OSI4596" s="151"/>
      <c r="OSJ4596" s="151"/>
      <c r="OSK4596" s="151"/>
      <c r="OSL4596" s="151"/>
      <c r="OSM4596" s="151"/>
      <c r="OSN4596" s="151"/>
      <c r="OSO4596" s="151"/>
      <c r="OSP4596" s="151"/>
      <c r="OSQ4596" s="151"/>
      <c r="OSR4596" s="151"/>
      <c r="OSS4596" s="151"/>
      <c r="OST4596" s="151"/>
      <c r="OSU4596" s="151"/>
      <c r="OSV4596" s="151"/>
      <c r="OSW4596" s="151"/>
      <c r="OSX4596" s="151"/>
      <c r="OSY4596" s="151"/>
      <c r="OSZ4596" s="151"/>
      <c r="OTA4596" s="151"/>
      <c r="OTB4596" s="151"/>
      <c r="OTC4596" s="151"/>
      <c r="OTD4596" s="151"/>
      <c r="OTE4596" s="151"/>
      <c r="OTF4596" s="151"/>
      <c r="OTG4596" s="151"/>
      <c r="OTH4596" s="151"/>
      <c r="OTI4596" s="151"/>
      <c r="OTJ4596" s="151"/>
      <c r="OTK4596" s="151"/>
      <c r="OTL4596" s="151"/>
      <c r="OTM4596" s="151"/>
      <c r="OTN4596" s="151"/>
      <c r="OTO4596" s="151"/>
      <c r="OTP4596" s="151"/>
      <c r="OTQ4596" s="151"/>
      <c r="OTR4596" s="151"/>
      <c r="OTS4596" s="151"/>
      <c r="OTT4596" s="151"/>
      <c r="OTU4596" s="151"/>
      <c r="OTV4596" s="151"/>
      <c r="OTW4596" s="151"/>
      <c r="OTX4596" s="151"/>
      <c r="OTY4596" s="151"/>
      <c r="OTZ4596" s="151"/>
      <c r="OUA4596" s="151"/>
      <c r="OUB4596" s="151"/>
      <c r="OUC4596" s="151"/>
      <c r="OUD4596" s="151"/>
      <c r="OUE4596" s="151"/>
      <c r="OUF4596" s="151"/>
      <c r="OUG4596" s="151"/>
      <c r="OUH4596" s="151"/>
      <c r="OUI4596" s="151"/>
      <c r="OUJ4596" s="151"/>
      <c r="OUK4596" s="151"/>
      <c r="OUL4596" s="151"/>
      <c r="OUM4596" s="151"/>
      <c r="OUN4596" s="151"/>
      <c r="OUO4596" s="151"/>
      <c r="OUP4596" s="151"/>
      <c r="OUQ4596" s="151"/>
      <c r="OUR4596" s="151"/>
      <c r="OUS4596" s="151"/>
      <c r="OUT4596" s="151"/>
      <c r="OUU4596" s="151"/>
      <c r="OUV4596" s="151"/>
      <c r="OUW4596" s="151"/>
      <c r="OUX4596" s="151"/>
      <c r="OUY4596" s="151"/>
      <c r="OUZ4596" s="151"/>
      <c r="OVA4596" s="151"/>
      <c r="OVB4596" s="151"/>
      <c r="OVC4596" s="151"/>
      <c r="OVD4596" s="151"/>
      <c r="OVE4596" s="151"/>
      <c r="OVF4596" s="151"/>
      <c r="OVG4596" s="151"/>
      <c r="OVH4596" s="151"/>
      <c r="OVI4596" s="151"/>
      <c r="OVJ4596" s="151"/>
      <c r="OVK4596" s="151"/>
      <c r="OVL4596" s="151"/>
      <c r="OVM4596" s="151"/>
      <c r="OVN4596" s="151"/>
      <c r="OVO4596" s="151"/>
      <c r="OVP4596" s="151"/>
      <c r="OVQ4596" s="151"/>
      <c r="OVR4596" s="151"/>
      <c r="OVS4596" s="151"/>
      <c r="OVT4596" s="151"/>
      <c r="OVU4596" s="151"/>
      <c r="OVV4596" s="151"/>
      <c r="OVW4596" s="151"/>
      <c r="OVX4596" s="151"/>
      <c r="OVY4596" s="151"/>
      <c r="OVZ4596" s="151"/>
      <c r="OWA4596" s="151"/>
      <c r="OWB4596" s="151"/>
      <c r="OWC4596" s="151"/>
      <c r="OWD4596" s="151"/>
      <c r="OWE4596" s="151"/>
      <c r="OWF4596" s="151"/>
      <c r="OWG4596" s="151"/>
      <c r="OWH4596" s="151"/>
      <c r="OWI4596" s="151"/>
      <c r="OWJ4596" s="151"/>
      <c r="OWK4596" s="151"/>
      <c r="OWL4596" s="151"/>
      <c r="OWM4596" s="151"/>
      <c r="OWN4596" s="151"/>
      <c r="OWO4596" s="151"/>
      <c r="OWP4596" s="151"/>
      <c r="OWQ4596" s="151"/>
      <c r="OWR4596" s="151"/>
      <c r="OWS4596" s="151"/>
      <c r="OWT4596" s="151"/>
      <c r="OWU4596" s="151"/>
      <c r="OWV4596" s="151"/>
      <c r="OWW4596" s="151"/>
      <c r="OWX4596" s="151"/>
      <c r="OWY4596" s="151"/>
      <c r="OWZ4596" s="151"/>
      <c r="OXA4596" s="151"/>
      <c r="OXB4596" s="151"/>
      <c r="OXC4596" s="151"/>
      <c r="OXD4596" s="151"/>
      <c r="OXE4596" s="151"/>
      <c r="OXF4596" s="151"/>
      <c r="OXG4596" s="151"/>
      <c r="OXH4596" s="151"/>
      <c r="OXI4596" s="151"/>
      <c r="OXJ4596" s="151"/>
      <c r="OXK4596" s="151"/>
      <c r="OXL4596" s="151"/>
      <c r="OXM4596" s="151"/>
      <c r="OXN4596" s="151"/>
      <c r="OXO4596" s="151"/>
      <c r="OXP4596" s="151"/>
      <c r="OXQ4596" s="151"/>
      <c r="OXR4596" s="151"/>
      <c r="OXS4596" s="151"/>
      <c r="OXT4596" s="151"/>
      <c r="OXU4596" s="151"/>
      <c r="OXV4596" s="151"/>
      <c r="OXW4596" s="151"/>
      <c r="OXX4596" s="151"/>
      <c r="OXY4596" s="151"/>
      <c r="OXZ4596" s="151"/>
      <c r="OYA4596" s="151"/>
      <c r="OYB4596" s="151"/>
      <c r="OYC4596" s="151"/>
      <c r="OYD4596" s="151"/>
      <c r="OYE4596" s="151"/>
      <c r="OYF4596" s="151"/>
      <c r="OYG4596" s="151"/>
      <c r="OYH4596" s="151"/>
      <c r="OYI4596" s="151"/>
      <c r="OYJ4596" s="151"/>
      <c r="OYK4596" s="151"/>
      <c r="OYL4596" s="151"/>
      <c r="OYM4596" s="151"/>
      <c r="OYN4596" s="151"/>
      <c r="OYO4596" s="151"/>
      <c r="OYP4596" s="151"/>
      <c r="OYQ4596" s="151"/>
      <c r="OYR4596" s="151"/>
      <c r="OYS4596" s="151"/>
      <c r="OYT4596" s="151"/>
      <c r="OYU4596" s="151"/>
      <c r="OYV4596" s="151"/>
      <c r="OYW4596" s="151"/>
      <c r="OYX4596" s="151"/>
      <c r="OYY4596" s="151"/>
      <c r="OYZ4596" s="151"/>
      <c r="OZA4596" s="151"/>
      <c r="OZB4596" s="151"/>
      <c r="OZC4596" s="151"/>
      <c r="OZD4596" s="151"/>
      <c r="OZE4596" s="151"/>
      <c r="OZF4596" s="151"/>
      <c r="OZG4596" s="151"/>
      <c r="OZH4596" s="151"/>
      <c r="OZI4596" s="151"/>
      <c r="OZJ4596" s="151"/>
      <c r="OZK4596" s="151"/>
      <c r="OZL4596" s="151"/>
      <c r="OZM4596" s="151"/>
      <c r="OZN4596" s="151"/>
      <c r="OZO4596" s="151"/>
      <c r="OZP4596" s="151"/>
      <c r="OZQ4596" s="151"/>
      <c r="OZR4596" s="151"/>
      <c r="OZS4596" s="151"/>
      <c r="OZT4596" s="151"/>
      <c r="OZU4596" s="151"/>
      <c r="OZV4596" s="151"/>
      <c r="OZW4596" s="151"/>
      <c r="OZX4596" s="151"/>
      <c r="OZY4596" s="151"/>
      <c r="OZZ4596" s="151"/>
      <c r="PAA4596" s="151"/>
      <c r="PAB4596" s="151"/>
      <c r="PAC4596" s="151"/>
      <c r="PAD4596" s="151"/>
      <c r="PAE4596" s="151"/>
      <c r="PAF4596" s="151"/>
      <c r="PAG4596" s="151"/>
      <c r="PAH4596" s="151"/>
      <c r="PAI4596" s="151"/>
      <c r="PAJ4596" s="151"/>
      <c r="PAK4596" s="151"/>
      <c r="PAL4596" s="151"/>
      <c r="PAM4596" s="151"/>
      <c r="PAN4596" s="151"/>
      <c r="PAO4596" s="151"/>
      <c r="PAP4596" s="151"/>
      <c r="PAQ4596" s="151"/>
      <c r="PAR4596" s="151"/>
      <c r="PAS4596" s="151"/>
      <c r="PAT4596" s="151"/>
      <c r="PAU4596" s="151"/>
      <c r="PAV4596" s="151"/>
      <c r="PAW4596" s="151"/>
      <c r="PAX4596" s="151"/>
      <c r="PAY4596" s="151"/>
      <c r="PAZ4596" s="151"/>
      <c r="PBA4596" s="151"/>
      <c r="PBB4596" s="151"/>
      <c r="PBC4596" s="151"/>
      <c r="PBD4596" s="151"/>
      <c r="PBE4596" s="151"/>
      <c r="PBF4596" s="151"/>
      <c r="PBG4596" s="151"/>
      <c r="PBH4596" s="151"/>
      <c r="PBI4596" s="151"/>
      <c r="PBJ4596" s="151"/>
      <c r="PBK4596" s="151"/>
      <c r="PBL4596" s="151"/>
      <c r="PBM4596" s="151"/>
      <c r="PBN4596" s="151"/>
      <c r="PBO4596" s="151"/>
      <c r="PBP4596" s="151"/>
      <c r="PBQ4596" s="151"/>
      <c r="PBR4596" s="151"/>
      <c r="PBS4596" s="151"/>
      <c r="PBT4596" s="151"/>
      <c r="PBU4596" s="151"/>
      <c r="PBV4596" s="151"/>
      <c r="PBW4596" s="151"/>
      <c r="PBX4596" s="151"/>
      <c r="PBY4596" s="151"/>
      <c r="PBZ4596" s="151"/>
      <c r="PCA4596" s="151"/>
      <c r="PCB4596" s="151"/>
      <c r="PCC4596" s="151"/>
      <c r="PCD4596" s="151"/>
      <c r="PCE4596" s="151"/>
      <c r="PCF4596" s="151"/>
      <c r="PCG4596" s="151"/>
      <c r="PCH4596" s="151"/>
      <c r="PCI4596" s="151"/>
      <c r="PCJ4596" s="151"/>
      <c r="PCK4596" s="151"/>
      <c r="PCL4596" s="151"/>
      <c r="PCM4596" s="151"/>
      <c r="PCN4596" s="151"/>
      <c r="PCO4596" s="151"/>
      <c r="PCP4596" s="151"/>
      <c r="PCQ4596" s="151"/>
      <c r="PCR4596" s="151"/>
      <c r="PCS4596" s="151"/>
      <c r="PCT4596" s="151"/>
      <c r="PCU4596" s="151"/>
      <c r="PCV4596" s="151"/>
      <c r="PCW4596" s="151"/>
      <c r="PCX4596" s="151"/>
      <c r="PCY4596" s="151"/>
      <c r="PCZ4596" s="151"/>
      <c r="PDA4596" s="151"/>
      <c r="PDB4596" s="151"/>
      <c r="PDC4596" s="151"/>
      <c r="PDD4596" s="151"/>
      <c r="PDE4596" s="151"/>
      <c r="PDF4596" s="151"/>
      <c r="PDG4596" s="151"/>
      <c r="PDH4596" s="151"/>
      <c r="PDI4596" s="151"/>
      <c r="PDJ4596" s="151"/>
      <c r="PDK4596" s="151"/>
      <c r="PDL4596" s="151"/>
      <c r="PDM4596" s="151"/>
      <c r="PDN4596" s="151"/>
      <c r="PDO4596" s="151"/>
      <c r="PDP4596" s="151"/>
      <c r="PDQ4596" s="151"/>
      <c r="PDR4596" s="151"/>
      <c r="PDS4596" s="151"/>
      <c r="PDT4596" s="151"/>
      <c r="PDU4596" s="151"/>
      <c r="PDV4596" s="151"/>
      <c r="PDW4596" s="151"/>
      <c r="PDX4596" s="151"/>
      <c r="PDY4596" s="151"/>
      <c r="PDZ4596" s="151"/>
      <c r="PEA4596" s="151"/>
      <c r="PEB4596" s="151"/>
      <c r="PEC4596" s="151"/>
      <c r="PED4596" s="151"/>
      <c r="PEE4596" s="151"/>
      <c r="PEF4596" s="151"/>
      <c r="PEG4596" s="151"/>
      <c r="PEH4596" s="151"/>
      <c r="PEI4596" s="151"/>
      <c r="PEJ4596" s="151"/>
      <c r="PEK4596" s="151"/>
      <c r="PEL4596" s="151"/>
      <c r="PEM4596" s="151"/>
      <c r="PEN4596" s="151"/>
      <c r="PEO4596" s="151"/>
      <c r="PEP4596" s="151"/>
      <c r="PEQ4596" s="151"/>
      <c r="PER4596" s="151"/>
      <c r="PES4596" s="151"/>
      <c r="PET4596" s="151"/>
      <c r="PEU4596" s="151"/>
      <c r="PEV4596" s="151"/>
      <c r="PEW4596" s="151"/>
      <c r="PEX4596" s="151"/>
      <c r="PEY4596" s="151"/>
      <c r="PEZ4596" s="151"/>
      <c r="PFA4596" s="151"/>
      <c r="PFB4596" s="151"/>
      <c r="PFC4596" s="151"/>
      <c r="PFD4596" s="151"/>
      <c r="PFE4596" s="151"/>
      <c r="PFF4596" s="151"/>
      <c r="PFG4596" s="151"/>
      <c r="PFH4596" s="151"/>
      <c r="PFI4596" s="151"/>
      <c r="PFJ4596" s="151"/>
      <c r="PFK4596" s="151"/>
      <c r="PFL4596" s="151"/>
      <c r="PFM4596" s="151"/>
      <c r="PFN4596" s="151"/>
      <c r="PFO4596" s="151"/>
      <c r="PFP4596" s="151"/>
      <c r="PFQ4596" s="151"/>
      <c r="PFR4596" s="151"/>
      <c r="PFS4596" s="151"/>
      <c r="PFT4596" s="151"/>
      <c r="PFU4596" s="151"/>
      <c r="PFV4596" s="151"/>
      <c r="PFW4596" s="151"/>
      <c r="PFX4596" s="151"/>
      <c r="PFY4596" s="151"/>
      <c r="PFZ4596" s="151"/>
      <c r="PGA4596" s="151"/>
      <c r="PGB4596" s="151"/>
      <c r="PGC4596" s="151"/>
      <c r="PGD4596" s="151"/>
      <c r="PGE4596" s="151"/>
      <c r="PGF4596" s="151"/>
      <c r="PGG4596" s="151"/>
      <c r="PGH4596" s="151"/>
      <c r="PGI4596" s="151"/>
      <c r="PGJ4596" s="151"/>
      <c r="PGK4596" s="151"/>
      <c r="PGL4596" s="151"/>
      <c r="PGM4596" s="151"/>
      <c r="PGN4596" s="151"/>
      <c r="PGO4596" s="151"/>
      <c r="PGP4596" s="151"/>
      <c r="PGQ4596" s="151"/>
      <c r="PGR4596" s="151"/>
      <c r="PGS4596" s="151"/>
      <c r="PGT4596" s="151"/>
      <c r="PGU4596" s="151"/>
      <c r="PGV4596" s="151"/>
      <c r="PGW4596" s="151"/>
      <c r="PGX4596" s="151"/>
      <c r="PGY4596" s="151"/>
      <c r="PGZ4596" s="151"/>
      <c r="PHA4596" s="151"/>
      <c r="PHB4596" s="151"/>
      <c r="PHC4596" s="151"/>
      <c r="PHD4596" s="151"/>
      <c r="PHE4596" s="151"/>
      <c r="PHF4596" s="151"/>
      <c r="PHG4596" s="151"/>
      <c r="PHH4596" s="151"/>
      <c r="PHI4596" s="151"/>
      <c r="PHJ4596" s="151"/>
      <c r="PHK4596" s="151"/>
      <c r="PHL4596" s="151"/>
      <c r="PHM4596" s="151"/>
      <c r="PHN4596" s="151"/>
      <c r="PHO4596" s="151"/>
      <c r="PHP4596" s="151"/>
      <c r="PHQ4596" s="151"/>
      <c r="PHR4596" s="151"/>
      <c r="PHS4596" s="151"/>
      <c r="PHT4596" s="151"/>
      <c r="PHU4596" s="151"/>
      <c r="PHV4596" s="151"/>
      <c r="PHW4596" s="151"/>
      <c r="PHX4596" s="151"/>
      <c r="PHY4596" s="151"/>
      <c r="PHZ4596" s="151"/>
      <c r="PIA4596" s="151"/>
      <c r="PIB4596" s="151"/>
      <c r="PIC4596" s="151"/>
      <c r="PID4596" s="151"/>
      <c r="PIE4596" s="151"/>
      <c r="PIF4596" s="151"/>
      <c r="PIG4596" s="151"/>
      <c r="PIH4596" s="151"/>
      <c r="PII4596" s="151"/>
      <c r="PIJ4596" s="151"/>
      <c r="PIK4596" s="151"/>
      <c r="PIL4596" s="151"/>
      <c r="PIM4596" s="151"/>
      <c r="PIN4596" s="151"/>
      <c r="PIO4596" s="151"/>
      <c r="PIP4596" s="151"/>
      <c r="PIQ4596" s="151"/>
      <c r="PIR4596" s="151"/>
      <c r="PIS4596" s="151"/>
      <c r="PIT4596" s="151"/>
      <c r="PIU4596" s="151"/>
      <c r="PIV4596" s="151"/>
      <c r="PIW4596" s="151"/>
      <c r="PIX4596" s="151"/>
      <c r="PIY4596" s="151"/>
      <c r="PIZ4596" s="151"/>
      <c r="PJA4596" s="151"/>
      <c r="PJB4596" s="151"/>
      <c r="PJC4596" s="151"/>
      <c r="PJD4596" s="151"/>
      <c r="PJE4596" s="151"/>
      <c r="PJF4596" s="151"/>
      <c r="PJG4596" s="151"/>
      <c r="PJH4596" s="151"/>
      <c r="PJI4596" s="151"/>
      <c r="PJJ4596" s="151"/>
      <c r="PJK4596" s="151"/>
      <c r="PJL4596" s="151"/>
      <c r="PJM4596" s="151"/>
      <c r="PJN4596" s="151"/>
      <c r="PJO4596" s="151"/>
      <c r="PJP4596" s="151"/>
      <c r="PJQ4596" s="151"/>
      <c r="PJR4596" s="151"/>
      <c r="PJS4596" s="151"/>
      <c r="PJT4596" s="151"/>
      <c r="PJU4596" s="151"/>
      <c r="PJV4596" s="151"/>
      <c r="PJW4596" s="151"/>
      <c r="PJX4596" s="151"/>
      <c r="PJY4596" s="151"/>
      <c r="PJZ4596" s="151"/>
      <c r="PKA4596" s="151"/>
      <c r="PKB4596" s="151"/>
      <c r="PKC4596" s="151"/>
      <c r="PKD4596" s="151"/>
      <c r="PKE4596" s="151"/>
      <c r="PKF4596" s="151"/>
      <c r="PKG4596" s="151"/>
      <c r="PKH4596" s="151"/>
      <c r="PKI4596" s="151"/>
      <c r="PKJ4596" s="151"/>
      <c r="PKK4596" s="151"/>
      <c r="PKL4596" s="151"/>
      <c r="PKM4596" s="151"/>
      <c r="PKN4596" s="151"/>
      <c r="PKO4596" s="151"/>
      <c r="PKP4596" s="151"/>
      <c r="PKQ4596" s="151"/>
      <c r="PKR4596" s="151"/>
      <c r="PKS4596" s="151"/>
      <c r="PKT4596" s="151"/>
      <c r="PKU4596" s="151"/>
      <c r="PKV4596" s="151"/>
      <c r="PKW4596" s="151"/>
      <c r="PKX4596" s="151"/>
      <c r="PKY4596" s="151"/>
      <c r="PKZ4596" s="151"/>
      <c r="PLA4596" s="151"/>
      <c r="PLB4596" s="151"/>
      <c r="PLC4596" s="151"/>
      <c r="PLD4596" s="151"/>
      <c r="PLE4596" s="151"/>
      <c r="PLF4596" s="151"/>
      <c r="PLG4596" s="151"/>
      <c r="PLH4596" s="151"/>
      <c r="PLI4596" s="151"/>
      <c r="PLJ4596" s="151"/>
      <c r="PLK4596" s="151"/>
      <c r="PLL4596" s="151"/>
      <c r="PLM4596" s="151"/>
      <c r="PLN4596" s="151"/>
      <c r="PLO4596" s="151"/>
      <c r="PLP4596" s="151"/>
      <c r="PLQ4596" s="151"/>
      <c r="PLR4596" s="151"/>
      <c r="PLS4596" s="151"/>
      <c r="PLT4596" s="151"/>
      <c r="PLU4596" s="151"/>
      <c r="PLV4596" s="151"/>
      <c r="PLW4596" s="151"/>
      <c r="PLX4596" s="151"/>
      <c r="PLY4596" s="151"/>
      <c r="PLZ4596" s="151"/>
      <c r="PMA4596" s="151"/>
      <c r="PMB4596" s="151"/>
      <c r="PMC4596" s="151"/>
      <c r="PMD4596" s="151"/>
      <c r="PME4596" s="151"/>
      <c r="PMF4596" s="151"/>
      <c r="PMG4596" s="151"/>
      <c r="PMH4596" s="151"/>
      <c r="PMI4596" s="151"/>
      <c r="PMJ4596" s="151"/>
      <c r="PMK4596" s="151"/>
      <c r="PML4596" s="151"/>
      <c r="PMM4596" s="151"/>
      <c r="PMN4596" s="151"/>
      <c r="PMO4596" s="151"/>
      <c r="PMP4596" s="151"/>
      <c r="PMQ4596" s="151"/>
      <c r="PMR4596" s="151"/>
      <c r="PMS4596" s="151"/>
      <c r="PMT4596" s="151"/>
      <c r="PMU4596" s="151"/>
      <c r="PMV4596" s="151"/>
      <c r="PMW4596" s="151"/>
      <c r="PMX4596" s="151"/>
      <c r="PMY4596" s="151"/>
      <c r="PMZ4596" s="151"/>
      <c r="PNA4596" s="151"/>
      <c r="PNB4596" s="151"/>
      <c r="PNC4596" s="151"/>
      <c r="PND4596" s="151"/>
      <c r="PNE4596" s="151"/>
      <c r="PNF4596" s="151"/>
      <c r="PNG4596" s="151"/>
      <c r="PNH4596" s="151"/>
      <c r="PNI4596" s="151"/>
      <c r="PNJ4596" s="151"/>
      <c r="PNK4596" s="151"/>
      <c r="PNL4596" s="151"/>
      <c r="PNM4596" s="151"/>
      <c r="PNN4596" s="151"/>
      <c r="PNO4596" s="151"/>
      <c r="PNP4596" s="151"/>
      <c r="PNQ4596" s="151"/>
      <c r="PNR4596" s="151"/>
      <c r="PNS4596" s="151"/>
      <c r="PNT4596" s="151"/>
      <c r="PNU4596" s="151"/>
      <c r="PNV4596" s="151"/>
      <c r="PNW4596" s="151"/>
      <c r="PNX4596" s="151"/>
      <c r="PNY4596" s="151"/>
      <c r="PNZ4596" s="151"/>
      <c r="POA4596" s="151"/>
      <c r="POB4596" s="151"/>
      <c r="POC4596" s="151"/>
      <c r="POD4596" s="151"/>
      <c r="POE4596" s="151"/>
      <c r="POF4596" s="151"/>
      <c r="POG4596" s="151"/>
      <c r="POH4596" s="151"/>
      <c r="POI4596" s="151"/>
      <c r="POJ4596" s="151"/>
      <c r="POK4596" s="151"/>
      <c r="POL4596" s="151"/>
      <c r="POM4596" s="151"/>
      <c r="PON4596" s="151"/>
      <c r="POO4596" s="151"/>
      <c r="POP4596" s="151"/>
      <c r="POQ4596" s="151"/>
      <c r="POR4596" s="151"/>
      <c r="POS4596" s="151"/>
      <c r="POT4596" s="151"/>
      <c r="POU4596" s="151"/>
      <c r="POV4596" s="151"/>
      <c r="POW4596" s="151"/>
      <c r="POX4596" s="151"/>
      <c r="POY4596" s="151"/>
      <c r="POZ4596" s="151"/>
      <c r="PPA4596" s="151"/>
      <c r="PPB4596" s="151"/>
      <c r="PPC4596" s="151"/>
      <c r="PPD4596" s="151"/>
      <c r="PPE4596" s="151"/>
      <c r="PPF4596" s="151"/>
      <c r="PPG4596" s="151"/>
      <c r="PPH4596" s="151"/>
      <c r="PPI4596" s="151"/>
      <c r="PPJ4596" s="151"/>
      <c r="PPK4596" s="151"/>
      <c r="PPL4596" s="151"/>
      <c r="PPM4596" s="151"/>
      <c r="PPN4596" s="151"/>
      <c r="PPO4596" s="151"/>
      <c r="PPP4596" s="151"/>
      <c r="PPQ4596" s="151"/>
      <c r="PPR4596" s="151"/>
      <c r="PPS4596" s="151"/>
      <c r="PPT4596" s="151"/>
      <c r="PPU4596" s="151"/>
      <c r="PPV4596" s="151"/>
      <c r="PPW4596" s="151"/>
      <c r="PPX4596" s="151"/>
      <c r="PPY4596" s="151"/>
      <c r="PPZ4596" s="151"/>
      <c r="PQA4596" s="151"/>
      <c r="PQB4596" s="151"/>
      <c r="PQC4596" s="151"/>
      <c r="PQD4596" s="151"/>
      <c r="PQE4596" s="151"/>
      <c r="PQF4596" s="151"/>
      <c r="PQG4596" s="151"/>
      <c r="PQH4596" s="151"/>
      <c r="PQI4596" s="151"/>
      <c r="PQJ4596" s="151"/>
      <c r="PQK4596" s="151"/>
      <c r="PQL4596" s="151"/>
      <c r="PQM4596" s="151"/>
      <c r="PQN4596" s="151"/>
      <c r="PQO4596" s="151"/>
      <c r="PQP4596" s="151"/>
      <c r="PQQ4596" s="151"/>
      <c r="PQR4596" s="151"/>
      <c r="PQS4596" s="151"/>
      <c r="PQT4596" s="151"/>
      <c r="PQU4596" s="151"/>
      <c r="PQV4596" s="151"/>
      <c r="PQW4596" s="151"/>
      <c r="PQX4596" s="151"/>
      <c r="PQY4596" s="151"/>
      <c r="PQZ4596" s="151"/>
      <c r="PRA4596" s="151"/>
      <c r="PRB4596" s="151"/>
      <c r="PRC4596" s="151"/>
      <c r="PRD4596" s="151"/>
      <c r="PRE4596" s="151"/>
      <c r="PRF4596" s="151"/>
      <c r="PRG4596" s="151"/>
      <c r="PRH4596" s="151"/>
      <c r="PRI4596" s="151"/>
      <c r="PRJ4596" s="151"/>
      <c r="PRK4596" s="151"/>
      <c r="PRL4596" s="151"/>
      <c r="PRM4596" s="151"/>
      <c r="PRN4596" s="151"/>
      <c r="PRO4596" s="151"/>
      <c r="PRP4596" s="151"/>
      <c r="PRQ4596" s="151"/>
      <c r="PRR4596" s="151"/>
      <c r="PRS4596" s="151"/>
      <c r="PRT4596" s="151"/>
      <c r="PRU4596" s="151"/>
      <c r="PRV4596" s="151"/>
      <c r="PRW4596" s="151"/>
      <c r="PRX4596" s="151"/>
      <c r="PRY4596" s="151"/>
      <c r="PRZ4596" s="151"/>
      <c r="PSA4596" s="151"/>
      <c r="PSB4596" s="151"/>
      <c r="PSC4596" s="151"/>
      <c r="PSD4596" s="151"/>
      <c r="PSE4596" s="151"/>
      <c r="PSF4596" s="151"/>
      <c r="PSG4596" s="151"/>
      <c r="PSH4596" s="151"/>
      <c r="PSI4596" s="151"/>
      <c r="PSJ4596" s="151"/>
      <c r="PSK4596" s="151"/>
      <c r="PSL4596" s="151"/>
      <c r="PSM4596" s="151"/>
      <c r="PSN4596" s="151"/>
      <c r="PSO4596" s="151"/>
      <c r="PSP4596" s="151"/>
      <c r="PSQ4596" s="151"/>
      <c r="PSR4596" s="151"/>
      <c r="PSS4596" s="151"/>
      <c r="PST4596" s="151"/>
      <c r="PSU4596" s="151"/>
      <c r="PSV4596" s="151"/>
      <c r="PSW4596" s="151"/>
      <c r="PSX4596" s="151"/>
      <c r="PSY4596" s="151"/>
      <c r="PSZ4596" s="151"/>
      <c r="PTA4596" s="151"/>
      <c r="PTB4596" s="151"/>
      <c r="PTC4596" s="151"/>
      <c r="PTD4596" s="151"/>
      <c r="PTE4596" s="151"/>
      <c r="PTF4596" s="151"/>
      <c r="PTG4596" s="151"/>
      <c r="PTH4596" s="151"/>
      <c r="PTI4596" s="151"/>
      <c r="PTJ4596" s="151"/>
      <c r="PTK4596" s="151"/>
      <c r="PTL4596" s="151"/>
      <c r="PTM4596" s="151"/>
      <c r="PTN4596" s="151"/>
      <c r="PTO4596" s="151"/>
      <c r="PTP4596" s="151"/>
      <c r="PTQ4596" s="151"/>
      <c r="PTR4596" s="151"/>
      <c r="PTS4596" s="151"/>
      <c r="PTT4596" s="151"/>
      <c r="PTU4596" s="151"/>
      <c r="PTV4596" s="151"/>
      <c r="PTW4596" s="151"/>
      <c r="PTX4596" s="151"/>
      <c r="PTY4596" s="151"/>
      <c r="PTZ4596" s="151"/>
      <c r="PUA4596" s="151"/>
      <c r="PUB4596" s="151"/>
      <c r="PUC4596" s="151"/>
      <c r="PUD4596" s="151"/>
      <c r="PUE4596" s="151"/>
      <c r="PUF4596" s="151"/>
      <c r="PUG4596" s="151"/>
      <c r="PUH4596" s="151"/>
      <c r="PUI4596" s="151"/>
      <c r="PUJ4596" s="151"/>
      <c r="PUK4596" s="151"/>
      <c r="PUL4596" s="151"/>
      <c r="PUM4596" s="151"/>
      <c r="PUN4596" s="151"/>
      <c r="PUO4596" s="151"/>
      <c r="PUP4596" s="151"/>
      <c r="PUQ4596" s="151"/>
      <c r="PUR4596" s="151"/>
      <c r="PUS4596" s="151"/>
      <c r="PUT4596" s="151"/>
      <c r="PUU4596" s="151"/>
      <c r="PUV4596" s="151"/>
      <c r="PUW4596" s="151"/>
      <c r="PUX4596" s="151"/>
      <c r="PUY4596" s="151"/>
      <c r="PUZ4596" s="151"/>
      <c r="PVA4596" s="151"/>
      <c r="PVB4596" s="151"/>
      <c r="PVC4596" s="151"/>
      <c r="PVD4596" s="151"/>
      <c r="PVE4596" s="151"/>
      <c r="PVF4596" s="151"/>
      <c r="PVG4596" s="151"/>
      <c r="PVH4596" s="151"/>
      <c r="PVI4596" s="151"/>
      <c r="PVJ4596" s="151"/>
      <c r="PVK4596" s="151"/>
      <c r="PVL4596" s="151"/>
      <c r="PVM4596" s="151"/>
      <c r="PVN4596" s="151"/>
      <c r="PVO4596" s="151"/>
      <c r="PVP4596" s="151"/>
      <c r="PVQ4596" s="151"/>
      <c r="PVR4596" s="151"/>
      <c r="PVS4596" s="151"/>
      <c r="PVT4596" s="151"/>
      <c r="PVU4596" s="151"/>
      <c r="PVV4596" s="151"/>
      <c r="PVW4596" s="151"/>
      <c r="PVX4596" s="151"/>
      <c r="PVY4596" s="151"/>
      <c r="PVZ4596" s="151"/>
      <c r="PWA4596" s="151"/>
      <c r="PWB4596" s="151"/>
      <c r="PWC4596" s="151"/>
      <c r="PWD4596" s="151"/>
      <c r="PWE4596" s="151"/>
      <c r="PWF4596" s="151"/>
      <c r="PWG4596" s="151"/>
      <c r="PWH4596" s="151"/>
      <c r="PWI4596" s="151"/>
      <c r="PWJ4596" s="151"/>
      <c r="PWK4596" s="151"/>
      <c r="PWL4596" s="151"/>
      <c r="PWM4596" s="151"/>
      <c r="PWN4596" s="151"/>
      <c r="PWO4596" s="151"/>
      <c r="PWP4596" s="151"/>
      <c r="PWQ4596" s="151"/>
      <c r="PWR4596" s="151"/>
      <c r="PWS4596" s="151"/>
      <c r="PWT4596" s="151"/>
      <c r="PWU4596" s="151"/>
      <c r="PWV4596" s="151"/>
      <c r="PWW4596" s="151"/>
      <c r="PWX4596" s="151"/>
      <c r="PWY4596" s="151"/>
      <c r="PWZ4596" s="151"/>
      <c r="PXA4596" s="151"/>
      <c r="PXB4596" s="151"/>
      <c r="PXC4596" s="151"/>
      <c r="PXD4596" s="151"/>
      <c r="PXE4596" s="151"/>
      <c r="PXF4596" s="151"/>
      <c r="PXG4596" s="151"/>
      <c r="PXH4596" s="151"/>
      <c r="PXI4596" s="151"/>
      <c r="PXJ4596" s="151"/>
      <c r="PXK4596" s="151"/>
      <c r="PXL4596" s="151"/>
      <c r="PXM4596" s="151"/>
      <c r="PXN4596" s="151"/>
      <c r="PXO4596" s="151"/>
      <c r="PXP4596" s="151"/>
      <c r="PXQ4596" s="151"/>
      <c r="PXR4596" s="151"/>
      <c r="PXS4596" s="151"/>
      <c r="PXT4596" s="151"/>
      <c r="PXU4596" s="151"/>
      <c r="PXV4596" s="151"/>
      <c r="PXW4596" s="151"/>
      <c r="PXX4596" s="151"/>
      <c r="PXY4596" s="151"/>
      <c r="PXZ4596" s="151"/>
      <c r="PYA4596" s="151"/>
      <c r="PYB4596" s="151"/>
      <c r="PYC4596" s="151"/>
      <c r="PYD4596" s="151"/>
      <c r="PYE4596" s="151"/>
      <c r="PYF4596" s="151"/>
      <c r="PYG4596" s="151"/>
      <c r="PYH4596" s="151"/>
      <c r="PYI4596" s="151"/>
      <c r="PYJ4596" s="151"/>
      <c r="PYK4596" s="151"/>
      <c r="PYL4596" s="151"/>
      <c r="PYM4596" s="151"/>
      <c r="PYN4596" s="151"/>
      <c r="PYO4596" s="151"/>
      <c r="PYP4596" s="151"/>
      <c r="PYQ4596" s="151"/>
      <c r="PYR4596" s="151"/>
      <c r="PYS4596" s="151"/>
      <c r="PYT4596" s="151"/>
      <c r="PYU4596" s="151"/>
      <c r="PYV4596" s="151"/>
      <c r="PYW4596" s="151"/>
      <c r="PYX4596" s="151"/>
      <c r="PYY4596" s="151"/>
      <c r="PYZ4596" s="151"/>
      <c r="PZA4596" s="151"/>
      <c r="PZB4596" s="151"/>
      <c r="PZC4596" s="151"/>
      <c r="PZD4596" s="151"/>
      <c r="PZE4596" s="151"/>
      <c r="PZF4596" s="151"/>
      <c r="PZG4596" s="151"/>
      <c r="PZH4596" s="151"/>
      <c r="PZI4596" s="151"/>
      <c r="PZJ4596" s="151"/>
      <c r="PZK4596" s="151"/>
      <c r="PZL4596" s="151"/>
      <c r="PZM4596" s="151"/>
      <c r="PZN4596" s="151"/>
      <c r="PZO4596" s="151"/>
      <c r="PZP4596" s="151"/>
      <c r="PZQ4596" s="151"/>
      <c r="PZR4596" s="151"/>
      <c r="PZS4596" s="151"/>
      <c r="PZT4596" s="151"/>
      <c r="PZU4596" s="151"/>
      <c r="PZV4596" s="151"/>
      <c r="PZW4596" s="151"/>
      <c r="PZX4596" s="151"/>
      <c r="PZY4596" s="151"/>
      <c r="PZZ4596" s="151"/>
      <c r="QAA4596" s="151"/>
      <c r="QAB4596" s="151"/>
      <c r="QAC4596" s="151"/>
      <c r="QAD4596" s="151"/>
      <c r="QAE4596" s="151"/>
      <c r="QAF4596" s="151"/>
      <c r="QAG4596" s="151"/>
      <c r="QAH4596" s="151"/>
      <c r="QAI4596" s="151"/>
      <c r="QAJ4596" s="151"/>
      <c r="QAK4596" s="151"/>
      <c r="QAL4596" s="151"/>
      <c r="QAM4596" s="151"/>
      <c r="QAN4596" s="151"/>
      <c r="QAO4596" s="151"/>
      <c r="QAP4596" s="151"/>
      <c r="QAQ4596" s="151"/>
      <c r="QAR4596" s="151"/>
      <c r="QAS4596" s="151"/>
      <c r="QAT4596" s="151"/>
      <c r="QAU4596" s="151"/>
      <c r="QAV4596" s="151"/>
      <c r="QAW4596" s="151"/>
      <c r="QAX4596" s="151"/>
      <c r="QAY4596" s="151"/>
      <c r="QAZ4596" s="151"/>
      <c r="QBA4596" s="151"/>
      <c r="QBB4596" s="151"/>
      <c r="QBC4596" s="151"/>
      <c r="QBD4596" s="151"/>
      <c r="QBE4596" s="151"/>
      <c r="QBF4596" s="151"/>
      <c r="QBG4596" s="151"/>
      <c r="QBH4596" s="151"/>
      <c r="QBI4596" s="151"/>
      <c r="QBJ4596" s="151"/>
      <c r="QBK4596" s="151"/>
      <c r="QBL4596" s="151"/>
      <c r="QBM4596" s="151"/>
      <c r="QBN4596" s="151"/>
      <c r="QBO4596" s="151"/>
      <c r="QBP4596" s="151"/>
      <c r="QBQ4596" s="151"/>
      <c r="QBR4596" s="151"/>
      <c r="QBS4596" s="151"/>
      <c r="QBT4596" s="151"/>
      <c r="QBU4596" s="151"/>
      <c r="QBV4596" s="151"/>
      <c r="QBW4596" s="151"/>
      <c r="QBX4596" s="151"/>
      <c r="QBY4596" s="151"/>
      <c r="QBZ4596" s="151"/>
      <c r="QCA4596" s="151"/>
      <c r="QCB4596" s="151"/>
      <c r="QCC4596" s="151"/>
      <c r="QCD4596" s="151"/>
      <c r="QCE4596" s="151"/>
      <c r="QCF4596" s="151"/>
      <c r="QCG4596" s="151"/>
      <c r="QCH4596" s="151"/>
      <c r="QCI4596" s="151"/>
      <c r="QCJ4596" s="151"/>
      <c r="QCK4596" s="151"/>
      <c r="QCL4596" s="151"/>
      <c r="QCM4596" s="151"/>
      <c r="QCN4596" s="151"/>
      <c r="QCO4596" s="151"/>
      <c r="QCP4596" s="151"/>
      <c r="QCQ4596" s="151"/>
      <c r="QCR4596" s="151"/>
      <c r="QCS4596" s="151"/>
      <c r="QCT4596" s="151"/>
      <c r="QCU4596" s="151"/>
      <c r="QCV4596" s="151"/>
      <c r="QCW4596" s="151"/>
      <c r="QCX4596" s="151"/>
      <c r="QCY4596" s="151"/>
      <c r="QCZ4596" s="151"/>
      <c r="QDA4596" s="151"/>
      <c r="QDB4596" s="151"/>
      <c r="QDC4596" s="151"/>
      <c r="QDD4596" s="151"/>
      <c r="QDE4596" s="151"/>
      <c r="QDF4596" s="151"/>
      <c r="QDG4596" s="151"/>
      <c r="QDH4596" s="151"/>
      <c r="QDI4596" s="151"/>
      <c r="QDJ4596" s="151"/>
      <c r="QDK4596" s="151"/>
      <c r="QDL4596" s="151"/>
      <c r="QDM4596" s="151"/>
      <c r="QDN4596" s="151"/>
      <c r="QDO4596" s="151"/>
      <c r="QDP4596" s="151"/>
      <c r="QDQ4596" s="151"/>
      <c r="QDR4596" s="151"/>
      <c r="QDS4596" s="151"/>
      <c r="QDT4596" s="151"/>
      <c r="QDU4596" s="151"/>
      <c r="QDV4596" s="151"/>
      <c r="QDW4596" s="151"/>
      <c r="QDX4596" s="151"/>
      <c r="QDY4596" s="151"/>
      <c r="QDZ4596" s="151"/>
      <c r="QEA4596" s="151"/>
      <c r="QEB4596" s="151"/>
      <c r="QEC4596" s="151"/>
      <c r="QED4596" s="151"/>
      <c r="QEE4596" s="151"/>
      <c r="QEF4596" s="151"/>
      <c r="QEG4596" s="151"/>
      <c r="QEH4596" s="151"/>
      <c r="QEI4596" s="151"/>
      <c r="QEJ4596" s="151"/>
      <c r="QEK4596" s="151"/>
      <c r="QEL4596" s="151"/>
      <c r="QEM4596" s="151"/>
      <c r="QEN4596" s="151"/>
      <c r="QEO4596" s="151"/>
      <c r="QEP4596" s="151"/>
      <c r="QEQ4596" s="151"/>
      <c r="QER4596" s="151"/>
      <c r="QES4596" s="151"/>
      <c r="QET4596" s="151"/>
      <c r="QEU4596" s="151"/>
      <c r="QEV4596" s="151"/>
      <c r="QEW4596" s="151"/>
      <c r="QEX4596" s="151"/>
      <c r="QEY4596" s="151"/>
      <c r="QEZ4596" s="151"/>
      <c r="QFA4596" s="151"/>
      <c r="QFB4596" s="151"/>
      <c r="QFC4596" s="151"/>
      <c r="QFD4596" s="151"/>
      <c r="QFE4596" s="151"/>
      <c r="QFF4596" s="151"/>
      <c r="QFG4596" s="151"/>
      <c r="QFH4596" s="151"/>
      <c r="QFI4596" s="151"/>
      <c r="QFJ4596" s="151"/>
      <c r="QFK4596" s="151"/>
      <c r="QFL4596" s="151"/>
      <c r="QFM4596" s="151"/>
      <c r="QFN4596" s="151"/>
      <c r="QFO4596" s="151"/>
      <c r="QFP4596" s="151"/>
      <c r="QFQ4596" s="151"/>
      <c r="QFR4596" s="151"/>
      <c r="QFS4596" s="151"/>
      <c r="QFT4596" s="151"/>
      <c r="QFU4596" s="151"/>
      <c r="QFV4596" s="151"/>
      <c r="QFW4596" s="151"/>
      <c r="QFX4596" s="151"/>
      <c r="QFY4596" s="151"/>
      <c r="QFZ4596" s="151"/>
      <c r="QGA4596" s="151"/>
      <c r="QGB4596" s="151"/>
      <c r="QGC4596" s="151"/>
      <c r="QGD4596" s="151"/>
      <c r="QGE4596" s="151"/>
      <c r="QGF4596" s="151"/>
      <c r="QGG4596" s="151"/>
      <c r="QGH4596" s="151"/>
      <c r="QGI4596" s="151"/>
      <c r="QGJ4596" s="151"/>
      <c r="QGK4596" s="151"/>
      <c r="QGL4596" s="151"/>
      <c r="QGM4596" s="151"/>
      <c r="QGN4596" s="151"/>
      <c r="QGO4596" s="151"/>
      <c r="QGP4596" s="151"/>
      <c r="QGQ4596" s="151"/>
      <c r="QGR4596" s="151"/>
      <c r="QGS4596" s="151"/>
      <c r="QGT4596" s="151"/>
      <c r="QGU4596" s="151"/>
      <c r="QGV4596" s="151"/>
      <c r="QGW4596" s="151"/>
      <c r="QGX4596" s="151"/>
      <c r="QGY4596" s="151"/>
      <c r="QGZ4596" s="151"/>
      <c r="QHA4596" s="151"/>
      <c r="QHB4596" s="151"/>
      <c r="QHC4596" s="151"/>
      <c r="QHD4596" s="151"/>
      <c r="QHE4596" s="151"/>
      <c r="QHF4596" s="151"/>
      <c r="QHG4596" s="151"/>
      <c r="QHH4596" s="151"/>
      <c r="QHI4596" s="151"/>
      <c r="QHJ4596" s="151"/>
      <c r="QHK4596" s="151"/>
      <c r="QHL4596" s="151"/>
      <c r="QHM4596" s="151"/>
      <c r="QHN4596" s="151"/>
      <c r="QHO4596" s="151"/>
      <c r="QHP4596" s="151"/>
      <c r="QHQ4596" s="151"/>
      <c r="QHR4596" s="151"/>
      <c r="QHS4596" s="151"/>
      <c r="QHT4596" s="151"/>
      <c r="QHU4596" s="151"/>
      <c r="QHV4596" s="151"/>
      <c r="QHW4596" s="151"/>
      <c r="QHX4596" s="151"/>
      <c r="QHY4596" s="151"/>
      <c r="QHZ4596" s="151"/>
      <c r="QIA4596" s="151"/>
      <c r="QIB4596" s="151"/>
      <c r="QIC4596" s="151"/>
      <c r="QID4596" s="151"/>
      <c r="QIE4596" s="151"/>
      <c r="QIF4596" s="151"/>
      <c r="QIG4596" s="151"/>
      <c r="QIH4596" s="151"/>
      <c r="QII4596" s="151"/>
      <c r="QIJ4596" s="151"/>
      <c r="QIK4596" s="151"/>
      <c r="QIL4596" s="151"/>
      <c r="QIM4596" s="151"/>
      <c r="QIN4596" s="151"/>
      <c r="QIO4596" s="151"/>
      <c r="QIP4596" s="151"/>
      <c r="QIQ4596" s="151"/>
      <c r="QIR4596" s="151"/>
      <c r="QIS4596" s="151"/>
      <c r="QIT4596" s="151"/>
      <c r="QIU4596" s="151"/>
      <c r="QIV4596" s="151"/>
      <c r="QIW4596" s="151"/>
      <c r="QIX4596" s="151"/>
      <c r="QIY4596" s="151"/>
      <c r="QIZ4596" s="151"/>
      <c r="QJA4596" s="151"/>
      <c r="QJB4596" s="151"/>
      <c r="QJC4596" s="151"/>
      <c r="QJD4596" s="151"/>
      <c r="QJE4596" s="151"/>
      <c r="QJF4596" s="151"/>
      <c r="QJG4596" s="151"/>
      <c r="QJH4596" s="151"/>
      <c r="QJI4596" s="151"/>
      <c r="QJJ4596" s="151"/>
      <c r="QJK4596" s="151"/>
      <c r="QJL4596" s="151"/>
      <c r="QJM4596" s="151"/>
      <c r="QJN4596" s="151"/>
      <c r="QJO4596" s="151"/>
      <c r="QJP4596" s="151"/>
      <c r="QJQ4596" s="151"/>
      <c r="QJR4596" s="151"/>
      <c r="QJS4596" s="151"/>
      <c r="QJT4596" s="151"/>
      <c r="QJU4596" s="151"/>
      <c r="QJV4596" s="151"/>
      <c r="QJW4596" s="151"/>
      <c r="QJX4596" s="151"/>
      <c r="QJY4596" s="151"/>
      <c r="QJZ4596" s="151"/>
      <c r="QKA4596" s="151"/>
      <c r="QKB4596" s="151"/>
      <c r="QKC4596" s="151"/>
      <c r="QKD4596" s="151"/>
      <c r="QKE4596" s="151"/>
      <c r="QKF4596" s="151"/>
      <c r="QKG4596" s="151"/>
      <c r="QKH4596" s="151"/>
      <c r="QKI4596" s="151"/>
      <c r="QKJ4596" s="151"/>
      <c r="QKK4596" s="151"/>
      <c r="QKL4596" s="151"/>
      <c r="QKM4596" s="151"/>
      <c r="QKN4596" s="151"/>
      <c r="QKO4596" s="151"/>
      <c r="QKP4596" s="151"/>
      <c r="QKQ4596" s="151"/>
      <c r="QKR4596" s="151"/>
      <c r="QKS4596" s="151"/>
      <c r="QKT4596" s="151"/>
      <c r="QKU4596" s="151"/>
      <c r="QKV4596" s="151"/>
      <c r="QKW4596" s="151"/>
      <c r="QKX4596" s="151"/>
      <c r="QKY4596" s="151"/>
      <c r="QKZ4596" s="151"/>
      <c r="QLA4596" s="151"/>
      <c r="QLB4596" s="151"/>
      <c r="QLC4596" s="151"/>
      <c r="QLD4596" s="151"/>
      <c r="QLE4596" s="151"/>
      <c r="QLF4596" s="151"/>
      <c r="QLG4596" s="151"/>
      <c r="QLH4596" s="151"/>
      <c r="QLI4596" s="151"/>
      <c r="QLJ4596" s="151"/>
      <c r="QLK4596" s="151"/>
      <c r="QLL4596" s="151"/>
      <c r="QLM4596" s="151"/>
      <c r="QLN4596" s="151"/>
      <c r="QLO4596" s="151"/>
      <c r="QLP4596" s="151"/>
      <c r="QLQ4596" s="151"/>
      <c r="QLR4596" s="151"/>
      <c r="QLS4596" s="151"/>
      <c r="QLT4596" s="151"/>
      <c r="QLU4596" s="151"/>
      <c r="QLV4596" s="151"/>
      <c r="QLW4596" s="151"/>
      <c r="QLX4596" s="151"/>
      <c r="QLY4596" s="151"/>
      <c r="QLZ4596" s="151"/>
      <c r="QMA4596" s="151"/>
      <c r="QMB4596" s="151"/>
      <c r="QMC4596" s="151"/>
      <c r="QMD4596" s="151"/>
      <c r="QME4596" s="151"/>
      <c r="QMF4596" s="151"/>
      <c r="QMG4596" s="151"/>
      <c r="QMH4596" s="151"/>
      <c r="QMI4596" s="151"/>
      <c r="QMJ4596" s="151"/>
      <c r="QMK4596" s="151"/>
      <c r="QML4596" s="151"/>
      <c r="QMM4596" s="151"/>
      <c r="QMN4596" s="151"/>
      <c r="QMO4596" s="151"/>
      <c r="QMP4596" s="151"/>
      <c r="QMQ4596" s="151"/>
      <c r="QMR4596" s="151"/>
      <c r="QMS4596" s="151"/>
      <c r="QMT4596" s="151"/>
      <c r="QMU4596" s="151"/>
      <c r="QMV4596" s="151"/>
      <c r="QMW4596" s="151"/>
      <c r="QMX4596" s="151"/>
      <c r="QMY4596" s="151"/>
      <c r="QMZ4596" s="151"/>
      <c r="QNA4596" s="151"/>
      <c r="QNB4596" s="151"/>
      <c r="QNC4596" s="151"/>
      <c r="QND4596" s="151"/>
      <c r="QNE4596" s="151"/>
      <c r="QNF4596" s="151"/>
      <c r="QNG4596" s="151"/>
      <c r="QNH4596" s="151"/>
      <c r="QNI4596" s="151"/>
      <c r="QNJ4596" s="151"/>
      <c r="QNK4596" s="151"/>
      <c r="QNL4596" s="151"/>
      <c r="QNM4596" s="151"/>
      <c r="QNN4596" s="151"/>
      <c r="QNO4596" s="151"/>
      <c r="QNP4596" s="151"/>
      <c r="QNQ4596" s="151"/>
      <c r="QNR4596" s="151"/>
      <c r="QNS4596" s="151"/>
      <c r="QNT4596" s="151"/>
      <c r="QNU4596" s="151"/>
      <c r="QNV4596" s="151"/>
      <c r="QNW4596" s="151"/>
      <c r="QNX4596" s="151"/>
      <c r="QNY4596" s="151"/>
      <c r="QNZ4596" s="151"/>
      <c r="QOA4596" s="151"/>
      <c r="QOB4596" s="151"/>
      <c r="QOC4596" s="151"/>
      <c r="QOD4596" s="151"/>
      <c r="QOE4596" s="151"/>
      <c r="QOF4596" s="151"/>
      <c r="QOG4596" s="151"/>
      <c r="QOH4596" s="151"/>
      <c r="QOI4596" s="151"/>
      <c r="QOJ4596" s="151"/>
      <c r="QOK4596" s="151"/>
      <c r="QOL4596" s="151"/>
      <c r="QOM4596" s="151"/>
      <c r="QON4596" s="151"/>
      <c r="QOO4596" s="151"/>
      <c r="QOP4596" s="151"/>
      <c r="QOQ4596" s="151"/>
      <c r="QOR4596" s="151"/>
      <c r="QOS4596" s="151"/>
      <c r="QOT4596" s="151"/>
      <c r="QOU4596" s="151"/>
      <c r="QOV4596" s="151"/>
      <c r="QOW4596" s="151"/>
      <c r="QOX4596" s="151"/>
      <c r="QOY4596" s="151"/>
      <c r="QOZ4596" s="151"/>
      <c r="QPA4596" s="151"/>
      <c r="QPB4596" s="151"/>
      <c r="QPC4596" s="151"/>
      <c r="QPD4596" s="151"/>
      <c r="QPE4596" s="151"/>
      <c r="QPF4596" s="151"/>
      <c r="QPG4596" s="151"/>
      <c r="QPH4596" s="151"/>
      <c r="QPI4596" s="151"/>
      <c r="QPJ4596" s="151"/>
      <c r="QPK4596" s="151"/>
      <c r="QPL4596" s="151"/>
      <c r="QPM4596" s="151"/>
      <c r="QPN4596" s="151"/>
      <c r="QPO4596" s="151"/>
      <c r="QPP4596" s="151"/>
      <c r="QPQ4596" s="151"/>
      <c r="QPR4596" s="151"/>
      <c r="QPS4596" s="151"/>
      <c r="QPT4596" s="151"/>
      <c r="QPU4596" s="151"/>
      <c r="QPV4596" s="151"/>
      <c r="QPW4596" s="151"/>
      <c r="QPX4596" s="151"/>
      <c r="QPY4596" s="151"/>
      <c r="QPZ4596" s="151"/>
      <c r="QQA4596" s="151"/>
      <c r="QQB4596" s="151"/>
      <c r="QQC4596" s="151"/>
      <c r="QQD4596" s="151"/>
      <c r="QQE4596" s="151"/>
      <c r="QQF4596" s="151"/>
      <c r="QQG4596" s="151"/>
      <c r="QQH4596" s="151"/>
      <c r="QQI4596" s="151"/>
      <c r="QQJ4596" s="151"/>
      <c r="QQK4596" s="151"/>
      <c r="QQL4596" s="151"/>
      <c r="QQM4596" s="151"/>
      <c r="QQN4596" s="151"/>
      <c r="QQO4596" s="151"/>
      <c r="QQP4596" s="151"/>
      <c r="QQQ4596" s="151"/>
      <c r="QQR4596" s="151"/>
      <c r="QQS4596" s="151"/>
      <c r="QQT4596" s="151"/>
      <c r="QQU4596" s="151"/>
      <c r="QQV4596" s="151"/>
      <c r="QQW4596" s="151"/>
      <c r="QQX4596" s="151"/>
      <c r="QQY4596" s="151"/>
      <c r="QQZ4596" s="151"/>
      <c r="QRA4596" s="151"/>
      <c r="QRB4596" s="151"/>
      <c r="QRC4596" s="151"/>
      <c r="QRD4596" s="151"/>
      <c r="QRE4596" s="151"/>
      <c r="QRF4596" s="151"/>
      <c r="QRG4596" s="151"/>
      <c r="QRH4596" s="151"/>
      <c r="QRI4596" s="151"/>
      <c r="QRJ4596" s="151"/>
      <c r="QRK4596" s="151"/>
      <c r="QRL4596" s="151"/>
      <c r="QRM4596" s="151"/>
      <c r="QRN4596" s="151"/>
      <c r="QRO4596" s="151"/>
      <c r="QRP4596" s="151"/>
      <c r="QRQ4596" s="151"/>
      <c r="QRR4596" s="151"/>
      <c r="QRS4596" s="151"/>
      <c r="QRT4596" s="151"/>
      <c r="QRU4596" s="151"/>
      <c r="QRV4596" s="151"/>
      <c r="QRW4596" s="151"/>
      <c r="QRX4596" s="151"/>
      <c r="QRY4596" s="151"/>
      <c r="QRZ4596" s="151"/>
      <c r="QSA4596" s="151"/>
      <c r="QSB4596" s="151"/>
      <c r="QSC4596" s="151"/>
      <c r="QSD4596" s="151"/>
      <c r="QSE4596" s="151"/>
      <c r="QSF4596" s="151"/>
      <c r="QSG4596" s="151"/>
      <c r="QSH4596" s="151"/>
      <c r="QSI4596" s="151"/>
      <c r="QSJ4596" s="151"/>
      <c r="QSK4596" s="151"/>
      <c r="QSL4596" s="151"/>
      <c r="QSM4596" s="151"/>
      <c r="QSN4596" s="151"/>
      <c r="QSO4596" s="151"/>
      <c r="QSP4596" s="151"/>
      <c r="QSQ4596" s="151"/>
      <c r="QSR4596" s="151"/>
      <c r="QSS4596" s="151"/>
      <c r="QST4596" s="151"/>
      <c r="QSU4596" s="151"/>
      <c r="QSV4596" s="151"/>
      <c r="QSW4596" s="151"/>
      <c r="QSX4596" s="151"/>
      <c r="QSY4596" s="151"/>
      <c r="QSZ4596" s="151"/>
      <c r="QTA4596" s="151"/>
      <c r="QTB4596" s="151"/>
      <c r="QTC4596" s="151"/>
      <c r="QTD4596" s="151"/>
      <c r="QTE4596" s="151"/>
      <c r="QTF4596" s="151"/>
      <c r="QTG4596" s="151"/>
      <c r="QTH4596" s="151"/>
      <c r="QTI4596" s="151"/>
      <c r="QTJ4596" s="151"/>
      <c r="QTK4596" s="151"/>
      <c r="QTL4596" s="151"/>
      <c r="QTM4596" s="151"/>
      <c r="QTN4596" s="151"/>
      <c r="QTO4596" s="151"/>
      <c r="QTP4596" s="151"/>
      <c r="QTQ4596" s="151"/>
      <c r="QTR4596" s="151"/>
      <c r="QTS4596" s="151"/>
      <c r="QTT4596" s="151"/>
      <c r="QTU4596" s="151"/>
      <c r="QTV4596" s="151"/>
      <c r="QTW4596" s="151"/>
      <c r="QTX4596" s="151"/>
      <c r="QTY4596" s="151"/>
      <c r="QTZ4596" s="151"/>
      <c r="QUA4596" s="151"/>
      <c r="QUB4596" s="151"/>
      <c r="QUC4596" s="151"/>
      <c r="QUD4596" s="151"/>
      <c r="QUE4596" s="151"/>
      <c r="QUF4596" s="151"/>
      <c r="QUG4596" s="151"/>
      <c r="QUH4596" s="151"/>
      <c r="QUI4596" s="151"/>
      <c r="QUJ4596" s="151"/>
      <c r="QUK4596" s="151"/>
      <c r="QUL4596" s="151"/>
      <c r="QUM4596" s="151"/>
      <c r="QUN4596" s="151"/>
      <c r="QUO4596" s="151"/>
      <c r="QUP4596" s="151"/>
      <c r="QUQ4596" s="151"/>
      <c r="QUR4596" s="151"/>
      <c r="QUS4596" s="151"/>
      <c r="QUT4596" s="151"/>
      <c r="QUU4596" s="151"/>
      <c r="QUV4596" s="151"/>
      <c r="QUW4596" s="151"/>
      <c r="QUX4596" s="151"/>
      <c r="QUY4596" s="151"/>
      <c r="QUZ4596" s="151"/>
      <c r="QVA4596" s="151"/>
      <c r="QVB4596" s="151"/>
      <c r="QVC4596" s="151"/>
      <c r="QVD4596" s="151"/>
      <c r="QVE4596" s="151"/>
      <c r="QVF4596" s="151"/>
      <c r="QVG4596" s="151"/>
      <c r="QVH4596" s="151"/>
      <c r="QVI4596" s="151"/>
      <c r="QVJ4596" s="151"/>
      <c r="QVK4596" s="151"/>
      <c r="QVL4596" s="151"/>
      <c r="QVM4596" s="151"/>
      <c r="QVN4596" s="151"/>
      <c r="QVO4596" s="151"/>
      <c r="QVP4596" s="151"/>
      <c r="QVQ4596" s="151"/>
      <c r="QVR4596" s="151"/>
      <c r="QVS4596" s="151"/>
      <c r="QVT4596" s="151"/>
      <c r="QVU4596" s="151"/>
      <c r="QVV4596" s="151"/>
      <c r="QVW4596" s="151"/>
      <c r="QVX4596" s="151"/>
      <c r="QVY4596" s="151"/>
      <c r="QVZ4596" s="151"/>
      <c r="QWA4596" s="151"/>
      <c r="QWB4596" s="151"/>
      <c r="QWC4596" s="151"/>
      <c r="QWD4596" s="151"/>
      <c r="QWE4596" s="151"/>
      <c r="QWF4596" s="151"/>
      <c r="QWG4596" s="151"/>
      <c r="QWH4596" s="151"/>
      <c r="QWI4596" s="151"/>
      <c r="QWJ4596" s="151"/>
      <c r="QWK4596" s="151"/>
      <c r="QWL4596" s="151"/>
      <c r="QWM4596" s="151"/>
      <c r="QWN4596" s="151"/>
      <c r="QWO4596" s="151"/>
      <c r="QWP4596" s="151"/>
      <c r="QWQ4596" s="151"/>
      <c r="QWR4596" s="151"/>
      <c r="QWS4596" s="151"/>
      <c r="QWT4596" s="151"/>
      <c r="QWU4596" s="151"/>
      <c r="QWV4596" s="151"/>
      <c r="QWW4596" s="151"/>
      <c r="QWX4596" s="151"/>
      <c r="QWY4596" s="151"/>
      <c r="QWZ4596" s="151"/>
      <c r="QXA4596" s="151"/>
      <c r="QXB4596" s="151"/>
      <c r="QXC4596" s="151"/>
      <c r="QXD4596" s="151"/>
      <c r="QXE4596" s="151"/>
      <c r="QXF4596" s="151"/>
      <c r="QXG4596" s="151"/>
      <c r="QXH4596" s="151"/>
      <c r="QXI4596" s="151"/>
      <c r="QXJ4596" s="151"/>
      <c r="QXK4596" s="151"/>
      <c r="QXL4596" s="151"/>
      <c r="QXM4596" s="151"/>
      <c r="QXN4596" s="151"/>
      <c r="QXO4596" s="151"/>
      <c r="QXP4596" s="151"/>
      <c r="QXQ4596" s="151"/>
      <c r="QXR4596" s="151"/>
      <c r="QXS4596" s="151"/>
      <c r="QXT4596" s="151"/>
      <c r="QXU4596" s="151"/>
      <c r="QXV4596" s="151"/>
      <c r="QXW4596" s="151"/>
      <c r="QXX4596" s="151"/>
      <c r="QXY4596" s="151"/>
      <c r="QXZ4596" s="151"/>
      <c r="QYA4596" s="151"/>
      <c r="QYB4596" s="151"/>
      <c r="QYC4596" s="151"/>
      <c r="QYD4596" s="151"/>
      <c r="QYE4596" s="151"/>
      <c r="QYF4596" s="151"/>
      <c r="QYG4596" s="151"/>
      <c r="QYH4596" s="151"/>
      <c r="QYI4596" s="151"/>
      <c r="QYJ4596" s="151"/>
      <c r="QYK4596" s="151"/>
      <c r="QYL4596" s="151"/>
      <c r="QYM4596" s="151"/>
      <c r="QYN4596" s="151"/>
      <c r="QYO4596" s="151"/>
      <c r="QYP4596" s="151"/>
      <c r="QYQ4596" s="151"/>
      <c r="QYR4596" s="151"/>
      <c r="QYS4596" s="151"/>
      <c r="QYT4596" s="151"/>
      <c r="QYU4596" s="151"/>
      <c r="QYV4596" s="151"/>
      <c r="QYW4596" s="151"/>
      <c r="QYX4596" s="151"/>
      <c r="QYY4596" s="151"/>
      <c r="QYZ4596" s="151"/>
      <c r="QZA4596" s="151"/>
      <c r="QZB4596" s="151"/>
      <c r="QZC4596" s="151"/>
      <c r="QZD4596" s="151"/>
      <c r="QZE4596" s="151"/>
      <c r="QZF4596" s="151"/>
      <c r="QZG4596" s="151"/>
      <c r="QZH4596" s="151"/>
      <c r="QZI4596" s="151"/>
      <c r="QZJ4596" s="151"/>
      <c r="QZK4596" s="151"/>
      <c r="QZL4596" s="151"/>
      <c r="QZM4596" s="151"/>
      <c r="QZN4596" s="151"/>
      <c r="QZO4596" s="151"/>
      <c r="QZP4596" s="151"/>
      <c r="QZQ4596" s="151"/>
      <c r="QZR4596" s="151"/>
      <c r="QZS4596" s="151"/>
      <c r="QZT4596" s="151"/>
      <c r="QZU4596" s="151"/>
      <c r="QZV4596" s="151"/>
      <c r="QZW4596" s="151"/>
      <c r="QZX4596" s="151"/>
      <c r="QZY4596" s="151"/>
      <c r="QZZ4596" s="151"/>
      <c r="RAA4596" s="151"/>
      <c r="RAB4596" s="151"/>
      <c r="RAC4596" s="151"/>
      <c r="RAD4596" s="151"/>
      <c r="RAE4596" s="151"/>
      <c r="RAF4596" s="151"/>
      <c r="RAG4596" s="151"/>
      <c r="RAH4596" s="151"/>
      <c r="RAI4596" s="151"/>
      <c r="RAJ4596" s="151"/>
      <c r="RAK4596" s="151"/>
      <c r="RAL4596" s="151"/>
      <c r="RAM4596" s="151"/>
      <c r="RAN4596" s="151"/>
      <c r="RAO4596" s="151"/>
      <c r="RAP4596" s="151"/>
      <c r="RAQ4596" s="151"/>
      <c r="RAR4596" s="151"/>
      <c r="RAS4596" s="151"/>
      <c r="RAT4596" s="151"/>
      <c r="RAU4596" s="151"/>
      <c r="RAV4596" s="151"/>
      <c r="RAW4596" s="151"/>
      <c r="RAX4596" s="151"/>
      <c r="RAY4596" s="151"/>
      <c r="RAZ4596" s="151"/>
      <c r="RBA4596" s="151"/>
      <c r="RBB4596" s="151"/>
      <c r="RBC4596" s="151"/>
      <c r="RBD4596" s="151"/>
      <c r="RBE4596" s="151"/>
      <c r="RBF4596" s="151"/>
      <c r="RBG4596" s="151"/>
      <c r="RBH4596" s="151"/>
      <c r="RBI4596" s="151"/>
      <c r="RBJ4596" s="151"/>
      <c r="RBK4596" s="151"/>
      <c r="RBL4596" s="151"/>
      <c r="RBM4596" s="151"/>
      <c r="RBN4596" s="151"/>
      <c r="RBO4596" s="151"/>
      <c r="RBP4596" s="151"/>
      <c r="RBQ4596" s="151"/>
      <c r="RBR4596" s="151"/>
      <c r="RBS4596" s="151"/>
      <c r="RBT4596" s="151"/>
      <c r="RBU4596" s="151"/>
      <c r="RBV4596" s="151"/>
      <c r="RBW4596" s="151"/>
      <c r="RBX4596" s="151"/>
      <c r="RBY4596" s="151"/>
      <c r="RBZ4596" s="151"/>
      <c r="RCA4596" s="151"/>
      <c r="RCB4596" s="151"/>
      <c r="RCC4596" s="151"/>
      <c r="RCD4596" s="151"/>
      <c r="RCE4596" s="151"/>
      <c r="RCF4596" s="151"/>
      <c r="RCG4596" s="151"/>
      <c r="RCH4596" s="151"/>
      <c r="RCI4596" s="151"/>
      <c r="RCJ4596" s="151"/>
      <c r="RCK4596" s="151"/>
      <c r="RCL4596" s="151"/>
      <c r="RCM4596" s="151"/>
      <c r="RCN4596" s="151"/>
      <c r="RCO4596" s="151"/>
      <c r="RCP4596" s="151"/>
      <c r="RCQ4596" s="151"/>
      <c r="RCR4596" s="151"/>
      <c r="RCS4596" s="151"/>
      <c r="RCT4596" s="151"/>
      <c r="RCU4596" s="151"/>
      <c r="RCV4596" s="151"/>
      <c r="RCW4596" s="151"/>
      <c r="RCX4596" s="151"/>
      <c r="RCY4596" s="151"/>
      <c r="RCZ4596" s="151"/>
      <c r="RDA4596" s="151"/>
      <c r="RDB4596" s="151"/>
      <c r="RDC4596" s="151"/>
      <c r="RDD4596" s="151"/>
      <c r="RDE4596" s="151"/>
      <c r="RDF4596" s="151"/>
      <c r="RDG4596" s="151"/>
      <c r="RDH4596" s="151"/>
      <c r="RDI4596" s="151"/>
      <c r="RDJ4596" s="151"/>
      <c r="RDK4596" s="151"/>
      <c r="RDL4596" s="151"/>
      <c r="RDM4596" s="151"/>
      <c r="RDN4596" s="151"/>
      <c r="RDO4596" s="151"/>
      <c r="RDP4596" s="151"/>
      <c r="RDQ4596" s="151"/>
      <c r="RDR4596" s="151"/>
      <c r="RDS4596" s="151"/>
      <c r="RDT4596" s="151"/>
      <c r="RDU4596" s="151"/>
      <c r="RDV4596" s="151"/>
      <c r="RDW4596" s="151"/>
      <c r="RDX4596" s="151"/>
      <c r="RDY4596" s="151"/>
      <c r="RDZ4596" s="151"/>
      <c r="REA4596" s="151"/>
      <c r="REB4596" s="151"/>
      <c r="REC4596" s="151"/>
      <c r="RED4596" s="151"/>
      <c r="REE4596" s="151"/>
      <c r="REF4596" s="151"/>
      <c r="REG4596" s="151"/>
      <c r="REH4596" s="151"/>
      <c r="REI4596" s="151"/>
      <c r="REJ4596" s="151"/>
      <c r="REK4596" s="151"/>
      <c r="REL4596" s="151"/>
      <c r="REM4596" s="151"/>
      <c r="REN4596" s="151"/>
      <c r="REO4596" s="151"/>
      <c r="REP4596" s="151"/>
      <c r="REQ4596" s="151"/>
      <c r="RER4596" s="151"/>
      <c r="RES4596" s="151"/>
      <c r="RET4596" s="151"/>
      <c r="REU4596" s="151"/>
      <c r="REV4596" s="151"/>
      <c r="REW4596" s="151"/>
      <c r="REX4596" s="151"/>
      <c r="REY4596" s="151"/>
      <c r="REZ4596" s="151"/>
      <c r="RFA4596" s="151"/>
      <c r="RFB4596" s="151"/>
      <c r="RFC4596" s="151"/>
      <c r="RFD4596" s="151"/>
      <c r="RFE4596" s="151"/>
      <c r="RFF4596" s="151"/>
      <c r="RFG4596" s="151"/>
      <c r="RFH4596" s="151"/>
      <c r="RFI4596" s="151"/>
      <c r="RFJ4596" s="151"/>
      <c r="RFK4596" s="151"/>
      <c r="RFL4596" s="151"/>
      <c r="RFM4596" s="151"/>
      <c r="RFN4596" s="151"/>
      <c r="RFO4596" s="151"/>
      <c r="RFP4596" s="151"/>
      <c r="RFQ4596" s="151"/>
      <c r="RFR4596" s="151"/>
      <c r="RFS4596" s="151"/>
      <c r="RFT4596" s="151"/>
      <c r="RFU4596" s="151"/>
      <c r="RFV4596" s="151"/>
      <c r="RFW4596" s="151"/>
      <c r="RFX4596" s="151"/>
      <c r="RFY4596" s="151"/>
      <c r="RFZ4596" s="151"/>
      <c r="RGA4596" s="151"/>
      <c r="RGB4596" s="151"/>
      <c r="RGC4596" s="151"/>
      <c r="RGD4596" s="151"/>
      <c r="RGE4596" s="151"/>
      <c r="RGF4596" s="151"/>
      <c r="RGG4596" s="151"/>
      <c r="RGH4596" s="151"/>
      <c r="RGI4596" s="151"/>
      <c r="RGJ4596" s="151"/>
      <c r="RGK4596" s="151"/>
      <c r="RGL4596" s="151"/>
      <c r="RGM4596" s="151"/>
      <c r="RGN4596" s="151"/>
      <c r="RGO4596" s="151"/>
      <c r="RGP4596" s="151"/>
      <c r="RGQ4596" s="151"/>
      <c r="RGR4596" s="151"/>
      <c r="RGS4596" s="151"/>
      <c r="RGT4596" s="151"/>
      <c r="RGU4596" s="151"/>
      <c r="RGV4596" s="151"/>
      <c r="RGW4596" s="151"/>
      <c r="RGX4596" s="151"/>
      <c r="RGY4596" s="151"/>
      <c r="RGZ4596" s="151"/>
      <c r="RHA4596" s="151"/>
      <c r="RHB4596" s="151"/>
      <c r="RHC4596" s="151"/>
      <c r="RHD4596" s="151"/>
      <c r="RHE4596" s="151"/>
      <c r="RHF4596" s="151"/>
      <c r="RHG4596" s="151"/>
      <c r="RHH4596" s="151"/>
      <c r="RHI4596" s="151"/>
      <c r="RHJ4596" s="151"/>
      <c r="RHK4596" s="151"/>
      <c r="RHL4596" s="151"/>
      <c r="RHM4596" s="151"/>
      <c r="RHN4596" s="151"/>
      <c r="RHO4596" s="151"/>
      <c r="RHP4596" s="151"/>
      <c r="RHQ4596" s="151"/>
      <c r="RHR4596" s="151"/>
      <c r="RHS4596" s="151"/>
      <c r="RHT4596" s="151"/>
      <c r="RHU4596" s="151"/>
      <c r="RHV4596" s="151"/>
      <c r="RHW4596" s="151"/>
      <c r="RHX4596" s="151"/>
      <c r="RHY4596" s="151"/>
      <c r="RHZ4596" s="151"/>
      <c r="RIA4596" s="151"/>
      <c r="RIB4596" s="151"/>
      <c r="RIC4596" s="151"/>
      <c r="RID4596" s="151"/>
      <c r="RIE4596" s="151"/>
      <c r="RIF4596" s="151"/>
      <c r="RIG4596" s="151"/>
      <c r="RIH4596" s="151"/>
      <c r="RII4596" s="151"/>
      <c r="RIJ4596" s="151"/>
      <c r="RIK4596" s="151"/>
      <c r="RIL4596" s="151"/>
      <c r="RIM4596" s="151"/>
      <c r="RIN4596" s="151"/>
      <c r="RIO4596" s="151"/>
      <c r="RIP4596" s="151"/>
      <c r="RIQ4596" s="151"/>
      <c r="RIR4596" s="151"/>
      <c r="RIS4596" s="151"/>
      <c r="RIT4596" s="151"/>
      <c r="RIU4596" s="151"/>
      <c r="RIV4596" s="151"/>
      <c r="RIW4596" s="151"/>
      <c r="RIX4596" s="151"/>
      <c r="RIY4596" s="151"/>
      <c r="RIZ4596" s="151"/>
      <c r="RJA4596" s="151"/>
      <c r="RJB4596" s="151"/>
      <c r="RJC4596" s="151"/>
      <c r="RJD4596" s="151"/>
      <c r="RJE4596" s="151"/>
      <c r="RJF4596" s="151"/>
      <c r="RJG4596" s="151"/>
      <c r="RJH4596" s="151"/>
      <c r="RJI4596" s="151"/>
      <c r="RJJ4596" s="151"/>
      <c r="RJK4596" s="151"/>
      <c r="RJL4596" s="151"/>
      <c r="RJM4596" s="151"/>
      <c r="RJN4596" s="151"/>
      <c r="RJO4596" s="151"/>
      <c r="RJP4596" s="151"/>
      <c r="RJQ4596" s="151"/>
      <c r="RJR4596" s="151"/>
      <c r="RJS4596" s="151"/>
      <c r="RJT4596" s="151"/>
      <c r="RJU4596" s="151"/>
      <c r="RJV4596" s="151"/>
      <c r="RJW4596" s="151"/>
      <c r="RJX4596" s="151"/>
      <c r="RJY4596" s="151"/>
      <c r="RJZ4596" s="151"/>
      <c r="RKA4596" s="151"/>
      <c r="RKB4596" s="151"/>
      <c r="RKC4596" s="151"/>
      <c r="RKD4596" s="151"/>
      <c r="RKE4596" s="151"/>
      <c r="RKF4596" s="151"/>
      <c r="RKG4596" s="151"/>
      <c r="RKH4596" s="151"/>
      <c r="RKI4596" s="151"/>
      <c r="RKJ4596" s="151"/>
      <c r="RKK4596" s="151"/>
      <c r="RKL4596" s="151"/>
      <c r="RKM4596" s="151"/>
      <c r="RKN4596" s="151"/>
      <c r="RKO4596" s="151"/>
      <c r="RKP4596" s="151"/>
      <c r="RKQ4596" s="151"/>
      <c r="RKR4596" s="151"/>
      <c r="RKS4596" s="151"/>
      <c r="RKT4596" s="151"/>
      <c r="RKU4596" s="151"/>
      <c r="RKV4596" s="151"/>
      <c r="RKW4596" s="151"/>
      <c r="RKX4596" s="151"/>
      <c r="RKY4596" s="151"/>
      <c r="RKZ4596" s="151"/>
      <c r="RLA4596" s="151"/>
      <c r="RLB4596" s="151"/>
      <c r="RLC4596" s="151"/>
      <c r="RLD4596" s="151"/>
      <c r="RLE4596" s="151"/>
      <c r="RLF4596" s="151"/>
      <c r="RLG4596" s="151"/>
      <c r="RLH4596" s="151"/>
      <c r="RLI4596" s="151"/>
      <c r="RLJ4596" s="151"/>
      <c r="RLK4596" s="151"/>
      <c r="RLL4596" s="151"/>
      <c r="RLM4596" s="151"/>
      <c r="RLN4596" s="151"/>
      <c r="RLO4596" s="151"/>
      <c r="RLP4596" s="151"/>
      <c r="RLQ4596" s="151"/>
      <c r="RLR4596" s="151"/>
      <c r="RLS4596" s="151"/>
      <c r="RLT4596" s="151"/>
      <c r="RLU4596" s="151"/>
      <c r="RLV4596" s="151"/>
      <c r="RLW4596" s="151"/>
      <c r="RLX4596" s="151"/>
      <c r="RLY4596" s="151"/>
      <c r="RLZ4596" s="151"/>
      <c r="RMA4596" s="151"/>
      <c r="RMB4596" s="151"/>
      <c r="RMC4596" s="151"/>
      <c r="RMD4596" s="151"/>
      <c r="RME4596" s="151"/>
      <c r="RMF4596" s="151"/>
      <c r="RMG4596" s="151"/>
      <c r="RMH4596" s="151"/>
      <c r="RMI4596" s="151"/>
      <c r="RMJ4596" s="151"/>
      <c r="RMK4596" s="151"/>
      <c r="RML4596" s="151"/>
      <c r="RMM4596" s="151"/>
      <c r="RMN4596" s="151"/>
      <c r="RMO4596" s="151"/>
      <c r="RMP4596" s="151"/>
      <c r="RMQ4596" s="151"/>
      <c r="RMR4596" s="151"/>
      <c r="RMS4596" s="151"/>
      <c r="RMT4596" s="151"/>
      <c r="RMU4596" s="151"/>
      <c r="RMV4596" s="151"/>
      <c r="RMW4596" s="151"/>
      <c r="RMX4596" s="151"/>
      <c r="RMY4596" s="151"/>
      <c r="RMZ4596" s="151"/>
      <c r="RNA4596" s="151"/>
      <c r="RNB4596" s="151"/>
      <c r="RNC4596" s="151"/>
      <c r="RND4596" s="151"/>
      <c r="RNE4596" s="151"/>
      <c r="RNF4596" s="151"/>
      <c r="RNG4596" s="151"/>
      <c r="RNH4596" s="151"/>
      <c r="RNI4596" s="151"/>
      <c r="RNJ4596" s="151"/>
      <c r="RNK4596" s="151"/>
      <c r="RNL4596" s="151"/>
      <c r="RNM4596" s="151"/>
      <c r="RNN4596" s="151"/>
      <c r="RNO4596" s="151"/>
      <c r="RNP4596" s="151"/>
      <c r="RNQ4596" s="151"/>
      <c r="RNR4596" s="151"/>
      <c r="RNS4596" s="151"/>
      <c r="RNT4596" s="151"/>
      <c r="RNU4596" s="151"/>
      <c r="RNV4596" s="151"/>
      <c r="RNW4596" s="151"/>
      <c r="RNX4596" s="151"/>
      <c r="RNY4596" s="151"/>
      <c r="RNZ4596" s="151"/>
      <c r="ROA4596" s="151"/>
      <c r="ROB4596" s="151"/>
      <c r="ROC4596" s="151"/>
      <c r="ROD4596" s="151"/>
      <c r="ROE4596" s="151"/>
      <c r="ROF4596" s="151"/>
      <c r="ROG4596" s="151"/>
      <c r="ROH4596" s="151"/>
      <c r="ROI4596" s="151"/>
      <c r="ROJ4596" s="151"/>
      <c r="ROK4596" s="151"/>
      <c r="ROL4596" s="151"/>
      <c r="ROM4596" s="151"/>
      <c r="RON4596" s="151"/>
      <c r="ROO4596" s="151"/>
      <c r="ROP4596" s="151"/>
      <c r="ROQ4596" s="151"/>
      <c r="ROR4596" s="151"/>
      <c r="ROS4596" s="151"/>
      <c r="ROT4596" s="151"/>
      <c r="ROU4596" s="151"/>
      <c r="ROV4596" s="151"/>
      <c r="ROW4596" s="151"/>
      <c r="ROX4596" s="151"/>
      <c r="ROY4596" s="151"/>
      <c r="ROZ4596" s="151"/>
      <c r="RPA4596" s="151"/>
      <c r="RPB4596" s="151"/>
      <c r="RPC4596" s="151"/>
      <c r="RPD4596" s="151"/>
      <c r="RPE4596" s="151"/>
      <c r="RPF4596" s="151"/>
      <c r="RPG4596" s="151"/>
      <c r="RPH4596" s="151"/>
      <c r="RPI4596" s="151"/>
      <c r="RPJ4596" s="151"/>
      <c r="RPK4596" s="151"/>
      <c r="RPL4596" s="151"/>
      <c r="RPM4596" s="151"/>
      <c r="RPN4596" s="151"/>
      <c r="RPO4596" s="151"/>
      <c r="RPP4596" s="151"/>
      <c r="RPQ4596" s="151"/>
      <c r="RPR4596" s="151"/>
      <c r="RPS4596" s="151"/>
      <c r="RPT4596" s="151"/>
      <c r="RPU4596" s="151"/>
      <c r="RPV4596" s="151"/>
      <c r="RPW4596" s="151"/>
      <c r="RPX4596" s="151"/>
      <c r="RPY4596" s="151"/>
      <c r="RPZ4596" s="151"/>
      <c r="RQA4596" s="151"/>
      <c r="RQB4596" s="151"/>
      <c r="RQC4596" s="151"/>
      <c r="RQD4596" s="151"/>
      <c r="RQE4596" s="151"/>
      <c r="RQF4596" s="151"/>
      <c r="RQG4596" s="151"/>
      <c r="RQH4596" s="151"/>
      <c r="RQI4596" s="151"/>
      <c r="RQJ4596" s="151"/>
      <c r="RQK4596" s="151"/>
      <c r="RQL4596" s="151"/>
      <c r="RQM4596" s="151"/>
      <c r="RQN4596" s="151"/>
      <c r="RQO4596" s="151"/>
      <c r="RQP4596" s="151"/>
      <c r="RQQ4596" s="151"/>
      <c r="RQR4596" s="151"/>
      <c r="RQS4596" s="151"/>
      <c r="RQT4596" s="151"/>
      <c r="RQU4596" s="151"/>
      <c r="RQV4596" s="151"/>
      <c r="RQW4596" s="151"/>
      <c r="RQX4596" s="151"/>
      <c r="RQY4596" s="151"/>
      <c r="RQZ4596" s="151"/>
      <c r="RRA4596" s="151"/>
      <c r="RRB4596" s="151"/>
      <c r="RRC4596" s="151"/>
      <c r="RRD4596" s="151"/>
      <c r="RRE4596" s="151"/>
      <c r="RRF4596" s="151"/>
      <c r="RRG4596" s="151"/>
      <c r="RRH4596" s="151"/>
      <c r="RRI4596" s="151"/>
      <c r="RRJ4596" s="151"/>
      <c r="RRK4596" s="151"/>
      <c r="RRL4596" s="151"/>
      <c r="RRM4596" s="151"/>
      <c r="RRN4596" s="151"/>
      <c r="RRO4596" s="151"/>
      <c r="RRP4596" s="151"/>
      <c r="RRQ4596" s="151"/>
      <c r="RRR4596" s="151"/>
      <c r="RRS4596" s="151"/>
      <c r="RRT4596" s="151"/>
      <c r="RRU4596" s="151"/>
      <c r="RRV4596" s="151"/>
      <c r="RRW4596" s="151"/>
      <c r="RRX4596" s="151"/>
      <c r="RRY4596" s="151"/>
      <c r="RRZ4596" s="151"/>
      <c r="RSA4596" s="151"/>
      <c r="RSB4596" s="151"/>
      <c r="RSC4596" s="151"/>
      <c r="RSD4596" s="151"/>
      <c r="RSE4596" s="151"/>
      <c r="RSF4596" s="151"/>
      <c r="RSG4596" s="151"/>
      <c r="RSH4596" s="151"/>
      <c r="RSI4596" s="151"/>
      <c r="RSJ4596" s="151"/>
      <c r="RSK4596" s="151"/>
      <c r="RSL4596" s="151"/>
      <c r="RSM4596" s="151"/>
      <c r="RSN4596" s="151"/>
      <c r="RSO4596" s="151"/>
      <c r="RSP4596" s="151"/>
      <c r="RSQ4596" s="151"/>
      <c r="RSR4596" s="151"/>
      <c r="RSS4596" s="151"/>
      <c r="RST4596" s="151"/>
      <c r="RSU4596" s="151"/>
      <c r="RSV4596" s="151"/>
      <c r="RSW4596" s="151"/>
      <c r="RSX4596" s="151"/>
      <c r="RSY4596" s="151"/>
      <c r="RSZ4596" s="151"/>
      <c r="RTA4596" s="151"/>
      <c r="RTB4596" s="151"/>
      <c r="RTC4596" s="151"/>
      <c r="RTD4596" s="151"/>
      <c r="RTE4596" s="151"/>
      <c r="RTF4596" s="151"/>
      <c r="RTG4596" s="151"/>
      <c r="RTH4596" s="151"/>
      <c r="RTI4596" s="151"/>
      <c r="RTJ4596" s="151"/>
      <c r="RTK4596" s="151"/>
      <c r="RTL4596" s="151"/>
      <c r="RTM4596" s="151"/>
      <c r="RTN4596" s="151"/>
      <c r="RTO4596" s="151"/>
      <c r="RTP4596" s="151"/>
      <c r="RTQ4596" s="151"/>
      <c r="RTR4596" s="151"/>
      <c r="RTS4596" s="151"/>
      <c r="RTT4596" s="151"/>
      <c r="RTU4596" s="151"/>
      <c r="RTV4596" s="151"/>
      <c r="RTW4596" s="151"/>
      <c r="RTX4596" s="151"/>
      <c r="RTY4596" s="151"/>
      <c r="RTZ4596" s="151"/>
      <c r="RUA4596" s="151"/>
      <c r="RUB4596" s="151"/>
      <c r="RUC4596" s="151"/>
      <c r="RUD4596" s="151"/>
      <c r="RUE4596" s="151"/>
      <c r="RUF4596" s="151"/>
      <c r="RUG4596" s="151"/>
      <c r="RUH4596" s="151"/>
      <c r="RUI4596" s="151"/>
      <c r="RUJ4596" s="151"/>
      <c r="RUK4596" s="151"/>
      <c r="RUL4596" s="151"/>
      <c r="RUM4596" s="151"/>
      <c r="RUN4596" s="151"/>
      <c r="RUO4596" s="151"/>
      <c r="RUP4596" s="151"/>
      <c r="RUQ4596" s="151"/>
      <c r="RUR4596" s="151"/>
      <c r="RUS4596" s="151"/>
      <c r="RUT4596" s="151"/>
      <c r="RUU4596" s="151"/>
      <c r="RUV4596" s="151"/>
      <c r="RUW4596" s="151"/>
      <c r="RUX4596" s="151"/>
      <c r="RUY4596" s="151"/>
      <c r="RUZ4596" s="151"/>
      <c r="RVA4596" s="151"/>
      <c r="RVB4596" s="151"/>
      <c r="RVC4596" s="151"/>
      <c r="RVD4596" s="151"/>
      <c r="RVE4596" s="151"/>
      <c r="RVF4596" s="151"/>
      <c r="RVG4596" s="151"/>
      <c r="RVH4596" s="151"/>
      <c r="RVI4596" s="151"/>
      <c r="RVJ4596" s="151"/>
      <c r="RVK4596" s="151"/>
      <c r="RVL4596" s="151"/>
      <c r="RVM4596" s="151"/>
      <c r="RVN4596" s="151"/>
      <c r="RVO4596" s="151"/>
      <c r="RVP4596" s="151"/>
      <c r="RVQ4596" s="151"/>
      <c r="RVR4596" s="151"/>
      <c r="RVS4596" s="151"/>
      <c r="RVT4596" s="151"/>
      <c r="RVU4596" s="151"/>
      <c r="RVV4596" s="151"/>
      <c r="RVW4596" s="151"/>
      <c r="RVX4596" s="151"/>
      <c r="RVY4596" s="151"/>
      <c r="RVZ4596" s="151"/>
      <c r="RWA4596" s="151"/>
      <c r="RWB4596" s="151"/>
      <c r="RWC4596" s="151"/>
      <c r="RWD4596" s="151"/>
      <c r="RWE4596" s="151"/>
      <c r="RWF4596" s="151"/>
      <c r="RWG4596" s="151"/>
      <c r="RWH4596" s="151"/>
      <c r="RWI4596" s="151"/>
      <c r="RWJ4596" s="151"/>
      <c r="RWK4596" s="151"/>
      <c r="RWL4596" s="151"/>
      <c r="RWM4596" s="151"/>
      <c r="RWN4596" s="151"/>
      <c r="RWO4596" s="151"/>
      <c r="RWP4596" s="151"/>
      <c r="RWQ4596" s="151"/>
      <c r="RWR4596" s="151"/>
      <c r="RWS4596" s="151"/>
      <c r="RWT4596" s="151"/>
      <c r="RWU4596" s="151"/>
      <c r="RWV4596" s="151"/>
      <c r="RWW4596" s="151"/>
      <c r="RWX4596" s="151"/>
      <c r="RWY4596" s="151"/>
      <c r="RWZ4596" s="151"/>
      <c r="RXA4596" s="151"/>
      <c r="RXB4596" s="151"/>
      <c r="RXC4596" s="151"/>
      <c r="RXD4596" s="151"/>
      <c r="RXE4596" s="151"/>
      <c r="RXF4596" s="151"/>
      <c r="RXG4596" s="151"/>
      <c r="RXH4596" s="151"/>
      <c r="RXI4596" s="151"/>
      <c r="RXJ4596" s="151"/>
      <c r="RXK4596" s="151"/>
      <c r="RXL4596" s="151"/>
      <c r="RXM4596" s="151"/>
      <c r="RXN4596" s="151"/>
      <c r="RXO4596" s="151"/>
      <c r="RXP4596" s="151"/>
      <c r="RXQ4596" s="151"/>
      <c r="RXR4596" s="151"/>
      <c r="RXS4596" s="151"/>
      <c r="RXT4596" s="151"/>
      <c r="RXU4596" s="151"/>
      <c r="RXV4596" s="151"/>
      <c r="RXW4596" s="151"/>
      <c r="RXX4596" s="151"/>
      <c r="RXY4596" s="151"/>
      <c r="RXZ4596" s="151"/>
      <c r="RYA4596" s="151"/>
      <c r="RYB4596" s="151"/>
      <c r="RYC4596" s="151"/>
      <c r="RYD4596" s="151"/>
      <c r="RYE4596" s="151"/>
      <c r="RYF4596" s="151"/>
      <c r="RYG4596" s="151"/>
      <c r="RYH4596" s="151"/>
      <c r="RYI4596" s="151"/>
      <c r="RYJ4596" s="151"/>
      <c r="RYK4596" s="151"/>
      <c r="RYL4596" s="151"/>
      <c r="RYM4596" s="151"/>
      <c r="RYN4596" s="151"/>
      <c r="RYO4596" s="151"/>
      <c r="RYP4596" s="151"/>
      <c r="RYQ4596" s="151"/>
      <c r="RYR4596" s="151"/>
      <c r="RYS4596" s="151"/>
      <c r="RYT4596" s="151"/>
      <c r="RYU4596" s="151"/>
      <c r="RYV4596" s="151"/>
      <c r="RYW4596" s="151"/>
      <c r="RYX4596" s="151"/>
      <c r="RYY4596" s="151"/>
      <c r="RYZ4596" s="151"/>
      <c r="RZA4596" s="151"/>
      <c r="RZB4596" s="151"/>
      <c r="RZC4596" s="151"/>
      <c r="RZD4596" s="151"/>
      <c r="RZE4596" s="151"/>
      <c r="RZF4596" s="151"/>
      <c r="RZG4596" s="151"/>
      <c r="RZH4596" s="151"/>
      <c r="RZI4596" s="151"/>
      <c r="RZJ4596" s="151"/>
      <c r="RZK4596" s="151"/>
      <c r="RZL4596" s="151"/>
      <c r="RZM4596" s="151"/>
      <c r="RZN4596" s="151"/>
      <c r="RZO4596" s="151"/>
      <c r="RZP4596" s="151"/>
      <c r="RZQ4596" s="151"/>
      <c r="RZR4596" s="151"/>
      <c r="RZS4596" s="151"/>
      <c r="RZT4596" s="151"/>
      <c r="RZU4596" s="151"/>
      <c r="RZV4596" s="151"/>
      <c r="RZW4596" s="151"/>
      <c r="RZX4596" s="151"/>
      <c r="RZY4596" s="151"/>
      <c r="RZZ4596" s="151"/>
      <c r="SAA4596" s="151"/>
      <c r="SAB4596" s="151"/>
      <c r="SAC4596" s="151"/>
      <c r="SAD4596" s="151"/>
      <c r="SAE4596" s="151"/>
      <c r="SAF4596" s="151"/>
      <c r="SAG4596" s="151"/>
      <c r="SAH4596" s="151"/>
      <c r="SAI4596" s="151"/>
      <c r="SAJ4596" s="151"/>
      <c r="SAK4596" s="151"/>
      <c r="SAL4596" s="151"/>
      <c r="SAM4596" s="151"/>
      <c r="SAN4596" s="151"/>
      <c r="SAO4596" s="151"/>
      <c r="SAP4596" s="151"/>
      <c r="SAQ4596" s="151"/>
      <c r="SAR4596" s="151"/>
      <c r="SAS4596" s="151"/>
      <c r="SAT4596" s="151"/>
      <c r="SAU4596" s="151"/>
      <c r="SAV4596" s="151"/>
      <c r="SAW4596" s="151"/>
      <c r="SAX4596" s="151"/>
      <c r="SAY4596" s="151"/>
      <c r="SAZ4596" s="151"/>
      <c r="SBA4596" s="151"/>
      <c r="SBB4596" s="151"/>
      <c r="SBC4596" s="151"/>
      <c r="SBD4596" s="151"/>
      <c r="SBE4596" s="151"/>
      <c r="SBF4596" s="151"/>
      <c r="SBG4596" s="151"/>
      <c r="SBH4596" s="151"/>
      <c r="SBI4596" s="151"/>
      <c r="SBJ4596" s="151"/>
      <c r="SBK4596" s="151"/>
      <c r="SBL4596" s="151"/>
      <c r="SBM4596" s="151"/>
      <c r="SBN4596" s="151"/>
      <c r="SBO4596" s="151"/>
      <c r="SBP4596" s="151"/>
      <c r="SBQ4596" s="151"/>
      <c r="SBR4596" s="151"/>
      <c r="SBS4596" s="151"/>
      <c r="SBT4596" s="151"/>
      <c r="SBU4596" s="151"/>
      <c r="SBV4596" s="151"/>
      <c r="SBW4596" s="151"/>
      <c r="SBX4596" s="151"/>
      <c r="SBY4596" s="151"/>
      <c r="SBZ4596" s="151"/>
      <c r="SCA4596" s="151"/>
      <c r="SCB4596" s="151"/>
      <c r="SCC4596" s="151"/>
      <c r="SCD4596" s="151"/>
      <c r="SCE4596" s="151"/>
      <c r="SCF4596" s="151"/>
      <c r="SCG4596" s="151"/>
      <c r="SCH4596" s="151"/>
      <c r="SCI4596" s="151"/>
      <c r="SCJ4596" s="151"/>
      <c r="SCK4596" s="151"/>
      <c r="SCL4596" s="151"/>
      <c r="SCM4596" s="151"/>
      <c r="SCN4596" s="151"/>
      <c r="SCO4596" s="151"/>
      <c r="SCP4596" s="151"/>
      <c r="SCQ4596" s="151"/>
      <c r="SCR4596" s="151"/>
      <c r="SCS4596" s="151"/>
      <c r="SCT4596" s="151"/>
      <c r="SCU4596" s="151"/>
      <c r="SCV4596" s="151"/>
      <c r="SCW4596" s="151"/>
      <c r="SCX4596" s="151"/>
      <c r="SCY4596" s="151"/>
      <c r="SCZ4596" s="151"/>
      <c r="SDA4596" s="151"/>
      <c r="SDB4596" s="151"/>
      <c r="SDC4596" s="151"/>
      <c r="SDD4596" s="151"/>
      <c r="SDE4596" s="151"/>
      <c r="SDF4596" s="151"/>
      <c r="SDG4596" s="151"/>
      <c r="SDH4596" s="151"/>
      <c r="SDI4596" s="151"/>
      <c r="SDJ4596" s="151"/>
      <c r="SDK4596" s="151"/>
      <c r="SDL4596" s="151"/>
      <c r="SDM4596" s="151"/>
      <c r="SDN4596" s="151"/>
      <c r="SDO4596" s="151"/>
      <c r="SDP4596" s="151"/>
      <c r="SDQ4596" s="151"/>
      <c r="SDR4596" s="151"/>
      <c r="SDS4596" s="151"/>
      <c r="SDT4596" s="151"/>
      <c r="SDU4596" s="151"/>
      <c r="SDV4596" s="151"/>
      <c r="SDW4596" s="151"/>
      <c r="SDX4596" s="151"/>
      <c r="SDY4596" s="151"/>
      <c r="SDZ4596" s="151"/>
      <c r="SEA4596" s="151"/>
      <c r="SEB4596" s="151"/>
      <c r="SEC4596" s="151"/>
      <c r="SED4596" s="151"/>
      <c r="SEE4596" s="151"/>
      <c r="SEF4596" s="151"/>
      <c r="SEG4596" s="151"/>
      <c r="SEH4596" s="151"/>
      <c r="SEI4596" s="151"/>
      <c r="SEJ4596" s="151"/>
      <c r="SEK4596" s="151"/>
      <c r="SEL4596" s="151"/>
      <c r="SEM4596" s="151"/>
      <c r="SEN4596" s="151"/>
      <c r="SEO4596" s="151"/>
      <c r="SEP4596" s="151"/>
      <c r="SEQ4596" s="151"/>
      <c r="SER4596" s="151"/>
      <c r="SES4596" s="151"/>
      <c r="SET4596" s="151"/>
      <c r="SEU4596" s="151"/>
      <c r="SEV4596" s="151"/>
      <c r="SEW4596" s="151"/>
      <c r="SEX4596" s="151"/>
      <c r="SEY4596" s="151"/>
      <c r="SEZ4596" s="151"/>
      <c r="SFA4596" s="151"/>
      <c r="SFB4596" s="151"/>
      <c r="SFC4596" s="151"/>
      <c r="SFD4596" s="151"/>
      <c r="SFE4596" s="151"/>
      <c r="SFF4596" s="151"/>
      <c r="SFG4596" s="151"/>
      <c r="SFH4596" s="151"/>
      <c r="SFI4596" s="151"/>
      <c r="SFJ4596" s="151"/>
      <c r="SFK4596" s="151"/>
      <c r="SFL4596" s="151"/>
      <c r="SFM4596" s="151"/>
      <c r="SFN4596" s="151"/>
      <c r="SFO4596" s="151"/>
      <c r="SFP4596" s="151"/>
      <c r="SFQ4596" s="151"/>
      <c r="SFR4596" s="151"/>
      <c r="SFS4596" s="151"/>
      <c r="SFT4596" s="151"/>
      <c r="SFU4596" s="151"/>
      <c r="SFV4596" s="151"/>
      <c r="SFW4596" s="151"/>
      <c r="SFX4596" s="151"/>
      <c r="SFY4596" s="151"/>
      <c r="SFZ4596" s="151"/>
      <c r="SGA4596" s="151"/>
      <c r="SGB4596" s="151"/>
      <c r="SGC4596" s="151"/>
      <c r="SGD4596" s="151"/>
      <c r="SGE4596" s="151"/>
      <c r="SGF4596" s="151"/>
      <c r="SGG4596" s="151"/>
      <c r="SGH4596" s="151"/>
      <c r="SGI4596" s="151"/>
      <c r="SGJ4596" s="151"/>
      <c r="SGK4596" s="151"/>
      <c r="SGL4596" s="151"/>
      <c r="SGM4596" s="151"/>
      <c r="SGN4596" s="151"/>
      <c r="SGO4596" s="151"/>
      <c r="SGP4596" s="151"/>
      <c r="SGQ4596" s="151"/>
      <c r="SGR4596" s="151"/>
      <c r="SGS4596" s="151"/>
      <c r="SGT4596" s="151"/>
      <c r="SGU4596" s="151"/>
      <c r="SGV4596" s="151"/>
      <c r="SGW4596" s="151"/>
      <c r="SGX4596" s="151"/>
      <c r="SGY4596" s="151"/>
      <c r="SGZ4596" s="151"/>
      <c r="SHA4596" s="151"/>
      <c r="SHB4596" s="151"/>
      <c r="SHC4596" s="151"/>
      <c r="SHD4596" s="151"/>
      <c r="SHE4596" s="151"/>
      <c r="SHF4596" s="151"/>
      <c r="SHG4596" s="151"/>
      <c r="SHH4596" s="151"/>
      <c r="SHI4596" s="151"/>
      <c r="SHJ4596" s="151"/>
      <c r="SHK4596" s="151"/>
      <c r="SHL4596" s="151"/>
      <c r="SHM4596" s="151"/>
      <c r="SHN4596" s="151"/>
      <c r="SHO4596" s="151"/>
      <c r="SHP4596" s="151"/>
      <c r="SHQ4596" s="151"/>
      <c r="SHR4596" s="151"/>
      <c r="SHS4596" s="151"/>
      <c r="SHT4596" s="151"/>
      <c r="SHU4596" s="151"/>
      <c r="SHV4596" s="151"/>
      <c r="SHW4596" s="151"/>
      <c r="SHX4596" s="151"/>
      <c r="SHY4596" s="151"/>
      <c r="SHZ4596" s="151"/>
      <c r="SIA4596" s="151"/>
      <c r="SIB4596" s="151"/>
      <c r="SIC4596" s="151"/>
      <c r="SID4596" s="151"/>
      <c r="SIE4596" s="151"/>
      <c r="SIF4596" s="151"/>
      <c r="SIG4596" s="151"/>
      <c r="SIH4596" s="151"/>
      <c r="SII4596" s="151"/>
      <c r="SIJ4596" s="151"/>
      <c r="SIK4596" s="151"/>
      <c r="SIL4596" s="151"/>
      <c r="SIM4596" s="151"/>
      <c r="SIN4596" s="151"/>
      <c r="SIO4596" s="151"/>
      <c r="SIP4596" s="151"/>
      <c r="SIQ4596" s="151"/>
      <c r="SIR4596" s="151"/>
      <c r="SIS4596" s="151"/>
      <c r="SIT4596" s="151"/>
      <c r="SIU4596" s="151"/>
      <c r="SIV4596" s="151"/>
      <c r="SIW4596" s="151"/>
      <c r="SIX4596" s="151"/>
      <c r="SIY4596" s="151"/>
      <c r="SIZ4596" s="151"/>
      <c r="SJA4596" s="151"/>
      <c r="SJB4596" s="151"/>
      <c r="SJC4596" s="151"/>
      <c r="SJD4596" s="151"/>
      <c r="SJE4596" s="151"/>
      <c r="SJF4596" s="151"/>
      <c r="SJG4596" s="151"/>
      <c r="SJH4596" s="151"/>
      <c r="SJI4596" s="151"/>
      <c r="SJJ4596" s="151"/>
      <c r="SJK4596" s="151"/>
      <c r="SJL4596" s="151"/>
      <c r="SJM4596" s="151"/>
      <c r="SJN4596" s="151"/>
      <c r="SJO4596" s="151"/>
      <c r="SJP4596" s="151"/>
      <c r="SJQ4596" s="151"/>
      <c r="SJR4596" s="151"/>
      <c r="SJS4596" s="151"/>
      <c r="SJT4596" s="151"/>
      <c r="SJU4596" s="151"/>
      <c r="SJV4596" s="151"/>
      <c r="SJW4596" s="151"/>
      <c r="SJX4596" s="151"/>
      <c r="SJY4596" s="151"/>
      <c r="SJZ4596" s="151"/>
      <c r="SKA4596" s="151"/>
      <c r="SKB4596" s="151"/>
      <c r="SKC4596" s="151"/>
      <c r="SKD4596" s="151"/>
      <c r="SKE4596" s="151"/>
      <c r="SKF4596" s="151"/>
      <c r="SKG4596" s="151"/>
      <c r="SKH4596" s="151"/>
      <c r="SKI4596" s="151"/>
      <c r="SKJ4596" s="151"/>
      <c r="SKK4596" s="151"/>
      <c r="SKL4596" s="151"/>
      <c r="SKM4596" s="151"/>
      <c r="SKN4596" s="151"/>
      <c r="SKO4596" s="151"/>
      <c r="SKP4596" s="151"/>
      <c r="SKQ4596" s="151"/>
      <c r="SKR4596" s="151"/>
      <c r="SKS4596" s="151"/>
      <c r="SKT4596" s="151"/>
      <c r="SKU4596" s="151"/>
      <c r="SKV4596" s="151"/>
      <c r="SKW4596" s="151"/>
      <c r="SKX4596" s="151"/>
      <c r="SKY4596" s="151"/>
      <c r="SKZ4596" s="151"/>
      <c r="SLA4596" s="151"/>
      <c r="SLB4596" s="151"/>
      <c r="SLC4596" s="151"/>
      <c r="SLD4596" s="151"/>
      <c r="SLE4596" s="151"/>
      <c r="SLF4596" s="151"/>
      <c r="SLG4596" s="151"/>
      <c r="SLH4596" s="151"/>
      <c r="SLI4596" s="151"/>
      <c r="SLJ4596" s="151"/>
      <c r="SLK4596" s="151"/>
      <c r="SLL4596" s="151"/>
      <c r="SLM4596" s="151"/>
      <c r="SLN4596" s="151"/>
      <c r="SLO4596" s="151"/>
      <c r="SLP4596" s="151"/>
      <c r="SLQ4596" s="151"/>
      <c r="SLR4596" s="151"/>
      <c r="SLS4596" s="151"/>
      <c r="SLT4596" s="151"/>
      <c r="SLU4596" s="151"/>
      <c r="SLV4596" s="151"/>
      <c r="SLW4596" s="151"/>
      <c r="SLX4596" s="151"/>
      <c r="SLY4596" s="151"/>
      <c r="SLZ4596" s="151"/>
      <c r="SMA4596" s="151"/>
      <c r="SMB4596" s="151"/>
      <c r="SMC4596" s="151"/>
      <c r="SMD4596" s="151"/>
      <c r="SME4596" s="151"/>
      <c r="SMF4596" s="151"/>
      <c r="SMG4596" s="151"/>
      <c r="SMH4596" s="151"/>
      <c r="SMI4596" s="151"/>
      <c r="SMJ4596" s="151"/>
      <c r="SMK4596" s="151"/>
      <c r="SML4596" s="151"/>
      <c r="SMM4596" s="151"/>
      <c r="SMN4596" s="151"/>
      <c r="SMO4596" s="151"/>
      <c r="SMP4596" s="151"/>
      <c r="SMQ4596" s="151"/>
      <c r="SMR4596" s="151"/>
      <c r="SMS4596" s="151"/>
      <c r="SMT4596" s="151"/>
      <c r="SMU4596" s="151"/>
      <c r="SMV4596" s="151"/>
      <c r="SMW4596" s="151"/>
      <c r="SMX4596" s="151"/>
      <c r="SMY4596" s="151"/>
      <c r="SMZ4596" s="151"/>
      <c r="SNA4596" s="151"/>
      <c r="SNB4596" s="151"/>
      <c r="SNC4596" s="151"/>
      <c r="SND4596" s="151"/>
      <c r="SNE4596" s="151"/>
      <c r="SNF4596" s="151"/>
      <c r="SNG4596" s="151"/>
      <c r="SNH4596" s="151"/>
      <c r="SNI4596" s="151"/>
      <c r="SNJ4596" s="151"/>
      <c r="SNK4596" s="151"/>
      <c r="SNL4596" s="151"/>
      <c r="SNM4596" s="151"/>
      <c r="SNN4596" s="151"/>
      <c r="SNO4596" s="151"/>
      <c r="SNP4596" s="151"/>
      <c r="SNQ4596" s="151"/>
      <c r="SNR4596" s="151"/>
      <c r="SNS4596" s="151"/>
      <c r="SNT4596" s="151"/>
      <c r="SNU4596" s="151"/>
      <c r="SNV4596" s="151"/>
      <c r="SNW4596" s="151"/>
      <c r="SNX4596" s="151"/>
      <c r="SNY4596" s="151"/>
      <c r="SNZ4596" s="151"/>
      <c r="SOA4596" s="151"/>
      <c r="SOB4596" s="151"/>
      <c r="SOC4596" s="151"/>
      <c r="SOD4596" s="151"/>
      <c r="SOE4596" s="151"/>
      <c r="SOF4596" s="151"/>
      <c r="SOG4596" s="151"/>
      <c r="SOH4596" s="151"/>
      <c r="SOI4596" s="151"/>
      <c r="SOJ4596" s="151"/>
      <c r="SOK4596" s="151"/>
      <c r="SOL4596" s="151"/>
      <c r="SOM4596" s="151"/>
      <c r="SON4596" s="151"/>
      <c r="SOO4596" s="151"/>
      <c r="SOP4596" s="151"/>
      <c r="SOQ4596" s="151"/>
      <c r="SOR4596" s="151"/>
      <c r="SOS4596" s="151"/>
      <c r="SOT4596" s="151"/>
      <c r="SOU4596" s="151"/>
      <c r="SOV4596" s="151"/>
      <c r="SOW4596" s="151"/>
      <c r="SOX4596" s="151"/>
      <c r="SOY4596" s="151"/>
      <c r="SOZ4596" s="151"/>
      <c r="SPA4596" s="151"/>
      <c r="SPB4596" s="151"/>
      <c r="SPC4596" s="151"/>
      <c r="SPD4596" s="151"/>
      <c r="SPE4596" s="151"/>
      <c r="SPF4596" s="151"/>
      <c r="SPG4596" s="151"/>
      <c r="SPH4596" s="151"/>
      <c r="SPI4596" s="151"/>
      <c r="SPJ4596" s="151"/>
      <c r="SPK4596" s="151"/>
      <c r="SPL4596" s="151"/>
      <c r="SPM4596" s="151"/>
      <c r="SPN4596" s="151"/>
      <c r="SPO4596" s="151"/>
      <c r="SPP4596" s="151"/>
      <c r="SPQ4596" s="151"/>
      <c r="SPR4596" s="151"/>
      <c r="SPS4596" s="151"/>
      <c r="SPT4596" s="151"/>
      <c r="SPU4596" s="151"/>
      <c r="SPV4596" s="151"/>
      <c r="SPW4596" s="151"/>
      <c r="SPX4596" s="151"/>
      <c r="SPY4596" s="151"/>
      <c r="SPZ4596" s="151"/>
      <c r="SQA4596" s="151"/>
      <c r="SQB4596" s="151"/>
      <c r="SQC4596" s="151"/>
      <c r="SQD4596" s="151"/>
      <c r="SQE4596" s="151"/>
      <c r="SQF4596" s="151"/>
      <c r="SQG4596" s="151"/>
      <c r="SQH4596" s="151"/>
      <c r="SQI4596" s="151"/>
      <c r="SQJ4596" s="151"/>
      <c r="SQK4596" s="151"/>
      <c r="SQL4596" s="151"/>
      <c r="SQM4596" s="151"/>
      <c r="SQN4596" s="151"/>
      <c r="SQO4596" s="151"/>
      <c r="SQP4596" s="151"/>
      <c r="SQQ4596" s="151"/>
      <c r="SQR4596" s="151"/>
      <c r="SQS4596" s="151"/>
      <c r="SQT4596" s="151"/>
      <c r="SQU4596" s="151"/>
      <c r="SQV4596" s="151"/>
      <c r="SQW4596" s="151"/>
      <c r="SQX4596" s="151"/>
      <c r="SQY4596" s="151"/>
      <c r="SQZ4596" s="151"/>
      <c r="SRA4596" s="151"/>
      <c r="SRB4596" s="151"/>
      <c r="SRC4596" s="151"/>
      <c r="SRD4596" s="151"/>
      <c r="SRE4596" s="151"/>
      <c r="SRF4596" s="151"/>
      <c r="SRG4596" s="151"/>
      <c r="SRH4596" s="151"/>
      <c r="SRI4596" s="151"/>
      <c r="SRJ4596" s="151"/>
      <c r="SRK4596" s="151"/>
      <c r="SRL4596" s="151"/>
      <c r="SRM4596" s="151"/>
      <c r="SRN4596" s="151"/>
      <c r="SRO4596" s="151"/>
      <c r="SRP4596" s="151"/>
      <c r="SRQ4596" s="151"/>
      <c r="SRR4596" s="151"/>
      <c r="SRS4596" s="151"/>
      <c r="SRT4596" s="151"/>
      <c r="SRU4596" s="151"/>
      <c r="SRV4596" s="151"/>
      <c r="SRW4596" s="151"/>
      <c r="SRX4596" s="151"/>
      <c r="SRY4596" s="151"/>
      <c r="SRZ4596" s="151"/>
      <c r="SSA4596" s="151"/>
      <c r="SSB4596" s="151"/>
      <c r="SSC4596" s="151"/>
      <c r="SSD4596" s="151"/>
      <c r="SSE4596" s="151"/>
      <c r="SSF4596" s="151"/>
      <c r="SSG4596" s="151"/>
      <c r="SSH4596" s="151"/>
      <c r="SSI4596" s="151"/>
      <c r="SSJ4596" s="151"/>
      <c r="SSK4596" s="151"/>
      <c r="SSL4596" s="151"/>
      <c r="SSM4596" s="151"/>
      <c r="SSN4596" s="151"/>
      <c r="SSO4596" s="151"/>
      <c r="SSP4596" s="151"/>
      <c r="SSQ4596" s="151"/>
      <c r="SSR4596" s="151"/>
      <c r="SSS4596" s="151"/>
      <c r="SST4596" s="151"/>
      <c r="SSU4596" s="151"/>
      <c r="SSV4596" s="151"/>
      <c r="SSW4596" s="151"/>
      <c r="SSX4596" s="151"/>
      <c r="SSY4596" s="151"/>
      <c r="SSZ4596" s="151"/>
      <c r="STA4596" s="151"/>
      <c r="STB4596" s="151"/>
      <c r="STC4596" s="151"/>
      <c r="STD4596" s="151"/>
      <c r="STE4596" s="151"/>
      <c r="STF4596" s="151"/>
      <c r="STG4596" s="151"/>
      <c r="STH4596" s="151"/>
      <c r="STI4596" s="151"/>
      <c r="STJ4596" s="151"/>
      <c r="STK4596" s="151"/>
      <c r="STL4596" s="151"/>
      <c r="STM4596" s="151"/>
      <c r="STN4596" s="151"/>
      <c r="STO4596" s="151"/>
      <c r="STP4596" s="151"/>
      <c r="STQ4596" s="151"/>
      <c r="STR4596" s="151"/>
      <c r="STS4596" s="151"/>
      <c r="STT4596" s="151"/>
      <c r="STU4596" s="151"/>
      <c r="STV4596" s="151"/>
      <c r="STW4596" s="151"/>
      <c r="STX4596" s="151"/>
      <c r="STY4596" s="151"/>
      <c r="STZ4596" s="151"/>
      <c r="SUA4596" s="151"/>
      <c r="SUB4596" s="151"/>
      <c r="SUC4596" s="151"/>
      <c r="SUD4596" s="151"/>
      <c r="SUE4596" s="151"/>
      <c r="SUF4596" s="151"/>
      <c r="SUG4596" s="151"/>
      <c r="SUH4596" s="151"/>
      <c r="SUI4596" s="151"/>
      <c r="SUJ4596" s="151"/>
      <c r="SUK4596" s="151"/>
      <c r="SUL4596" s="151"/>
      <c r="SUM4596" s="151"/>
      <c r="SUN4596" s="151"/>
      <c r="SUO4596" s="151"/>
      <c r="SUP4596" s="151"/>
      <c r="SUQ4596" s="151"/>
      <c r="SUR4596" s="151"/>
      <c r="SUS4596" s="151"/>
      <c r="SUT4596" s="151"/>
      <c r="SUU4596" s="151"/>
      <c r="SUV4596" s="151"/>
      <c r="SUW4596" s="151"/>
      <c r="SUX4596" s="151"/>
      <c r="SUY4596" s="151"/>
      <c r="SUZ4596" s="151"/>
      <c r="SVA4596" s="151"/>
      <c r="SVB4596" s="151"/>
      <c r="SVC4596" s="151"/>
      <c r="SVD4596" s="151"/>
      <c r="SVE4596" s="151"/>
      <c r="SVF4596" s="151"/>
      <c r="SVG4596" s="151"/>
      <c r="SVH4596" s="151"/>
      <c r="SVI4596" s="151"/>
      <c r="SVJ4596" s="151"/>
      <c r="SVK4596" s="151"/>
      <c r="SVL4596" s="151"/>
      <c r="SVM4596" s="151"/>
      <c r="SVN4596" s="151"/>
      <c r="SVO4596" s="151"/>
      <c r="SVP4596" s="151"/>
      <c r="SVQ4596" s="151"/>
      <c r="SVR4596" s="151"/>
      <c r="SVS4596" s="151"/>
      <c r="SVT4596" s="151"/>
      <c r="SVU4596" s="151"/>
      <c r="SVV4596" s="151"/>
      <c r="SVW4596" s="151"/>
      <c r="SVX4596" s="151"/>
      <c r="SVY4596" s="151"/>
      <c r="SVZ4596" s="151"/>
      <c r="SWA4596" s="151"/>
      <c r="SWB4596" s="151"/>
      <c r="SWC4596" s="151"/>
      <c r="SWD4596" s="151"/>
      <c r="SWE4596" s="151"/>
      <c r="SWF4596" s="151"/>
      <c r="SWG4596" s="151"/>
      <c r="SWH4596" s="151"/>
      <c r="SWI4596" s="151"/>
      <c r="SWJ4596" s="151"/>
      <c r="SWK4596" s="151"/>
      <c r="SWL4596" s="151"/>
      <c r="SWM4596" s="151"/>
      <c r="SWN4596" s="151"/>
      <c r="SWO4596" s="151"/>
      <c r="SWP4596" s="151"/>
      <c r="SWQ4596" s="151"/>
      <c r="SWR4596" s="151"/>
      <c r="SWS4596" s="151"/>
      <c r="SWT4596" s="151"/>
      <c r="SWU4596" s="151"/>
      <c r="SWV4596" s="151"/>
      <c r="SWW4596" s="151"/>
      <c r="SWX4596" s="151"/>
      <c r="SWY4596" s="151"/>
      <c r="SWZ4596" s="151"/>
      <c r="SXA4596" s="151"/>
      <c r="SXB4596" s="151"/>
      <c r="SXC4596" s="151"/>
      <c r="SXD4596" s="151"/>
      <c r="SXE4596" s="151"/>
      <c r="SXF4596" s="151"/>
      <c r="SXG4596" s="151"/>
      <c r="SXH4596" s="151"/>
      <c r="SXI4596" s="151"/>
      <c r="SXJ4596" s="151"/>
      <c r="SXK4596" s="151"/>
      <c r="SXL4596" s="151"/>
      <c r="SXM4596" s="151"/>
      <c r="SXN4596" s="151"/>
      <c r="SXO4596" s="151"/>
      <c r="SXP4596" s="151"/>
      <c r="SXQ4596" s="151"/>
      <c r="SXR4596" s="151"/>
      <c r="SXS4596" s="151"/>
      <c r="SXT4596" s="151"/>
      <c r="SXU4596" s="151"/>
      <c r="SXV4596" s="151"/>
      <c r="SXW4596" s="151"/>
      <c r="SXX4596" s="151"/>
      <c r="SXY4596" s="151"/>
      <c r="SXZ4596" s="151"/>
      <c r="SYA4596" s="151"/>
      <c r="SYB4596" s="151"/>
      <c r="SYC4596" s="151"/>
      <c r="SYD4596" s="151"/>
      <c r="SYE4596" s="151"/>
      <c r="SYF4596" s="151"/>
      <c r="SYG4596" s="151"/>
      <c r="SYH4596" s="151"/>
      <c r="SYI4596" s="151"/>
      <c r="SYJ4596" s="151"/>
      <c r="SYK4596" s="151"/>
      <c r="SYL4596" s="151"/>
      <c r="SYM4596" s="151"/>
      <c r="SYN4596" s="151"/>
      <c r="SYO4596" s="151"/>
      <c r="SYP4596" s="151"/>
      <c r="SYQ4596" s="151"/>
      <c r="SYR4596" s="151"/>
      <c r="SYS4596" s="151"/>
      <c r="SYT4596" s="151"/>
      <c r="SYU4596" s="151"/>
      <c r="SYV4596" s="151"/>
      <c r="SYW4596" s="151"/>
      <c r="SYX4596" s="151"/>
      <c r="SYY4596" s="151"/>
      <c r="SYZ4596" s="151"/>
      <c r="SZA4596" s="151"/>
      <c r="SZB4596" s="151"/>
      <c r="SZC4596" s="151"/>
      <c r="SZD4596" s="151"/>
      <c r="SZE4596" s="151"/>
      <c r="SZF4596" s="151"/>
      <c r="SZG4596" s="151"/>
      <c r="SZH4596" s="151"/>
      <c r="SZI4596" s="151"/>
      <c r="SZJ4596" s="151"/>
      <c r="SZK4596" s="151"/>
      <c r="SZL4596" s="151"/>
      <c r="SZM4596" s="151"/>
      <c r="SZN4596" s="151"/>
      <c r="SZO4596" s="151"/>
      <c r="SZP4596" s="151"/>
      <c r="SZQ4596" s="151"/>
      <c r="SZR4596" s="151"/>
      <c r="SZS4596" s="151"/>
      <c r="SZT4596" s="151"/>
      <c r="SZU4596" s="151"/>
      <c r="SZV4596" s="151"/>
      <c r="SZW4596" s="151"/>
      <c r="SZX4596" s="151"/>
      <c r="SZY4596" s="151"/>
      <c r="SZZ4596" s="151"/>
      <c r="TAA4596" s="151"/>
      <c r="TAB4596" s="151"/>
      <c r="TAC4596" s="151"/>
      <c r="TAD4596" s="151"/>
      <c r="TAE4596" s="151"/>
      <c r="TAF4596" s="151"/>
      <c r="TAG4596" s="151"/>
      <c r="TAH4596" s="151"/>
      <c r="TAI4596" s="151"/>
      <c r="TAJ4596" s="151"/>
      <c r="TAK4596" s="151"/>
      <c r="TAL4596" s="151"/>
      <c r="TAM4596" s="151"/>
      <c r="TAN4596" s="151"/>
      <c r="TAO4596" s="151"/>
      <c r="TAP4596" s="151"/>
      <c r="TAQ4596" s="151"/>
      <c r="TAR4596" s="151"/>
      <c r="TAS4596" s="151"/>
      <c r="TAT4596" s="151"/>
      <c r="TAU4596" s="151"/>
      <c r="TAV4596" s="151"/>
      <c r="TAW4596" s="151"/>
      <c r="TAX4596" s="151"/>
      <c r="TAY4596" s="151"/>
      <c r="TAZ4596" s="151"/>
      <c r="TBA4596" s="151"/>
      <c r="TBB4596" s="151"/>
      <c r="TBC4596" s="151"/>
      <c r="TBD4596" s="151"/>
      <c r="TBE4596" s="151"/>
      <c r="TBF4596" s="151"/>
      <c r="TBG4596" s="151"/>
      <c r="TBH4596" s="151"/>
      <c r="TBI4596" s="151"/>
      <c r="TBJ4596" s="151"/>
      <c r="TBK4596" s="151"/>
      <c r="TBL4596" s="151"/>
      <c r="TBM4596" s="151"/>
      <c r="TBN4596" s="151"/>
      <c r="TBO4596" s="151"/>
      <c r="TBP4596" s="151"/>
      <c r="TBQ4596" s="151"/>
      <c r="TBR4596" s="151"/>
      <c r="TBS4596" s="151"/>
      <c r="TBT4596" s="151"/>
      <c r="TBU4596" s="151"/>
      <c r="TBV4596" s="151"/>
      <c r="TBW4596" s="151"/>
      <c r="TBX4596" s="151"/>
      <c r="TBY4596" s="151"/>
      <c r="TBZ4596" s="151"/>
      <c r="TCA4596" s="151"/>
      <c r="TCB4596" s="151"/>
      <c r="TCC4596" s="151"/>
      <c r="TCD4596" s="151"/>
      <c r="TCE4596" s="151"/>
      <c r="TCF4596" s="151"/>
      <c r="TCG4596" s="151"/>
      <c r="TCH4596" s="151"/>
      <c r="TCI4596" s="151"/>
      <c r="TCJ4596" s="151"/>
      <c r="TCK4596" s="151"/>
      <c r="TCL4596" s="151"/>
      <c r="TCM4596" s="151"/>
      <c r="TCN4596" s="151"/>
      <c r="TCO4596" s="151"/>
      <c r="TCP4596" s="151"/>
      <c r="TCQ4596" s="151"/>
      <c r="TCR4596" s="151"/>
      <c r="TCS4596" s="151"/>
      <c r="TCT4596" s="151"/>
      <c r="TCU4596" s="151"/>
      <c r="TCV4596" s="151"/>
      <c r="TCW4596" s="151"/>
      <c r="TCX4596" s="151"/>
      <c r="TCY4596" s="151"/>
      <c r="TCZ4596" s="151"/>
      <c r="TDA4596" s="151"/>
      <c r="TDB4596" s="151"/>
      <c r="TDC4596" s="151"/>
      <c r="TDD4596" s="151"/>
      <c r="TDE4596" s="151"/>
      <c r="TDF4596" s="151"/>
      <c r="TDG4596" s="151"/>
      <c r="TDH4596" s="151"/>
      <c r="TDI4596" s="151"/>
      <c r="TDJ4596" s="151"/>
      <c r="TDK4596" s="151"/>
      <c r="TDL4596" s="151"/>
      <c r="TDM4596" s="151"/>
      <c r="TDN4596" s="151"/>
      <c r="TDO4596" s="151"/>
      <c r="TDP4596" s="151"/>
      <c r="TDQ4596" s="151"/>
      <c r="TDR4596" s="151"/>
      <c r="TDS4596" s="151"/>
      <c r="TDT4596" s="151"/>
      <c r="TDU4596" s="151"/>
      <c r="TDV4596" s="151"/>
      <c r="TDW4596" s="151"/>
      <c r="TDX4596" s="151"/>
      <c r="TDY4596" s="151"/>
      <c r="TDZ4596" s="151"/>
      <c r="TEA4596" s="151"/>
      <c r="TEB4596" s="151"/>
      <c r="TEC4596" s="151"/>
      <c r="TED4596" s="151"/>
      <c r="TEE4596" s="151"/>
      <c r="TEF4596" s="151"/>
      <c r="TEG4596" s="151"/>
      <c r="TEH4596" s="151"/>
      <c r="TEI4596" s="151"/>
      <c r="TEJ4596" s="151"/>
      <c r="TEK4596" s="151"/>
      <c r="TEL4596" s="151"/>
      <c r="TEM4596" s="151"/>
      <c r="TEN4596" s="151"/>
      <c r="TEO4596" s="151"/>
      <c r="TEP4596" s="151"/>
      <c r="TEQ4596" s="151"/>
      <c r="TER4596" s="151"/>
      <c r="TES4596" s="151"/>
      <c r="TET4596" s="151"/>
      <c r="TEU4596" s="151"/>
      <c r="TEV4596" s="151"/>
      <c r="TEW4596" s="151"/>
      <c r="TEX4596" s="151"/>
      <c r="TEY4596" s="151"/>
      <c r="TEZ4596" s="151"/>
      <c r="TFA4596" s="151"/>
      <c r="TFB4596" s="151"/>
      <c r="TFC4596" s="151"/>
      <c r="TFD4596" s="151"/>
      <c r="TFE4596" s="151"/>
      <c r="TFF4596" s="151"/>
      <c r="TFG4596" s="151"/>
      <c r="TFH4596" s="151"/>
      <c r="TFI4596" s="151"/>
      <c r="TFJ4596" s="151"/>
      <c r="TFK4596" s="151"/>
      <c r="TFL4596" s="151"/>
      <c r="TFM4596" s="151"/>
      <c r="TFN4596" s="151"/>
      <c r="TFO4596" s="151"/>
      <c r="TFP4596" s="151"/>
      <c r="TFQ4596" s="151"/>
      <c r="TFR4596" s="151"/>
      <c r="TFS4596" s="151"/>
      <c r="TFT4596" s="151"/>
      <c r="TFU4596" s="151"/>
      <c r="TFV4596" s="151"/>
      <c r="TFW4596" s="151"/>
      <c r="TFX4596" s="151"/>
      <c r="TFY4596" s="151"/>
      <c r="TFZ4596" s="151"/>
      <c r="TGA4596" s="151"/>
      <c r="TGB4596" s="151"/>
      <c r="TGC4596" s="151"/>
      <c r="TGD4596" s="151"/>
      <c r="TGE4596" s="151"/>
      <c r="TGF4596" s="151"/>
      <c r="TGG4596" s="151"/>
      <c r="TGH4596" s="151"/>
      <c r="TGI4596" s="151"/>
      <c r="TGJ4596" s="151"/>
      <c r="TGK4596" s="151"/>
      <c r="TGL4596" s="151"/>
      <c r="TGM4596" s="151"/>
      <c r="TGN4596" s="151"/>
      <c r="TGO4596" s="151"/>
      <c r="TGP4596" s="151"/>
      <c r="TGQ4596" s="151"/>
      <c r="TGR4596" s="151"/>
      <c r="TGS4596" s="151"/>
      <c r="TGT4596" s="151"/>
      <c r="TGU4596" s="151"/>
      <c r="TGV4596" s="151"/>
      <c r="TGW4596" s="151"/>
      <c r="TGX4596" s="151"/>
      <c r="TGY4596" s="151"/>
      <c r="TGZ4596" s="151"/>
      <c r="THA4596" s="151"/>
      <c r="THB4596" s="151"/>
      <c r="THC4596" s="151"/>
      <c r="THD4596" s="151"/>
      <c r="THE4596" s="151"/>
      <c r="THF4596" s="151"/>
      <c r="THG4596" s="151"/>
      <c r="THH4596" s="151"/>
      <c r="THI4596" s="151"/>
      <c r="THJ4596" s="151"/>
      <c r="THK4596" s="151"/>
      <c r="THL4596" s="151"/>
      <c r="THM4596" s="151"/>
      <c r="THN4596" s="151"/>
      <c r="THO4596" s="151"/>
      <c r="THP4596" s="151"/>
      <c r="THQ4596" s="151"/>
      <c r="THR4596" s="151"/>
      <c r="THS4596" s="151"/>
      <c r="THT4596" s="151"/>
      <c r="THU4596" s="151"/>
      <c r="THV4596" s="151"/>
      <c r="THW4596" s="151"/>
      <c r="THX4596" s="151"/>
      <c r="THY4596" s="151"/>
      <c r="THZ4596" s="151"/>
      <c r="TIA4596" s="151"/>
      <c r="TIB4596" s="151"/>
      <c r="TIC4596" s="151"/>
      <c r="TID4596" s="151"/>
      <c r="TIE4596" s="151"/>
      <c r="TIF4596" s="151"/>
      <c r="TIG4596" s="151"/>
      <c r="TIH4596" s="151"/>
      <c r="TII4596" s="151"/>
      <c r="TIJ4596" s="151"/>
      <c r="TIK4596" s="151"/>
      <c r="TIL4596" s="151"/>
      <c r="TIM4596" s="151"/>
      <c r="TIN4596" s="151"/>
      <c r="TIO4596" s="151"/>
      <c r="TIP4596" s="151"/>
      <c r="TIQ4596" s="151"/>
      <c r="TIR4596" s="151"/>
      <c r="TIS4596" s="151"/>
      <c r="TIT4596" s="151"/>
      <c r="TIU4596" s="151"/>
      <c r="TIV4596" s="151"/>
      <c r="TIW4596" s="151"/>
      <c r="TIX4596" s="151"/>
      <c r="TIY4596" s="151"/>
      <c r="TIZ4596" s="151"/>
      <c r="TJA4596" s="151"/>
      <c r="TJB4596" s="151"/>
      <c r="TJC4596" s="151"/>
      <c r="TJD4596" s="151"/>
      <c r="TJE4596" s="151"/>
      <c r="TJF4596" s="151"/>
      <c r="TJG4596" s="151"/>
      <c r="TJH4596" s="151"/>
      <c r="TJI4596" s="151"/>
      <c r="TJJ4596" s="151"/>
      <c r="TJK4596" s="151"/>
      <c r="TJL4596" s="151"/>
      <c r="TJM4596" s="151"/>
      <c r="TJN4596" s="151"/>
      <c r="TJO4596" s="151"/>
      <c r="TJP4596" s="151"/>
      <c r="TJQ4596" s="151"/>
      <c r="TJR4596" s="151"/>
      <c r="TJS4596" s="151"/>
      <c r="TJT4596" s="151"/>
      <c r="TJU4596" s="151"/>
      <c r="TJV4596" s="151"/>
      <c r="TJW4596" s="151"/>
      <c r="TJX4596" s="151"/>
      <c r="TJY4596" s="151"/>
      <c r="TJZ4596" s="151"/>
      <c r="TKA4596" s="151"/>
      <c r="TKB4596" s="151"/>
      <c r="TKC4596" s="151"/>
      <c r="TKD4596" s="151"/>
      <c r="TKE4596" s="151"/>
      <c r="TKF4596" s="151"/>
      <c r="TKG4596" s="151"/>
      <c r="TKH4596" s="151"/>
      <c r="TKI4596" s="151"/>
      <c r="TKJ4596" s="151"/>
      <c r="TKK4596" s="151"/>
      <c r="TKL4596" s="151"/>
      <c r="TKM4596" s="151"/>
      <c r="TKN4596" s="151"/>
      <c r="TKO4596" s="151"/>
      <c r="TKP4596" s="151"/>
      <c r="TKQ4596" s="151"/>
      <c r="TKR4596" s="151"/>
      <c r="TKS4596" s="151"/>
      <c r="TKT4596" s="151"/>
      <c r="TKU4596" s="151"/>
      <c r="TKV4596" s="151"/>
      <c r="TKW4596" s="151"/>
      <c r="TKX4596" s="151"/>
      <c r="TKY4596" s="151"/>
      <c r="TKZ4596" s="151"/>
      <c r="TLA4596" s="151"/>
      <c r="TLB4596" s="151"/>
      <c r="TLC4596" s="151"/>
      <c r="TLD4596" s="151"/>
      <c r="TLE4596" s="151"/>
      <c r="TLF4596" s="151"/>
      <c r="TLG4596" s="151"/>
      <c r="TLH4596" s="151"/>
      <c r="TLI4596" s="151"/>
      <c r="TLJ4596" s="151"/>
      <c r="TLK4596" s="151"/>
      <c r="TLL4596" s="151"/>
      <c r="TLM4596" s="151"/>
      <c r="TLN4596" s="151"/>
      <c r="TLO4596" s="151"/>
      <c r="TLP4596" s="151"/>
      <c r="TLQ4596" s="151"/>
      <c r="TLR4596" s="151"/>
      <c r="TLS4596" s="151"/>
      <c r="TLT4596" s="151"/>
      <c r="TLU4596" s="151"/>
      <c r="TLV4596" s="151"/>
      <c r="TLW4596" s="151"/>
      <c r="TLX4596" s="151"/>
      <c r="TLY4596" s="151"/>
      <c r="TLZ4596" s="151"/>
      <c r="TMA4596" s="151"/>
      <c r="TMB4596" s="151"/>
      <c r="TMC4596" s="151"/>
      <c r="TMD4596" s="151"/>
      <c r="TME4596" s="151"/>
      <c r="TMF4596" s="151"/>
      <c r="TMG4596" s="151"/>
      <c r="TMH4596" s="151"/>
      <c r="TMI4596" s="151"/>
      <c r="TMJ4596" s="151"/>
      <c r="TMK4596" s="151"/>
      <c r="TML4596" s="151"/>
      <c r="TMM4596" s="151"/>
      <c r="TMN4596" s="151"/>
      <c r="TMO4596" s="151"/>
      <c r="TMP4596" s="151"/>
      <c r="TMQ4596" s="151"/>
      <c r="TMR4596" s="151"/>
      <c r="TMS4596" s="151"/>
      <c r="TMT4596" s="151"/>
      <c r="TMU4596" s="151"/>
      <c r="TMV4596" s="151"/>
      <c r="TMW4596" s="151"/>
      <c r="TMX4596" s="151"/>
      <c r="TMY4596" s="151"/>
      <c r="TMZ4596" s="151"/>
      <c r="TNA4596" s="151"/>
      <c r="TNB4596" s="151"/>
      <c r="TNC4596" s="151"/>
      <c r="TND4596" s="151"/>
      <c r="TNE4596" s="151"/>
      <c r="TNF4596" s="151"/>
      <c r="TNG4596" s="151"/>
      <c r="TNH4596" s="151"/>
      <c r="TNI4596" s="151"/>
      <c r="TNJ4596" s="151"/>
      <c r="TNK4596" s="151"/>
      <c r="TNL4596" s="151"/>
      <c r="TNM4596" s="151"/>
      <c r="TNN4596" s="151"/>
      <c r="TNO4596" s="151"/>
      <c r="TNP4596" s="151"/>
      <c r="TNQ4596" s="151"/>
      <c r="TNR4596" s="151"/>
      <c r="TNS4596" s="151"/>
      <c r="TNT4596" s="151"/>
      <c r="TNU4596" s="151"/>
      <c r="TNV4596" s="151"/>
      <c r="TNW4596" s="151"/>
      <c r="TNX4596" s="151"/>
      <c r="TNY4596" s="151"/>
      <c r="TNZ4596" s="151"/>
      <c r="TOA4596" s="151"/>
      <c r="TOB4596" s="151"/>
      <c r="TOC4596" s="151"/>
      <c r="TOD4596" s="151"/>
      <c r="TOE4596" s="151"/>
      <c r="TOF4596" s="151"/>
      <c r="TOG4596" s="151"/>
      <c r="TOH4596" s="151"/>
      <c r="TOI4596" s="151"/>
      <c r="TOJ4596" s="151"/>
      <c r="TOK4596" s="151"/>
      <c r="TOL4596" s="151"/>
      <c r="TOM4596" s="151"/>
      <c r="TON4596" s="151"/>
      <c r="TOO4596" s="151"/>
      <c r="TOP4596" s="151"/>
      <c r="TOQ4596" s="151"/>
      <c r="TOR4596" s="151"/>
      <c r="TOS4596" s="151"/>
      <c r="TOT4596" s="151"/>
      <c r="TOU4596" s="151"/>
      <c r="TOV4596" s="151"/>
      <c r="TOW4596" s="151"/>
      <c r="TOX4596" s="151"/>
      <c r="TOY4596" s="151"/>
      <c r="TOZ4596" s="151"/>
      <c r="TPA4596" s="151"/>
      <c r="TPB4596" s="151"/>
      <c r="TPC4596" s="151"/>
      <c r="TPD4596" s="151"/>
      <c r="TPE4596" s="151"/>
      <c r="TPF4596" s="151"/>
      <c r="TPG4596" s="151"/>
      <c r="TPH4596" s="151"/>
      <c r="TPI4596" s="151"/>
      <c r="TPJ4596" s="151"/>
      <c r="TPK4596" s="151"/>
      <c r="TPL4596" s="151"/>
      <c r="TPM4596" s="151"/>
      <c r="TPN4596" s="151"/>
      <c r="TPO4596" s="151"/>
      <c r="TPP4596" s="151"/>
      <c r="TPQ4596" s="151"/>
      <c r="TPR4596" s="151"/>
      <c r="TPS4596" s="151"/>
      <c r="TPT4596" s="151"/>
      <c r="TPU4596" s="151"/>
      <c r="TPV4596" s="151"/>
      <c r="TPW4596" s="151"/>
      <c r="TPX4596" s="151"/>
      <c r="TPY4596" s="151"/>
      <c r="TPZ4596" s="151"/>
      <c r="TQA4596" s="151"/>
      <c r="TQB4596" s="151"/>
      <c r="TQC4596" s="151"/>
      <c r="TQD4596" s="151"/>
      <c r="TQE4596" s="151"/>
      <c r="TQF4596" s="151"/>
      <c r="TQG4596" s="151"/>
      <c r="TQH4596" s="151"/>
      <c r="TQI4596" s="151"/>
      <c r="TQJ4596" s="151"/>
      <c r="TQK4596" s="151"/>
      <c r="TQL4596" s="151"/>
      <c r="TQM4596" s="151"/>
      <c r="TQN4596" s="151"/>
      <c r="TQO4596" s="151"/>
      <c r="TQP4596" s="151"/>
      <c r="TQQ4596" s="151"/>
      <c r="TQR4596" s="151"/>
      <c r="TQS4596" s="151"/>
      <c r="TQT4596" s="151"/>
      <c r="TQU4596" s="151"/>
      <c r="TQV4596" s="151"/>
      <c r="TQW4596" s="151"/>
      <c r="TQX4596" s="151"/>
      <c r="TQY4596" s="151"/>
      <c r="TQZ4596" s="151"/>
      <c r="TRA4596" s="151"/>
      <c r="TRB4596" s="151"/>
      <c r="TRC4596" s="151"/>
      <c r="TRD4596" s="151"/>
      <c r="TRE4596" s="151"/>
      <c r="TRF4596" s="151"/>
      <c r="TRG4596" s="151"/>
      <c r="TRH4596" s="151"/>
      <c r="TRI4596" s="151"/>
      <c r="TRJ4596" s="151"/>
      <c r="TRK4596" s="151"/>
      <c r="TRL4596" s="151"/>
      <c r="TRM4596" s="151"/>
      <c r="TRN4596" s="151"/>
      <c r="TRO4596" s="151"/>
      <c r="TRP4596" s="151"/>
      <c r="TRQ4596" s="151"/>
      <c r="TRR4596" s="151"/>
      <c r="TRS4596" s="151"/>
      <c r="TRT4596" s="151"/>
      <c r="TRU4596" s="151"/>
      <c r="TRV4596" s="151"/>
      <c r="TRW4596" s="151"/>
      <c r="TRX4596" s="151"/>
      <c r="TRY4596" s="151"/>
      <c r="TRZ4596" s="151"/>
      <c r="TSA4596" s="151"/>
      <c r="TSB4596" s="151"/>
      <c r="TSC4596" s="151"/>
      <c r="TSD4596" s="151"/>
      <c r="TSE4596" s="151"/>
      <c r="TSF4596" s="151"/>
      <c r="TSG4596" s="151"/>
      <c r="TSH4596" s="151"/>
      <c r="TSI4596" s="151"/>
      <c r="TSJ4596" s="151"/>
      <c r="TSK4596" s="151"/>
      <c r="TSL4596" s="151"/>
      <c r="TSM4596" s="151"/>
      <c r="TSN4596" s="151"/>
      <c r="TSO4596" s="151"/>
      <c r="TSP4596" s="151"/>
      <c r="TSQ4596" s="151"/>
      <c r="TSR4596" s="151"/>
      <c r="TSS4596" s="151"/>
      <c r="TST4596" s="151"/>
      <c r="TSU4596" s="151"/>
      <c r="TSV4596" s="151"/>
      <c r="TSW4596" s="151"/>
      <c r="TSX4596" s="151"/>
      <c r="TSY4596" s="151"/>
      <c r="TSZ4596" s="151"/>
      <c r="TTA4596" s="151"/>
      <c r="TTB4596" s="151"/>
      <c r="TTC4596" s="151"/>
      <c r="TTD4596" s="151"/>
      <c r="TTE4596" s="151"/>
      <c r="TTF4596" s="151"/>
      <c r="TTG4596" s="151"/>
      <c r="TTH4596" s="151"/>
      <c r="TTI4596" s="151"/>
      <c r="TTJ4596" s="151"/>
      <c r="TTK4596" s="151"/>
      <c r="TTL4596" s="151"/>
      <c r="TTM4596" s="151"/>
      <c r="TTN4596" s="151"/>
      <c r="TTO4596" s="151"/>
      <c r="TTP4596" s="151"/>
      <c r="TTQ4596" s="151"/>
      <c r="TTR4596" s="151"/>
      <c r="TTS4596" s="151"/>
      <c r="TTT4596" s="151"/>
      <c r="TTU4596" s="151"/>
      <c r="TTV4596" s="151"/>
      <c r="TTW4596" s="151"/>
      <c r="TTX4596" s="151"/>
      <c r="TTY4596" s="151"/>
      <c r="TTZ4596" s="151"/>
      <c r="TUA4596" s="151"/>
      <c r="TUB4596" s="151"/>
      <c r="TUC4596" s="151"/>
      <c r="TUD4596" s="151"/>
      <c r="TUE4596" s="151"/>
      <c r="TUF4596" s="151"/>
      <c r="TUG4596" s="151"/>
      <c r="TUH4596" s="151"/>
      <c r="TUI4596" s="151"/>
      <c r="TUJ4596" s="151"/>
      <c r="TUK4596" s="151"/>
      <c r="TUL4596" s="151"/>
      <c r="TUM4596" s="151"/>
      <c r="TUN4596" s="151"/>
      <c r="TUO4596" s="151"/>
      <c r="TUP4596" s="151"/>
      <c r="TUQ4596" s="151"/>
      <c r="TUR4596" s="151"/>
      <c r="TUS4596" s="151"/>
      <c r="TUT4596" s="151"/>
      <c r="TUU4596" s="151"/>
      <c r="TUV4596" s="151"/>
      <c r="TUW4596" s="151"/>
      <c r="TUX4596" s="151"/>
      <c r="TUY4596" s="151"/>
      <c r="TUZ4596" s="151"/>
      <c r="TVA4596" s="151"/>
      <c r="TVB4596" s="151"/>
      <c r="TVC4596" s="151"/>
      <c r="TVD4596" s="151"/>
      <c r="TVE4596" s="151"/>
      <c r="TVF4596" s="151"/>
      <c r="TVG4596" s="151"/>
      <c r="TVH4596" s="151"/>
      <c r="TVI4596" s="151"/>
      <c r="TVJ4596" s="151"/>
      <c r="TVK4596" s="151"/>
      <c r="TVL4596" s="151"/>
      <c r="TVM4596" s="151"/>
      <c r="TVN4596" s="151"/>
      <c r="TVO4596" s="151"/>
      <c r="TVP4596" s="151"/>
      <c r="TVQ4596" s="151"/>
      <c r="TVR4596" s="151"/>
      <c r="TVS4596" s="151"/>
      <c r="TVT4596" s="151"/>
      <c r="TVU4596" s="151"/>
      <c r="TVV4596" s="151"/>
      <c r="TVW4596" s="151"/>
      <c r="TVX4596" s="151"/>
      <c r="TVY4596" s="151"/>
      <c r="TVZ4596" s="151"/>
      <c r="TWA4596" s="151"/>
      <c r="TWB4596" s="151"/>
      <c r="TWC4596" s="151"/>
      <c r="TWD4596" s="151"/>
      <c r="TWE4596" s="151"/>
      <c r="TWF4596" s="151"/>
      <c r="TWG4596" s="151"/>
      <c r="TWH4596" s="151"/>
      <c r="TWI4596" s="151"/>
      <c r="TWJ4596" s="151"/>
      <c r="TWK4596" s="151"/>
      <c r="TWL4596" s="151"/>
      <c r="TWM4596" s="151"/>
      <c r="TWN4596" s="151"/>
      <c r="TWO4596" s="151"/>
      <c r="TWP4596" s="151"/>
      <c r="TWQ4596" s="151"/>
      <c r="TWR4596" s="151"/>
      <c r="TWS4596" s="151"/>
      <c r="TWT4596" s="151"/>
      <c r="TWU4596" s="151"/>
      <c r="TWV4596" s="151"/>
      <c r="TWW4596" s="151"/>
      <c r="TWX4596" s="151"/>
      <c r="TWY4596" s="151"/>
      <c r="TWZ4596" s="151"/>
      <c r="TXA4596" s="151"/>
      <c r="TXB4596" s="151"/>
      <c r="TXC4596" s="151"/>
      <c r="TXD4596" s="151"/>
      <c r="TXE4596" s="151"/>
      <c r="TXF4596" s="151"/>
      <c r="TXG4596" s="151"/>
      <c r="TXH4596" s="151"/>
      <c r="TXI4596" s="151"/>
      <c r="TXJ4596" s="151"/>
      <c r="TXK4596" s="151"/>
      <c r="TXL4596" s="151"/>
      <c r="TXM4596" s="151"/>
      <c r="TXN4596" s="151"/>
      <c r="TXO4596" s="151"/>
      <c r="TXP4596" s="151"/>
      <c r="TXQ4596" s="151"/>
      <c r="TXR4596" s="151"/>
      <c r="TXS4596" s="151"/>
      <c r="TXT4596" s="151"/>
      <c r="TXU4596" s="151"/>
      <c r="TXV4596" s="151"/>
      <c r="TXW4596" s="151"/>
      <c r="TXX4596" s="151"/>
      <c r="TXY4596" s="151"/>
      <c r="TXZ4596" s="151"/>
      <c r="TYA4596" s="151"/>
      <c r="TYB4596" s="151"/>
      <c r="TYC4596" s="151"/>
      <c r="TYD4596" s="151"/>
      <c r="TYE4596" s="151"/>
      <c r="TYF4596" s="151"/>
      <c r="TYG4596" s="151"/>
      <c r="TYH4596" s="151"/>
      <c r="TYI4596" s="151"/>
      <c r="TYJ4596" s="151"/>
      <c r="TYK4596" s="151"/>
      <c r="TYL4596" s="151"/>
      <c r="TYM4596" s="151"/>
      <c r="TYN4596" s="151"/>
      <c r="TYO4596" s="151"/>
      <c r="TYP4596" s="151"/>
      <c r="TYQ4596" s="151"/>
      <c r="TYR4596" s="151"/>
      <c r="TYS4596" s="151"/>
      <c r="TYT4596" s="151"/>
      <c r="TYU4596" s="151"/>
      <c r="TYV4596" s="151"/>
      <c r="TYW4596" s="151"/>
      <c r="TYX4596" s="151"/>
      <c r="TYY4596" s="151"/>
      <c r="TYZ4596" s="151"/>
      <c r="TZA4596" s="151"/>
      <c r="TZB4596" s="151"/>
      <c r="TZC4596" s="151"/>
      <c r="TZD4596" s="151"/>
      <c r="TZE4596" s="151"/>
      <c r="TZF4596" s="151"/>
      <c r="TZG4596" s="151"/>
      <c r="TZH4596" s="151"/>
      <c r="TZI4596" s="151"/>
      <c r="TZJ4596" s="151"/>
      <c r="TZK4596" s="151"/>
      <c r="TZL4596" s="151"/>
      <c r="TZM4596" s="151"/>
      <c r="TZN4596" s="151"/>
      <c r="TZO4596" s="151"/>
      <c r="TZP4596" s="151"/>
      <c r="TZQ4596" s="151"/>
      <c r="TZR4596" s="151"/>
      <c r="TZS4596" s="151"/>
      <c r="TZT4596" s="151"/>
      <c r="TZU4596" s="151"/>
      <c r="TZV4596" s="151"/>
      <c r="TZW4596" s="151"/>
      <c r="TZX4596" s="151"/>
      <c r="TZY4596" s="151"/>
      <c r="TZZ4596" s="151"/>
      <c r="UAA4596" s="151"/>
      <c r="UAB4596" s="151"/>
      <c r="UAC4596" s="151"/>
      <c r="UAD4596" s="151"/>
      <c r="UAE4596" s="151"/>
      <c r="UAF4596" s="151"/>
      <c r="UAG4596" s="151"/>
      <c r="UAH4596" s="151"/>
      <c r="UAI4596" s="151"/>
      <c r="UAJ4596" s="151"/>
      <c r="UAK4596" s="151"/>
      <c r="UAL4596" s="151"/>
      <c r="UAM4596" s="151"/>
      <c r="UAN4596" s="151"/>
      <c r="UAO4596" s="151"/>
      <c r="UAP4596" s="151"/>
      <c r="UAQ4596" s="151"/>
      <c r="UAR4596" s="151"/>
      <c r="UAS4596" s="151"/>
      <c r="UAT4596" s="151"/>
      <c r="UAU4596" s="151"/>
      <c r="UAV4596" s="151"/>
      <c r="UAW4596" s="151"/>
      <c r="UAX4596" s="151"/>
      <c r="UAY4596" s="151"/>
      <c r="UAZ4596" s="151"/>
      <c r="UBA4596" s="151"/>
      <c r="UBB4596" s="151"/>
      <c r="UBC4596" s="151"/>
      <c r="UBD4596" s="151"/>
      <c r="UBE4596" s="151"/>
      <c r="UBF4596" s="151"/>
      <c r="UBG4596" s="151"/>
      <c r="UBH4596" s="151"/>
      <c r="UBI4596" s="151"/>
      <c r="UBJ4596" s="151"/>
      <c r="UBK4596" s="151"/>
      <c r="UBL4596" s="151"/>
      <c r="UBM4596" s="151"/>
      <c r="UBN4596" s="151"/>
      <c r="UBO4596" s="151"/>
      <c r="UBP4596" s="151"/>
      <c r="UBQ4596" s="151"/>
      <c r="UBR4596" s="151"/>
      <c r="UBS4596" s="151"/>
      <c r="UBT4596" s="151"/>
      <c r="UBU4596" s="151"/>
      <c r="UBV4596" s="151"/>
      <c r="UBW4596" s="151"/>
      <c r="UBX4596" s="151"/>
      <c r="UBY4596" s="151"/>
      <c r="UBZ4596" s="151"/>
      <c r="UCA4596" s="151"/>
      <c r="UCB4596" s="151"/>
      <c r="UCC4596" s="151"/>
      <c r="UCD4596" s="151"/>
      <c r="UCE4596" s="151"/>
      <c r="UCF4596" s="151"/>
      <c r="UCG4596" s="151"/>
      <c r="UCH4596" s="151"/>
      <c r="UCI4596" s="151"/>
      <c r="UCJ4596" s="151"/>
      <c r="UCK4596" s="151"/>
      <c r="UCL4596" s="151"/>
      <c r="UCM4596" s="151"/>
      <c r="UCN4596" s="151"/>
      <c r="UCO4596" s="151"/>
      <c r="UCP4596" s="151"/>
      <c r="UCQ4596" s="151"/>
      <c r="UCR4596" s="151"/>
      <c r="UCS4596" s="151"/>
      <c r="UCT4596" s="151"/>
      <c r="UCU4596" s="151"/>
      <c r="UCV4596" s="151"/>
      <c r="UCW4596" s="151"/>
      <c r="UCX4596" s="151"/>
      <c r="UCY4596" s="151"/>
      <c r="UCZ4596" s="151"/>
      <c r="UDA4596" s="151"/>
      <c r="UDB4596" s="151"/>
      <c r="UDC4596" s="151"/>
      <c r="UDD4596" s="151"/>
      <c r="UDE4596" s="151"/>
      <c r="UDF4596" s="151"/>
      <c r="UDG4596" s="151"/>
      <c r="UDH4596" s="151"/>
      <c r="UDI4596" s="151"/>
      <c r="UDJ4596" s="151"/>
      <c r="UDK4596" s="151"/>
      <c r="UDL4596" s="151"/>
      <c r="UDM4596" s="151"/>
      <c r="UDN4596" s="151"/>
      <c r="UDO4596" s="151"/>
      <c r="UDP4596" s="151"/>
      <c r="UDQ4596" s="151"/>
      <c r="UDR4596" s="151"/>
      <c r="UDS4596" s="151"/>
      <c r="UDT4596" s="151"/>
      <c r="UDU4596" s="151"/>
      <c r="UDV4596" s="151"/>
      <c r="UDW4596" s="151"/>
      <c r="UDX4596" s="151"/>
      <c r="UDY4596" s="151"/>
      <c r="UDZ4596" s="151"/>
      <c r="UEA4596" s="151"/>
      <c r="UEB4596" s="151"/>
      <c r="UEC4596" s="151"/>
      <c r="UED4596" s="151"/>
      <c r="UEE4596" s="151"/>
      <c r="UEF4596" s="151"/>
      <c r="UEG4596" s="151"/>
      <c r="UEH4596" s="151"/>
      <c r="UEI4596" s="151"/>
      <c r="UEJ4596" s="151"/>
      <c r="UEK4596" s="151"/>
      <c r="UEL4596" s="151"/>
      <c r="UEM4596" s="151"/>
      <c r="UEN4596" s="151"/>
      <c r="UEO4596" s="151"/>
      <c r="UEP4596" s="151"/>
      <c r="UEQ4596" s="151"/>
      <c r="UER4596" s="151"/>
      <c r="UES4596" s="151"/>
      <c r="UET4596" s="151"/>
      <c r="UEU4596" s="151"/>
      <c r="UEV4596" s="151"/>
      <c r="UEW4596" s="151"/>
      <c r="UEX4596" s="151"/>
      <c r="UEY4596" s="151"/>
      <c r="UEZ4596" s="151"/>
      <c r="UFA4596" s="151"/>
      <c r="UFB4596" s="151"/>
      <c r="UFC4596" s="151"/>
      <c r="UFD4596" s="151"/>
      <c r="UFE4596" s="151"/>
      <c r="UFF4596" s="151"/>
      <c r="UFG4596" s="151"/>
      <c r="UFH4596" s="151"/>
      <c r="UFI4596" s="151"/>
      <c r="UFJ4596" s="151"/>
      <c r="UFK4596" s="151"/>
      <c r="UFL4596" s="151"/>
      <c r="UFM4596" s="151"/>
      <c r="UFN4596" s="151"/>
      <c r="UFO4596" s="151"/>
      <c r="UFP4596" s="151"/>
      <c r="UFQ4596" s="151"/>
      <c r="UFR4596" s="151"/>
      <c r="UFS4596" s="151"/>
      <c r="UFT4596" s="151"/>
      <c r="UFU4596" s="151"/>
      <c r="UFV4596" s="151"/>
      <c r="UFW4596" s="151"/>
      <c r="UFX4596" s="151"/>
      <c r="UFY4596" s="151"/>
      <c r="UFZ4596" s="151"/>
      <c r="UGA4596" s="151"/>
      <c r="UGB4596" s="151"/>
      <c r="UGC4596" s="151"/>
      <c r="UGD4596" s="151"/>
      <c r="UGE4596" s="151"/>
      <c r="UGF4596" s="151"/>
      <c r="UGG4596" s="151"/>
      <c r="UGH4596" s="151"/>
      <c r="UGI4596" s="151"/>
      <c r="UGJ4596" s="151"/>
      <c r="UGK4596" s="151"/>
      <c r="UGL4596" s="151"/>
      <c r="UGM4596" s="151"/>
      <c r="UGN4596" s="151"/>
      <c r="UGO4596" s="151"/>
      <c r="UGP4596" s="151"/>
      <c r="UGQ4596" s="151"/>
      <c r="UGR4596" s="151"/>
      <c r="UGS4596" s="151"/>
      <c r="UGT4596" s="151"/>
      <c r="UGU4596" s="151"/>
      <c r="UGV4596" s="151"/>
      <c r="UGW4596" s="151"/>
      <c r="UGX4596" s="151"/>
      <c r="UGY4596" s="151"/>
      <c r="UGZ4596" s="151"/>
      <c r="UHA4596" s="151"/>
      <c r="UHB4596" s="151"/>
      <c r="UHC4596" s="151"/>
      <c r="UHD4596" s="151"/>
      <c r="UHE4596" s="151"/>
      <c r="UHF4596" s="151"/>
      <c r="UHG4596" s="151"/>
      <c r="UHH4596" s="151"/>
      <c r="UHI4596" s="151"/>
      <c r="UHJ4596" s="151"/>
      <c r="UHK4596" s="151"/>
      <c r="UHL4596" s="151"/>
      <c r="UHM4596" s="151"/>
      <c r="UHN4596" s="151"/>
      <c r="UHO4596" s="151"/>
      <c r="UHP4596" s="151"/>
      <c r="UHQ4596" s="151"/>
      <c r="UHR4596" s="151"/>
      <c r="UHS4596" s="151"/>
      <c r="UHT4596" s="151"/>
      <c r="UHU4596" s="151"/>
      <c r="UHV4596" s="151"/>
      <c r="UHW4596" s="151"/>
      <c r="UHX4596" s="151"/>
      <c r="UHY4596" s="151"/>
      <c r="UHZ4596" s="151"/>
      <c r="UIA4596" s="151"/>
      <c r="UIB4596" s="151"/>
      <c r="UIC4596" s="151"/>
      <c r="UID4596" s="151"/>
      <c r="UIE4596" s="151"/>
      <c r="UIF4596" s="151"/>
      <c r="UIG4596" s="151"/>
      <c r="UIH4596" s="151"/>
      <c r="UII4596" s="151"/>
      <c r="UIJ4596" s="151"/>
      <c r="UIK4596" s="151"/>
      <c r="UIL4596" s="151"/>
      <c r="UIM4596" s="151"/>
      <c r="UIN4596" s="151"/>
      <c r="UIO4596" s="151"/>
      <c r="UIP4596" s="151"/>
      <c r="UIQ4596" s="151"/>
      <c r="UIR4596" s="151"/>
      <c r="UIS4596" s="151"/>
      <c r="UIT4596" s="151"/>
      <c r="UIU4596" s="151"/>
      <c r="UIV4596" s="151"/>
      <c r="UIW4596" s="151"/>
      <c r="UIX4596" s="151"/>
      <c r="UIY4596" s="151"/>
      <c r="UIZ4596" s="151"/>
      <c r="UJA4596" s="151"/>
      <c r="UJB4596" s="151"/>
      <c r="UJC4596" s="151"/>
      <c r="UJD4596" s="151"/>
      <c r="UJE4596" s="151"/>
      <c r="UJF4596" s="151"/>
      <c r="UJG4596" s="151"/>
      <c r="UJH4596" s="151"/>
      <c r="UJI4596" s="151"/>
      <c r="UJJ4596" s="151"/>
      <c r="UJK4596" s="151"/>
      <c r="UJL4596" s="151"/>
      <c r="UJM4596" s="151"/>
      <c r="UJN4596" s="151"/>
      <c r="UJO4596" s="151"/>
      <c r="UJP4596" s="151"/>
      <c r="UJQ4596" s="151"/>
      <c r="UJR4596" s="151"/>
      <c r="UJS4596" s="151"/>
      <c r="UJT4596" s="151"/>
      <c r="UJU4596" s="151"/>
      <c r="UJV4596" s="151"/>
      <c r="UJW4596" s="151"/>
      <c r="UJX4596" s="151"/>
      <c r="UJY4596" s="151"/>
      <c r="UJZ4596" s="151"/>
      <c r="UKA4596" s="151"/>
      <c r="UKB4596" s="151"/>
      <c r="UKC4596" s="151"/>
      <c r="UKD4596" s="151"/>
      <c r="UKE4596" s="151"/>
      <c r="UKF4596" s="151"/>
      <c r="UKG4596" s="151"/>
      <c r="UKH4596" s="151"/>
      <c r="UKI4596" s="151"/>
      <c r="UKJ4596" s="151"/>
      <c r="UKK4596" s="151"/>
      <c r="UKL4596" s="151"/>
      <c r="UKM4596" s="151"/>
      <c r="UKN4596" s="151"/>
      <c r="UKO4596" s="151"/>
      <c r="UKP4596" s="151"/>
      <c r="UKQ4596" s="151"/>
      <c r="UKR4596" s="151"/>
      <c r="UKS4596" s="151"/>
      <c r="UKT4596" s="151"/>
      <c r="UKU4596" s="151"/>
      <c r="UKV4596" s="151"/>
      <c r="UKW4596" s="151"/>
      <c r="UKX4596" s="151"/>
      <c r="UKY4596" s="151"/>
      <c r="UKZ4596" s="151"/>
      <c r="ULA4596" s="151"/>
      <c r="ULB4596" s="151"/>
      <c r="ULC4596" s="151"/>
      <c r="ULD4596" s="151"/>
      <c r="ULE4596" s="151"/>
      <c r="ULF4596" s="151"/>
      <c r="ULG4596" s="151"/>
      <c r="ULH4596" s="151"/>
      <c r="ULI4596" s="151"/>
      <c r="ULJ4596" s="151"/>
      <c r="ULK4596" s="151"/>
      <c r="ULL4596" s="151"/>
      <c r="ULM4596" s="151"/>
      <c r="ULN4596" s="151"/>
      <c r="ULO4596" s="151"/>
      <c r="ULP4596" s="151"/>
      <c r="ULQ4596" s="151"/>
      <c r="ULR4596" s="151"/>
      <c r="ULS4596" s="151"/>
      <c r="ULT4596" s="151"/>
      <c r="ULU4596" s="151"/>
      <c r="ULV4596" s="151"/>
      <c r="ULW4596" s="151"/>
      <c r="ULX4596" s="151"/>
      <c r="ULY4596" s="151"/>
      <c r="ULZ4596" s="151"/>
      <c r="UMA4596" s="151"/>
      <c r="UMB4596" s="151"/>
      <c r="UMC4596" s="151"/>
      <c r="UMD4596" s="151"/>
      <c r="UME4596" s="151"/>
      <c r="UMF4596" s="151"/>
      <c r="UMG4596" s="151"/>
      <c r="UMH4596" s="151"/>
      <c r="UMI4596" s="151"/>
      <c r="UMJ4596" s="151"/>
      <c r="UMK4596" s="151"/>
      <c r="UML4596" s="151"/>
      <c r="UMM4596" s="151"/>
      <c r="UMN4596" s="151"/>
      <c r="UMO4596" s="151"/>
      <c r="UMP4596" s="151"/>
      <c r="UMQ4596" s="151"/>
      <c r="UMR4596" s="151"/>
      <c r="UMS4596" s="151"/>
      <c r="UMT4596" s="151"/>
      <c r="UMU4596" s="151"/>
      <c r="UMV4596" s="151"/>
      <c r="UMW4596" s="151"/>
      <c r="UMX4596" s="151"/>
      <c r="UMY4596" s="151"/>
      <c r="UMZ4596" s="151"/>
      <c r="UNA4596" s="151"/>
      <c r="UNB4596" s="151"/>
      <c r="UNC4596" s="151"/>
      <c r="UND4596" s="151"/>
      <c r="UNE4596" s="151"/>
      <c r="UNF4596" s="151"/>
      <c r="UNG4596" s="151"/>
      <c r="UNH4596" s="151"/>
      <c r="UNI4596" s="151"/>
      <c r="UNJ4596" s="151"/>
      <c r="UNK4596" s="151"/>
      <c r="UNL4596" s="151"/>
      <c r="UNM4596" s="151"/>
      <c r="UNN4596" s="151"/>
      <c r="UNO4596" s="151"/>
      <c r="UNP4596" s="151"/>
      <c r="UNQ4596" s="151"/>
      <c r="UNR4596" s="151"/>
      <c r="UNS4596" s="151"/>
      <c r="UNT4596" s="151"/>
      <c r="UNU4596" s="151"/>
      <c r="UNV4596" s="151"/>
      <c r="UNW4596" s="151"/>
      <c r="UNX4596" s="151"/>
      <c r="UNY4596" s="151"/>
      <c r="UNZ4596" s="151"/>
      <c r="UOA4596" s="151"/>
      <c r="UOB4596" s="151"/>
      <c r="UOC4596" s="151"/>
      <c r="UOD4596" s="151"/>
      <c r="UOE4596" s="151"/>
      <c r="UOF4596" s="151"/>
      <c r="UOG4596" s="151"/>
      <c r="UOH4596" s="151"/>
      <c r="UOI4596" s="151"/>
      <c r="UOJ4596" s="151"/>
      <c r="UOK4596" s="151"/>
      <c r="UOL4596" s="151"/>
      <c r="UOM4596" s="151"/>
      <c r="UON4596" s="151"/>
      <c r="UOO4596" s="151"/>
      <c r="UOP4596" s="151"/>
      <c r="UOQ4596" s="151"/>
      <c r="UOR4596" s="151"/>
      <c r="UOS4596" s="151"/>
      <c r="UOT4596" s="151"/>
      <c r="UOU4596" s="151"/>
      <c r="UOV4596" s="151"/>
      <c r="UOW4596" s="151"/>
      <c r="UOX4596" s="151"/>
      <c r="UOY4596" s="151"/>
      <c r="UOZ4596" s="151"/>
      <c r="UPA4596" s="151"/>
      <c r="UPB4596" s="151"/>
      <c r="UPC4596" s="151"/>
      <c r="UPD4596" s="151"/>
      <c r="UPE4596" s="151"/>
      <c r="UPF4596" s="151"/>
      <c r="UPG4596" s="151"/>
      <c r="UPH4596" s="151"/>
      <c r="UPI4596" s="151"/>
      <c r="UPJ4596" s="151"/>
      <c r="UPK4596" s="151"/>
      <c r="UPL4596" s="151"/>
      <c r="UPM4596" s="151"/>
      <c r="UPN4596" s="151"/>
      <c r="UPO4596" s="151"/>
      <c r="UPP4596" s="151"/>
      <c r="UPQ4596" s="151"/>
      <c r="UPR4596" s="151"/>
      <c r="UPS4596" s="151"/>
      <c r="UPT4596" s="151"/>
      <c r="UPU4596" s="151"/>
      <c r="UPV4596" s="151"/>
      <c r="UPW4596" s="151"/>
      <c r="UPX4596" s="151"/>
      <c r="UPY4596" s="151"/>
      <c r="UPZ4596" s="151"/>
      <c r="UQA4596" s="151"/>
      <c r="UQB4596" s="151"/>
      <c r="UQC4596" s="151"/>
      <c r="UQD4596" s="151"/>
      <c r="UQE4596" s="151"/>
      <c r="UQF4596" s="151"/>
      <c r="UQG4596" s="151"/>
      <c r="UQH4596" s="151"/>
      <c r="UQI4596" s="151"/>
      <c r="UQJ4596" s="151"/>
      <c r="UQK4596" s="151"/>
      <c r="UQL4596" s="151"/>
      <c r="UQM4596" s="151"/>
      <c r="UQN4596" s="151"/>
      <c r="UQO4596" s="151"/>
      <c r="UQP4596" s="151"/>
      <c r="UQQ4596" s="151"/>
      <c r="UQR4596" s="151"/>
      <c r="UQS4596" s="151"/>
      <c r="UQT4596" s="151"/>
      <c r="UQU4596" s="151"/>
      <c r="UQV4596" s="151"/>
      <c r="UQW4596" s="151"/>
      <c r="UQX4596" s="151"/>
      <c r="UQY4596" s="151"/>
      <c r="UQZ4596" s="151"/>
      <c r="URA4596" s="151"/>
      <c r="URB4596" s="151"/>
      <c r="URC4596" s="151"/>
      <c r="URD4596" s="151"/>
      <c r="URE4596" s="151"/>
      <c r="URF4596" s="151"/>
      <c r="URG4596" s="151"/>
      <c r="URH4596" s="151"/>
      <c r="URI4596" s="151"/>
      <c r="URJ4596" s="151"/>
      <c r="URK4596" s="151"/>
      <c r="URL4596" s="151"/>
      <c r="URM4596" s="151"/>
      <c r="URN4596" s="151"/>
      <c r="URO4596" s="151"/>
      <c r="URP4596" s="151"/>
      <c r="URQ4596" s="151"/>
      <c r="URR4596" s="151"/>
      <c r="URS4596" s="151"/>
      <c r="URT4596" s="151"/>
      <c r="URU4596" s="151"/>
      <c r="URV4596" s="151"/>
      <c r="URW4596" s="151"/>
      <c r="URX4596" s="151"/>
      <c r="URY4596" s="151"/>
      <c r="URZ4596" s="151"/>
      <c r="USA4596" s="151"/>
      <c r="USB4596" s="151"/>
      <c r="USC4596" s="151"/>
      <c r="USD4596" s="151"/>
      <c r="USE4596" s="151"/>
      <c r="USF4596" s="151"/>
      <c r="USG4596" s="151"/>
      <c r="USH4596" s="151"/>
      <c r="USI4596" s="151"/>
      <c r="USJ4596" s="151"/>
      <c r="USK4596" s="151"/>
      <c r="USL4596" s="151"/>
      <c r="USM4596" s="151"/>
      <c r="USN4596" s="151"/>
      <c r="USO4596" s="151"/>
      <c r="USP4596" s="151"/>
      <c r="USQ4596" s="151"/>
      <c r="USR4596" s="151"/>
      <c r="USS4596" s="151"/>
      <c r="UST4596" s="151"/>
      <c r="USU4596" s="151"/>
      <c r="USV4596" s="151"/>
      <c r="USW4596" s="151"/>
      <c r="USX4596" s="151"/>
      <c r="USY4596" s="151"/>
      <c r="USZ4596" s="151"/>
      <c r="UTA4596" s="151"/>
      <c r="UTB4596" s="151"/>
      <c r="UTC4596" s="151"/>
      <c r="UTD4596" s="151"/>
      <c r="UTE4596" s="151"/>
      <c r="UTF4596" s="151"/>
      <c r="UTG4596" s="151"/>
      <c r="UTH4596" s="151"/>
      <c r="UTI4596" s="151"/>
      <c r="UTJ4596" s="151"/>
      <c r="UTK4596" s="151"/>
      <c r="UTL4596" s="151"/>
      <c r="UTM4596" s="151"/>
      <c r="UTN4596" s="151"/>
      <c r="UTO4596" s="151"/>
      <c r="UTP4596" s="151"/>
      <c r="UTQ4596" s="151"/>
      <c r="UTR4596" s="151"/>
      <c r="UTS4596" s="151"/>
      <c r="UTT4596" s="151"/>
      <c r="UTU4596" s="151"/>
      <c r="UTV4596" s="151"/>
      <c r="UTW4596" s="151"/>
      <c r="UTX4596" s="151"/>
      <c r="UTY4596" s="151"/>
      <c r="UTZ4596" s="151"/>
      <c r="UUA4596" s="151"/>
      <c r="UUB4596" s="151"/>
      <c r="UUC4596" s="151"/>
      <c r="UUD4596" s="151"/>
      <c r="UUE4596" s="151"/>
      <c r="UUF4596" s="151"/>
      <c r="UUG4596" s="151"/>
      <c r="UUH4596" s="151"/>
      <c r="UUI4596" s="151"/>
      <c r="UUJ4596" s="151"/>
      <c r="UUK4596" s="151"/>
      <c r="UUL4596" s="151"/>
      <c r="UUM4596" s="151"/>
      <c r="UUN4596" s="151"/>
      <c r="UUO4596" s="151"/>
      <c r="UUP4596" s="151"/>
      <c r="UUQ4596" s="151"/>
      <c r="UUR4596" s="151"/>
      <c r="UUS4596" s="151"/>
      <c r="UUT4596" s="151"/>
      <c r="UUU4596" s="151"/>
      <c r="UUV4596" s="151"/>
      <c r="UUW4596" s="151"/>
      <c r="UUX4596" s="151"/>
      <c r="UUY4596" s="151"/>
      <c r="UUZ4596" s="151"/>
      <c r="UVA4596" s="151"/>
      <c r="UVB4596" s="151"/>
      <c r="UVC4596" s="151"/>
      <c r="UVD4596" s="151"/>
      <c r="UVE4596" s="151"/>
      <c r="UVF4596" s="151"/>
      <c r="UVG4596" s="151"/>
      <c r="UVH4596" s="151"/>
      <c r="UVI4596" s="151"/>
      <c r="UVJ4596" s="151"/>
      <c r="UVK4596" s="151"/>
      <c r="UVL4596" s="151"/>
      <c r="UVM4596" s="151"/>
      <c r="UVN4596" s="151"/>
      <c r="UVO4596" s="151"/>
      <c r="UVP4596" s="151"/>
      <c r="UVQ4596" s="151"/>
      <c r="UVR4596" s="151"/>
      <c r="UVS4596" s="151"/>
      <c r="UVT4596" s="151"/>
      <c r="UVU4596" s="151"/>
      <c r="UVV4596" s="151"/>
      <c r="UVW4596" s="151"/>
      <c r="UVX4596" s="151"/>
      <c r="UVY4596" s="151"/>
      <c r="UVZ4596" s="151"/>
      <c r="UWA4596" s="151"/>
      <c r="UWB4596" s="151"/>
      <c r="UWC4596" s="151"/>
      <c r="UWD4596" s="151"/>
      <c r="UWE4596" s="151"/>
      <c r="UWF4596" s="151"/>
      <c r="UWG4596" s="151"/>
      <c r="UWH4596" s="151"/>
      <c r="UWI4596" s="151"/>
      <c r="UWJ4596" s="151"/>
      <c r="UWK4596" s="151"/>
      <c r="UWL4596" s="151"/>
      <c r="UWM4596" s="151"/>
      <c r="UWN4596" s="151"/>
      <c r="UWO4596" s="151"/>
      <c r="UWP4596" s="151"/>
      <c r="UWQ4596" s="151"/>
      <c r="UWR4596" s="151"/>
      <c r="UWS4596" s="151"/>
      <c r="UWT4596" s="151"/>
      <c r="UWU4596" s="151"/>
      <c r="UWV4596" s="151"/>
      <c r="UWW4596" s="151"/>
      <c r="UWX4596" s="151"/>
      <c r="UWY4596" s="151"/>
      <c r="UWZ4596" s="151"/>
      <c r="UXA4596" s="151"/>
      <c r="UXB4596" s="151"/>
      <c r="UXC4596" s="151"/>
      <c r="UXD4596" s="151"/>
      <c r="UXE4596" s="151"/>
      <c r="UXF4596" s="151"/>
      <c r="UXG4596" s="151"/>
      <c r="UXH4596" s="151"/>
      <c r="UXI4596" s="151"/>
      <c r="UXJ4596" s="151"/>
      <c r="UXK4596" s="151"/>
      <c r="UXL4596" s="151"/>
      <c r="UXM4596" s="151"/>
      <c r="UXN4596" s="151"/>
      <c r="UXO4596" s="151"/>
      <c r="UXP4596" s="151"/>
      <c r="UXQ4596" s="151"/>
      <c r="UXR4596" s="151"/>
      <c r="UXS4596" s="151"/>
      <c r="UXT4596" s="151"/>
      <c r="UXU4596" s="151"/>
      <c r="UXV4596" s="151"/>
      <c r="UXW4596" s="151"/>
      <c r="UXX4596" s="151"/>
      <c r="UXY4596" s="151"/>
      <c r="UXZ4596" s="151"/>
      <c r="UYA4596" s="151"/>
      <c r="UYB4596" s="151"/>
      <c r="UYC4596" s="151"/>
      <c r="UYD4596" s="151"/>
      <c r="UYE4596" s="151"/>
      <c r="UYF4596" s="151"/>
      <c r="UYG4596" s="151"/>
      <c r="UYH4596" s="151"/>
      <c r="UYI4596" s="151"/>
      <c r="UYJ4596" s="151"/>
      <c r="UYK4596" s="151"/>
      <c r="UYL4596" s="151"/>
      <c r="UYM4596" s="151"/>
      <c r="UYN4596" s="151"/>
      <c r="UYO4596" s="151"/>
      <c r="UYP4596" s="151"/>
      <c r="UYQ4596" s="151"/>
      <c r="UYR4596" s="151"/>
      <c r="UYS4596" s="151"/>
      <c r="UYT4596" s="151"/>
      <c r="UYU4596" s="151"/>
      <c r="UYV4596" s="151"/>
      <c r="UYW4596" s="151"/>
      <c r="UYX4596" s="151"/>
      <c r="UYY4596" s="151"/>
      <c r="UYZ4596" s="151"/>
      <c r="UZA4596" s="151"/>
      <c r="UZB4596" s="151"/>
      <c r="UZC4596" s="151"/>
      <c r="UZD4596" s="151"/>
      <c r="UZE4596" s="151"/>
      <c r="UZF4596" s="151"/>
      <c r="UZG4596" s="151"/>
      <c r="UZH4596" s="151"/>
      <c r="UZI4596" s="151"/>
      <c r="UZJ4596" s="151"/>
      <c r="UZK4596" s="151"/>
      <c r="UZL4596" s="151"/>
      <c r="UZM4596" s="151"/>
      <c r="UZN4596" s="151"/>
      <c r="UZO4596" s="151"/>
      <c r="UZP4596" s="151"/>
      <c r="UZQ4596" s="151"/>
      <c r="UZR4596" s="151"/>
      <c r="UZS4596" s="151"/>
      <c r="UZT4596" s="151"/>
      <c r="UZU4596" s="151"/>
      <c r="UZV4596" s="151"/>
      <c r="UZW4596" s="151"/>
      <c r="UZX4596" s="151"/>
      <c r="UZY4596" s="151"/>
      <c r="UZZ4596" s="151"/>
      <c r="VAA4596" s="151"/>
      <c r="VAB4596" s="151"/>
      <c r="VAC4596" s="151"/>
      <c r="VAD4596" s="151"/>
      <c r="VAE4596" s="151"/>
      <c r="VAF4596" s="151"/>
      <c r="VAG4596" s="151"/>
      <c r="VAH4596" s="151"/>
      <c r="VAI4596" s="151"/>
      <c r="VAJ4596" s="151"/>
      <c r="VAK4596" s="151"/>
      <c r="VAL4596" s="151"/>
      <c r="VAM4596" s="151"/>
      <c r="VAN4596" s="151"/>
      <c r="VAO4596" s="151"/>
      <c r="VAP4596" s="151"/>
      <c r="VAQ4596" s="151"/>
      <c r="VAR4596" s="151"/>
      <c r="VAS4596" s="151"/>
      <c r="VAT4596" s="151"/>
      <c r="VAU4596" s="151"/>
      <c r="VAV4596" s="151"/>
      <c r="VAW4596" s="151"/>
      <c r="VAX4596" s="151"/>
      <c r="VAY4596" s="151"/>
      <c r="VAZ4596" s="151"/>
      <c r="VBA4596" s="151"/>
      <c r="VBB4596" s="151"/>
      <c r="VBC4596" s="151"/>
      <c r="VBD4596" s="151"/>
      <c r="VBE4596" s="151"/>
      <c r="VBF4596" s="151"/>
      <c r="VBG4596" s="151"/>
      <c r="VBH4596" s="151"/>
      <c r="VBI4596" s="151"/>
      <c r="VBJ4596" s="151"/>
      <c r="VBK4596" s="151"/>
      <c r="VBL4596" s="151"/>
      <c r="VBM4596" s="151"/>
      <c r="VBN4596" s="151"/>
      <c r="VBO4596" s="151"/>
      <c r="VBP4596" s="151"/>
      <c r="VBQ4596" s="151"/>
      <c r="VBR4596" s="151"/>
      <c r="VBS4596" s="151"/>
      <c r="VBT4596" s="151"/>
      <c r="VBU4596" s="151"/>
      <c r="VBV4596" s="151"/>
      <c r="VBW4596" s="151"/>
      <c r="VBX4596" s="151"/>
      <c r="VBY4596" s="151"/>
      <c r="VBZ4596" s="151"/>
      <c r="VCA4596" s="151"/>
      <c r="VCB4596" s="151"/>
      <c r="VCC4596" s="151"/>
      <c r="VCD4596" s="151"/>
      <c r="VCE4596" s="151"/>
      <c r="VCF4596" s="151"/>
      <c r="VCG4596" s="151"/>
      <c r="VCH4596" s="151"/>
      <c r="VCI4596" s="151"/>
      <c r="VCJ4596" s="151"/>
      <c r="VCK4596" s="151"/>
      <c r="VCL4596" s="151"/>
      <c r="VCM4596" s="151"/>
      <c r="VCN4596" s="151"/>
      <c r="VCO4596" s="151"/>
      <c r="VCP4596" s="151"/>
      <c r="VCQ4596" s="151"/>
      <c r="VCR4596" s="151"/>
      <c r="VCS4596" s="151"/>
      <c r="VCT4596" s="151"/>
      <c r="VCU4596" s="151"/>
      <c r="VCV4596" s="151"/>
      <c r="VCW4596" s="151"/>
      <c r="VCX4596" s="151"/>
      <c r="VCY4596" s="151"/>
      <c r="VCZ4596" s="151"/>
      <c r="VDA4596" s="151"/>
      <c r="VDB4596" s="151"/>
      <c r="VDC4596" s="151"/>
      <c r="VDD4596" s="151"/>
      <c r="VDE4596" s="151"/>
      <c r="VDF4596" s="151"/>
      <c r="VDG4596" s="151"/>
      <c r="VDH4596" s="151"/>
      <c r="VDI4596" s="151"/>
      <c r="VDJ4596" s="151"/>
      <c r="VDK4596" s="151"/>
      <c r="VDL4596" s="151"/>
      <c r="VDM4596" s="151"/>
      <c r="VDN4596" s="151"/>
      <c r="VDO4596" s="151"/>
      <c r="VDP4596" s="151"/>
      <c r="VDQ4596" s="151"/>
      <c r="VDR4596" s="151"/>
      <c r="VDS4596" s="151"/>
      <c r="VDT4596" s="151"/>
      <c r="VDU4596" s="151"/>
      <c r="VDV4596" s="151"/>
      <c r="VDW4596" s="151"/>
      <c r="VDX4596" s="151"/>
      <c r="VDY4596" s="151"/>
      <c r="VDZ4596" s="151"/>
      <c r="VEA4596" s="151"/>
      <c r="VEB4596" s="151"/>
      <c r="VEC4596" s="151"/>
      <c r="VED4596" s="151"/>
      <c r="VEE4596" s="151"/>
      <c r="VEF4596" s="151"/>
      <c r="VEG4596" s="151"/>
      <c r="VEH4596" s="151"/>
      <c r="VEI4596" s="151"/>
      <c r="VEJ4596" s="151"/>
      <c r="VEK4596" s="151"/>
      <c r="VEL4596" s="151"/>
      <c r="VEM4596" s="151"/>
      <c r="VEN4596" s="151"/>
      <c r="VEO4596" s="151"/>
      <c r="VEP4596" s="151"/>
      <c r="VEQ4596" s="151"/>
      <c r="VER4596" s="151"/>
      <c r="VES4596" s="151"/>
      <c r="VET4596" s="151"/>
      <c r="VEU4596" s="151"/>
      <c r="VEV4596" s="151"/>
      <c r="VEW4596" s="151"/>
      <c r="VEX4596" s="151"/>
      <c r="VEY4596" s="151"/>
      <c r="VEZ4596" s="151"/>
      <c r="VFA4596" s="151"/>
      <c r="VFB4596" s="151"/>
      <c r="VFC4596" s="151"/>
      <c r="VFD4596" s="151"/>
      <c r="VFE4596" s="151"/>
      <c r="VFF4596" s="151"/>
      <c r="VFG4596" s="151"/>
      <c r="VFH4596" s="151"/>
      <c r="VFI4596" s="151"/>
      <c r="VFJ4596" s="151"/>
      <c r="VFK4596" s="151"/>
      <c r="VFL4596" s="151"/>
      <c r="VFM4596" s="151"/>
      <c r="VFN4596" s="151"/>
      <c r="VFO4596" s="151"/>
      <c r="VFP4596" s="151"/>
      <c r="VFQ4596" s="151"/>
      <c r="VFR4596" s="151"/>
      <c r="VFS4596" s="151"/>
      <c r="VFT4596" s="151"/>
      <c r="VFU4596" s="151"/>
      <c r="VFV4596" s="151"/>
      <c r="VFW4596" s="151"/>
      <c r="VFX4596" s="151"/>
      <c r="VFY4596" s="151"/>
      <c r="VFZ4596" s="151"/>
      <c r="VGA4596" s="151"/>
      <c r="VGB4596" s="151"/>
      <c r="VGC4596" s="151"/>
      <c r="VGD4596" s="151"/>
      <c r="VGE4596" s="151"/>
      <c r="VGF4596" s="151"/>
      <c r="VGG4596" s="151"/>
      <c r="VGH4596" s="151"/>
      <c r="VGI4596" s="151"/>
      <c r="VGJ4596" s="151"/>
      <c r="VGK4596" s="151"/>
      <c r="VGL4596" s="151"/>
      <c r="VGM4596" s="151"/>
      <c r="VGN4596" s="151"/>
      <c r="VGO4596" s="151"/>
      <c r="VGP4596" s="151"/>
      <c r="VGQ4596" s="151"/>
      <c r="VGR4596" s="151"/>
      <c r="VGS4596" s="151"/>
      <c r="VGT4596" s="151"/>
      <c r="VGU4596" s="151"/>
      <c r="VGV4596" s="151"/>
      <c r="VGW4596" s="151"/>
      <c r="VGX4596" s="151"/>
      <c r="VGY4596" s="151"/>
      <c r="VGZ4596" s="151"/>
      <c r="VHA4596" s="151"/>
      <c r="VHB4596" s="151"/>
      <c r="VHC4596" s="151"/>
      <c r="VHD4596" s="151"/>
      <c r="VHE4596" s="151"/>
      <c r="VHF4596" s="151"/>
      <c r="VHG4596" s="151"/>
      <c r="VHH4596" s="151"/>
      <c r="VHI4596" s="151"/>
      <c r="VHJ4596" s="151"/>
      <c r="VHK4596" s="151"/>
      <c r="VHL4596" s="151"/>
      <c r="VHM4596" s="151"/>
      <c r="VHN4596" s="151"/>
      <c r="VHO4596" s="151"/>
      <c r="VHP4596" s="151"/>
      <c r="VHQ4596" s="151"/>
      <c r="VHR4596" s="151"/>
      <c r="VHS4596" s="151"/>
      <c r="VHT4596" s="151"/>
      <c r="VHU4596" s="151"/>
      <c r="VHV4596" s="151"/>
      <c r="VHW4596" s="151"/>
      <c r="VHX4596" s="151"/>
      <c r="VHY4596" s="151"/>
      <c r="VHZ4596" s="151"/>
      <c r="VIA4596" s="151"/>
      <c r="VIB4596" s="151"/>
      <c r="VIC4596" s="151"/>
      <c r="VID4596" s="151"/>
      <c r="VIE4596" s="151"/>
      <c r="VIF4596" s="151"/>
      <c r="VIG4596" s="151"/>
      <c r="VIH4596" s="151"/>
      <c r="VII4596" s="151"/>
      <c r="VIJ4596" s="151"/>
      <c r="VIK4596" s="151"/>
      <c r="VIL4596" s="151"/>
      <c r="VIM4596" s="151"/>
      <c r="VIN4596" s="151"/>
      <c r="VIO4596" s="151"/>
      <c r="VIP4596" s="151"/>
      <c r="VIQ4596" s="151"/>
      <c r="VIR4596" s="151"/>
      <c r="VIS4596" s="151"/>
      <c r="VIT4596" s="151"/>
      <c r="VIU4596" s="151"/>
      <c r="VIV4596" s="151"/>
      <c r="VIW4596" s="151"/>
      <c r="VIX4596" s="151"/>
      <c r="VIY4596" s="151"/>
      <c r="VIZ4596" s="151"/>
      <c r="VJA4596" s="151"/>
      <c r="VJB4596" s="151"/>
      <c r="VJC4596" s="151"/>
      <c r="VJD4596" s="151"/>
      <c r="VJE4596" s="151"/>
      <c r="VJF4596" s="151"/>
      <c r="VJG4596" s="151"/>
      <c r="VJH4596" s="151"/>
      <c r="VJI4596" s="151"/>
      <c r="VJJ4596" s="151"/>
      <c r="VJK4596" s="151"/>
      <c r="VJL4596" s="151"/>
      <c r="VJM4596" s="151"/>
      <c r="VJN4596" s="151"/>
      <c r="VJO4596" s="151"/>
      <c r="VJP4596" s="151"/>
      <c r="VJQ4596" s="151"/>
      <c r="VJR4596" s="151"/>
      <c r="VJS4596" s="151"/>
      <c r="VJT4596" s="151"/>
      <c r="VJU4596" s="151"/>
      <c r="VJV4596" s="151"/>
      <c r="VJW4596" s="151"/>
      <c r="VJX4596" s="151"/>
      <c r="VJY4596" s="151"/>
      <c r="VJZ4596" s="151"/>
      <c r="VKA4596" s="151"/>
      <c r="VKB4596" s="151"/>
      <c r="VKC4596" s="151"/>
      <c r="VKD4596" s="151"/>
      <c r="VKE4596" s="151"/>
      <c r="VKF4596" s="151"/>
      <c r="VKG4596" s="151"/>
      <c r="VKH4596" s="151"/>
      <c r="VKI4596" s="151"/>
      <c r="VKJ4596" s="151"/>
      <c r="VKK4596" s="151"/>
      <c r="VKL4596" s="151"/>
      <c r="VKM4596" s="151"/>
      <c r="VKN4596" s="151"/>
      <c r="VKO4596" s="151"/>
      <c r="VKP4596" s="151"/>
      <c r="VKQ4596" s="151"/>
      <c r="VKR4596" s="151"/>
      <c r="VKS4596" s="151"/>
      <c r="VKT4596" s="151"/>
      <c r="VKU4596" s="151"/>
      <c r="VKV4596" s="151"/>
      <c r="VKW4596" s="151"/>
      <c r="VKX4596" s="151"/>
      <c r="VKY4596" s="151"/>
      <c r="VKZ4596" s="151"/>
      <c r="VLA4596" s="151"/>
      <c r="VLB4596" s="151"/>
      <c r="VLC4596" s="151"/>
      <c r="VLD4596" s="151"/>
      <c r="VLE4596" s="151"/>
      <c r="VLF4596" s="151"/>
      <c r="VLG4596" s="151"/>
      <c r="VLH4596" s="151"/>
      <c r="VLI4596" s="151"/>
      <c r="VLJ4596" s="151"/>
      <c r="VLK4596" s="151"/>
      <c r="VLL4596" s="151"/>
      <c r="VLM4596" s="151"/>
      <c r="VLN4596" s="151"/>
      <c r="VLO4596" s="151"/>
      <c r="VLP4596" s="151"/>
      <c r="VLQ4596" s="151"/>
      <c r="VLR4596" s="151"/>
      <c r="VLS4596" s="151"/>
      <c r="VLT4596" s="151"/>
      <c r="VLU4596" s="151"/>
      <c r="VLV4596" s="151"/>
      <c r="VLW4596" s="151"/>
      <c r="VLX4596" s="151"/>
      <c r="VLY4596" s="151"/>
      <c r="VLZ4596" s="151"/>
      <c r="VMA4596" s="151"/>
      <c r="VMB4596" s="151"/>
      <c r="VMC4596" s="151"/>
      <c r="VMD4596" s="151"/>
      <c r="VME4596" s="151"/>
      <c r="VMF4596" s="151"/>
      <c r="VMG4596" s="151"/>
      <c r="VMH4596" s="151"/>
      <c r="VMI4596" s="151"/>
      <c r="VMJ4596" s="151"/>
      <c r="VMK4596" s="151"/>
      <c r="VML4596" s="151"/>
      <c r="VMM4596" s="151"/>
      <c r="VMN4596" s="151"/>
      <c r="VMO4596" s="151"/>
      <c r="VMP4596" s="151"/>
      <c r="VMQ4596" s="151"/>
      <c r="VMR4596" s="151"/>
      <c r="VMS4596" s="151"/>
      <c r="VMT4596" s="151"/>
      <c r="VMU4596" s="151"/>
      <c r="VMV4596" s="151"/>
      <c r="VMW4596" s="151"/>
      <c r="VMX4596" s="151"/>
      <c r="VMY4596" s="151"/>
      <c r="VMZ4596" s="151"/>
      <c r="VNA4596" s="151"/>
      <c r="VNB4596" s="151"/>
      <c r="VNC4596" s="151"/>
      <c r="VND4596" s="151"/>
      <c r="VNE4596" s="151"/>
      <c r="VNF4596" s="151"/>
      <c r="VNG4596" s="151"/>
      <c r="VNH4596" s="151"/>
      <c r="VNI4596" s="151"/>
      <c r="VNJ4596" s="151"/>
      <c r="VNK4596" s="151"/>
      <c r="VNL4596" s="151"/>
      <c r="VNM4596" s="151"/>
      <c r="VNN4596" s="151"/>
      <c r="VNO4596" s="151"/>
      <c r="VNP4596" s="151"/>
      <c r="VNQ4596" s="151"/>
      <c r="VNR4596" s="151"/>
      <c r="VNS4596" s="151"/>
      <c r="VNT4596" s="151"/>
      <c r="VNU4596" s="151"/>
      <c r="VNV4596" s="151"/>
      <c r="VNW4596" s="151"/>
      <c r="VNX4596" s="151"/>
      <c r="VNY4596" s="151"/>
      <c r="VNZ4596" s="151"/>
      <c r="VOA4596" s="151"/>
      <c r="VOB4596" s="151"/>
      <c r="VOC4596" s="151"/>
      <c r="VOD4596" s="151"/>
      <c r="VOE4596" s="151"/>
      <c r="VOF4596" s="151"/>
      <c r="VOG4596" s="151"/>
      <c r="VOH4596" s="151"/>
      <c r="VOI4596" s="151"/>
      <c r="VOJ4596" s="151"/>
      <c r="VOK4596" s="151"/>
      <c r="VOL4596" s="151"/>
      <c r="VOM4596" s="151"/>
      <c r="VON4596" s="151"/>
      <c r="VOO4596" s="151"/>
      <c r="VOP4596" s="151"/>
      <c r="VOQ4596" s="151"/>
      <c r="VOR4596" s="151"/>
      <c r="VOS4596" s="151"/>
      <c r="VOT4596" s="151"/>
      <c r="VOU4596" s="151"/>
      <c r="VOV4596" s="151"/>
      <c r="VOW4596" s="151"/>
      <c r="VOX4596" s="151"/>
      <c r="VOY4596" s="151"/>
      <c r="VOZ4596" s="151"/>
      <c r="VPA4596" s="151"/>
      <c r="VPB4596" s="151"/>
      <c r="VPC4596" s="151"/>
      <c r="VPD4596" s="151"/>
      <c r="VPE4596" s="151"/>
      <c r="VPF4596" s="151"/>
      <c r="VPG4596" s="151"/>
      <c r="VPH4596" s="151"/>
      <c r="VPI4596" s="151"/>
      <c r="VPJ4596" s="151"/>
      <c r="VPK4596" s="151"/>
      <c r="VPL4596" s="151"/>
      <c r="VPM4596" s="151"/>
      <c r="VPN4596" s="151"/>
      <c r="VPO4596" s="151"/>
      <c r="VPP4596" s="151"/>
      <c r="VPQ4596" s="151"/>
      <c r="VPR4596" s="151"/>
      <c r="VPS4596" s="151"/>
      <c r="VPT4596" s="151"/>
      <c r="VPU4596" s="151"/>
      <c r="VPV4596" s="151"/>
      <c r="VPW4596" s="151"/>
      <c r="VPX4596" s="151"/>
      <c r="VPY4596" s="151"/>
      <c r="VPZ4596" s="151"/>
      <c r="VQA4596" s="151"/>
      <c r="VQB4596" s="151"/>
      <c r="VQC4596" s="151"/>
      <c r="VQD4596" s="151"/>
      <c r="VQE4596" s="151"/>
      <c r="VQF4596" s="151"/>
      <c r="VQG4596" s="151"/>
      <c r="VQH4596" s="151"/>
      <c r="VQI4596" s="151"/>
      <c r="VQJ4596" s="151"/>
      <c r="VQK4596" s="151"/>
      <c r="VQL4596" s="151"/>
      <c r="VQM4596" s="151"/>
      <c r="VQN4596" s="151"/>
      <c r="VQO4596" s="151"/>
      <c r="VQP4596" s="151"/>
      <c r="VQQ4596" s="151"/>
      <c r="VQR4596" s="151"/>
      <c r="VQS4596" s="151"/>
      <c r="VQT4596" s="151"/>
      <c r="VQU4596" s="151"/>
      <c r="VQV4596" s="151"/>
      <c r="VQW4596" s="151"/>
      <c r="VQX4596" s="151"/>
      <c r="VQY4596" s="151"/>
      <c r="VQZ4596" s="151"/>
      <c r="VRA4596" s="151"/>
      <c r="VRB4596" s="151"/>
      <c r="VRC4596" s="151"/>
      <c r="VRD4596" s="151"/>
      <c r="VRE4596" s="151"/>
      <c r="VRF4596" s="151"/>
      <c r="VRG4596" s="151"/>
      <c r="VRH4596" s="151"/>
      <c r="VRI4596" s="151"/>
      <c r="VRJ4596" s="151"/>
      <c r="VRK4596" s="151"/>
      <c r="VRL4596" s="151"/>
      <c r="VRM4596" s="151"/>
      <c r="VRN4596" s="151"/>
      <c r="VRO4596" s="151"/>
      <c r="VRP4596" s="151"/>
      <c r="VRQ4596" s="151"/>
      <c r="VRR4596" s="151"/>
      <c r="VRS4596" s="151"/>
      <c r="VRT4596" s="151"/>
      <c r="VRU4596" s="151"/>
      <c r="VRV4596" s="151"/>
      <c r="VRW4596" s="151"/>
      <c r="VRX4596" s="151"/>
      <c r="VRY4596" s="151"/>
      <c r="VRZ4596" s="151"/>
      <c r="VSA4596" s="151"/>
      <c r="VSB4596" s="151"/>
      <c r="VSC4596" s="151"/>
      <c r="VSD4596" s="151"/>
      <c r="VSE4596" s="151"/>
      <c r="VSF4596" s="151"/>
      <c r="VSG4596" s="151"/>
      <c r="VSH4596" s="151"/>
      <c r="VSI4596" s="151"/>
      <c r="VSJ4596" s="151"/>
      <c r="VSK4596" s="151"/>
      <c r="VSL4596" s="151"/>
      <c r="VSM4596" s="151"/>
      <c r="VSN4596" s="151"/>
      <c r="VSO4596" s="151"/>
      <c r="VSP4596" s="151"/>
      <c r="VSQ4596" s="151"/>
      <c r="VSR4596" s="151"/>
      <c r="VSS4596" s="151"/>
      <c r="VST4596" s="151"/>
      <c r="VSU4596" s="151"/>
      <c r="VSV4596" s="151"/>
      <c r="VSW4596" s="151"/>
      <c r="VSX4596" s="151"/>
      <c r="VSY4596" s="151"/>
      <c r="VSZ4596" s="151"/>
      <c r="VTA4596" s="151"/>
      <c r="VTB4596" s="151"/>
      <c r="VTC4596" s="151"/>
      <c r="VTD4596" s="151"/>
      <c r="VTE4596" s="151"/>
      <c r="VTF4596" s="151"/>
      <c r="VTG4596" s="151"/>
      <c r="VTH4596" s="151"/>
      <c r="VTI4596" s="151"/>
      <c r="VTJ4596" s="151"/>
      <c r="VTK4596" s="151"/>
      <c r="VTL4596" s="151"/>
      <c r="VTM4596" s="151"/>
      <c r="VTN4596" s="151"/>
      <c r="VTO4596" s="151"/>
      <c r="VTP4596" s="151"/>
      <c r="VTQ4596" s="151"/>
      <c r="VTR4596" s="151"/>
      <c r="VTS4596" s="151"/>
      <c r="VTT4596" s="151"/>
      <c r="VTU4596" s="151"/>
      <c r="VTV4596" s="151"/>
      <c r="VTW4596" s="151"/>
      <c r="VTX4596" s="151"/>
      <c r="VTY4596" s="151"/>
      <c r="VTZ4596" s="151"/>
      <c r="VUA4596" s="151"/>
      <c r="VUB4596" s="151"/>
      <c r="VUC4596" s="151"/>
      <c r="VUD4596" s="151"/>
      <c r="VUE4596" s="151"/>
      <c r="VUF4596" s="151"/>
      <c r="VUG4596" s="151"/>
      <c r="VUH4596" s="151"/>
      <c r="VUI4596" s="151"/>
      <c r="VUJ4596" s="151"/>
      <c r="VUK4596" s="151"/>
      <c r="VUL4596" s="151"/>
      <c r="VUM4596" s="151"/>
      <c r="VUN4596" s="151"/>
      <c r="VUO4596" s="151"/>
      <c r="VUP4596" s="151"/>
      <c r="VUQ4596" s="151"/>
      <c r="VUR4596" s="151"/>
      <c r="VUS4596" s="151"/>
      <c r="VUT4596" s="151"/>
      <c r="VUU4596" s="151"/>
      <c r="VUV4596" s="151"/>
      <c r="VUW4596" s="151"/>
      <c r="VUX4596" s="151"/>
      <c r="VUY4596" s="151"/>
      <c r="VUZ4596" s="151"/>
      <c r="VVA4596" s="151"/>
      <c r="VVB4596" s="151"/>
      <c r="VVC4596" s="151"/>
      <c r="VVD4596" s="151"/>
      <c r="VVE4596" s="151"/>
      <c r="VVF4596" s="151"/>
      <c r="VVG4596" s="151"/>
      <c r="VVH4596" s="151"/>
      <c r="VVI4596" s="151"/>
      <c r="VVJ4596" s="151"/>
      <c r="VVK4596" s="151"/>
      <c r="VVL4596" s="151"/>
      <c r="VVM4596" s="151"/>
      <c r="VVN4596" s="151"/>
      <c r="VVO4596" s="151"/>
      <c r="VVP4596" s="151"/>
      <c r="VVQ4596" s="151"/>
      <c r="VVR4596" s="151"/>
      <c r="VVS4596" s="151"/>
      <c r="VVT4596" s="151"/>
      <c r="VVU4596" s="151"/>
      <c r="VVV4596" s="151"/>
      <c r="VVW4596" s="151"/>
      <c r="VVX4596" s="151"/>
      <c r="VVY4596" s="151"/>
      <c r="VVZ4596" s="151"/>
      <c r="VWA4596" s="151"/>
      <c r="VWB4596" s="151"/>
      <c r="VWC4596" s="151"/>
      <c r="VWD4596" s="151"/>
      <c r="VWE4596" s="151"/>
      <c r="VWF4596" s="151"/>
      <c r="VWG4596" s="151"/>
      <c r="VWH4596" s="151"/>
      <c r="VWI4596" s="151"/>
      <c r="VWJ4596" s="151"/>
      <c r="VWK4596" s="151"/>
      <c r="VWL4596" s="151"/>
      <c r="VWM4596" s="151"/>
      <c r="VWN4596" s="151"/>
      <c r="VWO4596" s="151"/>
      <c r="VWP4596" s="151"/>
      <c r="VWQ4596" s="151"/>
      <c r="VWR4596" s="151"/>
      <c r="VWS4596" s="151"/>
      <c r="VWT4596" s="151"/>
      <c r="VWU4596" s="151"/>
      <c r="VWV4596" s="151"/>
      <c r="VWW4596" s="151"/>
      <c r="VWX4596" s="151"/>
      <c r="VWY4596" s="151"/>
      <c r="VWZ4596" s="151"/>
      <c r="VXA4596" s="151"/>
      <c r="VXB4596" s="151"/>
      <c r="VXC4596" s="151"/>
      <c r="VXD4596" s="151"/>
      <c r="VXE4596" s="151"/>
      <c r="VXF4596" s="151"/>
      <c r="VXG4596" s="151"/>
      <c r="VXH4596" s="151"/>
      <c r="VXI4596" s="151"/>
      <c r="VXJ4596" s="151"/>
      <c r="VXK4596" s="151"/>
      <c r="VXL4596" s="151"/>
      <c r="VXM4596" s="151"/>
      <c r="VXN4596" s="151"/>
      <c r="VXO4596" s="151"/>
      <c r="VXP4596" s="151"/>
      <c r="VXQ4596" s="151"/>
      <c r="VXR4596" s="151"/>
      <c r="VXS4596" s="151"/>
      <c r="VXT4596" s="151"/>
      <c r="VXU4596" s="151"/>
      <c r="VXV4596" s="151"/>
      <c r="VXW4596" s="151"/>
      <c r="VXX4596" s="151"/>
      <c r="VXY4596" s="151"/>
      <c r="VXZ4596" s="151"/>
      <c r="VYA4596" s="151"/>
      <c r="VYB4596" s="151"/>
      <c r="VYC4596" s="151"/>
      <c r="VYD4596" s="151"/>
      <c r="VYE4596" s="151"/>
      <c r="VYF4596" s="151"/>
      <c r="VYG4596" s="151"/>
      <c r="VYH4596" s="151"/>
      <c r="VYI4596" s="151"/>
      <c r="VYJ4596" s="151"/>
      <c r="VYK4596" s="151"/>
      <c r="VYL4596" s="151"/>
      <c r="VYM4596" s="151"/>
      <c r="VYN4596" s="151"/>
      <c r="VYO4596" s="151"/>
      <c r="VYP4596" s="151"/>
      <c r="VYQ4596" s="151"/>
      <c r="VYR4596" s="151"/>
      <c r="VYS4596" s="151"/>
      <c r="VYT4596" s="151"/>
      <c r="VYU4596" s="151"/>
      <c r="VYV4596" s="151"/>
      <c r="VYW4596" s="151"/>
      <c r="VYX4596" s="151"/>
      <c r="VYY4596" s="151"/>
      <c r="VYZ4596" s="151"/>
      <c r="VZA4596" s="151"/>
      <c r="VZB4596" s="151"/>
      <c r="VZC4596" s="151"/>
      <c r="VZD4596" s="151"/>
      <c r="VZE4596" s="151"/>
      <c r="VZF4596" s="151"/>
      <c r="VZG4596" s="151"/>
      <c r="VZH4596" s="151"/>
      <c r="VZI4596" s="151"/>
      <c r="VZJ4596" s="151"/>
      <c r="VZK4596" s="151"/>
      <c r="VZL4596" s="151"/>
      <c r="VZM4596" s="151"/>
      <c r="VZN4596" s="151"/>
      <c r="VZO4596" s="151"/>
      <c r="VZP4596" s="151"/>
      <c r="VZQ4596" s="151"/>
      <c r="VZR4596" s="151"/>
      <c r="VZS4596" s="151"/>
      <c r="VZT4596" s="151"/>
      <c r="VZU4596" s="151"/>
      <c r="VZV4596" s="151"/>
      <c r="VZW4596" s="151"/>
      <c r="VZX4596" s="151"/>
      <c r="VZY4596" s="151"/>
      <c r="VZZ4596" s="151"/>
      <c r="WAA4596" s="151"/>
      <c r="WAB4596" s="151"/>
      <c r="WAC4596" s="151"/>
      <c r="WAD4596" s="151"/>
      <c r="WAE4596" s="151"/>
      <c r="WAF4596" s="151"/>
      <c r="WAG4596" s="151"/>
      <c r="WAH4596" s="151"/>
      <c r="WAI4596" s="151"/>
      <c r="WAJ4596" s="151"/>
      <c r="WAK4596" s="151"/>
      <c r="WAL4596" s="151"/>
      <c r="WAM4596" s="151"/>
      <c r="WAN4596" s="151"/>
      <c r="WAO4596" s="151"/>
      <c r="WAP4596" s="151"/>
      <c r="WAQ4596" s="151"/>
      <c r="WAR4596" s="151"/>
      <c r="WAS4596" s="151"/>
      <c r="WAT4596" s="151"/>
      <c r="WAU4596" s="151"/>
      <c r="WAV4596" s="151"/>
      <c r="WAW4596" s="151"/>
      <c r="WAX4596" s="151"/>
      <c r="WAY4596" s="151"/>
      <c r="WAZ4596" s="151"/>
      <c r="WBA4596" s="151"/>
      <c r="WBB4596" s="151"/>
      <c r="WBC4596" s="151"/>
      <c r="WBD4596" s="151"/>
      <c r="WBE4596" s="151"/>
      <c r="WBF4596" s="151"/>
      <c r="WBG4596" s="151"/>
      <c r="WBH4596" s="151"/>
      <c r="WBI4596" s="151"/>
      <c r="WBJ4596" s="151"/>
      <c r="WBK4596" s="151"/>
      <c r="WBL4596" s="151"/>
      <c r="WBM4596" s="151"/>
      <c r="WBN4596" s="151"/>
      <c r="WBO4596" s="151"/>
      <c r="WBP4596" s="151"/>
      <c r="WBQ4596" s="151"/>
      <c r="WBR4596" s="151"/>
      <c r="WBS4596" s="151"/>
      <c r="WBT4596" s="151"/>
      <c r="WBU4596" s="151"/>
      <c r="WBV4596" s="151"/>
      <c r="WBW4596" s="151"/>
      <c r="WBX4596" s="151"/>
      <c r="WBY4596" s="151"/>
      <c r="WBZ4596" s="151"/>
      <c r="WCA4596" s="151"/>
      <c r="WCB4596" s="151"/>
      <c r="WCC4596" s="151"/>
      <c r="WCD4596" s="151"/>
      <c r="WCE4596" s="151"/>
      <c r="WCF4596" s="151"/>
      <c r="WCG4596" s="151"/>
      <c r="WCH4596" s="151"/>
      <c r="WCI4596" s="151"/>
      <c r="WCJ4596" s="151"/>
      <c r="WCK4596" s="151"/>
      <c r="WCL4596" s="151"/>
      <c r="WCM4596" s="151"/>
      <c r="WCN4596" s="151"/>
      <c r="WCO4596" s="151"/>
      <c r="WCP4596" s="151"/>
      <c r="WCQ4596" s="151"/>
      <c r="WCR4596" s="151"/>
      <c r="WCS4596" s="151"/>
      <c r="WCT4596" s="151"/>
      <c r="WCU4596" s="151"/>
      <c r="WCV4596" s="151"/>
      <c r="WCW4596" s="151"/>
      <c r="WCX4596" s="151"/>
      <c r="WCY4596" s="151"/>
      <c r="WCZ4596" s="151"/>
      <c r="WDA4596" s="151"/>
      <c r="WDB4596" s="151"/>
      <c r="WDC4596" s="151"/>
      <c r="WDD4596" s="151"/>
      <c r="WDE4596" s="151"/>
      <c r="WDF4596" s="151"/>
      <c r="WDG4596" s="151"/>
      <c r="WDH4596" s="151"/>
      <c r="WDI4596" s="151"/>
      <c r="WDJ4596" s="151"/>
      <c r="WDK4596" s="151"/>
      <c r="WDL4596" s="151"/>
      <c r="WDM4596" s="151"/>
      <c r="WDN4596" s="151"/>
      <c r="WDO4596" s="151"/>
      <c r="WDP4596" s="151"/>
      <c r="WDQ4596" s="151"/>
      <c r="WDR4596" s="151"/>
      <c r="WDS4596" s="151"/>
      <c r="WDT4596" s="151"/>
      <c r="WDU4596" s="151"/>
      <c r="WDV4596" s="151"/>
      <c r="WDW4596" s="151"/>
      <c r="WDX4596" s="151"/>
      <c r="WDY4596" s="151"/>
      <c r="WDZ4596" s="151"/>
      <c r="WEA4596" s="151"/>
      <c r="WEB4596" s="151"/>
      <c r="WEC4596" s="151"/>
      <c r="WED4596" s="151"/>
      <c r="WEE4596" s="151"/>
      <c r="WEF4596" s="151"/>
      <c r="WEG4596" s="151"/>
      <c r="WEH4596" s="151"/>
      <c r="WEI4596" s="151"/>
      <c r="WEJ4596" s="151"/>
      <c r="WEK4596" s="151"/>
      <c r="WEL4596" s="151"/>
      <c r="WEM4596" s="151"/>
      <c r="WEN4596" s="151"/>
      <c r="WEO4596" s="151"/>
      <c r="WEP4596" s="151"/>
      <c r="WEQ4596" s="151"/>
      <c r="WER4596" s="151"/>
      <c r="WES4596" s="151"/>
      <c r="WET4596" s="151"/>
      <c r="WEU4596" s="151"/>
      <c r="WEV4596" s="151"/>
      <c r="WEW4596" s="151"/>
      <c r="WEX4596" s="151"/>
      <c r="WEY4596" s="151"/>
      <c r="WEZ4596" s="151"/>
      <c r="WFA4596" s="151"/>
      <c r="WFB4596" s="151"/>
      <c r="WFC4596" s="151"/>
      <c r="WFD4596" s="151"/>
      <c r="WFE4596" s="151"/>
      <c r="WFF4596" s="151"/>
      <c r="WFG4596" s="151"/>
      <c r="WFH4596" s="151"/>
      <c r="WFI4596" s="151"/>
      <c r="WFJ4596" s="151"/>
      <c r="WFK4596" s="151"/>
      <c r="WFL4596" s="151"/>
      <c r="WFM4596" s="151"/>
      <c r="WFN4596" s="151"/>
      <c r="WFO4596" s="151"/>
      <c r="WFP4596" s="151"/>
      <c r="WFQ4596" s="151"/>
      <c r="WFR4596" s="151"/>
      <c r="WFS4596" s="151"/>
      <c r="WFT4596" s="151"/>
      <c r="WFU4596" s="151"/>
      <c r="WFV4596" s="151"/>
      <c r="WFW4596" s="151"/>
      <c r="WFX4596" s="151"/>
      <c r="WFY4596" s="151"/>
      <c r="WFZ4596" s="151"/>
      <c r="WGA4596" s="151"/>
      <c r="WGB4596" s="151"/>
      <c r="WGC4596" s="151"/>
      <c r="WGD4596" s="151"/>
      <c r="WGE4596" s="151"/>
      <c r="WGF4596" s="151"/>
      <c r="WGG4596" s="151"/>
      <c r="WGH4596" s="151"/>
      <c r="WGI4596" s="151"/>
      <c r="WGJ4596" s="151"/>
      <c r="WGK4596" s="151"/>
      <c r="WGL4596" s="151"/>
      <c r="WGM4596" s="151"/>
      <c r="WGN4596" s="151"/>
      <c r="WGO4596" s="151"/>
      <c r="WGP4596" s="151"/>
      <c r="WGQ4596" s="151"/>
      <c r="WGR4596" s="151"/>
      <c r="WGS4596" s="151"/>
      <c r="WGT4596" s="151"/>
      <c r="WGU4596" s="151"/>
      <c r="WGV4596" s="151"/>
      <c r="WGW4596" s="151"/>
      <c r="WGX4596" s="151"/>
      <c r="WGY4596" s="151"/>
      <c r="WGZ4596" s="151"/>
      <c r="WHA4596" s="151"/>
      <c r="WHB4596" s="151"/>
      <c r="WHC4596" s="151"/>
      <c r="WHD4596" s="151"/>
      <c r="WHE4596" s="151"/>
      <c r="WHF4596" s="151"/>
      <c r="WHG4596" s="151"/>
      <c r="WHH4596" s="151"/>
      <c r="WHI4596" s="151"/>
      <c r="WHJ4596" s="151"/>
      <c r="WHK4596" s="151"/>
      <c r="WHL4596" s="151"/>
      <c r="WHM4596" s="151"/>
      <c r="WHN4596" s="151"/>
      <c r="WHO4596" s="151"/>
      <c r="WHP4596" s="151"/>
      <c r="WHQ4596" s="151"/>
      <c r="WHR4596" s="151"/>
      <c r="WHS4596" s="151"/>
      <c r="WHT4596" s="151"/>
      <c r="WHU4596" s="151"/>
      <c r="WHV4596" s="151"/>
      <c r="WHW4596" s="151"/>
      <c r="WHX4596" s="151"/>
      <c r="WHY4596" s="151"/>
      <c r="WHZ4596" s="151"/>
      <c r="WIA4596" s="151"/>
      <c r="WIB4596" s="151"/>
      <c r="WIC4596" s="151"/>
      <c r="WID4596" s="151"/>
      <c r="WIE4596" s="151"/>
      <c r="WIF4596" s="151"/>
      <c r="WIG4596" s="151"/>
      <c r="WIH4596" s="151"/>
      <c r="WII4596" s="151"/>
      <c r="WIJ4596" s="151"/>
      <c r="WIK4596" s="151"/>
      <c r="WIL4596" s="151"/>
      <c r="WIM4596" s="151"/>
      <c r="WIN4596" s="151"/>
      <c r="WIO4596" s="151"/>
      <c r="WIP4596" s="151"/>
      <c r="WIQ4596" s="151"/>
      <c r="WIR4596" s="151"/>
      <c r="WIS4596" s="151"/>
      <c r="WIT4596" s="151"/>
      <c r="WIU4596" s="151"/>
      <c r="WIV4596" s="151"/>
      <c r="WIW4596" s="151"/>
      <c r="WIX4596" s="151"/>
      <c r="WIY4596" s="151"/>
      <c r="WIZ4596" s="151"/>
      <c r="WJA4596" s="151"/>
      <c r="WJB4596" s="151"/>
      <c r="WJC4596" s="151"/>
      <c r="WJD4596" s="151"/>
      <c r="WJE4596" s="151"/>
      <c r="WJF4596" s="151"/>
      <c r="WJG4596" s="151"/>
      <c r="WJH4596" s="151"/>
      <c r="WJI4596" s="151"/>
      <c r="WJJ4596" s="151"/>
      <c r="WJK4596" s="151"/>
      <c r="WJL4596" s="151"/>
      <c r="WJM4596" s="151"/>
      <c r="WJN4596" s="151"/>
      <c r="WJO4596" s="151"/>
      <c r="WJP4596" s="151"/>
      <c r="WJQ4596" s="151"/>
      <c r="WJR4596" s="151"/>
      <c r="WJS4596" s="151"/>
      <c r="WJT4596" s="151"/>
      <c r="WJU4596" s="151"/>
      <c r="WJV4596" s="151"/>
      <c r="WJW4596" s="151"/>
      <c r="WJX4596" s="151"/>
      <c r="WJY4596" s="151"/>
      <c r="WJZ4596" s="151"/>
      <c r="WKA4596" s="151"/>
      <c r="WKB4596" s="151"/>
      <c r="WKC4596" s="151"/>
      <c r="WKD4596" s="151"/>
      <c r="WKE4596" s="151"/>
      <c r="WKF4596" s="151"/>
      <c r="WKG4596" s="151"/>
      <c r="WKH4596" s="151"/>
      <c r="WKI4596" s="151"/>
      <c r="WKJ4596" s="151"/>
      <c r="WKK4596" s="151"/>
      <c r="WKL4596" s="151"/>
      <c r="WKM4596" s="151"/>
      <c r="WKN4596" s="151"/>
      <c r="WKO4596" s="151"/>
      <c r="WKP4596" s="151"/>
      <c r="WKQ4596" s="151"/>
      <c r="WKR4596" s="151"/>
      <c r="WKS4596" s="151"/>
      <c r="WKT4596" s="151"/>
      <c r="WKU4596" s="151"/>
      <c r="WKV4596" s="151"/>
      <c r="WKW4596" s="151"/>
      <c r="WKX4596" s="151"/>
      <c r="WKY4596" s="151"/>
      <c r="WKZ4596" s="151"/>
      <c r="WLA4596" s="151"/>
      <c r="WLB4596" s="151"/>
      <c r="WLC4596" s="151"/>
      <c r="WLD4596" s="151"/>
      <c r="WLE4596" s="151"/>
      <c r="WLF4596" s="151"/>
      <c r="WLG4596" s="151"/>
      <c r="WLH4596" s="151"/>
      <c r="WLI4596" s="151"/>
      <c r="WLJ4596" s="151"/>
      <c r="WLK4596" s="151"/>
      <c r="WLL4596" s="151"/>
      <c r="WLM4596" s="151"/>
      <c r="WLN4596" s="151"/>
      <c r="WLO4596" s="151"/>
      <c r="WLP4596" s="151"/>
      <c r="WLQ4596" s="151"/>
      <c r="WLR4596" s="151"/>
      <c r="WLS4596" s="151"/>
      <c r="WLT4596" s="151"/>
      <c r="WLU4596" s="151"/>
      <c r="WLV4596" s="151"/>
      <c r="WLW4596" s="151"/>
      <c r="WLX4596" s="151"/>
      <c r="WLY4596" s="151"/>
      <c r="WLZ4596" s="151"/>
      <c r="WMA4596" s="151"/>
      <c r="WMB4596" s="151"/>
      <c r="WMC4596" s="151"/>
      <c r="WMD4596" s="151"/>
      <c r="WME4596" s="151"/>
      <c r="WMF4596" s="151"/>
      <c r="WMG4596" s="151"/>
      <c r="WMH4596" s="151"/>
      <c r="WMI4596" s="151"/>
      <c r="WMJ4596" s="151"/>
      <c r="WMK4596" s="151"/>
      <c r="WML4596" s="151"/>
      <c r="WMM4596" s="151"/>
      <c r="WMN4596" s="151"/>
      <c r="WMO4596" s="151"/>
      <c r="WMP4596" s="151"/>
      <c r="WMQ4596" s="151"/>
      <c r="WMR4596" s="151"/>
      <c r="WMS4596" s="151"/>
      <c r="WMT4596" s="151"/>
      <c r="WMU4596" s="151"/>
      <c r="WMV4596" s="151"/>
      <c r="WMW4596" s="151"/>
      <c r="WMX4596" s="151"/>
      <c r="WMY4596" s="151"/>
      <c r="WMZ4596" s="151"/>
      <c r="WNA4596" s="151"/>
      <c r="WNB4596" s="151"/>
      <c r="WNC4596" s="151"/>
      <c r="WND4596" s="151"/>
      <c r="WNE4596" s="151"/>
      <c r="WNF4596" s="151"/>
      <c r="WNG4596" s="151"/>
      <c r="WNH4596" s="151"/>
      <c r="WNI4596" s="151"/>
      <c r="WNJ4596" s="151"/>
      <c r="WNK4596" s="151"/>
      <c r="WNL4596" s="151"/>
      <c r="WNM4596" s="151"/>
      <c r="WNN4596" s="151"/>
      <c r="WNO4596" s="151"/>
      <c r="WNP4596" s="151"/>
      <c r="WNQ4596" s="151"/>
      <c r="WNR4596" s="151"/>
      <c r="WNS4596" s="151"/>
      <c r="WNT4596" s="151"/>
      <c r="WNU4596" s="151"/>
      <c r="WNV4596" s="151"/>
      <c r="WNW4596" s="151"/>
      <c r="WNX4596" s="151"/>
      <c r="WNY4596" s="151"/>
      <c r="WNZ4596" s="151"/>
      <c r="WOA4596" s="151"/>
      <c r="WOB4596" s="151"/>
      <c r="WOC4596" s="151"/>
      <c r="WOD4596" s="151"/>
      <c r="WOE4596" s="151"/>
      <c r="WOF4596" s="151"/>
      <c r="WOG4596" s="151"/>
      <c r="WOH4596" s="151"/>
      <c r="WOI4596" s="151"/>
      <c r="WOJ4596" s="151"/>
      <c r="WOK4596" s="151"/>
      <c r="WOL4596" s="151"/>
      <c r="WOM4596" s="151"/>
      <c r="WON4596" s="151"/>
      <c r="WOO4596" s="151"/>
      <c r="WOP4596" s="151"/>
      <c r="WOQ4596" s="151"/>
      <c r="WOR4596" s="151"/>
      <c r="WOS4596" s="151"/>
      <c r="WOT4596" s="151"/>
      <c r="WOU4596" s="151"/>
      <c r="WOV4596" s="151"/>
      <c r="WOW4596" s="151"/>
      <c r="WOX4596" s="151"/>
      <c r="WOY4596" s="151"/>
      <c r="WOZ4596" s="151"/>
      <c r="WPA4596" s="151"/>
      <c r="WPB4596" s="151"/>
      <c r="WPC4596" s="151"/>
      <c r="WPD4596" s="151"/>
      <c r="WPE4596" s="151"/>
      <c r="WPF4596" s="151"/>
      <c r="WPG4596" s="151"/>
      <c r="WPH4596" s="151"/>
      <c r="WPI4596" s="151"/>
      <c r="WPJ4596" s="151"/>
      <c r="WPK4596" s="151"/>
      <c r="WPL4596" s="151"/>
      <c r="WPM4596" s="151"/>
      <c r="WPN4596" s="151"/>
      <c r="WPO4596" s="151"/>
      <c r="WPP4596" s="151"/>
      <c r="WPQ4596" s="151"/>
      <c r="WPR4596" s="151"/>
      <c r="WPS4596" s="151"/>
      <c r="WPT4596" s="151"/>
      <c r="WPU4596" s="151"/>
      <c r="WPV4596" s="151"/>
      <c r="WPW4596" s="151"/>
      <c r="WPX4596" s="151"/>
      <c r="WPY4596" s="151"/>
      <c r="WPZ4596" s="151"/>
      <c r="WQA4596" s="151"/>
      <c r="WQB4596" s="151"/>
      <c r="WQC4596" s="151"/>
      <c r="WQD4596" s="151"/>
      <c r="WQE4596" s="151"/>
      <c r="WQF4596" s="151"/>
      <c r="WQG4596" s="151"/>
      <c r="WQH4596" s="151"/>
      <c r="WQI4596" s="151"/>
      <c r="WQJ4596" s="151"/>
      <c r="WQK4596" s="151"/>
      <c r="WQL4596" s="151"/>
      <c r="WQM4596" s="151"/>
      <c r="WQN4596" s="151"/>
      <c r="WQO4596" s="151"/>
      <c r="WQP4596" s="151"/>
      <c r="WQQ4596" s="151"/>
      <c r="WQR4596" s="151"/>
      <c r="WQS4596" s="151"/>
      <c r="WQT4596" s="151"/>
      <c r="WQU4596" s="151"/>
      <c r="WQV4596" s="151"/>
      <c r="WQW4596" s="151"/>
      <c r="WQX4596" s="151"/>
      <c r="WQY4596" s="151"/>
      <c r="WQZ4596" s="151"/>
      <c r="WRA4596" s="151"/>
      <c r="WRB4596" s="151"/>
      <c r="WRC4596" s="151"/>
      <c r="WRD4596" s="151"/>
      <c r="WRE4596" s="151"/>
      <c r="WRF4596" s="151"/>
      <c r="WRG4596" s="151"/>
      <c r="WRH4596" s="151"/>
      <c r="WRI4596" s="151"/>
      <c r="WRJ4596" s="151"/>
      <c r="WRK4596" s="151"/>
      <c r="WRL4596" s="151"/>
      <c r="WRM4596" s="151"/>
      <c r="WRN4596" s="151"/>
      <c r="WRO4596" s="151"/>
      <c r="WRP4596" s="151"/>
      <c r="WRQ4596" s="151"/>
      <c r="WRR4596" s="151"/>
      <c r="WRS4596" s="151"/>
      <c r="WRT4596" s="151"/>
      <c r="WRU4596" s="151"/>
      <c r="WRV4596" s="151"/>
      <c r="WRW4596" s="151"/>
      <c r="WRX4596" s="151"/>
      <c r="WRY4596" s="151"/>
      <c r="WRZ4596" s="151"/>
      <c r="WSA4596" s="151"/>
      <c r="WSB4596" s="151"/>
      <c r="WSC4596" s="151"/>
      <c r="WSD4596" s="151"/>
      <c r="WSE4596" s="151"/>
      <c r="WSF4596" s="151"/>
      <c r="WSG4596" s="151"/>
      <c r="WSH4596" s="151"/>
      <c r="WSI4596" s="151"/>
      <c r="WSJ4596" s="151"/>
      <c r="WSK4596" s="151"/>
      <c r="WSL4596" s="151"/>
      <c r="WSM4596" s="151"/>
      <c r="WSN4596" s="151"/>
      <c r="WSO4596" s="151"/>
      <c r="WSP4596" s="151"/>
      <c r="WSQ4596" s="151"/>
      <c r="WSR4596" s="151"/>
      <c r="WSS4596" s="151"/>
      <c r="WST4596" s="151"/>
      <c r="WSU4596" s="151"/>
      <c r="WSV4596" s="151"/>
      <c r="WSW4596" s="151"/>
      <c r="WSX4596" s="151"/>
      <c r="WSY4596" s="151"/>
      <c r="WSZ4596" s="151"/>
      <c r="WTA4596" s="151"/>
      <c r="WTB4596" s="151"/>
      <c r="WTC4596" s="151"/>
      <c r="WTD4596" s="151"/>
      <c r="WTE4596" s="151"/>
      <c r="WTF4596" s="151"/>
      <c r="WTG4596" s="151"/>
      <c r="WTH4596" s="151"/>
      <c r="WTI4596" s="151"/>
      <c r="WTJ4596" s="151"/>
      <c r="WTK4596" s="151"/>
      <c r="WTL4596" s="151"/>
      <c r="WTM4596" s="151"/>
      <c r="WTN4596" s="151"/>
      <c r="WTO4596" s="151"/>
      <c r="WTP4596" s="151"/>
      <c r="WTQ4596" s="151"/>
      <c r="WTR4596" s="151"/>
      <c r="WTS4596" s="151"/>
      <c r="WTT4596" s="151"/>
      <c r="WTU4596" s="151"/>
      <c r="WTV4596" s="151"/>
      <c r="WTW4596" s="151"/>
      <c r="WTX4596" s="151"/>
      <c r="WTY4596" s="151"/>
      <c r="WTZ4596" s="151"/>
      <c r="WUA4596" s="151"/>
      <c r="WUB4596" s="151"/>
      <c r="WUC4596" s="151"/>
      <c r="WUD4596" s="151"/>
      <c r="WUE4596" s="151"/>
      <c r="WUF4596" s="151"/>
      <c r="WUG4596" s="151"/>
      <c r="WUH4596" s="151"/>
      <c r="WUI4596" s="151"/>
      <c r="WUJ4596" s="151"/>
      <c r="WUK4596" s="151"/>
      <c r="WUL4596" s="151"/>
      <c r="WUM4596" s="151"/>
      <c r="WUN4596" s="151"/>
      <c r="WUO4596" s="151"/>
      <c r="WUP4596" s="151"/>
      <c r="WUQ4596" s="151"/>
      <c r="WUR4596" s="151"/>
      <c r="WUS4596" s="151"/>
      <c r="WUT4596" s="151"/>
      <c r="WUU4596" s="151"/>
      <c r="WUV4596" s="151"/>
      <c r="WUW4596" s="151"/>
      <c r="WUX4596" s="151"/>
      <c r="WUY4596" s="151"/>
      <c r="WUZ4596" s="151"/>
      <c r="WVA4596" s="151"/>
      <c r="WVB4596" s="151"/>
      <c r="WVC4596" s="151"/>
      <c r="WVD4596" s="151"/>
      <c r="WVE4596" s="151"/>
      <c r="WVF4596" s="151"/>
      <c r="WVG4596" s="151"/>
      <c r="WVH4596" s="151"/>
      <c r="WVI4596" s="151"/>
      <c r="WVJ4596" s="151"/>
      <c r="WVK4596" s="151"/>
      <c r="WVL4596" s="151"/>
      <c r="WVM4596" s="151"/>
      <c r="WVN4596" s="151"/>
      <c r="WVO4596" s="151"/>
      <c r="WVP4596" s="151"/>
      <c r="WVQ4596" s="151"/>
      <c r="WVR4596" s="151"/>
      <c r="WVS4596" s="151"/>
      <c r="WVT4596" s="151"/>
      <c r="WVU4596" s="151"/>
      <c r="WVV4596" s="151"/>
      <c r="WVW4596" s="151"/>
      <c r="WVX4596" s="151"/>
      <c r="WVY4596" s="151"/>
      <c r="WVZ4596" s="151"/>
      <c r="WWA4596" s="151"/>
      <c r="WWB4596" s="151"/>
      <c r="WWC4596" s="151"/>
      <c r="WWD4596" s="151"/>
      <c r="WWE4596" s="151"/>
      <c r="WWF4596" s="151"/>
      <c r="WWG4596" s="151"/>
      <c r="WWH4596" s="151"/>
      <c r="WWI4596" s="151"/>
      <c r="WWJ4596" s="151"/>
      <c r="WWK4596" s="151"/>
      <c r="WWL4596" s="151"/>
      <c r="WWM4596" s="151"/>
      <c r="WWN4596" s="151"/>
      <c r="WWO4596" s="151"/>
      <c r="WWP4596" s="151"/>
      <c r="WWQ4596" s="151"/>
      <c r="WWR4596" s="151"/>
      <c r="WWS4596" s="151"/>
      <c r="WWT4596" s="151"/>
      <c r="WWU4596" s="151"/>
      <c r="WWV4596" s="151"/>
      <c r="WWW4596" s="151"/>
      <c r="WWX4596" s="151"/>
      <c r="WWY4596" s="151"/>
      <c r="WWZ4596" s="151"/>
      <c r="WXA4596" s="151"/>
      <c r="WXB4596" s="151"/>
      <c r="WXC4596" s="151"/>
      <c r="WXD4596" s="151"/>
      <c r="WXE4596" s="151"/>
      <c r="WXF4596" s="151"/>
      <c r="WXG4596" s="151"/>
      <c r="WXH4596" s="151"/>
      <c r="WXI4596" s="151"/>
      <c r="WXJ4596" s="151"/>
      <c r="WXK4596" s="151"/>
      <c r="WXL4596" s="151"/>
      <c r="WXM4596" s="151"/>
      <c r="WXN4596" s="151"/>
      <c r="WXO4596" s="151"/>
      <c r="WXP4596" s="151"/>
      <c r="WXQ4596" s="151"/>
      <c r="WXR4596" s="151"/>
      <c r="WXS4596" s="151"/>
      <c r="WXT4596" s="151"/>
      <c r="WXU4596" s="151"/>
      <c r="WXV4596" s="151"/>
      <c r="WXW4596" s="151"/>
      <c r="WXX4596" s="151"/>
      <c r="WXY4596" s="151"/>
    </row>
    <row r="4597" spans="1:16197" s="155" customFormat="1" ht="71.25" hidden="1" outlineLevel="2">
      <c r="A4597" s="28"/>
      <c r="B4597" s="29" t="s">
        <v>46</v>
      </c>
      <c r="C4597" s="29" t="s">
        <v>154</v>
      </c>
      <c r="D4597" s="29" t="s">
        <v>3591</v>
      </c>
      <c r="E4597" s="29"/>
      <c r="F4597" s="27"/>
      <c r="G4597" s="30" t="s">
        <v>4713</v>
      </c>
      <c r="H4597" s="30" t="s">
        <v>4714</v>
      </c>
      <c r="I4597" s="21" t="s">
        <v>43</v>
      </c>
      <c r="J4597" s="23">
        <v>8</v>
      </c>
      <c r="K4597" s="23">
        <v>8</v>
      </c>
      <c r="L4597" s="79" t="s">
        <v>4735</v>
      </c>
      <c r="M4597" s="21" t="s">
        <v>4736</v>
      </c>
      <c r="N4597" s="21">
        <v>20</v>
      </c>
    </row>
    <row r="4598" spans="1:16197" s="155" customFormat="1" ht="71.25" hidden="1" outlineLevel="2">
      <c r="A4598" s="28"/>
      <c r="B4598" s="29" t="s">
        <v>46</v>
      </c>
      <c r="C4598" s="29" t="s">
        <v>154</v>
      </c>
      <c r="D4598" s="29" t="s">
        <v>3591</v>
      </c>
      <c r="E4598" s="29"/>
      <c r="F4598" s="27"/>
      <c r="G4598" s="30" t="s">
        <v>4713</v>
      </c>
      <c r="H4598" s="30" t="s">
        <v>4714</v>
      </c>
      <c r="I4598" s="21" t="s">
        <v>43</v>
      </c>
      <c r="J4598" s="23">
        <v>8</v>
      </c>
      <c r="K4598" s="23">
        <v>8</v>
      </c>
      <c r="L4598" s="79" t="s">
        <v>4737</v>
      </c>
      <c r="M4598" s="21" t="s">
        <v>44</v>
      </c>
      <c r="N4598" s="21">
        <v>2</v>
      </c>
    </row>
    <row r="4599" spans="1:16197" s="155" customFormat="1" ht="71.25" hidden="1" outlineLevel="2">
      <c r="A4599" s="28"/>
      <c r="B4599" s="29" t="s">
        <v>46</v>
      </c>
      <c r="C4599" s="29" t="s">
        <v>154</v>
      </c>
      <c r="D4599" s="29" t="s">
        <v>3591</v>
      </c>
      <c r="E4599" s="29"/>
      <c r="F4599" s="27"/>
      <c r="G4599" s="30" t="s">
        <v>4713</v>
      </c>
      <c r="H4599" s="30" t="s">
        <v>4714</v>
      </c>
      <c r="I4599" s="21" t="s">
        <v>43</v>
      </c>
      <c r="J4599" s="23">
        <v>8</v>
      </c>
      <c r="K4599" s="23">
        <v>8</v>
      </c>
      <c r="L4599" s="79" t="s">
        <v>4738</v>
      </c>
      <c r="M4599" s="21" t="s">
        <v>826</v>
      </c>
      <c r="N4599" s="21">
        <v>480</v>
      </c>
    </row>
    <row r="4600" spans="1:16197" s="155" customFormat="1" ht="28.5" collapsed="1">
      <c r="A4600" s="28" t="s">
        <v>39</v>
      </c>
      <c r="B4600" s="29" t="s">
        <v>4739</v>
      </c>
      <c r="C4600" s="29"/>
      <c r="D4600" s="51" t="s">
        <v>3591</v>
      </c>
      <c r="E4600" s="29"/>
      <c r="F4600" s="27" t="s">
        <v>20</v>
      </c>
      <c r="G4600" s="30"/>
      <c r="H4600" s="30"/>
      <c r="I4600" s="24"/>
      <c r="J4600" s="17"/>
      <c r="K4600" s="17"/>
      <c r="L4600" s="35"/>
      <c r="M4600" s="24"/>
      <c r="N4600" s="17">
        <v>13</v>
      </c>
    </row>
    <row r="4601" spans="1:16197" s="151" customFormat="1" ht="28.5" outlineLevel="1">
      <c r="A4601" s="28" t="s">
        <v>2366</v>
      </c>
      <c r="B4601" s="30" t="s">
        <v>4739</v>
      </c>
      <c r="C4601" s="30" t="s">
        <v>3915</v>
      </c>
      <c r="D4601" s="29" t="s">
        <v>3591</v>
      </c>
      <c r="E4601" s="29" t="s">
        <v>4740</v>
      </c>
      <c r="F4601" s="27" t="s">
        <v>4741</v>
      </c>
      <c r="G4601" s="30"/>
      <c r="H4601" s="30"/>
      <c r="I4601" s="29"/>
      <c r="J4601" s="61">
        <v>1</v>
      </c>
      <c r="K4601" s="147">
        <v>2</v>
      </c>
      <c r="L4601" s="27" t="str">
        <f>L4602&amp;" "&amp;N4602&amp;M4602&amp;", "&amp;L4603&amp;" "&amp;N4603&amp;M4603&amp;""</f>
        <v>Ремонт трансмиссии 1шт., Ремонт ходовой части 1шт.</v>
      </c>
      <c r="M4601" s="30"/>
      <c r="N4601" s="21"/>
    </row>
    <row r="4602" spans="1:16197" s="155" customFormat="1" ht="42.75" hidden="1" outlineLevel="2">
      <c r="A4602" s="28"/>
      <c r="B4602" s="29" t="s">
        <v>4739</v>
      </c>
      <c r="C4602" s="30" t="s">
        <v>3915</v>
      </c>
      <c r="D4602" s="29" t="s">
        <v>3591</v>
      </c>
      <c r="E4602" s="29"/>
      <c r="F4602" s="27"/>
      <c r="G4602" s="30" t="s">
        <v>45</v>
      </c>
      <c r="H4602" s="30"/>
      <c r="I4602" s="24" t="s">
        <v>43</v>
      </c>
      <c r="J4602" s="17">
        <v>1</v>
      </c>
      <c r="K4602" s="17">
        <v>1</v>
      </c>
      <c r="L4602" s="35" t="s">
        <v>3536</v>
      </c>
      <c r="M4602" s="57" t="s">
        <v>44</v>
      </c>
      <c r="N4602" s="21">
        <v>1</v>
      </c>
    </row>
    <row r="4603" spans="1:16197" s="155" customFormat="1" ht="42.75" hidden="1" outlineLevel="2">
      <c r="A4603" s="28"/>
      <c r="B4603" s="29" t="s">
        <v>4739</v>
      </c>
      <c r="C4603" s="30" t="s">
        <v>3915</v>
      </c>
      <c r="D4603" s="29" t="s">
        <v>3591</v>
      </c>
      <c r="E4603" s="29"/>
      <c r="F4603" s="27"/>
      <c r="G4603" s="30" t="s">
        <v>45</v>
      </c>
      <c r="H4603" s="30"/>
      <c r="I4603" s="24" t="s">
        <v>43</v>
      </c>
      <c r="J4603" s="17">
        <v>2</v>
      </c>
      <c r="K4603" s="17">
        <v>2</v>
      </c>
      <c r="L4603" s="35" t="s">
        <v>4742</v>
      </c>
      <c r="M4603" s="57" t="s">
        <v>44</v>
      </c>
      <c r="N4603" s="21">
        <v>1</v>
      </c>
    </row>
    <row r="4604" spans="1:16197" s="151" customFormat="1" ht="28.5" outlineLevel="1" collapsed="1">
      <c r="A4604" s="28" t="s">
        <v>2371</v>
      </c>
      <c r="B4604" s="30" t="s">
        <v>4739</v>
      </c>
      <c r="C4604" s="29" t="s">
        <v>3983</v>
      </c>
      <c r="D4604" s="29" t="s">
        <v>3591</v>
      </c>
      <c r="E4604" s="29" t="s">
        <v>4743</v>
      </c>
      <c r="F4604" s="27" t="s">
        <v>4744</v>
      </c>
      <c r="G4604" s="30"/>
      <c r="H4604" s="30"/>
      <c r="I4604" s="29"/>
      <c r="J4604" s="61">
        <v>3</v>
      </c>
      <c r="K4604" s="147">
        <v>4</v>
      </c>
      <c r="L4604" s="27" t="str">
        <f>L4605&amp;" "&amp;N4605&amp;M4605&amp;", "&amp;L4606&amp;" "&amp;N4606&amp;M4606&amp;""</f>
        <v>Ремонт трансмиссии 1шт., Ремонт ходовой части 1шт.</v>
      </c>
      <c r="M4604" s="30"/>
      <c r="N4604" s="21"/>
    </row>
    <row r="4605" spans="1:16197" s="155" customFormat="1" ht="42.75" hidden="1" outlineLevel="2">
      <c r="A4605" s="28"/>
      <c r="B4605" s="29" t="s">
        <v>4739</v>
      </c>
      <c r="C4605" s="26" t="s">
        <v>3983</v>
      </c>
      <c r="D4605" s="29" t="s">
        <v>3591</v>
      </c>
      <c r="E4605" s="29"/>
      <c r="F4605" s="27"/>
      <c r="G4605" s="30" t="s">
        <v>45</v>
      </c>
      <c r="H4605" s="30"/>
      <c r="I4605" s="24" t="s">
        <v>43</v>
      </c>
      <c r="J4605" s="17">
        <v>3</v>
      </c>
      <c r="K4605" s="17">
        <v>3</v>
      </c>
      <c r="L4605" s="35" t="s">
        <v>3536</v>
      </c>
      <c r="M4605" s="57" t="s">
        <v>44</v>
      </c>
      <c r="N4605" s="21">
        <v>1</v>
      </c>
    </row>
    <row r="4606" spans="1:16197" s="155" customFormat="1" ht="42.75" hidden="1" outlineLevel="2">
      <c r="A4606" s="28"/>
      <c r="B4606" s="29" t="s">
        <v>4739</v>
      </c>
      <c r="C4606" s="26" t="s">
        <v>3983</v>
      </c>
      <c r="D4606" s="29" t="s">
        <v>3591</v>
      </c>
      <c r="E4606" s="29"/>
      <c r="F4606" s="27"/>
      <c r="G4606" s="30" t="s">
        <v>45</v>
      </c>
      <c r="H4606" s="30"/>
      <c r="I4606" s="24" t="s">
        <v>43</v>
      </c>
      <c r="J4606" s="17">
        <v>4</v>
      </c>
      <c r="K4606" s="17">
        <v>4</v>
      </c>
      <c r="L4606" s="35" t="s">
        <v>4742</v>
      </c>
      <c r="M4606" s="57" t="s">
        <v>44</v>
      </c>
      <c r="N4606" s="21">
        <v>1</v>
      </c>
    </row>
    <row r="4607" spans="1:16197" s="151" customFormat="1" ht="28.5" outlineLevel="1" collapsed="1">
      <c r="A4607" s="28" t="s">
        <v>2374</v>
      </c>
      <c r="B4607" s="30" t="s">
        <v>4739</v>
      </c>
      <c r="C4607" s="29" t="s">
        <v>2367</v>
      </c>
      <c r="D4607" s="29" t="s">
        <v>3591</v>
      </c>
      <c r="E4607" s="29" t="s">
        <v>4745</v>
      </c>
      <c r="F4607" s="27" t="s">
        <v>4746</v>
      </c>
      <c r="G4607" s="30"/>
      <c r="H4607" s="30"/>
      <c r="I4607" s="29"/>
      <c r="J4607" s="61">
        <v>5</v>
      </c>
      <c r="K4607" s="147">
        <v>5</v>
      </c>
      <c r="L4607" s="27" t="str">
        <f>L4608&amp;" "&amp;N4608&amp;M4608&amp;","&amp;L4609&amp;" "&amp;N4609&amp;M4609&amp;""</f>
        <v>Ремонт тормозной системы 1шт.,Ремонт электрооборудования 1шт.</v>
      </c>
      <c r="M4607" s="30"/>
      <c r="N4607" s="21"/>
    </row>
    <row r="4608" spans="1:16197" s="155" customFormat="1" ht="42.75" hidden="1" outlineLevel="2">
      <c r="A4608" s="28"/>
      <c r="B4608" s="29" t="s">
        <v>4739</v>
      </c>
      <c r="C4608" s="29" t="s">
        <v>2367</v>
      </c>
      <c r="D4608" s="29" t="s">
        <v>3591</v>
      </c>
      <c r="E4608" s="29"/>
      <c r="F4608" s="27"/>
      <c r="G4608" s="30" t="s">
        <v>45</v>
      </c>
      <c r="H4608" s="30"/>
      <c r="I4608" s="24" t="s">
        <v>43</v>
      </c>
      <c r="J4608" s="17">
        <v>5</v>
      </c>
      <c r="K4608" s="17">
        <v>5</v>
      </c>
      <c r="L4608" s="35" t="s">
        <v>2401</v>
      </c>
      <c r="M4608" s="57" t="s">
        <v>44</v>
      </c>
      <c r="N4608" s="21">
        <v>1</v>
      </c>
    </row>
    <row r="4609" spans="1:14" s="155" customFormat="1" ht="42.75" hidden="1" outlineLevel="2">
      <c r="A4609" s="28"/>
      <c r="B4609" s="29" t="s">
        <v>4739</v>
      </c>
      <c r="C4609" s="29" t="s">
        <v>2367</v>
      </c>
      <c r="D4609" s="29" t="s">
        <v>3591</v>
      </c>
      <c r="E4609" s="29"/>
      <c r="F4609" s="27"/>
      <c r="G4609" s="30" t="s">
        <v>45</v>
      </c>
      <c r="H4609" s="30"/>
      <c r="I4609" s="24" t="s">
        <v>43</v>
      </c>
      <c r="J4609" s="17">
        <v>5</v>
      </c>
      <c r="K4609" s="17">
        <v>5</v>
      </c>
      <c r="L4609" s="35" t="s">
        <v>4747</v>
      </c>
      <c r="M4609" s="57" t="s">
        <v>44</v>
      </c>
      <c r="N4609" s="21">
        <v>1</v>
      </c>
    </row>
    <row r="4610" spans="1:14" s="151" customFormat="1" ht="28.5" outlineLevel="1" collapsed="1">
      <c r="A4610" s="28" t="s">
        <v>2378</v>
      </c>
      <c r="B4610" s="30" t="s">
        <v>4739</v>
      </c>
      <c r="C4610" s="29" t="s">
        <v>2581</v>
      </c>
      <c r="D4610" s="29" t="s">
        <v>3591</v>
      </c>
      <c r="E4610" s="29" t="s">
        <v>4748</v>
      </c>
      <c r="F4610" s="27" t="s">
        <v>4749</v>
      </c>
      <c r="G4610" s="30"/>
      <c r="H4610" s="30"/>
      <c r="I4610" s="29"/>
      <c r="J4610" s="61">
        <v>6</v>
      </c>
      <c r="K4610" s="147">
        <v>6</v>
      </c>
      <c r="L4610" s="27" t="str">
        <f>L4611&amp;" "&amp;N4611&amp;M4611&amp;", "&amp;L4612&amp;" "&amp;N4612&amp;M4612&amp;""</f>
        <v>Ремонт двигателя 1шт., Ремонт трансмиссии 1шт.</v>
      </c>
      <c r="M4610" s="30"/>
      <c r="N4610" s="21"/>
    </row>
    <row r="4611" spans="1:14" s="155" customFormat="1" ht="42.75" hidden="1" outlineLevel="2">
      <c r="A4611" s="28"/>
      <c r="B4611" s="29" t="s">
        <v>4739</v>
      </c>
      <c r="C4611" s="158" t="s">
        <v>2581</v>
      </c>
      <c r="D4611" s="29" t="s">
        <v>3591</v>
      </c>
      <c r="E4611" s="29"/>
      <c r="F4611" s="27"/>
      <c r="G4611" s="30" t="s">
        <v>45</v>
      </c>
      <c r="H4611" s="30"/>
      <c r="I4611" s="24" t="s">
        <v>43</v>
      </c>
      <c r="J4611" s="17">
        <v>6</v>
      </c>
      <c r="K4611" s="17">
        <v>6</v>
      </c>
      <c r="L4611" s="35" t="s">
        <v>2389</v>
      </c>
      <c r="M4611" s="57" t="s">
        <v>44</v>
      </c>
      <c r="N4611" s="21">
        <v>1</v>
      </c>
    </row>
    <row r="4612" spans="1:14" s="155" customFormat="1" ht="42.75" hidden="1" outlineLevel="2">
      <c r="A4612" s="28"/>
      <c r="B4612" s="29" t="s">
        <v>4739</v>
      </c>
      <c r="C4612" s="29" t="s">
        <v>2581</v>
      </c>
      <c r="D4612" s="29" t="s">
        <v>3591</v>
      </c>
      <c r="E4612" s="29"/>
      <c r="F4612" s="27"/>
      <c r="G4612" s="30" t="s">
        <v>45</v>
      </c>
      <c r="H4612" s="30"/>
      <c r="I4612" s="24" t="s">
        <v>43</v>
      </c>
      <c r="J4612" s="17">
        <v>6</v>
      </c>
      <c r="K4612" s="17">
        <v>6</v>
      </c>
      <c r="L4612" s="35" t="s">
        <v>3536</v>
      </c>
      <c r="M4612" s="57" t="s">
        <v>44</v>
      </c>
      <c r="N4612" s="21">
        <v>1</v>
      </c>
    </row>
    <row r="4613" spans="1:14" s="151" customFormat="1" ht="28.5" outlineLevel="1" collapsed="1">
      <c r="A4613" s="28" t="s">
        <v>2385</v>
      </c>
      <c r="B4613" s="30" t="s">
        <v>4739</v>
      </c>
      <c r="C4613" s="29" t="s">
        <v>3983</v>
      </c>
      <c r="D4613" s="29" t="s">
        <v>3591</v>
      </c>
      <c r="E4613" s="29" t="s">
        <v>4750</v>
      </c>
      <c r="F4613" s="27" t="s">
        <v>4751</v>
      </c>
      <c r="G4613" s="30"/>
      <c r="H4613" s="30"/>
      <c r="I4613" s="29"/>
      <c r="J4613" s="61">
        <v>7</v>
      </c>
      <c r="K4613" s="147">
        <v>7</v>
      </c>
      <c r="L4613" s="27" t="str">
        <f>L4614&amp;" "&amp;N4614&amp;M4614&amp;", "&amp;L4615&amp;" "&amp;N4615&amp;M4615&amp;","&amp;L4616&amp;" "&amp;N4616&amp;M4616&amp;""</f>
        <v>Ремонт двигателя 1шт., Ремонт трансмиссии 1шт.,Ремонт буровой установки 1шт.</v>
      </c>
      <c r="M4613" s="30"/>
      <c r="N4613" s="21"/>
    </row>
    <row r="4614" spans="1:14" s="155" customFormat="1" ht="42.75" hidden="1" outlineLevel="2">
      <c r="A4614" s="28"/>
      <c r="B4614" s="29" t="s">
        <v>4739</v>
      </c>
      <c r="C4614" s="158" t="s">
        <v>3983</v>
      </c>
      <c r="D4614" s="29" t="s">
        <v>3591</v>
      </c>
      <c r="E4614" s="29"/>
      <c r="F4614" s="27"/>
      <c r="G4614" s="30" t="s">
        <v>45</v>
      </c>
      <c r="H4614" s="30"/>
      <c r="I4614" s="24" t="s">
        <v>43</v>
      </c>
      <c r="J4614" s="17">
        <v>7</v>
      </c>
      <c r="K4614" s="17">
        <v>7</v>
      </c>
      <c r="L4614" s="35" t="s">
        <v>2389</v>
      </c>
      <c r="M4614" s="57" t="s">
        <v>44</v>
      </c>
      <c r="N4614" s="21">
        <v>1</v>
      </c>
    </row>
    <row r="4615" spans="1:14" s="155" customFormat="1" ht="42.75" hidden="1" outlineLevel="2">
      <c r="A4615" s="28"/>
      <c r="B4615" s="29" t="s">
        <v>4739</v>
      </c>
      <c r="C4615" s="29" t="s">
        <v>3983</v>
      </c>
      <c r="D4615" s="29" t="s">
        <v>3591</v>
      </c>
      <c r="E4615" s="29"/>
      <c r="F4615" s="27"/>
      <c r="G4615" s="30" t="s">
        <v>45</v>
      </c>
      <c r="H4615" s="30"/>
      <c r="I4615" s="24" t="s">
        <v>43</v>
      </c>
      <c r="J4615" s="17">
        <v>7</v>
      </c>
      <c r="K4615" s="17">
        <v>7</v>
      </c>
      <c r="L4615" s="35" t="s">
        <v>3536</v>
      </c>
      <c r="M4615" s="57" t="s">
        <v>44</v>
      </c>
      <c r="N4615" s="21">
        <v>1</v>
      </c>
    </row>
    <row r="4616" spans="1:14" s="155" customFormat="1" ht="42.75" hidden="1" outlineLevel="2">
      <c r="A4616" s="28"/>
      <c r="B4616" s="29" t="s">
        <v>4739</v>
      </c>
      <c r="C4616" s="29" t="s">
        <v>3983</v>
      </c>
      <c r="D4616" s="29" t="s">
        <v>3591</v>
      </c>
      <c r="E4616" s="29"/>
      <c r="F4616" s="27"/>
      <c r="G4616" s="30" t="s">
        <v>45</v>
      </c>
      <c r="H4616" s="30"/>
      <c r="I4616" s="24" t="s">
        <v>43</v>
      </c>
      <c r="J4616" s="17">
        <v>7</v>
      </c>
      <c r="K4616" s="17">
        <v>7</v>
      </c>
      <c r="L4616" s="35" t="s">
        <v>4752</v>
      </c>
      <c r="M4616" s="57" t="s">
        <v>44</v>
      </c>
      <c r="N4616" s="21">
        <v>1</v>
      </c>
    </row>
    <row r="4617" spans="1:14" s="151" customFormat="1" ht="28.5" outlineLevel="1" collapsed="1">
      <c r="A4617" s="28" t="s">
        <v>2392</v>
      </c>
      <c r="B4617" s="30" t="s">
        <v>4739</v>
      </c>
      <c r="C4617" s="29" t="s">
        <v>2367</v>
      </c>
      <c r="D4617" s="29" t="s">
        <v>3591</v>
      </c>
      <c r="E4617" s="29" t="s">
        <v>4753</v>
      </c>
      <c r="F4617" s="27" t="s">
        <v>4754</v>
      </c>
      <c r="G4617" s="30"/>
      <c r="H4617" s="30"/>
      <c r="I4617" s="29"/>
      <c r="J4617" s="61">
        <v>8</v>
      </c>
      <c r="K4617" s="147">
        <v>8</v>
      </c>
      <c r="L4617" s="27" t="str">
        <f>L4618&amp;" "&amp;N4618&amp;M4618&amp;", "&amp;L4619&amp;" "&amp;N4619&amp;M4619&amp;""</f>
        <v>Ремонт отвала 1шт., Ремонт гидросистемы 1шт.</v>
      </c>
      <c r="M4617" s="30"/>
      <c r="N4617" s="21"/>
    </row>
    <row r="4618" spans="1:14" s="155" customFormat="1" ht="42.75" hidden="1" outlineLevel="2">
      <c r="A4618" s="28"/>
      <c r="B4618" s="29" t="s">
        <v>4739</v>
      </c>
      <c r="C4618" s="29" t="s">
        <v>2367</v>
      </c>
      <c r="D4618" s="29" t="s">
        <v>3591</v>
      </c>
      <c r="E4618" s="29"/>
      <c r="F4618" s="27"/>
      <c r="G4618" s="30" t="s">
        <v>45</v>
      </c>
      <c r="H4618" s="30"/>
      <c r="I4618" s="24" t="s">
        <v>43</v>
      </c>
      <c r="J4618" s="17">
        <v>8</v>
      </c>
      <c r="K4618" s="17">
        <v>8</v>
      </c>
      <c r="L4618" s="35" t="s">
        <v>4755</v>
      </c>
      <c r="M4618" s="57" t="s">
        <v>44</v>
      </c>
      <c r="N4618" s="21">
        <v>1</v>
      </c>
    </row>
    <row r="4619" spans="1:14" s="155" customFormat="1" ht="42.75" hidden="1" outlineLevel="2">
      <c r="A4619" s="28"/>
      <c r="B4619" s="29" t="s">
        <v>4739</v>
      </c>
      <c r="C4619" s="29" t="s">
        <v>2367</v>
      </c>
      <c r="D4619" s="29" t="s">
        <v>3591</v>
      </c>
      <c r="E4619" s="29"/>
      <c r="F4619" s="27"/>
      <c r="G4619" s="30" t="s">
        <v>45</v>
      </c>
      <c r="H4619" s="30"/>
      <c r="I4619" s="24" t="s">
        <v>43</v>
      </c>
      <c r="J4619" s="17">
        <v>8</v>
      </c>
      <c r="K4619" s="17">
        <v>8</v>
      </c>
      <c r="L4619" s="35" t="s">
        <v>4756</v>
      </c>
      <c r="M4619" s="57" t="s">
        <v>44</v>
      </c>
      <c r="N4619" s="21">
        <v>1</v>
      </c>
    </row>
    <row r="4620" spans="1:14" s="151" customFormat="1" ht="28.5" outlineLevel="1" collapsed="1">
      <c r="A4620" s="28" t="s">
        <v>2397</v>
      </c>
      <c r="B4620" s="30" t="s">
        <v>4739</v>
      </c>
      <c r="C4620" s="29" t="s">
        <v>154</v>
      </c>
      <c r="D4620" s="29" t="s">
        <v>3591</v>
      </c>
      <c r="E4620" s="29" t="s">
        <v>4757</v>
      </c>
      <c r="F4620" s="27" t="s">
        <v>4758</v>
      </c>
      <c r="G4620" s="30"/>
      <c r="H4620" s="30"/>
      <c r="I4620" s="29"/>
      <c r="J4620" s="61">
        <v>8</v>
      </c>
      <c r="K4620" s="147">
        <v>8</v>
      </c>
      <c r="L4620" s="27" t="str">
        <f>L4621&amp;" "&amp;N4621&amp;M4621&amp;", "&amp;L4622&amp;" "&amp;N4622&amp;M4622&amp;""</f>
        <v>Ремонт двигателя 1шт., Ремонт трансмиссии 1шт.</v>
      </c>
      <c r="M4620" s="30"/>
      <c r="N4620" s="21"/>
    </row>
    <row r="4621" spans="1:14" s="155" customFormat="1" ht="42.75" hidden="1" outlineLevel="2">
      <c r="A4621" s="28"/>
      <c r="B4621" s="29" t="s">
        <v>4739</v>
      </c>
      <c r="C4621" s="158" t="s">
        <v>154</v>
      </c>
      <c r="D4621" s="29" t="s">
        <v>3591</v>
      </c>
      <c r="E4621" s="29"/>
      <c r="F4621" s="27"/>
      <c r="G4621" s="30" t="s">
        <v>45</v>
      </c>
      <c r="H4621" s="30"/>
      <c r="I4621" s="24" t="s">
        <v>43</v>
      </c>
      <c r="J4621" s="17">
        <v>8</v>
      </c>
      <c r="K4621" s="17">
        <v>8</v>
      </c>
      <c r="L4621" s="35" t="s">
        <v>2389</v>
      </c>
      <c r="M4621" s="57" t="s">
        <v>44</v>
      </c>
      <c r="N4621" s="21">
        <v>1</v>
      </c>
    </row>
    <row r="4622" spans="1:14" s="155" customFormat="1" ht="42.75" hidden="1" outlineLevel="2">
      <c r="A4622" s="28"/>
      <c r="B4622" s="29" t="s">
        <v>4739</v>
      </c>
      <c r="C4622" s="29" t="s">
        <v>154</v>
      </c>
      <c r="D4622" s="29" t="s">
        <v>3591</v>
      </c>
      <c r="E4622" s="29"/>
      <c r="F4622" s="27"/>
      <c r="G4622" s="30" t="s">
        <v>45</v>
      </c>
      <c r="H4622" s="30"/>
      <c r="I4622" s="24" t="s">
        <v>43</v>
      </c>
      <c r="J4622" s="17">
        <v>8</v>
      </c>
      <c r="K4622" s="17">
        <v>8</v>
      </c>
      <c r="L4622" s="35" t="s">
        <v>3536</v>
      </c>
      <c r="M4622" s="57" t="s">
        <v>44</v>
      </c>
      <c r="N4622" s="21">
        <v>1</v>
      </c>
    </row>
    <row r="4623" spans="1:14" s="151" customFormat="1" ht="42.75" outlineLevel="1" collapsed="1">
      <c r="A4623" s="28" t="s">
        <v>2402</v>
      </c>
      <c r="B4623" s="30" t="s">
        <v>4739</v>
      </c>
      <c r="C4623" s="29" t="s">
        <v>2367</v>
      </c>
      <c r="D4623" s="29" t="s">
        <v>3591</v>
      </c>
      <c r="E4623" s="29" t="s">
        <v>4760</v>
      </c>
      <c r="F4623" s="27" t="s">
        <v>4759</v>
      </c>
      <c r="G4623" s="30"/>
      <c r="H4623" s="30"/>
      <c r="I4623" s="29"/>
      <c r="J4623" s="61">
        <v>9</v>
      </c>
      <c r="K4623" s="147">
        <v>9</v>
      </c>
      <c r="L4623" s="27" t="str">
        <f>L4624&amp;" "&amp;N4624&amp;M4624&amp;", "&amp;L4625&amp;" "&amp;N4625&amp;M4625&amp;", "&amp;L4626&amp;" "&amp;N4626&amp;M4626&amp;", "&amp;L4627&amp;" "&amp;N4627&amp;M4627&amp;""</f>
        <v>Ремонт отвала 1шт., Ремонт гидросистемы 1шт., Ремонт ходовой части 1шт., Ремонт трансмиссии 1шт.</v>
      </c>
      <c r="M4623" s="30"/>
      <c r="N4623" s="21"/>
    </row>
    <row r="4624" spans="1:14" s="155" customFormat="1" ht="42.75" hidden="1" outlineLevel="2">
      <c r="A4624" s="28"/>
      <c r="B4624" s="29" t="s">
        <v>4739</v>
      </c>
      <c r="C4624" s="29" t="s">
        <v>2367</v>
      </c>
      <c r="D4624" s="29" t="s">
        <v>3591</v>
      </c>
      <c r="E4624" s="29"/>
      <c r="F4624" s="27"/>
      <c r="G4624" s="30" t="s">
        <v>45</v>
      </c>
      <c r="H4624" s="30"/>
      <c r="I4624" s="24" t="s">
        <v>43</v>
      </c>
      <c r="J4624" s="17">
        <v>9</v>
      </c>
      <c r="K4624" s="17">
        <v>9</v>
      </c>
      <c r="L4624" s="35" t="s">
        <v>4755</v>
      </c>
      <c r="M4624" s="57" t="s">
        <v>44</v>
      </c>
      <c r="N4624" s="21">
        <v>1</v>
      </c>
    </row>
    <row r="4625" spans="1:14" s="155" customFormat="1" ht="42.75" hidden="1" outlineLevel="2">
      <c r="A4625" s="28"/>
      <c r="B4625" s="29" t="s">
        <v>4739</v>
      </c>
      <c r="C4625" s="29" t="s">
        <v>2367</v>
      </c>
      <c r="D4625" s="29" t="s">
        <v>3591</v>
      </c>
      <c r="E4625" s="29"/>
      <c r="F4625" s="27"/>
      <c r="G4625" s="30" t="s">
        <v>45</v>
      </c>
      <c r="H4625" s="30"/>
      <c r="I4625" s="24" t="s">
        <v>43</v>
      </c>
      <c r="J4625" s="17">
        <v>9</v>
      </c>
      <c r="K4625" s="17">
        <v>9</v>
      </c>
      <c r="L4625" s="35" t="s">
        <v>4756</v>
      </c>
      <c r="M4625" s="57" t="s">
        <v>44</v>
      </c>
      <c r="N4625" s="21">
        <v>1</v>
      </c>
    </row>
    <row r="4626" spans="1:14" s="155" customFormat="1" ht="42.75" hidden="1" outlineLevel="2">
      <c r="A4626" s="28"/>
      <c r="B4626" s="29" t="s">
        <v>4739</v>
      </c>
      <c r="C4626" s="29" t="s">
        <v>2367</v>
      </c>
      <c r="D4626" s="29" t="s">
        <v>3591</v>
      </c>
      <c r="E4626" s="29"/>
      <c r="F4626" s="27"/>
      <c r="G4626" s="30" t="s">
        <v>45</v>
      </c>
      <c r="H4626" s="30"/>
      <c r="I4626" s="24" t="s">
        <v>43</v>
      </c>
      <c r="J4626" s="17">
        <v>9</v>
      </c>
      <c r="K4626" s="17">
        <v>9</v>
      </c>
      <c r="L4626" s="35" t="s">
        <v>4742</v>
      </c>
      <c r="M4626" s="57" t="s">
        <v>44</v>
      </c>
      <c r="N4626" s="21">
        <v>1</v>
      </c>
    </row>
    <row r="4627" spans="1:14" s="155" customFormat="1" ht="42.75" hidden="1" outlineLevel="2">
      <c r="A4627" s="28"/>
      <c r="B4627" s="29" t="s">
        <v>4739</v>
      </c>
      <c r="C4627" s="29" t="s">
        <v>2367</v>
      </c>
      <c r="D4627" s="29" t="s">
        <v>3591</v>
      </c>
      <c r="E4627" s="29"/>
      <c r="F4627" s="27"/>
      <c r="G4627" s="30" t="s">
        <v>45</v>
      </c>
      <c r="H4627" s="30"/>
      <c r="I4627" s="24" t="s">
        <v>43</v>
      </c>
      <c r="J4627" s="17">
        <v>9</v>
      </c>
      <c r="K4627" s="17">
        <v>9</v>
      </c>
      <c r="L4627" s="35" t="s">
        <v>3536</v>
      </c>
      <c r="M4627" s="57" t="s">
        <v>44</v>
      </c>
      <c r="N4627" s="21">
        <v>1</v>
      </c>
    </row>
    <row r="4628" spans="1:14" s="151" customFormat="1" ht="28.5" outlineLevel="1" collapsed="1">
      <c r="A4628" s="28" t="s">
        <v>2407</v>
      </c>
      <c r="B4628" s="30" t="s">
        <v>4739</v>
      </c>
      <c r="C4628" s="29" t="s">
        <v>2581</v>
      </c>
      <c r="D4628" s="29" t="s">
        <v>3591</v>
      </c>
      <c r="E4628" s="29" t="s">
        <v>4761</v>
      </c>
      <c r="F4628" s="27" t="s">
        <v>4762</v>
      </c>
      <c r="G4628" s="30"/>
      <c r="H4628" s="30"/>
      <c r="I4628" s="29"/>
      <c r="J4628" s="61">
        <v>9</v>
      </c>
      <c r="K4628" s="147">
        <v>9</v>
      </c>
      <c r="L4628" s="27" t="str">
        <f>L4629&amp;" "&amp;N4629&amp;M4629&amp;", "&amp;L4630&amp;" "&amp;N4630&amp;M4630&amp;""</f>
        <v>Ремонт двигателя 1шт., Ремонт рулевого управления 1шт.</v>
      </c>
      <c r="M4628" s="30"/>
      <c r="N4628" s="21"/>
    </row>
    <row r="4629" spans="1:14" s="155" customFormat="1" ht="42.75" hidden="1" outlineLevel="2">
      <c r="A4629" s="28"/>
      <c r="B4629" s="29" t="s">
        <v>4739</v>
      </c>
      <c r="C4629" s="158" t="s">
        <v>2581</v>
      </c>
      <c r="D4629" s="29" t="s">
        <v>3591</v>
      </c>
      <c r="E4629" s="29"/>
      <c r="F4629" s="27"/>
      <c r="G4629" s="30" t="s">
        <v>45</v>
      </c>
      <c r="H4629" s="30"/>
      <c r="I4629" s="24" t="s">
        <v>43</v>
      </c>
      <c r="J4629" s="17">
        <v>9</v>
      </c>
      <c r="K4629" s="17">
        <v>9</v>
      </c>
      <c r="L4629" s="35" t="s">
        <v>2389</v>
      </c>
      <c r="M4629" s="57" t="s">
        <v>44</v>
      </c>
      <c r="N4629" s="21">
        <v>1</v>
      </c>
    </row>
    <row r="4630" spans="1:14" s="155" customFormat="1" ht="42.75" hidden="1" outlineLevel="2">
      <c r="A4630" s="28"/>
      <c r="B4630" s="29" t="s">
        <v>4739</v>
      </c>
      <c r="C4630" s="29" t="s">
        <v>2581</v>
      </c>
      <c r="D4630" s="29" t="s">
        <v>3591</v>
      </c>
      <c r="E4630" s="29"/>
      <c r="F4630" s="27"/>
      <c r="G4630" s="30" t="s">
        <v>45</v>
      </c>
      <c r="H4630" s="30"/>
      <c r="I4630" s="24" t="s">
        <v>43</v>
      </c>
      <c r="J4630" s="17">
        <v>9</v>
      </c>
      <c r="K4630" s="17">
        <v>9</v>
      </c>
      <c r="L4630" s="35" t="s">
        <v>2382</v>
      </c>
      <c r="M4630" s="57" t="s">
        <v>44</v>
      </c>
      <c r="N4630" s="21">
        <v>1</v>
      </c>
    </row>
    <row r="4631" spans="1:14" s="151" customFormat="1" ht="28.5" outlineLevel="1" collapsed="1">
      <c r="A4631" s="28" t="s">
        <v>2412</v>
      </c>
      <c r="B4631" s="30" t="s">
        <v>4739</v>
      </c>
      <c r="C4631" s="30" t="s">
        <v>3915</v>
      </c>
      <c r="D4631" s="29" t="s">
        <v>3591</v>
      </c>
      <c r="E4631" s="29" t="s">
        <v>4763</v>
      </c>
      <c r="F4631" s="27" t="s">
        <v>4764</v>
      </c>
      <c r="G4631" s="30"/>
      <c r="H4631" s="30"/>
      <c r="I4631" s="29"/>
      <c r="J4631" s="61">
        <v>10</v>
      </c>
      <c r="K4631" s="147">
        <v>10</v>
      </c>
      <c r="L4631" s="27" t="str">
        <f>L4632&amp;" "&amp;N4632&amp;M4632&amp;""</f>
        <v>Ремонт трансмиссии 1шт.</v>
      </c>
      <c r="M4631" s="30"/>
      <c r="N4631" s="21"/>
    </row>
    <row r="4632" spans="1:14" s="155" customFormat="1" ht="42.75" hidden="1" outlineLevel="2">
      <c r="A4632" s="28"/>
      <c r="B4632" s="29" t="s">
        <v>4739</v>
      </c>
      <c r="C4632" s="30" t="s">
        <v>3915</v>
      </c>
      <c r="D4632" s="29" t="s">
        <v>3591</v>
      </c>
      <c r="E4632" s="29"/>
      <c r="F4632" s="27"/>
      <c r="G4632" s="30" t="s">
        <v>45</v>
      </c>
      <c r="H4632" s="30"/>
      <c r="I4632" s="24" t="s">
        <v>43</v>
      </c>
      <c r="J4632" s="17">
        <v>10</v>
      </c>
      <c r="K4632" s="17">
        <v>10</v>
      </c>
      <c r="L4632" s="35" t="s">
        <v>3536</v>
      </c>
      <c r="M4632" s="57" t="s">
        <v>44</v>
      </c>
      <c r="N4632" s="21">
        <v>1</v>
      </c>
    </row>
    <row r="4633" spans="1:14" s="151" customFormat="1" ht="28.5" outlineLevel="1" collapsed="1">
      <c r="A4633" s="28" t="s">
        <v>2416</v>
      </c>
      <c r="B4633" s="30" t="s">
        <v>4739</v>
      </c>
      <c r="C4633" s="29" t="s">
        <v>2367</v>
      </c>
      <c r="D4633" s="29" t="s">
        <v>3591</v>
      </c>
      <c r="E4633" s="29" t="s">
        <v>4765</v>
      </c>
      <c r="F4633" s="27" t="s">
        <v>4766</v>
      </c>
      <c r="G4633" s="30"/>
      <c r="H4633" s="30"/>
      <c r="I4633" s="29"/>
      <c r="J4633" s="61">
        <v>10</v>
      </c>
      <c r="K4633" s="147">
        <v>10</v>
      </c>
      <c r="L4633" s="27" t="str">
        <f>L4634&amp;" "&amp;N4634&amp;M4634&amp;", "&amp;L4635&amp;" "&amp;N4635&amp;M4635&amp;""</f>
        <v>Ремонт ходовой части 1шт., Ремонт трансмиссии 1шт.</v>
      </c>
      <c r="M4633" s="30"/>
      <c r="N4633" s="21"/>
    </row>
    <row r="4634" spans="1:14" s="155" customFormat="1" ht="42.75" hidden="1" outlineLevel="2">
      <c r="A4634" s="28"/>
      <c r="B4634" s="29" t="s">
        <v>4739</v>
      </c>
      <c r="C4634" s="29" t="s">
        <v>2367</v>
      </c>
      <c r="D4634" s="29" t="s">
        <v>3591</v>
      </c>
      <c r="E4634" s="29"/>
      <c r="F4634" s="27"/>
      <c r="G4634" s="30" t="s">
        <v>45</v>
      </c>
      <c r="H4634" s="30"/>
      <c r="I4634" s="24" t="s">
        <v>43</v>
      </c>
      <c r="J4634" s="17">
        <v>10</v>
      </c>
      <c r="K4634" s="17">
        <v>10</v>
      </c>
      <c r="L4634" s="35" t="s">
        <v>4742</v>
      </c>
      <c r="M4634" s="57" t="s">
        <v>44</v>
      </c>
      <c r="N4634" s="21">
        <v>1</v>
      </c>
    </row>
    <row r="4635" spans="1:14" s="155" customFormat="1" ht="42.75" hidden="1" outlineLevel="2">
      <c r="A4635" s="28"/>
      <c r="B4635" s="29" t="s">
        <v>4739</v>
      </c>
      <c r="C4635" s="29" t="s">
        <v>2367</v>
      </c>
      <c r="D4635" s="29" t="s">
        <v>3591</v>
      </c>
      <c r="E4635" s="29"/>
      <c r="F4635" s="27"/>
      <c r="G4635" s="30" t="s">
        <v>45</v>
      </c>
      <c r="H4635" s="30"/>
      <c r="I4635" s="24" t="s">
        <v>43</v>
      </c>
      <c r="J4635" s="17">
        <v>10</v>
      </c>
      <c r="K4635" s="17">
        <v>10</v>
      </c>
      <c r="L4635" s="35" t="s">
        <v>3536</v>
      </c>
      <c r="M4635" s="57" t="s">
        <v>44</v>
      </c>
      <c r="N4635" s="21">
        <v>1</v>
      </c>
    </row>
    <row r="4636" spans="1:14" s="151" customFormat="1" ht="28.5" outlineLevel="1" collapsed="1">
      <c r="A4636" s="28" t="s">
        <v>2421</v>
      </c>
      <c r="B4636" s="30" t="s">
        <v>4739</v>
      </c>
      <c r="C4636" s="29" t="s">
        <v>2522</v>
      </c>
      <c r="D4636" s="29" t="s">
        <v>3591</v>
      </c>
      <c r="E4636" s="29" t="s">
        <v>4767</v>
      </c>
      <c r="F4636" s="27" t="s">
        <v>4768</v>
      </c>
      <c r="G4636" s="30"/>
      <c r="H4636" s="30"/>
      <c r="I4636" s="29"/>
      <c r="J4636" s="61">
        <v>11</v>
      </c>
      <c r="K4636" s="147">
        <v>11</v>
      </c>
      <c r="L4636" s="27" t="str">
        <f>L4637&amp;" "&amp;N4637&amp;M4637&amp;", "&amp;L4638&amp;" "&amp;N4638&amp;M4638&amp;""</f>
        <v>Ремонт двигателя 1шт., Ремонт трансмиссии 1шт.</v>
      </c>
      <c r="M4636" s="30"/>
      <c r="N4636" s="21"/>
    </row>
    <row r="4637" spans="1:14" s="155" customFormat="1" ht="42.75" hidden="1" outlineLevel="2">
      <c r="A4637" s="28"/>
      <c r="B4637" s="29" t="s">
        <v>4739</v>
      </c>
      <c r="C4637" s="29" t="s">
        <v>2522</v>
      </c>
      <c r="D4637" s="29" t="s">
        <v>3591</v>
      </c>
      <c r="E4637" s="29"/>
      <c r="F4637" s="27"/>
      <c r="G4637" s="30" t="s">
        <v>45</v>
      </c>
      <c r="H4637" s="30"/>
      <c r="I4637" s="24" t="s">
        <v>43</v>
      </c>
      <c r="J4637" s="17">
        <v>11</v>
      </c>
      <c r="K4637" s="17">
        <v>11</v>
      </c>
      <c r="L4637" s="35" t="s">
        <v>2389</v>
      </c>
      <c r="M4637" s="57" t="s">
        <v>44</v>
      </c>
      <c r="N4637" s="21">
        <v>1</v>
      </c>
    </row>
    <row r="4638" spans="1:14" s="155" customFormat="1" ht="42.75" hidden="1" outlineLevel="2">
      <c r="A4638" s="28"/>
      <c r="B4638" s="29" t="s">
        <v>4739</v>
      </c>
      <c r="C4638" s="29" t="s">
        <v>2522</v>
      </c>
      <c r="D4638" s="29" t="s">
        <v>3591</v>
      </c>
      <c r="E4638" s="29"/>
      <c r="F4638" s="27"/>
      <c r="G4638" s="30" t="s">
        <v>45</v>
      </c>
      <c r="H4638" s="30"/>
      <c r="I4638" s="24" t="s">
        <v>43</v>
      </c>
      <c r="J4638" s="17">
        <v>11</v>
      </c>
      <c r="K4638" s="17">
        <v>11</v>
      </c>
      <c r="L4638" s="35" t="s">
        <v>3536</v>
      </c>
      <c r="M4638" s="57" t="s">
        <v>44</v>
      </c>
      <c r="N4638" s="21">
        <v>1</v>
      </c>
    </row>
    <row r="4639" spans="1:14" s="151" customFormat="1" outlineLevel="1" collapsed="1">
      <c r="A4639" s="28" t="s">
        <v>2426</v>
      </c>
      <c r="B4639" s="30" t="s">
        <v>4739</v>
      </c>
      <c r="C4639" s="29" t="s">
        <v>2367</v>
      </c>
      <c r="D4639" s="29" t="s">
        <v>3591</v>
      </c>
      <c r="E4639" s="29" t="s">
        <v>4769</v>
      </c>
      <c r="F4639" s="27" t="s">
        <v>4770</v>
      </c>
      <c r="G4639" s="30"/>
      <c r="H4639" s="30"/>
      <c r="I4639" s="29"/>
      <c r="J4639" s="61"/>
      <c r="K4639" s="147"/>
      <c r="L4639" s="27" t="str">
        <f>L4640&amp;" "&amp;N4640&amp;M4640&amp;""</f>
        <v>Ремонт ходовой части 1шт.</v>
      </c>
      <c r="M4639" s="30"/>
      <c r="N4639" s="21"/>
    </row>
    <row r="4640" spans="1:14" s="155" customFormat="1" ht="42.75" hidden="1" outlineLevel="2">
      <c r="A4640" s="28"/>
      <c r="B4640" s="29" t="s">
        <v>4739</v>
      </c>
      <c r="C4640" s="29" t="s">
        <v>2367</v>
      </c>
      <c r="D4640" s="29" t="s">
        <v>3591</v>
      </c>
      <c r="E4640" s="29"/>
      <c r="F4640" s="27"/>
      <c r="G4640" s="30" t="s">
        <v>45</v>
      </c>
      <c r="H4640" s="30"/>
      <c r="I4640" s="24" t="s">
        <v>43</v>
      </c>
      <c r="J4640" s="17">
        <v>12</v>
      </c>
      <c r="K4640" s="17">
        <v>12</v>
      </c>
      <c r="L4640" s="35" t="s">
        <v>4742</v>
      </c>
      <c r="M4640" s="57" t="s">
        <v>44</v>
      </c>
      <c r="N4640" s="21">
        <v>1</v>
      </c>
    </row>
    <row r="4641" spans="1:14" s="155" customFormat="1" ht="28.5" collapsed="1">
      <c r="A4641" s="28" t="s">
        <v>1</v>
      </c>
      <c r="B4641" s="51" t="s">
        <v>2430</v>
      </c>
      <c r="C4641" s="29"/>
      <c r="D4641" s="51" t="s">
        <v>3591</v>
      </c>
      <c r="E4641" s="29"/>
      <c r="F4641" s="27" t="s">
        <v>21</v>
      </c>
      <c r="G4641" s="30"/>
      <c r="H4641" s="30"/>
      <c r="I4641" s="24"/>
      <c r="J4641" s="24"/>
      <c r="K4641" s="24"/>
      <c r="L4641" s="106"/>
      <c r="M4641" s="24"/>
      <c r="N4641" s="17"/>
    </row>
    <row r="4642" spans="1:14" s="155" customFormat="1" ht="28.5">
      <c r="A4642" s="28" t="s">
        <v>2</v>
      </c>
      <c r="B4642" s="29" t="s">
        <v>32</v>
      </c>
      <c r="C4642" s="29"/>
      <c r="D4642" s="51" t="s">
        <v>3591</v>
      </c>
      <c r="E4642" s="29"/>
      <c r="F4642" s="27" t="s">
        <v>32</v>
      </c>
      <c r="G4642" s="30"/>
      <c r="H4642" s="30"/>
      <c r="I4642" s="24"/>
      <c r="J4642" s="24"/>
      <c r="K4642" s="24"/>
      <c r="L4642" s="106"/>
      <c r="M4642" s="24"/>
      <c r="N4642" s="17"/>
    </row>
    <row r="4643" spans="1:14" s="151" customFormat="1" ht="42.75" outlineLevel="1">
      <c r="A4643" s="28" t="s">
        <v>2457</v>
      </c>
      <c r="B4643" s="30" t="s">
        <v>32</v>
      </c>
      <c r="C4643" s="30" t="s">
        <v>3915</v>
      </c>
      <c r="D4643" s="29" t="s">
        <v>3591</v>
      </c>
      <c r="E4643" s="29" t="s">
        <v>4771</v>
      </c>
      <c r="F4643" s="27" t="s">
        <v>4772</v>
      </c>
      <c r="G4643" s="30"/>
      <c r="H4643" s="30"/>
      <c r="I4643" s="29"/>
      <c r="J4643" s="61">
        <v>6</v>
      </c>
      <c r="K4643" s="147">
        <v>6</v>
      </c>
      <c r="L4643" s="27" t="str">
        <f>L4644&amp;" "&amp;N4644&amp;M4644&amp;","&amp;L4645&amp;" "&amp;N4645&amp;M4645&amp;""</f>
        <v>Ремонт с заменой трехфазного счетчика РиМ 489.18 ВК3 3шт.,Ремонт с заменой трехфазного счетчика РиМ 189.12.ВК3 10шт.</v>
      </c>
      <c r="M4643" s="30"/>
      <c r="N4643" s="21"/>
    </row>
    <row r="4644" spans="1:14" s="155" customFormat="1" ht="42.75" hidden="1" outlineLevel="2">
      <c r="A4644" s="28"/>
      <c r="B4644" s="29" t="s">
        <v>32</v>
      </c>
      <c r="C4644" s="30" t="s">
        <v>3915</v>
      </c>
      <c r="D4644" s="29" t="s">
        <v>3591</v>
      </c>
      <c r="E4644" s="29"/>
      <c r="F4644" s="27"/>
      <c r="G4644" s="30" t="s">
        <v>45</v>
      </c>
      <c r="H4644" s="30"/>
      <c r="I4644" s="24" t="s">
        <v>43</v>
      </c>
      <c r="J4644" s="17">
        <v>6</v>
      </c>
      <c r="K4644" s="17">
        <v>6</v>
      </c>
      <c r="L4644" s="83" t="s">
        <v>4773</v>
      </c>
      <c r="M4644" s="57" t="s">
        <v>44</v>
      </c>
      <c r="N4644" s="21">
        <v>3</v>
      </c>
    </row>
    <row r="4645" spans="1:14" s="155" customFormat="1" ht="42.75" hidden="1" outlineLevel="2">
      <c r="A4645" s="28"/>
      <c r="B4645" s="29" t="s">
        <v>32</v>
      </c>
      <c r="C4645" s="30" t="s">
        <v>3915</v>
      </c>
      <c r="D4645" s="29" t="s">
        <v>3591</v>
      </c>
      <c r="E4645" s="29"/>
      <c r="F4645" s="27"/>
      <c r="G4645" s="30" t="s">
        <v>45</v>
      </c>
      <c r="H4645" s="30"/>
      <c r="I4645" s="24" t="s">
        <v>43</v>
      </c>
      <c r="J4645" s="17">
        <v>7</v>
      </c>
      <c r="K4645" s="17">
        <v>7</v>
      </c>
      <c r="L4645" s="83" t="s">
        <v>4774</v>
      </c>
      <c r="M4645" s="57" t="s">
        <v>44</v>
      </c>
      <c r="N4645" s="21">
        <v>10</v>
      </c>
    </row>
    <row r="4646" spans="1:14" s="151" customFormat="1" ht="28.5" outlineLevel="1" collapsed="1">
      <c r="A4646" s="28" t="s">
        <v>2461</v>
      </c>
      <c r="B4646" s="30" t="s">
        <v>32</v>
      </c>
      <c r="C4646" s="29" t="s">
        <v>2581</v>
      </c>
      <c r="D4646" s="29" t="s">
        <v>3591</v>
      </c>
      <c r="E4646" s="29" t="s">
        <v>4775</v>
      </c>
      <c r="F4646" s="27" t="s">
        <v>4776</v>
      </c>
      <c r="G4646" s="30"/>
      <c r="H4646" s="30"/>
      <c r="I4646" s="29"/>
      <c r="J4646" s="61">
        <v>6</v>
      </c>
      <c r="K4646" s="147">
        <v>6</v>
      </c>
      <c r="L4646" s="27" t="str">
        <f>L4647&amp;" "&amp;N4647&amp;M4647&amp;""</f>
        <v>Ремонт с заменой трехфазного счетчика Меркурий 234 ART-00 P 3шт.</v>
      </c>
      <c r="M4646" s="30"/>
      <c r="N4646" s="21"/>
    </row>
    <row r="4647" spans="1:14" s="155" customFormat="1" ht="42.75" hidden="1" outlineLevel="2">
      <c r="A4647" s="28"/>
      <c r="B4647" s="29" t="s">
        <v>32</v>
      </c>
      <c r="C4647" s="29" t="s">
        <v>2581</v>
      </c>
      <c r="D4647" s="29" t="s">
        <v>3591</v>
      </c>
      <c r="E4647" s="29"/>
      <c r="F4647" s="27"/>
      <c r="G4647" s="30" t="s">
        <v>45</v>
      </c>
      <c r="H4647" s="30"/>
      <c r="I4647" s="24" t="s">
        <v>43</v>
      </c>
      <c r="J4647" s="17">
        <v>6</v>
      </c>
      <c r="K4647" s="17">
        <v>6</v>
      </c>
      <c r="L4647" s="83" t="s">
        <v>4777</v>
      </c>
      <c r="M4647" s="57" t="s">
        <v>44</v>
      </c>
      <c r="N4647" s="21">
        <v>3</v>
      </c>
    </row>
    <row r="4648" spans="1:14" s="151" customFormat="1" ht="28.5" outlineLevel="1" collapsed="1">
      <c r="A4648" s="28" t="s">
        <v>2464</v>
      </c>
      <c r="B4648" s="30" t="s">
        <v>32</v>
      </c>
      <c r="C4648" s="29" t="s">
        <v>3983</v>
      </c>
      <c r="D4648" s="29" t="s">
        <v>3591</v>
      </c>
      <c r="E4648" s="29" t="s">
        <v>4526</v>
      </c>
      <c r="F4648" s="27" t="s">
        <v>4778</v>
      </c>
      <c r="G4648" s="30"/>
      <c r="H4648" s="30"/>
      <c r="I4648" s="29"/>
      <c r="J4648" s="61">
        <v>6</v>
      </c>
      <c r="K4648" s="147">
        <v>6</v>
      </c>
      <c r="L4648" s="27" t="str">
        <f>L4649&amp;" "&amp;N4649&amp;M4649&amp;""</f>
        <v>Ремонт с заменой трехфазного счетчика Меркурий 234 ART-00 P  1шт.</v>
      </c>
      <c r="M4648" s="30"/>
      <c r="N4648" s="21"/>
    </row>
    <row r="4649" spans="1:14" s="155" customFormat="1" ht="42.75" hidden="1" outlineLevel="2">
      <c r="A4649" s="28"/>
      <c r="B4649" s="29" t="s">
        <v>32</v>
      </c>
      <c r="C4649" s="29" t="s">
        <v>3983</v>
      </c>
      <c r="D4649" s="29" t="s">
        <v>3591</v>
      </c>
      <c r="E4649" s="29"/>
      <c r="F4649" s="27"/>
      <c r="G4649" s="30" t="s">
        <v>45</v>
      </c>
      <c r="H4649" s="30"/>
      <c r="I4649" s="24" t="s">
        <v>43</v>
      </c>
      <c r="J4649" s="17">
        <v>6</v>
      </c>
      <c r="K4649" s="17">
        <v>6</v>
      </c>
      <c r="L4649" s="83" t="s">
        <v>4779</v>
      </c>
      <c r="M4649" s="57" t="s">
        <v>44</v>
      </c>
      <c r="N4649" s="21">
        <v>1</v>
      </c>
    </row>
    <row r="4650" spans="1:14" s="151" customFormat="1" ht="28.5" outlineLevel="1" collapsed="1">
      <c r="A4650" s="28" t="s">
        <v>2467</v>
      </c>
      <c r="B4650" s="30" t="s">
        <v>32</v>
      </c>
      <c r="C4650" s="29" t="s">
        <v>2581</v>
      </c>
      <c r="D4650" s="29" t="s">
        <v>3591</v>
      </c>
      <c r="E4650" s="29" t="s">
        <v>4780</v>
      </c>
      <c r="F4650" s="27" t="s">
        <v>4781</v>
      </c>
      <c r="G4650" s="30"/>
      <c r="H4650" s="30"/>
      <c r="I4650" s="29"/>
      <c r="J4650" s="61">
        <v>8</v>
      </c>
      <c r="K4650" s="147">
        <v>8</v>
      </c>
      <c r="L4650" s="27" t="str">
        <f>L4651&amp;" "&amp;N4651&amp;M4651&amp;""</f>
        <v>Ремонт с заменой трехфазного счетчика Меркурий 234 ART-00 P  1шт.</v>
      </c>
      <c r="M4650" s="30"/>
      <c r="N4650" s="21"/>
    </row>
    <row r="4651" spans="1:14" s="155" customFormat="1" ht="42.75" hidden="1" outlineLevel="2">
      <c r="A4651" s="28"/>
      <c r="B4651" s="29" t="s">
        <v>32</v>
      </c>
      <c r="C4651" s="29" t="s">
        <v>2581</v>
      </c>
      <c r="D4651" s="29" t="s">
        <v>3591</v>
      </c>
      <c r="E4651" s="29"/>
      <c r="F4651" s="27"/>
      <c r="G4651" s="30" t="s">
        <v>45</v>
      </c>
      <c r="H4651" s="30"/>
      <c r="I4651" s="24" t="s">
        <v>43</v>
      </c>
      <c r="J4651" s="17">
        <v>8</v>
      </c>
      <c r="K4651" s="17">
        <v>8</v>
      </c>
      <c r="L4651" s="83" t="s">
        <v>4779</v>
      </c>
      <c r="M4651" s="57" t="s">
        <v>44</v>
      </c>
      <c r="N4651" s="21">
        <v>1</v>
      </c>
    </row>
    <row r="4652" spans="1:14" s="151" customFormat="1" ht="28.5" outlineLevel="1" collapsed="1">
      <c r="A4652" s="28" t="s">
        <v>2471</v>
      </c>
      <c r="B4652" s="30" t="s">
        <v>32</v>
      </c>
      <c r="C4652" s="29" t="s">
        <v>3646</v>
      </c>
      <c r="D4652" s="29" t="s">
        <v>3591</v>
      </c>
      <c r="E4652" s="29" t="s">
        <v>4782</v>
      </c>
      <c r="F4652" s="27" t="s">
        <v>4783</v>
      </c>
      <c r="G4652" s="30"/>
      <c r="H4652" s="30"/>
      <c r="I4652" s="29"/>
      <c r="J4652" s="61">
        <v>4</v>
      </c>
      <c r="K4652" s="147">
        <v>4</v>
      </c>
      <c r="L4652" s="27" t="str">
        <f>L4653&amp;" "&amp;N4653&amp;M4653&amp;""</f>
        <v>Ремонт с заменой трехфазного счетчика СЭТ-4ТМ.03М.01  2шт.</v>
      </c>
      <c r="M4652" s="30"/>
      <c r="N4652" s="21"/>
    </row>
    <row r="4653" spans="1:14" s="155" customFormat="1" ht="42.75" hidden="1" outlineLevel="2">
      <c r="A4653" s="28"/>
      <c r="B4653" s="29" t="s">
        <v>32</v>
      </c>
      <c r="C4653" s="29" t="s">
        <v>2581</v>
      </c>
      <c r="D4653" s="29" t="s">
        <v>3591</v>
      </c>
      <c r="E4653" s="29"/>
      <c r="F4653" s="27"/>
      <c r="G4653" s="30" t="s">
        <v>45</v>
      </c>
      <c r="H4653" s="30"/>
      <c r="I4653" s="24" t="s">
        <v>43</v>
      </c>
      <c r="J4653" s="17">
        <v>4</v>
      </c>
      <c r="K4653" s="17">
        <v>4</v>
      </c>
      <c r="L4653" s="83" t="s">
        <v>4784</v>
      </c>
      <c r="M4653" s="57" t="s">
        <v>44</v>
      </c>
      <c r="N4653" s="21">
        <v>2</v>
      </c>
    </row>
    <row r="4654" spans="1:14" s="151" customFormat="1" ht="28.5" outlineLevel="1" collapsed="1">
      <c r="A4654" s="28" t="s">
        <v>2475</v>
      </c>
      <c r="B4654" s="30" t="s">
        <v>32</v>
      </c>
      <c r="C4654" s="29" t="s">
        <v>2581</v>
      </c>
      <c r="D4654" s="29" t="s">
        <v>3591</v>
      </c>
      <c r="E4654" s="29" t="s">
        <v>4785</v>
      </c>
      <c r="F4654" s="27" t="s">
        <v>4786</v>
      </c>
      <c r="G4654" s="30"/>
      <c r="H4654" s="30"/>
      <c r="I4654" s="29"/>
      <c r="J4654" s="61">
        <v>5</v>
      </c>
      <c r="K4654" s="147">
        <v>5</v>
      </c>
      <c r="L4654" s="27" t="str">
        <f>L4655&amp;" "&amp;N4655&amp;M4655&amp;""</f>
        <v>Ремонт с заменой трехфазного счетчика Меркурий 234 ART-03 P  1шт.</v>
      </c>
      <c r="M4654" s="30"/>
      <c r="N4654" s="21"/>
    </row>
    <row r="4655" spans="1:14" s="155" customFormat="1" ht="42.75" hidden="1" outlineLevel="2">
      <c r="A4655" s="28"/>
      <c r="B4655" s="29" t="s">
        <v>32</v>
      </c>
      <c r="C4655" s="29" t="s">
        <v>2581</v>
      </c>
      <c r="D4655" s="29" t="s">
        <v>3591</v>
      </c>
      <c r="E4655" s="29"/>
      <c r="F4655" s="27"/>
      <c r="G4655" s="30" t="s">
        <v>45</v>
      </c>
      <c r="H4655" s="30"/>
      <c r="I4655" s="24" t="s">
        <v>43</v>
      </c>
      <c r="J4655" s="17">
        <v>5</v>
      </c>
      <c r="K4655" s="17">
        <v>5</v>
      </c>
      <c r="L4655" s="83" t="s">
        <v>4787</v>
      </c>
      <c r="M4655" s="57" t="s">
        <v>44</v>
      </c>
      <c r="N4655" s="21">
        <v>1</v>
      </c>
    </row>
    <row r="4656" spans="1:14" s="151" customFormat="1" ht="28.5" outlineLevel="1" collapsed="1">
      <c r="A4656" s="28" t="s">
        <v>2479</v>
      </c>
      <c r="B4656" s="30" t="s">
        <v>32</v>
      </c>
      <c r="C4656" s="29" t="s">
        <v>2581</v>
      </c>
      <c r="D4656" s="29" t="s">
        <v>3591</v>
      </c>
      <c r="E4656" s="29" t="s">
        <v>4788</v>
      </c>
      <c r="F4656" s="27" t="s">
        <v>4789</v>
      </c>
      <c r="G4656" s="30"/>
      <c r="H4656" s="30"/>
      <c r="I4656" s="29"/>
      <c r="J4656" s="61">
        <v>6</v>
      </c>
      <c r="K4656" s="147">
        <v>6</v>
      </c>
      <c r="L4656" s="27" t="str">
        <f>L4657&amp;" "&amp;N4657&amp;M4657&amp;""</f>
        <v>Ремонт с заменой трехфазного счетчика Меркурий 234 ART-03 P  1шт.</v>
      </c>
      <c r="M4656" s="30"/>
      <c r="N4656" s="21"/>
    </row>
    <row r="4657" spans="1:14" s="155" customFormat="1" ht="42.75" hidden="1" outlineLevel="2">
      <c r="A4657" s="28"/>
      <c r="B4657" s="29" t="s">
        <v>32</v>
      </c>
      <c r="C4657" s="29" t="s">
        <v>2581</v>
      </c>
      <c r="D4657" s="29" t="s">
        <v>3591</v>
      </c>
      <c r="E4657" s="29"/>
      <c r="F4657" s="27"/>
      <c r="G4657" s="30" t="s">
        <v>45</v>
      </c>
      <c r="H4657" s="30"/>
      <c r="I4657" s="24" t="s">
        <v>43</v>
      </c>
      <c r="J4657" s="17">
        <v>6</v>
      </c>
      <c r="K4657" s="17">
        <v>6</v>
      </c>
      <c r="L4657" s="83" t="s">
        <v>4787</v>
      </c>
      <c r="M4657" s="57" t="s">
        <v>44</v>
      </c>
      <c r="N4657" s="21">
        <v>1</v>
      </c>
    </row>
    <row r="4658" spans="1:14" s="151" customFormat="1" ht="28.5" outlineLevel="1" collapsed="1">
      <c r="A4658" s="28" t="s">
        <v>4790</v>
      </c>
      <c r="B4658" s="30" t="s">
        <v>32</v>
      </c>
      <c r="C4658" s="29" t="s">
        <v>2522</v>
      </c>
      <c r="D4658" s="29" t="s">
        <v>3591</v>
      </c>
      <c r="E4658" s="29" t="s">
        <v>4791</v>
      </c>
      <c r="F4658" s="27" t="s">
        <v>4792</v>
      </c>
      <c r="G4658" s="30"/>
      <c r="H4658" s="30"/>
      <c r="I4658" s="29"/>
      <c r="J4658" s="61">
        <v>6</v>
      </c>
      <c r="K4658" s="147">
        <v>6</v>
      </c>
      <c r="L4658" s="27" t="str">
        <f>L4659&amp;" "&amp;N4659&amp;M4659&amp;""</f>
        <v>Ремонт с заменой трехфазного счетчика Меркурий 234 ART-03 P  1шт.</v>
      </c>
      <c r="M4658" s="30"/>
      <c r="N4658" s="21"/>
    </row>
    <row r="4659" spans="1:14" s="155" customFormat="1" ht="42.75" hidden="1" outlineLevel="2">
      <c r="A4659" s="28"/>
      <c r="B4659" s="29" t="s">
        <v>32</v>
      </c>
      <c r="C4659" s="29" t="s">
        <v>2522</v>
      </c>
      <c r="D4659" s="29" t="s">
        <v>3591</v>
      </c>
      <c r="E4659" s="29"/>
      <c r="F4659" s="27"/>
      <c r="G4659" s="30" t="s">
        <v>45</v>
      </c>
      <c r="H4659" s="30"/>
      <c r="I4659" s="24" t="s">
        <v>43</v>
      </c>
      <c r="J4659" s="17">
        <v>6</v>
      </c>
      <c r="K4659" s="17">
        <v>6</v>
      </c>
      <c r="L4659" s="83" t="s">
        <v>4787</v>
      </c>
      <c r="M4659" s="57" t="s">
        <v>44</v>
      </c>
      <c r="N4659" s="21">
        <v>1</v>
      </c>
    </row>
    <row r="4660" spans="1:14" s="151" customFormat="1" ht="28.5" outlineLevel="1" collapsed="1">
      <c r="A4660" s="28" t="s">
        <v>4793</v>
      </c>
      <c r="B4660" s="30" t="s">
        <v>32</v>
      </c>
      <c r="C4660" s="29" t="s">
        <v>154</v>
      </c>
      <c r="D4660" s="29" t="s">
        <v>3591</v>
      </c>
      <c r="E4660" s="29" t="s">
        <v>4794</v>
      </c>
      <c r="F4660" s="27" t="s">
        <v>4795</v>
      </c>
      <c r="G4660" s="30"/>
      <c r="H4660" s="30"/>
      <c r="I4660" s="29"/>
      <c r="J4660" s="61">
        <v>6</v>
      </c>
      <c r="K4660" s="147">
        <v>6</v>
      </c>
      <c r="L4660" s="27" t="str">
        <f>L4661&amp;" "&amp;N4661&amp;M4661&amp;""</f>
        <v>Ремонт с заменой трехфазного счетчика Меркурий 234 ART-03 P 1шт.</v>
      </c>
      <c r="M4660" s="30"/>
      <c r="N4660" s="21"/>
    </row>
    <row r="4661" spans="1:14" s="155" customFormat="1" ht="42.75" hidden="1" outlineLevel="2">
      <c r="A4661" s="28"/>
      <c r="B4661" s="29" t="s">
        <v>32</v>
      </c>
      <c r="C4661" s="29" t="s">
        <v>154</v>
      </c>
      <c r="D4661" s="29" t="s">
        <v>3591</v>
      </c>
      <c r="E4661" s="29"/>
      <c r="F4661" s="27"/>
      <c r="G4661" s="30" t="s">
        <v>45</v>
      </c>
      <c r="H4661" s="30"/>
      <c r="I4661" s="24" t="s">
        <v>43</v>
      </c>
      <c r="J4661" s="17">
        <v>6</v>
      </c>
      <c r="K4661" s="17">
        <v>6</v>
      </c>
      <c r="L4661" s="83" t="s">
        <v>4796</v>
      </c>
      <c r="M4661" s="57" t="s">
        <v>44</v>
      </c>
      <c r="N4661" s="21">
        <v>1</v>
      </c>
    </row>
    <row r="4662" spans="1:14" s="151" customFormat="1" ht="28.5" outlineLevel="1" collapsed="1">
      <c r="A4662" s="28" t="s">
        <v>4797</v>
      </c>
      <c r="B4662" s="30" t="s">
        <v>32</v>
      </c>
      <c r="C4662" s="29" t="s">
        <v>3983</v>
      </c>
      <c r="D4662" s="29" t="s">
        <v>3591</v>
      </c>
      <c r="E4662" s="29" t="s">
        <v>4798</v>
      </c>
      <c r="F4662" s="27" t="s">
        <v>4799</v>
      </c>
      <c r="G4662" s="30"/>
      <c r="H4662" s="30"/>
      <c r="I4662" s="29"/>
      <c r="J4662" s="61">
        <v>6</v>
      </c>
      <c r="K4662" s="147">
        <v>6</v>
      </c>
      <c r="L4662" s="27" t="str">
        <f>L4663&amp;" "&amp;N4663&amp;M4663&amp;""</f>
        <v>Ремонт с заменой трехфазного счетчика Меркурий 234 ART-03 P  1шт.</v>
      </c>
      <c r="M4662" s="30"/>
      <c r="N4662" s="21"/>
    </row>
    <row r="4663" spans="1:14" s="155" customFormat="1" ht="42.75" hidden="1" outlineLevel="2">
      <c r="A4663" s="28"/>
      <c r="B4663" s="29" t="s">
        <v>32</v>
      </c>
      <c r="C4663" s="29" t="s">
        <v>3983</v>
      </c>
      <c r="D4663" s="29" t="s">
        <v>3591</v>
      </c>
      <c r="E4663" s="29"/>
      <c r="F4663" s="27"/>
      <c r="G4663" s="30" t="s">
        <v>45</v>
      </c>
      <c r="H4663" s="30"/>
      <c r="I4663" s="24" t="s">
        <v>43</v>
      </c>
      <c r="J4663" s="17">
        <v>6</v>
      </c>
      <c r="K4663" s="17">
        <v>6</v>
      </c>
      <c r="L4663" s="83" t="s">
        <v>4787</v>
      </c>
      <c r="M4663" s="57" t="s">
        <v>44</v>
      </c>
      <c r="N4663" s="21">
        <v>1</v>
      </c>
    </row>
    <row r="4664" spans="1:14" s="151" customFormat="1" ht="28.5" outlineLevel="1" collapsed="1">
      <c r="A4664" s="28" t="s">
        <v>4800</v>
      </c>
      <c r="B4664" s="30" t="s">
        <v>32</v>
      </c>
      <c r="C4664" s="29" t="s">
        <v>3983</v>
      </c>
      <c r="D4664" s="29" t="s">
        <v>3591</v>
      </c>
      <c r="E4664" s="29" t="s">
        <v>4801</v>
      </c>
      <c r="F4664" s="27" t="s">
        <v>4802</v>
      </c>
      <c r="G4664" s="30"/>
      <c r="H4664" s="30"/>
      <c r="I4664" s="29"/>
      <c r="J4664" s="61">
        <v>6</v>
      </c>
      <c r="K4664" s="147">
        <v>6</v>
      </c>
      <c r="L4664" s="27" t="str">
        <f>L4665&amp;" "&amp;N4665&amp;M4665&amp;""</f>
        <v>Ремонт с заменой трехфазного счетчика Меркурий 234 ART-03 P  1шт.</v>
      </c>
      <c r="M4664" s="30"/>
      <c r="N4664" s="21"/>
    </row>
    <row r="4665" spans="1:14" s="155" customFormat="1" ht="42.75" hidden="1" outlineLevel="2">
      <c r="A4665" s="28"/>
      <c r="B4665" s="29" t="s">
        <v>32</v>
      </c>
      <c r="C4665" s="29" t="s">
        <v>3983</v>
      </c>
      <c r="D4665" s="29" t="s">
        <v>3591</v>
      </c>
      <c r="E4665" s="29"/>
      <c r="F4665" s="27"/>
      <c r="G4665" s="30" t="s">
        <v>45</v>
      </c>
      <c r="H4665" s="30"/>
      <c r="I4665" s="24" t="s">
        <v>43</v>
      </c>
      <c r="J4665" s="17">
        <v>6</v>
      </c>
      <c r="K4665" s="17">
        <v>6</v>
      </c>
      <c r="L4665" s="83" t="s">
        <v>4787</v>
      </c>
      <c r="M4665" s="57" t="s">
        <v>44</v>
      </c>
      <c r="N4665" s="21">
        <v>1</v>
      </c>
    </row>
    <row r="4666" spans="1:14" s="151" customFormat="1" ht="28.5" outlineLevel="1" collapsed="1">
      <c r="A4666" s="28" t="s">
        <v>4803</v>
      </c>
      <c r="B4666" s="30" t="s">
        <v>32</v>
      </c>
      <c r="C4666" s="29" t="s">
        <v>3983</v>
      </c>
      <c r="D4666" s="29" t="s">
        <v>3591</v>
      </c>
      <c r="E4666" s="29" t="s">
        <v>4804</v>
      </c>
      <c r="F4666" s="27" t="s">
        <v>4805</v>
      </c>
      <c r="G4666" s="30"/>
      <c r="H4666" s="30"/>
      <c r="I4666" s="29"/>
      <c r="J4666" s="61">
        <v>6</v>
      </c>
      <c r="K4666" s="147">
        <v>6</v>
      </c>
      <c r="L4666" s="27" t="str">
        <f>L4667&amp;" "&amp;N4667&amp;M4667&amp;""</f>
        <v>Ремонт с заменой трехфазного счетчика Меркурий 234 ART-03 P 1шт.</v>
      </c>
      <c r="M4666" s="30"/>
      <c r="N4666" s="21"/>
    </row>
    <row r="4667" spans="1:14" s="155" customFormat="1" ht="42.75" hidden="1" outlineLevel="2">
      <c r="A4667" s="28"/>
      <c r="B4667" s="29" t="s">
        <v>32</v>
      </c>
      <c r="C4667" s="29" t="s">
        <v>3983</v>
      </c>
      <c r="D4667" s="29" t="s">
        <v>3591</v>
      </c>
      <c r="E4667" s="29"/>
      <c r="F4667" s="27"/>
      <c r="G4667" s="30" t="s">
        <v>45</v>
      </c>
      <c r="H4667" s="30"/>
      <c r="I4667" s="24" t="s">
        <v>43</v>
      </c>
      <c r="J4667" s="17">
        <v>6</v>
      </c>
      <c r="K4667" s="17">
        <v>6</v>
      </c>
      <c r="L4667" s="83" t="s">
        <v>4796</v>
      </c>
      <c r="M4667" s="57" t="s">
        <v>44</v>
      </c>
      <c r="N4667" s="21">
        <v>1</v>
      </c>
    </row>
    <row r="4668" spans="1:14" s="151" customFormat="1" ht="28.5" outlineLevel="1" collapsed="1">
      <c r="A4668" s="28" t="s">
        <v>4806</v>
      </c>
      <c r="B4668" s="30" t="s">
        <v>32</v>
      </c>
      <c r="C4668" s="29" t="s">
        <v>3983</v>
      </c>
      <c r="D4668" s="29" t="s">
        <v>3591</v>
      </c>
      <c r="E4668" s="29" t="s">
        <v>4804</v>
      </c>
      <c r="F4668" s="27" t="s">
        <v>4807</v>
      </c>
      <c r="G4668" s="30"/>
      <c r="H4668" s="30"/>
      <c r="I4668" s="29"/>
      <c r="J4668" s="61" t="s">
        <v>346</v>
      </c>
      <c r="K4668" s="147" t="s">
        <v>346</v>
      </c>
      <c r="L4668" s="27" t="str">
        <f>L4669&amp;" "&amp;N4669&amp;M4669&amp;""</f>
        <v>Ремонт с заменой трехфазного счетчика Меркурий 234 ART-03 P 1шт.</v>
      </c>
      <c r="M4668" s="30"/>
      <c r="N4668" s="21"/>
    </row>
    <row r="4669" spans="1:14" s="155" customFormat="1" ht="42.75" hidden="1" outlineLevel="2">
      <c r="A4669" s="28"/>
      <c r="B4669" s="29" t="s">
        <v>32</v>
      </c>
      <c r="C4669" s="29" t="s">
        <v>3983</v>
      </c>
      <c r="D4669" s="29" t="s">
        <v>3591</v>
      </c>
      <c r="E4669" s="29"/>
      <c r="F4669" s="27"/>
      <c r="G4669" s="30" t="s">
        <v>45</v>
      </c>
      <c r="H4669" s="30"/>
      <c r="I4669" s="24" t="s">
        <v>43</v>
      </c>
      <c r="J4669" s="17">
        <v>7</v>
      </c>
      <c r="K4669" s="17">
        <v>7</v>
      </c>
      <c r="L4669" s="83" t="s">
        <v>4796</v>
      </c>
      <c r="M4669" s="57" t="s">
        <v>44</v>
      </c>
      <c r="N4669" s="21">
        <v>1</v>
      </c>
    </row>
    <row r="4670" spans="1:14" s="151" customFormat="1" ht="28.5" outlineLevel="1" collapsed="1">
      <c r="A4670" s="28" t="s">
        <v>4808</v>
      </c>
      <c r="B4670" s="30" t="s">
        <v>32</v>
      </c>
      <c r="C4670" s="29" t="s">
        <v>3983</v>
      </c>
      <c r="D4670" s="29" t="s">
        <v>3591</v>
      </c>
      <c r="E4670" s="29" t="s">
        <v>4804</v>
      </c>
      <c r="F4670" s="27" t="s">
        <v>4809</v>
      </c>
      <c r="G4670" s="30"/>
      <c r="H4670" s="30"/>
      <c r="I4670" s="29"/>
      <c r="J4670" s="61" t="s">
        <v>346</v>
      </c>
      <c r="K4670" s="147" t="s">
        <v>346</v>
      </c>
      <c r="L4670" s="27" t="str">
        <f>L4671&amp;" "&amp;N4671&amp;M4671&amp;""</f>
        <v>Ремонт с заменой трехфазного счетчика Меркурий 234 ART-03 P 1шт.</v>
      </c>
      <c r="M4670" s="30"/>
      <c r="N4670" s="21"/>
    </row>
    <row r="4671" spans="1:14" s="155" customFormat="1" ht="42.75" hidden="1" outlineLevel="2">
      <c r="A4671" s="28"/>
      <c r="B4671" s="29" t="s">
        <v>32</v>
      </c>
      <c r="C4671" s="29" t="s">
        <v>3983</v>
      </c>
      <c r="D4671" s="29" t="s">
        <v>3591</v>
      </c>
      <c r="E4671" s="29"/>
      <c r="F4671" s="27"/>
      <c r="G4671" s="30" t="s">
        <v>45</v>
      </c>
      <c r="H4671" s="30"/>
      <c r="I4671" s="24" t="s">
        <v>43</v>
      </c>
      <c r="J4671" s="17">
        <v>7</v>
      </c>
      <c r="K4671" s="17">
        <v>7</v>
      </c>
      <c r="L4671" s="83" t="s">
        <v>4796</v>
      </c>
      <c r="M4671" s="57" t="s">
        <v>44</v>
      </c>
      <c r="N4671" s="21">
        <v>1</v>
      </c>
    </row>
    <row r="4672" spans="1:14" s="151" customFormat="1" ht="28.5" outlineLevel="1" collapsed="1">
      <c r="A4672" s="28" t="s">
        <v>4810</v>
      </c>
      <c r="B4672" s="30" t="s">
        <v>32</v>
      </c>
      <c r="C4672" s="29" t="s">
        <v>3983</v>
      </c>
      <c r="D4672" s="29" t="s">
        <v>3591</v>
      </c>
      <c r="E4672" s="29" t="s">
        <v>4804</v>
      </c>
      <c r="F4672" s="27" t="s">
        <v>4811</v>
      </c>
      <c r="G4672" s="30"/>
      <c r="H4672" s="30"/>
      <c r="I4672" s="29"/>
      <c r="J4672" s="61" t="s">
        <v>346</v>
      </c>
      <c r="K4672" s="147" t="s">
        <v>346</v>
      </c>
      <c r="L4672" s="27" t="str">
        <f>L4673&amp;" "&amp;N4673&amp;M4673&amp;""</f>
        <v>Ремонт с заменой трехфазного счетчика Меркурий 234 ART-03 P 1шт.</v>
      </c>
      <c r="M4672" s="30"/>
      <c r="N4672" s="21"/>
    </row>
    <row r="4673" spans="1:14" s="155" customFormat="1" ht="42.75" hidden="1" outlineLevel="2">
      <c r="A4673" s="28"/>
      <c r="B4673" s="29" t="s">
        <v>32</v>
      </c>
      <c r="C4673" s="29" t="s">
        <v>3983</v>
      </c>
      <c r="D4673" s="29" t="s">
        <v>3591</v>
      </c>
      <c r="E4673" s="29"/>
      <c r="F4673" s="27"/>
      <c r="G4673" s="30" t="s">
        <v>45</v>
      </c>
      <c r="H4673" s="30"/>
      <c r="I4673" s="24" t="s">
        <v>43</v>
      </c>
      <c r="J4673" s="17">
        <v>7</v>
      </c>
      <c r="K4673" s="17">
        <v>7</v>
      </c>
      <c r="L4673" s="83" t="s">
        <v>4796</v>
      </c>
      <c r="M4673" s="57" t="s">
        <v>44</v>
      </c>
      <c r="N4673" s="21">
        <v>1</v>
      </c>
    </row>
    <row r="4674" spans="1:14" s="151" customFormat="1" ht="28.5" outlineLevel="1" collapsed="1">
      <c r="A4674" s="28" t="s">
        <v>4812</v>
      </c>
      <c r="B4674" s="30" t="s">
        <v>32</v>
      </c>
      <c r="C4674" s="29" t="s">
        <v>3983</v>
      </c>
      <c r="D4674" s="29" t="s">
        <v>3591</v>
      </c>
      <c r="E4674" s="29" t="s">
        <v>4804</v>
      </c>
      <c r="F4674" s="27" t="s">
        <v>4813</v>
      </c>
      <c r="G4674" s="30"/>
      <c r="H4674" s="30"/>
      <c r="I4674" s="29"/>
      <c r="J4674" s="61" t="s">
        <v>346</v>
      </c>
      <c r="K4674" s="147" t="s">
        <v>346</v>
      </c>
      <c r="L4674" s="27" t="str">
        <f>L4675&amp;" "&amp;N4675&amp;M4675&amp;""</f>
        <v>Ремонт с заменой трехфазного счетчика Меркурий 234 ART-03 P 1шт.</v>
      </c>
      <c r="M4674" s="30"/>
      <c r="N4674" s="21"/>
    </row>
    <row r="4675" spans="1:14" s="155" customFormat="1" ht="42.75" hidden="1" outlineLevel="2">
      <c r="A4675" s="28"/>
      <c r="B4675" s="29" t="s">
        <v>32</v>
      </c>
      <c r="C4675" s="29" t="s">
        <v>3983</v>
      </c>
      <c r="D4675" s="29" t="s">
        <v>3591</v>
      </c>
      <c r="E4675" s="29"/>
      <c r="F4675" s="27"/>
      <c r="G4675" s="30" t="s">
        <v>45</v>
      </c>
      <c r="H4675" s="30"/>
      <c r="I4675" s="24" t="s">
        <v>43</v>
      </c>
      <c r="J4675" s="17">
        <v>7</v>
      </c>
      <c r="K4675" s="17">
        <v>7</v>
      </c>
      <c r="L4675" s="83" t="s">
        <v>4796</v>
      </c>
      <c r="M4675" s="57" t="s">
        <v>44</v>
      </c>
      <c r="N4675" s="21">
        <v>1</v>
      </c>
    </row>
    <row r="4676" spans="1:14" s="151" customFormat="1" ht="28.5" outlineLevel="1" collapsed="1">
      <c r="A4676" s="28" t="s">
        <v>4814</v>
      </c>
      <c r="B4676" s="30" t="s">
        <v>32</v>
      </c>
      <c r="C4676" s="29" t="s">
        <v>3983</v>
      </c>
      <c r="D4676" s="29" t="s">
        <v>3591</v>
      </c>
      <c r="E4676" s="29" t="s">
        <v>4804</v>
      </c>
      <c r="F4676" s="27" t="s">
        <v>4815</v>
      </c>
      <c r="G4676" s="30"/>
      <c r="H4676" s="30"/>
      <c r="I4676" s="29"/>
      <c r="J4676" s="61" t="s">
        <v>346</v>
      </c>
      <c r="K4676" s="147" t="s">
        <v>346</v>
      </c>
      <c r="L4676" s="27" t="str">
        <f>L4677&amp;" "&amp;N4677&amp;M4677&amp;""</f>
        <v>Ремонт с заменой трехфазного счетчика Меркурий 234 ART-03 P 1шт.</v>
      </c>
      <c r="M4676" s="30"/>
      <c r="N4676" s="21"/>
    </row>
    <row r="4677" spans="1:14" s="155" customFormat="1" ht="42.75" hidden="1" outlineLevel="2">
      <c r="A4677" s="28"/>
      <c r="B4677" s="29" t="s">
        <v>32</v>
      </c>
      <c r="C4677" s="29" t="s">
        <v>3983</v>
      </c>
      <c r="D4677" s="29" t="s">
        <v>3591</v>
      </c>
      <c r="E4677" s="29"/>
      <c r="F4677" s="27"/>
      <c r="G4677" s="30" t="s">
        <v>45</v>
      </c>
      <c r="H4677" s="30"/>
      <c r="I4677" s="24" t="s">
        <v>43</v>
      </c>
      <c r="J4677" s="17">
        <v>7</v>
      </c>
      <c r="K4677" s="17">
        <v>7</v>
      </c>
      <c r="L4677" s="83" t="s">
        <v>4796</v>
      </c>
      <c r="M4677" s="57" t="s">
        <v>44</v>
      </c>
      <c r="N4677" s="21">
        <v>1</v>
      </c>
    </row>
    <row r="4678" spans="1:14" s="151" customFormat="1" ht="28.5" outlineLevel="1" collapsed="1">
      <c r="A4678" s="28" t="s">
        <v>4816</v>
      </c>
      <c r="B4678" s="30" t="s">
        <v>32</v>
      </c>
      <c r="C4678" s="29" t="s">
        <v>3983</v>
      </c>
      <c r="D4678" s="29" t="s">
        <v>3591</v>
      </c>
      <c r="E4678" s="29" t="s">
        <v>4804</v>
      </c>
      <c r="F4678" s="27" t="s">
        <v>4817</v>
      </c>
      <c r="G4678" s="30"/>
      <c r="H4678" s="30"/>
      <c r="I4678" s="29"/>
      <c r="J4678" s="61" t="s">
        <v>346</v>
      </c>
      <c r="K4678" s="147" t="s">
        <v>346</v>
      </c>
      <c r="L4678" s="27" t="str">
        <f>L4679&amp;" "&amp;N4679&amp;M4679&amp;""</f>
        <v>Ремонт с заменой трехфазного счетчика Меркурий 234 ART-03 P 1шт.</v>
      </c>
      <c r="M4678" s="30"/>
      <c r="N4678" s="21"/>
    </row>
    <row r="4679" spans="1:14" s="155" customFormat="1" ht="42.75" hidden="1" outlineLevel="2">
      <c r="A4679" s="28"/>
      <c r="B4679" s="29" t="s">
        <v>32</v>
      </c>
      <c r="C4679" s="29" t="s">
        <v>3983</v>
      </c>
      <c r="D4679" s="29" t="s">
        <v>3591</v>
      </c>
      <c r="E4679" s="29"/>
      <c r="F4679" s="27"/>
      <c r="G4679" s="30" t="s">
        <v>45</v>
      </c>
      <c r="H4679" s="30"/>
      <c r="I4679" s="24" t="s">
        <v>43</v>
      </c>
      <c r="J4679" s="17">
        <v>7</v>
      </c>
      <c r="K4679" s="17">
        <v>7</v>
      </c>
      <c r="L4679" s="83" t="s">
        <v>4796</v>
      </c>
      <c r="M4679" s="57" t="s">
        <v>44</v>
      </c>
      <c r="N4679" s="21">
        <v>1</v>
      </c>
    </row>
    <row r="4680" spans="1:14" s="151" customFormat="1" ht="28.5" outlineLevel="1" collapsed="1">
      <c r="A4680" s="28" t="s">
        <v>4818</v>
      </c>
      <c r="B4680" s="30" t="s">
        <v>32</v>
      </c>
      <c r="C4680" s="29" t="s">
        <v>3983</v>
      </c>
      <c r="D4680" s="29" t="s">
        <v>3591</v>
      </c>
      <c r="E4680" s="29" t="s">
        <v>4804</v>
      </c>
      <c r="F4680" s="27" t="s">
        <v>4819</v>
      </c>
      <c r="G4680" s="30"/>
      <c r="H4680" s="30"/>
      <c r="I4680" s="29"/>
      <c r="J4680" s="61" t="s">
        <v>346</v>
      </c>
      <c r="K4680" s="147" t="s">
        <v>346</v>
      </c>
      <c r="L4680" s="27" t="str">
        <f>L4681&amp;" "&amp;N4681&amp;M4681&amp;""</f>
        <v>Ремонт с заменой трехфазного счетчика Меркурий 234 ART-03 P 1шт.</v>
      </c>
      <c r="M4680" s="30"/>
      <c r="N4680" s="21"/>
    </row>
    <row r="4681" spans="1:14" s="155" customFormat="1" ht="42.75" hidden="1" outlineLevel="2">
      <c r="A4681" s="28"/>
      <c r="B4681" s="29" t="s">
        <v>32</v>
      </c>
      <c r="C4681" s="29" t="s">
        <v>3983</v>
      </c>
      <c r="D4681" s="29" t="s">
        <v>3591</v>
      </c>
      <c r="E4681" s="29"/>
      <c r="F4681" s="27"/>
      <c r="G4681" s="30" t="s">
        <v>45</v>
      </c>
      <c r="H4681" s="30"/>
      <c r="I4681" s="24" t="s">
        <v>43</v>
      </c>
      <c r="J4681" s="17">
        <v>7</v>
      </c>
      <c r="K4681" s="17">
        <v>7</v>
      </c>
      <c r="L4681" s="83" t="s">
        <v>4796</v>
      </c>
      <c r="M4681" s="57" t="s">
        <v>44</v>
      </c>
      <c r="N4681" s="21">
        <v>1</v>
      </c>
    </row>
    <row r="4682" spans="1:14" s="151" customFormat="1" ht="28.5" outlineLevel="1" collapsed="1">
      <c r="A4682" s="28" t="s">
        <v>4820</v>
      </c>
      <c r="B4682" s="30" t="s">
        <v>32</v>
      </c>
      <c r="C4682" s="29" t="s">
        <v>3983</v>
      </c>
      <c r="D4682" s="29" t="s">
        <v>3591</v>
      </c>
      <c r="E4682" s="29" t="s">
        <v>4804</v>
      </c>
      <c r="F4682" s="27" t="s">
        <v>4821</v>
      </c>
      <c r="G4682" s="30"/>
      <c r="H4682" s="30"/>
      <c r="I4682" s="29"/>
      <c r="J4682" s="61" t="s">
        <v>346</v>
      </c>
      <c r="K4682" s="147" t="s">
        <v>346</v>
      </c>
      <c r="L4682" s="27" t="str">
        <f>L4683&amp;" "&amp;N4683&amp;M4683&amp;""</f>
        <v>Ремонт с заменой трехфазного счетчика Меркурий 234 ART-03 P 1шт.</v>
      </c>
      <c r="M4682" s="30"/>
      <c r="N4682" s="21"/>
    </row>
    <row r="4683" spans="1:14" s="155" customFormat="1" ht="42.75" hidden="1" outlineLevel="2">
      <c r="A4683" s="28"/>
      <c r="B4683" s="29" t="s">
        <v>32</v>
      </c>
      <c r="C4683" s="29" t="s">
        <v>3983</v>
      </c>
      <c r="D4683" s="29" t="s">
        <v>3591</v>
      </c>
      <c r="E4683" s="29"/>
      <c r="F4683" s="27"/>
      <c r="G4683" s="30" t="s">
        <v>45</v>
      </c>
      <c r="H4683" s="30"/>
      <c r="I4683" s="24" t="s">
        <v>43</v>
      </c>
      <c r="J4683" s="17">
        <v>7</v>
      </c>
      <c r="K4683" s="17">
        <v>7</v>
      </c>
      <c r="L4683" s="83" t="s">
        <v>4796</v>
      </c>
      <c r="M4683" s="57" t="s">
        <v>44</v>
      </c>
      <c r="N4683" s="21">
        <v>1</v>
      </c>
    </row>
    <row r="4684" spans="1:14" s="151" customFormat="1" ht="28.5" outlineLevel="1" collapsed="1">
      <c r="A4684" s="28" t="s">
        <v>4822</v>
      </c>
      <c r="B4684" s="30" t="s">
        <v>32</v>
      </c>
      <c r="C4684" s="29" t="s">
        <v>3983</v>
      </c>
      <c r="D4684" s="29" t="s">
        <v>3591</v>
      </c>
      <c r="E4684" s="29" t="s">
        <v>4804</v>
      </c>
      <c r="F4684" s="27" t="s">
        <v>4823</v>
      </c>
      <c r="G4684" s="30"/>
      <c r="H4684" s="30"/>
      <c r="I4684" s="29"/>
      <c r="J4684" s="61" t="s">
        <v>348</v>
      </c>
      <c r="K4684" s="147" t="s">
        <v>348</v>
      </c>
      <c r="L4684" s="27" t="str">
        <f>L4685&amp;" "&amp;N4685&amp;M4685&amp;""</f>
        <v>Ремонт с заменой трехфазного счетчика Меркурий 234 ART-03 P 1шт.</v>
      </c>
      <c r="M4684" s="30"/>
      <c r="N4684" s="21"/>
    </row>
    <row r="4685" spans="1:14" s="155" customFormat="1" ht="42.75" hidden="1" outlineLevel="2">
      <c r="A4685" s="28"/>
      <c r="B4685" s="29" t="s">
        <v>32</v>
      </c>
      <c r="C4685" s="29" t="s">
        <v>3983</v>
      </c>
      <c r="D4685" s="29" t="s">
        <v>3591</v>
      </c>
      <c r="E4685" s="29"/>
      <c r="F4685" s="27"/>
      <c r="G4685" s="30" t="s">
        <v>45</v>
      </c>
      <c r="H4685" s="30"/>
      <c r="I4685" s="24" t="s">
        <v>43</v>
      </c>
      <c r="J4685" s="17">
        <v>8</v>
      </c>
      <c r="K4685" s="17">
        <v>8</v>
      </c>
      <c r="L4685" s="83" t="s">
        <v>4796</v>
      </c>
      <c r="M4685" s="57" t="s">
        <v>44</v>
      </c>
      <c r="N4685" s="21">
        <v>1</v>
      </c>
    </row>
    <row r="4686" spans="1:14" s="151" customFormat="1" ht="28.5" outlineLevel="1" collapsed="1">
      <c r="A4686" s="28" t="s">
        <v>4824</v>
      </c>
      <c r="B4686" s="30" t="s">
        <v>32</v>
      </c>
      <c r="C4686" s="29" t="s">
        <v>3983</v>
      </c>
      <c r="D4686" s="29" t="s">
        <v>3591</v>
      </c>
      <c r="E4686" s="29" t="s">
        <v>4804</v>
      </c>
      <c r="F4686" s="27" t="s">
        <v>4825</v>
      </c>
      <c r="G4686" s="30"/>
      <c r="H4686" s="30"/>
      <c r="I4686" s="29"/>
      <c r="J4686" s="61" t="s">
        <v>348</v>
      </c>
      <c r="K4686" s="147" t="s">
        <v>348</v>
      </c>
      <c r="L4686" s="27" t="str">
        <f>L4687&amp;" "&amp;N4687&amp;M4687&amp;""</f>
        <v>Ремонт с заменой трехфазного счетчика Меркурий 234 ART-03 P 1шт.</v>
      </c>
      <c r="M4686" s="30"/>
      <c r="N4686" s="21"/>
    </row>
    <row r="4687" spans="1:14" s="155" customFormat="1" ht="42.75" hidden="1" outlineLevel="2">
      <c r="A4687" s="28"/>
      <c r="B4687" s="29" t="s">
        <v>32</v>
      </c>
      <c r="C4687" s="29" t="s">
        <v>3983</v>
      </c>
      <c r="D4687" s="29" t="s">
        <v>3591</v>
      </c>
      <c r="E4687" s="29"/>
      <c r="F4687" s="27"/>
      <c r="G4687" s="30" t="s">
        <v>45</v>
      </c>
      <c r="H4687" s="30"/>
      <c r="I4687" s="24" t="s">
        <v>43</v>
      </c>
      <c r="J4687" s="17">
        <v>8</v>
      </c>
      <c r="K4687" s="17">
        <v>8</v>
      </c>
      <c r="L4687" s="83" t="s">
        <v>4796</v>
      </c>
      <c r="M4687" s="57" t="s">
        <v>44</v>
      </c>
      <c r="N4687" s="21">
        <v>1</v>
      </c>
    </row>
    <row r="4688" spans="1:14" s="151" customFormat="1" ht="28.5" outlineLevel="1" collapsed="1">
      <c r="A4688" s="28" t="s">
        <v>4826</v>
      </c>
      <c r="B4688" s="30" t="s">
        <v>32</v>
      </c>
      <c r="C4688" s="29" t="s">
        <v>3983</v>
      </c>
      <c r="D4688" s="29" t="s">
        <v>3591</v>
      </c>
      <c r="E4688" s="29" t="s">
        <v>4804</v>
      </c>
      <c r="F4688" s="27" t="s">
        <v>4827</v>
      </c>
      <c r="G4688" s="30"/>
      <c r="H4688" s="30"/>
      <c r="I4688" s="29"/>
      <c r="J4688" s="61" t="s">
        <v>348</v>
      </c>
      <c r="K4688" s="147" t="s">
        <v>348</v>
      </c>
      <c r="L4688" s="27" t="str">
        <f>L4689&amp;" "&amp;N4689&amp;M4689&amp;""</f>
        <v>Ремонт с заменой трехфазного счетчика Меркурий 234 ART-03 P 1шт.</v>
      </c>
      <c r="M4688" s="30"/>
      <c r="N4688" s="21"/>
    </row>
    <row r="4689" spans="1:14" s="155" customFormat="1" ht="42.75" hidden="1" outlineLevel="2">
      <c r="A4689" s="28"/>
      <c r="B4689" s="29" t="s">
        <v>32</v>
      </c>
      <c r="C4689" s="29" t="s">
        <v>3983</v>
      </c>
      <c r="D4689" s="29" t="s">
        <v>3591</v>
      </c>
      <c r="E4689" s="29"/>
      <c r="F4689" s="27"/>
      <c r="G4689" s="30" t="s">
        <v>45</v>
      </c>
      <c r="H4689" s="30"/>
      <c r="I4689" s="24" t="s">
        <v>43</v>
      </c>
      <c r="J4689" s="17">
        <v>8</v>
      </c>
      <c r="K4689" s="17">
        <v>8</v>
      </c>
      <c r="L4689" s="83" t="s">
        <v>4796</v>
      </c>
      <c r="M4689" s="57" t="s">
        <v>44</v>
      </c>
      <c r="N4689" s="21">
        <v>1</v>
      </c>
    </row>
    <row r="4690" spans="1:14" s="151" customFormat="1" ht="28.5" outlineLevel="1" collapsed="1">
      <c r="A4690" s="28" t="s">
        <v>4828</v>
      </c>
      <c r="B4690" s="30" t="s">
        <v>32</v>
      </c>
      <c r="C4690" s="29" t="s">
        <v>3983</v>
      </c>
      <c r="D4690" s="29" t="s">
        <v>3591</v>
      </c>
      <c r="E4690" s="29" t="s">
        <v>4804</v>
      </c>
      <c r="F4690" s="27" t="s">
        <v>4829</v>
      </c>
      <c r="G4690" s="30"/>
      <c r="H4690" s="30"/>
      <c r="I4690" s="29"/>
      <c r="J4690" s="61" t="s">
        <v>348</v>
      </c>
      <c r="K4690" s="147" t="s">
        <v>348</v>
      </c>
      <c r="L4690" s="27" t="str">
        <f>L4691&amp;" "&amp;N4691&amp;M4691&amp;""</f>
        <v>Ремонт с заменой трехфазного счетчика Меркурий 234 ART-03 P 1шт.</v>
      </c>
      <c r="M4690" s="30"/>
      <c r="N4690" s="21"/>
    </row>
    <row r="4691" spans="1:14" s="155" customFormat="1" ht="42.75" hidden="1" outlineLevel="2">
      <c r="A4691" s="28"/>
      <c r="B4691" s="29" t="s">
        <v>32</v>
      </c>
      <c r="C4691" s="29" t="s">
        <v>3983</v>
      </c>
      <c r="D4691" s="29" t="s">
        <v>3591</v>
      </c>
      <c r="E4691" s="29"/>
      <c r="F4691" s="27"/>
      <c r="G4691" s="30" t="s">
        <v>45</v>
      </c>
      <c r="H4691" s="30"/>
      <c r="I4691" s="24" t="s">
        <v>43</v>
      </c>
      <c r="J4691" s="17">
        <v>8</v>
      </c>
      <c r="K4691" s="17">
        <v>8</v>
      </c>
      <c r="L4691" s="83" t="s">
        <v>4796</v>
      </c>
      <c r="M4691" s="57" t="s">
        <v>44</v>
      </c>
      <c r="N4691" s="21">
        <v>1</v>
      </c>
    </row>
    <row r="4692" spans="1:14" s="151" customFormat="1" ht="28.5" outlineLevel="1" collapsed="1">
      <c r="A4692" s="28" t="s">
        <v>4830</v>
      </c>
      <c r="B4692" s="30" t="s">
        <v>32</v>
      </c>
      <c r="C4692" s="29" t="s">
        <v>3983</v>
      </c>
      <c r="D4692" s="29" t="s">
        <v>3591</v>
      </c>
      <c r="E4692" s="29" t="s">
        <v>4804</v>
      </c>
      <c r="F4692" s="27" t="s">
        <v>4831</v>
      </c>
      <c r="G4692" s="30"/>
      <c r="H4692" s="30"/>
      <c r="I4692" s="29"/>
      <c r="J4692" s="61" t="s">
        <v>348</v>
      </c>
      <c r="K4692" s="147" t="s">
        <v>348</v>
      </c>
      <c r="L4692" s="27" t="str">
        <f>L4693&amp;" "&amp;N4693&amp;M4693&amp;""</f>
        <v>Ремонт с заменой трехфазного счетчика Меркурий 234 ART-03 P 1шт.</v>
      </c>
      <c r="M4692" s="30"/>
      <c r="N4692" s="21"/>
    </row>
    <row r="4693" spans="1:14" s="155" customFormat="1" ht="42.75" hidden="1" outlineLevel="2">
      <c r="A4693" s="28"/>
      <c r="B4693" s="29" t="s">
        <v>32</v>
      </c>
      <c r="C4693" s="29" t="s">
        <v>3983</v>
      </c>
      <c r="D4693" s="29" t="s">
        <v>3591</v>
      </c>
      <c r="E4693" s="29"/>
      <c r="F4693" s="27"/>
      <c r="G4693" s="30" t="s">
        <v>45</v>
      </c>
      <c r="H4693" s="30"/>
      <c r="I4693" s="24" t="s">
        <v>43</v>
      </c>
      <c r="J4693" s="17">
        <v>8</v>
      </c>
      <c r="K4693" s="17">
        <v>8</v>
      </c>
      <c r="L4693" s="83" t="s">
        <v>4796</v>
      </c>
      <c r="M4693" s="57" t="s">
        <v>44</v>
      </c>
      <c r="N4693" s="21">
        <v>1</v>
      </c>
    </row>
    <row r="4694" spans="1:14" s="151" customFormat="1" ht="28.5" outlineLevel="1" collapsed="1">
      <c r="A4694" s="28" t="s">
        <v>4832</v>
      </c>
      <c r="B4694" s="30" t="s">
        <v>32</v>
      </c>
      <c r="C4694" s="29" t="s">
        <v>3983</v>
      </c>
      <c r="D4694" s="29" t="s">
        <v>3591</v>
      </c>
      <c r="E4694" s="29" t="s">
        <v>4804</v>
      </c>
      <c r="F4694" s="27" t="s">
        <v>4833</v>
      </c>
      <c r="G4694" s="30"/>
      <c r="H4694" s="30"/>
      <c r="I4694" s="29"/>
      <c r="J4694" s="61" t="s">
        <v>348</v>
      </c>
      <c r="K4694" s="147" t="s">
        <v>348</v>
      </c>
      <c r="L4694" s="27" t="str">
        <f>L4695&amp;" "&amp;N4695&amp;M4695&amp;""</f>
        <v>Ремонт с заменой трехфазного счетчика Меркурий 234 ART-03 P 1шт.</v>
      </c>
      <c r="M4694" s="30"/>
      <c r="N4694" s="21"/>
    </row>
    <row r="4695" spans="1:14" s="155" customFormat="1" ht="42.75" hidden="1" outlineLevel="2">
      <c r="A4695" s="28"/>
      <c r="B4695" s="29" t="s">
        <v>32</v>
      </c>
      <c r="C4695" s="29" t="s">
        <v>3983</v>
      </c>
      <c r="D4695" s="29" t="s">
        <v>3591</v>
      </c>
      <c r="E4695" s="29"/>
      <c r="F4695" s="27"/>
      <c r="G4695" s="30" t="s">
        <v>45</v>
      </c>
      <c r="H4695" s="30"/>
      <c r="I4695" s="24" t="s">
        <v>43</v>
      </c>
      <c r="J4695" s="17">
        <v>8</v>
      </c>
      <c r="K4695" s="17">
        <v>8</v>
      </c>
      <c r="L4695" s="83" t="s">
        <v>4796</v>
      </c>
      <c r="M4695" s="57" t="s">
        <v>44</v>
      </c>
      <c r="N4695" s="21">
        <v>1</v>
      </c>
    </row>
    <row r="4696" spans="1:14" s="151" customFormat="1" ht="28.5" outlineLevel="1" collapsed="1">
      <c r="A4696" s="28" t="s">
        <v>4834</v>
      </c>
      <c r="B4696" s="30" t="s">
        <v>32</v>
      </c>
      <c r="C4696" s="29" t="s">
        <v>3983</v>
      </c>
      <c r="D4696" s="29" t="s">
        <v>3591</v>
      </c>
      <c r="E4696" s="29" t="s">
        <v>4804</v>
      </c>
      <c r="F4696" s="27" t="s">
        <v>4835</v>
      </c>
      <c r="G4696" s="30"/>
      <c r="H4696" s="30"/>
      <c r="I4696" s="29"/>
      <c r="J4696" s="61" t="s">
        <v>348</v>
      </c>
      <c r="K4696" s="147" t="s">
        <v>348</v>
      </c>
      <c r="L4696" s="27" t="str">
        <f>L4697&amp;" "&amp;N4697&amp;M4697&amp;""</f>
        <v>Ремонт с заменой трехфазного счетчика Меркурий 234 ART-03 P 1шт.</v>
      </c>
      <c r="M4696" s="30"/>
      <c r="N4696" s="21"/>
    </row>
    <row r="4697" spans="1:14" s="155" customFormat="1" ht="42.75" hidden="1" outlineLevel="2">
      <c r="A4697" s="28"/>
      <c r="B4697" s="29" t="s">
        <v>32</v>
      </c>
      <c r="C4697" s="29" t="s">
        <v>3983</v>
      </c>
      <c r="D4697" s="29" t="s">
        <v>3591</v>
      </c>
      <c r="E4697" s="29"/>
      <c r="F4697" s="27"/>
      <c r="G4697" s="30" t="s">
        <v>45</v>
      </c>
      <c r="H4697" s="30"/>
      <c r="I4697" s="24" t="s">
        <v>43</v>
      </c>
      <c r="J4697" s="17">
        <v>8</v>
      </c>
      <c r="K4697" s="17">
        <v>8</v>
      </c>
      <c r="L4697" s="83" t="s">
        <v>4796</v>
      </c>
      <c r="M4697" s="57" t="s">
        <v>44</v>
      </c>
      <c r="N4697" s="21">
        <v>1</v>
      </c>
    </row>
    <row r="4698" spans="1:14" s="151" customFormat="1" ht="28.5" outlineLevel="1" collapsed="1">
      <c r="A4698" s="28" t="s">
        <v>4836</v>
      </c>
      <c r="B4698" s="30" t="s">
        <v>32</v>
      </c>
      <c r="C4698" s="29" t="s">
        <v>3983</v>
      </c>
      <c r="D4698" s="29" t="s">
        <v>3591</v>
      </c>
      <c r="E4698" s="29" t="s">
        <v>4804</v>
      </c>
      <c r="F4698" s="27" t="s">
        <v>4837</v>
      </c>
      <c r="G4698" s="30"/>
      <c r="H4698" s="30"/>
      <c r="I4698" s="29"/>
      <c r="J4698" s="61" t="s">
        <v>344</v>
      </c>
      <c r="K4698" s="147" t="s">
        <v>344</v>
      </c>
      <c r="L4698" s="27" t="str">
        <f>L4699&amp;" "&amp;N4699&amp;M4699&amp;""</f>
        <v>Ремонт с заменой трехфазного счетчика Меркурий 234 ART-03 P 1шт.</v>
      </c>
      <c r="M4698" s="30"/>
      <c r="N4698" s="21"/>
    </row>
    <row r="4699" spans="1:14" s="155" customFormat="1" ht="42.75" hidden="1" outlineLevel="2">
      <c r="A4699" s="28"/>
      <c r="B4699" s="29" t="s">
        <v>32</v>
      </c>
      <c r="C4699" s="29" t="s">
        <v>3983</v>
      </c>
      <c r="D4699" s="29" t="s">
        <v>3591</v>
      </c>
      <c r="E4699" s="29"/>
      <c r="F4699" s="27"/>
      <c r="G4699" s="30" t="s">
        <v>45</v>
      </c>
      <c r="H4699" s="30"/>
      <c r="I4699" s="24" t="s">
        <v>43</v>
      </c>
      <c r="J4699" s="17">
        <v>9</v>
      </c>
      <c r="K4699" s="17">
        <v>9</v>
      </c>
      <c r="L4699" s="83" t="s">
        <v>4796</v>
      </c>
      <c r="M4699" s="57" t="s">
        <v>44</v>
      </c>
      <c r="N4699" s="21">
        <v>1</v>
      </c>
    </row>
    <row r="4700" spans="1:14" s="151" customFormat="1" ht="28.5" outlineLevel="1" collapsed="1">
      <c r="A4700" s="28" t="s">
        <v>4838</v>
      </c>
      <c r="B4700" s="30" t="s">
        <v>32</v>
      </c>
      <c r="C4700" s="29" t="s">
        <v>3983</v>
      </c>
      <c r="D4700" s="29" t="s">
        <v>3591</v>
      </c>
      <c r="E4700" s="29" t="s">
        <v>4804</v>
      </c>
      <c r="F4700" s="27" t="s">
        <v>4839</v>
      </c>
      <c r="G4700" s="30"/>
      <c r="H4700" s="30"/>
      <c r="I4700" s="29"/>
      <c r="J4700" s="61" t="s">
        <v>344</v>
      </c>
      <c r="K4700" s="147" t="s">
        <v>344</v>
      </c>
      <c r="L4700" s="27" t="str">
        <f>L4701&amp;" "&amp;N4701&amp;M4701&amp;""</f>
        <v>Ремонт с заменой трехфазного счетчика Меркурий 234 ART-03 P 1шт.</v>
      </c>
      <c r="M4700" s="30"/>
      <c r="N4700" s="21"/>
    </row>
    <row r="4701" spans="1:14" s="155" customFormat="1" ht="42.75" hidden="1" outlineLevel="2">
      <c r="A4701" s="28"/>
      <c r="B4701" s="29" t="s">
        <v>32</v>
      </c>
      <c r="C4701" s="29" t="s">
        <v>3983</v>
      </c>
      <c r="D4701" s="29" t="s">
        <v>3591</v>
      </c>
      <c r="E4701" s="29"/>
      <c r="F4701" s="27"/>
      <c r="G4701" s="30" t="s">
        <v>45</v>
      </c>
      <c r="H4701" s="30"/>
      <c r="I4701" s="24" t="s">
        <v>43</v>
      </c>
      <c r="J4701" s="17">
        <v>9</v>
      </c>
      <c r="K4701" s="17">
        <v>9</v>
      </c>
      <c r="L4701" s="83" t="s">
        <v>4796</v>
      </c>
      <c r="M4701" s="57" t="s">
        <v>44</v>
      </c>
      <c r="N4701" s="21">
        <v>1</v>
      </c>
    </row>
    <row r="4702" spans="1:14" s="151" customFormat="1" ht="28.5" outlineLevel="1" collapsed="1">
      <c r="A4702" s="28" t="s">
        <v>4840</v>
      </c>
      <c r="B4702" s="30" t="s">
        <v>32</v>
      </c>
      <c r="C4702" s="29" t="s">
        <v>3983</v>
      </c>
      <c r="D4702" s="29" t="s">
        <v>3591</v>
      </c>
      <c r="E4702" s="29" t="s">
        <v>4804</v>
      </c>
      <c r="F4702" s="27" t="s">
        <v>4841</v>
      </c>
      <c r="G4702" s="30"/>
      <c r="H4702" s="30"/>
      <c r="I4702" s="29"/>
      <c r="J4702" s="61" t="s">
        <v>344</v>
      </c>
      <c r="K4702" s="147" t="s">
        <v>344</v>
      </c>
      <c r="L4702" s="27" t="str">
        <f>L4703&amp;" "&amp;N4703&amp;M4703&amp;""</f>
        <v>Ремонт с заменой трехфазного счетчика Меркурий 234 ART-03 P 1шт.</v>
      </c>
      <c r="M4702" s="30"/>
      <c r="N4702" s="21"/>
    </row>
    <row r="4703" spans="1:14" s="155" customFormat="1" ht="42.75" hidden="1" outlineLevel="2">
      <c r="A4703" s="28"/>
      <c r="B4703" s="29" t="s">
        <v>32</v>
      </c>
      <c r="C4703" s="29" t="s">
        <v>3983</v>
      </c>
      <c r="D4703" s="29" t="s">
        <v>3591</v>
      </c>
      <c r="E4703" s="29"/>
      <c r="F4703" s="27"/>
      <c r="G4703" s="30" t="s">
        <v>45</v>
      </c>
      <c r="H4703" s="30"/>
      <c r="I4703" s="24" t="s">
        <v>43</v>
      </c>
      <c r="J4703" s="17">
        <v>9</v>
      </c>
      <c r="K4703" s="17">
        <v>9</v>
      </c>
      <c r="L4703" s="83" t="s">
        <v>4796</v>
      </c>
      <c r="M4703" s="57" t="s">
        <v>44</v>
      </c>
      <c r="N4703" s="21">
        <v>1</v>
      </c>
    </row>
    <row r="4704" spans="1:14" s="151" customFormat="1" ht="28.5" outlineLevel="1" collapsed="1">
      <c r="A4704" s="28" t="s">
        <v>4842</v>
      </c>
      <c r="B4704" s="30" t="s">
        <v>32</v>
      </c>
      <c r="C4704" s="29" t="s">
        <v>3983</v>
      </c>
      <c r="D4704" s="29" t="s">
        <v>3591</v>
      </c>
      <c r="E4704" s="29" t="s">
        <v>4804</v>
      </c>
      <c r="F4704" s="27" t="s">
        <v>4843</v>
      </c>
      <c r="G4704" s="30"/>
      <c r="H4704" s="30"/>
      <c r="I4704" s="29"/>
      <c r="J4704" s="61" t="s">
        <v>344</v>
      </c>
      <c r="K4704" s="147" t="s">
        <v>344</v>
      </c>
      <c r="L4704" s="27" t="str">
        <f>L4705&amp;" "&amp;N4705&amp;M4705&amp;""</f>
        <v>Ремонт с заменой трехфазного счетчика Меркурий 234 ART-03 P 1шт.</v>
      </c>
      <c r="M4704" s="30"/>
      <c r="N4704" s="21"/>
    </row>
    <row r="4705" spans="1:14" s="155" customFormat="1" ht="42.75" hidden="1" outlineLevel="2">
      <c r="A4705" s="28"/>
      <c r="B4705" s="29" t="s">
        <v>32</v>
      </c>
      <c r="C4705" s="29" t="s">
        <v>3983</v>
      </c>
      <c r="D4705" s="29" t="s">
        <v>3591</v>
      </c>
      <c r="E4705" s="29"/>
      <c r="F4705" s="27"/>
      <c r="G4705" s="30" t="s">
        <v>45</v>
      </c>
      <c r="H4705" s="30"/>
      <c r="I4705" s="24" t="s">
        <v>43</v>
      </c>
      <c r="J4705" s="17">
        <v>9</v>
      </c>
      <c r="K4705" s="17">
        <v>9</v>
      </c>
      <c r="L4705" s="83" t="s">
        <v>4796</v>
      </c>
      <c r="M4705" s="57" t="s">
        <v>44</v>
      </c>
      <c r="N4705" s="21">
        <v>1</v>
      </c>
    </row>
    <row r="4706" spans="1:14" s="151" customFormat="1" ht="28.5" outlineLevel="1" collapsed="1">
      <c r="A4706" s="28" t="s">
        <v>4844</v>
      </c>
      <c r="B4706" s="30" t="s">
        <v>32</v>
      </c>
      <c r="C4706" s="29" t="s">
        <v>3983</v>
      </c>
      <c r="D4706" s="29" t="s">
        <v>3591</v>
      </c>
      <c r="E4706" s="29" t="s">
        <v>4804</v>
      </c>
      <c r="F4706" s="27" t="s">
        <v>4845</v>
      </c>
      <c r="G4706" s="30"/>
      <c r="H4706" s="30"/>
      <c r="I4706" s="29"/>
      <c r="J4706" s="61" t="s">
        <v>344</v>
      </c>
      <c r="K4706" s="147" t="s">
        <v>344</v>
      </c>
      <c r="L4706" s="27" t="str">
        <f>L4707&amp;" "&amp;N4707&amp;M4707&amp;""</f>
        <v>Ремонт с заменой трехфазного счетчика Меркурий 234 ART-03 P 1шт.</v>
      </c>
      <c r="M4706" s="30"/>
      <c r="N4706" s="21"/>
    </row>
    <row r="4707" spans="1:14" s="155" customFormat="1" ht="42.75" hidden="1" outlineLevel="2">
      <c r="A4707" s="28"/>
      <c r="B4707" s="29" t="s">
        <v>32</v>
      </c>
      <c r="C4707" s="29" t="s">
        <v>3983</v>
      </c>
      <c r="D4707" s="29" t="s">
        <v>3591</v>
      </c>
      <c r="E4707" s="29"/>
      <c r="F4707" s="27"/>
      <c r="G4707" s="30" t="s">
        <v>45</v>
      </c>
      <c r="H4707" s="30"/>
      <c r="I4707" s="24" t="s">
        <v>43</v>
      </c>
      <c r="J4707" s="17">
        <v>9</v>
      </c>
      <c r="K4707" s="17">
        <v>9</v>
      </c>
      <c r="L4707" s="83" t="s">
        <v>4796</v>
      </c>
      <c r="M4707" s="57" t="s">
        <v>44</v>
      </c>
      <c r="N4707" s="21">
        <v>1</v>
      </c>
    </row>
    <row r="4708" spans="1:14" s="151" customFormat="1" ht="28.5" outlineLevel="1" collapsed="1">
      <c r="A4708" s="28" t="s">
        <v>4846</v>
      </c>
      <c r="B4708" s="30" t="s">
        <v>32</v>
      </c>
      <c r="C4708" s="29" t="s">
        <v>3983</v>
      </c>
      <c r="D4708" s="29" t="s">
        <v>3591</v>
      </c>
      <c r="E4708" s="29" t="s">
        <v>4804</v>
      </c>
      <c r="F4708" s="27" t="s">
        <v>4847</v>
      </c>
      <c r="G4708" s="30"/>
      <c r="H4708" s="30"/>
      <c r="I4708" s="29"/>
      <c r="J4708" s="61" t="s">
        <v>344</v>
      </c>
      <c r="K4708" s="147" t="s">
        <v>344</v>
      </c>
      <c r="L4708" s="27" t="str">
        <f>L4709&amp;" "&amp;N4709&amp;M4709&amp;""</f>
        <v>Ремонт с заменой трехфазного счетчика Меркурий 234 ART-03 P 1шт.</v>
      </c>
      <c r="M4708" s="30"/>
      <c r="N4708" s="21"/>
    </row>
    <row r="4709" spans="1:14" s="155" customFormat="1" ht="42.75" hidden="1" outlineLevel="2">
      <c r="A4709" s="28"/>
      <c r="B4709" s="29" t="s">
        <v>32</v>
      </c>
      <c r="C4709" s="29" t="s">
        <v>3983</v>
      </c>
      <c r="D4709" s="29" t="s">
        <v>3591</v>
      </c>
      <c r="E4709" s="29"/>
      <c r="F4709" s="27"/>
      <c r="G4709" s="30" t="s">
        <v>45</v>
      </c>
      <c r="H4709" s="30"/>
      <c r="I4709" s="24" t="s">
        <v>43</v>
      </c>
      <c r="J4709" s="17">
        <v>9</v>
      </c>
      <c r="K4709" s="17">
        <v>9</v>
      </c>
      <c r="L4709" s="83" t="s">
        <v>4796</v>
      </c>
      <c r="M4709" s="57" t="s">
        <v>44</v>
      </c>
      <c r="N4709" s="21">
        <v>1</v>
      </c>
    </row>
    <row r="4710" spans="1:14" s="151" customFormat="1" ht="28.5" outlineLevel="1" collapsed="1">
      <c r="A4710" s="28" t="s">
        <v>4848</v>
      </c>
      <c r="B4710" s="30" t="s">
        <v>32</v>
      </c>
      <c r="C4710" s="29" t="s">
        <v>3983</v>
      </c>
      <c r="D4710" s="29" t="s">
        <v>3591</v>
      </c>
      <c r="E4710" s="29" t="s">
        <v>4804</v>
      </c>
      <c r="F4710" s="27" t="s">
        <v>4849</v>
      </c>
      <c r="G4710" s="30"/>
      <c r="H4710" s="30"/>
      <c r="I4710" s="29"/>
      <c r="J4710" s="61" t="s">
        <v>344</v>
      </c>
      <c r="K4710" s="147" t="s">
        <v>344</v>
      </c>
      <c r="L4710" s="27" t="str">
        <f>L4711&amp;" "&amp;N4711&amp;M4711&amp;""</f>
        <v>Ремонт с заменой трехфазного счетчика Меркурий 234 ART-03 P 1шт.</v>
      </c>
      <c r="M4710" s="30"/>
      <c r="N4710" s="21"/>
    </row>
    <row r="4711" spans="1:14" s="155" customFormat="1" ht="42.75" hidden="1" outlineLevel="2">
      <c r="A4711" s="28"/>
      <c r="B4711" s="29" t="s">
        <v>32</v>
      </c>
      <c r="C4711" s="29" t="s">
        <v>3983</v>
      </c>
      <c r="D4711" s="29" t="s">
        <v>3591</v>
      </c>
      <c r="E4711" s="29"/>
      <c r="F4711" s="27"/>
      <c r="G4711" s="30" t="s">
        <v>45</v>
      </c>
      <c r="H4711" s="30"/>
      <c r="I4711" s="24" t="s">
        <v>43</v>
      </c>
      <c r="J4711" s="17">
        <v>9</v>
      </c>
      <c r="K4711" s="17">
        <v>9</v>
      </c>
      <c r="L4711" s="83" t="s">
        <v>4796</v>
      </c>
      <c r="M4711" s="57" t="s">
        <v>44</v>
      </c>
      <c r="N4711" s="21">
        <v>1</v>
      </c>
    </row>
    <row r="4712" spans="1:14" s="151" customFormat="1" ht="28.5" outlineLevel="1" collapsed="1">
      <c r="A4712" s="28" t="s">
        <v>4850</v>
      </c>
      <c r="B4712" s="30" t="s">
        <v>32</v>
      </c>
      <c r="C4712" s="29" t="s">
        <v>3983</v>
      </c>
      <c r="D4712" s="29" t="s">
        <v>3591</v>
      </c>
      <c r="E4712" s="29" t="s">
        <v>4804</v>
      </c>
      <c r="F4712" s="27" t="s">
        <v>4851</v>
      </c>
      <c r="G4712" s="30"/>
      <c r="H4712" s="30"/>
      <c r="I4712" s="29"/>
      <c r="J4712" s="61" t="s">
        <v>1534</v>
      </c>
      <c r="K4712" s="147" t="s">
        <v>1534</v>
      </c>
      <c r="L4712" s="27" t="str">
        <f>L4713&amp;" "&amp;N4713&amp;M4713&amp;""</f>
        <v>Ремонт с заменой трехфазного счетчика Меркурий 234 ART-03 P 1шт.</v>
      </c>
      <c r="M4712" s="30"/>
      <c r="N4712" s="21"/>
    </row>
    <row r="4713" spans="1:14" s="155" customFormat="1" ht="42.75" hidden="1" outlineLevel="2">
      <c r="A4713" s="28"/>
      <c r="B4713" s="29" t="s">
        <v>32</v>
      </c>
      <c r="C4713" s="29" t="s">
        <v>3983</v>
      </c>
      <c r="D4713" s="29" t="s">
        <v>3591</v>
      </c>
      <c r="E4713" s="29"/>
      <c r="F4713" s="27"/>
      <c r="G4713" s="30" t="s">
        <v>45</v>
      </c>
      <c r="H4713" s="30"/>
      <c r="I4713" s="24" t="s">
        <v>43</v>
      </c>
      <c r="J4713" s="17">
        <v>10</v>
      </c>
      <c r="K4713" s="17">
        <v>10</v>
      </c>
      <c r="L4713" s="83" t="s">
        <v>4796</v>
      </c>
      <c r="M4713" s="57" t="s">
        <v>44</v>
      </c>
      <c r="N4713" s="21">
        <v>1</v>
      </c>
    </row>
    <row r="4714" spans="1:14" s="151" customFormat="1" ht="28.5" outlineLevel="1" collapsed="1">
      <c r="A4714" s="28" t="s">
        <v>4852</v>
      </c>
      <c r="B4714" s="30" t="s">
        <v>32</v>
      </c>
      <c r="C4714" s="29" t="s">
        <v>3983</v>
      </c>
      <c r="D4714" s="29" t="s">
        <v>3591</v>
      </c>
      <c r="E4714" s="29" t="s">
        <v>4804</v>
      </c>
      <c r="F4714" s="27" t="s">
        <v>4853</v>
      </c>
      <c r="G4714" s="30"/>
      <c r="H4714" s="30"/>
      <c r="I4714" s="29"/>
      <c r="J4714" s="61" t="s">
        <v>1534</v>
      </c>
      <c r="K4714" s="147" t="s">
        <v>1534</v>
      </c>
      <c r="L4714" s="27" t="str">
        <f>L4715&amp;" "&amp;N4715&amp;M4715&amp;""</f>
        <v>Ремонт с заменой трехфазного счетчика Меркурий 234 ART-03 P 1шт.</v>
      </c>
      <c r="M4714" s="30"/>
      <c r="N4714" s="21"/>
    </row>
    <row r="4715" spans="1:14" s="155" customFormat="1" ht="42.75" hidden="1" outlineLevel="2">
      <c r="A4715" s="28"/>
      <c r="B4715" s="29" t="s">
        <v>32</v>
      </c>
      <c r="C4715" s="29" t="s">
        <v>3983</v>
      </c>
      <c r="D4715" s="29" t="s">
        <v>3591</v>
      </c>
      <c r="E4715" s="29"/>
      <c r="F4715" s="27"/>
      <c r="G4715" s="30" t="s">
        <v>45</v>
      </c>
      <c r="H4715" s="30"/>
      <c r="I4715" s="24" t="s">
        <v>43</v>
      </c>
      <c r="J4715" s="17">
        <v>10</v>
      </c>
      <c r="K4715" s="17">
        <v>10</v>
      </c>
      <c r="L4715" s="83" t="s">
        <v>4796</v>
      </c>
      <c r="M4715" s="57" t="s">
        <v>44</v>
      </c>
      <c r="N4715" s="21">
        <v>1</v>
      </c>
    </row>
    <row r="4716" spans="1:14" s="151" customFormat="1" ht="28.5" outlineLevel="1" collapsed="1">
      <c r="A4716" s="28" t="s">
        <v>4854</v>
      </c>
      <c r="B4716" s="30" t="s">
        <v>32</v>
      </c>
      <c r="C4716" s="29" t="s">
        <v>3983</v>
      </c>
      <c r="D4716" s="29" t="s">
        <v>3591</v>
      </c>
      <c r="E4716" s="29" t="s">
        <v>4804</v>
      </c>
      <c r="F4716" s="27" t="s">
        <v>4855</v>
      </c>
      <c r="G4716" s="30"/>
      <c r="H4716" s="30"/>
      <c r="I4716" s="29"/>
      <c r="J4716" s="61" t="s">
        <v>1534</v>
      </c>
      <c r="K4716" s="147" t="s">
        <v>1534</v>
      </c>
      <c r="L4716" s="27" t="str">
        <f>L4717&amp;" "&amp;N4717&amp;M4717&amp;""</f>
        <v>Ремонт с заменой трехфазного счетчика Меркурий 234 ART-03 P 1шт.</v>
      </c>
      <c r="M4716" s="30"/>
      <c r="N4716" s="21"/>
    </row>
    <row r="4717" spans="1:14" s="155" customFormat="1" ht="42.75" hidden="1" outlineLevel="2">
      <c r="A4717" s="28"/>
      <c r="B4717" s="29" t="s">
        <v>32</v>
      </c>
      <c r="C4717" s="29" t="s">
        <v>3983</v>
      </c>
      <c r="D4717" s="29" t="s">
        <v>3591</v>
      </c>
      <c r="E4717" s="29"/>
      <c r="F4717" s="27"/>
      <c r="G4717" s="30" t="s">
        <v>45</v>
      </c>
      <c r="H4717" s="30"/>
      <c r="I4717" s="24" t="s">
        <v>43</v>
      </c>
      <c r="J4717" s="17">
        <v>10</v>
      </c>
      <c r="K4717" s="17">
        <v>10</v>
      </c>
      <c r="L4717" s="83" t="s">
        <v>4796</v>
      </c>
      <c r="M4717" s="57" t="s">
        <v>44</v>
      </c>
      <c r="N4717" s="21">
        <v>1</v>
      </c>
    </row>
    <row r="4718" spans="1:14" s="151" customFormat="1" ht="28.5" outlineLevel="1" collapsed="1">
      <c r="A4718" s="28" t="s">
        <v>4856</v>
      </c>
      <c r="B4718" s="30" t="s">
        <v>32</v>
      </c>
      <c r="C4718" s="29" t="s">
        <v>3983</v>
      </c>
      <c r="D4718" s="29" t="s">
        <v>3591</v>
      </c>
      <c r="E4718" s="29" t="s">
        <v>4804</v>
      </c>
      <c r="F4718" s="27" t="s">
        <v>4857</v>
      </c>
      <c r="G4718" s="30"/>
      <c r="H4718" s="30"/>
      <c r="I4718" s="29"/>
      <c r="J4718" s="61" t="s">
        <v>1534</v>
      </c>
      <c r="K4718" s="147" t="s">
        <v>1534</v>
      </c>
      <c r="L4718" s="27" t="str">
        <f>L4719&amp;" "&amp;N4719&amp;M4719&amp;""</f>
        <v>Ремонт с заменой трехфазного счетчика Меркурий 234 ART-03 P 1шт.</v>
      </c>
      <c r="M4718" s="30"/>
      <c r="N4718" s="21"/>
    </row>
    <row r="4719" spans="1:14" s="155" customFormat="1" ht="42.75" hidden="1" outlineLevel="2">
      <c r="A4719" s="28"/>
      <c r="B4719" s="29" t="s">
        <v>32</v>
      </c>
      <c r="C4719" s="29" t="s">
        <v>3983</v>
      </c>
      <c r="D4719" s="29" t="s">
        <v>3591</v>
      </c>
      <c r="E4719" s="29"/>
      <c r="F4719" s="27"/>
      <c r="G4719" s="30" t="s">
        <v>45</v>
      </c>
      <c r="H4719" s="30"/>
      <c r="I4719" s="24" t="s">
        <v>43</v>
      </c>
      <c r="J4719" s="17">
        <v>10</v>
      </c>
      <c r="K4719" s="17">
        <v>10</v>
      </c>
      <c r="L4719" s="83" t="s">
        <v>4796</v>
      </c>
      <c r="M4719" s="57" t="s">
        <v>44</v>
      </c>
      <c r="N4719" s="21">
        <v>1</v>
      </c>
    </row>
    <row r="4720" spans="1:14" s="151" customFormat="1" ht="28.5" outlineLevel="1" collapsed="1">
      <c r="A4720" s="28" t="s">
        <v>4858</v>
      </c>
      <c r="B4720" s="30" t="s">
        <v>32</v>
      </c>
      <c r="C4720" s="29" t="s">
        <v>3983</v>
      </c>
      <c r="D4720" s="29" t="s">
        <v>3591</v>
      </c>
      <c r="E4720" s="29" t="s">
        <v>4804</v>
      </c>
      <c r="F4720" s="27" t="s">
        <v>4859</v>
      </c>
      <c r="G4720" s="30"/>
      <c r="H4720" s="30"/>
      <c r="I4720" s="29"/>
      <c r="J4720" s="61" t="s">
        <v>1534</v>
      </c>
      <c r="K4720" s="147" t="s">
        <v>1534</v>
      </c>
      <c r="L4720" s="27" t="str">
        <f>L4721&amp;" "&amp;N4721&amp;M4721&amp;""</f>
        <v>Ремонт с заменой трехфазного счетчика Меркурий 234 ART-03 P 1шт.</v>
      </c>
      <c r="M4720" s="30"/>
      <c r="N4720" s="21"/>
    </row>
    <row r="4721" spans="1:14" s="155" customFormat="1" ht="42.75" hidden="1" outlineLevel="2">
      <c r="A4721" s="28"/>
      <c r="B4721" s="29" t="s">
        <v>32</v>
      </c>
      <c r="C4721" s="29" t="s">
        <v>3983</v>
      </c>
      <c r="D4721" s="29" t="s">
        <v>3591</v>
      </c>
      <c r="E4721" s="29"/>
      <c r="F4721" s="27"/>
      <c r="G4721" s="30" t="s">
        <v>45</v>
      </c>
      <c r="H4721" s="30"/>
      <c r="I4721" s="24" t="s">
        <v>43</v>
      </c>
      <c r="J4721" s="17">
        <v>10</v>
      </c>
      <c r="K4721" s="17">
        <v>10</v>
      </c>
      <c r="L4721" s="83" t="s">
        <v>4796</v>
      </c>
      <c r="M4721" s="57" t="s">
        <v>44</v>
      </c>
      <c r="N4721" s="21">
        <v>1</v>
      </c>
    </row>
    <row r="4722" spans="1:14" s="155" customFormat="1" ht="28.5" collapsed="1">
      <c r="A4722" s="28" t="s">
        <v>3</v>
      </c>
      <c r="B4722" s="29" t="s">
        <v>2483</v>
      </c>
      <c r="C4722" s="29"/>
      <c r="D4722" s="51" t="s">
        <v>3591</v>
      </c>
      <c r="E4722" s="29"/>
      <c r="F4722" s="27" t="s">
        <v>4</v>
      </c>
      <c r="G4722" s="30"/>
      <c r="H4722" s="30"/>
      <c r="I4722" s="24"/>
      <c r="J4722" s="24"/>
      <c r="K4722" s="24"/>
      <c r="L4722" s="106"/>
      <c r="M4722" s="24"/>
      <c r="N4722" s="17"/>
    </row>
    <row r="4723" spans="1:14" s="155" customFormat="1" hidden="1" outlineLevel="2">
      <c r="A4723" s="28" t="s">
        <v>2484</v>
      </c>
      <c r="B4723" s="29" t="s">
        <v>2483</v>
      </c>
      <c r="C4723" s="29"/>
      <c r="D4723" s="29" t="s">
        <v>3591</v>
      </c>
      <c r="E4723" s="29"/>
      <c r="F4723" s="27"/>
      <c r="G4723" s="30"/>
      <c r="H4723" s="30"/>
      <c r="I4723" s="24"/>
      <c r="J4723" s="17"/>
      <c r="K4723" s="17"/>
      <c r="L4723" s="83" t="s">
        <v>2483</v>
      </c>
      <c r="M4723" s="24"/>
      <c r="N4723" s="21"/>
    </row>
    <row r="4724" spans="1:14" s="155" customFormat="1" hidden="1" outlineLevel="2">
      <c r="A4724" s="28" t="s">
        <v>2486</v>
      </c>
      <c r="B4724" s="29" t="s">
        <v>2483</v>
      </c>
      <c r="C4724" s="29"/>
      <c r="D4724" s="29" t="s">
        <v>3591</v>
      </c>
      <c r="E4724" s="29"/>
      <c r="F4724" s="27"/>
      <c r="G4724" s="30"/>
      <c r="H4724" s="30"/>
      <c r="I4724" s="24"/>
      <c r="J4724" s="17"/>
      <c r="K4724" s="17"/>
      <c r="L4724" s="83" t="s">
        <v>4860</v>
      </c>
      <c r="M4724" s="24"/>
      <c r="N4724" s="21"/>
    </row>
    <row r="4725" spans="1:14" s="33" customFormat="1" collapsed="1">
      <c r="A4725" s="179"/>
      <c r="B4725" s="180"/>
      <c r="C4725" s="180"/>
      <c r="D4725" s="180" t="s">
        <v>6513</v>
      </c>
      <c r="E4725" s="180"/>
      <c r="F4725" s="178" t="s">
        <v>6512</v>
      </c>
      <c r="G4725" s="189"/>
      <c r="H4725" s="189"/>
      <c r="I4725" s="190"/>
      <c r="J4725" s="190"/>
      <c r="K4725" s="190"/>
      <c r="L4725" s="193"/>
      <c r="M4725" s="190"/>
      <c r="N4725" s="181"/>
    </row>
    <row r="4726" spans="1:14" s="33" customFormat="1" ht="14.25" customHeight="1" collapsed="1">
      <c r="A4726" s="28" t="s">
        <v>0</v>
      </c>
      <c r="B4726" s="30" t="s">
        <v>46</v>
      </c>
      <c r="C4726" s="29"/>
      <c r="D4726" s="29" t="s">
        <v>6513</v>
      </c>
      <c r="E4726" s="29"/>
      <c r="F4726" s="27" t="s">
        <v>19</v>
      </c>
      <c r="G4726" s="30"/>
      <c r="H4726" s="30"/>
      <c r="I4726" s="24"/>
      <c r="J4726" s="17"/>
      <c r="K4726" s="17"/>
      <c r="L4726" s="35"/>
      <c r="M4726" s="24"/>
      <c r="N4726" s="17">
        <v>3</v>
      </c>
    </row>
    <row r="4727" spans="1:14" s="32" customFormat="1" ht="43.35" customHeight="1" outlineLevel="1">
      <c r="A4727" s="28" t="s">
        <v>48</v>
      </c>
      <c r="B4727" s="30" t="s">
        <v>46</v>
      </c>
      <c r="C4727" s="29" t="s">
        <v>6514</v>
      </c>
      <c r="D4727" s="29" t="s">
        <v>6513</v>
      </c>
      <c r="E4727" s="30"/>
      <c r="F4727" s="27" t="s">
        <v>6515</v>
      </c>
      <c r="G4727" s="30" t="s">
        <v>45</v>
      </c>
      <c r="H4727" s="30"/>
      <c r="I4727" s="29"/>
      <c r="J4727" s="20">
        <v>2</v>
      </c>
      <c r="K4727" s="22">
        <v>2</v>
      </c>
      <c r="L4727" s="27" t="str">
        <f>L4728&amp;" "&amp;N4728&amp;M4728&amp;", "&amp;L4729&amp;" "&amp;N4729&amp;M4729&amp;", "&amp;L4730&amp;" "&amp;N4730&amp;M4730&amp;", "&amp;L4731&amp;" "&amp;N4731&amp;M4731&amp;""</f>
        <v>Ремонт теплового узла 1шт., Ремонт теплового узла 1шт., Ремонт теплового узла 1шт., Ремонт теплового узла 1шт.</v>
      </c>
      <c r="M4727" s="30"/>
      <c r="N4727" s="21"/>
    </row>
    <row r="4728" spans="1:14" s="32" customFormat="1" ht="29.1" hidden="1" customHeight="1" outlineLevel="2">
      <c r="A4728" s="28"/>
      <c r="B4728" s="29" t="s">
        <v>46</v>
      </c>
      <c r="C4728" s="29"/>
      <c r="D4728" s="29" t="s">
        <v>6513</v>
      </c>
      <c r="E4728" s="30" t="s">
        <v>6516</v>
      </c>
      <c r="F4728" s="27" t="s">
        <v>6517</v>
      </c>
      <c r="G4728" s="30"/>
      <c r="H4728" s="30"/>
      <c r="I4728" s="29"/>
      <c r="J4728" s="20"/>
      <c r="K4728" s="22"/>
      <c r="L4728" s="31" t="s">
        <v>52</v>
      </c>
      <c r="M4728" s="21" t="s">
        <v>44</v>
      </c>
      <c r="N4728" s="21">
        <v>1</v>
      </c>
    </row>
    <row r="4729" spans="1:14" s="32" customFormat="1" ht="29.1" hidden="1" customHeight="1" outlineLevel="2">
      <c r="A4729" s="28"/>
      <c r="B4729" s="29" t="s">
        <v>46</v>
      </c>
      <c r="C4729" s="29"/>
      <c r="D4729" s="29" t="s">
        <v>6513</v>
      </c>
      <c r="E4729" s="30" t="s">
        <v>6518</v>
      </c>
      <c r="F4729" s="27" t="s">
        <v>6519</v>
      </c>
      <c r="G4729" s="30"/>
      <c r="H4729" s="30"/>
      <c r="I4729" s="29"/>
      <c r="J4729" s="20"/>
      <c r="K4729" s="22"/>
      <c r="L4729" s="31" t="s">
        <v>52</v>
      </c>
      <c r="M4729" s="21" t="s">
        <v>44</v>
      </c>
      <c r="N4729" s="21">
        <v>1</v>
      </c>
    </row>
    <row r="4730" spans="1:14" s="32" customFormat="1" ht="29.1" hidden="1" customHeight="1" outlineLevel="2">
      <c r="A4730" s="28"/>
      <c r="B4730" s="29" t="s">
        <v>46</v>
      </c>
      <c r="C4730" s="29"/>
      <c r="D4730" s="29" t="s">
        <v>6513</v>
      </c>
      <c r="E4730" s="30" t="s">
        <v>6520</v>
      </c>
      <c r="F4730" s="27" t="s">
        <v>6521</v>
      </c>
      <c r="G4730" s="30"/>
      <c r="H4730" s="30"/>
      <c r="I4730" s="29"/>
      <c r="J4730" s="20"/>
      <c r="K4730" s="22"/>
      <c r="L4730" s="31" t="s">
        <v>52</v>
      </c>
      <c r="M4730" s="21" t="s">
        <v>44</v>
      </c>
      <c r="N4730" s="21">
        <v>1</v>
      </c>
    </row>
    <row r="4731" spans="1:14" s="33" customFormat="1" ht="30" hidden="1" customHeight="1" outlineLevel="2">
      <c r="A4731" s="28"/>
      <c r="B4731" s="29" t="s">
        <v>46</v>
      </c>
      <c r="C4731" s="29"/>
      <c r="D4731" s="29" t="s">
        <v>6513</v>
      </c>
      <c r="E4731" s="30" t="s">
        <v>6522</v>
      </c>
      <c r="F4731" s="27" t="s">
        <v>6523</v>
      </c>
      <c r="G4731" s="30"/>
      <c r="H4731" s="30"/>
      <c r="I4731" s="24" t="s">
        <v>43</v>
      </c>
      <c r="J4731" s="23">
        <v>2</v>
      </c>
      <c r="K4731" s="23">
        <v>2</v>
      </c>
      <c r="L4731" s="31" t="s">
        <v>52</v>
      </c>
      <c r="M4731" s="21" t="s">
        <v>44</v>
      </c>
      <c r="N4731" s="21">
        <v>1</v>
      </c>
    </row>
    <row r="4732" spans="1:14" s="32" customFormat="1" ht="34.35" customHeight="1" outlineLevel="1" collapsed="1">
      <c r="A4732" s="28" t="s">
        <v>49</v>
      </c>
      <c r="B4732" s="30" t="s">
        <v>46</v>
      </c>
      <c r="C4732" s="29" t="s">
        <v>6514</v>
      </c>
      <c r="D4732" s="29" t="s">
        <v>6513</v>
      </c>
      <c r="E4732" s="30" t="s">
        <v>51</v>
      </c>
      <c r="F4732" s="27" t="s">
        <v>6517</v>
      </c>
      <c r="G4732" s="30" t="s">
        <v>45</v>
      </c>
      <c r="H4732" s="30"/>
      <c r="I4732" s="29"/>
      <c r="J4732" s="20">
        <v>9</v>
      </c>
      <c r="K4732" s="22">
        <v>9</v>
      </c>
      <c r="L4732" s="27" t="str">
        <f>L4733&amp;" "&amp;N4733&amp;M4733&amp;""</f>
        <v>Ремонт внутренних помещений 6шт.</v>
      </c>
      <c r="M4732" s="30"/>
      <c r="N4732" s="21"/>
    </row>
    <row r="4733" spans="1:14" s="33" customFormat="1" ht="30" hidden="1" customHeight="1" outlineLevel="2">
      <c r="A4733" s="28"/>
      <c r="B4733" s="29" t="s">
        <v>46</v>
      </c>
      <c r="C4733" s="29"/>
      <c r="D4733" s="29" t="s">
        <v>6513</v>
      </c>
      <c r="E4733" s="30" t="s">
        <v>6516</v>
      </c>
      <c r="F4733" s="27" t="s">
        <v>6517</v>
      </c>
      <c r="G4733" s="30"/>
      <c r="H4733" s="30"/>
      <c r="I4733" s="24" t="s">
        <v>43</v>
      </c>
      <c r="J4733" s="23">
        <v>9</v>
      </c>
      <c r="K4733" s="23">
        <v>9</v>
      </c>
      <c r="L4733" s="31" t="s">
        <v>53</v>
      </c>
      <c r="M4733" s="21" t="s">
        <v>44</v>
      </c>
      <c r="N4733" s="21">
        <v>6</v>
      </c>
    </row>
    <row r="4734" spans="1:14" s="32" customFormat="1" ht="33" customHeight="1" outlineLevel="1" collapsed="1">
      <c r="A4734" s="28" t="s">
        <v>50</v>
      </c>
      <c r="B4734" s="30" t="s">
        <v>46</v>
      </c>
      <c r="C4734" s="29" t="s">
        <v>6514</v>
      </c>
      <c r="D4734" s="29" t="s">
        <v>6513</v>
      </c>
      <c r="E4734" s="30"/>
      <c r="F4734" s="27" t="s">
        <v>6524</v>
      </c>
      <c r="G4734" s="30" t="s">
        <v>45</v>
      </c>
      <c r="H4734" s="30"/>
      <c r="I4734" s="29"/>
      <c r="J4734" s="20">
        <v>10</v>
      </c>
      <c r="K4734" s="20">
        <v>10</v>
      </c>
      <c r="L4734" s="27" t="str">
        <f>L4735&amp;" "&amp;N4735&amp;M4735&amp;", "&amp;L4736&amp;" "&amp;N4736&amp;M4736&amp;""</f>
        <v>Ремонт железнодорожного пути (тупик) 103п.м., Ремонт ж/д пути башенного крана 130п.м.</v>
      </c>
      <c r="M4734" s="30"/>
      <c r="N4734" s="21"/>
    </row>
    <row r="4735" spans="1:14" s="32" customFormat="1" ht="27" hidden="1" customHeight="1" outlineLevel="2">
      <c r="A4735" s="28"/>
      <c r="B4735" s="29" t="s">
        <v>46</v>
      </c>
      <c r="C4735" s="29"/>
      <c r="D4735" s="29" t="s">
        <v>6513</v>
      </c>
      <c r="E4735" s="30" t="s">
        <v>6525</v>
      </c>
      <c r="F4735" s="27" t="s">
        <v>6526</v>
      </c>
      <c r="G4735" s="30"/>
      <c r="H4735" s="30"/>
      <c r="I4735" s="29"/>
      <c r="J4735" s="20"/>
      <c r="K4735" s="20"/>
      <c r="L4735" s="35" t="s">
        <v>6527</v>
      </c>
      <c r="M4735" s="30" t="s">
        <v>6528</v>
      </c>
      <c r="N4735" s="21">
        <v>103</v>
      </c>
    </row>
    <row r="4736" spans="1:14" s="32" customFormat="1" ht="27.6" hidden="1" customHeight="1" outlineLevel="2">
      <c r="A4736" s="28"/>
      <c r="B4736" s="29" t="s">
        <v>46</v>
      </c>
      <c r="C4736" s="29"/>
      <c r="D4736" s="29" t="s">
        <v>6513</v>
      </c>
      <c r="E4736" s="30" t="s">
        <v>6529</v>
      </c>
      <c r="F4736" s="27" t="s">
        <v>6530</v>
      </c>
      <c r="G4736" s="30"/>
      <c r="H4736" s="30"/>
      <c r="I4736" s="29"/>
      <c r="J4736" s="20"/>
      <c r="K4736" s="20"/>
      <c r="L4736" s="35" t="s">
        <v>6531</v>
      </c>
      <c r="M4736" s="30" t="s">
        <v>6528</v>
      </c>
      <c r="N4736" s="21">
        <v>130</v>
      </c>
    </row>
    <row r="4737" spans="1:14" collapsed="1">
      <c r="B4737" s="15"/>
      <c r="F4737" s="182"/>
      <c r="H4737" s="1"/>
      <c r="J4737" s="1"/>
      <c r="K4737" s="1"/>
      <c r="N4737" s="1"/>
    </row>
    <row r="4738" spans="1:14" ht="93.6" customHeight="1">
      <c r="A4738" s="165"/>
      <c r="E4738" s="165"/>
      <c r="F4738" s="251"/>
      <c r="G4738" s="251"/>
      <c r="H4738" s="251"/>
      <c r="I4738" s="252"/>
      <c r="J4738" s="252"/>
      <c r="K4738" s="229"/>
      <c r="L4738" s="230"/>
      <c r="M4738" s="231"/>
      <c r="N4738" s="232"/>
    </row>
    <row r="4739" spans="1:14" ht="20.25">
      <c r="A4739" s="165"/>
      <c r="E4739" s="165"/>
      <c r="F4739" s="233"/>
      <c r="G4739" s="231"/>
      <c r="H4739" s="231"/>
      <c r="I4739" s="229"/>
      <c r="J4739" s="229"/>
      <c r="K4739" s="229"/>
      <c r="L4739" s="230"/>
      <c r="M4739" s="231"/>
      <c r="N4739" s="232"/>
    </row>
    <row r="4740" spans="1:14" ht="20.25">
      <c r="A4740" s="165"/>
      <c r="E4740" s="165"/>
      <c r="F4740" s="233"/>
      <c r="G4740" s="231"/>
      <c r="H4740" s="231"/>
      <c r="I4740" s="229"/>
      <c r="J4740" s="229"/>
      <c r="K4740" s="229"/>
      <c r="L4740" s="230"/>
      <c r="M4740" s="231"/>
      <c r="N4740" s="232"/>
    </row>
    <row r="4741" spans="1:14" ht="57.95" customHeight="1">
      <c r="A4741" s="165"/>
      <c r="E4741" s="165"/>
      <c r="F4741" s="251"/>
      <c r="G4741" s="251"/>
      <c r="H4741" s="251"/>
      <c r="I4741" s="252"/>
      <c r="J4741" s="252"/>
      <c r="K4741" s="229"/>
      <c r="L4741" s="230"/>
      <c r="M4741" s="231"/>
      <c r="N4741" s="232"/>
    </row>
    <row r="4742" spans="1:14" ht="20.25">
      <c r="A4742" s="165"/>
      <c r="E4742" s="165"/>
      <c r="F4742" s="233"/>
      <c r="G4742" s="231"/>
      <c r="H4742" s="231"/>
      <c r="I4742" s="229"/>
      <c r="J4742" s="229"/>
      <c r="K4742" s="229"/>
      <c r="L4742" s="230"/>
      <c r="M4742" s="231"/>
      <c r="N4742" s="232"/>
    </row>
    <row r="4743" spans="1:14" ht="44.45" customHeight="1">
      <c r="A4743" s="165"/>
      <c r="E4743" s="165"/>
      <c r="F4743" s="236"/>
      <c r="G4743" s="234"/>
      <c r="H4743" s="234"/>
      <c r="I4743" s="234"/>
      <c r="J4743" s="234"/>
      <c r="K4743" s="234"/>
      <c r="L4743" s="235"/>
      <c r="M4743" s="234"/>
      <c r="N4743" s="234"/>
    </row>
    <row r="4744" spans="1:14" ht="20.25">
      <c r="A4744" s="165"/>
      <c r="E4744" s="165"/>
      <c r="F4744" s="237"/>
      <c r="G4744" s="238"/>
      <c r="H4744" s="238"/>
      <c r="I4744" s="238"/>
      <c r="J4744" s="239"/>
      <c r="K4744" s="239"/>
      <c r="L4744" s="240"/>
      <c r="M4744" s="238"/>
      <c r="N4744" s="238"/>
    </row>
    <row r="4745" spans="1:14" s="151" customFormat="1" ht="20.25" collapsed="1">
      <c r="A4745" s="211"/>
      <c r="B4745" s="211"/>
      <c r="C4745" s="152"/>
      <c r="D4745" s="152"/>
      <c r="E4745" s="152"/>
      <c r="F4745" s="241"/>
      <c r="G4745" s="242"/>
      <c r="H4745" s="242"/>
      <c r="I4745" s="243"/>
      <c r="J4745" s="244"/>
      <c r="K4745" s="244"/>
      <c r="L4745" s="230"/>
      <c r="M4745" s="243"/>
      <c r="N4745" s="245"/>
    </row>
  </sheetData>
  <protectedRanges>
    <protectedRange sqref="L1050" name="Диапазон1_1_5_1_13_2_1_1_1"/>
    <protectedRange sqref="L1048" name="Диапазон1_1_5_1_13_1_2_1_1"/>
    <protectedRange sqref="L1052" name="Диапазон1_1_5_1_13_3_1_1"/>
    <protectedRange sqref="L1054" name="Диапазон1_1_5_1_13_4_1_1"/>
    <protectedRange sqref="L1056" name="Диапазон1_1_5_1_13_5_1_1_1"/>
    <protectedRange sqref="L1058" name="Диапазон1_1_5_1_13_6_1_1_1"/>
    <protectedRange sqref="L1060" name="Диапазон1_1_5_1_13_7_1_1"/>
    <protectedRange sqref="L1062" name="Диапазон1_1_5_1_13_8_1_1"/>
    <protectedRange sqref="L1064" name="Диапазон1_1_5_1_13_13_1_1"/>
    <protectedRange sqref="L1173" name="Диапазон1_1_5_1_3_1_11"/>
    <protectedRange sqref="L1171" name="Диапазон1_1_5_1_3_1_1_1"/>
    <protectedRange sqref="L1169" name="Диапазон1_1_5_1_3_1_2_2"/>
    <protectedRange sqref="L1166" name="Диапазон1_1_5_1_3_1_3_2"/>
    <protectedRange sqref="L1163" name="Диапазон1_1_5_1_3_1_4_2"/>
    <protectedRange sqref="L1156" name="Диапазон1_1_5_1_3_1_5_2"/>
    <protectedRange sqref="L1154" name="Диапазон1_1_5_1_3_1_6_2"/>
    <protectedRange sqref="L1151:L1152" name="Диапазон1_1_5_1_3_1_7_2"/>
    <protectedRange sqref="L1136" name="Диапазон1_1_5_1_3_1_8_2"/>
    <protectedRange sqref="L1142" name="Диапазон1_1_5_1_3_1_9_2"/>
    <protectedRange sqref="L1140" name="Диапазон1_1_5_1_13_39_2"/>
    <protectedRange sqref="L1122" name="Диапазон1_1_5_1_13_32_1"/>
    <protectedRange sqref="L1124" name="Диапазон1_1_5_1_13_33_1"/>
    <protectedRange sqref="L1126" name="Диапазон1_1_5_1_13_34_1"/>
    <protectedRange sqref="L1128" name="Диапазон1_1_5_1_13_35_1"/>
    <protectedRange sqref="L1130" name="Диапазон1_1_5_1_13_36_1"/>
    <protectedRange sqref="L1132" name="Диапазон1_1_5_1_13_37_1"/>
    <protectedRange sqref="L1134" name="Диапазон1_1_5_1_13_38_1"/>
    <protectedRange sqref="L1116" name="Диапазон1_1_5_1_13_29_1"/>
    <protectedRange sqref="L1118" name="Диапазон1_1_5_1_13_30_1"/>
    <protectedRange sqref="L1120" name="Диапазон1_1_5_1_13_31_1"/>
    <protectedRange sqref="L1110" name="Диапазон1_1_5_1_13_26_1"/>
    <protectedRange sqref="L1112 L1114" name="Диапазон1_1_5_1_13_29_2_1"/>
    <protectedRange sqref="L1105" name="Диапазон1_1_5_1_1_4_1"/>
    <protectedRange sqref="L1108" name="Диапазон1_1_5_1_13_25_1"/>
    <protectedRange sqref="L1102" name="Диапазон1_1_5_1_3_3"/>
    <protectedRange sqref="L1073:L1074" name="Диапазон1_1_5_1_13_14_1"/>
    <protectedRange sqref="L1076" name="Диапазон1_1_5_1_1_2_1"/>
    <protectedRange sqref="L1079" name="Диапазон1_1_5_1_1_3_1"/>
    <protectedRange sqref="L1082" name="Диапазон1_1_5_1_13_15_1"/>
    <protectedRange sqref="L1084" name="Диапазон1_1_5_1_13_16_1"/>
    <protectedRange sqref="L1086" name="Диапазон1_1_5_1_13_17_1"/>
    <protectedRange sqref="L1088" name="Диапазон1_1_5_1_13_18_1"/>
    <protectedRange sqref="L1090" name="Диапазон1_1_5_1_13_19_1"/>
    <protectedRange sqref="L1092" name="Диапазон1_1_5_1_13_20_1"/>
    <protectedRange sqref="L1094" name="Диапазон1_1_5_1_13_21_1"/>
    <protectedRange sqref="L1096" name="Диапазон1_1_5_1_13_22_1"/>
    <protectedRange sqref="L1098" name="Диапазон1_1_5_1_13_23_1"/>
    <protectedRange sqref="L1100" name="Диапазон1_1_5_1_13_24_1"/>
    <protectedRange sqref="L1072" name="Диапазон1_1_5_1_3_1_10_1"/>
    <protectedRange sqref="L1069" name="Диапазон1_1_5_1_1_1_1"/>
    <protectedRange sqref="L1066" name="Диапазон1_1_5_1_1_11_1_1"/>
    <protectedRange sqref="L1046" name="Диапазон1_1_5_1_13_2_1_3"/>
    <protectedRange sqref="L1044" name="Диапазон1_1_5_1_13_2_1_2_1"/>
    <protectedRange sqref="L1336 L1321 L1218 L1223 L1227 L1231 L1247 L1273 L1311 L1319" name="Диапазон1_1_5_1_4_1_2_3_1_1_2_11_6_1_1_1_2_2_1_1_1_1"/>
    <protectedRange sqref="L1176" name="Диапазон1_1_5_1_3_1_2_1_1"/>
    <protectedRange sqref="L1179" name="Диапазон1_1_5_1_3_1_3_1_1"/>
    <protectedRange sqref="L1182" name="Диапазон1_1_5_1_3_1_4_1_1"/>
    <protectedRange sqref="L1185" name="Диапазон1_1_5_1_3_1_5_1_1"/>
    <protectedRange sqref="L1188" name="Диапазон1_1_5_1_3_1_6_1_1"/>
    <protectedRange sqref="L1190" name="Диапазон1_1_5_1_3_1_7_1_1"/>
    <protectedRange sqref="L1192" name="Диапазон1_1_5_1_3_1_15_1_1"/>
    <protectedRange sqref="L1194" name="Диапазон1_1_5_1_3_1_16_1_1"/>
    <protectedRange sqref="L1196" name="Диапазон1_1_5_1_3_1_17_1_1"/>
    <protectedRange sqref="L1199" name="Диапазон1_1_5_1_3_1_18_1_1"/>
    <protectedRange sqref="L1202" name="Диапазон1_1_5_1_3_1_19_1_1"/>
    <protectedRange sqref="L1207" name="Диапазон1_1_5_1_3_1_20_1_1"/>
    <protectedRange sqref="L1209" name="Диапазон1_1_5_1_3_1_21_1_1"/>
    <protectedRange sqref="L1212" name="Диапазон1_1_5_1_3_1_22_1_1"/>
    <protectedRange sqref="L1215" name="Диапазон1_1_5_1_3_1_23_1_1"/>
    <protectedRange sqref="L1219" name="Диапазон1_1_5_1_3_1_24_1_1"/>
    <protectedRange sqref="L1221" name="Диапазон1_1_5_1_3_1_25_1_1"/>
    <protectedRange sqref="L1224" name="Диапазон1_1_5_1_3_1_26_1_1"/>
    <protectedRange sqref="L1226" name="Диапазон1_1_5_1_3_1_27_1_1"/>
    <protectedRange sqref="L1230" name="Диапазон1_1_5_1_3_1_28_1_1"/>
    <protectedRange sqref="L1234" name="Диапазон1_1_5_1_3_1_29_1_1"/>
    <protectedRange sqref="L1238" name="Диапазон1_1_5_1_3_1_30_1_1"/>
    <protectedRange sqref="L1241" name="Диапазон1_1_5_1_3_1_31_1_1"/>
    <protectedRange sqref="L1243" name="Диапазон1_1_5_1_3_1_32_1_1"/>
    <protectedRange sqref="L1248" name="Диапазон1_1_5_1_3_1_33_1_1"/>
    <protectedRange sqref="L1253" name="Диапазон1_1_5_1_3_1_34_1_1"/>
    <protectedRange sqref="L1258" name="Диапазон1_1_5_1_3_1_35_1_1"/>
    <protectedRange sqref="L1261" name="Диапазон1_1_5_1_3_1_36_1_1"/>
    <protectedRange sqref="L1264" name="Диапазон1_1_5_1_3_1_37_1_1"/>
    <protectedRange sqref="L1267" name="Диапазон1_1_5_1_3_1_38_1_1"/>
    <protectedRange sqref="L1270" name="Диапазон1_1_5_1_3_1_39_1_1"/>
    <protectedRange sqref="L1274" name="Диапазон1_1_5_1_3_1_40_1_1"/>
    <protectedRange sqref="L1276" name="Диапазон1_1_5_1_3_1_42_1_1"/>
    <protectedRange sqref="L1279" name="Диапазон1_1_5_1_3_1_43_1_1"/>
    <protectedRange sqref="L1282" name="Диапазон1_1_5_1_3_1_44_1_1"/>
    <protectedRange sqref="L1284" name="Диапазон1_1_5_1_3_1_45_1_1"/>
    <protectedRange sqref="L1288" name="Диапазон1_1_5_1_3_1_46_1_1"/>
    <protectedRange sqref="L1292" name="Диапазон1_1_5_1_3_1_47_1_1"/>
    <protectedRange sqref="L1296" name="Диапазон1_1_5_1_3_1_48_1_1"/>
    <protectedRange sqref="L1299" name="Диапазон1_1_5_1_3_1_49_1_1"/>
    <protectedRange sqref="L1301 L1304" name="Диапазон1_1_5_1_3_1_50_1_1"/>
    <protectedRange sqref="L1307" name="Диапазон1_1_5_1_3_1_51_1_1"/>
    <protectedRange sqref="L1309" name="Диапазон1_1_5_1_3_1_52_1_1"/>
    <protectedRange sqref="L1315" name="Диапазон1_1_5_1_3_1_53_1_1"/>
    <protectedRange sqref="L1320 L1330" name="Диапазон1_1_5_1_3_1_54_1_1"/>
    <protectedRange sqref="L1327" name="Диапазон1_1_5_1_3_1_55_1_1"/>
  </protectedRanges>
  <autoFilter ref="A1:WZF7968"/>
  <mergeCells count="14">
    <mergeCell ref="F1683:F1686"/>
    <mergeCell ref="A7:N7"/>
    <mergeCell ref="E10:E12"/>
    <mergeCell ref="A10:A12"/>
    <mergeCell ref="B10:B12"/>
    <mergeCell ref="C10:C12"/>
    <mergeCell ref="D10:D12"/>
    <mergeCell ref="F10:F12"/>
    <mergeCell ref="G10:H11"/>
    <mergeCell ref="N10:N12"/>
    <mergeCell ref="L10:L12"/>
    <mergeCell ref="I10:I12"/>
    <mergeCell ref="J10:K10"/>
    <mergeCell ref="M10:M12"/>
  </mergeCells>
  <phoneticPr fontId="18" type="noConversion"/>
  <conditionalFormatting sqref="L4738">
    <cfRule type="cellIs" dxfId="0" priority="1" stopIfTrue="1" operator="notEqual">
      <formula>M4738+N4738</formula>
    </cfRule>
  </conditionalFormatting>
  <dataValidations disablePrompts="1" count="2">
    <dataValidation type="list" allowBlank="1" showInputMessage="1" showErrorMessage="1" sqref="QYE4572:QYE4599 RIA4572:RIA4599 RRW4572:RRW4599 SBS4572:SBS4599 SLO4572:SLO4599 SVK4572:SVK4599 TFG4572:TFG4599 TPC4572:TPC4599 TYY4572:TYY4599 UIU4572:UIU4599 USQ4572:USQ4599 VCM4572:VCM4599 VMI4572:VMI4599 VWE4572:VWE4599 WGA4572:WGA4599 WPW4572:WPW4599 DK4572:DK4599 NG4572:NG4599 XC4572:XC4599 AGY4572:AGY4599 AQU4572:AQU4599 BAQ4572:BAQ4599 BKM4572:BKM4599 BUI4572:BUI4599 CEE4572:CEE4599 COA4572:COA4599 CXW4572:CXW4599 DHS4572:DHS4599 DRO4572:DRO4599 EBK4572:EBK4599 ELG4572:ELG4599 EVC4572:EVC4599 FEY4572:FEY4599 FOU4572:FOU4599 FYQ4572:FYQ4599 GIM4572:GIM4599 GSI4572:GSI4599 HCE4572:HCE4599 HMA4572:HMA4599 HVW4572:HVW4599 IFS4572:IFS4599 IPO4572:IPO4599 IZK4572:IZK4599 JJG4572:JJG4599 JTC4572:JTC4599 KCY4572:KCY4599 KMU4572:KMU4599 KWQ4572:KWQ4599 LGM4572:LGM4599 LQI4572:LQI4599 MAE4572:MAE4599 MKA4572:MKA4599 MTW4572:MTW4599 NDS4572:NDS4599 NNO4572:NNO4599 NXK4572:NXK4599 OHG4572:OHG4599 ORC4572:ORC4599 PAY4572:PAY4599 PKU4572:PKU4599 PUQ4572:PUQ4599 QEM4572:QEM4599 QOI4572:QOI4599">
      <formula1>"Предписание, По состоянию, ЦП, МГ, Аварии, Треб. зав"</formula1>
    </dataValidation>
    <dataValidation type="list" allowBlank="1" showInputMessage="1" showErrorMessage="1" sqref="DK4722 NG4722 XC4722 AGY4722 AQU4722 BAQ4722 BKM4722 BUI4722 CEE4722 COA4722 CXW4722 DHS4722 DRO4722 EBK4722 ELG4722 EVC4722 FEY4722 FOU4722 FYQ4722 GIM4722 GSI4722 HCE4722 HMA4722 HVW4722 IFS4722 IPO4722 IZK4722 JJG4722 JTC4722 KCY4722 KMU4722 KWQ4722 LGM4722 LQI4722 MAE4722 MKA4722 MTW4722 NDS4722 NNO4722 NXK4722 OHG4722 ORC4722 PAY4722 PKU4722 PUQ4722 QEM4722 QOI4722 QYE4722 RIA4722 RRW4722 SBS4722 SLO4722 SVK4722 TFG4722 TPC4722 TYY4722 UIU4722 USQ4722 VCM4722 VMI4722 VWE4722 WGA4722 WPW4722 DM4611:DO4612 NI4611:NK4612 XE4611:XG4612 AHA4611:AHC4612 AQW4611:AQY4612 BAS4611:BAU4612 BKO4611:BKQ4612 BUK4611:BUM4612 CEG4611:CEI4612 COC4611:COE4612 CXY4611:CYA4612 DHU4611:DHW4612 DRQ4611:DRS4612 EBM4611:EBO4612 ELI4611:ELK4612 EVE4611:EVG4612 FFA4611:FFC4612 FOW4611:FOY4612 FYS4611:FYU4612 GIO4611:GIQ4612 GSK4611:GSM4612 HCG4611:HCI4612 HMC4611:HME4612 HVY4611:HWA4612 IFU4611:IFW4612 IPQ4611:IPS4612 IZM4611:IZO4612 JJI4611:JJK4612 JTE4611:JTG4612 KDA4611:KDC4612 KMW4611:KMY4612 KWS4611:KWU4612 LGO4611:LGQ4612 LQK4611:LQM4612 MAG4611:MAI4612 MKC4611:MKE4612 MTY4611:MUA4612 NDU4611:NDW4612 NNQ4611:NNS4612 NXM4611:NXO4612 OHI4611:OHK4612 ORE4611:ORG4612 PBA4611:PBC4612 PKW4611:PKY4612 PUS4611:PUU4612 QEO4611:QEQ4612 QOK4611:QOM4612 QYG4611:QYI4612 RIC4611:RIE4612 RRY4611:RSA4612 SBU4611:SBW4612 SLQ4611:SLS4612 SVM4611:SVO4612 TFI4611:TFK4612 TPE4611:TPG4612 TZA4611:TZC4612 UIW4611:UIY4612 USS4611:USU4612 VCO4611:VCQ4612 VMK4611:VMM4612 VWG4611:VWI4612 WGC4611:WGE4612 WPY4611:WQA4612 DM4614:DO4616 NI4614:NK4616 XE4614:XG4616 AHA4614:AHC4616 AQW4614:AQY4616 BAS4614:BAU4616 BKO4614:BKQ4616 BUK4614:BUM4616 CEG4614:CEI4616 COC4614:COE4616 CXY4614:CYA4616 DHU4614:DHW4616 DRQ4614:DRS4616 EBM4614:EBO4616 ELI4614:ELK4616 EVE4614:EVG4616 FFA4614:FFC4616 FOW4614:FOY4616 FYS4614:FYU4616 GIO4614:GIQ4616 GSK4614:GSM4616 HCG4614:HCI4616 HMC4614:HME4616 HVY4614:HWA4616 IFU4614:IFW4616 IPQ4614:IPS4616 IZM4614:IZO4616 JJI4614:JJK4616 JTE4614:JTG4616 KDA4614:KDC4616 KMW4614:KMY4616 KWS4614:KWU4616 LGO4614:LGQ4616 LQK4614:LQM4616 MAG4614:MAI4616 MKC4614:MKE4616 MTY4614:MUA4616 NDU4614:NDW4616 NNQ4614:NNS4616 NXM4614:NXO4616 OHI4614:OHK4616 ORE4614:ORG4616 PBA4614:PBC4616 PKW4614:PKY4616 PUS4614:PUU4616 QEO4614:QEQ4616 QOK4614:QOM4616 QYG4614:QYI4616 RIC4614:RIE4616 RRY4614:RSA4616 SBU4614:SBW4616 SLQ4614:SLS4616 SVM4614:SVO4616 TFI4614:TFK4616 TPE4614:TPG4616 TZA4614:TZC4616 UIW4614:UIY4616 USS4614:USU4616 VCO4614:VCQ4616 VMK4614:VMM4616 VWG4614:VWI4616 WGC4614:WGE4616 WPY4614:WQA4616 DM4618:DO4619 NI4618:NK4619 XE4618:XG4619 AHA4618:AHC4619 AQW4618:AQY4619 BAS4618:BAU4619 BKO4618:BKQ4619 BUK4618:BUM4619 CEG4618:CEI4619 COC4618:COE4619 CXY4618:CYA4619 DHU4618:DHW4619 DRQ4618:DRS4619 EBM4618:EBO4619 ELI4618:ELK4619 EVE4618:EVG4619 FFA4618:FFC4619 FOW4618:FOY4619 FYS4618:FYU4619 GIO4618:GIQ4619 GSK4618:GSM4619 HCG4618:HCI4619 HMC4618:HME4619 HVY4618:HWA4619 IFU4618:IFW4619 IPQ4618:IPS4619 IZM4618:IZO4619 JJI4618:JJK4619 JTE4618:JTG4619 KDA4618:KDC4619 KMW4618:KMY4619 KWS4618:KWU4619 LGO4618:LGQ4619 LQK4618:LQM4619 MAG4618:MAI4619 MKC4618:MKE4619 MTY4618:MUA4619 NDU4618:NDW4619 NNQ4618:NNS4619 NXM4618:NXO4619 OHI4618:OHK4619 ORE4618:ORG4619 PBA4618:PBC4619 PKW4618:PKY4619 PUS4618:PUU4619 QEO4618:QEQ4619 QOK4618:QOM4619 QYG4618:QYI4619 RIC4618:RIE4619 RRY4618:RSA4619 SBU4618:SBW4619 SLQ4618:SLS4619 SVM4618:SVO4619 TFI4618:TFK4619 TPE4618:TPG4619 TZA4618:TZC4619 UIW4618:UIY4619 USS4618:USU4619 VCO4618:VCQ4619 VMK4618:VMM4619 VWG4618:VWI4619 WGC4618:WGE4619 WPY4618:WQA4619 DM4621:DO4622 NI4621:NK4622 XE4621:XG4622 AHA4621:AHC4622 AQW4621:AQY4622 BAS4621:BAU4622 BKO4621:BKQ4622 BUK4621:BUM4622 CEG4621:CEI4622 COC4621:COE4622 CXY4621:CYA4622 DHU4621:DHW4622 DRQ4621:DRS4622 EBM4621:EBO4622 ELI4621:ELK4622 EVE4621:EVG4622 FFA4621:FFC4622 FOW4621:FOY4622 FYS4621:FYU4622 GIO4621:GIQ4622 GSK4621:GSM4622 HCG4621:HCI4622 HMC4621:HME4622 HVY4621:HWA4622 IFU4621:IFW4622 IPQ4621:IPS4622 IZM4621:IZO4622 JJI4621:JJK4622 JTE4621:JTG4622 KDA4621:KDC4622 KMW4621:KMY4622 KWS4621:KWU4622 LGO4621:LGQ4622 LQK4621:LQM4622 MAG4621:MAI4622 MKC4621:MKE4622 MTY4621:MUA4622 NDU4621:NDW4622 NNQ4621:NNS4622 NXM4621:NXO4622 OHI4621:OHK4622 ORE4621:ORG4622 PBA4621:PBC4622 PKW4621:PKY4622 PUS4621:PUU4622 QEO4621:QEQ4622 QOK4621:QOM4622 QYG4621:QYI4622 RIC4621:RIE4622 RRY4621:RSA4622 SBU4621:SBW4622 SLQ4621:SLS4622 SVM4621:SVO4622 TFI4621:TFK4622 TPE4621:TPG4622 TZA4621:TZC4622 UIW4621:UIY4622 USS4621:USU4622 VCO4621:VCQ4622 VMK4621:VMM4622 VWG4621:VWI4622 WGC4621:WGE4622 WPY4621:WQA4622 DM4624:DO4627 NI4624:NK4627 XE4624:XG4627 AHA4624:AHC4627 AQW4624:AQY4627 BAS4624:BAU4627 BKO4624:BKQ4627 BUK4624:BUM4627 CEG4624:CEI4627 COC4624:COE4627 CXY4624:CYA4627 DHU4624:DHW4627 DRQ4624:DRS4627 EBM4624:EBO4627 ELI4624:ELK4627 EVE4624:EVG4627 FFA4624:FFC4627 FOW4624:FOY4627 FYS4624:FYU4627 GIO4624:GIQ4627 GSK4624:GSM4627 HCG4624:HCI4627 HMC4624:HME4627 HVY4624:HWA4627 IFU4624:IFW4627 IPQ4624:IPS4627 IZM4624:IZO4627 JJI4624:JJK4627 JTE4624:JTG4627 KDA4624:KDC4627 KMW4624:KMY4627 KWS4624:KWU4627 LGO4624:LGQ4627 LQK4624:LQM4627 MAG4624:MAI4627 MKC4624:MKE4627 MTY4624:MUA4627 NDU4624:NDW4627 NNQ4624:NNS4627 NXM4624:NXO4627 OHI4624:OHK4627 ORE4624:ORG4627 PBA4624:PBC4627 PKW4624:PKY4627 PUS4624:PUU4627 QEO4624:QEQ4627 QOK4624:QOM4627 QYG4624:QYI4627 RIC4624:RIE4627 RRY4624:RSA4627 SBU4624:SBW4627 SLQ4624:SLS4627 SVM4624:SVO4627 TFI4624:TFK4627 TPE4624:TPG4627 TZA4624:TZC4627 UIW4624:UIY4627 USS4624:USU4627 VCO4624:VCQ4627 VMK4624:VMM4627 VWG4624:VWI4627 WGC4624:WGE4627 WPY4624:WQA4627 DM4629:DO4630 NI4629:NK4630 XE4629:XG4630 AHA4629:AHC4630 AQW4629:AQY4630 BAS4629:BAU4630 BKO4629:BKQ4630 BUK4629:BUM4630 CEG4629:CEI4630 COC4629:COE4630 CXY4629:CYA4630 DHU4629:DHW4630 DRQ4629:DRS4630 EBM4629:EBO4630 ELI4629:ELK4630 EVE4629:EVG4630 FFA4629:FFC4630 FOW4629:FOY4630 FYS4629:FYU4630 GIO4629:GIQ4630 GSK4629:GSM4630 HCG4629:HCI4630 HMC4629:HME4630 HVY4629:HWA4630 IFU4629:IFW4630 IPQ4629:IPS4630 IZM4629:IZO4630 JJI4629:JJK4630 JTE4629:JTG4630 KDA4629:KDC4630 KMW4629:KMY4630 KWS4629:KWU4630 LGO4629:LGQ4630 LQK4629:LQM4630 MAG4629:MAI4630 MKC4629:MKE4630 MTY4629:MUA4630 NDU4629:NDW4630 NNQ4629:NNS4630 NXM4629:NXO4630 OHI4629:OHK4630 ORE4629:ORG4630 PBA4629:PBC4630 PKW4629:PKY4630 PUS4629:PUU4630 QEO4629:QEQ4630 QOK4629:QOM4630 QYG4629:QYI4630 RIC4629:RIE4630 RRY4629:RSA4630 SBU4629:SBW4630 SLQ4629:SLS4630 SVM4629:SVO4630 TFI4629:TFK4630 TPE4629:TPG4630 TZA4629:TZC4630 UIW4629:UIY4630 USS4629:USU4630 VCO4629:VCQ4630 VMK4629:VMM4630 VWG4629:VWI4630 WGC4629:WGE4630 WPY4629:WQA4630 DM4632:DO4632 NI4632:NK4632 XE4632:XG4632 AHA4632:AHC4632 AQW4632:AQY4632 BAS4632:BAU4632 BKO4632:BKQ4632 BUK4632:BUM4632 CEG4632:CEI4632 COC4632:COE4632 CXY4632:CYA4632 DHU4632:DHW4632 DRQ4632:DRS4632 EBM4632:EBO4632 ELI4632:ELK4632 EVE4632:EVG4632 FFA4632:FFC4632 FOW4632:FOY4632 FYS4632:FYU4632 GIO4632:GIQ4632 GSK4632:GSM4632 HCG4632:HCI4632 HMC4632:HME4632 HVY4632:HWA4632 IFU4632:IFW4632 IPQ4632:IPS4632 IZM4632:IZO4632 JJI4632:JJK4632 JTE4632:JTG4632 KDA4632:KDC4632 KMW4632:KMY4632 KWS4632:KWU4632 LGO4632:LGQ4632 LQK4632:LQM4632 MAG4632:MAI4632 MKC4632:MKE4632 MTY4632:MUA4632 NDU4632:NDW4632 NNQ4632:NNS4632 NXM4632:NXO4632 OHI4632:OHK4632 ORE4632:ORG4632 PBA4632:PBC4632 PKW4632:PKY4632 PUS4632:PUU4632 QEO4632:QEQ4632 QOK4632:QOM4632 QYG4632:QYI4632 RIC4632:RIE4632 RRY4632:RSA4632 SBU4632:SBW4632 SLQ4632:SLS4632 SVM4632:SVO4632 TFI4632:TFK4632 TPE4632:TPG4632 TZA4632:TZC4632 UIW4632:UIY4632 USS4632:USU4632 VCO4632:VCQ4632 VMK4632:VMM4632 VWG4632:VWI4632 WGC4632:WGE4632 WPY4632:WQA4632 DM4634:DO4635 NI4634:NK4635 XE4634:XG4635 AHA4634:AHC4635 AQW4634:AQY4635 BAS4634:BAU4635 BKO4634:BKQ4635 BUK4634:BUM4635 CEG4634:CEI4635 COC4634:COE4635 CXY4634:CYA4635 DHU4634:DHW4635 DRQ4634:DRS4635 EBM4634:EBO4635 ELI4634:ELK4635 EVE4634:EVG4635 FFA4634:FFC4635 FOW4634:FOY4635 FYS4634:FYU4635 GIO4634:GIQ4635 GSK4634:GSM4635 HCG4634:HCI4635 HMC4634:HME4635 HVY4634:HWA4635 IFU4634:IFW4635 IPQ4634:IPS4635 IZM4634:IZO4635 JJI4634:JJK4635 JTE4634:JTG4635 KDA4634:KDC4635 KMW4634:KMY4635 KWS4634:KWU4635 LGO4634:LGQ4635 LQK4634:LQM4635 MAG4634:MAI4635 MKC4634:MKE4635 MTY4634:MUA4635 NDU4634:NDW4635 NNQ4634:NNS4635 NXM4634:NXO4635 OHI4634:OHK4635 ORE4634:ORG4635 PBA4634:PBC4635 PKW4634:PKY4635 PUS4634:PUU4635 QEO4634:QEQ4635 QOK4634:QOM4635 QYG4634:QYI4635 RIC4634:RIE4635 RRY4634:RSA4635 SBU4634:SBW4635 SLQ4634:SLS4635 SVM4634:SVO4635 TFI4634:TFK4635 TPE4634:TPG4635 TZA4634:TZC4635 UIW4634:UIY4635 USS4634:USU4635 VCO4634:VCQ4635 VMK4634:VMM4635 VWG4634:VWI4635 WGC4634:WGE4635 WPY4634:WQA4635 DM4637:DO4638 NI4637:NK4638 XE4637:XG4638 AHA4637:AHC4638 AQW4637:AQY4638 BAS4637:BAU4638 BKO4637:BKQ4638 BUK4637:BUM4638 CEG4637:CEI4638 COC4637:COE4638 CXY4637:CYA4638 DHU4637:DHW4638 DRQ4637:DRS4638 EBM4637:EBO4638 ELI4637:ELK4638 EVE4637:EVG4638 FFA4637:FFC4638 FOW4637:FOY4638 FYS4637:FYU4638 GIO4637:GIQ4638 GSK4637:GSM4638 HCG4637:HCI4638 HMC4637:HME4638 HVY4637:HWA4638 IFU4637:IFW4638 IPQ4637:IPS4638 IZM4637:IZO4638 JJI4637:JJK4638 JTE4637:JTG4638 KDA4637:KDC4638 KMW4637:KMY4638 KWS4637:KWU4638 LGO4637:LGQ4638 LQK4637:LQM4638 MAG4637:MAI4638 MKC4637:MKE4638 MTY4637:MUA4638 NDU4637:NDW4638 NNQ4637:NNS4638 NXM4637:NXO4638 OHI4637:OHK4638 ORE4637:ORG4638 PBA4637:PBC4638 PKW4637:PKY4638 PUS4637:PUU4638 QEO4637:QEQ4638 QOK4637:QOM4638 QYG4637:QYI4638 RIC4637:RIE4638 RRY4637:RSA4638 SBU4637:SBW4638 SLQ4637:SLS4638 SVM4637:SVO4638 TFI4637:TFK4638 TPE4637:TPG4638 TZA4637:TZC4638 UIW4637:UIY4638 USS4637:USU4638 VCO4637:VCQ4638 VMK4637:VMM4638 VWG4637:VWI4638 WGC4637:WGE4638 WPY4637:WQA4638 DN4640:DO4642 NJ4640:NK4642 XF4640:XG4642 AHB4640:AHC4642 AQX4640:AQY4642 BAT4640:BAU4642 BKP4640:BKQ4642 BUL4640:BUM4642 CEH4640:CEI4642 COD4640:COE4642 CXZ4640:CYA4642 DHV4640:DHW4642 DRR4640:DRS4642 EBN4640:EBO4642 ELJ4640:ELK4642 EVF4640:EVG4642 FFB4640:FFC4642 FOX4640:FOY4642 FYT4640:FYU4642 GIP4640:GIQ4642 GSL4640:GSM4642 HCH4640:HCI4642 HMD4640:HME4642 HVZ4640:HWA4642 IFV4640:IFW4642 IPR4640:IPS4642 IZN4640:IZO4642 JJJ4640:JJK4642 JTF4640:JTG4642 KDB4640:KDC4642 KMX4640:KMY4642 KWT4640:KWU4642 LGP4640:LGQ4642 LQL4640:LQM4642 MAH4640:MAI4642 MKD4640:MKE4642 MTZ4640:MUA4642 NDV4640:NDW4642 NNR4640:NNS4642 NXN4640:NXO4642 OHJ4640:OHK4642 ORF4640:ORG4642 PBB4640:PBC4642 PKX4640:PKY4642 PUT4640:PUU4642 QEP4640:QEQ4642 QOL4640:QOM4642 QYH4640:QYI4642 RID4640:RIE4642 RRZ4640:RSA4642 SBV4640:SBW4642 SLR4640:SLS4642 SVN4640:SVO4642 TFJ4640:TFK4642 TPF4640:TPG4642 TZB4640:TZC4642 UIX4640:UIY4642 UST4640:USU4642 VCP4640:VCQ4642 VML4640:VMM4642 VWH4640:VWI4642 WGD4640:WGE4642 WPZ4640:WQA4642 DF4624:DG4627 NB4624:NC4627 WX4624:WY4627 AGT4624:AGU4627 AQP4624:AQQ4627 BAL4624:BAM4627 BKH4624:BKI4627 BUD4624:BUE4627 CDZ4624:CEA4627 CNV4624:CNW4627 CXR4624:CXS4627 DHN4624:DHO4627 DRJ4624:DRK4627 EBF4624:EBG4627 ELB4624:ELC4627 EUX4624:EUY4627 FET4624:FEU4627 FOP4624:FOQ4627 FYL4624:FYM4627 GIH4624:GII4627 GSD4624:GSE4627 HBZ4624:HCA4627 HLV4624:HLW4627 HVR4624:HVS4627 IFN4624:IFO4627 IPJ4624:IPK4627 IZF4624:IZG4627 JJB4624:JJC4627 JSX4624:JSY4627 KCT4624:KCU4627 KMP4624:KMQ4627 KWL4624:KWM4627 LGH4624:LGI4627 LQD4624:LQE4627 LZZ4624:MAA4627 MJV4624:MJW4627 MTR4624:MTS4627 NDN4624:NDO4627 NNJ4624:NNK4627 NXF4624:NXG4627 OHB4624:OHC4627 OQX4624:OQY4627 PAT4624:PAU4627 PKP4624:PKQ4627 PUL4624:PUM4627 QEH4624:QEI4627 QOD4624:QOE4627 QXZ4624:QYA4627 RHV4624:RHW4627 RRR4624:RRS4627 SBN4624:SBO4627 SLJ4624:SLK4627 SVF4624:SVG4627 TFB4624:TFC4627 TOX4624:TOY4627 TYT4624:TYU4627 UIP4624:UIQ4627 USL4624:USM4627 VCH4624:VCI4627 VMD4624:VME4627 VVZ4624:VWA4627 WFV4624:WFW4627 WPR4624:WPS4627 DF4618:DG4619 NB4618:NC4619 WX4618:WY4619 AGT4618:AGU4619 AQP4618:AQQ4619 BAL4618:BAM4619 BKH4618:BKI4619 BUD4618:BUE4619 CDZ4618:CEA4619 CNV4618:CNW4619 CXR4618:CXS4619 DHN4618:DHO4619 DRJ4618:DRK4619 EBF4618:EBG4619 ELB4618:ELC4619 EUX4618:EUY4619 FET4618:FEU4619 FOP4618:FOQ4619 FYL4618:FYM4619 GIH4618:GII4619 GSD4618:GSE4619 HBZ4618:HCA4619 HLV4618:HLW4619 HVR4618:HVS4619 IFN4618:IFO4619 IPJ4618:IPK4619 IZF4618:IZG4619 JJB4618:JJC4619 JSX4618:JSY4619 KCT4618:KCU4619 KMP4618:KMQ4619 KWL4618:KWM4619 LGH4618:LGI4619 LQD4618:LQE4619 LZZ4618:MAA4619 MJV4618:MJW4619 MTR4618:MTS4619 NDN4618:NDO4619 NNJ4618:NNK4619 NXF4618:NXG4619 OHB4618:OHC4619 OQX4618:OQY4619 PAT4618:PAU4619 PKP4618:PKQ4619 PUL4618:PUM4619 QEH4618:QEI4619 QOD4618:QOE4619 QXZ4618:QYA4619 RHV4618:RHW4619 RRR4618:RRS4619 SBN4618:SBO4619 SLJ4618:SLK4619 SVF4618:SVG4619 TFB4618:TFC4619 TOX4618:TOY4619 TYT4618:TYU4619 UIP4618:UIQ4619 USL4618:USM4619 VCH4618:VCI4619 VMD4618:VME4619 VVZ4618:VWA4619 WFV4618:WFW4619 WPR4618:WPS4619 DG4612 NC4612 WY4612 AGU4612 AQQ4612 BAM4612 BKI4612 BUE4612 CEA4612 CNW4612 CXS4612 DHO4612 DRK4612 EBG4612 ELC4612 EUY4612 FEU4612 FOQ4612 FYM4612 GII4612 GSE4612 HCA4612 HLW4612 HVS4612 IFO4612 IPK4612 IZG4612 JJC4612 JSY4612 KCU4612 KMQ4612 KWM4612 LGI4612 LQE4612 MAA4612 MJW4612 MTS4612 NDO4612 NNK4612 NXG4612 OHC4612 OQY4612 PAU4612 PKQ4612 PUM4612 QEI4612 QOE4612 QYA4612 RHW4612 RRS4612 SBO4612 SLK4612 SVG4612 TFC4612 TOY4612 TYU4612 UIQ4612 USM4612 VCI4612 VME4612 VWA4612 WFW4612 WPS4612 DG4615:DG4616 NC4615:NC4616 WY4615:WY4616 AGU4615:AGU4616 AQQ4615:AQQ4616 BAM4615:BAM4616 BKI4615:BKI4616 BUE4615:BUE4616 CEA4615:CEA4616 CNW4615:CNW4616 CXS4615:CXS4616 DHO4615:DHO4616 DRK4615:DRK4616 EBG4615:EBG4616 ELC4615:ELC4616 EUY4615:EUY4616 FEU4615:FEU4616 FOQ4615:FOQ4616 FYM4615:FYM4616 GII4615:GII4616 GSE4615:GSE4616 HCA4615:HCA4616 HLW4615:HLW4616 HVS4615:HVS4616 IFO4615:IFO4616 IPK4615:IPK4616 IZG4615:IZG4616 JJC4615:JJC4616 JSY4615:JSY4616 KCU4615:KCU4616 KMQ4615:KMQ4616 KWM4615:KWM4616 LGI4615:LGI4616 LQE4615:LQE4616 MAA4615:MAA4616 MJW4615:MJW4616 MTS4615:MTS4616 NDO4615:NDO4616 NNK4615:NNK4616 NXG4615:NXG4616 OHC4615:OHC4616 OQY4615:OQY4616 PAU4615:PAU4616 PKQ4615:PKQ4616 PUM4615:PUM4616 QEI4615:QEI4616 QOE4615:QOE4616 QYA4615:QYA4616 RHW4615:RHW4616 RRS4615:RRS4616 SBO4615:SBO4616 SLK4615:SLK4616 SVG4615:SVG4616 TFC4615:TFC4616 TOY4615:TOY4616 TYU4615:TYU4616 UIQ4615:UIQ4616 USM4615:USM4616 VCI4615:VCI4616 VME4615:VME4616 VWA4615:VWA4616 WFW4615:WFW4616 WPS4615:WPS4616 DG4622 NC4622 WY4622 AGU4622 AQQ4622 BAM4622 BKI4622 BUE4622 CEA4622 CNW4622 CXS4622 DHO4622 DRK4622 EBG4622 ELC4622 EUY4622 FEU4622 FOQ4622 FYM4622 GII4622 GSE4622 HCA4622 HLW4622 HVS4622 IFO4622 IPK4622 IZG4622 JJC4622 JSY4622 KCU4622 KMQ4622 KWM4622 LGI4622 LQE4622 MAA4622 MJW4622 MTS4622 NDO4622 NNK4622 NXG4622 OHC4622 OQY4622 PAU4622 PKQ4622 PUM4622 QEI4622 QOE4622 QYA4622 RHW4622 RRS4622 SBO4622 SLK4622 SVG4622 TFC4622 TOY4622 TYU4622 UIQ4622 USM4622 VCI4622 VME4622 VWA4622 WFW4622 WPS4622 DG4630 NC4630 WY4630 AGU4630 AQQ4630 BAM4630 BKI4630 BUE4630 CEA4630 CNW4630 CXS4630 DHO4630 DRK4630 EBG4630 ELC4630 EUY4630 FEU4630 FOQ4630 FYM4630 GII4630 GSE4630 HCA4630 HLW4630 HVS4630 IFO4630 IPK4630 IZG4630 JJC4630 JSY4630 KCU4630 KMQ4630 KWM4630 LGI4630 LQE4630 MAA4630 MJW4630 MTS4630 NDO4630 NNK4630 NXG4630 OHC4630 OQY4630 PAU4630 PKQ4630 PUM4630 QEI4630 QOE4630 QYA4630 RHW4630 RRS4630 SBO4630 SLK4630 SVG4630 TFC4630 TOY4630 TYU4630 UIQ4630 USM4630 VCI4630 VME4630 VWA4630 WFW4630 WPS4630 DF4632:DG4632 NB4632:NC4632 WX4632:WY4632 AGT4632:AGU4632 AQP4632:AQQ4632 BAL4632:BAM4632 BKH4632:BKI4632 BUD4632:BUE4632 CDZ4632:CEA4632 CNV4632:CNW4632 CXR4632:CXS4632 DHN4632:DHO4632 DRJ4632:DRK4632 EBF4632:EBG4632 ELB4632:ELC4632 EUX4632:EUY4632 FET4632:FEU4632 FOP4632:FOQ4632 FYL4632:FYM4632 GIH4632:GII4632 GSD4632:GSE4632 HBZ4632:HCA4632 HLV4632:HLW4632 HVR4632:HVS4632 IFN4632:IFO4632 IPJ4632:IPK4632 IZF4632:IZG4632 JJB4632:JJC4632 JSX4632:JSY4632 KCT4632:KCU4632 KMP4632:KMQ4632 KWL4632:KWM4632 LGH4632:LGI4632 LQD4632:LQE4632 LZZ4632:MAA4632 MJV4632:MJW4632 MTR4632:MTS4632 NDN4632:NDO4632 NNJ4632:NNK4632 NXF4632:NXG4632 OHB4632:OHC4632 OQX4632:OQY4632 PAT4632:PAU4632 PKP4632:PKQ4632 PUL4632:PUM4632 QEH4632:QEI4632 QOD4632:QOE4632 QXZ4632:QYA4632 RHV4632:RHW4632 RRR4632:RRS4632 SBN4632:SBO4632 SLJ4632:SLK4632 SVF4632:SVG4632 TFB4632:TFC4632 TOX4632:TOY4632 TYT4632:TYU4632 UIP4632:UIQ4632 USL4632:USM4632 VCH4632:VCI4632 VMD4632:VME4632 VVZ4632:VWA4632 WFV4632:WFW4632 WPR4632:WPS4632 DF4634:DG4635 NB4634:NC4635 WX4634:WY4635 AGT4634:AGU4635 AQP4634:AQQ4635 BAL4634:BAM4635 BKH4634:BKI4635 BUD4634:BUE4635 CDZ4634:CEA4635 CNV4634:CNW4635 CXR4634:CXS4635 DHN4634:DHO4635 DRJ4634:DRK4635 EBF4634:EBG4635 ELB4634:ELC4635 EUX4634:EUY4635 FET4634:FEU4635 FOP4634:FOQ4635 FYL4634:FYM4635 GIH4634:GII4635 GSD4634:GSE4635 HBZ4634:HCA4635 HLV4634:HLW4635 HVR4634:HVS4635 IFN4634:IFO4635 IPJ4634:IPK4635 IZF4634:IZG4635 JJB4634:JJC4635 JSX4634:JSY4635 KCT4634:KCU4635 KMP4634:KMQ4635 KWL4634:KWM4635 LGH4634:LGI4635 LQD4634:LQE4635 LZZ4634:MAA4635 MJV4634:MJW4635 MTR4634:MTS4635 NDN4634:NDO4635 NNJ4634:NNK4635 NXF4634:NXG4635 OHB4634:OHC4635 OQX4634:OQY4635 PAT4634:PAU4635 PKP4634:PKQ4635 PUL4634:PUM4635 QEH4634:QEI4635 QOD4634:QOE4635 QXZ4634:QYA4635 RHV4634:RHW4635 RRR4634:RRS4635 SBN4634:SBO4635 SLJ4634:SLK4635 SVF4634:SVG4635 TFB4634:TFC4635 TOX4634:TOY4635 TYT4634:TYU4635 UIP4634:UIQ4635 USL4634:USM4635 VCH4634:VCI4635 VMD4634:VME4635 VVZ4634:VWA4635 WFV4634:WFW4635 WPR4634:WPS4635 DF4637:DG4638 NB4637:NC4638 WX4637:WY4638 AGT4637:AGU4638 AQP4637:AQQ4638 BAL4637:BAM4638 BKH4637:BKI4638 BUD4637:BUE4638 CDZ4637:CEA4638 CNV4637:CNW4638 CXR4637:CXS4638 DHN4637:DHO4638 DRJ4637:DRK4638 EBF4637:EBG4638 ELB4637:ELC4638 EUX4637:EUY4638 FET4637:FEU4638 FOP4637:FOQ4638 FYL4637:FYM4638 GIH4637:GII4638 GSD4637:GSE4638 HBZ4637:HCA4638 HLV4637:HLW4638 HVR4637:HVS4638 IFN4637:IFO4638 IPJ4637:IPK4638 IZF4637:IZG4638 JJB4637:JJC4638 JSX4637:JSY4638 KCT4637:KCU4638 KMP4637:KMQ4638 KWL4637:KWM4638 LGH4637:LGI4638 LQD4637:LQE4638 LZZ4637:MAA4638 MJV4637:MJW4638 MTR4637:MTS4638 NDN4637:NDO4638 NNJ4637:NNK4638 NXF4637:NXG4638 OHB4637:OHC4638 OQX4637:OQY4638 PAT4637:PAU4638 PKP4637:PKQ4638 PUL4637:PUM4638 QEH4637:QEI4638 QOD4637:QOE4638 QXZ4637:QYA4638 RHV4637:RHW4638 RRR4637:RRS4638 SBN4637:SBO4638 SLJ4637:SLK4638 SVF4637:SVG4638 TFB4637:TFC4638 TOX4637:TOY4638 TYT4637:TYU4638 UIP4637:UIQ4638 USL4637:USM4638 VCH4637:VCI4638 VMD4637:VME4638 VVZ4637:VWA4638 WFV4637:WFW4638 WPR4637:WPS4638 DF4640:DG4642 NB4640:NC4642 WX4640:WY4642 AGT4640:AGU4642 AQP4640:AQQ4642 BAL4640:BAM4642 BKH4640:BKI4642 BUD4640:BUE4642 CDZ4640:CEA4642 CNV4640:CNW4642 CXR4640:CXS4642 DHN4640:DHO4642 DRJ4640:DRK4642 EBF4640:EBG4642 ELB4640:ELC4642 EUX4640:EUY4642 FET4640:FEU4642 FOP4640:FOQ4642 FYL4640:FYM4642 GIH4640:GII4642 GSD4640:GSE4642 HBZ4640:HCA4642 HLV4640:HLW4642 HVR4640:HVS4642 IFN4640:IFO4642 IPJ4640:IPK4642 IZF4640:IZG4642 JJB4640:JJC4642 JSX4640:JSY4642 KCT4640:KCU4642 KMP4640:KMQ4642 KWL4640:KWM4642 LGH4640:LGI4642 LQD4640:LQE4642 LZZ4640:MAA4642 MJV4640:MJW4642 MTR4640:MTS4642 NDN4640:NDO4642 NNJ4640:NNK4642 NXF4640:NXG4642 OHB4640:OHC4642 OQX4640:OQY4642 PAT4640:PAU4642 PKP4640:PKQ4642 PUL4640:PUM4642 QEH4640:QEI4642 QOD4640:QOE4642 QXZ4640:QYA4642 RHV4640:RHW4642 RRR4640:RRS4642 SBN4640:SBO4642 SLJ4640:SLK4642 SVF4640:SVG4642 TFB4640:TFC4642 TOX4640:TOY4642 TYT4640:TYU4642 UIP4640:UIQ4642 USL4640:USM4642 VCH4640:VCI4642 VMD4640:VME4642 VVZ4640:VWA4642 WFV4640:WFW4642 WPR4640:WPS4642 DK4611:DK4612 NG4611:NG4612 XC4611:XC4612 AGY4611:AGY4612 AQU4611:AQU4612 BAQ4611:BAQ4612 BKM4611:BKM4612 BUI4611:BUI4612 CEE4611:CEE4612 COA4611:COA4612 CXW4611:CXW4612 DHS4611:DHS4612 DRO4611:DRO4612 EBK4611:EBK4612 ELG4611:ELG4612 EVC4611:EVC4612 FEY4611:FEY4612 FOU4611:FOU4612 FYQ4611:FYQ4612 GIM4611:GIM4612 GSI4611:GSI4612 HCE4611:HCE4612 HMA4611:HMA4612 HVW4611:HVW4612 IFS4611:IFS4612 IPO4611:IPO4612 IZK4611:IZK4612 JJG4611:JJG4612 JTC4611:JTC4612 KCY4611:KCY4612 KMU4611:KMU4612 KWQ4611:KWQ4612 LGM4611:LGM4612 LQI4611:LQI4612 MAE4611:MAE4612 MKA4611:MKA4612 MTW4611:MTW4612 NDS4611:NDS4612 NNO4611:NNO4612 NXK4611:NXK4612 OHG4611:OHG4612 ORC4611:ORC4612 PAY4611:PAY4612 PKU4611:PKU4612 PUQ4611:PUQ4612 QEM4611:QEM4612 QOI4611:QOI4612 QYE4611:QYE4612 RIA4611:RIA4612 RRW4611:RRW4612 SBS4611:SBS4612 SLO4611:SLO4612 SVK4611:SVK4612 TFG4611:TFG4612 TPC4611:TPC4612 TYY4611:TYY4612 UIU4611:UIU4612 USQ4611:USQ4612 VCM4611:VCM4612 VMI4611:VMI4612 VWE4611:VWE4612 WGA4611:WGA4612 WPW4611:WPW4612 DK4614:DK4616 NG4614:NG4616 XC4614:XC4616 AGY4614:AGY4616 AQU4614:AQU4616 BAQ4614:BAQ4616 BKM4614:BKM4616 BUI4614:BUI4616 CEE4614:CEE4616 COA4614:COA4616 CXW4614:CXW4616 DHS4614:DHS4616 DRO4614:DRO4616 EBK4614:EBK4616 ELG4614:ELG4616 EVC4614:EVC4616 FEY4614:FEY4616 FOU4614:FOU4616 FYQ4614:FYQ4616 GIM4614:GIM4616 GSI4614:GSI4616 HCE4614:HCE4616 HMA4614:HMA4616 HVW4614:HVW4616 IFS4614:IFS4616 IPO4614:IPO4616 IZK4614:IZK4616 JJG4614:JJG4616 JTC4614:JTC4616 KCY4614:KCY4616 KMU4614:KMU4616 KWQ4614:KWQ4616 LGM4614:LGM4616 LQI4614:LQI4616 MAE4614:MAE4616 MKA4614:MKA4616 MTW4614:MTW4616 NDS4614:NDS4616 NNO4614:NNO4616 NXK4614:NXK4616 OHG4614:OHG4616 ORC4614:ORC4616 PAY4614:PAY4616 PKU4614:PKU4616 PUQ4614:PUQ4616 QEM4614:QEM4616 QOI4614:QOI4616 QYE4614:QYE4616 RIA4614:RIA4616 RRW4614:RRW4616 SBS4614:SBS4616 SLO4614:SLO4616 SVK4614:SVK4616 TFG4614:TFG4616 TPC4614:TPC4616 TYY4614:TYY4616 UIU4614:UIU4616 USQ4614:USQ4616 VCM4614:VCM4616 VMI4614:VMI4616 VWE4614:VWE4616 WGA4614:WGA4616 WPW4614:WPW4616 DK4618:DK4619 NG4618:NG4619 XC4618:XC4619 AGY4618:AGY4619 AQU4618:AQU4619 BAQ4618:BAQ4619 BKM4618:BKM4619 BUI4618:BUI4619 CEE4618:CEE4619 COA4618:COA4619 CXW4618:CXW4619 DHS4618:DHS4619 DRO4618:DRO4619 EBK4618:EBK4619 ELG4618:ELG4619 EVC4618:EVC4619 FEY4618:FEY4619 FOU4618:FOU4619 FYQ4618:FYQ4619 GIM4618:GIM4619 GSI4618:GSI4619 HCE4618:HCE4619 HMA4618:HMA4619 HVW4618:HVW4619 IFS4618:IFS4619 IPO4618:IPO4619 IZK4618:IZK4619 JJG4618:JJG4619 JTC4618:JTC4619 KCY4618:KCY4619 KMU4618:KMU4619 KWQ4618:KWQ4619 LGM4618:LGM4619 LQI4618:LQI4619 MAE4618:MAE4619 MKA4618:MKA4619 MTW4618:MTW4619 NDS4618:NDS4619 NNO4618:NNO4619 NXK4618:NXK4619 OHG4618:OHG4619 ORC4618:ORC4619 PAY4618:PAY4619 PKU4618:PKU4619 PUQ4618:PUQ4619 QEM4618:QEM4619 QOI4618:QOI4619 QYE4618:QYE4619 RIA4618:RIA4619 RRW4618:RRW4619 SBS4618:SBS4619 SLO4618:SLO4619 SVK4618:SVK4619 TFG4618:TFG4619 TPC4618:TPC4619 TYY4618:TYY4619 UIU4618:UIU4619 USQ4618:USQ4619 VCM4618:VCM4619 VMI4618:VMI4619 VWE4618:VWE4619 WGA4618:WGA4619 WPW4618:WPW4619 DK4621:DK4622 NG4621:NG4622 XC4621:XC4622 AGY4621:AGY4622 AQU4621:AQU4622 BAQ4621:BAQ4622 BKM4621:BKM4622 BUI4621:BUI4622 CEE4621:CEE4622 COA4621:COA4622 CXW4621:CXW4622 DHS4621:DHS4622 DRO4621:DRO4622 EBK4621:EBK4622 ELG4621:ELG4622 EVC4621:EVC4622 FEY4621:FEY4622 FOU4621:FOU4622 FYQ4621:FYQ4622 GIM4621:GIM4622 GSI4621:GSI4622 HCE4621:HCE4622 HMA4621:HMA4622 HVW4621:HVW4622 IFS4621:IFS4622 IPO4621:IPO4622 IZK4621:IZK4622 JJG4621:JJG4622 JTC4621:JTC4622 KCY4621:KCY4622 KMU4621:KMU4622 KWQ4621:KWQ4622 LGM4621:LGM4622 LQI4621:LQI4622 MAE4621:MAE4622 MKA4621:MKA4622 MTW4621:MTW4622 NDS4621:NDS4622 NNO4621:NNO4622 NXK4621:NXK4622 OHG4621:OHG4622 ORC4621:ORC4622 PAY4621:PAY4622 PKU4621:PKU4622 PUQ4621:PUQ4622 QEM4621:QEM4622 QOI4621:QOI4622 QYE4621:QYE4622 RIA4621:RIA4622 RRW4621:RRW4622 SBS4621:SBS4622 SLO4621:SLO4622 SVK4621:SVK4622 TFG4621:TFG4622 TPC4621:TPC4622 TYY4621:TYY4622 UIU4621:UIU4622 USQ4621:USQ4622 VCM4621:VCM4622 VMI4621:VMI4622 VWE4621:VWE4622 WGA4621:WGA4622 WPW4621:WPW4622 DK4624:DK4627 NG4624:NG4627 XC4624:XC4627 AGY4624:AGY4627 AQU4624:AQU4627 BAQ4624:BAQ4627 BKM4624:BKM4627 BUI4624:BUI4627 CEE4624:CEE4627 COA4624:COA4627 CXW4624:CXW4627 DHS4624:DHS4627 DRO4624:DRO4627 EBK4624:EBK4627 ELG4624:ELG4627 EVC4624:EVC4627 FEY4624:FEY4627 FOU4624:FOU4627 FYQ4624:FYQ4627 GIM4624:GIM4627 GSI4624:GSI4627 HCE4624:HCE4627 HMA4624:HMA4627 HVW4624:HVW4627 IFS4624:IFS4627 IPO4624:IPO4627 IZK4624:IZK4627 JJG4624:JJG4627 JTC4624:JTC4627 KCY4624:KCY4627 KMU4624:KMU4627 KWQ4624:KWQ4627 LGM4624:LGM4627 LQI4624:LQI4627 MAE4624:MAE4627 MKA4624:MKA4627 MTW4624:MTW4627 NDS4624:NDS4627 NNO4624:NNO4627 NXK4624:NXK4627 OHG4624:OHG4627 ORC4624:ORC4627 PAY4624:PAY4627 PKU4624:PKU4627 PUQ4624:PUQ4627 QEM4624:QEM4627 QOI4624:QOI4627 QYE4624:QYE4627 RIA4624:RIA4627 RRW4624:RRW4627 SBS4624:SBS4627 SLO4624:SLO4627 SVK4624:SVK4627 TFG4624:TFG4627 TPC4624:TPC4627 TYY4624:TYY4627 UIU4624:UIU4627 USQ4624:USQ4627 VCM4624:VCM4627 VMI4624:VMI4627 VWE4624:VWE4627 WGA4624:WGA4627 WPW4624:WPW4627 DK4629:DK4630 NG4629:NG4630 XC4629:XC4630 AGY4629:AGY4630 AQU4629:AQU4630 BAQ4629:BAQ4630 BKM4629:BKM4630 BUI4629:BUI4630 CEE4629:CEE4630 COA4629:COA4630 CXW4629:CXW4630 DHS4629:DHS4630 DRO4629:DRO4630 EBK4629:EBK4630 ELG4629:ELG4630 EVC4629:EVC4630 FEY4629:FEY4630 FOU4629:FOU4630 FYQ4629:FYQ4630 GIM4629:GIM4630 GSI4629:GSI4630 HCE4629:HCE4630 HMA4629:HMA4630 HVW4629:HVW4630 IFS4629:IFS4630 IPO4629:IPO4630 IZK4629:IZK4630 JJG4629:JJG4630 JTC4629:JTC4630 KCY4629:KCY4630 KMU4629:KMU4630 KWQ4629:KWQ4630 LGM4629:LGM4630 LQI4629:LQI4630 MAE4629:MAE4630 MKA4629:MKA4630 MTW4629:MTW4630 NDS4629:NDS4630 NNO4629:NNO4630 NXK4629:NXK4630 OHG4629:OHG4630 ORC4629:ORC4630 PAY4629:PAY4630 PKU4629:PKU4630 PUQ4629:PUQ4630 QEM4629:QEM4630 QOI4629:QOI4630 QYE4629:QYE4630 RIA4629:RIA4630 RRW4629:RRW4630 SBS4629:SBS4630 SLO4629:SLO4630 SVK4629:SVK4630 TFG4629:TFG4630 TPC4629:TPC4630 TYY4629:TYY4630 UIU4629:UIU4630 USQ4629:USQ4630 VCM4629:VCM4630 VMI4629:VMI4630 VWE4629:VWE4630 WGA4629:WGA4630 WPW4629:WPW4630 DK4632 NG4632 XC4632 AGY4632 AQU4632 BAQ4632 BKM4632 BUI4632 CEE4632 COA4632 CXW4632 DHS4632 DRO4632 EBK4632 ELG4632 EVC4632 FEY4632 FOU4632 FYQ4632 GIM4632 GSI4632 HCE4632 HMA4632 HVW4632 IFS4632 IPO4632 IZK4632 JJG4632 JTC4632 KCY4632 KMU4632 KWQ4632 LGM4632 LQI4632 MAE4632 MKA4632 MTW4632 NDS4632 NNO4632 NXK4632 OHG4632 ORC4632 PAY4632 PKU4632 PUQ4632 QEM4632 QOI4632 QYE4632 RIA4632 RRW4632 SBS4632 SLO4632 SVK4632 TFG4632 TPC4632 TYY4632 UIU4632 USQ4632 VCM4632 VMI4632 VWE4632 WGA4632 WPW4632 DK4634:DK4635 NG4634:NG4635 XC4634:XC4635 AGY4634:AGY4635 AQU4634:AQU4635 BAQ4634:BAQ4635 BKM4634:BKM4635 BUI4634:BUI4635 CEE4634:CEE4635 COA4634:COA4635 CXW4634:CXW4635 DHS4634:DHS4635 DRO4634:DRO4635 EBK4634:EBK4635 ELG4634:ELG4635 EVC4634:EVC4635 FEY4634:FEY4635 FOU4634:FOU4635 FYQ4634:FYQ4635 GIM4634:GIM4635 GSI4634:GSI4635 HCE4634:HCE4635 HMA4634:HMA4635 HVW4634:HVW4635 IFS4634:IFS4635 IPO4634:IPO4635 IZK4634:IZK4635 JJG4634:JJG4635 JTC4634:JTC4635 KCY4634:KCY4635 KMU4634:KMU4635 KWQ4634:KWQ4635 LGM4634:LGM4635 LQI4634:LQI4635 MAE4634:MAE4635 MKA4634:MKA4635 MTW4634:MTW4635 NDS4634:NDS4635 NNO4634:NNO4635 NXK4634:NXK4635 OHG4634:OHG4635 ORC4634:ORC4635 PAY4634:PAY4635 PKU4634:PKU4635 PUQ4634:PUQ4635 QEM4634:QEM4635 QOI4634:QOI4635 QYE4634:QYE4635 RIA4634:RIA4635 RRW4634:RRW4635 SBS4634:SBS4635 SLO4634:SLO4635 SVK4634:SVK4635 TFG4634:TFG4635 TPC4634:TPC4635 TYY4634:TYY4635 UIU4634:UIU4635 USQ4634:USQ4635 VCM4634:VCM4635 VMI4634:VMI4635 VWE4634:VWE4635 WGA4634:WGA4635 WPW4634:WPW4635 DK4637:DK4638 NG4637:NG4638 XC4637:XC4638 AGY4637:AGY4638 AQU4637:AQU4638 BAQ4637:BAQ4638 BKM4637:BKM4638 BUI4637:BUI4638 CEE4637:CEE4638 COA4637:COA4638 CXW4637:CXW4638 DHS4637:DHS4638 DRO4637:DRO4638 EBK4637:EBK4638 ELG4637:ELG4638 EVC4637:EVC4638 FEY4637:FEY4638 FOU4637:FOU4638 FYQ4637:FYQ4638 GIM4637:GIM4638 GSI4637:GSI4638 HCE4637:HCE4638 HMA4637:HMA4638 HVW4637:HVW4638 IFS4637:IFS4638 IPO4637:IPO4638 IZK4637:IZK4638 JJG4637:JJG4638 JTC4637:JTC4638 KCY4637:KCY4638 KMU4637:KMU4638 KWQ4637:KWQ4638 LGM4637:LGM4638 LQI4637:LQI4638 MAE4637:MAE4638 MKA4637:MKA4638 MTW4637:MTW4638 NDS4637:NDS4638 NNO4637:NNO4638 NXK4637:NXK4638 OHG4637:OHG4638 ORC4637:ORC4638 PAY4637:PAY4638 PKU4637:PKU4638 PUQ4637:PUQ4638 QEM4637:QEM4638 QOI4637:QOI4638 QYE4637:QYE4638 RIA4637:RIA4638 RRW4637:RRW4638 SBS4637:SBS4638 SLO4637:SLO4638 SVK4637:SVK4638 TFG4637:TFG4638 TPC4637:TPC4638 TYY4637:TYY4638 UIU4637:UIU4638 USQ4637:USQ4638 VCM4637:VCM4638 VMI4637:VMI4638 VWE4637:VWE4638 WGA4637:WGA4638 WPW4637:WPW4638 DK4640:DK4642 NG4640:NG4642 XC4640:XC4642 AGY4640:AGY4642 AQU4640:AQU4642 BAQ4640:BAQ4642 BKM4640:BKM4642 BUI4640:BUI4642 CEE4640:CEE4642 COA4640:COA4642 CXW4640:CXW4642 DHS4640:DHS4642 DRO4640:DRO4642 EBK4640:EBK4642 ELG4640:ELG4642 EVC4640:EVC4642 FEY4640:FEY4642 FOU4640:FOU4642 FYQ4640:FYQ4642 GIM4640:GIM4642 GSI4640:GSI4642 HCE4640:HCE4642 HMA4640:HMA4642 HVW4640:HVW4642 IFS4640:IFS4642 IPO4640:IPO4642 IZK4640:IZK4642 JJG4640:JJG4642 JTC4640:JTC4642 KCY4640:KCY4642 KMU4640:KMU4642 KWQ4640:KWQ4642 LGM4640:LGM4642 LQI4640:LQI4642 MAE4640:MAE4642 MKA4640:MKA4642 MTW4640:MTW4642 NDS4640:NDS4642 NNO4640:NNO4642 NXK4640:NXK4642 OHG4640:OHG4642 ORC4640:ORC4642 PAY4640:PAY4642 PKU4640:PKU4642 PUQ4640:PUQ4642 QEM4640:QEM4642 QOI4640:QOI4642 QYE4640:QYE4642 RIA4640:RIA4642 RRW4640:RRW4642 SBS4640:SBS4642 SLO4640:SLO4642 SVK4640:SVK4642 TFG4640:TFG4642 TPC4640:TPC4642 TYY4640:TYY4642 UIU4640:UIU4642 USQ4640:USQ4642 VCM4640:VCM4642 VMI4640:VMI4642 VWE4640:VWE4642 WGA4640:WGA4642 WPW4640:WPW4642 DF4611:DF4612 NB4611:NB4612 WX4611:WX4612 AGT4611:AGT4612 AQP4611:AQP4612 BAL4611:BAL4612 BKH4611:BKH4612 BUD4611:BUD4612 CDZ4611:CDZ4612 CNV4611:CNV4612 CXR4611:CXR4612 DHN4611:DHN4612 DRJ4611:DRJ4612 EBF4611:EBF4612 ELB4611:ELB4612 EUX4611:EUX4612 FET4611:FET4612 FOP4611:FOP4612 FYL4611:FYL4612 GIH4611:GIH4612 GSD4611:GSD4612 HBZ4611:HBZ4612 HLV4611:HLV4612 HVR4611:HVR4612 IFN4611:IFN4612 IPJ4611:IPJ4612 IZF4611:IZF4612 JJB4611:JJB4612 JSX4611:JSX4612 KCT4611:KCT4612 KMP4611:KMP4612 KWL4611:KWL4612 LGH4611:LGH4612 LQD4611:LQD4612 LZZ4611:LZZ4612 MJV4611:MJV4612 MTR4611:MTR4612 NDN4611:NDN4612 NNJ4611:NNJ4612 NXF4611:NXF4612 OHB4611:OHB4612 OQX4611:OQX4612 PAT4611:PAT4612 PKP4611:PKP4612 PUL4611:PUL4612 QEH4611:QEH4612 QOD4611:QOD4612 QXZ4611:QXZ4612 RHV4611:RHV4612 RRR4611:RRR4612 SBN4611:SBN4612 SLJ4611:SLJ4612 SVF4611:SVF4612 TFB4611:TFB4612 TOX4611:TOX4612 TYT4611:TYT4612 UIP4611:UIP4612 USL4611:USL4612 VCH4611:VCH4612 VMD4611:VMD4612 VVZ4611:VVZ4612 WFV4611:WFV4612 WPR4611:WPR4612 DF4614:DF4616 NB4614:NB4616 WX4614:WX4616 AGT4614:AGT4616 AQP4614:AQP4616 BAL4614:BAL4616 BKH4614:BKH4616 BUD4614:BUD4616 CDZ4614:CDZ4616 CNV4614:CNV4616 CXR4614:CXR4616 DHN4614:DHN4616 DRJ4614:DRJ4616 EBF4614:EBF4616 ELB4614:ELB4616 EUX4614:EUX4616 FET4614:FET4616 FOP4614:FOP4616 FYL4614:FYL4616 GIH4614:GIH4616 GSD4614:GSD4616 HBZ4614:HBZ4616 HLV4614:HLV4616 HVR4614:HVR4616 IFN4614:IFN4616 IPJ4614:IPJ4616 IZF4614:IZF4616 JJB4614:JJB4616 JSX4614:JSX4616 KCT4614:KCT4616 KMP4614:KMP4616 KWL4614:KWL4616 LGH4614:LGH4616 LQD4614:LQD4616 LZZ4614:LZZ4616 MJV4614:MJV4616 MTR4614:MTR4616 NDN4614:NDN4616 NNJ4614:NNJ4616 NXF4614:NXF4616 OHB4614:OHB4616 OQX4614:OQX4616 PAT4614:PAT4616 PKP4614:PKP4616 PUL4614:PUL4616 QEH4614:QEH4616 QOD4614:QOD4616 QXZ4614:QXZ4616 RHV4614:RHV4616 RRR4614:RRR4616 SBN4614:SBN4616 SLJ4614:SLJ4616 SVF4614:SVF4616 TFB4614:TFB4616 TOX4614:TOX4616 TYT4614:TYT4616 UIP4614:UIP4616 USL4614:USL4616 VCH4614:VCH4616 VMD4614:VMD4616 VVZ4614:VVZ4616 WFV4614:WFV4616 WPR4614:WPR4616 DF4621:DF4622 NB4621:NB4622 WX4621:WX4622 AGT4621:AGT4622 AQP4621:AQP4622 BAL4621:BAL4622 BKH4621:BKH4622 BUD4621:BUD4622 CDZ4621:CDZ4622 CNV4621:CNV4622 CXR4621:CXR4622 DHN4621:DHN4622 DRJ4621:DRJ4622 EBF4621:EBF4622 ELB4621:ELB4622 EUX4621:EUX4622 FET4621:FET4622 FOP4621:FOP4622 FYL4621:FYL4622 GIH4621:GIH4622 GSD4621:GSD4622 HBZ4621:HBZ4622 HLV4621:HLV4622 HVR4621:HVR4622 IFN4621:IFN4622 IPJ4621:IPJ4622 IZF4621:IZF4622 JJB4621:JJB4622 JSX4621:JSX4622 KCT4621:KCT4622 KMP4621:KMP4622 KWL4621:KWL4622 LGH4621:LGH4622 LQD4621:LQD4622 LZZ4621:LZZ4622 MJV4621:MJV4622 MTR4621:MTR4622 NDN4621:NDN4622 NNJ4621:NNJ4622 NXF4621:NXF4622 OHB4621:OHB4622 OQX4621:OQX4622 PAT4621:PAT4622 PKP4621:PKP4622 PUL4621:PUL4622 QEH4621:QEH4622 QOD4621:QOD4622 QXZ4621:QXZ4622 RHV4621:RHV4622 RRR4621:RRR4622 SBN4621:SBN4622 SLJ4621:SLJ4622 SVF4621:SVF4622 TFB4621:TFB4622 TOX4621:TOX4622 TYT4621:TYT4622 UIP4621:UIP4622 USL4621:USL4622 VCH4621:VCH4622 VMD4621:VMD4622 VVZ4621:VVZ4622 WFV4621:WFV4622 WPR4621:WPR4622 DF4629:DF4630 NB4629:NB4630 WX4629:WX4630 AGT4629:AGT4630 AQP4629:AQP4630 BAL4629:BAL4630 BKH4629:BKH4630 BUD4629:BUD4630 CDZ4629:CDZ4630 CNV4629:CNV4630 CXR4629:CXR4630 DHN4629:DHN4630 DRJ4629:DRJ4630 EBF4629:EBF4630 ELB4629:ELB4630 EUX4629:EUX4630 FET4629:FET4630 FOP4629:FOP4630 FYL4629:FYL4630 GIH4629:GIH4630 GSD4629:GSD4630 HBZ4629:HBZ4630 HLV4629:HLV4630 HVR4629:HVR4630 IFN4629:IFN4630 IPJ4629:IPJ4630 IZF4629:IZF4630 JJB4629:JJB4630 JSX4629:JSX4630 KCT4629:KCT4630 KMP4629:KMP4630 KWL4629:KWL4630 LGH4629:LGH4630 LQD4629:LQD4630 LZZ4629:LZZ4630 MJV4629:MJV4630 MTR4629:MTR4630 NDN4629:NDN4630 NNJ4629:NNJ4630 NXF4629:NXF4630 OHB4629:OHB4630 OQX4629:OQX4630 PAT4629:PAT4630 PKP4629:PKP4630 PUL4629:PUL4630 QEH4629:QEH4630 QOD4629:QOD4630 QXZ4629:QXZ4630 RHV4629:RHV4630 RRR4629:RRR4630 SBN4629:SBN4630 SLJ4629:SLJ4630 SVF4629:SVF4630 TFB4629:TFB4630 TOX4629:TOX4630 TYT4629:TYT4630 UIP4629:UIP4630 USL4629:USL4630 VCH4629:VCH4630 VMD4629:VMD4630 VVZ4629:VVZ4630 WFV4629:WFV4630 WPR4629:WPR4630 WPR4605:WPR4606 WFV4605:WFV4606 VVZ4605:VVZ4606 VMD4605:VMD4606 VCH4605:VCH4606 USL4605:USL4606 UIP4605:UIP4606 TYT4605:TYT4606 TOX4605:TOX4606 TFB4605:TFB4606 SVF4605:SVF4606 SLJ4605:SLJ4606 SBN4605:SBN4606 RRR4605:RRR4606 RHV4605:RHV4606 QXZ4605:QXZ4606 QOD4605:QOD4606 QEH4605:QEH4606 PUL4605:PUL4606 PKP4605:PKP4606 PAT4605:PAT4606 OQX4605:OQX4606 OHB4605:OHB4606 NXF4605:NXF4606 NNJ4605:NNJ4606 NDN4605:NDN4606 MTR4605:MTR4606 MJV4605:MJV4606 LZZ4605:LZZ4606 LQD4605:LQD4606 LGH4605:LGH4606 KWL4605:KWL4606 KMP4605:KMP4606 KCT4605:KCT4606 JSX4605:JSX4606 JJB4605:JJB4606 IZF4605:IZF4606 IPJ4605:IPJ4606 IFN4605:IFN4606 HVR4605:HVR4606 HLV4605:HLV4606 HBZ4605:HBZ4606 GSD4605:GSD4606 GIH4605:GIH4606 FYL4605:FYL4606 FOP4605:FOP4606 FET4605:FET4606 EUX4605:EUX4606 ELB4605:ELB4606 EBF4605:EBF4606 DRJ4605:DRJ4606 DHN4605:DHN4606 CXR4605:CXR4606 CNV4605:CNV4606 CDZ4605:CDZ4606 BUD4605:BUD4606 BKH4605:BKH4606 BAL4605:BAL4606 AQP4605:AQP4606 AGT4605:AGT4606 WX4605:WX4606 NB4605:NB4606 DF4605:DF4606 WPR4602:WPR4603 WFV4602:WFV4603 VVZ4602:VVZ4603 VMD4602:VMD4603 VCH4602:VCH4603 USL4602:USL4603 UIP4602:UIP4603 TYT4602:TYT4603 TOX4602:TOX4603 TFB4602:TFB4603 SVF4602:SVF4603 SLJ4602:SLJ4603 SBN4602:SBN4603 RRR4602:RRR4603 RHV4602:RHV4603 QXZ4602:QXZ4603 QOD4602:QOD4603 QEH4602:QEH4603 PUL4602:PUL4603 PKP4602:PKP4603 PAT4602:PAT4603 OQX4602:OQX4603 OHB4602:OHB4603 NXF4602:NXF4603 NNJ4602:NNJ4603 NDN4602:NDN4603 MTR4602:MTR4603 MJV4602:MJV4603 LZZ4602:LZZ4603 LQD4602:LQD4603 LGH4602:LGH4603 KWL4602:KWL4603 KMP4602:KMP4603 KCT4602:KCT4603 JSX4602:JSX4603 JJB4602:JJB4603 IZF4602:IZF4603 IPJ4602:IPJ4603 IFN4602:IFN4603 HVR4602:HVR4603 HLV4602:HLV4603 HBZ4602:HBZ4603 GSD4602:GSD4603 GIH4602:GIH4603 FYL4602:FYL4603 FOP4602:FOP4603 FET4602:FET4603 EUX4602:EUX4603 ELB4602:ELB4603 EBF4602:EBF4603 DRJ4602:DRJ4603 DHN4602:DHN4603 CXR4602:CXR4603 CNV4602:CNV4603 CDZ4602:CDZ4603 BUD4602:BUD4603 BKH4602:BKH4603 BAL4602:BAL4603 AQP4602:AQP4603 AGT4602:AGT4603 WX4602:WX4603 NB4602:NB4603 DF4602:DF4603 FOU4602:FOU4603 FEY4602:FEY4603 EVC4602:EVC4603 ELG4602:ELG4603 EBK4602:EBK4603 DRO4602:DRO4603 DHS4602:DHS4603 CXW4602:CXW4603 COA4602:COA4603 CEE4602:CEE4603 BUI4602:BUI4603 BKM4602:BKM4603 BAQ4602:BAQ4603 AQU4602:AQU4603 AGY4602:AGY4603 XC4602:XC4603 WPW4608:WPW4609 WGA4608:WGA4609 VWE4608:VWE4609 VMI4608:VMI4609 VCM4608:VCM4609 USQ4608:USQ4609 UIU4608:UIU4609 TYY4608:TYY4609 TPC4608:TPC4609 TFG4608:TFG4609 SVK4608:SVK4609 SLO4608:SLO4609 SBS4608:SBS4609 RRW4608:RRW4609 RIA4608:RIA4609 QYE4608:QYE4609 QOI4608:QOI4609 QEM4608:QEM4609 PUQ4608:PUQ4609 PKU4608:PKU4609 PAY4608:PAY4609 ORC4608:ORC4609 OHG4608:OHG4609 NXK4608:NXK4609 NNO4608:NNO4609 NDS4608:NDS4609 MTW4608:MTW4609 MKA4608:MKA4609 MAE4608:MAE4609 LQI4608:LQI4609 LGM4608:LGM4609 KWQ4608:KWQ4609 KMU4608:KMU4609 KCY4608:KCY4609 JTC4608:JTC4609 JJG4608:JJG4609 IZK4608:IZK4609 IPO4608:IPO4609 IFS4608:IFS4609 HVW4608:HVW4609 HMA4608:HMA4609 HCE4608:HCE4609 GSI4608:GSI4609 GIM4608:GIM4609 FYQ4608:FYQ4609 FOU4608:FOU4609 FEY4608:FEY4609 EVC4608:EVC4609 ELG4608:ELG4609 EBK4608:EBK4609 DRO4608:DRO4609 DHS4608:DHS4609 CXW4608:CXW4609 COA4608:COA4609 CEE4608:CEE4609 BUI4608:BUI4609 BKM4608:BKM4609 BAQ4608:BAQ4609 AQU4608:AQU4609 AGY4608:AGY4609 XC4608:XC4609 NG4608:NG4609 DK4608:DK4609 NG4602:NG4603 WPW4605:WPW4606 WGA4605:WGA4606 VWE4605:VWE4606 VMI4605:VMI4606 VCM4605:VCM4606 USQ4605:USQ4606 UIU4605:UIU4606 TYY4605:TYY4606 TPC4605:TPC4606 TFG4605:TFG4606 SVK4605:SVK4606 SLO4605:SLO4606 SBS4605:SBS4606 RRW4605:RRW4606 RIA4605:RIA4606 QYE4605:QYE4606 QOI4605:QOI4606 QEM4605:QEM4606 PUQ4605:PUQ4606 PKU4605:PKU4606 PAY4605:PAY4606 ORC4605:ORC4606 OHG4605:OHG4606 NXK4605:NXK4606 NNO4605:NNO4606 NDS4605:NDS4606 MTW4605:MTW4606 MKA4605:MKA4606 MAE4605:MAE4606 LQI4605:LQI4606 LGM4605:LGM4606 KWQ4605:KWQ4606 KMU4605:KMU4606 KCY4605:KCY4606 JTC4605:JTC4606 JJG4605:JJG4606 IZK4605:IZK4606 IPO4605:IPO4606 IFS4605:IFS4606 HVW4605:HVW4606 HMA4605:HMA4606 HCE4605:HCE4606 GSI4605:GSI4606 GIM4605:GIM4606 FYQ4605:FYQ4606 FOU4605:FOU4606 FEY4605:FEY4606 EVC4605:EVC4606 ELG4605:ELG4606 EBK4605:EBK4606 DRO4605:DRO4606 DHS4605:DHS4606 CXW4605:CXW4606 COA4605:COA4606 CEE4605:CEE4606 BUI4605:BUI4606 BKM4605:BKM4606 BAQ4605:BAQ4606 AQU4605:AQU4606 AGY4605:AGY4606 XC4605:XC4606 NG4605:NG4606 DK4605:DK4606 DK4602:DK4603 WPW4602:WPW4603 WGA4602:WGA4603 VWE4602:VWE4603 VMI4602:VMI4603 VCM4602:VCM4603 USQ4602:USQ4603 UIU4602:UIU4603 TYY4602:TYY4603 TPC4602:TPC4603 TFG4602:TFG4603 SVK4602:SVK4603 SLO4602:SLO4603 SBS4602:SBS4603 RRW4602:RRW4603 RIA4602:RIA4603 QYE4602:QYE4603 QOI4602:QOI4603 QEM4602:QEM4603 PUQ4602:PUQ4603 PKU4602:PKU4603 PAY4602:PAY4603 ORC4602:ORC4603 OHG4602:OHG4603 NXK4602:NXK4603 NNO4602:NNO4603 NDS4602:NDS4603 MTW4602:MTW4603 MKA4602:MKA4603 MAE4602:MAE4603 LQI4602:LQI4603 LGM4602:LGM4603 KWQ4602:KWQ4603 KMU4602:KMU4603 KCY4602:KCY4603 JTC4602:JTC4603 JJG4602:JJG4603 IZK4602:IZK4603 IPO4602:IPO4603 IFS4602:IFS4603 HVW4602:HVW4603 HMA4602:HMA4603 HCE4602:HCE4603 GSI4602:GSI4603 GIM4602:GIM4603 FYQ4602:FYQ4603 WPW4571 WGA4571 VWE4571 VMI4571 VCM4571 USQ4571 UIU4571 TYY4571 TPC4571 TFG4571 SVK4571 SLO4571 SBS4571 RRW4571 RIA4571 QYE4571 QOI4571 QEM4571 PUQ4571 PKU4571 PAY4571 ORC4571 OHG4571 NXK4571 NNO4571 NDS4571 MTW4571 MKA4571 MAE4571 LQI4571 LGM4571 KWQ4571 KMU4571 KCY4571 JTC4571 JJG4571 IZK4571 IPO4571 IFS4571 HVW4571 HMA4571 HCE4571 GSI4571 GIM4571 FYQ4571 FOU4571 FEY4571 EVC4571 ELG4571 EBK4571 DRO4571 DHS4571 CXW4571 COA4571 CEE4571 BUI4571 BKM4571 BAQ4571 AQU4571 AGY4571 XC4571 NG4571 DK4571 WPW4561:WPW4569 WGA4561:WGA4569 VWE4561:VWE4569 VMI4561:VMI4569 VCM4561:VCM4569 USQ4561:USQ4569 UIU4561:UIU4569 TYY4561:TYY4569 TPC4561:TPC4569 TFG4561:TFG4569 SVK4561:SVK4569 SLO4561:SLO4569 SBS4561:SBS4569 RRW4561:RRW4569 RIA4561:RIA4569 QYE4561:QYE4569 QOI4561:QOI4569 QEM4561:QEM4569 PUQ4561:PUQ4569 PKU4561:PKU4569 PAY4561:PAY4569 ORC4561:ORC4569 OHG4561:OHG4569 NXK4561:NXK4569 NNO4561:NNO4569 NDS4561:NDS4569 MTW4561:MTW4569 MKA4561:MKA4569 MAE4561:MAE4569 LQI4561:LQI4569 LGM4561:LGM4569 KWQ4561:KWQ4569 KMU4561:KMU4569 KCY4561:KCY4569 JTC4561:JTC4569 JJG4561:JJG4569 IZK4561:IZK4569 IPO4561:IPO4569 IFS4561:IFS4569 HVW4561:HVW4569 HMA4561:HMA4569 HCE4561:HCE4569 GSI4561:GSI4569 GIM4561:GIM4569 FYQ4561:FYQ4569 FOU4561:FOU4569 FEY4561:FEY4569 EVC4561:EVC4569 ELG4561:ELG4569 EBK4561:EBK4569 DRO4561:DRO4569 DHS4561:DHS4569 CXW4561:CXW4569 COA4561:COA4569 CEE4561:CEE4569 BUI4561:BUI4569 BKM4561:BKM4569 BAQ4561:BAQ4569 AQU4561:AQU4569 AGY4561:AGY4569 XC4561:XC4569 NG4561:NG4569 DK4561:DK4569 WQF4561:WQF4567 WGJ4561:WGJ4567 VWN4561:VWN4567 VMR4561:VMR4567 VCV4561:VCV4567 USZ4561:USZ4567 UJD4561:UJD4567 TZH4561:TZH4567 TPL4561:TPL4567 TFP4561:TFP4567 SVT4561:SVT4567 SLX4561:SLX4567 SCB4561:SCB4567 RSF4561:RSF4567 RIJ4561:RIJ4567 QYN4561:QYN4567 QOR4561:QOR4567 QEV4561:QEV4567 PUZ4561:PUZ4567 PLD4561:PLD4567 PBH4561:PBH4567 ORL4561:ORL4567 OHP4561:OHP4567 NXT4561:NXT4567 NNX4561:NNX4567 NEB4561:NEB4567 MUF4561:MUF4567 MKJ4561:MKJ4567 MAN4561:MAN4567 LQR4561:LQR4567 LGV4561:LGV4567 KWZ4561:KWZ4567 KND4561:KND4567 KDH4561:KDH4567 JTL4561:JTL4567 JJP4561:JJP4567 IZT4561:IZT4567 IPX4561:IPX4567 IGB4561:IGB4567 HWF4561:HWF4567 HMJ4561:HMJ4567 HCN4561:HCN4567 GSR4561:GSR4567 GIV4561:GIV4567 FYZ4561:FYZ4567 FPD4561:FPD4567 FFH4561:FFH4567 EVL4561:EVL4567 ELP4561:ELP4567 EBT4561:EBT4567 DRX4561:DRX4567 DIB4561:DIB4567 CYF4561:CYF4567 COJ4561:COJ4567 CEN4561:CEN4567 BUR4561:BUR4567 BKV4561:BKV4567 BAZ4561:BAZ4567 ARD4561:ARD4567 AHH4561:AHH4567 XL4561:XL4567 NP4561:NP4567 DT4561:DT4567 WPY4561:WPY4567 WGC4561:WGC4567 VWG4561:VWG4567 VMK4561:VMK4567 VCO4561:VCO4567 USS4561:USS4567 UIW4561:UIW4567 TZA4561:TZA4567 TPE4561:TPE4567 TFI4561:TFI4567 SVM4561:SVM4567 SLQ4561:SLQ4567 SBU4561:SBU4567 RRY4561:RRY4567 RIC4561:RIC4567 QYG4561:QYG4567 QOK4561:QOK4567 QEO4561:QEO4567 PUS4561:PUS4567 PKW4561:PKW4567 PBA4561:PBA4567 ORE4561:ORE4567 OHI4561:OHI4567 NXM4561:NXM4567 NNQ4561:NNQ4567 NDU4561:NDU4567 MTY4561:MTY4567 MKC4561:MKC4567 MAG4561:MAG4567 LQK4561:LQK4567 LGO4561:LGO4567 KWS4561:KWS4567 KMW4561:KMW4567 KDA4561:KDA4567 JTE4561:JTE4567 JJI4561:JJI4567 IZM4561:IZM4567 IPQ4561:IPQ4567 IFU4561:IFU4567 HVY4561:HVY4567 HMC4561:HMC4567 HCG4561:HCG4567 GSK4561:GSK4567 GIO4561:GIO4567 FYS4561:FYS4567 FOW4561:FOW4567 FFA4561:FFA4567 EVE4561:EVE4567 ELI4561:ELI4567 EBM4561:EBM4567 DRQ4561:DRQ4567 DHU4561:DHU4567 CXY4561:CXY4567 COC4561:COC4567 CEG4561:CEG4567 BUK4561:BUK4567 BKO4561:BKO4567 BAS4561:BAS4567 AQW4561:AQW4567 AHA4561:AHA4567 XE4561:XE4567 NI4561:NI4567 DM4561:DM4567 WPZ4562:WQA4562 WGD4562:WGE4562 VWH4562:VWI4562 VML4562:VMM4562 VCP4562:VCQ4562 UST4562:USU4562 UIX4562:UIY4562 TZB4562:TZC4562 TPF4562:TPG4562 TFJ4562:TFK4562 SVN4562:SVO4562 SLR4562:SLS4562 SBV4562:SBW4562 RRZ4562:RSA4562 RID4562:RIE4562 QYH4562:QYI4562 QOL4562:QOM4562 QEP4562:QEQ4562 PUT4562:PUU4562 PKX4562:PKY4562 PBB4562:PBC4562 ORF4562:ORG4562 OHJ4562:OHK4562 NXN4562:NXO4562 NNR4562:NNS4562 NDV4562:NDW4562 MTZ4562:MUA4562 MKD4562:MKE4562 MAH4562:MAI4562 LQL4562:LQM4562 LGP4562:LGQ4562 KWT4562:KWU4562 KMX4562:KMY4562 KDB4562:KDC4562 JTF4562:JTG4562 JJJ4562:JJK4562 IZN4562:IZO4562 IPR4562:IPS4562 IFV4562:IFW4562 HVZ4562:HWA4562 HMD4562:HME4562 HCH4562:HCI4562 GSL4562:GSM4562 GIP4562:GIQ4562 FYT4562:FYU4562 FOX4562:FOY4562 FFB4562:FFC4562 EVF4562:EVG4562 ELJ4562:ELK4562 EBN4562:EBO4562 DRR4562:DRS4562 DHV4562:DHW4562 CXZ4562:CYA4562 COD4562:COE4562 CEH4562:CEI4562 BUL4562:BUM4562 BKP4562:BKQ4562 BAT4562:BAU4562 AQX4562:AQY4562 AHB4562:AHC4562 XF4562:XG4562 NJ4562:NK4562 DN4562:DO4562 IFU4602:IFW4603 HVY4602:HWA4603 HMC4602:HME4603 HCG4602:HCI4603 GSK4602:GSM4603 GIO4602:GIQ4603 FYS4602:FYU4603 FOW4602:FOY4603 FFA4602:FFC4603 WPS4601:WPS4603 WFW4601:WFW4603 VWA4601:VWA4603 VME4601:VME4603 VCI4601:VCI4603 USM4601:USM4603 UIQ4601:UIQ4603 TYU4601:TYU4603 TOY4601:TOY4603 TFC4601:TFC4603 SVG4601:SVG4603 SLK4601:SLK4603 SBO4601:SBO4603 RRS4601:RRS4603 RHW4601:RHW4603 QYA4601:QYA4603 QOE4601:QOE4603 QEI4601:QEI4603 PUM4601:PUM4603 PKQ4601:PKQ4603 PAU4601:PAU4603 OQY4601:OQY4603 OHC4601:OHC4603 NXG4601:NXG4603 NNK4601:NNK4603 NDO4601:NDO4603 MTS4601:MTS4603 MJW4601:MJW4603 MAA4601:MAA4603 LQE4601:LQE4603 LGI4601:LGI4603 KWM4601:KWM4603 KMQ4601:KMQ4603 KCU4601:KCU4603 JSY4601:JSY4603 JJC4601:JJC4603 IZG4601:IZG4603 IPK4601:IPK4603 IFO4601:IFO4603 HVS4601:HVS4603 HLW4601:HLW4603 HCA4601:HCA4603 GSE4601:GSE4603 GII4601:GII4603 FYM4601:FYM4603 FOQ4601:FOQ4603 FEU4601:FEU4603 EUY4601:EUY4603 ELC4601:ELC4603 EBG4601:EBG4603 DRK4601:DRK4603 DHO4601:DHO4603 CXS4601:CXS4603 CNW4601:CNW4603 CEA4601:CEA4603 BUE4601:BUE4603 BKI4601:BKI4603 BAM4601:BAM4603 AQQ4601:AQQ4603 AGU4601:AGU4603 WY4601:WY4603 NC4601:NC4603 DG4601:DG4603 EVE4602:EVG4603 WPR4608:WPS4609 WFV4608:WFW4609 VVZ4608:VWA4609 VMD4608:VME4609 VCH4608:VCI4609 USL4608:USM4609 UIP4608:UIQ4609 TYT4608:TYU4609 TOX4608:TOY4609 TFB4608:TFC4609 SVF4608:SVG4609 SLJ4608:SLK4609 SBN4608:SBO4609 RRR4608:RRS4609 RHV4608:RHW4609 QXZ4608:QYA4609 QOD4608:QOE4609 QEH4608:QEI4609 PUL4608:PUM4609 PKP4608:PKQ4609 PAT4608:PAU4609 OQX4608:OQY4609 OHB4608:OHC4609 NXF4608:NXG4609 NNJ4608:NNK4609 NDN4608:NDO4609 MTR4608:MTS4609 MJV4608:MJW4609 LZZ4608:MAA4609 LQD4608:LQE4609 LGH4608:LGI4609 KWL4608:KWM4609 KMP4608:KMQ4609 KCT4608:KCU4609 JSX4608:JSY4609 JJB4608:JJC4609 IZF4608:IZG4609 IPJ4608:IPK4609 IFN4608:IFO4609 HVR4608:HVS4609 HLV4608:HLW4609 HBZ4608:HCA4609 GSD4608:GSE4609 GIH4608:GII4609 FYL4608:FYM4609 FOP4608:FOQ4609 FET4608:FEU4609 EUX4608:EUY4609 ELB4608:ELC4609 EBF4608:EBG4609 DRJ4608:DRK4609 DHN4608:DHO4609 CXR4608:CXS4609 CNV4608:CNW4609 CDZ4608:CEA4609 BUD4608:BUE4609 BKH4608:BKI4609 BAL4608:BAM4609 AQP4608:AQQ4609 AGT4608:AGU4609 WX4608:WY4609 NB4608:NC4609 DF4608:DG4609 ELI4602:ELK4603 EBM4602:EBO4603 DRQ4602:DRS4603 DHU4602:DHW4603 CXY4602:CYA4603 COC4602:COE4603 CEG4602:CEI4603 BUK4602:BUM4603 BKO4602:BKQ4603 BAS4602:BAU4603 AQW4602:AQY4603 AHA4602:AHC4603 XE4602:XG4603 WPY4608:WQA4609 WGC4608:WGE4609 VWG4608:VWI4609 VMK4608:VMM4609 VCO4608:VCQ4609 USS4608:USU4609 UIW4608:UIY4609 TZA4608:TZC4609 TPE4608:TPG4609 TFI4608:TFK4609 SVM4608:SVO4609 SLQ4608:SLS4609 SBU4608:SBW4609 RRY4608:RSA4609 RIC4608:RIE4609 QYG4608:QYI4609 QOK4608:QOM4609 QEO4608:QEQ4609 PUS4608:PUU4609 PKW4608:PKY4609 PBA4608:PBC4609 ORE4608:ORG4609 OHI4608:OHK4609 NXM4608:NXO4609 NNQ4608:NNS4609 NDU4608:NDW4609 MTY4608:MUA4609 MKC4608:MKE4609 MAG4608:MAI4609 LQK4608:LQM4609 LGO4608:LGQ4609 KWS4608:KWU4609 KMW4608:KMY4609 KDA4608:KDC4609 JTE4608:JTG4609 JJI4608:JJK4609 IZM4608:IZO4609 IPQ4608:IPS4609 IFU4608:IFW4609 HVY4608:HWA4609 HMC4608:HME4609 HCG4608:HCI4609 GSK4608:GSM4609 GIO4608:GIQ4609 FYS4608:FYU4609 FOW4608:FOY4609 FFA4608:FFC4609 EVE4608:EVG4609 ELI4608:ELK4609 EBM4608:EBO4609 DRQ4608:DRS4609 DHU4608:DHW4609 CXY4608:CYA4609 COC4608:COE4609 CEG4608:CEI4609 BUK4608:BUM4609 BKO4608:BKQ4609 BAS4608:BAU4609 AQW4608:AQY4609 AHA4608:AHC4609 XE4608:XG4609 NI4608:NK4609 DM4608:DO4609 NI4602:NK4603 WPY4605:WQA4606 WGC4605:WGE4606 VWG4605:VWI4606 VMK4605:VMM4606 VCO4605:VCQ4606 USS4605:USU4606 UIW4605:UIY4606 TZA4605:TZC4606 TPE4605:TPG4606 TFI4605:TFK4606 SVM4605:SVO4606 SLQ4605:SLS4606 SBU4605:SBW4606 RRY4605:RSA4606 RIC4605:RIE4606 QYG4605:QYI4606 QOK4605:QOM4606 QEO4605:QEQ4606 PUS4605:PUU4606 PKW4605:PKY4606 PBA4605:PBC4606 ORE4605:ORG4606 OHI4605:OHK4606 NXM4605:NXO4606 NNQ4605:NNS4606 NDU4605:NDW4606 MTY4605:MUA4606 MKC4605:MKE4606 MAG4605:MAI4606 LQK4605:LQM4606 LGO4605:LGQ4606 KWS4605:KWU4606 KMW4605:KMY4606 KDA4605:KDC4606 JTE4605:JTG4606 JJI4605:JJK4606 IZM4605:IZO4606 IPQ4605:IPS4606 IFU4605:IFW4606 HVY4605:HWA4606 HMC4605:HME4606 HCG4605:HCI4606 GSK4605:GSM4606 GIO4605:GIQ4606 FYS4605:FYU4606 FOW4605:FOY4606 FFA4605:FFC4606 EVE4605:EVG4606 ELI4605:ELK4606 EBM4605:EBO4606 DRQ4605:DRS4606 DHU4605:DHW4606 CXY4605:CYA4606 COC4605:COE4606 CEG4605:CEI4606 BUK4605:BUM4606 BKO4605:BKQ4606 BAS4605:BAU4606 AQW4605:AQY4606 AHA4605:AHC4606 XE4605:XG4606 NI4605:NK4606 DM4605:DO4606 DM4602:DO4603 WPY4602:WQA4603 WGC4602:WGE4603 VWG4602:VWI4603 VMK4602:VMM4603 VCO4602:VCQ4603 USS4602:USU4603 UIW4602:UIY4603 TZA4602:TZC4603 TPE4602:TPG4603 TFI4602:TFK4603 SVM4602:SVO4603 SLQ4602:SLS4603 SBU4602:SBW4603 RRY4602:RSA4603 RIC4602:RIE4603 QYG4602:QYI4603 QOK4602:QOM4603 QEO4602:QEQ4603 PUS4602:PUU4603 PKW4602:PKY4603 PBA4602:PBC4603 ORE4602:ORG4603 OHI4602:OHK4603 NXM4602:NXO4603 NNQ4602:NNS4603 NDU4602:NDW4603 MTY4602:MUA4603 MKC4602:MKE4603 MAG4602:MAI4603 LQK4602:LQM4603 LGO4602:LGQ4603 KWS4602:KWU4603 KMW4602:KMY4603 KDA4602:KDC4603 JTE4602:JTG4603 JJI4602:JJK4603 IZM4602:IZO4603 IPQ4602:IPS4603 WPT4601:WPT4667 DH4601:DH4667 ND4601:ND4667 WZ4601:WZ4667 AGV4601:AGV4667 AQR4601:AQR4667 BAN4601:BAN4667 BKJ4601:BKJ4667 BUF4601:BUF4667 CEB4601:CEB4667 CNX4601:CNX4667 CXT4601:CXT4667 DHP4601:DHP4667 DRL4601:DRL4667 EBH4601:EBH4667 ELD4601:ELD4667 EUZ4601:EUZ4667 FEV4601:FEV4667 FOR4601:FOR4667 FYN4601:FYN4667 GIJ4601:GIJ4667 GSF4601:GSF4667 HCB4601:HCB4667 HLX4601:HLX4667 HVT4601:HVT4667 IFP4601:IFP4667 IPL4601:IPL4667 IZH4601:IZH4667 JJD4601:JJD4667 JSZ4601:JSZ4667 KCV4601:KCV4667 KMR4601:KMR4667 KWN4601:KWN4667 LGJ4601:LGJ4667 LQF4601:LQF4667 MAB4601:MAB4667 MJX4601:MJX4667 MTT4601:MTT4667 NDP4601:NDP4667 NNL4601:NNL4667 NXH4601:NXH4667 OHD4601:OHD4667 OQZ4601:OQZ4667 PAV4601:PAV4667 PKR4601:PKR4667 PUN4601:PUN4667 QEJ4601:QEJ4667 QOF4601:QOF4667 QYB4601:QYB4667 RHX4601:RHX4667 RRT4601:RRT4667 SBP4601:SBP4667 SLL4601:SLL4667 SVH4601:SVH4667 TFD4601:TFD4667 TOZ4601:TOZ4667 TYV4601:TYV4667 UIR4601:UIR4667 USN4601:USN4667 VCJ4601:VCJ4667 VMF4601:VMF4667 VWB4601:VWB4667 WFX4601:WFX4667 WPY4640:WPY4667 WGC4640:WGC4667 VWG4640:VWG4667 VMK4640:VMK4667 VCO4640:VCO4667 USS4640:USS4667 UIW4640:UIW4667 TZA4640:TZA4667 TPE4640:TPE4667 TFI4640:TFI4667 SVM4640:SVM4667 SLQ4640:SLQ4667 SBU4640:SBU4667 RRY4640:RRY4667 RIC4640:RIC4667 QYG4640:QYG4667 QOK4640:QOK4667 QEO4640:QEO4667 PUS4640:PUS4667 PKW4640:PKW4667 PBA4640:PBA4667 ORE4640:ORE4667 OHI4640:OHI4667 NXM4640:NXM4667 NNQ4640:NNQ4667 NDU4640:NDU4667 MTY4640:MTY4667 MKC4640:MKC4667 MAG4640:MAG4667 LQK4640:LQK4667 LGO4640:LGO4667 KWS4640:KWS4667 KMW4640:KMW4667 KDA4640:KDA4667 JTE4640:JTE4667 JJI4640:JJI4667 IZM4640:IZM4667 IPQ4640:IPQ4667 IFU4640:IFU4667 HVY4640:HVY4667 HMC4640:HMC4667 HCG4640:HCG4667 GSK4640:GSK4667 GIO4640:GIO4667 FYS4640:FYS4667 FOW4640:FOW4667 FFA4640:FFA4667 EVE4640:EVE4667 ELI4640:ELI4667 EBM4640:EBM4667 DRQ4640:DRQ4667 DHU4640:DHU4667 CXY4640:CXY4667 COC4640:COC4667 CEG4640:CEG4667 BUK4640:BUK4667 BKO4640:BKO4667 BAS4640:BAS4667 AQW4640:AQW4667 AHA4640:AHA4667 XE4640:XE4667 NI4640:NI4667 DM4640:DM4667 DG4667 NC4667 WY4667 AGU4667 AQQ4667 BAM4667 BKI4667 BUE4667 CEA4667 CNW4667 CXS4667 DHO4667 DRK4667 EBG4667 ELC4667 EUY4667 FEU4667 FOQ4667 FYM4667 GII4667 GSE4667 HCA4667 HLW4667 HVS4667 IFO4667 IPK4667 IZG4667 JJC4667 JSY4667 KCU4667 KMQ4667 KWM4667 LGI4667 LQE4667 MAA4667 MJW4667 MTS4667 NDO4667 NNK4667 NXG4667 OHC4667 OQY4667 PAU4667 PKQ4667 PUM4667 QEI4667 QOE4667 QYA4667 RHW4667 RRS4667 SBO4667 SLK4667 SVG4667 TFC4667 TOY4667 TYU4667 UIQ4667 USM4667 VCI4667 VME4667 VWA4667 WFW4667 WPS4667 WPR4722:WPT4722 DF4722:DH4722 NB4722:ND4722 WX4722:WZ4722 AGT4722:AGV4722 AQP4722:AQR4722 BAL4722:BAN4722 BKH4722:BKJ4722 BUD4722:BUF4722 CDZ4722:CEB4722 CNV4722:CNX4722 CXR4722:CXT4722 DHN4722:DHP4722 DRJ4722:DRL4722 EBF4722:EBH4722 ELB4722:ELD4722 EUX4722:EUZ4722 FET4722:FEV4722 FOP4722:FOR4722 FYL4722:FYN4722 GIH4722:GIJ4722 GSD4722:GSF4722 HBZ4722:HCB4722 HLV4722:HLX4722 HVR4722:HVT4722 IFN4722:IFP4722 IPJ4722:IPL4722 IZF4722:IZH4722 JJB4722:JJD4722 JSX4722:JSZ4722 KCT4722:KCV4722 KMP4722:KMR4722 KWL4722:KWN4722 LGH4722:LGJ4722 LQD4722:LQF4722 LZZ4722:MAB4722 MJV4722:MJX4722 MTR4722:MTT4722 NDN4722:NDP4722 NNJ4722:NNL4722 NXF4722:NXH4722 OHB4722:OHD4722 OQX4722:OQZ4722 PAT4722:PAV4722 PKP4722:PKR4722 PUL4722:PUN4722 QEH4722:QEJ4722 QOD4722:QOF4722 QXZ4722:QYB4722 RHV4722:RHX4722 RRR4722:RRT4722 SBN4722:SBP4722 SLJ4722:SLL4722 SVF4722:SVH4722 TFB4722:TFD4722 TOX4722:TOZ4722 TYT4722:TYV4722 UIP4722:UIR4722 USL4722:USN4722 VCH4722:VCJ4722 VMD4722:VMF4722 VVZ4722:VWB4722 WFV4722:WFX4722 WPY4722:WQA4722 WGC4722:WGE4722 VWG4722:VWI4722 VMK4722:VMM4722 VCO4722:VCQ4722 USS4722:USU4722 UIW4722:UIY4722 TZA4722:TZC4722 TPE4722:TPG4722 TFI4722:TFK4722 SVM4722:SVO4722 SLQ4722:SLS4722 SBU4722:SBW4722 RRY4722:RSA4722 RIC4722:RIE4722 QYG4722:QYI4722 QOK4722:QOM4722 QEO4722:QEQ4722 PUS4722:PUU4722 PKW4722:PKY4722 PBA4722:PBC4722 ORE4722:ORG4722 OHI4722:OHK4722 NXM4722:NXO4722 NNQ4722:NNS4722 NDU4722:NDW4722 MTY4722:MUA4722 MKC4722:MKE4722 MAG4722:MAI4722 LQK4722:LQM4722 LGO4722:LGQ4722 KWS4722:KWU4722 KMW4722:KMY4722 KDA4722:KDC4722 JTE4722:JTG4722 JJI4722:JJK4722 IZM4722:IZO4722 IPQ4722:IPS4722 IFU4722:IFW4722 HVY4722:HWA4722 HMC4722:HME4722 HCG4722:HCI4722 GSK4722:GSM4722 GIO4722:GIQ4722 FYS4722:FYU4722 FOW4722:FOY4722 FFA4722:FFC4722 EVE4722:EVG4722 ELI4722:ELK4722 EBM4722:EBO4722 DRQ4722:DRS4722 DHU4722:DHW4722 CXY4722:CYA4722 COC4722:COE4722 CEG4722:CEI4722 BUK4722:BUM4722 BKO4722:BKQ4722 BAS4722:BAU4722 AQW4722:AQY4722 AHA4722:AHC4722 XE4722:XG4722 NI4722:NK4722 DM4722:DO4722 MJX4721 MTT4721 MTT4719 MJX4719 MAB4719 LQF4719 LGJ4719 KWN4719 KMR4719 KCV4719 JSZ4719 JJD4719 IZH4719 IPL4719 IFP4719 HVT4719 HLX4719 HCB4719 GSF4719 GIJ4719 FYN4719 FOR4719 FEV4719 EUZ4719 ELD4719 EBH4719 DRL4719 DHP4719 CXT4719 CNX4719 CEB4719 BUF4719 BKJ4719 BAN4719 AQR4719 AGV4719 WZ4719 ND4719 DH4719 WPT4719 WFX4719 VWB4719 VMF4719 VCJ4719 USN4719 UIR4719 TYV4719 TOZ4719 TFD4719 SVH4719 SLL4719 SBP4719 RRT4719 RHX4719 QYB4719 QOF4719 QEJ4719 PUN4719 PKR4719 PAV4719 OQZ4719 OHD4719 NXH4719 NNL4719 DN4668:DN4721 NJ4668:NJ4721 XF4668:XF4721 AHB4668:AHB4721 AQX4668:AQX4721 BAT4668:BAT4721 BKP4668:BKP4721 BUL4668:BUL4721 CEH4668:CEH4721 COD4668:COD4721 CXZ4668:CXZ4721 DHV4668:DHV4721 DRR4668:DRR4721 EBN4668:EBN4721 ELJ4668:ELJ4721 EVF4668:EVF4721 FFB4668:FFB4721 FOX4668:FOX4721 FYT4668:FYT4721 GIP4668:GIP4721 GSL4668:GSL4721 HCH4668:HCH4721 HMD4668:HMD4721 HVZ4668:HVZ4721 IFV4668:IFV4721 IPR4668:IPR4721 IZN4668:IZN4721 JJJ4668:JJJ4721 JTF4668:JTF4721 KDB4668:KDB4721 KMX4668:KMX4721 KWT4668:KWT4721 LGP4668:LGP4721 LQL4668:LQL4721 MAH4668:MAH4721 MKD4668:MKD4721 MTZ4668:MTZ4721 NDV4668:NDV4721 NNR4668:NNR4721 NXN4668:NXN4721 OHJ4668:OHJ4721 ORF4668:ORF4721 PBB4668:PBB4721 PKX4668:PKX4721 PUT4668:PUT4721 QEP4668:QEP4721 QOL4668:QOL4721 QYH4668:QYH4721 RID4668:RID4721 RRZ4668:RRZ4721 SBV4668:SBV4721 SLR4668:SLR4721 SVN4668:SVN4721 TFJ4668:TFJ4721 TPF4668:TPF4721 TZB4668:TZB4721 UIX4668:UIX4721 UST4668:UST4721 VCP4668:VCP4721 VML4668:VML4721 VWH4668:VWH4721 WGD4668:WGD4721 WPZ4668:WPZ4721 WFY4668:WFY4721 VWC4668:VWC4721 VMG4668:VMG4721 VCK4668:VCK4721 USO4668:USO4721 UIS4668:UIS4721 TYW4668:TYW4721 TPA4668:TPA4721 TFE4668:TFE4721 SVI4668:SVI4721 SLM4668:SLM4721 SBQ4668:SBQ4721 RRU4668:RRU4721 RHY4668:RHY4721 QYC4668:QYC4721 QOG4668:QOG4721 QEK4668:QEK4721 PUO4668:PUO4721 PKS4668:PKS4721 PAW4668:PAW4721 ORA4668:ORA4721 OHE4668:OHE4721 NXI4668:NXI4721 NNM4668:NNM4721 NDQ4668:NDQ4721 MTU4668:MTU4721 MJY4668:MJY4721 MAC4668:MAC4721 LQG4668:LQG4721 LGK4668:LGK4721 KWO4668:KWO4721 KMS4668:KMS4721 KCW4668:KCW4721 JTA4668:JTA4721 JJE4668:JJE4721 IZI4668:IZI4721 IPM4668:IPM4721 IFQ4668:IFQ4721 HVU4668:HVU4721 HLY4668:HLY4721 HCC4668:HCC4721 GSG4668:GSG4721 GIK4668:GIK4721 FYO4668:FYO4721 FOS4668:FOS4721 FEW4668:FEW4721 EVA4668:EVA4721 ELE4668:ELE4721 EBI4668:EBI4721 DRM4668:DRM4721 DHQ4668:DHQ4721 CXU4668:CXU4721 CNY4668:CNY4721 CEC4668:CEC4721 BUG4668:BUG4721 BKK4668:BKK4721 BAO4668:BAO4721 AQS4668:AQS4721 AGW4668:AGW4721 XA4668:XA4721 NE4668:NE4721 DI4668:DI4721 WPU4668:WPU4721 NDP4719 NDP4717 MTT4717 MJX4717 MAB4717 LQF4717 LGJ4717 KWN4717 KMR4717 KCV4717 JSZ4717 JJD4717 IZH4717 IPL4717 IFP4717 HVT4717 HLX4717 HCB4717 GSF4717 GIJ4717 FYN4717 FOR4717 FEV4717 EUZ4717 ELD4717 EBH4717 DRL4717 DHP4717 CXT4717 CNX4717 CEB4717 BUF4717 BKJ4717 BAN4717 AQR4717 AGV4717 WZ4717 ND4717 DH4717 WPT4717 WFX4717 VWB4717 VMF4717 VCJ4717 USN4717 UIR4717 TYV4717 TOZ4717 TFD4717 SVH4717 SLL4717 SBP4717 RRT4717 RHX4717 QYB4717 QOF4717 QEJ4717 PUN4717 PKR4717 PAV4717 OQZ4717 OHD4717 NXH4717 NDP4721 NNL4717 NNL4715 NDP4715 MTT4715 MJX4715 MAB4715 LQF4715 LGJ4715 KWN4715 KMR4715 KCV4715 JSZ4715 JJD4715 IZH4715 IPL4715 IFP4715 HVT4715 HLX4715 HCB4715 GSF4715 GIJ4715 FYN4715 FOR4715 FEV4715 EUZ4715 ELD4715 EBH4715 DRL4715 DHP4715 CXT4715 CNX4715 CEB4715 BUF4715 BKJ4715 BAN4715 AQR4715 AGV4715 WZ4715 ND4715 DH4715 WPT4715 WFX4715 VWB4715 VMF4715 VCJ4715 USN4715 UIR4715 TYV4715 TOZ4715 TFD4715 SVH4715 SLL4715 SBP4715 RRT4715 RHX4715 QYB4715 QOF4715 QEJ4715 PUN4715 PKR4715 PAV4715 OQZ4715 OHD4715 NXH4715 NXH4713 NNL4713 NDP4713 MTT4713 MJX4713 MAB4713 LQF4713 LGJ4713 KWN4713 KMR4713 KCV4713 JSZ4713 JJD4713 IZH4713 IPL4713 IFP4713 HVT4713 HLX4713 HCB4713 GSF4713 GIJ4713 FYN4713 FOR4713 FEV4713 EUZ4713 ELD4713 EBH4713 DRL4713 DHP4713 CXT4713 CNX4713 CEB4713 BUF4713 BKJ4713 BAN4713 AQR4713 AGV4713 WZ4713 ND4713 DH4713 WPT4713 WFX4713 VWB4713 VMF4713 VCJ4713 USN4713 UIR4713 TYV4713 TOZ4713 TFD4713 SVH4713 SLL4713 SBP4713 RRT4713 RHX4713 QYB4713 QOF4713 QEJ4713 PUN4713 PKR4713 PAV4713 OQZ4713 OHD4713 OHD4711 NXH4711 NNL4711 NDP4711 MTT4711 MJX4711 MAB4711 LQF4711 LGJ4711 KWN4711 KMR4711 KCV4711 JSZ4711 JJD4711 IZH4711 IPL4711 IFP4711 HVT4711 HLX4711 HCB4711 GSF4711 GIJ4711 FYN4711 FOR4711 FEV4711 EUZ4711 ELD4711 EBH4711 DRL4711 DHP4711 CXT4711 CNX4711 CEB4711 BUF4711 BKJ4711 BAN4711 AQR4711 AGV4711 WZ4711 ND4711 DH4711 WPT4711 WFX4711 VWB4711 VMF4711 VCJ4711 USN4711 UIR4711 TYV4711 TOZ4711 TFD4711 SVH4711 SLL4711 SBP4711 RRT4711 RHX4711 QYB4711 QOF4711 QEJ4711 PUN4711 PKR4711 PAV4711 OQZ4711 OQZ4709 OHD4709 NXH4709 NNL4709 NDP4709 MTT4709 MJX4709 MAB4709 LQF4709 LGJ4709 KWN4709 KMR4709 KCV4709 JSZ4709 JJD4709 IZH4709 IPL4709 IFP4709 HVT4709 HLX4709 HCB4709 GSF4709 GIJ4709 FYN4709 FOR4709 FEV4709 EUZ4709 ELD4709 EBH4709 DRL4709 DHP4709 CXT4709 CNX4709 CEB4709 BUF4709 BKJ4709 BAN4709 AQR4709 AGV4709 WZ4709 ND4709 DH4709 WPT4709 WFX4709 VWB4709 VMF4709 VCJ4709 USN4709 UIR4709 TYV4709 TOZ4709 TFD4709 SVH4709 SLL4709 SBP4709 RRT4709 RHX4709 QYB4709 QOF4709 QEJ4709 PUN4709 PKR4709 PAV4709 PAV4707 OQZ4707 OHD4707 NXH4707 NNL4707 NDP4707 MTT4707 MJX4707 MAB4707 LQF4707 LGJ4707 KWN4707 KMR4707 KCV4707 JSZ4707 JJD4707 IZH4707 IPL4707 IFP4707 HVT4707 HLX4707 HCB4707 GSF4707 GIJ4707 FYN4707 FOR4707 FEV4707 EUZ4707 ELD4707 EBH4707 DRL4707 DHP4707 CXT4707 CNX4707 CEB4707 BUF4707 BKJ4707 BAN4707 AQR4707 AGV4707 WZ4707 ND4707 DH4707 WPT4707 WFX4707 VWB4707 VMF4707 VCJ4707 USN4707 UIR4707 TYV4707 TOZ4707 TFD4707 SVH4707 SLL4707 SBP4707 RRT4707 RHX4707 QYB4707 QOF4707 QEJ4707 PUN4707 PKR4707 PKR4705 PAV4705 OQZ4705 OHD4705 NXH4705 NNL4705 NDP4705 MTT4705 MJX4705 MAB4705 LQF4705 LGJ4705 KWN4705 KMR4705 KCV4705 JSZ4705 JJD4705 IZH4705 IPL4705 IFP4705 HVT4705 HLX4705 HCB4705 GSF4705 GIJ4705 FYN4705 FOR4705 FEV4705 EUZ4705 ELD4705 EBH4705 DRL4705 DHP4705 CXT4705 CNX4705 CEB4705 BUF4705 BKJ4705 BAN4705 AQR4705 AGV4705 WZ4705 ND4705 DH4705 WPT4705 WFX4705 VWB4705 VMF4705 VCJ4705 USN4705 UIR4705 TYV4705 TOZ4705 TFD4705 SVH4705 SLL4705 SBP4705 RRT4705 RHX4705 QYB4705 QOF4705 QEJ4705 PUN4705 PUN4703 PKR4703 PAV4703 OQZ4703 OHD4703 NXH4703 NNL4703 NDP4703 MTT4703 MJX4703 MAB4703 LQF4703 LGJ4703 KWN4703 KMR4703 KCV4703 JSZ4703 JJD4703 IZH4703 IPL4703 IFP4703 HVT4703 HLX4703 HCB4703 GSF4703 GIJ4703 FYN4703 FOR4703 FEV4703 EUZ4703 ELD4703 EBH4703 DRL4703 DHP4703 CXT4703 CNX4703 CEB4703 BUF4703 BKJ4703 BAN4703 AQR4703 AGV4703 WZ4703 ND4703 DH4703 WPT4703 WFX4703 VWB4703 VMF4703 VCJ4703 USN4703 UIR4703 TYV4703 TOZ4703 TFD4703 SVH4703 SLL4703 SBP4703 RRT4703 RHX4703 QYB4703 QOF4703 QEJ4703 QEJ4701 PUN4701 PKR4701 PAV4701 OQZ4701 OHD4701 NXH4701 NNL4701 NDP4701 MTT4701 MJX4701 MAB4701 LQF4701 LGJ4701 KWN4701 KMR4701 KCV4701 JSZ4701 JJD4701 IZH4701 IPL4701 IFP4701 HVT4701 HLX4701 HCB4701 GSF4701 GIJ4701 FYN4701 FOR4701 FEV4701 EUZ4701 ELD4701 EBH4701 DRL4701 DHP4701 CXT4701 CNX4701 CEB4701 BUF4701 BKJ4701 BAN4701 AQR4701 AGV4701 WZ4701 ND4701 DH4701 WPT4701 WFX4701 VWB4701 VMF4701 VCJ4701 USN4701 UIR4701 TYV4701 TOZ4701 TFD4701 SVH4701 SLL4701 SBP4701 RRT4701 RHX4701 QYB4701 QOF4701 QOF4699 QEJ4699 PUN4699 PKR4699 PAV4699 OQZ4699 OHD4699 NXH4699 NNL4699 NDP4699 MTT4699 MJX4699 MAB4699 LQF4699 LGJ4699 KWN4699 KMR4699 KCV4699 JSZ4699 JJD4699 IZH4699 IPL4699 IFP4699 HVT4699 HLX4699 HCB4699 GSF4699 GIJ4699 FYN4699 FOR4699 FEV4699 EUZ4699 ELD4699 EBH4699 DRL4699 DHP4699 CXT4699 CNX4699 CEB4699 BUF4699 BKJ4699 BAN4699 AQR4699 AGV4699 WZ4699 ND4699 DH4699 WPT4699 WFX4699 VWB4699 VMF4699 VCJ4699 USN4699 UIR4699 TYV4699 TOZ4699 TFD4699 SVH4699 SLL4699 SBP4699 RRT4699 RHX4699 QYB4699 QYB4697 QOF4697 QEJ4697 PUN4697 PKR4697 PAV4697 OQZ4697 OHD4697 NXH4697 NNL4697 NDP4697 MTT4697 MJX4697 MAB4697 LQF4697 LGJ4697 KWN4697 KMR4697 KCV4697 JSZ4697 JJD4697 IZH4697 IPL4697 IFP4697 HVT4697 HLX4697 HCB4697 GSF4697 GIJ4697 FYN4697 FOR4697 FEV4697 EUZ4697 ELD4697 EBH4697 DRL4697 DHP4697 CXT4697 CNX4697 CEB4697 BUF4697 BKJ4697 BAN4697 AQR4697 AGV4697 WZ4697 ND4697 DH4697 WPT4697 WFX4697 VWB4697 VMF4697 VCJ4697 USN4697 UIR4697 TYV4697 TOZ4697 TFD4697 SVH4697 SLL4697 SBP4697 RRT4697 RHX4697 RHX4695 QYB4695 QOF4695 QEJ4695 PUN4695 PKR4695 PAV4695 OQZ4695 OHD4695 NXH4695 NNL4695 NDP4695 MTT4695 MJX4695 MAB4695 LQF4695 LGJ4695 KWN4695 KMR4695 KCV4695 JSZ4695 JJD4695 IZH4695 IPL4695 IFP4695 HVT4695 HLX4695 HCB4695 GSF4695 GIJ4695 FYN4695 FOR4695 FEV4695 EUZ4695 ELD4695 EBH4695 DRL4695 DHP4695 CXT4695 CNX4695 CEB4695 BUF4695 BKJ4695 BAN4695 AQR4695 AGV4695 WZ4695 ND4695 DH4695 WPT4695 WFX4695 VWB4695 VMF4695 VCJ4695 USN4695 UIR4695 TYV4695 TOZ4695 TFD4695 SVH4695 SLL4695 SBP4695 RRT4695 RRT4693 RHX4693 QYB4693 QOF4693 QEJ4693 PUN4693 PKR4693 PAV4693 OQZ4693 OHD4693 NXH4693 NNL4693 NDP4693 MTT4693 MJX4693 MAB4693 LQF4693 LGJ4693 KWN4693 KMR4693 KCV4693 JSZ4693 JJD4693 IZH4693 IPL4693 IFP4693 HVT4693 HLX4693 HCB4693 GSF4693 GIJ4693 FYN4693 FOR4693 FEV4693 EUZ4693 ELD4693 EBH4693 DRL4693 DHP4693 CXT4693 CNX4693 CEB4693 BUF4693 BKJ4693 BAN4693 AQR4693 AGV4693 WZ4693 ND4693 DH4693 WPT4693 WFX4693 VWB4693 VMF4693 VCJ4693 USN4693 UIR4693 TYV4693 TOZ4693 TFD4693 SVH4693 SLL4693 SBP4693 SBP4691 RRT4691 RHX4691 QYB4691 QOF4691 QEJ4691 PUN4691 PKR4691 PAV4691 OQZ4691 OHD4691 NXH4691 NNL4691 NDP4691 MTT4691 MJX4691 MAB4691 LQF4691 LGJ4691 KWN4691 KMR4691 KCV4691 JSZ4691 JJD4691 IZH4691 IPL4691 IFP4691 HVT4691 HLX4691 HCB4691 GSF4691 GIJ4691 FYN4691 FOR4691 FEV4691 EUZ4691 ELD4691 EBH4691 DRL4691 DHP4691 CXT4691 CNX4691 CEB4691 BUF4691 BKJ4691 BAN4691 AQR4691 AGV4691 WZ4691 ND4691 DH4691 WPT4691 WFX4691 VWB4691 VMF4691 VCJ4691 USN4691 UIR4691 TYV4691 TOZ4691 TFD4691 SVH4691 SLL4691 SLL4689 SBP4689 RRT4689 RHX4689 QYB4689 QOF4689 QEJ4689 PUN4689 PKR4689 PAV4689 OQZ4689 OHD4689 NXH4689 NNL4689 NDP4689 MTT4689 MJX4689 MAB4689 LQF4689 LGJ4689 KWN4689 KMR4689 KCV4689 JSZ4689 JJD4689 IZH4689 IPL4689 IFP4689 HVT4689 HLX4689 HCB4689 GSF4689 GIJ4689 FYN4689 FOR4689 FEV4689 EUZ4689 ELD4689 EBH4689 DRL4689 DHP4689 CXT4689 CNX4689 CEB4689 BUF4689 BKJ4689 BAN4689 AQR4689 AGV4689 WZ4689 ND4689 DH4689 WPT4689 WFX4689 VWB4689 VMF4689 VCJ4689 USN4689 UIR4689 TYV4689 TOZ4689 TFD4689 SVH4689 SVH4687 SLL4687 SBP4687 RRT4687 RHX4687 QYB4687 QOF4687 QEJ4687 PUN4687 PKR4687 PAV4687 OQZ4687 OHD4687 NXH4687 NNL4687 NDP4687 MTT4687 MJX4687 MAB4687 LQF4687 LGJ4687 KWN4687 KMR4687 KCV4687 JSZ4687 JJD4687 IZH4687 IPL4687 IFP4687 HVT4687 HLX4687 HCB4687 GSF4687 GIJ4687 FYN4687 FOR4687 FEV4687 EUZ4687 ELD4687 EBH4687 DRL4687 DHP4687 CXT4687 CNX4687 CEB4687 BUF4687 BKJ4687 BAN4687 AQR4687 AGV4687 WZ4687 ND4687 DH4687 WPT4687 WFX4687 VWB4687 VMF4687 VCJ4687 USN4687 UIR4687 TYV4687 TOZ4687 TFD4687 TFD4685 SVH4685 SLL4685 SBP4685 RRT4685 RHX4685 QYB4685 QOF4685 QEJ4685 PUN4685 PKR4685 PAV4685 OQZ4685 OHD4685 NXH4685 NNL4685 NDP4685 MTT4685 MJX4685 MAB4685 LQF4685 LGJ4685 KWN4685 KMR4685 KCV4685 JSZ4685 JJD4685 IZH4685 IPL4685 IFP4685 HVT4685 HLX4685 HCB4685 GSF4685 GIJ4685 FYN4685 FOR4685 FEV4685 EUZ4685 ELD4685 EBH4685 DRL4685 DHP4685 CXT4685 CNX4685 CEB4685 BUF4685 BKJ4685 BAN4685 AQR4685 AGV4685 WZ4685 ND4685 DH4685 WPT4685 WFX4685 VWB4685 VMF4685 VCJ4685 USN4685 UIR4685 TYV4685 TOZ4685 TOZ4683 TFD4683 SVH4683 SLL4683 SBP4683 RRT4683 RHX4683 QYB4683 QOF4683 QEJ4683 PUN4683 PKR4683 PAV4683 OQZ4683 OHD4683 NXH4683 NNL4683 NDP4683 MTT4683 MJX4683 MAB4683 LQF4683 LGJ4683 KWN4683 KMR4683 KCV4683 JSZ4683 JJD4683 IZH4683 IPL4683 IFP4683 HVT4683 HLX4683 HCB4683 GSF4683 GIJ4683 FYN4683 FOR4683 FEV4683 EUZ4683 ELD4683 EBH4683 DRL4683 DHP4683 CXT4683 CNX4683 CEB4683 BUF4683 BKJ4683 BAN4683 AQR4683 AGV4683 WZ4683 ND4683 DH4683 WPT4683 WFX4683 VWB4683 VMF4683 VCJ4683 USN4683 UIR4683 TYV4683 TYV4681 TOZ4681 TFD4681 SVH4681 SLL4681 SBP4681 RRT4681 RHX4681 QYB4681 QOF4681 QEJ4681 PUN4681 PKR4681 PAV4681 OQZ4681 OHD4681 NXH4681 NNL4681 NDP4681 MTT4681 MJX4681 MAB4681 LQF4681 LGJ4681 KWN4681 KMR4681 KCV4681 JSZ4681 JJD4681 IZH4681 IPL4681 IFP4681 HVT4681 HLX4681 HCB4681 GSF4681 GIJ4681 FYN4681 FOR4681 FEV4681 EUZ4681 ELD4681 EBH4681 DRL4681 DHP4681 CXT4681 CNX4681 CEB4681 BUF4681 BKJ4681 BAN4681 AQR4681 AGV4681 WZ4681 ND4681 DH4681 WPT4681 WFX4681 VWB4681 VMF4681 VCJ4681 USN4681 UIR4681 UIR4679 TYV4679 TOZ4679 TFD4679 SVH4679 SLL4679 SBP4679 RRT4679 RHX4679 QYB4679 QOF4679 QEJ4679 PUN4679 PKR4679 PAV4679 OQZ4679 OHD4679 NXH4679 NNL4679 NDP4679 MTT4679 MJX4679 MAB4679 LQF4679 LGJ4679 KWN4679 KMR4679 KCV4679 JSZ4679 JJD4679 IZH4679 IPL4679 IFP4679 HVT4679 HLX4679 HCB4679 GSF4679 GIJ4679 FYN4679 FOR4679 FEV4679 EUZ4679 ELD4679 EBH4679 DRL4679 DHP4679 CXT4679 CNX4679 CEB4679 BUF4679 BKJ4679 BAN4679 AQR4679 AGV4679 WZ4679 ND4679 DH4679 WPT4679 WFX4679 VWB4679 VMF4679 VCJ4679 USN4679 USN4677 UIR4677 TYV4677 TOZ4677 TFD4677 SVH4677 SLL4677 SBP4677 RRT4677 RHX4677 QYB4677 QOF4677 QEJ4677 PUN4677 PKR4677 PAV4677 OQZ4677 OHD4677 NXH4677 NNL4677 NDP4677 MTT4677 MJX4677 MAB4677 LQF4677 LGJ4677 KWN4677 KMR4677 KCV4677 JSZ4677 JJD4677 IZH4677 IPL4677 IFP4677 HVT4677 HLX4677 HCB4677 GSF4677 GIJ4677 FYN4677 FOR4677 FEV4677 EUZ4677 ELD4677 EBH4677 DRL4677 DHP4677 CXT4677 CNX4677 CEB4677 BUF4677 BKJ4677 BAN4677 AQR4677 AGV4677 WZ4677 ND4677 DH4677 WPT4677 WFX4677 VWB4677 VMF4677 VCJ4677 VCJ4675 USN4675 UIR4675 TYV4675 TOZ4675 TFD4675 SVH4675 SLL4675 SBP4675 RRT4675 RHX4675 QYB4675 QOF4675 QEJ4675 PUN4675 PKR4675 PAV4675 OQZ4675 OHD4675 NXH4675 NNL4675 NDP4675 MTT4675 MJX4675 MAB4675 LQF4675 LGJ4675 KWN4675 KMR4675 KCV4675 JSZ4675 JJD4675 IZH4675 IPL4675 IFP4675 HVT4675 HLX4675 HCB4675 GSF4675 GIJ4675 FYN4675 FOR4675 FEV4675 EUZ4675 ELD4675 EBH4675 DRL4675 DHP4675 CXT4675 CNX4675 CEB4675 BUF4675 BKJ4675 BAN4675 AQR4675 AGV4675 WZ4675 ND4675 DH4675 WPT4675 WFX4675 VWB4675 VMF4675 VMF4673 VCJ4673 USN4673 UIR4673 TYV4673 TOZ4673 TFD4673 SVH4673 SLL4673 SBP4673 RRT4673 RHX4673 QYB4673 QOF4673 QEJ4673 PUN4673 PKR4673 PAV4673 OQZ4673 OHD4673 NXH4673 NNL4673 NDP4673 MTT4673 MJX4673 MAB4673 LQF4673 LGJ4673 KWN4673 KMR4673 KCV4673 JSZ4673 JJD4673 IZH4673 IPL4673 IFP4673 HVT4673 HLX4673 HCB4673 GSF4673 GIJ4673 FYN4673 FOR4673 FEV4673 EUZ4673 ELD4673 EBH4673 DRL4673 DHP4673 CXT4673 CNX4673 CEB4673 BUF4673 BKJ4673 BAN4673 AQR4673 AGV4673 WZ4673 ND4673 DH4673 WPT4673 WFX4673 VWB4673 VWB4671 VMF4671 VCJ4671 USN4671 UIR4671 TYV4671 TOZ4671 TFD4671 SVH4671 SLL4671 SBP4671 RRT4671 RHX4671 QYB4671 QOF4671 QEJ4671 PUN4671 PKR4671 PAV4671 OQZ4671 OHD4671 NXH4671 NNL4671 NDP4671 MTT4671 MJX4671 MAB4671 LQF4671 LGJ4671 KWN4671 KMR4671 KCV4671 JSZ4671 JJD4671 IZH4671 IPL4671 IFP4671 HVT4671 HLX4671 HCB4671 GSF4671 GIJ4671 FYN4671 FOR4671 FEV4671 EUZ4671 ELD4671 EBH4671 DRL4671 DHP4671 CXT4671 CNX4671 CEB4671 BUF4671 BKJ4671 BAN4671 AQR4671 AGV4671 WZ4671 ND4671 DH4671 WPT4671 WFX4671 WFX4669 VWB4669 VMF4669 VCJ4669 USN4669 UIR4669 TYV4669 TOZ4669 TFD4669 SVH4669 SLL4669 SBP4669 RRT4669 RHX4669 QYB4669 QOF4669 QEJ4669 PUN4669 PKR4669 PAV4669 OQZ4669 OHD4669 NXH4669 NNL4669 NDP4669 MTT4669 MJX4669 MAB4669 LQF4669 LGJ4669 KWN4669 KMR4669 KCV4669 JSZ4669 JJD4669 IZH4669 IPL4669 IFP4669 HVT4669 HLX4669 HCB4669 GSF4669 GIJ4669 FYN4669 FOR4669 FEV4669 EUZ4669 ELD4669 EBH4669 DRL4669 DHP4669 CXT4669 CNX4669 CEB4669 BUF4669 BKJ4669 BAN4669 AQR4669 AGV4669 WZ4669 ND4669 DH4669 WPT4669 NNL4721 NXH4721 OHD4721 OQZ4721 PAV4721 PKR4721 PUN4721 QEJ4721 QOF4721 QYB4721 RHX4721 RRT4721 SBP4721 SLL4721 SVH4721 TFD4721 TOZ4721 TYV4721 UIR4721 USN4721 VCJ4721 VMF4721 VWB4721 WFX4721 WPT4721 DH4721 ND4721 WZ4721 AGV4721 AQR4721 BAN4721 BKJ4721 BUF4721 CEB4721 CNX4721 CXT4721 DHP4721 DRL4721 EBH4721 ELD4721 EUZ4721 FEV4721 FOR4721 FYN4721 GIJ4721 GSF4721 HCB4721 HLX4721 HVT4721 IFP4721 IPL4721 IZH4721 JJD4721 JSZ4721 KCV4721 KMR4721 KWN4721 LGJ4721 LQF4721 MAB4721 VCO4454:VCO4471 USS4454:USS4471 UIW4454:UIW4471 TZA4454:TZA4471 TPE4454:TPE4471 TFI4454:TFI4471 SVM4454:SVM4471 SLQ4454:SLQ4471 SBU4454:SBU4471 RRY4454:RRY4471 RIC4454:RIC4471 QYG4454:QYG4471 QOK4454:QOK4471 QEO4454:QEO4471 PUS4454:PUS4471 PKW4454:PKW4471 PBA4454:PBA4471 ORE4454:ORE4471 OHI4454:OHI4471 NXM4454:NXM4471 NNQ4454:NNQ4471 NDU4454:NDU4471 MTY4454:MTY4471 MKC4454:MKC4471 MAG4454:MAG4471 LQK4454:LQK4471 LGO4454:LGO4471 KWS4454:KWS4471 KMW4454:KMW4471 KDA4454:KDA4471 JTE4454:JTE4471 JJI4454:JJI4471 IZM4454:IZM4471 IPQ4454:IPQ4471 IFU4454:IFU4471 HVY4454:HVY4471 HMC4454:HMC4471 HCG4454:HCG4471 GSK4454:GSK4471 GIO4454:GIO4471 FYS4454:FYS4471 FOW4454:FOW4471 FFA4454:FFA4471 EVE4454:EVE4471 ELI4454:ELI4471 EBM4454:EBM4471 DRQ4454:DRQ4471 DHU4454:DHU4471 CXY4454:CXY4471 COC4454:COC4471 CEG4454:CEG4471 BUK4454:BUK4471 BKO4454:BKO4471 BAS4454:BAS4471 AQW4454:AQW4471 AHA4454:AHA4471 XE4454:XE4471 NI4454:NI4471 DM4454:DM4471 WGA4457:WGA4471 VWE4457:VWE4471 VMI4457:VMI4471 VCM4457:VCM4471 USQ4457:USQ4471 UIU4457:UIU4471 TYY4457:TYY4471 TPC4457:TPC4471 TFG4457:TFG4471 SVK4457:SVK4471 SLO4457:SLO4471 SBS4457:SBS4471 RRW4457:RRW4471 RIA4457:RIA4471 QYE4457:QYE4471 QOI4457:QOI4471 QEM4457:QEM4471 PUQ4457:PUQ4471 PKU4457:PKU4471 PAY4457:PAY4471 ORC4457:ORC4471 OHG4457:OHG4471 NXK4457:NXK4471 NNO4457:NNO4471 NDS4457:NDS4471 MTW4457:MTW4471 MKA4457:MKA4471 MAE4457:MAE4471 LQI4457:LQI4471 LGM4457:LGM4471 KWQ4457:KWQ4471 KMU4457:KMU4471 KCY4457:KCY4471 JTC4457:JTC4471 JJG4457:JJG4471 IZK4457:IZK4471 IPO4457:IPO4471 IFS4457:IFS4471 HVW4457:HVW4471 HMA4457:HMA4471 HCE4457:HCE4471 GSI4457:GSI4471 GIM4457:GIM4471 FYQ4457:FYQ4471 FOU4457:FOU4471 FEY4457:FEY4471 EVC4457:EVC4471 ELG4457:ELG4471 EBK4457:EBK4471 DRO4457:DRO4471 DHS4457:DHS4471 CXW4457:CXW4471 COA4457:COA4471 CEE4457:CEE4471 BUI4457:BUI4471 BKM4457:BKM4471 BAQ4457:BAQ4471 AQU4457:AQU4471 AGY4457:AGY4471 XC4457:XC4471 NG4457:NG4471 DK4457:DK4471 WPW4457:WPW4471 WPZ4457:WQA4471 DN4457:DO4471 NJ4457:NK4471 XF4457:XG4471 AHB4457:AHC4471 AQX4457:AQY4471 BAT4457:BAU4471 BKP4457:BKQ4471 BUL4457:BUM4471 CEH4457:CEI4471 COD4457:COE4471 CXZ4457:CYA4471 DHV4457:DHW4471 DRR4457:DRS4471 EBN4457:EBO4471 ELJ4457:ELK4471 EVF4457:EVG4471 FFB4457:FFC4471 FOX4457:FOY4471 FYT4457:FYU4471 GIP4457:GIQ4471 GSL4457:GSM4471 HCH4457:HCI4471 HMD4457:HME4471 HVZ4457:HWA4471 IFV4457:IFW4471 IPR4457:IPS4471 IZN4457:IZO4471 JJJ4457:JJK4471 JTF4457:JTG4471 KDB4457:KDC4471 KMX4457:KMY4471 KWT4457:KWU4471 LGP4457:LGQ4471 LQL4457:LQM4471 MAH4457:MAI4471 MKD4457:MKE4471 MTZ4457:MUA4471 NDV4457:NDW4471 NNR4457:NNS4471 NXN4457:NXO4471 OHJ4457:OHK4471 ORF4457:ORG4471 PBB4457:PBC4471 PKX4457:PKY4471 PUT4457:PUU4471 QEP4457:QEQ4471 QOL4457:QOM4471 QYH4457:QYI4471 RID4457:RIE4471 RRZ4457:RSA4471 SBV4457:SBW4471 SLR4457:SLS4471 SVN4457:SVO4471 TFJ4457:TFK4471 TPF4457:TPG4471 TZB4457:TZC4471 UIX4457:UIY4471 UST4457:USU4471 VCP4457:VCQ4471 VML4457:VMM4471 VWH4457:VWI4471 WGD4457:WGE4471 NL4470:NM4471 NL4467:NM4468 XH4467:XI4468 AHD4467:AHE4468 AQZ4467:ARA4468 BAV4467:BAW4468 BKR4467:BKS4468 BUN4467:BUO4468 CEJ4467:CEK4468 COF4467:COG4468 CYB4467:CYC4468 DHX4467:DHY4468 DRT4467:DRU4468 EBP4467:EBQ4468 ELL4467:ELM4468 EVH4467:EVI4468 FFD4467:FFE4468 FOZ4467:FPA4468 FYV4467:FYW4468 GIR4467:GIS4468 GSN4467:GSO4468 HCJ4467:HCK4468 HMF4467:HMG4468 HWB4467:HWC4468 IFX4467:IFY4468 IPT4467:IPU4468 IZP4467:IZQ4468 JJL4467:JJM4468 JTH4467:JTI4468 KDD4467:KDE4468 KMZ4467:KNA4468 KWV4467:KWW4468 LGR4467:LGS4468 LQN4467:LQO4468 MAJ4467:MAK4468 MKF4467:MKG4468 MUB4467:MUC4468 NDX4467:NDY4468 NNT4467:NNU4468 NXP4467:NXQ4468 OHL4467:OHM4468 ORH4467:ORI4468 PBD4467:PBE4468 PKZ4467:PLA4468 PUV4467:PUW4468 QER4467:QES4468 QON4467:QOO4468 QYJ4467:QYK4468 RIF4467:RIG4468 RSB4467:RSC4468 SBX4467:SBY4468 SLT4467:SLU4468 SVP4467:SVQ4468 TFL4467:TFM4468 TPH4467:TPI4468 TZD4467:TZE4468 UIZ4467:UJA4468 USV4467:USW4468 VCR4467:VCS4468 VMN4467:VMO4468 VWJ4467:VWK4468 WGF4467:WGG4468 WQB4467:WQC4468 DP4467:DQ4468 WQF4454:WQF4471 WGJ4454:WGJ4471 VWN4454:VWN4471 VMR4454:VMR4471 VCV4454:VCV4471 USZ4454:USZ4471 UJD4454:UJD4471 TZH4454:TZH4471 TPL4454:TPL4471 TFP4454:TFP4471 SVT4454:SVT4471 SLX4454:SLX4471 SCB4454:SCB4471 RSF4454:RSF4471 RIJ4454:RIJ4471 QYN4454:QYN4471 QOR4454:QOR4471 QEV4454:QEV4471 PUZ4454:PUZ4471 PLD4454:PLD4471 PBH4454:PBH4471 ORL4454:ORL4471 OHP4454:OHP4471 NXT4454:NXT4471 NNX4454:NNX4471 NEB4454:NEB4471 MUF4454:MUF4471 MKJ4454:MKJ4471 MAN4454:MAN4471 LQR4454:LQR4471 LGV4454:LGV4471 KWZ4454:KWZ4471 KND4454:KND4471 KDH4454:KDH4471 JTL4454:JTL4471 JJP4454:JJP4471 IZT4454:IZT4471 IPX4454:IPX4471 IGB4454:IGB4471 HWF4454:HWF4471 HMJ4454:HMJ4471 HCN4454:HCN4471 GSR4454:GSR4471 GIV4454:GIV4471 FYZ4454:FYZ4471 FPD4454:FPD4471 FFH4454:FFH4471 EVL4454:EVL4471 ELP4454:ELP4471 EBT4454:EBT4471 DRX4454:DRX4471 DIB4454:DIB4471 CYF4454:CYF4471 COJ4454:COJ4471 CEN4454:CEN4471 BUR4454:BUR4471 BKV4454:BKV4471 BAZ4454:BAZ4471 ARD4454:ARD4471 AHH4454:AHH4471 XL4454:XL4471 NP4454:NP4471 DT4454:DT4471 WPR4454:WPT4471 WFV4454:WFX4471 VVZ4454:VWB4471 VMD4454:VMF4471 VCH4454:VCJ4471 USL4454:USN4471 UIP4454:UIR4471 TYT4454:TYV4471 TOX4454:TOZ4471 TFB4454:TFD4471 SVF4454:SVH4471 SLJ4454:SLL4471 SBN4454:SBP4471 RRR4454:RRT4471 RHV4454:RHX4471 QXZ4454:QYB4471 QOD4454:QOF4471 QEH4454:QEJ4471 PUL4454:PUN4471 PKP4454:PKR4471 PAT4454:PAV4471 OQX4454:OQZ4471 OHB4454:OHD4471 NXF4454:NXH4471 NNJ4454:NNL4471 NDN4454:NDP4471 MTR4454:MTT4471 MJV4454:MJX4471 LZZ4454:MAB4471 LQD4454:LQF4471 LGH4454:LGJ4471 KWL4454:KWN4471 KMP4454:KMR4471 KCT4454:KCV4471 JSX4454:JSZ4471 JJB4454:JJD4471 IZF4454:IZH4471 IPJ4454:IPL4471 IFN4454:IFP4471 HVR4454:HVT4471 HLV4454:HLX4471 HBZ4454:HCB4471 GSD4454:GSF4471 GIH4454:GIJ4471 FYL4454:FYN4471 FOP4454:FOR4471 FET4454:FEV4471 EUX4454:EUZ4471 ELB4454:ELD4471 EBF4454:EBH4471 DRJ4454:DRL4471 DHN4454:DHP4471 CXR4454:CXT4471 CNV4454:CNX4471 CDZ4454:CEB4471 BUD4454:BUF4471 BKH4454:BKJ4471 BAL4454:BAN4471 AQP4454:AQR4471 AGT4454:AGV4471 WX4454:WZ4471 NB4454:ND4471 DF4454:DH4471 NL4464:NM4465 XH4464:XI4465 AHD4464:AHE4465 AQZ4464:ARA4465 BAV4464:BAW4465 BKR4464:BKS4465 BUN4464:BUO4465 CEJ4464:CEK4465 COF4464:COG4465 CYB4464:CYC4465 DHX4464:DHY4465 DRT4464:DRU4465 EBP4464:EBQ4465 ELL4464:ELM4465 EVH4464:EVI4465 FFD4464:FFE4465 FOZ4464:FPA4465 FYV4464:FYW4465 GIR4464:GIS4465 GSN4464:GSO4465 HCJ4464:HCK4465 HMF4464:HMG4465 HWB4464:HWC4465 IFX4464:IFY4465 IPT4464:IPU4465 IZP4464:IZQ4465 JJL4464:JJM4465 JTH4464:JTI4465 KDD4464:KDE4465 KMZ4464:KNA4465 KWV4464:KWW4465 LGR4464:LGS4465 LQN4464:LQO4465 MAJ4464:MAK4465 MKF4464:MKG4465 MUB4464:MUC4465 NDX4464:NDY4465 NNT4464:NNU4465 NXP4464:NXQ4465 OHL4464:OHM4465 ORH4464:ORI4465 PBD4464:PBE4465 PKZ4464:PLA4465 PUV4464:PUW4465 QER4464:QES4465 QON4464:QOO4465 QYJ4464:QYK4465 RIF4464:RIG4465 RSB4464:RSC4465 SBX4464:SBY4465 SLT4464:SLU4465 SVP4464:SVQ4465 TFL4464:TFM4465 TPH4464:TPI4465 TZD4464:TZE4465 UIZ4464:UJA4465 USV4464:USW4465 VCR4464:VCS4465 VMN4464:VMO4465 VWJ4464:VWK4465 WGF4464:WGG4465 WQB4464:WQC4465 DP4464:DQ4465 DP4461:DQ4462 NL4461:NM4462 XH4461:XI4462 AHD4461:AHE4462 AQZ4461:ARA4462 BAV4461:BAW4462 BKR4461:BKS4462 BUN4461:BUO4462 CEJ4461:CEK4462 COF4461:COG4462 CYB4461:CYC4462 DHX4461:DHY4462 DRT4461:DRU4462 EBP4461:EBQ4462 ELL4461:ELM4462 EVH4461:EVI4462 FFD4461:FFE4462 FOZ4461:FPA4462 FYV4461:FYW4462 GIR4461:GIS4462 GSN4461:GSO4462 HCJ4461:HCK4462 HMF4461:HMG4462 HWB4461:HWC4462 IFX4461:IFY4462 IPT4461:IPU4462 IZP4461:IZQ4462 JJL4461:JJM4462 JTH4461:JTI4462 KDD4461:KDE4462 KMZ4461:KNA4462 KWV4461:KWW4462 LGR4461:LGS4462 LQN4461:LQO4462 MAJ4461:MAK4462 MKF4461:MKG4462 MUB4461:MUC4462 NDX4461:NDY4462 NNT4461:NNU4462 NXP4461:NXQ4462 OHL4461:OHM4462 ORH4461:ORI4462 PBD4461:PBE4462 PKZ4461:PLA4462 PUV4461:PUW4462 QER4461:QES4462 QON4461:QOO4462 QYJ4461:QYK4462 RIF4461:RIG4462 RSB4461:RSC4462 SBX4461:SBY4462 SLT4461:SLU4462 SVP4461:SVQ4462 TFL4461:TFM4462 TPH4461:TPI4462 TZD4461:TZE4462 UIZ4461:UJA4462 USV4461:USW4462 VCR4461:VCS4462 VMN4461:VMO4462 VWJ4461:VWK4462 WGF4461:WGG4462 WQB4461:WQC4462 DP4458:DQ4459 NL4458:NM4459 XH4458:XI4459 AHD4458:AHE4459 AQZ4458:ARA4459 BAV4458:BAW4459 BKR4458:BKS4459 BUN4458:BUO4459 CEJ4458:CEK4459 COF4458:COG4459 CYB4458:CYC4459 DHX4458:DHY4459 DRT4458:DRU4459 EBP4458:EBQ4459 ELL4458:ELM4459 EVH4458:EVI4459 FFD4458:FFE4459 FOZ4458:FPA4459 FYV4458:FYW4459 GIR4458:GIS4459 GSN4458:GSO4459 HCJ4458:HCK4459 HMF4458:HMG4459 HWB4458:HWC4459 IFX4458:IFY4459 IPT4458:IPU4459 IZP4458:IZQ4459 JJL4458:JJM4459 JTH4458:JTI4459 KDD4458:KDE4459 KMZ4458:KNA4459 KWV4458:KWW4459 LGR4458:LGS4459 LQN4458:LQO4459 MAJ4458:MAK4459 MKF4458:MKG4459 MUB4458:MUC4459 NDX4458:NDY4459 NNT4458:NNU4459 NXP4458:NXQ4459 OHL4458:OHM4459 ORH4458:ORI4459 PBD4458:PBE4459 PKZ4458:PLA4459 PUV4458:PUW4459 QER4458:QES4459 QON4458:QOO4459 QYJ4458:QYK4459 RIF4458:RIG4459 RSB4458:RSC4459 SBX4458:SBY4459 SLT4458:SLU4459 SVP4458:SVQ4459 TFL4458:TFM4459 TPH4458:TPI4459 TZD4458:TZE4459 UIZ4458:UJA4459 USV4458:USW4459 VCR4458:VCS4459 VMN4458:VMO4459 VWJ4458:VWK4459 WGF4458:WGG4459 WQB4458:WQC4459 DP4470:DQ4471 WQB4470:WQC4471 WGF4470:WGG4471 VWJ4470:VWK4471 VMN4470:VMO4471 VCR4470:VCS4471 USV4470:USW4471 UIZ4470:UJA4471 TZD4470:TZE4471 TPH4470:TPI4471 TFL4470:TFM4471 SVP4470:SVQ4471 SLT4470:SLU4471 SBX4470:SBY4471 RSB4470:RSC4471 RIF4470:RIG4471 QYJ4470:QYK4471 QON4470:QOO4471 QER4470:QES4471 PUV4470:PUW4471 PKZ4470:PLA4471 PBD4470:PBE4471 ORH4470:ORI4471 OHL4470:OHM4471 NXP4470:NXQ4471 NNT4470:NNU4471 NDX4470:NDY4471 MUB4470:MUC4471 MKF4470:MKG4471 MAJ4470:MAK4471 LQN4470:LQO4471 LGR4470:LGS4471 KWV4470:KWW4471 KMZ4470:KNA4471 KDD4470:KDE4471 JTH4470:JTI4471 JJL4470:JJM4471 IZP4470:IZQ4471 IPT4470:IPU4471 IFX4470:IFY4471 HWB4470:HWC4471 HMF4470:HMG4471 HCJ4470:HCK4471 GSN4470:GSO4471 GIR4470:GIS4471 FYV4470:FYW4471 FOZ4470:FPA4471 FFD4470:FFE4471 EVH4470:EVI4471 ELL4470:ELM4471 EBP4470:EBQ4471 DRT4470:DRU4471 DHX4470:DHY4471 CYB4470:CYC4471 COF4470:COG4471 CEJ4470:CEK4471 BUN4470:BUO4471 BKR4470:BKS4471 BAV4470:BAW4471 AQZ4470:ARA4471 AHD4470:AHE4471 WQB4455:WQC4456 WGF4455:WGG4456 VWJ4455:VWK4456 VMN4455:VMO4456 VCR4455:VCS4456 USV4455:USW4456 UIZ4455:UJA4456 TZD4455:TZE4456 TPH4455:TPI4456 TFL4455:TFM4456 SVP4455:SVQ4456 SLT4455:SLU4456 SBX4455:SBY4456 RSB4455:RSC4456 RIF4455:RIG4456 QYJ4455:QYK4456 QON4455:QOO4456 QER4455:QES4456 PUV4455:PUW4456 PKZ4455:PLA4456 PBD4455:PBE4456 ORH4455:ORI4456 OHL4455:OHM4456 NXP4455:NXQ4456 NNT4455:NNU4456 NDX4455:NDY4456 MUB4455:MUC4456 MKF4455:MKG4456 MAJ4455:MAK4456 LQN4455:LQO4456 LGR4455:LGS4456 KWV4455:KWW4456 KMZ4455:KNA4456 KDD4455:KDE4456 JTH4455:JTI4456 JJL4455:JJM4456 IZP4455:IZQ4456 IPT4455:IPU4456 IFX4455:IFY4456 HWB4455:HWC4456 HMF4455:HMG4456 HCJ4455:HCK4456 GSN4455:GSO4456 GIR4455:GIS4456 FYV4455:FYW4456 FOZ4455:FPA4456 FFD4455:FFE4456 EVH4455:EVI4456 ELL4455:ELM4456 EBP4455:EBQ4456 DRT4455:DRU4456 DHX4455:DHY4456 CYB4455:CYC4456 COF4455:COG4456 CEJ4455:CEK4456 BUN4455:BUO4456 BKR4455:BKS4456 BAV4455:BAW4456 AQZ4455:ARA4456 AHD4455:AHE4456 XH4455:XI4456 NL4455:NM4456 DP4455:DQ4456 XH4470:XI4471 WPZ4454:WQA4454 WGD4454:WGE4454 VWH4454:VWI4454 VML4454:VMM4454 VCP4454:VCQ4454 UST4454:USU4454 UIX4454:UIY4454 TZB4454:TZC4454 TPF4454:TPG4454 TFJ4454:TFK4454 SVN4454:SVO4454 SLR4454:SLS4454 SBV4454:SBW4454 RRZ4454:RSA4454 RID4454:RIE4454 QYH4454:QYI4454 QOL4454:QOM4454 QEP4454:QEQ4454 PUT4454:PUU4454 PKX4454:PKY4454 PBB4454:PBC4454 ORF4454:ORG4454 OHJ4454:OHK4454 NXN4454:NXO4454 NNR4454:NNS4454 NDV4454:NDW4454 MTZ4454:MUA4454 MKD4454:MKE4454 MAH4454:MAI4454 LQL4454:LQM4454 LGP4454:LGQ4454 KWT4454:KWU4454 KMX4454:KMY4454 KDB4454:KDC4454 JTF4454:JTG4454 JJJ4454:JJK4454 IZN4454:IZO4454 IPR4454:IPS4454 IFV4454:IFW4454 HVZ4454:HWA4454 HMD4454:HME4454 HCH4454:HCI4454 GSL4454:GSM4454 GIP4454:GIQ4454 FYT4454:FYU4454 FOX4454:FOY4454 FFB4454:FFC4454 EVF4454:EVG4454 ELJ4454:ELK4454 EBN4454:EBO4454 DRR4454:DRS4454 DHV4454:DHW4454 CXZ4454:CYA4454 COD4454:COE4454 CEH4454:CEI4454 BUL4454:BUM4454 BKP4454:BKQ4454 BAT4454:BAU4454 AQX4454:AQY4454 AHB4454:AHC4454 XF4454:XG4454 NJ4454:NK4454 DN4454:DO4454 QEH4453 PUL4453 PKP4453 PAT4453 OQX4453 OHB4453 NXF4453 NNJ4453 NDN4453 MTR4453 MJV4453 LZZ4453 LQD4453 LGH4453 KWL4453 KMP4453 KCT4453 JSX4453 JJB4453 IZF4453 IPJ4453 IFN4453 HVR4453 HLV4453 HBZ4453 GSD4453 GIH4453 FYL4453 FOP4453 FET4453 EUX4453 ELB4453 EBF4453 DRJ4453 DHN4453 CXR4453 CNV4453 CDZ4453 BUD4453 BKH4453 BAL4453 AQP4453 AGT4453 WX4453 NB4453 DF4453 WPW4453:WPW4454 WGA4453:WGA4454 VWE4453:VWE4454 VMI4453:VMI4454 VCM4453:VCM4454 USQ4453:USQ4454 UIU4453:UIU4454 TYY4453:TYY4454 TPC4453:TPC4454 TFG4453:TFG4454 SVK4453:SVK4454 SLO4453:SLO4454 SBS4453:SBS4454 RRW4453:RRW4454 RIA4453:RIA4454 QYE4453:QYE4454 QOI4453:QOI4454 QEM4453:QEM4454 PUQ4453:PUQ4454 PKU4453:PKU4454 PAY4453:PAY4454 ORC4453:ORC4454 OHG4453:OHG4454 NXK4453:NXK4454 NNO4453:NNO4454 NDS4453:NDS4454 MTW4453:MTW4454 MKA4453:MKA4454 MAE4453:MAE4454 LQI4453:LQI4454 LGM4453:LGM4454 KWQ4453:KWQ4454 KMU4453:KMU4454 KCY4453:KCY4454 JTC4453:JTC4454 JJG4453:JJG4454 IZK4453:IZK4454 IPO4453:IPO4454 IFS4453:IFS4454 HVW4453:HVW4454 HMA4453:HMA4454 HCE4453:HCE4454 GSI4453:GSI4454 GIM4453:GIM4454 FYQ4453:FYQ4454 FOU4453:FOU4454 FEY4453:FEY4454 EVC4453:EVC4454 ELG4453:ELG4454 EBK4453:EBK4454 DRO4453:DRO4454 DHS4453:DHS4454 CXW4453:CXW4454 COA4453:COA4454 CEE4453:CEE4454 BUI4453:BUI4454 BKM4453:BKM4454 BAQ4453:BAQ4454 AQU4453:AQU4454 AGY4453:AGY4454 XC4453:XC4454 NG4453:NG4454 DK4453:DK4454 WPR4453 WFV4453 VVZ4453 VMD4453 VCH4453 USL4453 UIP4453 TYT4453 TOX4453 TFB4453 SVF4453 SLJ4453 SBN4453 RRR4453 RHV4453 QXZ4453 QOD4453 WPY4453:WQA4453 WGC4453:WGE4453 VWG4453:VWI4453 VMK4453:VMM4453 VCO4453:VCQ4453 USS4453:USU4453 UIW4453:UIY4453 TZA4453:TZC4453 TPE4453:TPG4453 TFI4453:TFK4453 SVM4453:SVO4453 SLQ4453:SLS4453 SBU4453:SBW4453 RRY4453:RSA4453 RIC4453:RIE4453 QYG4453:QYI4453 QOK4453:QOM4453 QEO4453:QEQ4453 PUS4453:PUU4453 PKW4453:PKY4453 PBA4453:PBC4453 ORE4453:ORG4453 OHI4453:OHK4453 NXM4453:NXO4453 NNQ4453:NNS4453 NDU4453:NDW4453 MTY4453:MUA4453 MKC4453:MKE4453 MAG4453:MAI4453 LQK4453:LQM4453 LGO4453:LGQ4453 KWS4453:KWU4453 KMW4453:KMY4453 KDA4453:KDC4453 JTE4453:JTG4453 JJI4453:JJK4453 IZM4453:IZO4453 IPQ4453:IPS4453 IFU4453:IFW4453 HVY4453:HWA4453 HMC4453:HME4453 HCG4453:HCI4453 GSK4453:GSM4453 GIO4453:GIQ4453 FYS4453:FYU4453 FOW4453:FOY4453 FFA4453:FFC4453 EVE4453:EVG4453 ELI4453:ELK4453 EBM4453:EBO4453 DRQ4453:DRS4453 DHU4453:DHW4453 CXY4453:CYA4453 COC4453:COE4453 CEG4453:CEI4453 BUK4453:BUM4453 BKO4453:BKQ4453 BAS4453:BAU4453 AQW4453:AQY4453 AHA4453:AHC4453 XE4453:XG4453 NI4453:NK4453 DM4453:DO4453 WPR4561:WPT4567 WFV4561:WFX4567 VVZ4561:VWB4567 VMD4561:VMF4567 VCH4561:VCJ4567 USL4561:USN4567 UIP4561:UIR4567 TYT4561:TYV4567 TOX4561:TOZ4567 TFB4561:TFD4567 SVF4561:SVH4567 SLJ4561:SLL4567 SBN4561:SBP4567 RRR4561:RRT4567 RHV4561:RHX4567 QXZ4561:QYB4567 QOD4561:QOF4567 QEH4561:QEJ4567 PUL4561:PUN4567 PKP4561:PKR4567 PAT4561:PAV4567 OQX4561:OQZ4567 OHB4561:OHD4567 NXF4561:NXH4567 NNJ4561:NNL4567 NDN4561:NDP4567 MTR4561:MTT4567 MJV4561:MJX4567 LZZ4561:MAB4567 LQD4561:LQF4567 LGH4561:LGJ4567 KWL4561:KWN4567 KMP4561:KMR4567 KCT4561:KCV4567 JSX4561:JSZ4567 JJB4561:JJD4567 IZF4561:IZH4567 IPJ4561:IPL4567 IFN4561:IFP4567 HVR4561:HVT4567 HLV4561:HLX4567 HBZ4561:HCB4567 GSD4561:GSF4567 GIH4561:GIJ4567 FYL4561:FYN4567 FOP4561:FOR4567 FET4561:FEV4567 EUX4561:EUZ4567 ELB4561:ELD4567 EBF4561:EBH4567 DRJ4561:DRL4567 DHN4561:DHP4567 CXR4561:CXT4567 CNV4561:CNX4567 CDZ4561:CEB4567 BUD4561:BUF4567 BKH4561:BKJ4567 BAL4561:BAN4567 AQP4561:AQR4567 AGT4561:AGV4567 WX4561:WZ4567 NB4561:ND4567 DF4561:DH4567 WPY4454:WPY4471 WPZ4564:WQA4567 WGD4564:WGE4567 VWH4564:VWI4567 VML4564:VMM4567 VCP4564:VCQ4567 UST4564:USU4567 UIX4564:UIY4567 TZB4564:TZC4567 TPF4564:TPG4567 TFJ4564:TFK4567 SVN4564:SVO4567 SLR4564:SLS4567 SBV4564:SBW4567 RRZ4564:RSA4567 RID4564:RIE4567 QYH4564:QYI4567 QOL4564:QOM4567 QEP4564:QEQ4567 PUT4564:PUU4567 PKX4564:PKY4567 PBB4564:PBC4567 ORF4564:ORG4567 OHJ4564:OHK4567 NXN4564:NXO4567 NNR4564:NNS4567 NDV4564:NDW4567 MTZ4564:MUA4567 MKD4564:MKE4567 MAH4564:MAI4567 LQL4564:LQM4567 LGP4564:LGQ4567 KWT4564:KWU4567 KMX4564:KMY4567 KDB4564:KDC4567 JTF4564:JTG4567 JJJ4564:JJK4567 IZN4564:IZO4567 IPR4564:IPS4567 IFV4564:IFW4567 HVZ4564:HWA4567 HMD4564:HME4567 HCH4564:HCI4567 GSL4564:GSM4567 GIP4564:GIQ4567 FYT4564:FYU4567 FOX4564:FOY4567 FFB4564:FFC4567 EVF4564:EVG4567 ELJ4564:ELK4567 EBN4564:EBO4567 DRR4564:DRS4567 DHV4564:DHW4567 CXZ4564:CYA4567 COD4564:COE4567 CEH4564:CEI4567 BUL4564:BUM4567 BKP4564:BKQ4567 BAT4564:BAU4567 AQX4564:AQY4567 AHB4564:AHC4567 XF4564:XG4567 NJ4564:NK4567 DN4564:DO4567 WGC4454:WGC4471 VWG4454:VWG4471 WQC4564:WQC4567 WGG4564:WGG4567 VWK4564:VWK4567 VMO4564:VMO4567 VCS4564:VCS4567 USW4564:USW4567 UJA4564:UJA4567 TZE4564:TZE4567 TPI4564:TPI4567 TFM4564:TFM4567 SVQ4564:SVQ4567 SLU4564:SLU4567 SBY4564:SBY4567 RSC4564:RSC4567 RIG4564:RIG4567 QYK4564:QYK4567 QOO4564:QOO4567 QES4564:QES4567 PUW4564:PUW4567 PLA4564:PLA4567 PBE4564:PBE4567 ORI4564:ORI4567 OHM4564:OHM4567 NXQ4564:NXQ4567 NNU4564:NNU4567 NDY4564:NDY4567 MUC4564:MUC4567 MKG4564:MKG4567 MAK4564:MAK4567 LQO4564:LQO4567 LGS4564:LGS4567 KWW4564:KWW4567 KNA4564:KNA4567 KDE4564:KDE4567 JTI4564:JTI4567 JJM4564:JJM4567 IZQ4564:IZQ4567 IPU4564:IPU4567 IFY4564:IFY4567 HWC4564:HWC4567 HMG4564:HMG4567 HCK4564:HCK4567 GSO4564:GSO4567 GIS4564:GIS4567 FYW4564:FYW4567 FPA4564:FPA4567 FFE4564:FFE4567 EVI4564:EVI4567 ELM4564:ELM4567 EBQ4564:EBQ4567 DRU4564:DRU4567 DHY4564:DHY4567 CYC4564:CYC4567 COG4564:COG4567 CEK4564:CEK4567 BUO4564:BUO4567 BKS4564:BKS4567 BAW4564:BAW4567 ARA4564:ARA4567 AHE4564:AHE4567 XI4564:XI4567 NM4564:NM4567 DQ4564:DQ4567 VMK4454:VMK4471 WQC4562 WGG4562 VWK4562 VMO4562 VCS4562 USW4562 UJA4562 TZE4562 TPI4562 TFM4562 SVQ4562 SLU4562 SBY4562 RSC4562 RIG4562 QYK4562 QOO4562 QES4562 PUW4562 PLA4562 PBE4562 ORI4562 OHM4562 NXQ4562 NNU4562 NDY4562 MUC4562 MKG4562 MAK4562 LQO4562 LGS4562 KWW4562 KNA4562 KDE4562 JTI4562 JJM4562 IZQ4562 IPU4562 IFY4562 HWC4562 HMG4562 HCK4562 GSO4562 GIS4562 FYW4562 FPA4562 FFE4562 EVI4562 ELM4562 EBQ4562 DRU4562 DHY4562 CYC4562 COG4562 CEK4562 BUO4562 BKS4562 BAW4562 ARA4562 AHE4562 XI4562 NM4562 DQ4562 DK4725:DK4736 DM4725:DO4736 NI4725:NK4736 XE4725:XG4736 AHA4725:AHC4736 AQW4725:AQY4736 BAS4725:BAU4736 BKO4725:BKQ4736 BUK4725:BUM4736 CEG4725:CEI4736 COC4725:COE4736 CXY4725:CYA4736 DHU4725:DHW4736 DRQ4725:DRS4736 EBM4725:EBO4736 ELI4725:ELK4736 EVE4725:EVG4736 FFA4725:FFC4736 FOW4725:FOY4736 FYS4725:FYU4736 GIO4725:GIQ4736 GSK4725:GSM4736 HCG4725:HCI4736 HMC4725:HME4736 HVY4725:HWA4736 IFU4725:IFW4736 IPQ4725:IPS4736 IZM4725:IZO4736 JJI4725:JJK4736 JTE4725:JTG4736 KDA4725:KDC4736 KMW4725:KMY4736 KWS4725:KWU4736 LGO4725:LGQ4736 LQK4725:LQM4736 MAG4725:MAI4736 MKC4725:MKE4736 MTY4725:MUA4736 NDU4725:NDW4736 NNQ4725:NNS4736 NXM4725:NXO4736 OHI4725:OHK4736 ORE4725:ORG4736 PBA4725:PBC4736 PKW4725:PKY4736 PUS4725:PUU4736 QEO4725:QEQ4736 QOK4725:QOM4736 QYG4725:QYI4736 RIC4725:RIE4736 RRY4725:RSA4736 SBU4725:SBW4736 SLQ4725:SLS4736 SVM4725:SVO4736 TFI4725:TFK4736 TPE4725:TPG4736 TZA4725:TZC4736 UIW4725:UIY4736 USS4725:USU4736 VCO4725:VCQ4736 VMK4725:VMM4736 VWG4725:VWI4736 WGC4725:WGE4736 WPY4725:WQA4736 WFV4725:WFX4736 VVZ4725:VWB4736 VMD4725:VMF4736 VCH4725:VCJ4736 USL4725:USN4736 UIP4725:UIR4736 TYT4725:TYV4736 TOX4725:TOZ4736 TFB4725:TFD4736 SVF4725:SVH4736 SLJ4725:SLL4736 SBN4725:SBP4736 RRR4725:RRT4736 RHV4725:RHX4736 QXZ4725:QYB4736 QOD4725:QOF4736 QEH4725:QEJ4736 PUL4725:PUN4736 PKP4725:PKR4736 PAT4725:PAV4736 OQX4725:OQZ4736 OHB4725:OHD4736 NXF4725:NXH4736 NNJ4725:NNL4736 NDN4725:NDP4736 MTR4725:MTT4736 MJV4725:MJX4736 LZZ4725:MAB4736 LQD4725:LQF4736 LGH4725:LGJ4736 KWL4725:KWN4736 KMP4725:KMR4736 KCT4725:KCV4736 JSX4725:JSZ4736 JJB4725:JJD4736 IZF4725:IZH4736 IPJ4725:IPL4736 IFN4725:IFP4736 HVR4725:HVT4736 HLV4725:HLX4736 HBZ4725:HCB4736 GSD4725:GSF4736 GIH4725:GIJ4736 FYL4725:FYN4736 FOP4725:FOR4736 FET4725:FEV4736 EUX4725:EUZ4736 ELB4725:ELD4736 EBF4725:EBH4736 DRJ4725:DRL4736 DHN4725:DHP4736 CXR4725:CXT4736 CNV4725:CNX4736 CDZ4725:CEB4736 BUD4725:BUF4736 BKH4725:BKJ4736 BAL4725:BAN4736 AQP4725:AQR4736 AGT4725:AGV4736 WX4725:WZ4736 NB4725:ND4736 DF4725:DH4736 WPR4725:WPT4736 WPW4725:WPW4736 WGA4725:WGA4736 VWE4725:VWE4736 VMI4725:VMI4736 VCM4725:VCM4736 USQ4725:USQ4736 UIU4725:UIU4736 TYY4725:TYY4736 TPC4725:TPC4736 TFG4725:TFG4736 SVK4725:SVK4736 SLO4725:SLO4736 SBS4725:SBS4736 RRW4725:RRW4736 RIA4725:RIA4736 QYE4725:QYE4736 QOI4725:QOI4736 QEM4725:QEM4736 PUQ4725:PUQ4736 PKU4725:PKU4736 PAY4725:PAY4736 ORC4725:ORC4736 OHG4725:OHG4736 NXK4725:NXK4736 NNO4725:NNO4736 NDS4725:NDS4736 MTW4725:MTW4736 MKA4725:MKA4736 MAE4725:MAE4736 LQI4725:LQI4736 LGM4725:LGM4736 KWQ4725:KWQ4736 KMU4725:KMU4736 KCY4725:KCY4736 JTC4725:JTC4736 JJG4725:JJG4736 IZK4725:IZK4736 IPO4725:IPO4736 IFS4725:IFS4736 HVW4725:HVW4736 HMA4725:HMA4736 HCE4725:HCE4736 GSI4725:GSI4736 GIM4725:GIM4736 FYQ4725:FYQ4736 FOU4725:FOU4736 FEY4725:FEY4736 EVC4725:EVC4736 ELG4725:ELG4736 EBK4725:EBK4736 DRO4725:DRO4736 DHS4725:DHS4736 CXW4725:CXW4736 COA4725:COA4736 CEE4725:CEE4736 BUI4725:BUI4736 BKM4725:BKM4736 BAQ4725:BAQ4736 AQU4725:AQU4736 AGY4725:AGY4736 XC4725:XC4736 NG4725:NG4736">
      <formula1>#REF!</formula1>
    </dataValidation>
  </dataValidations>
  <pageMargins left="0.25" right="0.25" top="0.75" bottom="0.75" header="0.3" footer="0.3"/>
  <pageSetup paperSize="9" scale="45" fitToHeight="0" orientation="landscape"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'[1]ГПР 2018'!#REF!</xm:f>
          </x14:formula1>
          <xm:sqref>VCP4539:VCQ4559 DM4538:DM4559 NI4538:NI4559 XE4538:XE4559 AHA4538:AHA4559 AQW4538:AQW4559 BAS4538:BAS4559 BKO4538:BKO4559 BUK4538:BUK4559 CEG4538:CEG4559 COC4538:COC4559 CXY4538:CXY4559 DHU4538:DHU4559 DRQ4538:DRQ4559 EBM4538:EBM4559 ELI4538:ELI4559 EVE4538:EVE4559 FFA4538:FFA4559 FOW4538:FOW4559 FYS4538:FYS4559 GIO4538:GIO4559 GSK4538:GSK4559 HCG4538:HCG4559 HMC4538:HMC4559 HVY4538:HVY4559 IFU4538:IFU4559 IPQ4538:IPQ4559 IZM4538:IZM4559 JJI4538:JJI4559 JTE4538:JTE4559 KDA4538:KDA4559 KMW4538:KMW4559 KWS4538:KWS4559 LGO4538:LGO4559 LQK4538:LQK4559 MAG4538:MAG4559 MKC4538:MKC4559 MTY4538:MTY4559 NDU4538:NDU4559 NNQ4538:NNQ4559 NXM4538:NXM4559 OHI4538:OHI4559 ORE4538:ORE4559 PBA4538:PBA4559 PKW4538:PKW4559 PUS4538:PUS4559 QEO4538:QEO4559 QOK4538:QOK4559 QYG4538:QYG4559 RIC4538:RIC4559 RRY4538:RRY4559 SBU4538:SBU4559 SLQ4538:SLQ4559 SVM4538:SVM4559 TFI4538:TFI4559 TPE4538:TPE4559 TZA4538:TZA4559 UIW4538:UIW4559 USS4538:USS4559 VCO4538:VCO4559 VMK4538:VMK4559 VWG4538:VWG4559 WGC4538:WGC4559 WPY4538:WPY4559 VML4539:VMM4559 DK4539:DK4559 NG4539:NG4559 XC4539:XC4559 AGY4539:AGY4559 AQU4539:AQU4559 BAQ4539:BAQ4559 BKM4539:BKM4559 BUI4539:BUI4559 CEE4539:CEE4559 COA4539:COA4559 CXW4539:CXW4559 DHS4539:DHS4559 DRO4539:DRO4559 EBK4539:EBK4559 ELG4539:ELG4559 EVC4539:EVC4559 FEY4539:FEY4559 FOU4539:FOU4559 FYQ4539:FYQ4559 GIM4539:GIM4559 GSI4539:GSI4559 HCE4539:HCE4559 HMA4539:HMA4559 HVW4539:HVW4559 IFS4539:IFS4559 IPO4539:IPO4559 IZK4539:IZK4559 JJG4539:JJG4559 JTC4539:JTC4559 KCY4539:KCY4559 KMU4539:KMU4559 KWQ4539:KWQ4559 LGM4539:LGM4559 LQI4539:LQI4559 MAE4539:MAE4559 MKA4539:MKA4559 MTW4539:MTW4559 NDS4539:NDS4559 NNO4539:NNO4559 NXK4539:NXK4559 OHG4539:OHG4559 ORC4539:ORC4559 PAY4539:PAY4559 PKU4539:PKU4559 PUQ4539:PUQ4559 QEM4539:QEM4559 QOI4539:QOI4559 QYE4539:QYE4559 RIA4539:RIA4559 RRW4539:RRW4559 SBS4539:SBS4559 SLO4539:SLO4559 SVK4539:SVK4559 TFG4539:TFG4559 TPC4539:TPC4559 TYY4539:TYY4559 UIU4539:UIU4559 USQ4539:USQ4559 VCM4539:VCM4559 VMI4539:VMI4559 VWE4539:VWE4559 WGA4539:WGA4559 WPW4539:WPW4559 VWH4539:VWI4559 DJ4538 NF4538 XB4538 AGX4538 AQT4538 BAP4538 BKL4538 BUH4538 CED4538 CNZ4538 CXV4538 DHR4538 DRN4538 EBJ4538 ELF4538 EVB4538 FEX4538 FOT4538 FYP4538 GIL4538 GSH4538 HCD4538 HLZ4538 HVV4538 IFR4538 IPN4538 IZJ4538 JJF4538 JTB4538 KCX4538 KMT4538 KWP4538 LGL4538 LQH4538 MAD4538 MJZ4538 MTV4538 NDR4538 NNN4538 NXJ4538 OHF4538 ORB4538 PAX4538 PKT4538 PUP4538 QEL4538 QOH4538 QYD4538 RHZ4538 RRV4538 SBR4538 SLN4538 SVJ4538 TFF4538 TPB4538 TYX4538 UIT4538 USP4538 VCL4538 VMH4538 VWD4538 WFZ4538 WPV4538 WGD4539:WGE4559 DF4538:DF4559 NB4538:NB4559 WX4538:WX4559 AGT4538:AGT4559 AQP4538:AQP4559 BAL4538:BAL4559 BKH4538:BKH4559 BUD4538:BUD4559 CDZ4538:CDZ4559 CNV4538:CNV4559 CXR4538:CXR4559 DHN4538:DHN4559 DRJ4538:DRJ4559 EBF4538:EBF4559 ELB4538:ELB4559 EUX4538:EUX4559 FET4538:FET4559 FOP4538:FOP4559 FYL4538:FYL4559 GIH4538:GIH4559 GSD4538:GSD4559 HBZ4538:HBZ4559 HLV4538:HLV4559 HVR4538:HVR4559 IFN4538:IFN4559 IPJ4538:IPJ4559 IZF4538:IZF4559 JJB4538:JJB4559 JSX4538:JSX4559 KCT4538:KCT4559 KMP4538:KMP4559 KWL4538:KWL4559 LGH4538:LGH4559 LQD4538:LQD4559 LZZ4538:LZZ4559 MJV4538:MJV4559 MTR4538:MTR4559 NDN4538:NDN4559 NNJ4538:NNJ4559 NXF4538:NXF4559 OHB4538:OHB4559 OQX4538:OQX4559 PAT4538:PAT4559 PKP4538:PKP4559 PUL4538:PUL4559 QEH4538:QEH4559 QOD4538:QOD4559 QXZ4538:QXZ4559 RHV4538:RHV4559 RRR4538:RRR4559 SBN4538:SBN4559 SLJ4538:SLJ4559 SVF4538:SVF4559 TFB4538:TFB4559 TOX4538:TOX4559 TYT4538:TYT4559 UIP4538:UIP4559 USL4538:USL4559 VCH4538:VCH4559 VMD4538:VMD4559 VVZ4538:VVZ4559 WFV4538:WFV4559 WPR4538:WPR4559 WPZ4539:WQA4559 DN4539:DO4559 NJ4539:NK4559 XF4539:XG4559 AHB4539:AHC4559 AQX4539:AQY4559 BAT4539:BAU4559 BKP4539:BKQ4559 BUL4539:BUM4559 CEH4539:CEI4559 COD4539:COE4559 CXZ4539:CYA4559 DHV4539:DHW4559 DRR4539:DRS4559 EBN4539:EBO4559 ELJ4539:ELK4559 EVF4539:EVG4559 FFB4539:FFC4559 FOX4539:FOY4559 FYT4539:FYU4559 GIP4539:GIQ4559 GSL4539:GSM4559 HCH4539:HCI4559 HMD4539:HME4559 HVZ4539:HWA4559 IFV4539:IFW4559 IPR4539:IPS4559 IZN4539:IZO4559 JJJ4539:JJK4559 JTF4539:JTG4559 KDB4539:KDC4559 KMX4539:KMY4559 KWT4539:KWU4559 LGP4539:LGQ4559 LQL4539:LQM4559 MAH4539:MAI4559 MKD4539:MKE4559 MTZ4539:MUA4559 NDV4539:NDW4559 NNR4539:NNS4559 NXN4539:NXO4559 OHJ4539:OHK4559 ORF4539:ORG4559 PBB4539:PBC4559 PKX4539:PKY4559 PUT4539:PUU4559 QEP4539:QEQ4559 QOL4539:QOM4559 QYH4539:QYI4559 RID4539:RIE4559 RRZ4539:RSA4559 SBV4539:SBW4559 SLR4539:SLS4559 SVN4539:SVO4559 TFJ4539:TFK4559 TPF4539:TPG4559 TZB4539:TZC4559 UIX4539:UIY4559 UST4539:USU4559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ГПР 2018 ПЭС</vt:lpstr>
      <vt:lpstr>'ГПР 2018 ПЭС'!Заголовки_для_печати</vt:lpstr>
      <vt:lpstr>'ГПР 2018 ПЭС'!Область_печати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2018-03-01T06:51:43Z</dcterms:modified>
</cp:coreProperties>
</file>